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尾賀　江美\Desktop\予約状況更新\"/>
    </mc:Choice>
  </mc:AlternateContent>
  <xr:revisionPtr revIDLastSave="0" documentId="8_{F9C4CC8B-ED09-49A4-A4BD-58F40761CF53}" xr6:coauthVersionLast="47" xr6:coauthVersionMax="47" xr10:uidLastSave="{00000000-0000-0000-0000-000000000000}"/>
  <workbookProtection workbookAlgorithmName="SHA-512" workbookHashValue="hrgG3qn5lbzwaXBCoA1YWUw0YskbiuWSVTSEbi//H+bUbaSl2HMrLGJTJMfJs5wzEl/ED4IwH/TCQjS5HhJuwA==" workbookSaltValue="17HCSOLYICH0MfjPcOBOHg==" workbookSpinCount="100000" lockStructure="1"/>
  <bookViews>
    <workbookView xWindow="-360" yWindow="-12060" windowWidth="19605" windowHeight="10905" xr2:uid="{A62755CA-2218-4C42-B352-B0A8B032FFEB}"/>
  </bookViews>
  <sheets>
    <sheet name="空き状況確認テーブル(公開用)" sheetId="16" r:id="rId1"/>
    <sheet name="空き状況確認テーブル" sheetId="3" state="hidden" r:id="rId2"/>
    <sheet name="データ_フィールド施設" sheetId="7" state="hidden" r:id="rId3"/>
    <sheet name="データ_研究棟施設" sheetId="15" state="hidden" r:id="rId4"/>
    <sheet name="週テーブル" sheetId="6" state="hidden" r:id="rId5"/>
    <sheet name="施設情報" sheetId="9" state="hidden" r:id="rId6"/>
  </sheets>
  <definedNames>
    <definedName name="_xlnm._FilterDatabase" localSheetId="2" hidden="1">データ_フィールド施設!$A$3:$AK$1830</definedName>
    <definedName name="_xlnm._FilterDatabase" localSheetId="3" hidden="1">データ_研究棟施設!$A$3:$AK$404</definedName>
    <definedName name="_xlnm._FilterDatabase" localSheetId="1" hidden="1">空き状況確認テーブル!$A$8:$F$8</definedName>
    <definedName name="_xlnm._FilterDatabase" localSheetId="0" hidden="1">'空き状況確認テーブル(公開用)'!$B$8:$B$99</definedName>
    <definedName name="_xlnm.Print_Area" localSheetId="1">空き状況確認テーブル!$A$3:$EC$105</definedName>
    <definedName name="_xlnm.Print_Area" localSheetId="0">'空き状況確認テーブル(公開用)'!$A$3:$EC$99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2" i="15" l="1"/>
  <c r="K372" i="15"/>
  <c r="AE372" i="15" s="1"/>
  <c r="I372" i="15"/>
  <c r="H372" i="15"/>
  <c r="J372" i="15" s="1"/>
  <c r="L371" i="15"/>
  <c r="O371" i="15" s="1"/>
  <c r="K371" i="15"/>
  <c r="W371" i="15" s="1"/>
  <c r="I371" i="15"/>
  <c r="H371" i="15"/>
  <c r="J371" i="15" s="1"/>
  <c r="L368" i="15"/>
  <c r="K368" i="15"/>
  <c r="I368" i="15"/>
  <c r="H368" i="15"/>
  <c r="L367" i="15"/>
  <c r="K367" i="15"/>
  <c r="I367" i="15"/>
  <c r="H367" i="15"/>
  <c r="J367" i="15" s="1"/>
  <c r="L364" i="15"/>
  <c r="K364" i="15"/>
  <c r="I364" i="15"/>
  <c r="H364" i="15"/>
  <c r="L363" i="15"/>
  <c r="K363" i="15"/>
  <c r="I363" i="15"/>
  <c r="H363" i="15"/>
  <c r="J363" i="15" s="1"/>
  <c r="L360" i="15"/>
  <c r="K360" i="15"/>
  <c r="I360" i="15"/>
  <c r="H360" i="15"/>
  <c r="J360" i="15" s="1"/>
  <c r="L359" i="15"/>
  <c r="K359" i="15"/>
  <c r="I359" i="15"/>
  <c r="H359" i="15"/>
  <c r="L142" i="15"/>
  <c r="K142" i="15"/>
  <c r="I142" i="15"/>
  <c r="H142" i="15"/>
  <c r="L141" i="15"/>
  <c r="K141" i="15"/>
  <c r="O141" i="15" s="1"/>
  <c r="I141" i="15"/>
  <c r="H141" i="15"/>
  <c r="L140" i="15"/>
  <c r="K140" i="15"/>
  <c r="I140" i="15"/>
  <c r="H140" i="15"/>
  <c r="L139" i="15"/>
  <c r="K139" i="15"/>
  <c r="I139" i="15"/>
  <c r="H139" i="15"/>
  <c r="L138" i="15"/>
  <c r="K138" i="15"/>
  <c r="I138" i="15"/>
  <c r="H138" i="15"/>
  <c r="L137" i="15"/>
  <c r="K137" i="15"/>
  <c r="I137" i="15"/>
  <c r="H137" i="15"/>
  <c r="L238" i="15"/>
  <c r="N238" i="15" s="1"/>
  <c r="K238" i="15"/>
  <c r="I238" i="15"/>
  <c r="H238" i="15"/>
  <c r="L237" i="15"/>
  <c r="R237" i="15" s="1"/>
  <c r="K237" i="15"/>
  <c r="P237" i="15" s="1"/>
  <c r="I237" i="15"/>
  <c r="H237" i="15"/>
  <c r="L236" i="15"/>
  <c r="K236" i="15"/>
  <c r="I236" i="15"/>
  <c r="H236" i="15"/>
  <c r="L235" i="15"/>
  <c r="K235" i="15"/>
  <c r="I235" i="15"/>
  <c r="H235" i="15"/>
  <c r="L234" i="15"/>
  <c r="K234" i="15"/>
  <c r="I234" i="15"/>
  <c r="H234" i="15"/>
  <c r="J234" i="15" s="1"/>
  <c r="L233" i="15"/>
  <c r="K233" i="15"/>
  <c r="I233" i="15"/>
  <c r="H233" i="15"/>
  <c r="L232" i="15"/>
  <c r="M232" i="15" s="1"/>
  <c r="K232" i="15"/>
  <c r="I232" i="15"/>
  <c r="H232" i="15"/>
  <c r="J232" i="15" s="1"/>
  <c r="L231" i="15"/>
  <c r="K231" i="15"/>
  <c r="I231" i="15"/>
  <c r="H231" i="15"/>
  <c r="J231" i="15" s="1"/>
  <c r="L230" i="15"/>
  <c r="K230" i="15"/>
  <c r="I230" i="15"/>
  <c r="H230" i="15"/>
  <c r="L227" i="15"/>
  <c r="K227" i="15"/>
  <c r="I227" i="15"/>
  <c r="H227" i="15"/>
  <c r="J227" i="15" s="1"/>
  <c r="L226" i="15"/>
  <c r="K226" i="15"/>
  <c r="I226" i="15"/>
  <c r="H226" i="15"/>
  <c r="J226" i="15" s="1"/>
  <c r="L225" i="15"/>
  <c r="K225" i="15"/>
  <c r="I225" i="15"/>
  <c r="H225" i="15"/>
  <c r="L224" i="15"/>
  <c r="K224" i="15"/>
  <c r="I224" i="15"/>
  <c r="H224" i="15"/>
  <c r="L223" i="15"/>
  <c r="K223" i="15"/>
  <c r="I223" i="15"/>
  <c r="H223" i="15"/>
  <c r="L222" i="15"/>
  <c r="K222" i="15"/>
  <c r="I222" i="15"/>
  <c r="H222" i="15"/>
  <c r="L221" i="15"/>
  <c r="K221" i="15"/>
  <c r="I221" i="15"/>
  <c r="H221" i="15"/>
  <c r="L220" i="15"/>
  <c r="K220" i="15"/>
  <c r="I220" i="15"/>
  <c r="H220" i="15"/>
  <c r="L219" i="15"/>
  <c r="K219" i="15"/>
  <c r="I219" i="15"/>
  <c r="H219" i="15"/>
  <c r="L216" i="15"/>
  <c r="K216" i="15"/>
  <c r="I216" i="15"/>
  <c r="H216" i="15"/>
  <c r="L215" i="15"/>
  <c r="K215" i="15"/>
  <c r="I215" i="15"/>
  <c r="H215" i="15"/>
  <c r="L214" i="15"/>
  <c r="K214" i="15"/>
  <c r="I214" i="15"/>
  <c r="H214" i="15"/>
  <c r="L213" i="15"/>
  <c r="K213" i="15"/>
  <c r="I213" i="15"/>
  <c r="H213" i="15"/>
  <c r="L212" i="15"/>
  <c r="K212" i="15"/>
  <c r="I212" i="15"/>
  <c r="H212" i="15"/>
  <c r="L211" i="15"/>
  <c r="K211" i="15"/>
  <c r="I211" i="15"/>
  <c r="H211" i="15"/>
  <c r="L210" i="15"/>
  <c r="K210" i="15"/>
  <c r="I210" i="15"/>
  <c r="H210" i="15"/>
  <c r="L209" i="15"/>
  <c r="K209" i="15"/>
  <c r="I209" i="15"/>
  <c r="H209" i="15"/>
  <c r="L208" i="15"/>
  <c r="K208" i="15"/>
  <c r="I208" i="15"/>
  <c r="H208" i="15"/>
  <c r="L205" i="15"/>
  <c r="K205" i="15"/>
  <c r="I205" i="15"/>
  <c r="H205" i="15"/>
  <c r="L204" i="15"/>
  <c r="K204" i="15"/>
  <c r="I204" i="15"/>
  <c r="H204" i="15"/>
  <c r="L203" i="15"/>
  <c r="K203" i="15"/>
  <c r="I203" i="15"/>
  <c r="H203" i="15"/>
  <c r="L202" i="15"/>
  <c r="K202" i="15"/>
  <c r="I202" i="15"/>
  <c r="H202" i="15"/>
  <c r="L201" i="15"/>
  <c r="K201" i="15"/>
  <c r="I201" i="15"/>
  <c r="H201" i="15"/>
  <c r="L200" i="15"/>
  <c r="K200" i="15"/>
  <c r="I200" i="15"/>
  <c r="H200" i="15"/>
  <c r="L199" i="15"/>
  <c r="K199" i="15"/>
  <c r="I199" i="15"/>
  <c r="H199" i="15"/>
  <c r="L198" i="15"/>
  <c r="K198" i="15"/>
  <c r="I198" i="15"/>
  <c r="H198" i="15"/>
  <c r="L197" i="15"/>
  <c r="K197" i="15"/>
  <c r="I197" i="15"/>
  <c r="H197" i="15"/>
  <c r="L186" i="15"/>
  <c r="K186" i="15"/>
  <c r="I186" i="15"/>
  <c r="H186" i="15"/>
  <c r="L185" i="15"/>
  <c r="K185" i="15"/>
  <c r="I185" i="15"/>
  <c r="H185" i="15"/>
  <c r="R184" i="15"/>
  <c r="L184" i="15"/>
  <c r="K184" i="15"/>
  <c r="I184" i="15"/>
  <c r="H184" i="15"/>
  <c r="L183" i="15"/>
  <c r="K183" i="15"/>
  <c r="I183" i="15"/>
  <c r="H183" i="15"/>
  <c r="L182" i="15"/>
  <c r="K182" i="15"/>
  <c r="I182" i="15"/>
  <c r="H182" i="15"/>
  <c r="L181" i="15"/>
  <c r="K181" i="15"/>
  <c r="I181" i="15"/>
  <c r="H181" i="15"/>
  <c r="L180" i="15"/>
  <c r="K180" i="15"/>
  <c r="I180" i="15"/>
  <c r="H180" i="15"/>
  <c r="L179" i="15"/>
  <c r="K179" i="15"/>
  <c r="I179" i="15"/>
  <c r="H179" i="15"/>
  <c r="L178" i="15"/>
  <c r="K178" i="15"/>
  <c r="I178" i="15"/>
  <c r="H178" i="15"/>
  <c r="L175" i="15"/>
  <c r="K175" i="15"/>
  <c r="I175" i="15"/>
  <c r="H175" i="15"/>
  <c r="L174" i="15"/>
  <c r="K174" i="15"/>
  <c r="I174" i="15"/>
  <c r="H174" i="15"/>
  <c r="L173" i="15"/>
  <c r="K173" i="15"/>
  <c r="I173" i="15"/>
  <c r="H173" i="15"/>
  <c r="L172" i="15"/>
  <c r="K172" i="15"/>
  <c r="O172" i="15" s="1"/>
  <c r="I172" i="15"/>
  <c r="H172" i="15"/>
  <c r="L171" i="15"/>
  <c r="K171" i="15"/>
  <c r="U171" i="15" s="1"/>
  <c r="I171" i="15"/>
  <c r="H171" i="15"/>
  <c r="L170" i="15"/>
  <c r="K170" i="15"/>
  <c r="I170" i="15"/>
  <c r="H170" i="15"/>
  <c r="L169" i="15"/>
  <c r="K169" i="15"/>
  <c r="I169" i="15"/>
  <c r="J169" i="15" s="1"/>
  <c r="H169" i="15"/>
  <c r="L168" i="15"/>
  <c r="K168" i="15"/>
  <c r="J168" i="15"/>
  <c r="I168" i="15"/>
  <c r="H168" i="15"/>
  <c r="L167" i="15"/>
  <c r="K167" i="15"/>
  <c r="I167" i="15"/>
  <c r="H167" i="15"/>
  <c r="L164" i="15"/>
  <c r="K164" i="15"/>
  <c r="I164" i="15"/>
  <c r="H164" i="15"/>
  <c r="L163" i="15"/>
  <c r="K163" i="15"/>
  <c r="I163" i="15"/>
  <c r="H163" i="15"/>
  <c r="L162" i="15"/>
  <c r="K162" i="15"/>
  <c r="I162" i="15"/>
  <c r="H162" i="15"/>
  <c r="L161" i="15"/>
  <c r="K161" i="15"/>
  <c r="I161" i="15"/>
  <c r="H161" i="15"/>
  <c r="L160" i="15"/>
  <c r="K160" i="15"/>
  <c r="I160" i="15"/>
  <c r="H160" i="15"/>
  <c r="L159" i="15"/>
  <c r="K159" i="15"/>
  <c r="I159" i="15"/>
  <c r="H159" i="15"/>
  <c r="L158" i="15"/>
  <c r="AG158" i="15" s="1"/>
  <c r="K158" i="15"/>
  <c r="I158" i="15"/>
  <c r="H158" i="15"/>
  <c r="L157" i="15"/>
  <c r="K157" i="15"/>
  <c r="I157" i="15"/>
  <c r="H157" i="15"/>
  <c r="L156" i="15"/>
  <c r="AG156" i="15" s="1"/>
  <c r="K156" i="15"/>
  <c r="I156" i="15"/>
  <c r="H156" i="15"/>
  <c r="L153" i="15"/>
  <c r="K153" i="15"/>
  <c r="I153" i="15"/>
  <c r="H153" i="15"/>
  <c r="L152" i="15"/>
  <c r="K152" i="15"/>
  <c r="I152" i="15"/>
  <c r="H152" i="15"/>
  <c r="L151" i="15"/>
  <c r="K151" i="15"/>
  <c r="I151" i="15"/>
  <c r="H151" i="15"/>
  <c r="L150" i="15"/>
  <c r="K150" i="15"/>
  <c r="I150" i="15"/>
  <c r="H150" i="15"/>
  <c r="L149" i="15"/>
  <c r="K149" i="15"/>
  <c r="I149" i="15"/>
  <c r="H149" i="15"/>
  <c r="L148" i="15"/>
  <c r="K148" i="15"/>
  <c r="I148" i="15"/>
  <c r="H148" i="15"/>
  <c r="J148" i="15" s="1"/>
  <c r="L147" i="15"/>
  <c r="K147" i="15"/>
  <c r="I147" i="15"/>
  <c r="H147" i="15"/>
  <c r="J147" i="15" s="1"/>
  <c r="L146" i="15"/>
  <c r="W146" i="15" s="1"/>
  <c r="K146" i="15"/>
  <c r="I146" i="15"/>
  <c r="H146" i="15"/>
  <c r="AB145" i="15"/>
  <c r="L145" i="15"/>
  <c r="K145" i="15"/>
  <c r="I145" i="15"/>
  <c r="H145" i="15"/>
  <c r="L114" i="15"/>
  <c r="K114" i="15"/>
  <c r="I114" i="15"/>
  <c r="H114" i="15"/>
  <c r="L113" i="15"/>
  <c r="K113" i="15"/>
  <c r="I113" i="15"/>
  <c r="H113" i="15"/>
  <c r="L112" i="15"/>
  <c r="K112" i="15"/>
  <c r="I112" i="15"/>
  <c r="H112" i="15"/>
  <c r="L111" i="15"/>
  <c r="K111" i="15"/>
  <c r="I111" i="15"/>
  <c r="H111" i="15"/>
  <c r="L110" i="15"/>
  <c r="K110" i="15"/>
  <c r="I110" i="15"/>
  <c r="H110" i="15"/>
  <c r="L109" i="15"/>
  <c r="K109" i="15"/>
  <c r="I109" i="15"/>
  <c r="H109" i="15"/>
  <c r="L108" i="15"/>
  <c r="K108" i="15"/>
  <c r="N108" i="15" s="1"/>
  <c r="I108" i="15"/>
  <c r="H108" i="15"/>
  <c r="L107" i="15"/>
  <c r="K107" i="15"/>
  <c r="U107" i="15" s="1"/>
  <c r="I107" i="15"/>
  <c r="H107" i="15"/>
  <c r="L106" i="15"/>
  <c r="AF106" i="15" s="1"/>
  <c r="K106" i="15"/>
  <c r="I106" i="15"/>
  <c r="H106" i="15"/>
  <c r="L103" i="15"/>
  <c r="K103" i="15"/>
  <c r="I103" i="15"/>
  <c r="H103" i="15"/>
  <c r="L102" i="15"/>
  <c r="K102" i="15"/>
  <c r="I102" i="15"/>
  <c r="H102" i="15"/>
  <c r="L101" i="15"/>
  <c r="K101" i="15"/>
  <c r="I101" i="15"/>
  <c r="H101" i="15"/>
  <c r="L100" i="15"/>
  <c r="K100" i="15"/>
  <c r="I100" i="15"/>
  <c r="H100" i="15"/>
  <c r="L99" i="15"/>
  <c r="K99" i="15"/>
  <c r="I99" i="15"/>
  <c r="H99" i="15"/>
  <c r="L98" i="15"/>
  <c r="K98" i="15"/>
  <c r="I98" i="15"/>
  <c r="H98" i="15"/>
  <c r="L97" i="15"/>
  <c r="K97" i="15"/>
  <c r="I97" i="15"/>
  <c r="H97" i="15"/>
  <c r="L96" i="15"/>
  <c r="K96" i="15"/>
  <c r="I96" i="15"/>
  <c r="H96" i="15"/>
  <c r="L95" i="15"/>
  <c r="K95" i="15"/>
  <c r="Z95" i="15" s="1"/>
  <c r="I95" i="15"/>
  <c r="H95" i="15"/>
  <c r="L92" i="15"/>
  <c r="K92" i="15"/>
  <c r="I92" i="15"/>
  <c r="H92" i="15"/>
  <c r="L91" i="15"/>
  <c r="K91" i="15"/>
  <c r="I91" i="15"/>
  <c r="H91" i="15"/>
  <c r="L90" i="15"/>
  <c r="K90" i="15"/>
  <c r="I90" i="15"/>
  <c r="H90" i="15"/>
  <c r="L89" i="15"/>
  <c r="K89" i="15"/>
  <c r="I89" i="15"/>
  <c r="H89" i="15"/>
  <c r="L88" i="15"/>
  <c r="Y88" i="15" s="1"/>
  <c r="K88" i="15"/>
  <c r="I88" i="15"/>
  <c r="H88" i="15"/>
  <c r="L87" i="15"/>
  <c r="K87" i="15"/>
  <c r="I87" i="15"/>
  <c r="H87" i="15"/>
  <c r="L86" i="15"/>
  <c r="K86" i="15"/>
  <c r="I86" i="15"/>
  <c r="H86" i="15"/>
  <c r="L85" i="15"/>
  <c r="AE85" i="15" s="1"/>
  <c r="K85" i="15"/>
  <c r="I85" i="15"/>
  <c r="H85" i="15"/>
  <c r="L84" i="15"/>
  <c r="K84" i="15"/>
  <c r="I84" i="15"/>
  <c r="H84" i="15"/>
  <c r="L81" i="15"/>
  <c r="K81" i="15"/>
  <c r="I81" i="15"/>
  <c r="H81" i="15"/>
  <c r="L80" i="15"/>
  <c r="K80" i="15"/>
  <c r="I80" i="15"/>
  <c r="H80" i="15"/>
  <c r="L79" i="15"/>
  <c r="K79" i="15"/>
  <c r="I79" i="15"/>
  <c r="H79" i="15"/>
  <c r="L78" i="15"/>
  <c r="K78" i="15"/>
  <c r="I78" i="15"/>
  <c r="H78" i="15"/>
  <c r="L77" i="15"/>
  <c r="K77" i="15"/>
  <c r="I77" i="15"/>
  <c r="H77" i="15"/>
  <c r="L76" i="15"/>
  <c r="K76" i="15"/>
  <c r="I76" i="15"/>
  <c r="H76" i="15"/>
  <c r="L75" i="15"/>
  <c r="AE75" i="15" s="1"/>
  <c r="K75" i="15"/>
  <c r="I75" i="15"/>
  <c r="H75" i="15"/>
  <c r="N74" i="15"/>
  <c r="L74" i="15"/>
  <c r="K74" i="15"/>
  <c r="I74" i="15"/>
  <c r="H74" i="15"/>
  <c r="L73" i="15"/>
  <c r="K73" i="15"/>
  <c r="U73" i="15" s="1"/>
  <c r="I73" i="15"/>
  <c r="H73" i="15"/>
  <c r="L61" i="15"/>
  <c r="K61" i="15"/>
  <c r="I61" i="15"/>
  <c r="H61" i="15"/>
  <c r="L60" i="15"/>
  <c r="K60" i="15"/>
  <c r="I60" i="15"/>
  <c r="H60" i="15"/>
  <c r="L59" i="15"/>
  <c r="K59" i="15"/>
  <c r="V59" i="15" s="1"/>
  <c r="I59" i="15"/>
  <c r="H59" i="15"/>
  <c r="L58" i="15"/>
  <c r="K58" i="15"/>
  <c r="I58" i="15"/>
  <c r="H58" i="15"/>
  <c r="L57" i="15"/>
  <c r="K57" i="15"/>
  <c r="I57" i="15"/>
  <c r="H57" i="15"/>
  <c r="L56" i="15"/>
  <c r="K56" i="15"/>
  <c r="I56" i="15"/>
  <c r="H56" i="15"/>
  <c r="L55" i="15"/>
  <c r="K55" i="15"/>
  <c r="N55" i="15" s="1"/>
  <c r="I55" i="15"/>
  <c r="H55" i="15"/>
  <c r="L54" i="15"/>
  <c r="K54" i="15"/>
  <c r="I54" i="15"/>
  <c r="H54" i="15"/>
  <c r="L53" i="15"/>
  <c r="K53" i="15"/>
  <c r="I53" i="15"/>
  <c r="H53" i="15"/>
  <c r="L48" i="15"/>
  <c r="K48" i="15"/>
  <c r="I48" i="15"/>
  <c r="H48" i="15"/>
  <c r="L47" i="15"/>
  <c r="K47" i="15"/>
  <c r="P47" i="15" s="1"/>
  <c r="I47" i="15"/>
  <c r="H47" i="15"/>
  <c r="L46" i="15"/>
  <c r="K46" i="15"/>
  <c r="I46" i="15"/>
  <c r="H46" i="15"/>
  <c r="L45" i="15"/>
  <c r="K45" i="15"/>
  <c r="I45" i="15"/>
  <c r="H45" i="15"/>
  <c r="L44" i="15"/>
  <c r="K44" i="15"/>
  <c r="I44" i="15"/>
  <c r="H44" i="15"/>
  <c r="L43" i="15"/>
  <c r="K43" i="15"/>
  <c r="N43" i="15" s="1"/>
  <c r="I43" i="15"/>
  <c r="H43" i="15"/>
  <c r="L42" i="15"/>
  <c r="K42" i="15"/>
  <c r="I42" i="15"/>
  <c r="H42" i="15"/>
  <c r="L41" i="15"/>
  <c r="K41" i="15"/>
  <c r="I41" i="15"/>
  <c r="H41" i="15"/>
  <c r="L40" i="15"/>
  <c r="K40" i="15"/>
  <c r="I40" i="15"/>
  <c r="H40" i="15"/>
  <c r="L37" i="15"/>
  <c r="K37" i="15"/>
  <c r="I37" i="15"/>
  <c r="H37" i="15"/>
  <c r="L36" i="15"/>
  <c r="K36" i="15"/>
  <c r="I36" i="15"/>
  <c r="H36" i="15"/>
  <c r="L35" i="15"/>
  <c r="K35" i="15"/>
  <c r="I35" i="15"/>
  <c r="H35" i="15"/>
  <c r="L34" i="15"/>
  <c r="K34" i="15"/>
  <c r="I34" i="15"/>
  <c r="H34" i="15"/>
  <c r="L33" i="15"/>
  <c r="K33" i="15"/>
  <c r="I33" i="15"/>
  <c r="H33" i="15"/>
  <c r="L32" i="15"/>
  <c r="K32" i="15"/>
  <c r="I32" i="15"/>
  <c r="H32" i="15"/>
  <c r="L31" i="15"/>
  <c r="K31" i="15"/>
  <c r="I31" i="15"/>
  <c r="H31" i="15"/>
  <c r="L30" i="15"/>
  <c r="AJ30" i="15" s="1"/>
  <c r="K30" i="15"/>
  <c r="I30" i="15"/>
  <c r="H30" i="15"/>
  <c r="L29" i="15"/>
  <c r="K29" i="15"/>
  <c r="I29" i="15"/>
  <c r="H29" i="15"/>
  <c r="L26" i="15"/>
  <c r="K26" i="15"/>
  <c r="I26" i="15"/>
  <c r="H26" i="15"/>
  <c r="L25" i="15"/>
  <c r="AD25" i="15" s="1"/>
  <c r="K25" i="15"/>
  <c r="I25" i="15"/>
  <c r="H25" i="15"/>
  <c r="L24" i="15"/>
  <c r="K24" i="15"/>
  <c r="AF24" i="15" s="1"/>
  <c r="I24" i="15"/>
  <c r="H24" i="15"/>
  <c r="L23" i="15"/>
  <c r="K23" i="15"/>
  <c r="I23" i="15"/>
  <c r="H23" i="15"/>
  <c r="L22" i="15"/>
  <c r="K22" i="15"/>
  <c r="AC22" i="15" s="1"/>
  <c r="I22" i="15"/>
  <c r="H22" i="15"/>
  <c r="L21" i="15"/>
  <c r="K21" i="15"/>
  <c r="I21" i="15"/>
  <c r="H21" i="15"/>
  <c r="L20" i="15"/>
  <c r="K20" i="15"/>
  <c r="I20" i="15"/>
  <c r="H20" i="15"/>
  <c r="L19" i="15"/>
  <c r="R19" i="15" s="1"/>
  <c r="K19" i="15"/>
  <c r="I19" i="15"/>
  <c r="H19" i="15"/>
  <c r="L18" i="15"/>
  <c r="K18" i="15"/>
  <c r="I18" i="15"/>
  <c r="H18" i="15"/>
  <c r="L15" i="15"/>
  <c r="K15" i="15"/>
  <c r="I15" i="15"/>
  <c r="H15" i="15"/>
  <c r="L14" i="15"/>
  <c r="K14" i="15"/>
  <c r="I14" i="15"/>
  <c r="H14" i="15"/>
  <c r="L13" i="15"/>
  <c r="K13" i="15"/>
  <c r="I13" i="15"/>
  <c r="H13" i="15"/>
  <c r="L12" i="15"/>
  <c r="K12" i="15"/>
  <c r="I12" i="15"/>
  <c r="H12" i="15"/>
  <c r="L11" i="15"/>
  <c r="K11" i="15"/>
  <c r="I11" i="15"/>
  <c r="H11" i="15"/>
  <c r="L10" i="15"/>
  <c r="K10" i="15"/>
  <c r="I10" i="15"/>
  <c r="H10" i="15"/>
  <c r="L9" i="15"/>
  <c r="K9" i="15"/>
  <c r="I9" i="15"/>
  <c r="H9" i="15"/>
  <c r="L8" i="15"/>
  <c r="K8" i="15"/>
  <c r="I8" i="15"/>
  <c r="H8" i="15"/>
  <c r="L7" i="15"/>
  <c r="K7" i="15"/>
  <c r="I7" i="15"/>
  <c r="H7" i="15"/>
  <c r="L402" i="15"/>
  <c r="K402" i="15"/>
  <c r="I402" i="15"/>
  <c r="H402" i="15"/>
  <c r="L400" i="15"/>
  <c r="K400" i="15"/>
  <c r="I400" i="15"/>
  <c r="H400" i="15"/>
  <c r="L398" i="15"/>
  <c r="K398" i="15"/>
  <c r="I398" i="15"/>
  <c r="H398" i="15"/>
  <c r="L396" i="15"/>
  <c r="K396" i="15"/>
  <c r="I396" i="15"/>
  <c r="H396" i="15"/>
  <c r="L393" i="15"/>
  <c r="K393" i="15"/>
  <c r="I393" i="15"/>
  <c r="H393" i="15"/>
  <c r="L390" i="15"/>
  <c r="K390" i="15"/>
  <c r="I390" i="15"/>
  <c r="H390" i="15"/>
  <c r="L388" i="15"/>
  <c r="K388" i="15"/>
  <c r="I388" i="15"/>
  <c r="H388" i="15"/>
  <c r="L386" i="15"/>
  <c r="K386" i="15"/>
  <c r="I386" i="15"/>
  <c r="H386" i="15"/>
  <c r="J386" i="15" s="1"/>
  <c r="L384" i="15"/>
  <c r="K384" i="15"/>
  <c r="I384" i="15"/>
  <c r="H384" i="15"/>
  <c r="L382" i="15"/>
  <c r="K382" i="15"/>
  <c r="I382" i="15"/>
  <c r="H382" i="15"/>
  <c r="L379" i="15"/>
  <c r="K379" i="15"/>
  <c r="Y379" i="15" s="1"/>
  <c r="I379" i="15"/>
  <c r="H379" i="15"/>
  <c r="L375" i="15"/>
  <c r="K375" i="15"/>
  <c r="I375" i="15"/>
  <c r="H375" i="15"/>
  <c r="AL404" i="15"/>
  <c r="L370" i="15"/>
  <c r="K370" i="15"/>
  <c r="I370" i="15"/>
  <c r="H370" i="15"/>
  <c r="J370" i="15" s="1"/>
  <c r="AL403" i="15"/>
  <c r="L366" i="15"/>
  <c r="K366" i="15"/>
  <c r="I366" i="15"/>
  <c r="H366" i="15"/>
  <c r="AL402" i="15"/>
  <c r="L362" i="15"/>
  <c r="K362" i="15"/>
  <c r="I362" i="15"/>
  <c r="H362" i="15"/>
  <c r="AL401" i="15"/>
  <c r="L358" i="15"/>
  <c r="K358" i="15"/>
  <c r="I358" i="15"/>
  <c r="H358" i="15"/>
  <c r="AL400" i="15"/>
  <c r="L356" i="15"/>
  <c r="K356" i="15"/>
  <c r="I356" i="15"/>
  <c r="H356" i="15"/>
  <c r="AL399" i="15"/>
  <c r="L354" i="15"/>
  <c r="K354" i="15"/>
  <c r="I354" i="15"/>
  <c r="H354" i="15"/>
  <c r="AL398" i="15"/>
  <c r="L351" i="15"/>
  <c r="K351" i="15"/>
  <c r="I351" i="15"/>
  <c r="H351" i="15"/>
  <c r="AL397" i="15"/>
  <c r="L348" i="15"/>
  <c r="K348" i="15"/>
  <c r="I348" i="15"/>
  <c r="H348" i="15"/>
  <c r="AL396" i="15"/>
  <c r="L346" i="15"/>
  <c r="K346" i="15"/>
  <c r="I346" i="15"/>
  <c r="H346" i="15"/>
  <c r="AL395" i="15"/>
  <c r="L344" i="15"/>
  <c r="K344" i="15"/>
  <c r="I344" i="15"/>
  <c r="H344" i="15"/>
  <c r="AL394" i="15"/>
  <c r="L342" i="15"/>
  <c r="K342" i="15"/>
  <c r="I342" i="15"/>
  <c r="H342" i="15"/>
  <c r="AL393" i="15"/>
  <c r="L340" i="15"/>
  <c r="K340" i="15"/>
  <c r="I340" i="15"/>
  <c r="H340" i="15"/>
  <c r="AL392" i="15"/>
  <c r="L338" i="15"/>
  <c r="K338" i="15"/>
  <c r="I338" i="15"/>
  <c r="H338" i="15"/>
  <c r="AL391" i="15"/>
  <c r="L335" i="15"/>
  <c r="K335" i="15"/>
  <c r="I335" i="15"/>
  <c r="H335" i="15"/>
  <c r="AL390" i="15"/>
  <c r="L332" i="15"/>
  <c r="K332" i="15"/>
  <c r="I332" i="15"/>
  <c r="H332" i="15"/>
  <c r="AL389" i="15"/>
  <c r="L330" i="15"/>
  <c r="K330" i="15"/>
  <c r="I330" i="15"/>
  <c r="H330" i="15"/>
  <c r="AL388" i="15"/>
  <c r="L328" i="15"/>
  <c r="K328" i="15"/>
  <c r="I328" i="15"/>
  <c r="H328" i="15"/>
  <c r="J328" i="15" s="1"/>
  <c r="AL387" i="15"/>
  <c r="L326" i="15"/>
  <c r="K326" i="15"/>
  <c r="I326" i="15"/>
  <c r="H326" i="15"/>
  <c r="AL386" i="15"/>
  <c r="L322" i="15"/>
  <c r="K322" i="15"/>
  <c r="V322" i="15" s="1"/>
  <c r="I322" i="15"/>
  <c r="H322" i="15"/>
  <c r="AL385" i="15"/>
  <c r="L320" i="15"/>
  <c r="K320" i="15"/>
  <c r="T320" i="15" s="1"/>
  <c r="I320" i="15"/>
  <c r="H320" i="15"/>
  <c r="AL384" i="15"/>
  <c r="L317" i="15"/>
  <c r="K317" i="15"/>
  <c r="I317" i="15"/>
  <c r="H317" i="15"/>
  <c r="AL383" i="15"/>
  <c r="L314" i="15"/>
  <c r="K314" i="15"/>
  <c r="I314" i="15"/>
  <c r="H314" i="15"/>
  <c r="AL382" i="15"/>
  <c r="L312" i="15"/>
  <c r="K312" i="15"/>
  <c r="Y312" i="15" s="1"/>
  <c r="I312" i="15"/>
  <c r="H312" i="15"/>
  <c r="AL381" i="15"/>
  <c r="L310" i="15"/>
  <c r="K310" i="15"/>
  <c r="I310" i="15"/>
  <c r="H310" i="15"/>
  <c r="AL380" i="15"/>
  <c r="L308" i="15"/>
  <c r="K308" i="15"/>
  <c r="I308" i="15"/>
  <c r="H308" i="15"/>
  <c r="AL379" i="15"/>
  <c r="L305" i="15"/>
  <c r="K305" i="15"/>
  <c r="I305" i="15"/>
  <c r="H305" i="15"/>
  <c r="AL378" i="15"/>
  <c r="L303" i="15"/>
  <c r="K303" i="15"/>
  <c r="I303" i="15"/>
  <c r="H303" i="15"/>
  <c r="AL377" i="15"/>
  <c r="L300" i="15"/>
  <c r="K300" i="15"/>
  <c r="Q300" i="15" s="1"/>
  <c r="I300" i="15"/>
  <c r="H300" i="15"/>
  <c r="AL376" i="15"/>
  <c r="L297" i="15"/>
  <c r="K297" i="15"/>
  <c r="I297" i="15"/>
  <c r="H297" i="15"/>
  <c r="J297" i="15" s="1"/>
  <c r="AL375" i="15"/>
  <c r="L295" i="15"/>
  <c r="K295" i="15"/>
  <c r="M295" i="15" s="1"/>
  <c r="I295" i="15"/>
  <c r="H295" i="15"/>
  <c r="AL374" i="15"/>
  <c r="L293" i="15"/>
  <c r="K293" i="15"/>
  <c r="I293" i="15"/>
  <c r="H293" i="15"/>
  <c r="AL373" i="15"/>
  <c r="L281" i="15"/>
  <c r="M281" i="15" s="1"/>
  <c r="K281" i="15"/>
  <c r="I281" i="15"/>
  <c r="H281" i="15"/>
  <c r="AL372" i="15"/>
  <c r="L279" i="15"/>
  <c r="K279" i="15"/>
  <c r="I279" i="15"/>
  <c r="H279" i="15"/>
  <c r="AL371" i="15"/>
  <c r="L277" i="15"/>
  <c r="K277" i="15"/>
  <c r="I277" i="15"/>
  <c r="H277" i="15"/>
  <c r="AL370" i="15"/>
  <c r="L274" i="15"/>
  <c r="K274" i="15"/>
  <c r="I274" i="15"/>
  <c r="H274" i="15"/>
  <c r="AL369" i="15"/>
  <c r="L271" i="15"/>
  <c r="K271" i="15"/>
  <c r="O271" i="15" s="1"/>
  <c r="I271" i="15"/>
  <c r="H271" i="15"/>
  <c r="AL368" i="15"/>
  <c r="L269" i="15"/>
  <c r="K269" i="15"/>
  <c r="I269" i="15"/>
  <c r="H269" i="15"/>
  <c r="J269" i="15" s="1"/>
  <c r="AL367" i="15"/>
  <c r="L266" i="15"/>
  <c r="K266" i="15"/>
  <c r="I266" i="15"/>
  <c r="H266" i="15"/>
  <c r="AL366" i="15"/>
  <c r="L264" i="15"/>
  <c r="K264" i="15"/>
  <c r="AF264" i="15" s="1"/>
  <c r="I264" i="15"/>
  <c r="H264" i="15"/>
  <c r="AL365" i="15"/>
  <c r="L262" i="15"/>
  <c r="K262" i="15"/>
  <c r="I262" i="15"/>
  <c r="H262" i="15"/>
  <c r="J262" i="15" s="1"/>
  <c r="AL364" i="15"/>
  <c r="L260" i="15"/>
  <c r="K260" i="15"/>
  <c r="I260" i="15"/>
  <c r="H260" i="15"/>
  <c r="AL363" i="15"/>
  <c r="L257" i="15"/>
  <c r="K257" i="15"/>
  <c r="I257" i="15"/>
  <c r="H257" i="15"/>
  <c r="AL362" i="15"/>
  <c r="L254" i="15"/>
  <c r="K254" i="15"/>
  <c r="I254" i="15"/>
  <c r="H254" i="15"/>
  <c r="AL361" i="15"/>
  <c r="L252" i="15"/>
  <c r="K252" i="15"/>
  <c r="I252" i="15"/>
  <c r="H252" i="15"/>
  <c r="AL360" i="15"/>
  <c r="L250" i="15"/>
  <c r="K250" i="15"/>
  <c r="I250" i="15"/>
  <c r="H250" i="15"/>
  <c r="J250" i="15" s="1"/>
  <c r="AL359" i="15"/>
  <c r="L248" i="15"/>
  <c r="K248" i="15"/>
  <c r="AG248" i="15" s="1"/>
  <c r="I248" i="15"/>
  <c r="H248" i="15"/>
  <c r="AL358" i="15"/>
  <c r="L246" i="15"/>
  <c r="K246" i="15"/>
  <c r="AF246" i="15" s="1"/>
  <c r="I246" i="15"/>
  <c r="H246" i="15"/>
  <c r="AL357" i="15"/>
  <c r="L244" i="15"/>
  <c r="K244" i="15"/>
  <c r="I244" i="15"/>
  <c r="H244" i="15"/>
  <c r="AL356" i="15"/>
  <c r="L241" i="15"/>
  <c r="K241" i="15"/>
  <c r="I241" i="15"/>
  <c r="H241" i="15"/>
  <c r="AL355" i="15"/>
  <c r="L229" i="15"/>
  <c r="K229" i="15"/>
  <c r="I229" i="15"/>
  <c r="H229" i="15"/>
  <c r="J229" i="15" s="1"/>
  <c r="AL354" i="15"/>
  <c r="L218" i="15"/>
  <c r="K218" i="15"/>
  <c r="I218" i="15"/>
  <c r="H218" i="15"/>
  <c r="AL353" i="15"/>
  <c r="L207" i="15"/>
  <c r="K207" i="15"/>
  <c r="I207" i="15"/>
  <c r="H207" i="15"/>
  <c r="AL352" i="15"/>
  <c r="L196" i="15"/>
  <c r="K196" i="15"/>
  <c r="I196" i="15"/>
  <c r="H196" i="15"/>
  <c r="AL351" i="15"/>
  <c r="L194" i="15"/>
  <c r="K194" i="15"/>
  <c r="AG194" i="15" s="1"/>
  <c r="I194" i="15"/>
  <c r="H194" i="15"/>
  <c r="AL350" i="15"/>
  <c r="L192" i="15"/>
  <c r="K192" i="15"/>
  <c r="I192" i="15"/>
  <c r="H192" i="15"/>
  <c r="AL349" i="15"/>
  <c r="L189" i="15"/>
  <c r="R189" i="15" s="1"/>
  <c r="K189" i="15"/>
  <c r="I189" i="15"/>
  <c r="H189" i="15"/>
  <c r="AL348" i="15"/>
  <c r="L177" i="15"/>
  <c r="K177" i="15"/>
  <c r="I177" i="15"/>
  <c r="H177" i="15"/>
  <c r="AL347" i="15"/>
  <c r="L166" i="15"/>
  <c r="K166" i="15"/>
  <c r="I166" i="15"/>
  <c r="H166" i="15"/>
  <c r="AL346" i="15"/>
  <c r="L155" i="15"/>
  <c r="K155" i="15"/>
  <c r="I155" i="15"/>
  <c r="H155" i="15"/>
  <c r="AL345" i="15"/>
  <c r="L144" i="15"/>
  <c r="K144" i="15"/>
  <c r="I144" i="15"/>
  <c r="H144" i="15"/>
  <c r="AL344" i="15"/>
  <c r="L136" i="15"/>
  <c r="K136" i="15"/>
  <c r="I136" i="15"/>
  <c r="H136" i="15"/>
  <c r="J136" i="15" s="1"/>
  <c r="AL343" i="15"/>
  <c r="L120" i="15"/>
  <c r="K120" i="15"/>
  <c r="I120" i="15"/>
  <c r="H120" i="15"/>
  <c r="AL342" i="15"/>
  <c r="L117" i="15"/>
  <c r="K117" i="15"/>
  <c r="I117" i="15"/>
  <c r="H117" i="15"/>
  <c r="AL341" i="15"/>
  <c r="L105" i="15"/>
  <c r="K105" i="15"/>
  <c r="I105" i="15"/>
  <c r="H105" i="15"/>
  <c r="AL340" i="15"/>
  <c r="L94" i="15"/>
  <c r="K94" i="15"/>
  <c r="I94" i="15"/>
  <c r="H94" i="15"/>
  <c r="AL339" i="15"/>
  <c r="L83" i="15"/>
  <c r="K83" i="15"/>
  <c r="I83" i="15"/>
  <c r="H83" i="15"/>
  <c r="J83" i="15" s="1"/>
  <c r="AL338" i="15"/>
  <c r="L72" i="15"/>
  <c r="K72" i="15"/>
  <c r="I72" i="15"/>
  <c r="H72" i="15"/>
  <c r="AL337" i="15"/>
  <c r="L70" i="15"/>
  <c r="K70" i="15"/>
  <c r="Y70" i="15" s="1"/>
  <c r="I70" i="15"/>
  <c r="H70" i="15"/>
  <c r="AL336" i="15"/>
  <c r="L67" i="15"/>
  <c r="K67" i="15"/>
  <c r="I67" i="15"/>
  <c r="H67" i="15"/>
  <c r="J67" i="15" s="1"/>
  <c r="AL335" i="15"/>
  <c r="L64" i="15"/>
  <c r="K64" i="15"/>
  <c r="W64" i="15" s="1"/>
  <c r="I64" i="15"/>
  <c r="H64" i="15"/>
  <c r="AL334" i="15"/>
  <c r="L52" i="15"/>
  <c r="K52" i="15"/>
  <c r="I52" i="15"/>
  <c r="H52" i="15"/>
  <c r="AL333" i="15"/>
  <c r="L39" i="15"/>
  <c r="K39" i="15"/>
  <c r="I39" i="15"/>
  <c r="H39" i="15"/>
  <c r="AL332" i="15"/>
  <c r="L28" i="15"/>
  <c r="K28" i="15"/>
  <c r="I28" i="15"/>
  <c r="H28" i="15"/>
  <c r="AL331" i="15"/>
  <c r="L17" i="15"/>
  <c r="K17" i="15"/>
  <c r="S17" i="15" s="1"/>
  <c r="I17" i="15"/>
  <c r="H17" i="15"/>
  <c r="AL330" i="15"/>
  <c r="L6" i="15"/>
  <c r="K6" i="15"/>
  <c r="I6" i="15"/>
  <c r="H6" i="15"/>
  <c r="AL329" i="15"/>
  <c r="AL328" i="15"/>
  <c r="AL327" i="15"/>
  <c r="AL326" i="15"/>
  <c r="L401" i="15"/>
  <c r="K401" i="15"/>
  <c r="Q401" i="15" s="1"/>
  <c r="I401" i="15"/>
  <c r="H401" i="15"/>
  <c r="AL325" i="15"/>
  <c r="AG399" i="15"/>
  <c r="Q399" i="15"/>
  <c r="L399" i="15"/>
  <c r="K399" i="15"/>
  <c r="I399" i="15"/>
  <c r="H399" i="15"/>
  <c r="AL324" i="15"/>
  <c r="L397" i="15"/>
  <c r="K397" i="15"/>
  <c r="I397" i="15"/>
  <c r="H397" i="15"/>
  <c r="AL323" i="15"/>
  <c r="L395" i="15"/>
  <c r="K395" i="15"/>
  <c r="I395" i="15"/>
  <c r="H395" i="15"/>
  <c r="AL322" i="15"/>
  <c r="L392" i="15"/>
  <c r="K392" i="15"/>
  <c r="I392" i="15"/>
  <c r="H392" i="15"/>
  <c r="AL321" i="15"/>
  <c r="L389" i="15"/>
  <c r="K389" i="15"/>
  <c r="I389" i="15"/>
  <c r="H389" i="15"/>
  <c r="AL320" i="15"/>
  <c r="L387" i="15"/>
  <c r="K387" i="15"/>
  <c r="I387" i="15"/>
  <c r="H387" i="15"/>
  <c r="AL319" i="15"/>
  <c r="L385" i="15"/>
  <c r="AF385" i="15" s="1"/>
  <c r="K385" i="15"/>
  <c r="I385" i="15"/>
  <c r="H385" i="15"/>
  <c r="AL318" i="15"/>
  <c r="L383" i="15"/>
  <c r="K383" i="15"/>
  <c r="W383" i="15" s="1"/>
  <c r="I383" i="15"/>
  <c r="H383" i="15"/>
  <c r="AL317" i="15"/>
  <c r="L381" i="15"/>
  <c r="K381" i="15"/>
  <c r="I381" i="15"/>
  <c r="H381" i="15"/>
  <c r="AL316" i="15"/>
  <c r="L378" i="15"/>
  <c r="K378" i="15"/>
  <c r="I378" i="15"/>
  <c r="H378" i="15"/>
  <c r="J378" i="15" s="1"/>
  <c r="AL315" i="15"/>
  <c r="L374" i="15"/>
  <c r="K374" i="15"/>
  <c r="AJ374" i="15" s="1"/>
  <c r="I374" i="15"/>
  <c r="H374" i="15"/>
  <c r="AL314" i="15"/>
  <c r="L369" i="15"/>
  <c r="K369" i="15"/>
  <c r="AC369" i="15" s="1"/>
  <c r="I369" i="15"/>
  <c r="H369" i="15"/>
  <c r="AL313" i="15"/>
  <c r="L365" i="15"/>
  <c r="K365" i="15"/>
  <c r="I365" i="15"/>
  <c r="H365" i="15"/>
  <c r="AL312" i="15"/>
  <c r="L361" i="15"/>
  <c r="K361" i="15"/>
  <c r="I361" i="15"/>
  <c r="H361" i="15"/>
  <c r="AL311" i="15"/>
  <c r="L357" i="15"/>
  <c r="K357" i="15"/>
  <c r="I357" i="15"/>
  <c r="H357" i="15"/>
  <c r="AL310" i="15"/>
  <c r="L355" i="15"/>
  <c r="K355" i="15"/>
  <c r="AC355" i="15" s="1"/>
  <c r="I355" i="15"/>
  <c r="H355" i="15"/>
  <c r="AL309" i="15"/>
  <c r="L353" i="15"/>
  <c r="K353" i="15"/>
  <c r="AD353" i="15" s="1"/>
  <c r="I353" i="15"/>
  <c r="H353" i="15"/>
  <c r="AL308" i="15"/>
  <c r="L350" i="15"/>
  <c r="K350" i="15"/>
  <c r="I350" i="15"/>
  <c r="H350" i="15"/>
  <c r="AL307" i="15"/>
  <c r="L347" i="15"/>
  <c r="K347" i="15"/>
  <c r="I347" i="15"/>
  <c r="H347" i="15"/>
  <c r="AL306" i="15"/>
  <c r="L345" i="15"/>
  <c r="K345" i="15"/>
  <c r="I345" i="15"/>
  <c r="H345" i="15"/>
  <c r="AL305" i="15"/>
  <c r="L343" i="15"/>
  <c r="K343" i="15"/>
  <c r="I343" i="15"/>
  <c r="H343" i="15"/>
  <c r="AL304" i="15"/>
  <c r="L341" i="15"/>
  <c r="K341" i="15"/>
  <c r="I341" i="15"/>
  <c r="H341" i="15"/>
  <c r="AL303" i="15"/>
  <c r="L339" i="15"/>
  <c r="K339" i="15"/>
  <c r="I339" i="15"/>
  <c r="H339" i="15"/>
  <c r="J339" i="15" s="1"/>
  <c r="AL302" i="15"/>
  <c r="L337" i="15"/>
  <c r="K337" i="15"/>
  <c r="I337" i="15"/>
  <c r="H337" i="15"/>
  <c r="AL301" i="15"/>
  <c r="L334" i="15"/>
  <c r="K334" i="15"/>
  <c r="I334" i="15"/>
  <c r="H334" i="15"/>
  <c r="AL300" i="15"/>
  <c r="L331" i="15"/>
  <c r="K331" i="15"/>
  <c r="I331" i="15"/>
  <c r="H331" i="15"/>
  <c r="AL299" i="15"/>
  <c r="L329" i="15"/>
  <c r="K329" i="15"/>
  <c r="I329" i="15"/>
  <c r="H329" i="15"/>
  <c r="AL298" i="15"/>
  <c r="L327" i="15"/>
  <c r="K327" i="15"/>
  <c r="I327" i="15"/>
  <c r="H327" i="15"/>
  <c r="AL297" i="15"/>
  <c r="L325" i="15"/>
  <c r="Z325" i="15" s="1"/>
  <c r="K325" i="15"/>
  <c r="I325" i="15"/>
  <c r="H325" i="15"/>
  <c r="AL296" i="15"/>
  <c r="L321" i="15"/>
  <c r="K321" i="15"/>
  <c r="I321" i="15"/>
  <c r="H321" i="15"/>
  <c r="AL295" i="15"/>
  <c r="L319" i="15"/>
  <c r="K319" i="15"/>
  <c r="I319" i="15"/>
  <c r="H319" i="15"/>
  <c r="AL294" i="15"/>
  <c r="L316" i="15"/>
  <c r="K316" i="15"/>
  <c r="I316" i="15"/>
  <c r="H316" i="15"/>
  <c r="AL293" i="15"/>
  <c r="L313" i="15"/>
  <c r="K313" i="15"/>
  <c r="I313" i="15"/>
  <c r="H313" i="15"/>
  <c r="AL292" i="15"/>
  <c r="L311" i="15"/>
  <c r="K311" i="15"/>
  <c r="I311" i="15"/>
  <c r="H311" i="15"/>
  <c r="AL291" i="15"/>
  <c r="L309" i="15"/>
  <c r="K309" i="15"/>
  <c r="I309" i="15"/>
  <c r="H309" i="15"/>
  <c r="AL290" i="15"/>
  <c r="L307" i="15"/>
  <c r="K307" i="15"/>
  <c r="I307" i="15"/>
  <c r="H307" i="15"/>
  <c r="AL289" i="15"/>
  <c r="L304" i="15"/>
  <c r="K304" i="15"/>
  <c r="I304" i="15"/>
  <c r="H304" i="15"/>
  <c r="AL288" i="15"/>
  <c r="L302" i="15"/>
  <c r="K302" i="15"/>
  <c r="I302" i="15"/>
  <c r="H302" i="15"/>
  <c r="AL287" i="15"/>
  <c r="L299" i="15"/>
  <c r="K299" i="15"/>
  <c r="I299" i="15"/>
  <c r="H299" i="15"/>
  <c r="AL286" i="15"/>
  <c r="L296" i="15"/>
  <c r="K296" i="15"/>
  <c r="I296" i="15"/>
  <c r="H296" i="15"/>
  <c r="AL285" i="15"/>
  <c r="L294" i="15"/>
  <c r="K294" i="15"/>
  <c r="I294" i="15"/>
  <c r="H294" i="15"/>
  <c r="AL284" i="15"/>
  <c r="L292" i="15"/>
  <c r="K292" i="15"/>
  <c r="I292" i="15"/>
  <c r="H292" i="15"/>
  <c r="AL283" i="15"/>
  <c r="L280" i="15"/>
  <c r="K280" i="15"/>
  <c r="I280" i="15"/>
  <c r="H280" i="15"/>
  <c r="AL282" i="15"/>
  <c r="L278" i="15"/>
  <c r="K278" i="15"/>
  <c r="I278" i="15"/>
  <c r="H278" i="15"/>
  <c r="AL281" i="15"/>
  <c r="L276" i="15"/>
  <c r="K276" i="15"/>
  <c r="I276" i="15"/>
  <c r="H276" i="15"/>
  <c r="AL280" i="15"/>
  <c r="L273" i="15"/>
  <c r="K273" i="15"/>
  <c r="I273" i="15"/>
  <c r="H273" i="15"/>
  <c r="J273" i="15" s="1"/>
  <c r="AL279" i="15"/>
  <c r="L270" i="15"/>
  <c r="K270" i="15"/>
  <c r="I270" i="15"/>
  <c r="H270" i="15"/>
  <c r="AL278" i="15"/>
  <c r="L268" i="15"/>
  <c r="K268" i="15"/>
  <c r="I268" i="15"/>
  <c r="H268" i="15"/>
  <c r="AL277" i="15"/>
  <c r="L265" i="15"/>
  <c r="K265" i="15"/>
  <c r="I265" i="15"/>
  <c r="H265" i="15"/>
  <c r="AL276" i="15"/>
  <c r="L263" i="15"/>
  <c r="K263" i="15"/>
  <c r="I263" i="15"/>
  <c r="H263" i="15"/>
  <c r="AL275" i="15"/>
  <c r="L261" i="15"/>
  <c r="K261" i="15"/>
  <c r="I261" i="15"/>
  <c r="H261" i="15"/>
  <c r="AL274" i="15"/>
  <c r="L259" i="15"/>
  <c r="K259" i="15"/>
  <c r="I259" i="15"/>
  <c r="H259" i="15"/>
  <c r="AL273" i="15"/>
  <c r="L256" i="15"/>
  <c r="K256" i="15"/>
  <c r="I256" i="15"/>
  <c r="H256" i="15"/>
  <c r="AL272" i="15"/>
  <c r="L253" i="15"/>
  <c r="K253" i="15"/>
  <c r="I253" i="15"/>
  <c r="H253" i="15"/>
  <c r="J253" i="15" s="1"/>
  <c r="AL271" i="15"/>
  <c r="L251" i="15"/>
  <c r="K251" i="15"/>
  <c r="I251" i="15"/>
  <c r="H251" i="15"/>
  <c r="AL270" i="15"/>
  <c r="L249" i="15"/>
  <c r="K249" i="15"/>
  <c r="R249" i="15" s="1"/>
  <c r="I249" i="15"/>
  <c r="H249" i="15"/>
  <c r="AL269" i="15"/>
  <c r="L247" i="15"/>
  <c r="K247" i="15"/>
  <c r="T247" i="15" s="1"/>
  <c r="I247" i="15"/>
  <c r="H247" i="15"/>
  <c r="AL268" i="15"/>
  <c r="L245" i="15"/>
  <c r="K245" i="15"/>
  <c r="I245" i="15"/>
  <c r="H245" i="15"/>
  <c r="AL267" i="15"/>
  <c r="L243" i="15"/>
  <c r="K243" i="15"/>
  <c r="I243" i="15"/>
  <c r="J243" i="15" s="1"/>
  <c r="H243" i="15"/>
  <c r="AL266" i="15"/>
  <c r="L240" i="15"/>
  <c r="K240" i="15"/>
  <c r="I240" i="15"/>
  <c r="H240" i="15"/>
  <c r="AL265" i="15"/>
  <c r="X228" i="15"/>
  <c r="L228" i="15"/>
  <c r="K228" i="15"/>
  <c r="AI228" i="15" s="1"/>
  <c r="I228" i="15"/>
  <c r="H228" i="15"/>
  <c r="AL264" i="15"/>
  <c r="L217" i="15"/>
  <c r="K217" i="15"/>
  <c r="I217" i="15"/>
  <c r="H217" i="15"/>
  <c r="AL263" i="15"/>
  <c r="L206" i="15"/>
  <c r="K206" i="15"/>
  <c r="I206" i="15"/>
  <c r="H206" i="15"/>
  <c r="AL262" i="15"/>
  <c r="L195" i="15"/>
  <c r="K195" i="15"/>
  <c r="I195" i="15"/>
  <c r="H195" i="15"/>
  <c r="AL261" i="15"/>
  <c r="L193" i="15"/>
  <c r="K193" i="15"/>
  <c r="I193" i="15"/>
  <c r="H193" i="15"/>
  <c r="AL260" i="15"/>
  <c r="L191" i="15"/>
  <c r="K191" i="15"/>
  <c r="I191" i="15"/>
  <c r="H191" i="15"/>
  <c r="AL259" i="15"/>
  <c r="L188" i="15"/>
  <c r="K188" i="15"/>
  <c r="I188" i="15"/>
  <c r="H188" i="15"/>
  <c r="AL258" i="15"/>
  <c r="L176" i="15"/>
  <c r="K176" i="15"/>
  <c r="I176" i="15"/>
  <c r="H176" i="15"/>
  <c r="AL257" i="15"/>
  <c r="L165" i="15"/>
  <c r="AA165" i="15" s="1"/>
  <c r="K165" i="15"/>
  <c r="I165" i="15"/>
  <c r="H165" i="15"/>
  <c r="AL256" i="15"/>
  <c r="L154" i="15"/>
  <c r="K154" i="15"/>
  <c r="I154" i="15"/>
  <c r="H154" i="15"/>
  <c r="AL255" i="15"/>
  <c r="L143" i="15"/>
  <c r="K143" i="15"/>
  <c r="I143" i="15"/>
  <c r="H143" i="15"/>
  <c r="AL254" i="15"/>
  <c r="L135" i="15"/>
  <c r="K135" i="15"/>
  <c r="I135" i="15"/>
  <c r="H135" i="15"/>
  <c r="AL253" i="15"/>
  <c r="L119" i="15"/>
  <c r="K119" i="15"/>
  <c r="AJ119" i="15" s="1"/>
  <c r="I119" i="15"/>
  <c r="H119" i="15"/>
  <c r="AL252" i="15"/>
  <c r="L116" i="15"/>
  <c r="K116" i="15"/>
  <c r="I116" i="15"/>
  <c r="H116" i="15"/>
  <c r="AL251" i="15"/>
  <c r="L104" i="15"/>
  <c r="K104" i="15"/>
  <c r="AA104" i="15" s="1"/>
  <c r="I104" i="15"/>
  <c r="H104" i="15"/>
  <c r="AL250" i="15"/>
  <c r="L93" i="15"/>
  <c r="K93" i="15"/>
  <c r="I93" i="15"/>
  <c r="H93" i="15"/>
  <c r="AL249" i="15"/>
  <c r="L82" i="15"/>
  <c r="K82" i="15"/>
  <c r="I82" i="15"/>
  <c r="H82" i="15"/>
  <c r="AL248" i="15"/>
  <c r="L71" i="15"/>
  <c r="K71" i="15"/>
  <c r="I71" i="15"/>
  <c r="H71" i="15"/>
  <c r="AL247" i="15"/>
  <c r="L69" i="15"/>
  <c r="K69" i="15"/>
  <c r="I69" i="15"/>
  <c r="H69" i="15"/>
  <c r="AL246" i="15"/>
  <c r="L66" i="15"/>
  <c r="K66" i="15"/>
  <c r="I66" i="15"/>
  <c r="H66" i="15"/>
  <c r="AL245" i="15"/>
  <c r="L63" i="15"/>
  <c r="K63" i="15"/>
  <c r="I63" i="15"/>
  <c r="H63" i="15"/>
  <c r="AL244" i="15"/>
  <c r="L51" i="15"/>
  <c r="K51" i="15"/>
  <c r="I51" i="15"/>
  <c r="H51" i="15"/>
  <c r="AL243" i="15"/>
  <c r="L38" i="15"/>
  <c r="K38" i="15"/>
  <c r="I38" i="15"/>
  <c r="H38" i="15"/>
  <c r="AL242" i="15"/>
  <c r="L27" i="15"/>
  <c r="K27" i="15"/>
  <c r="I27" i="15"/>
  <c r="H27" i="15"/>
  <c r="AL241" i="15"/>
  <c r="L16" i="15"/>
  <c r="K16" i="15"/>
  <c r="I16" i="15"/>
  <c r="H16" i="15"/>
  <c r="AL240" i="15"/>
  <c r="O5" i="15"/>
  <c r="L5" i="15"/>
  <c r="K5" i="15"/>
  <c r="W5" i="15" s="1"/>
  <c r="I5" i="15"/>
  <c r="H5" i="15"/>
  <c r="AL239" i="15"/>
  <c r="AL238" i="15"/>
  <c r="AL237" i="15"/>
  <c r="AL236" i="15"/>
  <c r="L134" i="15"/>
  <c r="K134" i="15"/>
  <c r="I134" i="15"/>
  <c r="H134" i="15"/>
  <c r="AL235" i="15"/>
  <c r="L133" i="15"/>
  <c r="K133" i="15"/>
  <c r="J133" i="15"/>
  <c r="I133" i="15"/>
  <c r="H133" i="15"/>
  <c r="AL234" i="15"/>
  <c r="L132" i="15"/>
  <c r="K132" i="15"/>
  <c r="AF132" i="15" s="1"/>
  <c r="I132" i="15"/>
  <c r="H132" i="15"/>
  <c r="AL233" i="15"/>
  <c r="L131" i="15"/>
  <c r="K131" i="15"/>
  <c r="I131" i="15"/>
  <c r="H131" i="15"/>
  <c r="AL232" i="15"/>
  <c r="L130" i="15"/>
  <c r="K130" i="15"/>
  <c r="I130" i="15"/>
  <c r="H130" i="15"/>
  <c r="AL231" i="15"/>
  <c r="L129" i="15"/>
  <c r="K129" i="15"/>
  <c r="I129" i="15"/>
  <c r="H129" i="15"/>
  <c r="AL230" i="15"/>
  <c r="O128" i="15"/>
  <c r="L128" i="15"/>
  <c r="K128" i="15"/>
  <c r="I128" i="15"/>
  <c r="H128" i="15"/>
  <c r="AL229" i="15"/>
  <c r="L127" i="15"/>
  <c r="K127" i="15"/>
  <c r="I127" i="15"/>
  <c r="H127" i="15"/>
  <c r="AL228" i="15"/>
  <c r="L126" i="15"/>
  <c r="K126" i="15"/>
  <c r="I126" i="15"/>
  <c r="H126" i="15"/>
  <c r="AL227" i="15"/>
  <c r="AH125" i="15"/>
  <c r="L125" i="15"/>
  <c r="K125" i="15"/>
  <c r="R125" i="15" s="1"/>
  <c r="I125" i="15"/>
  <c r="H125" i="15"/>
  <c r="AL226" i="15"/>
  <c r="L124" i="15"/>
  <c r="Y124" i="15" s="1"/>
  <c r="K124" i="15"/>
  <c r="I124" i="15"/>
  <c r="H124" i="15"/>
  <c r="AL225" i="15"/>
  <c r="L123" i="15"/>
  <c r="K123" i="15"/>
  <c r="I123" i="15"/>
  <c r="H123" i="15"/>
  <c r="AL224" i="15"/>
  <c r="L122" i="15"/>
  <c r="K122" i="15"/>
  <c r="I122" i="15"/>
  <c r="H122" i="15"/>
  <c r="AL223" i="15"/>
  <c r="L121" i="15"/>
  <c r="K121" i="15"/>
  <c r="I121" i="15"/>
  <c r="H121" i="15"/>
  <c r="AL222" i="15"/>
  <c r="AL221" i="15"/>
  <c r="AL220" i="15"/>
  <c r="AL219" i="15"/>
  <c r="AL218" i="15"/>
  <c r="AL217" i="15"/>
  <c r="AL216" i="15"/>
  <c r="AL215" i="15"/>
  <c r="AL214" i="15"/>
  <c r="AL213" i="15"/>
  <c r="AL212" i="15"/>
  <c r="AL211" i="15"/>
  <c r="AL210" i="15"/>
  <c r="AL209" i="15"/>
  <c r="AL208" i="15"/>
  <c r="AL207" i="15"/>
  <c r="AL206" i="15"/>
  <c r="AL205" i="15"/>
  <c r="AL204" i="15"/>
  <c r="AL203" i="15"/>
  <c r="AL202" i="15"/>
  <c r="AL201" i="15"/>
  <c r="AL200" i="15"/>
  <c r="AL199" i="15"/>
  <c r="AL198" i="15"/>
  <c r="AL197" i="15"/>
  <c r="AL196" i="15"/>
  <c r="AL195" i="15"/>
  <c r="AL194" i="15"/>
  <c r="AL193" i="15"/>
  <c r="AL192" i="15"/>
  <c r="AL191" i="15"/>
  <c r="AL190" i="15"/>
  <c r="AL189" i="15"/>
  <c r="AL188" i="15"/>
  <c r="AL187" i="15"/>
  <c r="AL186" i="15"/>
  <c r="AL185" i="15"/>
  <c r="AL184" i="15"/>
  <c r="AL183" i="15"/>
  <c r="AL182" i="15"/>
  <c r="AL181" i="15"/>
  <c r="AL180" i="15"/>
  <c r="AL179" i="15"/>
  <c r="AL178" i="15"/>
  <c r="AL177" i="15"/>
  <c r="AL176" i="15"/>
  <c r="AL175" i="15"/>
  <c r="AL174" i="15"/>
  <c r="AL173" i="15"/>
  <c r="AL172" i="15"/>
  <c r="AL171" i="15"/>
  <c r="AL170" i="15"/>
  <c r="AL169" i="15"/>
  <c r="AL168" i="15"/>
  <c r="AL167" i="15"/>
  <c r="AL166" i="15"/>
  <c r="AL165" i="15"/>
  <c r="AL164" i="15"/>
  <c r="AL163" i="15"/>
  <c r="AL162" i="15"/>
  <c r="AL161" i="15"/>
  <c r="AL160" i="15"/>
  <c r="AL159" i="15"/>
  <c r="AL158" i="15"/>
  <c r="AL157" i="15"/>
  <c r="AL156" i="15"/>
  <c r="AL155" i="15"/>
  <c r="AL154" i="15"/>
  <c r="AL153" i="15"/>
  <c r="AL152" i="15"/>
  <c r="AL151" i="15"/>
  <c r="AL150" i="15"/>
  <c r="AL149" i="15"/>
  <c r="AL148" i="15"/>
  <c r="AL147" i="15"/>
  <c r="AL146" i="15"/>
  <c r="AL145" i="15"/>
  <c r="L324" i="15"/>
  <c r="K324" i="15"/>
  <c r="AG324" i="15" s="1"/>
  <c r="I324" i="15"/>
  <c r="H324" i="15"/>
  <c r="AL144" i="15"/>
  <c r="L323" i="15"/>
  <c r="K323" i="15"/>
  <c r="N323" i="15" s="1"/>
  <c r="I323" i="15"/>
  <c r="H323" i="15"/>
  <c r="J323" i="15" s="1"/>
  <c r="AL143" i="15"/>
  <c r="L291" i="15"/>
  <c r="K291" i="15"/>
  <c r="I291" i="15"/>
  <c r="H291" i="15"/>
  <c r="AL142" i="15"/>
  <c r="L290" i="15"/>
  <c r="K290" i="15"/>
  <c r="I290" i="15"/>
  <c r="H290" i="15"/>
  <c r="AL141" i="15"/>
  <c r="L289" i="15"/>
  <c r="K289" i="15"/>
  <c r="I289" i="15"/>
  <c r="H289" i="15"/>
  <c r="AL140" i="15"/>
  <c r="L288" i="15"/>
  <c r="K288" i="15"/>
  <c r="I288" i="15"/>
  <c r="H288" i="15"/>
  <c r="J288" i="15" s="1"/>
  <c r="AL139" i="15"/>
  <c r="L287" i="15"/>
  <c r="K287" i="15"/>
  <c r="I287" i="15"/>
  <c r="H287" i="15"/>
  <c r="AL138" i="15"/>
  <c r="L286" i="15"/>
  <c r="K286" i="15"/>
  <c r="I286" i="15"/>
  <c r="H286" i="15"/>
  <c r="J286" i="15" s="1"/>
  <c r="AL137" i="15"/>
  <c r="L285" i="15"/>
  <c r="K285" i="15"/>
  <c r="I285" i="15"/>
  <c r="H285" i="15"/>
  <c r="AL136" i="15"/>
  <c r="L284" i="15"/>
  <c r="K284" i="15"/>
  <c r="AF284" i="15" s="1"/>
  <c r="I284" i="15"/>
  <c r="H284" i="15"/>
  <c r="AL135" i="15"/>
  <c r="L283" i="15"/>
  <c r="K283" i="15"/>
  <c r="I283" i="15"/>
  <c r="H283" i="15"/>
  <c r="AL134" i="15"/>
  <c r="L282" i="15"/>
  <c r="K282" i="15"/>
  <c r="I282" i="15"/>
  <c r="H282" i="15"/>
  <c r="AL133" i="15"/>
  <c r="L50" i="15"/>
  <c r="K50" i="15"/>
  <c r="I50" i="15"/>
  <c r="H50" i="15"/>
  <c r="AL132" i="15"/>
  <c r="L49" i="15"/>
  <c r="K49" i="15"/>
  <c r="I49" i="15"/>
  <c r="H49" i="15"/>
  <c r="AL131" i="15"/>
  <c r="AL130" i="15"/>
  <c r="AL129" i="15"/>
  <c r="AL128" i="15"/>
  <c r="AL127" i="15"/>
  <c r="AL126" i="15"/>
  <c r="AL125" i="15"/>
  <c r="AL124" i="15"/>
  <c r="AL123" i="15"/>
  <c r="AL122" i="15"/>
  <c r="AL121" i="15"/>
  <c r="AL120" i="15"/>
  <c r="AL119" i="15"/>
  <c r="AL118" i="15"/>
  <c r="AL117" i="15"/>
  <c r="AL116" i="15"/>
  <c r="AL115" i="15"/>
  <c r="AL114" i="15"/>
  <c r="L380" i="15"/>
  <c r="K380" i="15"/>
  <c r="AC380" i="15" s="1"/>
  <c r="I380" i="15"/>
  <c r="H380" i="15"/>
  <c r="AL113" i="15"/>
  <c r="L377" i="15"/>
  <c r="K377" i="15"/>
  <c r="I377" i="15"/>
  <c r="H377" i="15"/>
  <c r="AL112" i="15"/>
  <c r="S306" i="15"/>
  <c r="L306" i="15"/>
  <c r="K306" i="15"/>
  <c r="W306" i="15" s="1"/>
  <c r="I306" i="15"/>
  <c r="H306" i="15"/>
  <c r="J306" i="15" s="1"/>
  <c r="AL111" i="15"/>
  <c r="L267" i="15"/>
  <c r="K267" i="15"/>
  <c r="J267" i="15"/>
  <c r="I267" i="15"/>
  <c r="H267" i="15"/>
  <c r="AL110" i="15"/>
  <c r="L68" i="15"/>
  <c r="AD68" i="15" s="1"/>
  <c r="K68" i="15"/>
  <c r="I68" i="15"/>
  <c r="H68" i="15"/>
  <c r="AL109" i="15"/>
  <c r="AL108" i="15"/>
  <c r="AL107" i="15"/>
  <c r="AL106" i="15"/>
  <c r="AL105" i="15"/>
  <c r="AL104" i="15"/>
  <c r="AL103" i="15"/>
  <c r="AL102" i="15"/>
  <c r="AL101" i="15"/>
  <c r="AL100" i="15"/>
  <c r="AL99" i="15"/>
  <c r="AL98" i="15"/>
  <c r="AL97" i="15"/>
  <c r="AL96" i="15"/>
  <c r="AL95" i="15"/>
  <c r="AL94" i="15"/>
  <c r="AL93" i="15"/>
  <c r="AL92" i="15"/>
  <c r="AL91" i="15"/>
  <c r="AL90" i="15"/>
  <c r="AL89" i="15"/>
  <c r="AL88" i="15"/>
  <c r="AL87" i="15"/>
  <c r="AL86" i="15"/>
  <c r="AL85" i="15"/>
  <c r="AL84" i="15"/>
  <c r="AL83" i="15"/>
  <c r="AL82" i="15"/>
  <c r="AL81" i="15"/>
  <c r="AL80" i="15"/>
  <c r="AL79" i="15"/>
  <c r="AL78" i="15"/>
  <c r="AL77" i="15"/>
  <c r="AL76" i="15"/>
  <c r="AL75" i="15"/>
  <c r="AL74" i="15"/>
  <c r="AL73" i="15"/>
  <c r="AL72" i="15"/>
  <c r="AL71" i="15"/>
  <c r="AL70" i="15"/>
  <c r="AL69" i="15"/>
  <c r="AL68" i="15"/>
  <c r="AL67" i="15"/>
  <c r="AL66" i="15"/>
  <c r="AL65" i="15"/>
  <c r="AL64" i="15"/>
  <c r="AL63" i="15"/>
  <c r="AL62" i="15"/>
  <c r="AL61" i="15"/>
  <c r="AL60" i="15"/>
  <c r="AL59" i="15"/>
  <c r="AL58" i="15"/>
  <c r="AL57" i="15"/>
  <c r="AL56" i="15"/>
  <c r="AL55" i="15"/>
  <c r="AL54" i="15"/>
  <c r="AL53" i="15"/>
  <c r="AL52" i="15"/>
  <c r="AL51" i="15"/>
  <c r="AL50" i="15"/>
  <c r="AL49" i="15"/>
  <c r="AL48" i="15"/>
  <c r="AL47" i="15"/>
  <c r="AL46" i="15"/>
  <c r="AL45" i="15"/>
  <c r="AL44" i="15"/>
  <c r="AL43" i="15"/>
  <c r="AL42" i="15"/>
  <c r="AL41" i="15"/>
  <c r="AL40" i="15"/>
  <c r="AL39" i="15"/>
  <c r="AL38" i="15"/>
  <c r="AL37" i="15"/>
  <c r="AL36" i="15"/>
  <c r="AL35" i="15"/>
  <c r="AL34" i="15"/>
  <c r="AL33" i="15"/>
  <c r="AL32" i="15"/>
  <c r="L404" i="15"/>
  <c r="K404" i="15"/>
  <c r="I404" i="15"/>
  <c r="H404" i="15"/>
  <c r="AL31" i="15"/>
  <c r="L403" i="15"/>
  <c r="K403" i="15"/>
  <c r="I403" i="15"/>
  <c r="H403" i="15"/>
  <c r="J403" i="15" s="1"/>
  <c r="AL30" i="15"/>
  <c r="L394" i="15"/>
  <c r="K394" i="15"/>
  <c r="I394" i="15"/>
  <c r="H394" i="15"/>
  <c r="AL29" i="15"/>
  <c r="L391" i="15"/>
  <c r="K391" i="15"/>
  <c r="I391" i="15"/>
  <c r="H391" i="15"/>
  <c r="AL28" i="15"/>
  <c r="L376" i="15"/>
  <c r="K376" i="15"/>
  <c r="I376" i="15"/>
  <c r="H376" i="15"/>
  <c r="AL27" i="15"/>
  <c r="L373" i="15"/>
  <c r="K373" i="15"/>
  <c r="I373" i="15"/>
  <c r="H373" i="15"/>
  <c r="AL26" i="15"/>
  <c r="L352" i="15"/>
  <c r="AE352" i="15" s="1"/>
  <c r="K352" i="15"/>
  <c r="I352" i="15"/>
  <c r="H352" i="15"/>
  <c r="AL25" i="15"/>
  <c r="L349" i="15"/>
  <c r="K349" i="15"/>
  <c r="AD349" i="15" s="1"/>
  <c r="I349" i="15"/>
  <c r="H349" i="15"/>
  <c r="AL24" i="15"/>
  <c r="L336" i="15"/>
  <c r="K336" i="15"/>
  <c r="I336" i="15"/>
  <c r="H336" i="15"/>
  <c r="AL23" i="15"/>
  <c r="L333" i="15"/>
  <c r="K333" i="15"/>
  <c r="I333" i="15"/>
  <c r="H333" i="15"/>
  <c r="AL22" i="15"/>
  <c r="L318" i="15"/>
  <c r="K318" i="15"/>
  <c r="I318" i="15"/>
  <c r="H318" i="15"/>
  <c r="AL21" i="15"/>
  <c r="L315" i="15"/>
  <c r="K315" i="15"/>
  <c r="I315" i="15"/>
  <c r="H315" i="15"/>
  <c r="J315" i="15" s="1"/>
  <c r="AL20" i="15"/>
  <c r="L301" i="15"/>
  <c r="K301" i="15"/>
  <c r="I301" i="15"/>
  <c r="H301" i="15"/>
  <c r="AL19" i="15"/>
  <c r="L298" i="15"/>
  <c r="K298" i="15"/>
  <c r="I298" i="15"/>
  <c r="H298" i="15"/>
  <c r="AL18" i="15"/>
  <c r="L275" i="15"/>
  <c r="K275" i="15"/>
  <c r="I275" i="15"/>
  <c r="H275" i="15"/>
  <c r="AL17" i="15"/>
  <c r="L272" i="15"/>
  <c r="K272" i="15"/>
  <c r="I272" i="15"/>
  <c r="H272" i="15"/>
  <c r="AL16" i="15"/>
  <c r="L258" i="15"/>
  <c r="K258" i="15"/>
  <c r="AF258" i="15" s="1"/>
  <c r="I258" i="15"/>
  <c r="H258" i="15"/>
  <c r="AL15" i="15"/>
  <c r="L255" i="15"/>
  <c r="K255" i="15"/>
  <c r="I255" i="15"/>
  <c r="H255" i="15"/>
  <c r="AL14" i="15"/>
  <c r="L242" i="15"/>
  <c r="K242" i="15"/>
  <c r="N242" i="15" s="1"/>
  <c r="I242" i="15"/>
  <c r="H242" i="15"/>
  <c r="AL13" i="15"/>
  <c r="L239" i="15"/>
  <c r="K239" i="15"/>
  <c r="AD239" i="15" s="1"/>
  <c r="I239" i="15"/>
  <c r="H239" i="15"/>
  <c r="J239" i="15" s="1"/>
  <c r="AL12" i="15"/>
  <c r="L190" i="15"/>
  <c r="K190" i="15"/>
  <c r="AI190" i="15" s="1"/>
  <c r="I190" i="15"/>
  <c r="H190" i="15"/>
  <c r="AL11" i="15"/>
  <c r="L187" i="15"/>
  <c r="K187" i="15"/>
  <c r="I187" i="15"/>
  <c r="H187" i="15"/>
  <c r="AL10" i="15"/>
  <c r="AH118" i="15"/>
  <c r="L118" i="15"/>
  <c r="K118" i="15"/>
  <c r="M118" i="15" s="1"/>
  <c r="I118" i="15"/>
  <c r="H118" i="15"/>
  <c r="AL9" i="15"/>
  <c r="L115" i="15"/>
  <c r="K115" i="15"/>
  <c r="I115" i="15"/>
  <c r="H115" i="15"/>
  <c r="AL8" i="15"/>
  <c r="L65" i="15"/>
  <c r="K65" i="15"/>
  <c r="I65" i="15"/>
  <c r="H65" i="15"/>
  <c r="AL7" i="15"/>
  <c r="L62" i="15"/>
  <c r="K62" i="15"/>
  <c r="I62" i="15"/>
  <c r="H62" i="15"/>
  <c r="AL6" i="15"/>
  <c r="AL5" i="15"/>
  <c r="L1804" i="7"/>
  <c r="K1804" i="7"/>
  <c r="I1804" i="7"/>
  <c r="H1804" i="7"/>
  <c r="L1803" i="7"/>
  <c r="K1803" i="7"/>
  <c r="I1803" i="7"/>
  <c r="H1803" i="7"/>
  <c r="L1802" i="7"/>
  <c r="K1802" i="7"/>
  <c r="I1802" i="7"/>
  <c r="H1802" i="7"/>
  <c r="L1801" i="7"/>
  <c r="K1801" i="7"/>
  <c r="I1801" i="7"/>
  <c r="H1801" i="7"/>
  <c r="L1800" i="7"/>
  <c r="K1800" i="7"/>
  <c r="I1800" i="7"/>
  <c r="H1800" i="7"/>
  <c r="L1798" i="7"/>
  <c r="K1798" i="7"/>
  <c r="I1798" i="7"/>
  <c r="H1798" i="7"/>
  <c r="L1797" i="7"/>
  <c r="K1797" i="7"/>
  <c r="I1797" i="7"/>
  <c r="H1797" i="7"/>
  <c r="L1796" i="7"/>
  <c r="K1796" i="7"/>
  <c r="I1796" i="7"/>
  <c r="H1796" i="7"/>
  <c r="L1795" i="7"/>
  <c r="K1795" i="7"/>
  <c r="I1795" i="7"/>
  <c r="H1795" i="7"/>
  <c r="L1794" i="7"/>
  <c r="K1794" i="7"/>
  <c r="I1794" i="7"/>
  <c r="H1794" i="7"/>
  <c r="L1786" i="7"/>
  <c r="K1786" i="7"/>
  <c r="I1786" i="7"/>
  <c r="H1786" i="7"/>
  <c r="L1785" i="7"/>
  <c r="AI1785" i="7" s="1"/>
  <c r="K1785" i="7"/>
  <c r="I1785" i="7"/>
  <c r="H1785" i="7"/>
  <c r="L1784" i="7"/>
  <c r="K1784" i="7"/>
  <c r="AI1784" i="7" s="1"/>
  <c r="I1784" i="7"/>
  <c r="H1784" i="7"/>
  <c r="L1783" i="7"/>
  <c r="K1783" i="7"/>
  <c r="I1783" i="7"/>
  <c r="H1783" i="7"/>
  <c r="L1782" i="7"/>
  <c r="K1782" i="7"/>
  <c r="I1782" i="7"/>
  <c r="H1782" i="7"/>
  <c r="L1780" i="7"/>
  <c r="K1780" i="7"/>
  <c r="I1780" i="7"/>
  <c r="H1780" i="7"/>
  <c r="L1779" i="7"/>
  <c r="K1779" i="7"/>
  <c r="AC1779" i="7" s="1"/>
  <c r="I1779" i="7"/>
  <c r="H1779" i="7"/>
  <c r="L1778" i="7"/>
  <c r="K1778" i="7"/>
  <c r="I1778" i="7"/>
  <c r="H1778" i="7"/>
  <c r="L1777" i="7"/>
  <c r="K1777" i="7"/>
  <c r="I1777" i="7"/>
  <c r="H1777" i="7"/>
  <c r="L1776" i="7"/>
  <c r="K1776" i="7"/>
  <c r="I1776" i="7"/>
  <c r="H1776" i="7"/>
  <c r="L1631" i="7"/>
  <c r="K1631" i="7"/>
  <c r="I1631" i="7"/>
  <c r="H1631" i="7"/>
  <c r="L1630" i="7"/>
  <c r="K1630" i="7"/>
  <c r="I1630" i="7"/>
  <c r="H1630" i="7"/>
  <c r="L1628" i="7"/>
  <c r="K1628" i="7"/>
  <c r="AH1628" i="7" s="1"/>
  <c r="I1628" i="7"/>
  <c r="H1628" i="7"/>
  <c r="L1627" i="7"/>
  <c r="K1627" i="7"/>
  <c r="I1627" i="7"/>
  <c r="H1627" i="7"/>
  <c r="L1625" i="7"/>
  <c r="K1625" i="7"/>
  <c r="I1625" i="7"/>
  <c r="H1625" i="7"/>
  <c r="L1624" i="7"/>
  <c r="K1624" i="7"/>
  <c r="I1624" i="7"/>
  <c r="H1624" i="7"/>
  <c r="L1622" i="7"/>
  <c r="K1622" i="7"/>
  <c r="I1622" i="7"/>
  <c r="H1622" i="7"/>
  <c r="L1621" i="7"/>
  <c r="K1621" i="7"/>
  <c r="I1621" i="7"/>
  <c r="H1621" i="7"/>
  <c r="L1619" i="7"/>
  <c r="K1619" i="7"/>
  <c r="I1619" i="7"/>
  <c r="H1619" i="7"/>
  <c r="L1618" i="7"/>
  <c r="K1618" i="7"/>
  <c r="I1618" i="7"/>
  <c r="H1618" i="7"/>
  <c r="L1612" i="7"/>
  <c r="K1612" i="7"/>
  <c r="I1612" i="7"/>
  <c r="H1612" i="7"/>
  <c r="J1612" i="7" s="1"/>
  <c r="L1611" i="7"/>
  <c r="K1611" i="7"/>
  <c r="I1611" i="7"/>
  <c r="H1611" i="7"/>
  <c r="L1609" i="7"/>
  <c r="K1609" i="7"/>
  <c r="I1609" i="7"/>
  <c r="H1609" i="7"/>
  <c r="L1608" i="7"/>
  <c r="K1608" i="7"/>
  <c r="I1608" i="7"/>
  <c r="H1608" i="7"/>
  <c r="L1603" i="7"/>
  <c r="K1603" i="7"/>
  <c r="I1603" i="7"/>
  <c r="H1603" i="7"/>
  <c r="L1602" i="7"/>
  <c r="K1602" i="7"/>
  <c r="I1602" i="7"/>
  <c r="H1602" i="7"/>
  <c r="L1600" i="7"/>
  <c r="K1600" i="7"/>
  <c r="I1600" i="7"/>
  <c r="H1600" i="7"/>
  <c r="L1599" i="7"/>
  <c r="K1599" i="7"/>
  <c r="I1599" i="7"/>
  <c r="H1599" i="7"/>
  <c r="L1596" i="7"/>
  <c r="K1596" i="7"/>
  <c r="I1596" i="7"/>
  <c r="H1596" i="7"/>
  <c r="L1595" i="7"/>
  <c r="K1595" i="7"/>
  <c r="I1595" i="7"/>
  <c r="H1595" i="7"/>
  <c r="L1699" i="7"/>
  <c r="K1699" i="7"/>
  <c r="I1699" i="7"/>
  <c r="H1699" i="7"/>
  <c r="L1698" i="7"/>
  <c r="K1698" i="7"/>
  <c r="I1698" i="7"/>
  <c r="H1698" i="7"/>
  <c r="L1697" i="7"/>
  <c r="K1697" i="7"/>
  <c r="I1697" i="7"/>
  <c r="H1697" i="7"/>
  <c r="L1696" i="7"/>
  <c r="K1696" i="7"/>
  <c r="I1696" i="7"/>
  <c r="H1696" i="7"/>
  <c r="L1695" i="7"/>
  <c r="K1695" i="7"/>
  <c r="I1695" i="7"/>
  <c r="H1695" i="7"/>
  <c r="L1694" i="7"/>
  <c r="O1694" i="7" s="1"/>
  <c r="K1694" i="7"/>
  <c r="I1694" i="7"/>
  <c r="H1694" i="7"/>
  <c r="L1693" i="7"/>
  <c r="K1693" i="7"/>
  <c r="I1693" i="7"/>
  <c r="H1693" i="7"/>
  <c r="L1692" i="7"/>
  <c r="K1692" i="7"/>
  <c r="I1692" i="7"/>
  <c r="H1692" i="7"/>
  <c r="L1691" i="7"/>
  <c r="K1691" i="7"/>
  <c r="I1691" i="7"/>
  <c r="H1691" i="7"/>
  <c r="L1690" i="7"/>
  <c r="K1690" i="7"/>
  <c r="I1690" i="7"/>
  <c r="H1690" i="7"/>
  <c r="L1689" i="7"/>
  <c r="K1689" i="7"/>
  <c r="I1689" i="7"/>
  <c r="H1689" i="7"/>
  <c r="J1689" i="7" s="1"/>
  <c r="L1688" i="7"/>
  <c r="K1688" i="7"/>
  <c r="I1688" i="7"/>
  <c r="H1688" i="7"/>
  <c r="L1687" i="7"/>
  <c r="K1687" i="7"/>
  <c r="N1687" i="7" s="1"/>
  <c r="I1687" i="7"/>
  <c r="H1687" i="7"/>
  <c r="L1686" i="7"/>
  <c r="K1686" i="7"/>
  <c r="I1686" i="7"/>
  <c r="H1686" i="7"/>
  <c r="L1685" i="7"/>
  <c r="K1685" i="7"/>
  <c r="S1685" i="7" s="1"/>
  <c r="I1685" i="7"/>
  <c r="H1685" i="7"/>
  <c r="J1685" i="7" s="1"/>
  <c r="L1684" i="7"/>
  <c r="K1684" i="7"/>
  <c r="I1684" i="7"/>
  <c r="H1684" i="7"/>
  <c r="L1683" i="7"/>
  <c r="K1683" i="7"/>
  <c r="I1683" i="7"/>
  <c r="H1683" i="7"/>
  <c r="L1682" i="7"/>
  <c r="K1682" i="7"/>
  <c r="I1682" i="7"/>
  <c r="H1682" i="7"/>
  <c r="L1681" i="7"/>
  <c r="K1681" i="7"/>
  <c r="I1681" i="7"/>
  <c r="H1681" i="7"/>
  <c r="J1681" i="7" s="1"/>
  <c r="L1680" i="7"/>
  <c r="K1680" i="7"/>
  <c r="I1680" i="7"/>
  <c r="H1680" i="7"/>
  <c r="L1679" i="7"/>
  <c r="K1679" i="7"/>
  <c r="I1679" i="7"/>
  <c r="H1679" i="7"/>
  <c r="J1679" i="7" s="1"/>
  <c r="L1678" i="7"/>
  <c r="K1678" i="7"/>
  <c r="I1678" i="7"/>
  <c r="H1678" i="7"/>
  <c r="L1677" i="7"/>
  <c r="K1677" i="7"/>
  <c r="AD1677" i="7" s="1"/>
  <c r="I1677" i="7"/>
  <c r="H1677" i="7"/>
  <c r="J1677" i="7" s="1"/>
  <c r="L1676" i="7"/>
  <c r="K1676" i="7"/>
  <c r="I1676" i="7"/>
  <c r="H1676" i="7"/>
  <c r="L1675" i="7"/>
  <c r="K1675" i="7"/>
  <c r="I1675" i="7"/>
  <c r="H1675" i="7"/>
  <c r="L1674" i="7"/>
  <c r="K1674" i="7"/>
  <c r="I1674" i="7"/>
  <c r="H1674" i="7"/>
  <c r="L1673" i="7"/>
  <c r="Y1673" i="7" s="1"/>
  <c r="K1673" i="7"/>
  <c r="I1673" i="7"/>
  <c r="H1673" i="7"/>
  <c r="L1672" i="7"/>
  <c r="K1672" i="7"/>
  <c r="I1672" i="7"/>
  <c r="H1672" i="7"/>
  <c r="L1671" i="7"/>
  <c r="K1671" i="7"/>
  <c r="Q1671" i="7" s="1"/>
  <c r="I1671" i="7"/>
  <c r="H1671" i="7"/>
  <c r="L1670" i="7"/>
  <c r="K1670" i="7"/>
  <c r="I1670" i="7"/>
  <c r="H1670" i="7"/>
  <c r="L1669" i="7"/>
  <c r="K1669" i="7"/>
  <c r="S1669" i="7" s="1"/>
  <c r="I1669" i="7"/>
  <c r="H1669" i="7"/>
  <c r="J1669" i="7" s="1"/>
  <c r="L1668" i="7"/>
  <c r="K1668" i="7"/>
  <c r="I1668" i="7"/>
  <c r="H1668" i="7"/>
  <c r="L1667" i="7"/>
  <c r="K1667" i="7"/>
  <c r="I1667" i="7"/>
  <c r="H1667" i="7"/>
  <c r="L1666" i="7"/>
  <c r="K1666" i="7"/>
  <c r="I1666" i="7"/>
  <c r="H1666" i="7"/>
  <c r="L1665" i="7"/>
  <c r="K1665" i="7"/>
  <c r="W1665" i="7" s="1"/>
  <c r="I1665" i="7"/>
  <c r="H1665" i="7"/>
  <c r="L1664" i="7"/>
  <c r="K1664" i="7"/>
  <c r="I1664" i="7"/>
  <c r="H1664" i="7"/>
  <c r="L1663" i="7"/>
  <c r="K1663" i="7"/>
  <c r="I1663" i="7"/>
  <c r="H1663" i="7"/>
  <c r="J1663" i="7" s="1"/>
  <c r="L1662" i="7"/>
  <c r="K1662" i="7"/>
  <c r="I1662" i="7"/>
  <c r="H1662" i="7"/>
  <c r="J1662" i="7" s="1"/>
  <c r="L1661" i="7"/>
  <c r="K1661" i="7"/>
  <c r="I1661" i="7"/>
  <c r="H1661" i="7"/>
  <c r="L1660" i="7"/>
  <c r="K1660" i="7"/>
  <c r="I1660" i="7"/>
  <c r="H1660" i="7"/>
  <c r="L1659" i="7"/>
  <c r="K1659" i="7"/>
  <c r="I1659" i="7"/>
  <c r="H1659" i="7"/>
  <c r="L1658" i="7"/>
  <c r="K1658" i="7"/>
  <c r="I1658" i="7"/>
  <c r="H1658" i="7"/>
  <c r="L1657" i="7"/>
  <c r="K1657" i="7"/>
  <c r="I1657" i="7"/>
  <c r="H1657" i="7"/>
  <c r="J1657" i="7" s="1"/>
  <c r="L1656" i="7"/>
  <c r="S1656" i="7" s="1"/>
  <c r="K1656" i="7"/>
  <c r="I1656" i="7"/>
  <c r="H1656" i="7"/>
  <c r="L1655" i="7"/>
  <c r="K1655" i="7"/>
  <c r="I1655" i="7"/>
  <c r="H1655" i="7"/>
  <c r="J1655" i="7" s="1"/>
  <c r="L1654" i="7"/>
  <c r="K1654" i="7"/>
  <c r="I1654" i="7"/>
  <c r="H1654" i="7"/>
  <c r="L1653" i="7"/>
  <c r="K1653" i="7"/>
  <c r="I1653" i="7"/>
  <c r="H1653" i="7"/>
  <c r="L1652" i="7"/>
  <c r="K1652" i="7"/>
  <c r="I1652" i="7"/>
  <c r="H1652" i="7"/>
  <c r="L1651" i="7"/>
  <c r="K1651" i="7"/>
  <c r="I1651" i="7"/>
  <c r="H1651" i="7"/>
  <c r="L1650" i="7"/>
  <c r="K1650" i="7"/>
  <c r="I1650" i="7"/>
  <c r="H1650" i="7"/>
  <c r="L1649" i="7"/>
  <c r="K1649" i="7"/>
  <c r="I1649" i="7"/>
  <c r="H1649" i="7"/>
  <c r="L1648" i="7"/>
  <c r="K1648" i="7"/>
  <c r="I1648" i="7"/>
  <c r="H1648" i="7"/>
  <c r="L1647" i="7"/>
  <c r="K1647" i="7"/>
  <c r="I1647" i="7"/>
  <c r="H1647" i="7"/>
  <c r="L1646" i="7"/>
  <c r="K1646" i="7"/>
  <c r="I1646" i="7"/>
  <c r="H1646" i="7"/>
  <c r="L1645" i="7"/>
  <c r="K1645" i="7"/>
  <c r="I1645" i="7"/>
  <c r="H1645" i="7"/>
  <c r="L1644" i="7"/>
  <c r="K1644" i="7"/>
  <c r="I1644" i="7"/>
  <c r="H1644" i="7"/>
  <c r="L1643" i="7"/>
  <c r="K1643" i="7"/>
  <c r="I1643" i="7"/>
  <c r="H1643" i="7"/>
  <c r="L1642" i="7"/>
  <c r="K1642" i="7"/>
  <c r="I1642" i="7"/>
  <c r="H1642" i="7"/>
  <c r="L1641" i="7"/>
  <c r="K1641" i="7"/>
  <c r="I1641" i="7"/>
  <c r="H1641" i="7"/>
  <c r="L1640" i="7"/>
  <c r="K1640" i="7"/>
  <c r="I1640" i="7"/>
  <c r="H1640" i="7"/>
  <c r="L1639" i="7"/>
  <c r="K1639" i="7"/>
  <c r="I1639" i="7"/>
  <c r="H1639" i="7"/>
  <c r="L1638" i="7"/>
  <c r="K1638" i="7"/>
  <c r="I1638" i="7"/>
  <c r="H1638" i="7"/>
  <c r="L1234" i="7"/>
  <c r="K1234" i="7"/>
  <c r="I1234" i="7"/>
  <c r="H1234" i="7"/>
  <c r="L1233" i="7"/>
  <c r="K1233" i="7"/>
  <c r="I1233" i="7"/>
  <c r="H1233" i="7"/>
  <c r="L1594" i="7"/>
  <c r="K1594" i="7"/>
  <c r="I1594" i="7"/>
  <c r="H1594" i="7"/>
  <c r="L1593" i="7"/>
  <c r="K1593" i="7"/>
  <c r="I1593" i="7"/>
  <c r="H1593" i="7"/>
  <c r="AD1592" i="7"/>
  <c r="L1592" i="7"/>
  <c r="K1592" i="7"/>
  <c r="I1592" i="7"/>
  <c r="H1592" i="7"/>
  <c r="L1591" i="7"/>
  <c r="K1591" i="7"/>
  <c r="I1591" i="7"/>
  <c r="H1591" i="7"/>
  <c r="L1590" i="7"/>
  <c r="K1590" i="7"/>
  <c r="I1590" i="7"/>
  <c r="H1590" i="7"/>
  <c r="L1589" i="7"/>
  <c r="K1589" i="7"/>
  <c r="I1589" i="7"/>
  <c r="H1589" i="7"/>
  <c r="L1588" i="7"/>
  <c r="K1588" i="7"/>
  <c r="I1588" i="7"/>
  <c r="H1588" i="7"/>
  <c r="L1587" i="7"/>
  <c r="K1587" i="7"/>
  <c r="I1587" i="7"/>
  <c r="H1587" i="7"/>
  <c r="L1586" i="7"/>
  <c r="K1586" i="7"/>
  <c r="V1586" i="7" s="1"/>
  <c r="I1586" i="7"/>
  <c r="H1586" i="7"/>
  <c r="L1585" i="7"/>
  <c r="K1585" i="7"/>
  <c r="Q1585" i="7" s="1"/>
  <c r="I1585" i="7"/>
  <c r="H1585" i="7"/>
  <c r="L1584" i="7"/>
  <c r="K1584" i="7"/>
  <c r="I1584" i="7"/>
  <c r="H1584" i="7"/>
  <c r="L1583" i="7"/>
  <c r="K1583" i="7"/>
  <c r="I1583" i="7"/>
  <c r="H1583" i="7"/>
  <c r="L1582" i="7"/>
  <c r="K1582" i="7"/>
  <c r="I1582" i="7"/>
  <c r="H1582" i="7"/>
  <c r="L1581" i="7"/>
  <c r="K1581" i="7"/>
  <c r="I1581" i="7"/>
  <c r="H1581" i="7"/>
  <c r="L1580" i="7"/>
  <c r="K1580" i="7"/>
  <c r="I1580" i="7"/>
  <c r="H1580" i="7"/>
  <c r="L1579" i="7"/>
  <c r="K1579" i="7"/>
  <c r="I1579" i="7"/>
  <c r="H1579" i="7"/>
  <c r="L1578" i="7"/>
  <c r="K1578" i="7"/>
  <c r="I1578" i="7"/>
  <c r="H1578" i="7"/>
  <c r="L1577" i="7"/>
  <c r="K1577" i="7"/>
  <c r="I1577" i="7"/>
  <c r="H1577" i="7"/>
  <c r="L1576" i="7"/>
  <c r="K1576" i="7"/>
  <c r="I1576" i="7"/>
  <c r="H1576" i="7"/>
  <c r="L1575" i="7"/>
  <c r="K1575" i="7"/>
  <c r="I1575" i="7"/>
  <c r="H1575" i="7"/>
  <c r="L1574" i="7"/>
  <c r="K1574" i="7"/>
  <c r="I1574" i="7"/>
  <c r="H1574" i="7"/>
  <c r="L1573" i="7"/>
  <c r="K1573" i="7"/>
  <c r="I1573" i="7"/>
  <c r="H1573" i="7"/>
  <c r="J1573" i="7" s="1"/>
  <c r="L1572" i="7"/>
  <c r="K1572" i="7"/>
  <c r="I1572" i="7"/>
  <c r="H1572" i="7"/>
  <c r="L1571" i="7"/>
  <c r="K1571" i="7"/>
  <c r="I1571" i="7"/>
  <c r="H1571" i="7"/>
  <c r="L1570" i="7"/>
  <c r="K1570" i="7"/>
  <c r="AC1570" i="7" s="1"/>
  <c r="I1570" i="7"/>
  <c r="H1570" i="7"/>
  <c r="L1569" i="7"/>
  <c r="K1569" i="7"/>
  <c r="O1569" i="7" s="1"/>
  <c r="I1569" i="7"/>
  <c r="H1569" i="7"/>
  <c r="L1568" i="7"/>
  <c r="K1568" i="7"/>
  <c r="I1568" i="7"/>
  <c r="H1568" i="7"/>
  <c r="L1567" i="7"/>
  <c r="K1567" i="7"/>
  <c r="I1567" i="7"/>
  <c r="H1567" i="7"/>
  <c r="L1566" i="7"/>
  <c r="K1566" i="7"/>
  <c r="I1566" i="7"/>
  <c r="H1566" i="7"/>
  <c r="L1565" i="7"/>
  <c r="K1565" i="7"/>
  <c r="AF1565" i="7" s="1"/>
  <c r="I1565" i="7"/>
  <c r="H1565" i="7"/>
  <c r="L1564" i="7"/>
  <c r="K1564" i="7"/>
  <c r="AH1564" i="7" s="1"/>
  <c r="I1564" i="7"/>
  <c r="H1564" i="7"/>
  <c r="L1563" i="7"/>
  <c r="K1563" i="7"/>
  <c r="I1563" i="7"/>
  <c r="H1563" i="7"/>
  <c r="L1562" i="7"/>
  <c r="K1562" i="7"/>
  <c r="Z1562" i="7" s="1"/>
  <c r="I1562" i="7"/>
  <c r="H1562" i="7"/>
  <c r="L1561" i="7"/>
  <c r="K1561" i="7"/>
  <c r="I1561" i="7"/>
  <c r="H1561" i="7"/>
  <c r="L1560" i="7"/>
  <c r="K1560" i="7"/>
  <c r="I1560" i="7"/>
  <c r="H1560" i="7"/>
  <c r="L1559" i="7"/>
  <c r="K1559" i="7"/>
  <c r="I1559" i="7"/>
  <c r="H1559" i="7"/>
  <c r="L1558" i="7"/>
  <c r="K1558" i="7"/>
  <c r="I1558" i="7"/>
  <c r="H1558" i="7"/>
  <c r="L1557" i="7"/>
  <c r="K1557" i="7"/>
  <c r="I1557" i="7"/>
  <c r="H1557" i="7"/>
  <c r="L1556" i="7"/>
  <c r="K1556" i="7"/>
  <c r="I1556" i="7"/>
  <c r="H1556" i="7"/>
  <c r="L1555" i="7"/>
  <c r="K1555" i="7"/>
  <c r="I1555" i="7"/>
  <c r="H1555" i="7"/>
  <c r="L1554" i="7"/>
  <c r="K1554" i="7"/>
  <c r="AF1554" i="7" s="1"/>
  <c r="I1554" i="7"/>
  <c r="H1554" i="7"/>
  <c r="L1553" i="7"/>
  <c r="K1553" i="7"/>
  <c r="I1553" i="7"/>
  <c r="H1553" i="7"/>
  <c r="L1552" i="7"/>
  <c r="K1552" i="7"/>
  <c r="I1552" i="7"/>
  <c r="H1552" i="7"/>
  <c r="L1551" i="7"/>
  <c r="K1551" i="7"/>
  <c r="I1551" i="7"/>
  <c r="H1551" i="7"/>
  <c r="J1551" i="7" s="1"/>
  <c r="L1550" i="7"/>
  <c r="K1550" i="7"/>
  <c r="X1550" i="7" s="1"/>
  <c r="I1550" i="7"/>
  <c r="H1550" i="7"/>
  <c r="L1549" i="7"/>
  <c r="K1549" i="7"/>
  <c r="U1549" i="7" s="1"/>
  <c r="I1549" i="7"/>
  <c r="H1549" i="7"/>
  <c r="L1548" i="7"/>
  <c r="K1548" i="7"/>
  <c r="I1548" i="7"/>
  <c r="H1548" i="7"/>
  <c r="L1547" i="7"/>
  <c r="K1547" i="7"/>
  <c r="P1547" i="7" s="1"/>
  <c r="I1547" i="7"/>
  <c r="H1547" i="7"/>
  <c r="L1546" i="7"/>
  <c r="K1546" i="7"/>
  <c r="I1546" i="7"/>
  <c r="H1546" i="7"/>
  <c r="L1545" i="7"/>
  <c r="K1545" i="7"/>
  <c r="I1545" i="7"/>
  <c r="H1545" i="7"/>
  <c r="J1545" i="7" s="1"/>
  <c r="L1544" i="7"/>
  <c r="K1544" i="7"/>
  <c r="I1544" i="7"/>
  <c r="H1544" i="7"/>
  <c r="L1543" i="7"/>
  <c r="K1543" i="7"/>
  <c r="P1543" i="7" s="1"/>
  <c r="I1543" i="7"/>
  <c r="H1543" i="7"/>
  <c r="L1542" i="7"/>
  <c r="K1542" i="7"/>
  <c r="I1542" i="7"/>
  <c r="H1542" i="7"/>
  <c r="L1541" i="7"/>
  <c r="K1541" i="7"/>
  <c r="Y1541" i="7" s="1"/>
  <c r="I1541" i="7"/>
  <c r="H1541" i="7"/>
  <c r="L1540" i="7"/>
  <c r="K1540" i="7"/>
  <c r="I1540" i="7"/>
  <c r="H1540" i="7"/>
  <c r="L1539" i="7"/>
  <c r="K1539" i="7"/>
  <c r="R1539" i="7" s="1"/>
  <c r="I1539" i="7"/>
  <c r="H1539" i="7"/>
  <c r="L1538" i="7"/>
  <c r="K1538" i="7"/>
  <c r="I1538" i="7"/>
  <c r="H1538" i="7"/>
  <c r="L1537" i="7"/>
  <c r="K1537" i="7"/>
  <c r="I1537" i="7"/>
  <c r="H1537" i="7"/>
  <c r="L1536" i="7"/>
  <c r="K1536" i="7"/>
  <c r="AA1536" i="7" s="1"/>
  <c r="I1536" i="7"/>
  <c r="H1536" i="7"/>
  <c r="L1535" i="7"/>
  <c r="K1535" i="7"/>
  <c r="AF1535" i="7" s="1"/>
  <c r="I1535" i="7"/>
  <c r="H1535" i="7"/>
  <c r="J1535" i="7" s="1"/>
  <c r="L1534" i="7"/>
  <c r="K1534" i="7"/>
  <c r="I1534" i="7"/>
  <c r="H1534" i="7"/>
  <c r="L1533" i="7"/>
  <c r="K1533" i="7"/>
  <c r="I1533" i="7"/>
  <c r="H1533" i="7"/>
  <c r="L1297" i="7"/>
  <c r="K1297" i="7"/>
  <c r="I1297" i="7"/>
  <c r="H1297" i="7"/>
  <c r="L1296" i="7"/>
  <c r="K1296" i="7"/>
  <c r="I1296" i="7"/>
  <c r="H1296" i="7"/>
  <c r="L1295" i="7"/>
  <c r="K1295" i="7"/>
  <c r="I1295" i="7"/>
  <c r="H1295" i="7"/>
  <c r="L1294" i="7"/>
  <c r="K1294" i="7"/>
  <c r="I1294" i="7"/>
  <c r="H1294" i="7"/>
  <c r="L1293" i="7"/>
  <c r="K1293" i="7"/>
  <c r="I1293" i="7"/>
  <c r="H1293" i="7"/>
  <c r="L1292" i="7"/>
  <c r="K1292" i="7"/>
  <c r="I1292" i="7"/>
  <c r="H1292" i="7"/>
  <c r="L1291" i="7"/>
  <c r="K1291" i="7"/>
  <c r="I1291" i="7"/>
  <c r="H1291" i="7"/>
  <c r="L1290" i="7"/>
  <c r="K1290" i="7"/>
  <c r="I1290" i="7"/>
  <c r="H1290" i="7"/>
  <c r="L1289" i="7"/>
  <c r="K1289" i="7"/>
  <c r="O1289" i="7" s="1"/>
  <c r="I1289" i="7"/>
  <c r="H1289" i="7"/>
  <c r="L1288" i="7"/>
  <c r="K1288" i="7"/>
  <c r="I1288" i="7"/>
  <c r="H1288" i="7"/>
  <c r="L1287" i="7"/>
  <c r="K1287" i="7"/>
  <c r="I1287" i="7"/>
  <c r="H1287" i="7"/>
  <c r="L1286" i="7"/>
  <c r="K1286" i="7"/>
  <c r="I1286" i="7"/>
  <c r="H1286" i="7"/>
  <c r="L1285" i="7"/>
  <c r="K1285" i="7"/>
  <c r="I1285" i="7"/>
  <c r="H1285" i="7"/>
  <c r="L1284" i="7"/>
  <c r="K1284" i="7"/>
  <c r="X1284" i="7" s="1"/>
  <c r="I1284" i="7"/>
  <c r="H1284" i="7"/>
  <c r="L1283" i="7"/>
  <c r="K1283" i="7"/>
  <c r="AG1283" i="7" s="1"/>
  <c r="I1283" i="7"/>
  <c r="H1283" i="7"/>
  <c r="L1282" i="7"/>
  <c r="K1282" i="7"/>
  <c r="I1282" i="7"/>
  <c r="H1282" i="7"/>
  <c r="L1281" i="7"/>
  <c r="K1281" i="7"/>
  <c r="I1281" i="7"/>
  <c r="H1281" i="7"/>
  <c r="L1280" i="7"/>
  <c r="K1280" i="7"/>
  <c r="I1280" i="7"/>
  <c r="H1280" i="7"/>
  <c r="L1279" i="7"/>
  <c r="K1279" i="7"/>
  <c r="I1279" i="7"/>
  <c r="H1279" i="7"/>
  <c r="L1278" i="7"/>
  <c r="K1278" i="7"/>
  <c r="I1278" i="7"/>
  <c r="H1278" i="7"/>
  <c r="L1277" i="7"/>
  <c r="K1277" i="7"/>
  <c r="I1277" i="7"/>
  <c r="H1277" i="7"/>
  <c r="L1276" i="7"/>
  <c r="K1276" i="7"/>
  <c r="I1276" i="7"/>
  <c r="H1276" i="7"/>
  <c r="L1275" i="7"/>
  <c r="K1275" i="7"/>
  <c r="I1275" i="7"/>
  <c r="H1275" i="7"/>
  <c r="L1274" i="7"/>
  <c r="K1274" i="7"/>
  <c r="I1274" i="7"/>
  <c r="H1274" i="7"/>
  <c r="L1273" i="7"/>
  <c r="K1273" i="7"/>
  <c r="I1273" i="7"/>
  <c r="H1273" i="7"/>
  <c r="L1272" i="7"/>
  <c r="K1272" i="7"/>
  <c r="N1272" i="7" s="1"/>
  <c r="I1272" i="7"/>
  <c r="H1272" i="7"/>
  <c r="L1271" i="7"/>
  <c r="K1271" i="7"/>
  <c r="I1271" i="7"/>
  <c r="H1271" i="7"/>
  <c r="L1270" i="7"/>
  <c r="K1270" i="7"/>
  <c r="I1270" i="7"/>
  <c r="H1270" i="7"/>
  <c r="L1269" i="7"/>
  <c r="K1269" i="7"/>
  <c r="I1269" i="7"/>
  <c r="H1269" i="7"/>
  <c r="L1268" i="7"/>
  <c r="K1268" i="7"/>
  <c r="I1268" i="7"/>
  <c r="H1268" i="7"/>
  <c r="L1267" i="7"/>
  <c r="K1267" i="7"/>
  <c r="I1267" i="7"/>
  <c r="H1267" i="7"/>
  <c r="L1266" i="7"/>
  <c r="AF1266" i="7" s="1"/>
  <c r="K1266" i="7"/>
  <c r="I1266" i="7"/>
  <c r="H1266" i="7"/>
  <c r="L1265" i="7"/>
  <c r="K1265" i="7"/>
  <c r="I1265" i="7"/>
  <c r="H1265" i="7"/>
  <c r="L1264" i="7"/>
  <c r="K1264" i="7"/>
  <c r="I1264" i="7"/>
  <c r="H1264" i="7"/>
  <c r="L1263" i="7"/>
  <c r="K1263" i="7"/>
  <c r="I1263" i="7"/>
  <c r="H1263" i="7"/>
  <c r="L1262" i="7"/>
  <c r="K1262" i="7"/>
  <c r="I1262" i="7"/>
  <c r="H1262" i="7"/>
  <c r="L1261" i="7"/>
  <c r="K1261" i="7"/>
  <c r="I1261" i="7"/>
  <c r="H1261" i="7"/>
  <c r="L1260" i="7"/>
  <c r="K1260" i="7"/>
  <c r="I1260" i="7"/>
  <c r="H1260" i="7"/>
  <c r="L1259" i="7"/>
  <c r="K1259" i="7"/>
  <c r="I1259" i="7"/>
  <c r="H1259" i="7"/>
  <c r="L1258" i="7"/>
  <c r="K1258" i="7"/>
  <c r="I1258" i="7"/>
  <c r="J1258" i="7" s="1"/>
  <c r="H1258" i="7"/>
  <c r="L1257" i="7"/>
  <c r="K1257" i="7"/>
  <c r="I1257" i="7"/>
  <c r="H1257" i="7"/>
  <c r="L1256" i="7"/>
  <c r="AF1256" i="7" s="1"/>
  <c r="K1256" i="7"/>
  <c r="I1256" i="7"/>
  <c r="H1256" i="7"/>
  <c r="L1255" i="7"/>
  <c r="K1255" i="7"/>
  <c r="I1255" i="7"/>
  <c r="H1255" i="7"/>
  <c r="L1254" i="7"/>
  <c r="W1254" i="7" s="1"/>
  <c r="K1254" i="7"/>
  <c r="I1254" i="7"/>
  <c r="H1254" i="7"/>
  <c r="L1253" i="7"/>
  <c r="K1253" i="7"/>
  <c r="I1253" i="7"/>
  <c r="H1253" i="7"/>
  <c r="L1252" i="7"/>
  <c r="K1252" i="7"/>
  <c r="I1252" i="7"/>
  <c r="H1252" i="7"/>
  <c r="L1251" i="7"/>
  <c r="K1251" i="7"/>
  <c r="I1251" i="7"/>
  <c r="J1251" i="7" s="1"/>
  <c r="H1251" i="7"/>
  <c r="L1250" i="7"/>
  <c r="K1250" i="7"/>
  <c r="I1250" i="7"/>
  <c r="J1250" i="7" s="1"/>
  <c r="H1250" i="7"/>
  <c r="L1249" i="7"/>
  <c r="K1249" i="7"/>
  <c r="I1249" i="7"/>
  <c r="H1249" i="7"/>
  <c r="L1232" i="7"/>
  <c r="K1232" i="7"/>
  <c r="I1232" i="7"/>
  <c r="H1232" i="7"/>
  <c r="L1231" i="7"/>
  <c r="K1231" i="7"/>
  <c r="I1231" i="7"/>
  <c r="H1231" i="7"/>
  <c r="L1230" i="7"/>
  <c r="K1230" i="7"/>
  <c r="I1230" i="7"/>
  <c r="H1230" i="7"/>
  <c r="L1229" i="7"/>
  <c r="K1229" i="7"/>
  <c r="I1229" i="7"/>
  <c r="H1229" i="7"/>
  <c r="L1228" i="7"/>
  <c r="K1228" i="7"/>
  <c r="I1228" i="7"/>
  <c r="H1228" i="7"/>
  <c r="L1227" i="7"/>
  <c r="K1227" i="7"/>
  <c r="Z1227" i="7" s="1"/>
  <c r="I1227" i="7"/>
  <c r="H1227" i="7"/>
  <c r="L1226" i="7"/>
  <c r="K1226" i="7"/>
  <c r="AD1226" i="7" s="1"/>
  <c r="I1226" i="7"/>
  <c r="H1226" i="7"/>
  <c r="L1225" i="7"/>
  <c r="K1225" i="7"/>
  <c r="Z1225" i="7" s="1"/>
  <c r="I1225" i="7"/>
  <c r="H1225" i="7"/>
  <c r="L1224" i="7"/>
  <c r="K1224" i="7"/>
  <c r="AF1224" i="7" s="1"/>
  <c r="I1224" i="7"/>
  <c r="H1224" i="7"/>
  <c r="L1223" i="7"/>
  <c r="K1223" i="7"/>
  <c r="AF1223" i="7" s="1"/>
  <c r="I1223" i="7"/>
  <c r="H1223" i="7"/>
  <c r="L1222" i="7"/>
  <c r="K1222" i="7"/>
  <c r="I1222" i="7"/>
  <c r="H1222" i="7"/>
  <c r="L1221" i="7"/>
  <c r="K1221" i="7"/>
  <c r="I1221" i="7"/>
  <c r="H1221" i="7"/>
  <c r="L1220" i="7"/>
  <c r="K1220" i="7"/>
  <c r="I1220" i="7"/>
  <c r="H1220" i="7"/>
  <c r="L1219" i="7"/>
  <c r="K1219" i="7"/>
  <c r="I1219" i="7"/>
  <c r="H1219" i="7"/>
  <c r="L1218" i="7"/>
  <c r="K1218" i="7"/>
  <c r="I1218" i="7"/>
  <c r="H1218" i="7"/>
  <c r="L1217" i="7"/>
  <c r="K1217" i="7"/>
  <c r="I1217" i="7"/>
  <c r="H1217" i="7"/>
  <c r="L1216" i="7"/>
  <c r="K1216" i="7"/>
  <c r="AF1216" i="7" s="1"/>
  <c r="I1216" i="7"/>
  <c r="H1216" i="7"/>
  <c r="L1215" i="7"/>
  <c r="K1215" i="7"/>
  <c r="P1215" i="7" s="1"/>
  <c r="I1215" i="7"/>
  <c r="H1215" i="7"/>
  <c r="L1214" i="7"/>
  <c r="K1214" i="7"/>
  <c r="I1214" i="7"/>
  <c r="H1214" i="7"/>
  <c r="L1213" i="7"/>
  <c r="K1213" i="7"/>
  <c r="I1213" i="7"/>
  <c r="H1213" i="7"/>
  <c r="L1212" i="7"/>
  <c r="K1212" i="7"/>
  <c r="S1212" i="7" s="1"/>
  <c r="I1212" i="7"/>
  <c r="H1212" i="7"/>
  <c r="L1211" i="7"/>
  <c r="K1211" i="7"/>
  <c r="I1211" i="7"/>
  <c r="H1211" i="7"/>
  <c r="L1210" i="7"/>
  <c r="K1210" i="7"/>
  <c r="I1210" i="7"/>
  <c r="H1210" i="7"/>
  <c r="L1209" i="7"/>
  <c r="K1209" i="7"/>
  <c r="I1209" i="7"/>
  <c r="H1209" i="7"/>
  <c r="L1208" i="7"/>
  <c r="K1208" i="7"/>
  <c r="I1208" i="7"/>
  <c r="H1208" i="7"/>
  <c r="AL1830" i="7"/>
  <c r="L1207" i="7"/>
  <c r="V1207" i="7" s="1"/>
  <c r="K1207" i="7"/>
  <c r="I1207" i="7"/>
  <c r="H1207" i="7"/>
  <c r="AL1829" i="7"/>
  <c r="L1206" i="7"/>
  <c r="K1206" i="7"/>
  <c r="I1206" i="7"/>
  <c r="H1206" i="7"/>
  <c r="AL1828" i="7"/>
  <c r="L1205" i="7"/>
  <c r="K1205" i="7"/>
  <c r="I1205" i="7"/>
  <c r="H1205" i="7"/>
  <c r="AL1827" i="7"/>
  <c r="L1204" i="7"/>
  <c r="K1204" i="7"/>
  <c r="I1204" i="7"/>
  <c r="H1204" i="7"/>
  <c r="AL1826" i="7"/>
  <c r="L1203" i="7"/>
  <c r="K1203" i="7"/>
  <c r="I1203" i="7"/>
  <c r="H1203" i="7"/>
  <c r="AL1825" i="7"/>
  <c r="L1202" i="7"/>
  <c r="K1202" i="7"/>
  <c r="I1202" i="7"/>
  <c r="H1202" i="7"/>
  <c r="J1202" i="7" s="1"/>
  <c r="AL1824" i="7"/>
  <c r="L1201" i="7"/>
  <c r="K1201" i="7"/>
  <c r="I1201" i="7"/>
  <c r="J1201" i="7" s="1"/>
  <c r="H1201" i="7"/>
  <c r="AL1823" i="7"/>
  <c r="L1200" i="7"/>
  <c r="K1200" i="7"/>
  <c r="I1200" i="7"/>
  <c r="H1200" i="7"/>
  <c r="AL1822" i="7"/>
  <c r="L1199" i="7"/>
  <c r="K1199" i="7"/>
  <c r="I1199" i="7"/>
  <c r="H1199" i="7"/>
  <c r="AL1821" i="7"/>
  <c r="L1198" i="7"/>
  <c r="K1198" i="7"/>
  <c r="I1198" i="7"/>
  <c r="H1198" i="7"/>
  <c r="AL1820" i="7"/>
  <c r="L1197" i="7"/>
  <c r="K1197" i="7"/>
  <c r="I1197" i="7"/>
  <c r="H1197" i="7"/>
  <c r="AL1819" i="7"/>
  <c r="L1196" i="7"/>
  <c r="K1196" i="7"/>
  <c r="I1196" i="7"/>
  <c r="H1196" i="7"/>
  <c r="AL1818" i="7"/>
  <c r="L1195" i="7"/>
  <c r="K1195" i="7"/>
  <c r="AB1195" i="7" s="1"/>
  <c r="I1195" i="7"/>
  <c r="H1195" i="7"/>
  <c r="J1195" i="7" s="1"/>
  <c r="AL1817" i="7"/>
  <c r="N1194" i="7"/>
  <c r="L1194" i="7"/>
  <c r="K1194" i="7"/>
  <c r="I1194" i="7"/>
  <c r="H1194" i="7"/>
  <c r="AL1816" i="7"/>
  <c r="L1193" i="7"/>
  <c r="K1193" i="7"/>
  <c r="I1193" i="7"/>
  <c r="H1193" i="7"/>
  <c r="AL1815" i="7"/>
  <c r="L1192" i="7"/>
  <c r="K1192" i="7"/>
  <c r="I1192" i="7"/>
  <c r="H1192" i="7"/>
  <c r="AL1814" i="7"/>
  <c r="L1191" i="7"/>
  <c r="K1191" i="7"/>
  <c r="I1191" i="7"/>
  <c r="H1191" i="7"/>
  <c r="AL1813" i="7"/>
  <c r="L1190" i="7"/>
  <c r="K1190" i="7"/>
  <c r="AJ1190" i="7" s="1"/>
  <c r="I1190" i="7"/>
  <c r="H1190" i="7"/>
  <c r="AL1812" i="7"/>
  <c r="L1189" i="7"/>
  <c r="K1189" i="7"/>
  <c r="I1189" i="7"/>
  <c r="H1189" i="7"/>
  <c r="AL1811" i="7"/>
  <c r="L1188" i="7"/>
  <c r="K1188" i="7"/>
  <c r="I1188" i="7"/>
  <c r="H1188" i="7"/>
  <c r="AL1810" i="7"/>
  <c r="L1187" i="7"/>
  <c r="K1187" i="7"/>
  <c r="I1187" i="7"/>
  <c r="H1187" i="7"/>
  <c r="AL1809" i="7"/>
  <c r="L1186" i="7"/>
  <c r="K1186" i="7"/>
  <c r="I1186" i="7"/>
  <c r="J1186" i="7" s="1"/>
  <c r="H1186" i="7"/>
  <c r="AL1808" i="7"/>
  <c r="L1185" i="7"/>
  <c r="AH1185" i="7" s="1"/>
  <c r="K1185" i="7"/>
  <c r="I1185" i="7"/>
  <c r="H1185" i="7"/>
  <c r="AL1807" i="7"/>
  <c r="L1184" i="7"/>
  <c r="U1184" i="7" s="1"/>
  <c r="K1184" i="7"/>
  <c r="I1184" i="7"/>
  <c r="H1184" i="7"/>
  <c r="AL1806" i="7"/>
  <c r="L1167" i="7"/>
  <c r="K1167" i="7"/>
  <c r="I1167" i="7"/>
  <c r="H1167" i="7"/>
  <c r="AL1805" i="7"/>
  <c r="L1166" i="7"/>
  <c r="K1166" i="7"/>
  <c r="I1166" i="7"/>
  <c r="H1166" i="7"/>
  <c r="AL1804" i="7"/>
  <c r="L1165" i="7"/>
  <c r="K1165" i="7"/>
  <c r="X1165" i="7" s="1"/>
  <c r="I1165" i="7"/>
  <c r="H1165" i="7"/>
  <c r="AL1803" i="7"/>
  <c r="L1164" i="7"/>
  <c r="K1164" i="7"/>
  <c r="I1164" i="7"/>
  <c r="H1164" i="7"/>
  <c r="AL1802" i="7"/>
  <c r="L1163" i="7"/>
  <c r="K1163" i="7"/>
  <c r="I1163" i="7"/>
  <c r="H1163" i="7"/>
  <c r="AL1801" i="7"/>
  <c r="L1162" i="7"/>
  <c r="K1162" i="7"/>
  <c r="I1162" i="7"/>
  <c r="H1162" i="7"/>
  <c r="AL1800" i="7"/>
  <c r="L1161" i="7"/>
  <c r="K1161" i="7"/>
  <c r="I1161" i="7"/>
  <c r="H1161" i="7"/>
  <c r="AL1799" i="7"/>
  <c r="L1160" i="7"/>
  <c r="K1160" i="7"/>
  <c r="I1160" i="7"/>
  <c r="H1160" i="7"/>
  <c r="AL1798" i="7"/>
  <c r="L1159" i="7"/>
  <c r="K1159" i="7"/>
  <c r="W1159" i="7" s="1"/>
  <c r="I1159" i="7"/>
  <c r="H1159" i="7"/>
  <c r="AL1797" i="7"/>
  <c r="L1158" i="7"/>
  <c r="K1158" i="7"/>
  <c r="I1158" i="7"/>
  <c r="H1158" i="7"/>
  <c r="AL1796" i="7"/>
  <c r="L1157" i="7"/>
  <c r="K1157" i="7"/>
  <c r="I1157" i="7"/>
  <c r="H1157" i="7"/>
  <c r="AL1795" i="7"/>
  <c r="L1156" i="7"/>
  <c r="K1156" i="7"/>
  <c r="I1156" i="7"/>
  <c r="H1156" i="7"/>
  <c r="AL1794" i="7"/>
  <c r="L1155" i="7"/>
  <c r="K1155" i="7"/>
  <c r="I1155" i="7"/>
  <c r="H1155" i="7"/>
  <c r="AL1793" i="7"/>
  <c r="L1154" i="7"/>
  <c r="K1154" i="7"/>
  <c r="S1154" i="7" s="1"/>
  <c r="I1154" i="7"/>
  <c r="H1154" i="7"/>
  <c r="AL1792" i="7"/>
  <c r="L1153" i="7"/>
  <c r="K1153" i="7"/>
  <c r="I1153" i="7"/>
  <c r="H1153" i="7"/>
  <c r="AL1791" i="7"/>
  <c r="L1152" i="7"/>
  <c r="K1152" i="7"/>
  <c r="I1152" i="7"/>
  <c r="H1152" i="7"/>
  <c r="AL1790" i="7"/>
  <c r="L1151" i="7"/>
  <c r="K1151" i="7"/>
  <c r="AF1151" i="7" s="1"/>
  <c r="I1151" i="7"/>
  <c r="H1151" i="7"/>
  <c r="AL1789" i="7"/>
  <c r="L1150" i="7"/>
  <c r="K1150" i="7"/>
  <c r="I1150" i="7"/>
  <c r="H1150" i="7"/>
  <c r="AL1788" i="7"/>
  <c r="L1149" i="7"/>
  <c r="K1149" i="7"/>
  <c r="I1149" i="7"/>
  <c r="H1149" i="7"/>
  <c r="AL1787" i="7"/>
  <c r="L1148" i="7"/>
  <c r="K1148" i="7"/>
  <c r="I1148" i="7"/>
  <c r="H1148" i="7"/>
  <c r="AL1786" i="7"/>
  <c r="L1147" i="7"/>
  <c r="K1147" i="7"/>
  <c r="I1147" i="7"/>
  <c r="H1147" i="7"/>
  <c r="AL1785" i="7"/>
  <c r="L1146" i="7"/>
  <c r="K1146" i="7"/>
  <c r="I1146" i="7"/>
  <c r="H1146" i="7"/>
  <c r="AL1784" i="7"/>
  <c r="L1145" i="7"/>
  <c r="K1145" i="7"/>
  <c r="I1145" i="7"/>
  <c r="H1145" i="7"/>
  <c r="AL1783" i="7"/>
  <c r="L1144" i="7"/>
  <c r="K1144" i="7"/>
  <c r="I1144" i="7"/>
  <c r="H1144" i="7"/>
  <c r="AL1782" i="7"/>
  <c r="L1143" i="7"/>
  <c r="K1143" i="7"/>
  <c r="I1143" i="7"/>
  <c r="H1143" i="7"/>
  <c r="AL1781" i="7"/>
  <c r="L1142" i="7"/>
  <c r="K1142" i="7"/>
  <c r="I1142" i="7"/>
  <c r="H1142" i="7"/>
  <c r="AL1780" i="7"/>
  <c r="L1141" i="7"/>
  <c r="K1141" i="7"/>
  <c r="I1141" i="7"/>
  <c r="H1141" i="7"/>
  <c r="AL1779" i="7"/>
  <c r="L1140" i="7"/>
  <c r="K1140" i="7"/>
  <c r="I1140" i="7"/>
  <c r="H1140" i="7"/>
  <c r="AL1778" i="7"/>
  <c r="L1139" i="7"/>
  <c r="K1139" i="7"/>
  <c r="I1139" i="7"/>
  <c r="H1139" i="7"/>
  <c r="AL1777" i="7"/>
  <c r="L1138" i="7"/>
  <c r="K1138" i="7"/>
  <c r="I1138" i="7"/>
  <c r="H1138" i="7"/>
  <c r="AL1776" i="7"/>
  <c r="L1137" i="7"/>
  <c r="K1137" i="7"/>
  <c r="I1137" i="7"/>
  <c r="H1137" i="7"/>
  <c r="AL1775" i="7"/>
  <c r="N1136" i="7"/>
  <c r="L1136" i="7"/>
  <c r="K1136" i="7"/>
  <c r="Q1136" i="7" s="1"/>
  <c r="I1136" i="7"/>
  <c r="H1136" i="7"/>
  <c r="AL1774" i="7"/>
  <c r="L1135" i="7"/>
  <c r="K1135" i="7"/>
  <c r="I1135" i="7"/>
  <c r="H1135" i="7"/>
  <c r="AL1773" i="7"/>
  <c r="L1134" i="7"/>
  <c r="K1134" i="7"/>
  <c r="I1134" i="7"/>
  <c r="H1134" i="7"/>
  <c r="AL1772" i="7"/>
  <c r="L1133" i="7"/>
  <c r="K1133" i="7"/>
  <c r="I1133" i="7"/>
  <c r="H1133" i="7"/>
  <c r="AL1771" i="7"/>
  <c r="L1132" i="7"/>
  <c r="K1132" i="7"/>
  <c r="M1132" i="7" s="1"/>
  <c r="I1132" i="7"/>
  <c r="H1132" i="7"/>
  <c r="J1132" i="7" s="1"/>
  <c r="AL1770" i="7"/>
  <c r="L1131" i="7"/>
  <c r="K1131" i="7"/>
  <c r="I1131" i="7"/>
  <c r="H1131" i="7"/>
  <c r="AL1769" i="7"/>
  <c r="L1130" i="7"/>
  <c r="K1130" i="7"/>
  <c r="AI1130" i="7" s="1"/>
  <c r="I1130" i="7"/>
  <c r="H1130" i="7"/>
  <c r="J1130" i="7" s="1"/>
  <c r="AL1768" i="7"/>
  <c r="L1129" i="7"/>
  <c r="K1129" i="7"/>
  <c r="I1129" i="7"/>
  <c r="H1129" i="7"/>
  <c r="AL1767" i="7"/>
  <c r="L1128" i="7"/>
  <c r="K1128" i="7"/>
  <c r="I1128" i="7"/>
  <c r="H1128" i="7"/>
  <c r="AL1766" i="7"/>
  <c r="L1127" i="7"/>
  <c r="K1127" i="7"/>
  <c r="I1127" i="7"/>
  <c r="H1127" i="7"/>
  <c r="AL1765" i="7"/>
  <c r="L1126" i="7"/>
  <c r="K1126" i="7"/>
  <c r="I1126" i="7"/>
  <c r="H1126" i="7"/>
  <c r="AL1764" i="7"/>
  <c r="L1125" i="7"/>
  <c r="K1125" i="7"/>
  <c r="I1125" i="7"/>
  <c r="H1125" i="7"/>
  <c r="AL1763" i="7"/>
  <c r="L1124" i="7"/>
  <c r="K1124" i="7"/>
  <c r="I1124" i="7"/>
  <c r="H1124" i="7"/>
  <c r="AL1762" i="7"/>
  <c r="L1123" i="7"/>
  <c r="K1123" i="7"/>
  <c r="I1123" i="7"/>
  <c r="H1123" i="7"/>
  <c r="AL1761" i="7"/>
  <c r="L1122" i="7"/>
  <c r="K1122" i="7"/>
  <c r="I1122" i="7"/>
  <c r="H1122" i="7"/>
  <c r="AL1760" i="7"/>
  <c r="L1121" i="7"/>
  <c r="K1121" i="7"/>
  <c r="I1121" i="7"/>
  <c r="H1121" i="7"/>
  <c r="J1121" i="7" s="1"/>
  <c r="AL1759" i="7"/>
  <c r="L1120" i="7"/>
  <c r="K1120" i="7"/>
  <c r="I1120" i="7"/>
  <c r="H1120" i="7"/>
  <c r="AL1758" i="7"/>
  <c r="L1119" i="7"/>
  <c r="K1119" i="7"/>
  <c r="AF1119" i="7" s="1"/>
  <c r="I1119" i="7"/>
  <c r="H1119" i="7"/>
  <c r="AL1757" i="7"/>
  <c r="L1104" i="7"/>
  <c r="K1104" i="7"/>
  <c r="I1104" i="7"/>
  <c r="H1104" i="7"/>
  <c r="AL1756" i="7"/>
  <c r="L1103" i="7"/>
  <c r="K1103" i="7"/>
  <c r="I1103" i="7"/>
  <c r="H1103" i="7"/>
  <c r="AL1755" i="7"/>
  <c r="L1102" i="7"/>
  <c r="K1102" i="7"/>
  <c r="I1102" i="7"/>
  <c r="H1102" i="7"/>
  <c r="J1102" i="7" s="1"/>
  <c r="AL1754" i="7"/>
  <c r="L1101" i="7"/>
  <c r="K1101" i="7"/>
  <c r="I1101" i="7"/>
  <c r="H1101" i="7"/>
  <c r="AL1753" i="7"/>
  <c r="L1100" i="7"/>
  <c r="K1100" i="7"/>
  <c r="I1100" i="7"/>
  <c r="H1100" i="7"/>
  <c r="AL1752" i="7"/>
  <c r="L1099" i="7"/>
  <c r="K1099" i="7"/>
  <c r="I1099" i="7"/>
  <c r="H1099" i="7"/>
  <c r="AL1751" i="7"/>
  <c r="L1098" i="7"/>
  <c r="K1098" i="7"/>
  <c r="AB1098" i="7" s="1"/>
  <c r="I1098" i="7"/>
  <c r="H1098" i="7"/>
  <c r="AL1750" i="7"/>
  <c r="L1097" i="7"/>
  <c r="K1097" i="7"/>
  <c r="I1097" i="7"/>
  <c r="H1097" i="7"/>
  <c r="AL1749" i="7"/>
  <c r="L1096" i="7"/>
  <c r="K1096" i="7"/>
  <c r="I1096" i="7"/>
  <c r="H1096" i="7"/>
  <c r="AL1748" i="7"/>
  <c r="L1095" i="7"/>
  <c r="K1095" i="7"/>
  <c r="I1095" i="7"/>
  <c r="H1095" i="7"/>
  <c r="AL1747" i="7"/>
  <c r="L1094" i="7"/>
  <c r="K1094" i="7"/>
  <c r="U1094" i="7" s="1"/>
  <c r="I1094" i="7"/>
  <c r="H1094" i="7"/>
  <c r="J1094" i="7" s="1"/>
  <c r="AL1746" i="7"/>
  <c r="L1093" i="7"/>
  <c r="K1093" i="7"/>
  <c r="I1093" i="7"/>
  <c r="H1093" i="7"/>
  <c r="AL1745" i="7"/>
  <c r="L1092" i="7"/>
  <c r="K1092" i="7"/>
  <c r="I1092" i="7"/>
  <c r="H1092" i="7"/>
  <c r="AL1744" i="7"/>
  <c r="L1091" i="7"/>
  <c r="K1091" i="7"/>
  <c r="I1091" i="7"/>
  <c r="H1091" i="7"/>
  <c r="AL1743" i="7"/>
  <c r="L1090" i="7"/>
  <c r="K1090" i="7"/>
  <c r="I1090" i="7"/>
  <c r="H1090" i="7"/>
  <c r="AL1742" i="7"/>
  <c r="L1089" i="7"/>
  <c r="K1089" i="7"/>
  <c r="I1089" i="7"/>
  <c r="H1089" i="7"/>
  <c r="AL1741" i="7"/>
  <c r="L1088" i="7"/>
  <c r="K1088" i="7"/>
  <c r="I1088" i="7"/>
  <c r="H1088" i="7"/>
  <c r="AL1740" i="7"/>
  <c r="L1087" i="7"/>
  <c r="K1087" i="7"/>
  <c r="I1087" i="7"/>
  <c r="H1087" i="7"/>
  <c r="AL1739" i="7"/>
  <c r="L1086" i="7"/>
  <c r="K1086" i="7"/>
  <c r="I1086" i="7"/>
  <c r="H1086" i="7"/>
  <c r="AL1738" i="7"/>
  <c r="L1085" i="7"/>
  <c r="K1085" i="7"/>
  <c r="I1085" i="7"/>
  <c r="H1085" i="7"/>
  <c r="AL1737" i="7"/>
  <c r="L1084" i="7"/>
  <c r="K1084" i="7"/>
  <c r="I1084" i="7"/>
  <c r="H1084" i="7"/>
  <c r="AL1736" i="7"/>
  <c r="L1083" i="7"/>
  <c r="K1083" i="7"/>
  <c r="I1083" i="7"/>
  <c r="H1083" i="7"/>
  <c r="AL1735" i="7"/>
  <c r="L1082" i="7"/>
  <c r="K1082" i="7"/>
  <c r="I1082" i="7"/>
  <c r="H1082" i="7"/>
  <c r="AL1734" i="7"/>
  <c r="L1081" i="7"/>
  <c r="K1081" i="7"/>
  <c r="I1081" i="7"/>
  <c r="H1081" i="7"/>
  <c r="AL1733" i="7"/>
  <c r="L1080" i="7"/>
  <c r="K1080" i="7"/>
  <c r="I1080" i="7"/>
  <c r="H1080" i="7"/>
  <c r="AL1732" i="7"/>
  <c r="L1079" i="7"/>
  <c r="K1079" i="7"/>
  <c r="I1079" i="7"/>
  <c r="H1079" i="7"/>
  <c r="AL1731" i="7"/>
  <c r="L1078" i="7"/>
  <c r="K1078" i="7"/>
  <c r="I1078" i="7"/>
  <c r="H1078" i="7"/>
  <c r="AL1730" i="7"/>
  <c r="L1077" i="7"/>
  <c r="K1077" i="7"/>
  <c r="I1077" i="7"/>
  <c r="H1077" i="7"/>
  <c r="AL1729" i="7"/>
  <c r="L1076" i="7"/>
  <c r="Q1076" i="7" s="1"/>
  <c r="K1076" i="7"/>
  <c r="I1076" i="7"/>
  <c r="H1076" i="7"/>
  <c r="AL1728" i="7"/>
  <c r="L1075" i="7"/>
  <c r="K1075" i="7"/>
  <c r="I1075" i="7"/>
  <c r="H1075" i="7"/>
  <c r="AL1727" i="7"/>
  <c r="L1074" i="7"/>
  <c r="K1074" i="7"/>
  <c r="I1074" i="7"/>
  <c r="H1074" i="7"/>
  <c r="AL1726" i="7"/>
  <c r="L1073" i="7"/>
  <c r="K1073" i="7"/>
  <c r="I1073" i="7"/>
  <c r="H1073" i="7"/>
  <c r="AL1725" i="7"/>
  <c r="L1072" i="7"/>
  <c r="K1072" i="7"/>
  <c r="I1072" i="7"/>
  <c r="H1072" i="7"/>
  <c r="AL1724" i="7"/>
  <c r="L1071" i="7"/>
  <c r="K1071" i="7"/>
  <c r="I1071" i="7"/>
  <c r="H1071" i="7"/>
  <c r="AL1723" i="7"/>
  <c r="L1070" i="7"/>
  <c r="K1070" i="7"/>
  <c r="I1070" i="7"/>
  <c r="H1070" i="7"/>
  <c r="AL1722" i="7"/>
  <c r="L1069" i="7"/>
  <c r="K1069" i="7"/>
  <c r="I1069" i="7"/>
  <c r="H1069" i="7"/>
  <c r="AL1721" i="7"/>
  <c r="L1068" i="7"/>
  <c r="K1068" i="7"/>
  <c r="I1068" i="7"/>
  <c r="H1068" i="7"/>
  <c r="AL1720" i="7"/>
  <c r="L1067" i="7"/>
  <c r="K1067" i="7"/>
  <c r="I1067" i="7"/>
  <c r="H1067" i="7"/>
  <c r="AL1719" i="7"/>
  <c r="L1066" i="7"/>
  <c r="K1066" i="7"/>
  <c r="AB1066" i="7" s="1"/>
  <c r="I1066" i="7"/>
  <c r="H1066" i="7"/>
  <c r="AL1718" i="7"/>
  <c r="L1065" i="7"/>
  <c r="K1065" i="7"/>
  <c r="I1065" i="7"/>
  <c r="H1065" i="7"/>
  <c r="AL1717" i="7"/>
  <c r="L1064" i="7"/>
  <c r="K1064" i="7"/>
  <c r="I1064" i="7"/>
  <c r="H1064" i="7"/>
  <c r="AL1716" i="7"/>
  <c r="L1063" i="7"/>
  <c r="K1063" i="7"/>
  <c r="I1063" i="7"/>
  <c r="H1063" i="7"/>
  <c r="AL1715" i="7"/>
  <c r="L1062" i="7"/>
  <c r="K1062" i="7"/>
  <c r="AA1062" i="7" s="1"/>
  <c r="I1062" i="7"/>
  <c r="H1062" i="7"/>
  <c r="AL1714" i="7"/>
  <c r="L1061" i="7"/>
  <c r="AC1061" i="7" s="1"/>
  <c r="K1061" i="7"/>
  <c r="I1061" i="7"/>
  <c r="H1061" i="7"/>
  <c r="AL1713" i="7"/>
  <c r="L1060" i="7"/>
  <c r="K1060" i="7"/>
  <c r="I1060" i="7"/>
  <c r="H1060" i="7"/>
  <c r="AL1712" i="7"/>
  <c r="L1059" i="7"/>
  <c r="K1059" i="7"/>
  <c r="I1059" i="7"/>
  <c r="H1059" i="7"/>
  <c r="AL1711" i="7"/>
  <c r="L1058" i="7"/>
  <c r="K1058" i="7"/>
  <c r="I1058" i="7"/>
  <c r="H1058" i="7"/>
  <c r="AL1710" i="7"/>
  <c r="L1057" i="7"/>
  <c r="K1057" i="7"/>
  <c r="I1057" i="7"/>
  <c r="H1057" i="7"/>
  <c r="AL1709" i="7"/>
  <c r="L1056" i="7"/>
  <c r="K1056" i="7"/>
  <c r="I1056" i="7"/>
  <c r="H1056" i="7"/>
  <c r="J1056" i="7" s="1"/>
  <c r="AL1708" i="7"/>
  <c r="L944" i="7"/>
  <c r="K944" i="7"/>
  <c r="P944" i="7" s="1"/>
  <c r="I944" i="7"/>
  <c r="H944" i="7"/>
  <c r="AL1707" i="7"/>
  <c r="L943" i="7"/>
  <c r="K943" i="7"/>
  <c r="I943" i="7"/>
  <c r="H943" i="7"/>
  <c r="AL1706" i="7"/>
  <c r="L942" i="7"/>
  <c r="K942" i="7"/>
  <c r="I942" i="7"/>
  <c r="H942" i="7"/>
  <c r="AL1705" i="7"/>
  <c r="L941" i="7"/>
  <c r="K941" i="7"/>
  <c r="I941" i="7"/>
  <c r="H941" i="7"/>
  <c r="AL1704" i="7"/>
  <c r="L940" i="7"/>
  <c r="K940" i="7"/>
  <c r="I940" i="7"/>
  <c r="H940" i="7"/>
  <c r="AL1703" i="7"/>
  <c r="L939" i="7"/>
  <c r="K939" i="7"/>
  <c r="AE939" i="7" s="1"/>
  <c r="I939" i="7"/>
  <c r="H939" i="7"/>
  <c r="AL1702" i="7"/>
  <c r="L938" i="7"/>
  <c r="K938" i="7"/>
  <c r="I938" i="7"/>
  <c r="H938" i="7"/>
  <c r="AL1701" i="7"/>
  <c r="L937" i="7"/>
  <c r="K937" i="7"/>
  <c r="I937" i="7"/>
  <c r="H937" i="7"/>
  <c r="AL1700" i="7"/>
  <c r="L936" i="7"/>
  <c r="K936" i="7"/>
  <c r="I936" i="7"/>
  <c r="H936" i="7"/>
  <c r="AL1699" i="7"/>
  <c r="L935" i="7"/>
  <c r="K935" i="7"/>
  <c r="I935" i="7"/>
  <c r="H935" i="7"/>
  <c r="AL1698" i="7"/>
  <c r="L934" i="7"/>
  <c r="Z934" i="7" s="1"/>
  <c r="K934" i="7"/>
  <c r="I934" i="7"/>
  <c r="H934" i="7"/>
  <c r="AL1697" i="7"/>
  <c r="L933" i="7"/>
  <c r="K933" i="7"/>
  <c r="I933" i="7"/>
  <c r="H933" i="7"/>
  <c r="AL1696" i="7"/>
  <c r="L932" i="7"/>
  <c r="K932" i="7"/>
  <c r="I932" i="7"/>
  <c r="H932" i="7"/>
  <c r="AL1695" i="7"/>
  <c r="L931" i="7"/>
  <c r="K931" i="7"/>
  <c r="I931" i="7"/>
  <c r="H931" i="7"/>
  <c r="AL1694" i="7"/>
  <c r="L930" i="7"/>
  <c r="K930" i="7"/>
  <c r="I930" i="7"/>
  <c r="H930" i="7"/>
  <c r="AL1693" i="7"/>
  <c r="L929" i="7"/>
  <c r="K929" i="7"/>
  <c r="I929" i="7"/>
  <c r="H929" i="7"/>
  <c r="AL1692" i="7"/>
  <c r="L928" i="7"/>
  <c r="K928" i="7"/>
  <c r="I928" i="7"/>
  <c r="H928" i="7"/>
  <c r="AL1691" i="7"/>
  <c r="L927" i="7"/>
  <c r="K927" i="7"/>
  <c r="I927" i="7"/>
  <c r="H927" i="7"/>
  <c r="AL1690" i="7"/>
  <c r="L926" i="7"/>
  <c r="K926" i="7"/>
  <c r="I926" i="7"/>
  <c r="H926" i="7"/>
  <c r="AL1689" i="7"/>
  <c r="L925" i="7"/>
  <c r="K925" i="7"/>
  <c r="I925" i="7"/>
  <c r="H925" i="7"/>
  <c r="AL1688" i="7"/>
  <c r="L924" i="7"/>
  <c r="K924" i="7"/>
  <c r="I924" i="7"/>
  <c r="H924" i="7"/>
  <c r="AL1687" i="7"/>
  <c r="L923" i="7"/>
  <c r="K923" i="7"/>
  <c r="I923" i="7"/>
  <c r="H923" i="7"/>
  <c r="AL1686" i="7"/>
  <c r="L922" i="7"/>
  <c r="K922" i="7"/>
  <c r="I922" i="7"/>
  <c r="H922" i="7"/>
  <c r="AL1685" i="7"/>
  <c r="L921" i="7"/>
  <c r="K921" i="7"/>
  <c r="I921" i="7"/>
  <c r="H921" i="7"/>
  <c r="AL1684" i="7"/>
  <c r="L920" i="7"/>
  <c r="K920" i="7"/>
  <c r="I920" i="7"/>
  <c r="H920" i="7"/>
  <c r="AL1683" i="7"/>
  <c r="L919" i="7"/>
  <c r="K919" i="7"/>
  <c r="AA919" i="7" s="1"/>
  <c r="I919" i="7"/>
  <c r="H919" i="7"/>
  <c r="AL1682" i="7"/>
  <c r="L918" i="7"/>
  <c r="K918" i="7"/>
  <c r="I918" i="7"/>
  <c r="H918" i="7"/>
  <c r="AL1681" i="7"/>
  <c r="L917" i="7"/>
  <c r="K917" i="7"/>
  <c r="I917" i="7"/>
  <c r="H917" i="7"/>
  <c r="AL1680" i="7"/>
  <c r="L916" i="7"/>
  <c r="K916" i="7"/>
  <c r="I916" i="7"/>
  <c r="H916" i="7"/>
  <c r="AL1679" i="7"/>
  <c r="L915" i="7"/>
  <c r="K915" i="7"/>
  <c r="I915" i="7"/>
  <c r="H915" i="7"/>
  <c r="AL1678" i="7"/>
  <c r="L914" i="7"/>
  <c r="K914" i="7"/>
  <c r="R914" i="7" s="1"/>
  <c r="I914" i="7"/>
  <c r="H914" i="7"/>
  <c r="J914" i="7" s="1"/>
  <c r="AL1677" i="7"/>
  <c r="L913" i="7"/>
  <c r="K913" i="7"/>
  <c r="I913" i="7"/>
  <c r="H913" i="7"/>
  <c r="AL1676" i="7"/>
  <c r="L912" i="7"/>
  <c r="K912" i="7"/>
  <c r="I912" i="7"/>
  <c r="H912" i="7"/>
  <c r="AL1675" i="7"/>
  <c r="L911" i="7"/>
  <c r="K911" i="7"/>
  <c r="I911" i="7"/>
  <c r="H911" i="7"/>
  <c r="AL1674" i="7"/>
  <c r="L910" i="7"/>
  <c r="K910" i="7"/>
  <c r="I910" i="7"/>
  <c r="H910" i="7"/>
  <c r="AL1673" i="7"/>
  <c r="L909" i="7"/>
  <c r="K909" i="7"/>
  <c r="I909" i="7"/>
  <c r="H909" i="7"/>
  <c r="AL1672" i="7"/>
  <c r="L908" i="7"/>
  <c r="K908" i="7"/>
  <c r="P908" i="7" s="1"/>
  <c r="I908" i="7"/>
  <c r="H908" i="7"/>
  <c r="AL1671" i="7"/>
  <c r="L907" i="7"/>
  <c r="K907" i="7"/>
  <c r="I907" i="7"/>
  <c r="H907" i="7"/>
  <c r="AL1670" i="7"/>
  <c r="L906" i="7"/>
  <c r="K906" i="7"/>
  <c r="I906" i="7"/>
  <c r="H906" i="7"/>
  <c r="AL1669" i="7"/>
  <c r="L905" i="7"/>
  <c r="K905" i="7"/>
  <c r="I905" i="7"/>
  <c r="H905" i="7"/>
  <c r="AL1668" i="7"/>
  <c r="L904" i="7"/>
  <c r="K904" i="7"/>
  <c r="I904" i="7"/>
  <c r="H904" i="7"/>
  <c r="AL1667" i="7"/>
  <c r="L903" i="7"/>
  <c r="K903" i="7"/>
  <c r="I903" i="7"/>
  <c r="H903" i="7"/>
  <c r="AL1666" i="7"/>
  <c r="L902" i="7"/>
  <c r="K902" i="7"/>
  <c r="I902" i="7"/>
  <c r="H902" i="7"/>
  <c r="AL1665" i="7"/>
  <c r="L901" i="7"/>
  <c r="K901" i="7"/>
  <c r="I901" i="7"/>
  <c r="H901" i="7"/>
  <c r="AL1664" i="7"/>
  <c r="L900" i="7"/>
  <c r="K900" i="7"/>
  <c r="I900" i="7"/>
  <c r="H900" i="7"/>
  <c r="AL1663" i="7"/>
  <c r="L899" i="7"/>
  <c r="K899" i="7"/>
  <c r="I899" i="7"/>
  <c r="H899" i="7"/>
  <c r="AL1662" i="7"/>
  <c r="L898" i="7"/>
  <c r="K898" i="7"/>
  <c r="I898" i="7"/>
  <c r="H898" i="7"/>
  <c r="AL1661" i="7"/>
  <c r="L897" i="7"/>
  <c r="K897" i="7"/>
  <c r="I897" i="7"/>
  <c r="H897" i="7"/>
  <c r="AL1660" i="7"/>
  <c r="L896" i="7"/>
  <c r="K896" i="7"/>
  <c r="I896" i="7"/>
  <c r="H896" i="7"/>
  <c r="AL1659" i="7"/>
  <c r="L875" i="7"/>
  <c r="K875" i="7"/>
  <c r="I875" i="7"/>
  <c r="H875" i="7"/>
  <c r="AL1658" i="7"/>
  <c r="L874" i="7"/>
  <c r="K874" i="7"/>
  <c r="I874" i="7"/>
  <c r="H874" i="7"/>
  <c r="AL1657" i="7"/>
  <c r="L873" i="7"/>
  <c r="K873" i="7"/>
  <c r="I873" i="7"/>
  <c r="H873" i="7"/>
  <c r="AL1656" i="7"/>
  <c r="L872" i="7"/>
  <c r="K872" i="7"/>
  <c r="I872" i="7"/>
  <c r="H872" i="7"/>
  <c r="AL1655" i="7"/>
  <c r="L871" i="7"/>
  <c r="K871" i="7"/>
  <c r="I871" i="7"/>
  <c r="H871" i="7"/>
  <c r="AL1654" i="7"/>
  <c r="L870" i="7"/>
  <c r="K870" i="7"/>
  <c r="AD870" i="7" s="1"/>
  <c r="I870" i="7"/>
  <c r="H870" i="7"/>
  <c r="AL1653" i="7"/>
  <c r="L869" i="7"/>
  <c r="K869" i="7"/>
  <c r="I869" i="7"/>
  <c r="H869" i="7"/>
  <c r="AL1652" i="7"/>
  <c r="L868" i="7"/>
  <c r="K868" i="7"/>
  <c r="I868" i="7"/>
  <c r="H868" i="7"/>
  <c r="AL1651" i="7"/>
  <c r="L867" i="7"/>
  <c r="AE867" i="7" s="1"/>
  <c r="K867" i="7"/>
  <c r="I867" i="7"/>
  <c r="H867" i="7"/>
  <c r="AL1650" i="7"/>
  <c r="L866" i="7"/>
  <c r="K866" i="7"/>
  <c r="AE866" i="7" s="1"/>
  <c r="I866" i="7"/>
  <c r="H866" i="7"/>
  <c r="AL1649" i="7"/>
  <c r="L865" i="7"/>
  <c r="K865" i="7"/>
  <c r="I865" i="7"/>
  <c r="H865" i="7"/>
  <c r="AL1648" i="7"/>
  <c r="L864" i="7"/>
  <c r="K864" i="7"/>
  <c r="AB864" i="7" s="1"/>
  <c r="I864" i="7"/>
  <c r="H864" i="7"/>
  <c r="AL1647" i="7"/>
  <c r="L863" i="7"/>
  <c r="K863" i="7"/>
  <c r="I863" i="7"/>
  <c r="H863" i="7"/>
  <c r="AL1646" i="7"/>
  <c r="L862" i="7"/>
  <c r="K862" i="7"/>
  <c r="Z862" i="7" s="1"/>
  <c r="I862" i="7"/>
  <c r="H862" i="7"/>
  <c r="AL1645" i="7"/>
  <c r="L861" i="7"/>
  <c r="K861" i="7"/>
  <c r="I861" i="7"/>
  <c r="H861" i="7"/>
  <c r="AL1644" i="7"/>
  <c r="L860" i="7"/>
  <c r="K860" i="7"/>
  <c r="I860" i="7"/>
  <c r="H860" i="7"/>
  <c r="J860" i="7" s="1"/>
  <c r="AL1643" i="7"/>
  <c r="L859" i="7"/>
  <c r="K859" i="7"/>
  <c r="I859" i="7"/>
  <c r="H859" i="7"/>
  <c r="AL1642" i="7"/>
  <c r="L858" i="7"/>
  <c r="K858" i="7"/>
  <c r="AD858" i="7" s="1"/>
  <c r="I858" i="7"/>
  <c r="H858" i="7"/>
  <c r="J858" i="7" s="1"/>
  <c r="AL1641" i="7"/>
  <c r="L857" i="7"/>
  <c r="K857" i="7"/>
  <c r="I857" i="7"/>
  <c r="H857" i="7"/>
  <c r="AL1640" i="7"/>
  <c r="L856" i="7"/>
  <c r="K856" i="7"/>
  <c r="I856" i="7"/>
  <c r="H856" i="7"/>
  <c r="J856" i="7" s="1"/>
  <c r="AL1639" i="7"/>
  <c r="L855" i="7"/>
  <c r="K855" i="7"/>
  <c r="I855" i="7"/>
  <c r="H855" i="7"/>
  <c r="AL1638" i="7"/>
  <c r="L854" i="7"/>
  <c r="K854" i="7"/>
  <c r="AH854" i="7" s="1"/>
  <c r="I854" i="7"/>
  <c r="H854" i="7"/>
  <c r="AL1637" i="7"/>
  <c r="L853" i="7"/>
  <c r="K853" i="7"/>
  <c r="I853" i="7"/>
  <c r="H853" i="7"/>
  <c r="AL1636" i="7"/>
  <c r="L852" i="7"/>
  <c r="K852" i="7"/>
  <c r="I852" i="7"/>
  <c r="H852" i="7"/>
  <c r="J852" i="7" s="1"/>
  <c r="AL1635" i="7"/>
  <c r="L851" i="7"/>
  <c r="K851" i="7"/>
  <c r="I851" i="7"/>
  <c r="H851" i="7"/>
  <c r="AL1634" i="7"/>
  <c r="L850" i="7"/>
  <c r="K850" i="7"/>
  <c r="AG850" i="7" s="1"/>
  <c r="I850" i="7"/>
  <c r="H850" i="7"/>
  <c r="AL1633" i="7"/>
  <c r="L849" i="7"/>
  <c r="K849" i="7"/>
  <c r="I849" i="7"/>
  <c r="H849" i="7"/>
  <c r="AL1632" i="7"/>
  <c r="L848" i="7"/>
  <c r="K848" i="7"/>
  <c r="I848" i="7"/>
  <c r="H848" i="7"/>
  <c r="AL1631" i="7"/>
  <c r="L847" i="7"/>
  <c r="K847" i="7"/>
  <c r="I847" i="7"/>
  <c r="H847" i="7"/>
  <c r="AL1630" i="7"/>
  <c r="L846" i="7"/>
  <c r="K846" i="7"/>
  <c r="I846" i="7"/>
  <c r="H846" i="7"/>
  <c r="AL1629" i="7"/>
  <c r="L845" i="7"/>
  <c r="K845" i="7"/>
  <c r="I845" i="7"/>
  <c r="H845" i="7"/>
  <c r="AL1628" i="7"/>
  <c r="L844" i="7"/>
  <c r="K844" i="7"/>
  <c r="I844" i="7"/>
  <c r="H844" i="7"/>
  <c r="AL1627" i="7"/>
  <c r="L843" i="7"/>
  <c r="K843" i="7"/>
  <c r="I843" i="7"/>
  <c r="H843" i="7"/>
  <c r="AL1626" i="7"/>
  <c r="L842" i="7"/>
  <c r="K842" i="7"/>
  <c r="I842" i="7"/>
  <c r="H842" i="7"/>
  <c r="AL1625" i="7"/>
  <c r="L841" i="7"/>
  <c r="K841" i="7"/>
  <c r="I841" i="7"/>
  <c r="H841" i="7"/>
  <c r="AL1624" i="7"/>
  <c r="L840" i="7"/>
  <c r="K840" i="7"/>
  <c r="I840" i="7"/>
  <c r="H840" i="7"/>
  <c r="AL1623" i="7"/>
  <c r="L839" i="7"/>
  <c r="K839" i="7"/>
  <c r="AD839" i="7" s="1"/>
  <c r="I839" i="7"/>
  <c r="H839" i="7"/>
  <c r="AL1622" i="7"/>
  <c r="L838" i="7"/>
  <c r="K838" i="7"/>
  <c r="I838" i="7"/>
  <c r="H838" i="7"/>
  <c r="AL1621" i="7"/>
  <c r="L837" i="7"/>
  <c r="K837" i="7"/>
  <c r="I837" i="7"/>
  <c r="H837" i="7"/>
  <c r="AL1620" i="7"/>
  <c r="L836" i="7"/>
  <c r="K836" i="7"/>
  <c r="I836" i="7"/>
  <c r="H836" i="7"/>
  <c r="AL1619" i="7"/>
  <c r="L835" i="7"/>
  <c r="K835" i="7"/>
  <c r="Q835" i="7" s="1"/>
  <c r="I835" i="7"/>
  <c r="H835" i="7"/>
  <c r="AL1618" i="7"/>
  <c r="L834" i="7"/>
  <c r="K834" i="7"/>
  <c r="I834" i="7"/>
  <c r="H834" i="7"/>
  <c r="AL1617" i="7"/>
  <c r="L833" i="7"/>
  <c r="K833" i="7"/>
  <c r="I833" i="7"/>
  <c r="H833" i="7"/>
  <c r="AL1616" i="7"/>
  <c r="X832" i="7"/>
  <c r="L832" i="7"/>
  <c r="K832" i="7"/>
  <c r="AD832" i="7" s="1"/>
  <c r="I832" i="7"/>
  <c r="H832" i="7"/>
  <c r="AL1615" i="7"/>
  <c r="L831" i="7"/>
  <c r="K831" i="7"/>
  <c r="I831" i="7"/>
  <c r="H831" i="7"/>
  <c r="AL1614" i="7"/>
  <c r="L830" i="7"/>
  <c r="AA830" i="7" s="1"/>
  <c r="K830" i="7"/>
  <c r="I830" i="7"/>
  <c r="H830" i="7"/>
  <c r="AL1613" i="7"/>
  <c r="L829" i="7"/>
  <c r="K829" i="7"/>
  <c r="I829" i="7"/>
  <c r="H829" i="7"/>
  <c r="AL1612" i="7"/>
  <c r="L828" i="7"/>
  <c r="K828" i="7"/>
  <c r="AI828" i="7" s="1"/>
  <c r="I828" i="7"/>
  <c r="H828" i="7"/>
  <c r="AL1611" i="7"/>
  <c r="L827" i="7"/>
  <c r="K827" i="7"/>
  <c r="I827" i="7"/>
  <c r="H827" i="7"/>
  <c r="AL1610" i="7"/>
  <c r="L812" i="7"/>
  <c r="K812" i="7"/>
  <c r="I812" i="7"/>
  <c r="H812" i="7"/>
  <c r="AL1609" i="7"/>
  <c r="L811" i="7"/>
  <c r="K811" i="7"/>
  <c r="I811" i="7"/>
  <c r="H811" i="7"/>
  <c r="AL1608" i="7"/>
  <c r="L810" i="7"/>
  <c r="K810" i="7"/>
  <c r="Q810" i="7" s="1"/>
  <c r="I810" i="7"/>
  <c r="H810" i="7"/>
  <c r="AL1607" i="7"/>
  <c r="L809" i="7"/>
  <c r="K809" i="7"/>
  <c r="I809" i="7"/>
  <c r="H809" i="7"/>
  <c r="AL1606" i="7"/>
  <c r="L808" i="7"/>
  <c r="K808" i="7"/>
  <c r="I808" i="7"/>
  <c r="H808" i="7"/>
  <c r="AL1605" i="7"/>
  <c r="L807" i="7"/>
  <c r="K807" i="7"/>
  <c r="I807" i="7"/>
  <c r="H807" i="7"/>
  <c r="AL1604" i="7"/>
  <c r="L806" i="7"/>
  <c r="K806" i="7"/>
  <c r="AI806" i="7" s="1"/>
  <c r="I806" i="7"/>
  <c r="H806" i="7"/>
  <c r="AL1603" i="7"/>
  <c r="L805" i="7"/>
  <c r="K805" i="7"/>
  <c r="I805" i="7"/>
  <c r="H805" i="7"/>
  <c r="AL1602" i="7"/>
  <c r="L804" i="7"/>
  <c r="K804" i="7"/>
  <c r="I804" i="7"/>
  <c r="H804" i="7"/>
  <c r="AL1601" i="7"/>
  <c r="L803" i="7"/>
  <c r="K803" i="7"/>
  <c r="I803" i="7"/>
  <c r="H803" i="7"/>
  <c r="AL1600" i="7"/>
  <c r="L802" i="7"/>
  <c r="K802" i="7"/>
  <c r="I802" i="7"/>
  <c r="H802" i="7"/>
  <c r="AL1599" i="7"/>
  <c r="L801" i="7"/>
  <c r="K801" i="7"/>
  <c r="I801" i="7"/>
  <c r="H801" i="7"/>
  <c r="AL1598" i="7"/>
  <c r="L800" i="7"/>
  <c r="K800" i="7"/>
  <c r="I800" i="7"/>
  <c r="H800" i="7"/>
  <c r="AL1597" i="7"/>
  <c r="L799" i="7"/>
  <c r="K799" i="7"/>
  <c r="I799" i="7"/>
  <c r="H799" i="7"/>
  <c r="AL1596" i="7"/>
  <c r="L798" i="7"/>
  <c r="K798" i="7"/>
  <c r="AH798" i="7" s="1"/>
  <c r="I798" i="7"/>
  <c r="H798" i="7"/>
  <c r="AL1595" i="7"/>
  <c r="L797" i="7"/>
  <c r="K797" i="7"/>
  <c r="I797" i="7"/>
  <c r="H797" i="7"/>
  <c r="AL1594" i="7"/>
  <c r="L796" i="7"/>
  <c r="K796" i="7"/>
  <c r="I796" i="7"/>
  <c r="H796" i="7"/>
  <c r="AL1593" i="7"/>
  <c r="L795" i="7"/>
  <c r="K795" i="7"/>
  <c r="I795" i="7"/>
  <c r="H795" i="7"/>
  <c r="AL1592" i="7"/>
  <c r="L794" i="7"/>
  <c r="K794" i="7"/>
  <c r="I794" i="7"/>
  <c r="H794" i="7"/>
  <c r="AL1591" i="7"/>
  <c r="L793" i="7"/>
  <c r="K793" i="7"/>
  <c r="I793" i="7"/>
  <c r="H793" i="7"/>
  <c r="AL1590" i="7"/>
  <c r="L792" i="7"/>
  <c r="K792" i="7"/>
  <c r="I792" i="7"/>
  <c r="H792" i="7"/>
  <c r="J792" i="7" s="1"/>
  <c r="AL1589" i="7"/>
  <c r="L791" i="7"/>
  <c r="K791" i="7"/>
  <c r="I791" i="7"/>
  <c r="H791" i="7"/>
  <c r="AL1588" i="7"/>
  <c r="L790" i="7"/>
  <c r="K790" i="7"/>
  <c r="I790" i="7"/>
  <c r="H790" i="7"/>
  <c r="AL1587" i="7"/>
  <c r="L789" i="7"/>
  <c r="K789" i="7"/>
  <c r="I789" i="7"/>
  <c r="H789" i="7"/>
  <c r="AL1586" i="7"/>
  <c r="L788" i="7"/>
  <c r="K788" i="7"/>
  <c r="I788" i="7"/>
  <c r="H788" i="7"/>
  <c r="AL1585" i="7"/>
  <c r="L787" i="7"/>
  <c r="K787" i="7"/>
  <c r="I787" i="7"/>
  <c r="H787" i="7"/>
  <c r="AL1584" i="7"/>
  <c r="L786" i="7"/>
  <c r="K786" i="7"/>
  <c r="I786" i="7"/>
  <c r="H786" i="7"/>
  <c r="AL1583" i="7"/>
  <c r="L785" i="7"/>
  <c r="K785" i="7"/>
  <c r="I785" i="7"/>
  <c r="H785" i="7"/>
  <c r="AL1582" i="7"/>
  <c r="L784" i="7"/>
  <c r="K784" i="7"/>
  <c r="I784" i="7"/>
  <c r="H784" i="7"/>
  <c r="J784" i="7" s="1"/>
  <c r="AL1581" i="7"/>
  <c r="L783" i="7"/>
  <c r="K783" i="7"/>
  <c r="I783" i="7"/>
  <c r="H783" i="7"/>
  <c r="AL1580" i="7"/>
  <c r="L782" i="7"/>
  <c r="K782" i="7"/>
  <c r="I782" i="7"/>
  <c r="H782" i="7"/>
  <c r="AL1579" i="7"/>
  <c r="L781" i="7"/>
  <c r="K781" i="7"/>
  <c r="I781" i="7"/>
  <c r="H781" i="7"/>
  <c r="AL1578" i="7"/>
  <c r="L780" i="7"/>
  <c r="K780" i="7"/>
  <c r="I780" i="7"/>
  <c r="H780" i="7"/>
  <c r="AL1577" i="7"/>
  <c r="L779" i="7"/>
  <c r="K779" i="7"/>
  <c r="I779" i="7"/>
  <c r="H779" i="7"/>
  <c r="AL1576" i="7"/>
  <c r="L778" i="7"/>
  <c r="K778" i="7"/>
  <c r="N778" i="7" s="1"/>
  <c r="I778" i="7"/>
  <c r="H778" i="7"/>
  <c r="AL1575" i="7"/>
  <c r="L777" i="7"/>
  <c r="S777" i="7" s="1"/>
  <c r="K777" i="7"/>
  <c r="I777" i="7"/>
  <c r="H777" i="7"/>
  <c r="AL1574" i="7"/>
  <c r="L776" i="7"/>
  <c r="K776" i="7"/>
  <c r="I776" i="7"/>
  <c r="H776" i="7"/>
  <c r="AL1573" i="7"/>
  <c r="L775" i="7"/>
  <c r="K775" i="7"/>
  <c r="I775" i="7"/>
  <c r="H775" i="7"/>
  <c r="AL1572" i="7"/>
  <c r="L774" i="7"/>
  <c r="K774" i="7"/>
  <c r="I774" i="7"/>
  <c r="H774" i="7"/>
  <c r="AL1571" i="7"/>
  <c r="L773" i="7"/>
  <c r="K773" i="7"/>
  <c r="I773" i="7"/>
  <c r="H773" i="7"/>
  <c r="AL1570" i="7"/>
  <c r="L772" i="7"/>
  <c r="K772" i="7"/>
  <c r="I772" i="7"/>
  <c r="H772" i="7"/>
  <c r="AL1569" i="7"/>
  <c r="L771" i="7"/>
  <c r="K771" i="7"/>
  <c r="P771" i="7" s="1"/>
  <c r="I771" i="7"/>
  <c r="H771" i="7"/>
  <c r="AL1568" i="7"/>
  <c r="L770" i="7"/>
  <c r="K770" i="7"/>
  <c r="I770" i="7"/>
  <c r="H770" i="7"/>
  <c r="AL1567" i="7"/>
  <c r="L769" i="7"/>
  <c r="K769" i="7"/>
  <c r="I769" i="7"/>
  <c r="H769" i="7"/>
  <c r="AL1566" i="7"/>
  <c r="L768" i="7"/>
  <c r="K768" i="7"/>
  <c r="I768" i="7"/>
  <c r="H768" i="7"/>
  <c r="AL1565" i="7"/>
  <c r="L767" i="7"/>
  <c r="K767" i="7"/>
  <c r="I767" i="7"/>
  <c r="H767" i="7"/>
  <c r="AL1564" i="7"/>
  <c r="L766" i="7"/>
  <c r="K766" i="7"/>
  <c r="R766" i="7" s="1"/>
  <c r="I766" i="7"/>
  <c r="H766" i="7"/>
  <c r="AL1563" i="7"/>
  <c r="L765" i="7"/>
  <c r="K765" i="7"/>
  <c r="I765" i="7"/>
  <c r="H765" i="7"/>
  <c r="AL1562" i="7"/>
  <c r="L764" i="7"/>
  <c r="K764" i="7"/>
  <c r="I764" i="7"/>
  <c r="H764" i="7"/>
  <c r="AL1561" i="7"/>
  <c r="L748" i="7"/>
  <c r="K748" i="7"/>
  <c r="I748" i="7"/>
  <c r="H748" i="7"/>
  <c r="AL1560" i="7"/>
  <c r="L747" i="7"/>
  <c r="K747" i="7"/>
  <c r="I747" i="7"/>
  <c r="H747" i="7"/>
  <c r="AL1559" i="7"/>
  <c r="L746" i="7"/>
  <c r="K746" i="7"/>
  <c r="I746" i="7"/>
  <c r="H746" i="7"/>
  <c r="AL1558" i="7"/>
  <c r="L745" i="7"/>
  <c r="K745" i="7"/>
  <c r="I745" i="7"/>
  <c r="H745" i="7"/>
  <c r="AL1557" i="7"/>
  <c r="L744" i="7"/>
  <c r="K744" i="7"/>
  <c r="I744" i="7"/>
  <c r="H744" i="7"/>
  <c r="AL1556" i="7"/>
  <c r="L743" i="7"/>
  <c r="K743" i="7"/>
  <c r="I743" i="7"/>
  <c r="H743" i="7"/>
  <c r="J743" i="7" s="1"/>
  <c r="AL1555" i="7"/>
  <c r="L742" i="7"/>
  <c r="K742" i="7"/>
  <c r="I742" i="7"/>
  <c r="H742" i="7"/>
  <c r="AL1554" i="7"/>
  <c r="L741" i="7"/>
  <c r="K741" i="7"/>
  <c r="I741" i="7"/>
  <c r="H741" i="7"/>
  <c r="AL1553" i="7"/>
  <c r="L740" i="7"/>
  <c r="K740" i="7"/>
  <c r="I740" i="7"/>
  <c r="H740" i="7"/>
  <c r="AL1552" i="7"/>
  <c r="L739" i="7"/>
  <c r="K739" i="7"/>
  <c r="I739" i="7"/>
  <c r="H739" i="7"/>
  <c r="AL1551" i="7"/>
  <c r="L738" i="7"/>
  <c r="K738" i="7"/>
  <c r="I738" i="7"/>
  <c r="H738" i="7"/>
  <c r="AL1550" i="7"/>
  <c r="L737" i="7"/>
  <c r="K737" i="7"/>
  <c r="I737" i="7"/>
  <c r="H737" i="7"/>
  <c r="AL1549" i="7"/>
  <c r="L736" i="7"/>
  <c r="K736" i="7"/>
  <c r="I736" i="7"/>
  <c r="H736" i="7"/>
  <c r="AL1548" i="7"/>
  <c r="L735" i="7"/>
  <c r="K735" i="7"/>
  <c r="I735" i="7"/>
  <c r="H735" i="7"/>
  <c r="J735" i="7" s="1"/>
  <c r="AL1547" i="7"/>
  <c r="L734" i="7"/>
  <c r="K734" i="7"/>
  <c r="I734" i="7"/>
  <c r="H734" i="7"/>
  <c r="AL1546" i="7"/>
  <c r="L733" i="7"/>
  <c r="K733" i="7"/>
  <c r="AB733" i="7" s="1"/>
  <c r="I733" i="7"/>
  <c r="H733" i="7"/>
  <c r="AL1545" i="7"/>
  <c r="L732" i="7"/>
  <c r="K732" i="7"/>
  <c r="I732" i="7"/>
  <c r="H732" i="7"/>
  <c r="AL1544" i="7"/>
  <c r="L731" i="7"/>
  <c r="K731" i="7"/>
  <c r="I731" i="7"/>
  <c r="H731" i="7"/>
  <c r="AL1543" i="7"/>
  <c r="L730" i="7"/>
  <c r="K730" i="7"/>
  <c r="I730" i="7"/>
  <c r="H730" i="7"/>
  <c r="AL1542" i="7"/>
  <c r="L729" i="7"/>
  <c r="K729" i="7"/>
  <c r="I729" i="7"/>
  <c r="H729" i="7"/>
  <c r="AL1541" i="7"/>
  <c r="L728" i="7"/>
  <c r="K728" i="7"/>
  <c r="I728" i="7"/>
  <c r="H728" i="7"/>
  <c r="AL1540" i="7"/>
  <c r="L727" i="7"/>
  <c r="K727" i="7"/>
  <c r="I727" i="7"/>
  <c r="H727" i="7"/>
  <c r="J727" i="7" s="1"/>
  <c r="AL1539" i="7"/>
  <c r="L726" i="7"/>
  <c r="K726" i="7"/>
  <c r="I726" i="7"/>
  <c r="H726" i="7"/>
  <c r="AL1538" i="7"/>
  <c r="L725" i="7"/>
  <c r="K725" i="7"/>
  <c r="V725" i="7" s="1"/>
  <c r="I725" i="7"/>
  <c r="H725" i="7"/>
  <c r="AL1537" i="7"/>
  <c r="L724" i="7"/>
  <c r="K724" i="7"/>
  <c r="I724" i="7"/>
  <c r="H724" i="7"/>
  <c r="AL1536" i="7"/>
  <c r="L723" i="7"/>
  <c r="K723" i="7"/>
  <c r="I723" i="7"/>
  <c r="H723" i="7"/>
  <c r="AL1535" i="7"/>
  <c r="L722" i="7"/>
  <c r="K722" i="7"/>
  <c r="I722" i="7"/>
  <c r="H722" i="7"/>
  <c r="AL1534" i="7"/>
  <c r="L721" i="7"/>
  <c r="K721" i="7"/>
  <c r="I721" i="7"/>
  <c r="H721" i="7"/>
  <c r="AL1533" i="7"/>
  <c r="L720" i="7"/>
  <c r="K720" i="7"/>
  <c r="AB720" i="7" s="1"/>
  <c r="I720" i="7"/>
  <c r="H720" i="7"/>
  <c r="AL1532" i="7"/>
  <c r="L719" i="7"/>
  <c r="P719" i="7" s="1"/>
  <c r="K719" i="7"/>
  <c r="I719" i="7"/>
  <c r="H719" i="7"/>
  <c r="J719" i="7" s="1"/>
  <c r="AL1531" i="7"/>
  <c r="L718" i="7"/>
  <c r="K718" i="7"/>
  <c r="I718" i="7"/>
  <c r="H718" i="7"/>
  <c r="AL1530" i="7"/>
  <c r="L717" i="7"/>
  <c r="K717" i="7"/>
  <c r="I717" i="7"/>
  <c r="H717" i="7"/>
  <c r="AL1529" i="7"/>
  <c r="L716" i="7"/>
  <c r="K716" i="7"/>
  <c r="Z716" i="7" s="1"/>
  <c r="I716" i="7"/>
  <c r="H716" i="7"/>
  <c r="AL1528" i="7"/>
  <c r="L715" i="7"/>
  <c r="K715" i="7"/>
  <c r="I715" i="7"/>
  <c r="H715" i="7"/>
  <c r="AL1527" i="7"/>
  <c r="L714" i="7"/>
  <c r="K714" i="7"/>
  <c r="I714" i="7"/>
  <c r="H714" i="7"/>
  <c r="AL1526" i="7"/>
  <c r="L713" i="7"/>
  <c r="K713" i="7"/>
  <c r="I713" i="7"/>
  <c r="H713" i="7"/>
  <c r="AL1525" i="7"/>
  <c r="L712" i="7"/>
  <c r="K712" i="7"/>
  <c r="I712" i="7"/>
  <c r="H712" i="7"/>
  <c r="AL1524" i="7"/>
  <c r="L711" i="7"/>
  <c r="K711" i="7"/>
  <c r="I711" i="7"/>
  <c r="H711" i="7"/>
  <c r="AL1523" i="7"/>
  <c r="L710" i="7"/>
  <c r="K710" i="7"/>
  <c r="I710" i="7"/>
  <c r="H710" i="7"/>
  <c r="J710" i="7" s="1"/>
  <c r="AL1522" i="7"/>
  <c r="L709" i="7"/>
  <c r="K709" i="7"/>
  <c r="I709" i="7"/>
  <c r="H709" i="7"/>
  <c r="AL1521" i="7"/>
  <c r="L708" i="7"/>
  <c r="K708" i="7"/>
  <c r="AB708" i="7" s="1"/>
  <c r="I708" i="7"/>
  <c r="H708" i="7"/>
  <c r="AL1520" i="7"/>
  <c r="L707" i="7"/>
  <c r="K707" i="7"/>
  <c r="I707" i="7"/>
  <c r="H707" i="7"/>
  <c r="AL1519" i="7"/>
  <c r="L706" i="7"/>
  <c r="K706" i="7"/>
  <c r="I706" i="7"/>
  <c r="H706" i="7"/>
  <c r="AL1518" i="7"/>
  <c r="L705" i="7"/>
  <c r="K705" i="7"/>
  <c r="I705" i="7"/>
  <c r="H705" i="7"/>
  <c r="AL1517" i="7"/>
  <c r="L704" i="7"/>
  <c r="U704" i="7" s="1"/>
  <c r="K704" i="7"/>
  <c r="I704" i="7"/>
  <c r="H704" i="7"/>
  <c r="AL1516" i="7"/>
  <c r="L703" i="7"/>
  <c r="K703" i="7"/>
  <c r="I703" i="7"/>
  <c r="H703" i="7"/>
  <c r="AL1515" i="7"/>
  <c r="L702" i="7"/>
  <c r="K702" i="7"/>
  <c r="I702" i="7"/>
  <c r="H702" i="7"/>
  <c r="AL1514" i="7"/>
  <c r="L701" i="7"/>
  <c r="K701" i="7"/>
  <c r="I701" i="7"/>
  <c r="H701" i="7"/>
  <c r="AL1513" i="7"/>
  <c r="L700" i="7"/>
  <c r="K700" i="7"/>
  <c r="I700" i="7"/>
  <c r="H700" i="7"/>
  <c r="AL1512" i="7"/>
  <c r="L523" i="7"/>
  <c r="K523" i="7"/>
  <c r="I523" i="7"/>
  <c r="H523" i="7"/>
  <c r="AL1511" i="7"/>
  <c r="L522" i="7"/>
  <c r="K522" i="7"/>
  <c r="I522" i="7"/>
  <c r="H522" i="7"/>
  <c r="AL1510" i="7"/>
  <c r="L521" i="7"/>
  <c r="K521" i="7"/>
  <c r="I521" i="7"/>
  <c r="H521" i="7"/>
  <c r="AL1509" i="7"/>
  <c r="L520" i="7"/>
  <c r="K520" i="7"/>
  <c r="I520" i="7"/>
  <c r="H520" i="7"/>
  <c r="AL1508" i="7"/>
  <c r="W519" i="7"/>
  <c r="L519" i="7"/>
  <c r="K519" i="7"/>
  <c r="I519" i="7"/>
  <c r="H519" i="7"/>
  <c r="AL1507" i="7"/>
  <c r="L518" i="7"/>
  <c r="K518" i="7"/>
  <c r="I518" i="7"/>
  <c r="H518" i="7"/>
  <c r="AL1506" i="7"/>
  <c r="L517" i="7"/>
  <c r="K517" i="7"/>
  <c r="I517" i="7"/>
  <c r="H517" i="7"/>
  <c r="AL1505" i="7"/>
  <c r="L516" i="7"/>
  <c r="K516" i="7"/>
  <c r="I516" i="7"/>
  <c r="H516" i="7"/>
  <c r="AL1504" i="7"/>
  <c r="L515" i="7"/>
  <c r="K515" i="7"/>
  <c r="I515" i="7"/>
  <c r="H515" i="7"/>
  <c r="J515" i="7" s="1"/>
  <c r="AL1503" i="7"/>
  <c r="L514" i="7"/>
  <c r="K514" i="7"/>
  <c r="I514" i="7"/>
  <c r="H514" i="7"/>
  <c r="AL1502" i="7"/>
  <c r="L513" i="7"/>
  <c r="K513" i="7"/>
  <c r="AD513" i="7" s="1"/>
  <c r="I513" i="7"/>
  <c r="H513" i="7"/>
  <c r="J513" i="7" s="1"/>
  <c r="AL1501" i="7"/>
  <c r="L512" i="7"/>
  <c r="K512" i="7"/>
  <c r="I512" i="7"/>
  <c r="H512" i="7"/>
  <c r="AL1500" i="7"/>
  <c r="L511" i="7"/>
  <c r="K511" i="7"/>
  <c r="I511" i="7"/>
  <c r="H511" i="7"/>
  <c r="AL1499" i="7"/>
  <c r="L510" i="7"/>
  <c r="K510" i="7"/>
  <c r="I510" i="7"/>
  <c r="H510" i="7"/>
  <c r="AL1498" i="7"/>
  <c r="L509" i="7"/>
  <c r="K509" i="7"/>
  <c r="I509" i="7"/>
  <c r="H509" i="7"/>
  <c r="AL1497" i="7"/>
  <c r="L508" i="7"/>
  <c r="K508" i="7"/>
  <c r="I508" i="7"/>
  <c r="H508" i="7"/>
  <c r="AL1496" i="7"/>
  <c r="L507" i="7"/>
  <c r="K507" i="7"/>
  <c r="I507" i="7"/>
  <c r="H507" i="7"/>
  <c r="AL1495" i="7"/>
  <c r="L506" i="7"/>
  <c r="K506" i="7"/>
  <c r="I506" i="7"/>
  <c r="H506" i="7"/>
  <c r="AL1494" i="7"/>
  <c r="L505" i="7"/>
  <c r="K505" i="7"/>
  <c r="I505" i="7"/>
  <c r="H505" i="7"/>
  <c r="AL1493" i="7"/>
  <c r="L504" i="7"/>
  <c r="K504" i="7"/>
  <c r="I504" i="7"/>
  <c r="H504" i="7"/>
  <c r="AL1492" i="7"/>
  <c r="L503" i="7"/>
  <c r="K503" i="7"/>
  <c r="I503" i="7"/>
  <c r="H503" i="7"/>
  <c r="AL1491" i="7"/>
  <c r="L502" i="7"/>
  <c r="K502" i="7"/>
  <c r="AE502" i="7" s="1"/>
  <c r="I502" i="7"/>
  <c r="H502" i="7"/>
  <c r="AL1490" i="7"/>
  <c r="L501" i="7"/>
  <c r="AD501" i="7" s="1"/>
  <c r="K501" i="7"/>
  <c r="I501" i="7"/>
  <c r="H501" i="7"/>
  <c r="AL1489" i="7"/>
  <c r="L500" i="7"/>
  <c r="K500" i="7"/>
  <c r="I500" i="7"/>
  <c r="H500" i="7"/>
  <c r="AL1488" i="7"/>
  <c r="L499" i="7"/>
  <c r="AB499" i="7" s="1"/>
  <c r="K499" i="7"/>
  <c r="I499" i="7"/>
  <c r="H499" i="7"/>
  <c r="AL1487" i="7"/>
  <c r="L498" i="7"/>
  <c r="K498" i="7"/>
  <c r="I498" i="7"/>
  <c r="H498" i="7"/>
  <c r="AL1486" i="7"/>
  <c r="L497" i="7"/>
  <c r="K497" i="7"/>
  <c r="I497" i="7"/>
  <c r="H497" i="7"/>
  <c r="AL1485" i="7"/>
  <c r="L496" i="7"/>
  <c r="K496" i="7"/>
  <c r="I496" i="7"/>
  <c r="H496" i="7"/>
  <c r="AL1484" i="7"/>
  <c r="L495" i="7"/>
  <c r="K495" i="7"/>
  <c r="I495" i="7"/>
  <c r="H495" i="7"/>
  <c r="AL1483" i="7"/>
  <c r="L494" i="7"/>
  <c r="K494" i="7"/>
  <c r="I494" i="7"/>
  <c r="H494" i="7"/>
  <c r="AL1482" i="7"/>
  <c r="L493" i="7"/>
  <c r="K493" i="7"/>
  <c r="I493" i="7"/>
  <c r="H493" i="7"/>
  <c r="AL1481" i="7"/>
  <c r="L492" i="7"/>
  <c r="K492" i="7"/>
  <c r="I492" i="7"/>
  <c r="H492" i="7"/>
  <c r="AL1480" i="7"/>
  <c r="L491" i="7"/>
  <c r="AB491" i="7" s="1"/>
  <c r="K491" i="7"/>
  <c r="I491" i="7"/>
  <c r="H491" i="7"/>
  <c r="AL1479" i="7"/>
  <c r="L490" i="7"/>
  <c r="K490" i="7"/>
  <c r="AA490" i="7" s="1"/>
  <c r="I490" i="7"/>
  <c r="H490" i="7"/>
  <c r="AL1478" i="7"/>
  <c r="L489" i="7"/>
  <c r="K489" i="7"/>
  <c r="I489" i="7"/>
  <c r="H489" i="7"/>
  <c r="AL1477" i="7"/>
  <c r="L488" i="7"/>
  <c r="K488" i="7"/>
  <c r="I488" i="7"/>
  <c r="H488" i="7"/>
  <c r="AL1476" i="7"/>
  <c r="L487" i="7"/>
  <c r="K487" i="7"/>
  <c r="I487" i="7"/>
  <c r="H487" i="7"/>
  <c r="AL1475" i="7"/>
  <c r="L486" i="7"/>
  <c r="K486" i="7"/>
  <c r="I486" i="7"/>
  <c r="H486" i="7"/>
  <c r="AL1474" i="7"/>
  <c r="L485" i="7"/>
  <c r="K485" i="7"/>
  <c r="I485" i="7"/>
  <c r="H485" i="7"/>
  <c r="AL1473" i="7"/>
  <c r="L484" i="7"/>
  <c r="K484" i="7"/>
  <c r="I484" i="7"/>
  <c r="H484" i="7"/>
  <c r="AL1472" i="7"/>
  <c r="L483" i="7"/>
  <c r="K483" i="7"/>
  <c r="I483" i="7"/>
  <c r="H483" i="7"/>
  <c r="AL1471" i="7"/>
  <c r="L482" i="7"/>
  <c r="K482" i="7"/>
  <c r="I482" i="7"/>
  <c r="H482" i="7"/>
  <c r="AL1470" i="7"/>
  <c r="L481" i="7"/>
  <c r="K481" i="7"/>
  <c r="I481" i="7"/>
  <c r="H481" i="7"/>
  <c r="AL1469" i="7"/>
  <c r="L480" i="7"/>
  <c r="K480" i="7"/>
  <c r="I480" i="7"/>
  <c r="H480" i="7"/>
  <c r="AL1468" i="7"/>
  <c r="L479" i="7"/>
  <c r="K479" i="7"/>
  <c r="I479" i="7"/>
  <c r="H479" i="7"/>
  <c r="AL1467" i="7"/>
  <c r="L478" i="7"/>
  <c r="K478" i="7"/>
  <c r="I478" i="7"/>
  <c r="H478" i="7"/>
  <c r="AL1466" i="7"/>
  <c r="L477" i="7"/>
  <c r="K477" i="7"/>
  <c r="I477" i="7"/>
  <c r="H477" i="7"/>
  <c r="AL1465" i="7"/>
  <c r="L476" i="7"/>
  <c r="K476" i="7"/>
  <c r="I476" i="7"/>
  <c r="H476" i="7"/>
  <c r="AL1464" i="7"/>
  <c r="L475" i="7"/>
  <c r="K475" i="7"/>
  <c r="I475" i="7"/>
  <c r="H475" i="7"/>
  <c r="AL1463" i="7"/>
  <c r="L454" i="7"/>
  <c r="K454" i="7"/>
  <c r="Z454" i="7" s="1"/>
  <c r="I454" i="7"/>
  <c r="H454" i="7"/>
  <c r="AL1462" i="7"/>
  <c r="L453" i="7"/>
  <c r="K453" i="7"/>
  <c r="I453" i="7"/>
  <c r="H453" i="7"/>
  <c r="AL1461" i="7"/>
  <c r="L452" i="7"/>
  <c r="K452" i="7"/>
  <c r="I452" i="7"/>
  <c r="H452" i="7"/>
  <c r="J452" i="7" s="1"/>
  <c r="AL1460" i="7"/>
  <c r="L451" i="7"/>
  <c r="K451" i="7"/>
  <c r="I451" i="7"/>
  <c r="H451" i="7"/>
  <c r="AL1459" i="7"/>
  <c r="L450" i="7"/>
  <c r="K450" i="7"/>
  <c r="I450" i="7"/>
  <c r="H450" i="7"/>
  <c r="AL1458" i="7"/>
  <c r="L449" i="7"/>
  <c r="K449" i="7"/>
  <c r="I449" i="7"/>
  <c r="H449" i="7"/>
  <c r="AL1457" i="7"/>
  <c r="L448" i="7"/>
  <c r="K448" i="7"/>
  <c r="I448" i="7"/>
  <c r="H448" i="7"/>
  <c r="AL1456" i="7"/>
  <c r="L447" i="7"/>
  <c r="K447" i="7"/>
  <c r="I447" i="7"/>
  <c r="H447" i="7"/>
  <c r="J447" i="7" s="1"/>
  <c r="AL1455" i="7"/>
  <c r="L446" i="7"/>
  <c r="K446" i="7"/>
  <c r="I446" i="7"/>
  <c r="H446" i="7"/>
  <c r="AL1454" i="7"/>
  <c r="L445" i="7"/>
  <c r="K445" i="7"/>
  <c r="I445" i="7"/>
  <c r="H445" i="7"/>
  <c r="J445" i="7" s="1"/>
  <c r="AL1453" i="7"/>
  <c r="L444" i="7"/>
  <c r="K444" i="7"/>
  <c r="I444" i="7"/>
  <c r="H444" i="7"/>
  <c r="AL1452" i="7"/>
  <c r="L443" i="7"/>
  <c r="K443" i="7"/>
  <c r="I443" i="7"/>
  <c r="H443" i="7"/>
  <c r="AL1451" i="7"/>
  <c r="L442" i="7"/>
  <c r="K442" i="7"/>
  <c r="O442" i="7" s="1"/>
  <c r="I442" i="7"/>
  <c r="H442" i="7"/>
  <c r="AL1450" i="7"/>
  <c r="L441" i="7"/>
  <c r="K441" i="7"/>
  <c r="I441" i="7"/>
  <c r="H441" i="7"/>
  <c r="AL1449" i="7"/>
  <c r="L440" i="7"/>
  <c r="K440" i="7"/>
  <c r="I440" i="7"/>
  <c r="H440" i="7"/>
  <c r="AL1448" i="7"/>
  <c r="L439" i="7"/>
  <c r="K439" i="7"/>
  <c r="I439" i="7"/>
  <c r="H439" i="7"/>
  <c r="AL1447" i="7"/>
  <c r="L438" i="7"/>
  <c r="K438" i="7"/>
  <c r="I438" i="7"/>
  <c r="H438" i="7"/>
  <c r="AL1446" i="7"/>
  <c r="L437" i="7"/>
  <c r="K437" i="7"/>
  <c r="I437" i="7"/>
  <c r="H437" i="7"/>
  <c r="AL1445" i="7"/>
  <c r="L436" i="7"/>
  <c r="K436" i="7"/>
  <c r="I436" i="7"/>
  <c r="H436" i="7"/>
  <c r="AL1444" i="7"/>
  <c r="L435" i="7"/>
  <c r="K435" i="7"/>
  <c r="AC435" i="7" s="1"/>
  <c r="I435" i="7"/>
  <c r="H435" i="7"/>
  <c r="AL1443" i="7"/>
  <c r="L434" i="7"/>
  <c r="K434" i="7"/>
  <c r="I434" i="7"/>
  <c r="H434" i="7"/>
  <c r="AL1442" i="7"/>
  <c r="L433" i="7"/>
  <c r="K433" i="7"/>
  <c r="I433" i="7"/>
  <c r="H433" i="7"/>
  <c r="AL1441" i="7"/>
  <c r="L432" i="7"/>
  <c r="K432" i="7"/>
  <c r="I432" i="7"/>
  <c r="H432" i="7"/>
  <c r="AL1440" i="7"/>
  <c r="L431" i="7"/>
  <c r="K431" i="7"/>
  <c r="I431" i="7"/>
  <c r="H431" i="7"/>
  <c r="AL1439" i="7"/>
  <c r="L430" i="7"/>
  <c r="K430" i="7"/>
  <c r="AB430" i="7" s="1"/>
  <c r="I430" i="7"/>
  <c r="H430" i="7"/>
  <c r="AL1438" i="7"/>
  <c r="L429" i="7"/>
  <c r="K429" i="7"/>
  <c r="I429" i="7"/>
  <c r="H429" i="7"/>
  <c r="AL1437" i="7"/>
  <c r="L428" i="7"/>
  <c r="K428" i="7"/>
  <c r="I428" i="7"/>
  <c r="H428" i="7"/>
  <c r="AL1436" i="7"/>
  <c r="L427" i="7"/>
  <c r="K427" i="7"/>
  <c r="I427" i="7"/>
  <c r="H427" i="7"/>
  <c r="AL1435" i="7"/>
  <c r="L426" i="7"/>
  <c r="K426" i="7"/>
  <c r="I426" i="7"/>
  <c r="H426" i="7"/>
  <c r="AL1434" i="7"/>
  <c r="L425" i="7"/>
  <c r="K425" i="7"/>
  <c r="I425" i="7"/>
  <c r="H425" i="7"/>
  <c r="AL1433" i="7"/>
  <c r="L424" i="7"/>
  <c r="K424" i="7"/>
  <c r="I424" i="7"/>
  <c r="H424" i="7"/>
  <c r="AL1432" i="7"/>
  <c r="L423" i="7"/>
  <c r="K423" i="7"/>
  <c r="I423" i="7"/>
  <c r="H423" i="7"/>
  <c r="AL1431" i="7"/>
  <c r="L422" i="7"/>
  <c r="K422" i="7"/>
  <c r="I422" i="7"/>
  <c r="H422" i="7"/>
  <c r="AL1430" i="7"/>
  <c r="L421" i="7"/>
  <c r="K421" i="7"/>
  <c r="I421" i="7"/>
  <c r="H421" i="7"/>
  <c r="AL1429" i="7"/>
  <c r="L420" i="7"/>
  <c r="K420" i="7"/>
  <c r="I420" i="7"/>
  <c r="H420" i="7"/>
  <c r="AL1428" i="7"/>
  <c r="L419" i="7"/>
  <c r="K419" i="7"/>
  <c r="I419" i="7"/>
  <c r="H419" i="7"/>
  <c r="AL1427" i="7"/>
  <c r="L418" i="7"/>
  <c r="K418" i="7"/>
  <c r="I418" i="7"/>
  <c r="H418" i="7"/>
  <c r="AL1426" i="7"/>
  <c r="L417" i="7"/>
  <c r="K417" i="7"/>
  <c r="I417" i="7"/>
  <c r="H417" i="7"/>
  <c r="AL1425" i="7"/>
  <c r="L416" i="7"/>
  <c r="K416" i="7"/>
  <c r="I416" i="7"/>
  <c r="H416" i="7"/>
  <c r="AL1424" i="7"/>
  <c r="L415" i="7"/>
  <c r="K415" i="7"/>
  <c r="I415" i="7"/>
  <c r="H415" i="7"/>
  <c r="AL1423" i="7"/>
  <c r="L414" i="7"/>
  <c r="K414" i="7"/>
  <c r="I414" i="7"/>
  <c r="H414" i="7"/>
  <c r="AL1422" i="7"/>
  <c r="L413" i="7"/>
  <c r="K413" i="7"/>
  <c r="I413" i="7"/>
  <c r="H413" i="7"/>
  <c r="AL1421" i="7"/>
  <c r="L412" i="7"/>
  <c r="K412" i="7"/>
  <c r="I412" i="7"/>
  <c r="H412" i="7"/>
  <c r="AL1420" i="7"/>
  <c r="L411" i="7"/>
  <c r="K411" i="7"/>
  <c r="I411" i="7"/>
  <c r="H411" i="7"/>
  <c r="AL1419" i="7"/>
  <c r="L410" i="7"/>
  <c r="K410" i="7"/>
  <c r="I410" i="7"/>
  <c r="H410" i="7"/>
  <c r="AL1418" i="7"/>
  <c r="L409" i="7"/>
  <c r="K409" i="7"/>
  <c r="I409" i="7"/>
  <c r="H409" i="7"/>
  <c r="AL1417" i="7"/>
  <c r="L408" i="7"/>
  <c r="K408" i="7"/>
  <c r="I408" i="7"/>
  <c r="H408" i="7"/>
  <c r="AL1416" i="7"/>
  <c r="L407" i="7"/>
  <c r="K407" i="7"/>
  <c r="I407" i="7"/>
  <c r="H407" i="7"/>
  <c r="J407" i="7" s="1"/>
  <c r="AL1415" i="7"/>
  <c r="L406" i="7"/>
  <c r="K406" i="7"/>
  <c r="I406" i="7"/>
  <c r="H406" i="7"/>
  <c r="AL1414" i="7"/>
  <c r="L391" i="7"/>
  <c r="K391" i="7"/>
  <c r="I391" i="7"/>
  <c r="H391" i="7"/>
  <c r="J391" i="7" s="1"/>
  <c r="AL1413" i="7"/>
  <c r="Q390" i="7"/>
  <c r="L390" i="7"/>
  <c r="K390" i="7"/>
  <c r="I390" i="7"/>
  <c r="H390" i="7"/>
  <c r="AL1412" i="7"/>
  <c r="L389" i="7"/>
  <c r="K389" i="7"/>
  <c r="I389" i="7"/>
  <c r="H389" i="7"/>
  <c r="AL1411" i="7"/>
  <c r="L388" i="7"/>
  <c r="K388" i="7"/>
  <c r="I388" i="7"/>
  <c r="H388" i="7"/>
  <c r="J388" i="7" s="1"/>
  <c r="AL1410" i="7"/>
  <c r="R387" i="7"/>
  <c r="L387" i="7"/>
  <c r="K387" i="7"/>
  <c r="I387" i="7"/>
  <c r="H387" i="7"/>
  <c r="AL1409" i="7"/>
  <c r="L386" i="7"/>
  <c r="K386" i="7"/>
  <c r="I386" i="7"/>
  <c r="H386" i="7"/>
  <c r="AL1408" i="7"/>
  <c r="L385" i="7"/>
  <c r="K385" i="7"/>
  <c r="I385" i="7"/>
  <c r="H385" i="7"/>
  <c r="J385" i="7" s="1"/>
  <c r="AL1407" i="7"/>
  <c r="L384" i="7"/>
  <c r="K384" i="7"/>
  <c r="I384" i="7"/>
  <c r="H384" i="7"/>
  <c r="AL1406" i="7"/>
  <c r="L383" i="7"/>
  <c r="K383" i="7"/>
  <c r="I383" i="7"/>
  <c r="H383" i="7"/>
  <c r="AL1405" i="7"/>
  <c r="L382" i="7"/>
  <c r="K382" i="7"/>
  <c r="I382" i="7"/>
  <c r="H382" i="7"/>
  <c r="AL1404" i="7"/>
  <c r="L381" i="7"/>
  <c r="AJ381" i="7" s="1"/>
  <c r="K381" i="7"/>
  <c r="I381" i="7"/>
  <c r="H381" i="7"/>
  <c r="AL1403" i="7"/>
  <c r="L380" i="7"/>
  <c r="K380" i="7"/>
  <c r="I380" i="7"/>
  <c r="H380" i="7"/>
  <c r="AL1402" i="7"/>
  <c r="L379" i="7"/>
  <c r="Z379" i="7" s="1"/>
  <c r="K379" i="7"/>
  <c r="I379" i="7"/>
  <c r="H379" i="7"/>
  <c r="AL1401" i="7"/>
  <c r="L378" i="7"/>
  <c r="K378" i="7"/>
  <c r="AG378" i="7" s="1"/>
  <c r="I378" i="7"/>
  <c r="H378" i="7"/>
  <c r="AL1400" i="7"/>
  <c r="L377" i="7"/>
  <c r="K377" i="7"/>
  <c r="T377" i="7" s="1"/>
  <c r="I377" i="7"/>
  <c r="H377" i="7"/>
  <c r="AL1399" i="7"/>
  <c r="L376" i="7"/>
  <c r="K376" i="7"/>
  <c r="I376" i="7"/>
  <c r="H376" i="7"/>
  <c r="AL1398" i="7"/>
  <c r="L375" i="7"/>
  <c r="K375" i="7"/>
  <c r="I375" i="7"/>
  <c r="H375" i="7"/>
  <c r="AL1397" i="7"/>
  <c r="L374" i="7"/>
  <c r="K374" i="7"/>
  <c r="I374" i="7"/>
  <c r="H374" i="7"/>
  <c r="AL1396" i="7"/>
  <c r="L373" i="7"/>
  <c r="K373" i="7"/>
  <c r="I373" i="7"/>
  <c r="H373" i="7"/>
  <c r="AL1395" i="7"/>
  <c r="L372" i="7"/>
  <c r="K372" i="7"/>
  <c r="I372" i="7"/>
  <c r="H372" i="7"/>
  <c r="AL1394" i="7"/>
  <c r="L371" i="7"/>
  <c r="K371" i="7"/>
  <c r="I371" i="7"/>
  <c r="H371" i="7"/>
  <c r="AL1393" i="7"/>
  <c r="L370" i="7"/>
  <c r="K370" i="7"/>
  <c r="I370" i="7"/>
  <c r="H370" i="7"/>
  <c r="AL1392" i="7"/>
  <c r="L369" i="7"/>
  <c r="K369" i="7"/>
  <c r="I369" i="7"/>
  <c r="H369" i="7"/>
  <c r="AL1391" i="7"/>
  <c r="AA368" i="7"/>
  <c r="L368" i="7"/>
  <c r="K368" i="7"/>
  <c r="I368" i="7"/>
  <c r="H368" i="7"/>
  <c r="J368" i="7" s="1"/>
  <c r="AL1390" i="7"/>
  <c r="L367" i="7"/>
  <c r="K367" i="7"/>
  <c r="I367" i="7"/>
  <c r="H367" i="7"/>
  <c r="AL1389" i="7"/>
  <c r="L366" i="7"/>
  <c r="K366" i="7"/>
  <c r="U366" i="7" s="1"/>
  <c r="I366" i="7"/>
  <c r="H366" i="7"/>
  <c r="AL1388" i="7"/>
  <c r="L365" i="7"/>
  <c r="K365" i="7"/>
  <c r="I365" i="7"/>
  <c r="H365" i="7"/>
  <c r="AL1387" i="7"/>
  <c r="L364" i="7"/>
  <c r="K364" i="7"/>
  <c r="I364" i="7"/>
  <c r="H364" i="7"/>
  <c r="AL1386" i="7"/>
  <c r="L363" i="7"/>
  <c r="K363" i="7"/>
  <c r="I363" i="7"/>
  <c r="H363" i="7"/>
  <c r="AL1385" i="7"/>
  <c r="L362" i="7"/>
  <c r="K362" i="7"/>
  <c r="I362" i="7"/>
  <c r="H362" i="7"/>
  <c r="AL1384" i="7"/>
  <c r="L361" i="7"/>
  <c r="K361" i="7"/>
  <c r="I361" i="7"/>
  <c r="H361" i="7"/>
  <c r="AL1383" i="7"/>
  <c r="L360" i="7"/>
  <c r="K360" i="7"/>
  <c r="I360" i="7"/>
  <c r="H360" i="7"/>
  <c r="AL1382" i="7"/>
  <c r="L359" i="7"/>
  <c r="K359" i="7"/>
  <c r="I359" i="7"/>
  <c r="H359" i="7"/>
  <c r="AL1381" i="7"/>
  <c r="L358" i="7"/>
  <c r="K358" i="7"/>
  <c r="I358" i="7"/>
  <c r="H358" i="7"/>
  <c r="AL1380" i="7"/>
  <c r="L357" i="7"/>
  <c r="K357" i="7"/>
  <c r="I357" i="7"/>
  <c r="H357" i="7"/>
  <c r="AL1379" i="7"/>
  <c r="L356" i="7"/>
  <c r="K356" i="7"/>
  <c r="I356" i="7"/>
  <c r="H356" i="7"/>
  <c r="AL1378" i="7"/>
  <c r="L355" i="7"/>
  <c r="K355" i="7"/>
  <c r="I355" i="7"/>
  <c r="H355" i="7"/>
  <c r="AL1377" i="7"/>
  <c r="L354" i="7"/>
  <c r="K354" i="7"/>
  <c r="I354" i="7"/>
  <c r="H354" i="7"/>
  <c r="AL1376" i="7"/>
  <c r="L353" i="7"/>
  <c r="K353" i="7"/>
  <c r="I353" i="7"/>
  <c r="H353" i="7"/>
  <c r="AL1375" i="7"/>
  <c r="L352" i="7"/>
  <c r="K352" i="7"/>
  <c r="I352" i="7"/>
  <c r="H352" i="7"/>
  <c r="AL1374" i="7"/>
  <c r="L351" i="7"/>
  <c r="K351" i="7"/>
  <c r="I351" i="7"/>
  <c r="H351" i="7"/>
  <c r="AL1373" i="7"/>
  <c r="L350" i="7"/>
  <c r="K350" i="7"/>
  <c r="I350" i="7"/>
  <c r="H350" i="7"/>
  <c r="AL1372" i="7"/>
  <c r="L349" i="7"/>
  <c r="K349" i="7"/>
  <c r="I349" i="7"/>
  <c r="H349" i="7"/>
  <c r="AL1371" i="7"/>
  <c r="L348" i="7"/>
  <c r="K348" i="7"/>
  <c r="I348" i="7"/>
  <c r="H348" i="7"/>
  <c r="AL1370" i="7"/>
  <c r="L347" i="7"/>
  <c r="K347" i="7"/>
  <c r="AD347" i="7" s="1"/>
  <c r="I347" i="7"/>
  <c r="H347" i="7"/>
  <c r="AL1369" i="7"/>
  <c r="L346" i="7"/>
  <c r="K346" i="7"/>
  <c r="I346" i="7"/>
  <c r="H346" i="7"/>
  <c r="AL1368" i="7"/>
  <c r="L345" i="7"/>
  <c r="K345" i="7"/>
  <c r="I345" i="7"/>
  <c r="H345" i="7"/>
  <c r="AL1367" i="7"/>
  <c r="L344" i="7"/>
  <c r="V344" i="7" s="1"/>
  <c r="K344" i="7"/>
  <c r="I344" i="7"/>
  <c r="H344" i="7"/>
  <c r="AL1366" i="7"/>
  <c r="L343" i="7"/>
  <c r="K343" i="7"/>
  <c r="I343" i="7"/>
  <c r="H343" i="7"/>
  <c r="AL1365" i="7"/>
  <c r="L328" i="7"/>
  <c r="K328" i="7"/>
  <c r="I328" i="7"/>
  <c r="H328" i="7"/>
  <c r="AL1364" i="7"/>
  <c r="L327" i="7"/>
  <c r="AG327" i="7" s="1"/>
  <c r="K327" i="7"/>
  <c r="I327" i="7"/>
  <c r="H327" i="7"/>
  <c r="AL1363" i="7"/>
  <c r="L326" i="7"/>
  <c r="K326" i="7"/>
  <c r="I326" i="7"/>
  <c r="H326" i="7"/>
  <c r="AL1362" i="7"/>
  <c r="L325" i="7"/>
  <c r="K325" i="7"/>
  <c r="I325" i="7"/>
  <c r="H325" i="7"/>
  <c r="AL1361" i="7"/>
  <c r="L324" i="7"/>
  <c r="Y324" i="7" s="1"/>
  <c r="K324" i="7"/>
  <c r="I324" i="7"/>
  <c r="H324" i="7"/>
  <c r="AL1360" i="7"/>
  <c r="L323" i="7"/>
  <c r="K323" i="7"/>
  <c r="I323" i="7"/>
  <c r="H323" i="7"/>
  <c r="AL1359" i="7"/>
  <c r="L322" i="7"/>
  <c r="K322" i="7"/>
  <c r="I322" i="7"/>
  <c r="H322" i="7"/>
  <c r="AL1358" i="7"/>
  <c r="L321" i="7"/>
  <c r="K321" i="7"/>
  <c r="I321" i="7"/>
  <c r="H321" i="7"/>
  <c r="AL1357" i="7"/>
  <c r="L320" i="7"/>
  <c r="K320" i="7"/>
  <c r="I320" i="7"/>
  <c r="H320" i="7"/>
  <c r="AL1356" i="7"/>
  <c r="L319" i="7"/>
  <c r="S319" i="7" s="1"/>
  <c r="K319" i="7"/>
  <c r="I319" i="7"/>
  <c r="H319" i="7"/>
  <c r="AL1355" i="7"/>
  <c r="L318" i="7"/>
  <c r="K318" i="7"/>
  <c r="I318" i="7"/>
  <c r="H318" i="7"/>
  <c r="AL1354" i="7"/>
  <c r="L317" i="7"/>
  <c r="K317" i="7"/>
  <c r="W317" i="7" s="1"/>
  <c r="I317" i="7"/>
  <c r="H317" i="7"/>
  <c r="AL1353" i="7"/>
  <c r="L316" i="7"/>
  <c r="Y316" i="7" s="1"/>
  <c r="K316" i="7"/>
  <c r="I316" i="7"/>
  <c r="H316" i="7"/>
  <c r="AL1352" i="7"/>
  <c r="L315" i="7"/>
  <c r="K315" i="7"/>
  <c r="I315" i="7"/>
  <c r="H315" i="7"/>
  <c r="AL1351" i="7"/>
  <c r="L314" i="7"/>
  <c r="K314" i="7"/>
  <c r="I314" i="7"/>
  <c r="H314" i="7"/>
  <c r="AL1350" i="7"/>
  <c r="L313" i="7"/>
  <c r="K313" i="7"/>
  <c r="I313" i="7"/>
  <c r="H313" i="7"/>
  <c r="AL1349" i="7"/>
  <c r="L312" i="7"/>
  <c r="O312" i="7" s="1"/>
  <c r="K312" i="7"/>
  <c r="I312" i="7"/>
  <c r="H312" i="7"/>
  <c r="AL1348" i="7"/>
  <c r="L311" i="7"/>
  <c r="K311" i="7"/>
  <c r="I311" i="7"/>
  <c r="H311" i="7"/>
  <c r="AL1347" i="7"/>
  <c r="L310" i="7"/>
  <c r="K310" i="7"/>
  <c r="I310" i="7"/>
  <c r="H310" i="7"/>
  <c r="AL1346" i="7"/>
  <c r="L309" i="7"/>
  <c r="K309" i="7"/>
  <c r="I309" i="7"/>
  <c r="H309" i="7"/>
  <c r="J309" i="7" s="1"/>
  <c r="AL1345" i="7"/>
  <c r="L308" i="7"/>
  <c r="K308" i="7"/>
  <c r="I308" i="7"/>
  <c r="H308" i="7"/>
  <c r="AL1344" i="7"/>
  <c r="L307" i="7"/>
  <c r="K307" i="7"/>
  <c r="I307" i="7"/>
  <c r="H307" i="7"/>
  <c r="AL1343" i="7"/>
  <c r="L306" i="7"/>
  <c r="K306" i="7"/>
  <c r="I306" i="7"/>
  <c r="H306" i="7"/>
  <c r="AL1342" i="7"/>
  <c r="L305" i="7"/>
  <c r="K305" i="7"/>
  <c r="I305" i="7"/>
  <c r="H305" i="7"/>
  <c r="AL1341" i="7"/>
  <c r="L304" i="7"/>
  <c r="K304" i="7"/>
  <c r="I304" i="7"/>
  <c r="H304" i="7"/>
  <c r="AL1340" i="7"/>
  <c r="L303" i="7"/>
  <c r="U303" i="7" s="1"/>
  <c r="K303" i="7"/>
  <c r="I303" i="7"/>
  <c r="H303" i="7"/>
  <c r="AL1339" i="7"/>
  <c r="L302" i="7"/>
  <c r="K302" i="7"/>
  <c r="Q302" i="7" s="1"/>
  <c r="I302" i="7"/>
  <c r="H302" i="7"/>
  <c r="AL1338" i="7"/>
  <c r="L301" i="7"/>
  <c r="K301" i="7"/>
  <c r="I301" i="7"/>
  <c r="H301" i="7"/>
  <c r="AL1337" i="7"/>
  <c r="L300" i="7"/>
  <c r="K300" i="7"/>
  <c r="I300" i="7"/>
  <c r="H300" i="7"/>
  <c r="AL1336" i="7"/>
  <c r="L299" i="7"/>
  <c r="K299" i="7"/>
  <c r="I299" i="7"/>
  <c r="H299" i="7"/>
  <c r="AL1335" i="7"/>
  <c r="L298" i="7"/>
  <c r="K298" i="7"/>
  <c r="I298" i="7"/>
  <c r="H298" i="7"/>
  <c r="AL1334" i="7"/>
  <c r="L297" i="7"/>
  <c r="K297" i="7"/>
  <c r="I297" i="7"/>
  <c r="H297" i="7"/>
  <c r="AL1333" i="7"/>
  <c r="L296" i="7"/>
  <c r="K296" i="7"/>
  <c r="I296" i="7"/>
  <c r="H296" i="7"/>
  <c r="AL1332" i="7"/>
  <c r="L295" i="7"/>
  <c r="AE295" i="7" s="1"/>
  <c r="K295" i="7"/>
  <c r="I295" i="7"/>
  <c r="H295" i="7"/>
  <c r="AL1331" i="7"/>
  <c r="L294" i="7"/>
  <c r="K294" i="7"/>
  <c r="I294" i="7"/>
  <c r="H294" i="7"/>
  <c r="AL1330" i="7"/>
  <c r="L293" i="7"/>
  <c r="K293" i="7"/>
  <c r="I293" i="7"/>
  <c r="H293" i="7"/>
  <c r="AL1329" i="7"/>
  <c r="L292" i="7"/>
  <c r="K292" i="7"/>
  <c r="I292" i="7"/>
  <c r="H292" i="7"/>
  <c r="AL1328" i="7"/>
  <c r="L291" i="7"/>
  <c r="K291" i="7"/>
  <c r="I291" i="7"/>
  <c r="H291" i="7"/>
  <c r="AL1327" i="7"/>
  <c r="L290" i="7"/>
  <c r="K290" i="7"/>
  <c r="I290" i="7"/>
  <c r="H290" i="7"/>
  <c r="AL1326" i="7"/>
  <c r="L289" i="7"/>
  <c r="K289" i="7"/>
  <c r="I289" i="7"/>
  <c r="H289" i="7"/>
  <c r="AL1325" i="7"/>
  <c r="L288" i="7"/>
  <c r="K288" i="7"/>
  <c r="I288" i="7"/>
  <c r="H288" i="7"/>
  <c r="AL1324" i="7"/>
  <c r="L287" i="7"/>
  <c r="K287" i="7"/>
  <c r="I287" i="7"/>
  <c r="H287" i="7"/>
  <c r="AL1323" i="7"/>
  <c r="L286" i="7"/>
  <c r="K286" i="7"/>
  <c r="I286" i="7"/>
  <c r="H286" i="7"/>
  <c r="AL1322" i="7"/>
  <c r="L285" i="7"/>
  <c r="K285" i="7"/>
  <c r="I285" i="7"/>
  <c r="H285" i="7"/>
  <c r="AL1321" i="7"/>
  <c r="L284" i="7"/>
  <c r="AC284" i="7" s="1"/>
  <c r="K284" i="7"/>
  <c r="I284" i="7"/>
  <c r="H284" i="7"/>
  <c r="AL1320" i="7"/>
  <c r="L283" i="7"/>
  <c r="K283" i="7"/>
  <c r="I283" i="7"/>
  <c r="H283" i="7"/>
  <c r="AL1319" i="7"/>
  <c r="L282" i="7"/>
  <c r="K282" i="7"/>
  <c r="I282" i="7"/>
  <c r="H282" i="7"/>
  <c r="AL1318" i="7"/>
  <c r="L281" i="7"/>
  <c r="K281" i="7"/>
  <c r="I281" i="7"/>
  <c r="H281" i="7"/>
  <c r="AL1317" i="7"/>
  <c r="L280" i="7"/>
  <c r="K280" i="7"/>
  <c r="I280" i="7"/>
  <c r="H280" i="7"/>
  <c r="J280" i="7" s="1"/>
  <c r="AL1316" i="7"/>
  <c r="L272" i="7"/>
  <c r="K272" i="7"/>
  <c r="I272" i="7"/>
  <c r="H272" i="7"/>
  <c r="AL1315" i="7"/>
  <c r="L271" i="7"/>
  <c r="K271" i="7"/>
  <c r="I271" i="7"/>
  <c r="H271" i="7"/>
  <c r="AL1314" i="7"/>
  <c r="L270" i="7"/>
  <c r="K270" i="7"/>
  <c r="I270" i="7"/>
  <c r="H270" i="7"/>
  <c r="AL1313" i="7"/>
  <c r="L269" i="7"/>
  <c r="K269" i="7"/>
  <c r="I269" i="7"/>
  <c r="H269" i="7"/>
  <c r="AL1312" i="7"/>
  <c r="L268" i="7"/>
  <c r="K268" i="7"/>
  <c r="I268" i="7"/>
  <c r="H268" i="7"/>
  <c r="AL1311" i="7"/>
  <c r="L267" i="7"/>
  <c r="K267" i="7"/>
  <c r="I267" i="7"/>
  <c r="H267" i="7"/>
  <c r="AL1310" i="7"/>
  <c r="L266" i="7"/>
  <c r="K266" i="7"/>
  <c r="I266" i="7"/>
  <c r="H266" i="7"/>
  <c r="AL1309" i="7"/>
  <c r="L265" i="7"/>
  <c r="K265" i="7"/>
  <c r="I265" i="7"/>
  <c r="H265" i="7"/>
  <c r="AL1308" i="7"/>
  <c r="L264" i="7"/>
  <c r="K264" i="7"/>
  <c r="I264" i="7"/>
  <c r="H264" i="7"/>
  <c r="AL1307" i="7"/>
  <c r="L263" i="7"/>
  <c r="K263" i="7"/>
  <c r="I263" i="7"/>
  <c r="H263" i="7"/>
  <c r="AL1306" i="7"/>
  <c r="L262" i="7"/>
  <c r="K262" i="7"/>
  <c r="I262" i="7"/>
  <c r="H262" i="7"/>
  <c r="J262" i="7" s="1"/>
  <c r="AL1305" i="7"/>
  <c r="L261" i="7"/>
  <c r="K261" i="7"/>
  <c r="I261" i="7"/>
  <c r="H261" i="7"/>
  <c r="AL1304" i="7"/>
  <c r="L260" i="7"/>
  <c r="K260" i="7"/>
  <c r="I260" i="7"/>
  <c r="H260" i="7"/>
  <c r="AL1303" i="7"/>
  <c r="L259" i="7"/>
  <c r="K259" i="7"/>
  <c r="I259" i="7"/>
  <c r="H259" i="7"/>
  <c r="AL1302" i="7"/>
  <c r="L258" i="7"/>
  <c r="K258" i="7"/>
  <c r="I258" i="7"/>
  <c r="H258" i="7"/>
  <c r="AL1301" i="7"/>
  <c r="L257" i="7"/>
  <c r="K257" i="7"/>
  <c r="I257" i="7"/>
  <c r="H257" i="7"/>
  <c r="AL1300" i="7"/>
  <c r="L256" i="7"/>
  <c r="K256" i="7"/>
  <c r="I256" i="7"/>
  <c r="H256" i="7"/>
  <c r="AL1299" i="7"/>
  <c r="L255" i="7"/>
  <c r="K255" i="7"/>
  <c r="I255" i="7"/>
  <c r="H255" i="7"/>
  <c r="AL1298" i="7"/>
  <c r="L254" i="7"/>
  <c r="K254" i="7"/>
  <c r="I254" i="7"/>
  <c r="H254" i="7"/>
  <c r="AL1297" i="7"/>
  <c r="L253" i="7"/>
  <c r="K253" i="7"/>
  <c r="I253" i="7"/>
  <c r="H253" i="7"/>
  <c r="AL1296" i="7"/>
  <c r="L252" i="7"/>
  <c r="K252" i="7"/>
  <c r="T252" i="7" s="1"/>
  <c r="I252" i="7"/>
  <c r="H252" i="7"/>
  <c r="AL1295" i="7"/>
  <c r="L251" i="7"/>
  <c r="K251" i="7"/>
  <c r="I251" i="7"/>
  <c r="H251" i="7"/>
  <c r="AL1294" i="7"/>
  <c r="L250" i="7"/>
  <c r="K250" i="7"/>
  <c r="I250" i="7"/>
  <c r="H250" i="7"/>
  <c r="AL1293" i="7"/>
  <c r="L249" i="7"/>
  <c r="K249" i="7"/>
  <c r="I249" i="7"/>
  <c r="H249" i="7"/>
  <c r="AL1292" i="7"/>
  <c r="L248" i="7"/>
  <c r="K248" i="7"/>
  <c r="I248" i="7"/>
  <c r="H248" i="7"/>
  <c r="AL1291" i="7"/>
  <c r="L247" i="7"/>
  <c r="K247" i="7"/>
  <c r="I247" i="7"/>
  <c r="H247" i="7"/>
  <c r="AL1290" i="7"/>
  <c r="L246" i="7"/>
  <c r="K246" i="7"/>
  <c r="I246" i="7"/>
  <c r="H246" i="7"/>
  <c r="AL1289" i="7"/>
  <c r="L245" i="7"/>
  <c r="K245" i="7"/>
  <c r="I245" i="7"/>
  <c r="H245" i="7"/>
  <c r="AL1288" i="7"/>
  <c r="L244" i="7"/>
  <c r="K244" i="7"/>
  <c r="Z244" i="7" s="1"/>
  <c r="I244" i="7"/>
  <c r="H244" i="7"/>
  <c r="AL1287" i="7"/>
  <c r="L243" i="7"/>
  <c r="AI243" i="7" s="1"/>
  <c r="K243" i="7"/>
  <c r="I243" i="7"/>
  <c r="H243" i="7"/>
  <c r="AL1286" i="7"/>
  <c r="L242" i="7"/>
  <c r="K242" i="7"/>
  <c r="I242" i="7"/>
  <c r="H242" i="7"/>
  <c r="AL1285" i="7"/>
  <c r="L241" i="7"/>
  <c r="K241" i="7"/>
  <c r="I241" i="7"/>
  <c r="H241" i="7"/>
  <c r="AL1284" i="7"/>
  <c r="L240" i="7"/>
  <c r="K240" i="7"/>
  <c r="AF240" i="7" s="1"/>
  <c r="I240" i="7"/>
  <c r="H240" i="7"/>
  <c r="AL1283" i="7"/>
  <c r="L239" i="7"/>
  <c r="K239" i="7"/>
  <c r="I239" i="7"/>
  <c r="H239" i="7"/>
  <c r="AL1282" i="7"/>
  <c r="L238" i="7"/>
  <c r="K238" i="7"/>
  <c r="I238" i="7"/>
  <c r="H238" i="7"/>
  <c r="AL1281" i="7"/>
  <c r="L237" i="7"/>
  <c r="K237" i="7"/>
  <c r="I237" i="7"/>
  <c r="H237" i="7"/>
  <c r="AL1280" i="7"/>
  <c r="L236" i="7"/>
  <c r="K236" i="7"/>
  <c r="I236" i="7"/>
  <c r="H236" i="7"/>
  <c r="AL1279" i="7"/>
  <c r="L235" i="7"/>
  <c r="K235" i="7"/>
  <c r="I235" i="7"/>
  <c r="H235" i="7"/>
  <c r="AL1278" i="7"/>
  <c r="L234" i="7"/>
  <c r="K234" i="7"/>
  <c r="I234" i="7"/>
  <c r="H234" i="7"/>
  <c r="AL1277" i="7"/>
  <c r="L233" i="7"/>
  <c r="K233" i="7"/>
  <c r="I233" i="7"/>
  <c r="H233" i="7"/>
  <c r="AL1276" i="7"/>
  <c r="L232" i="7"/>
  <c r="K232" i="7"/>
  <c r="AF232" i="7" s="1"/>
  <c r="I232" i="7"/>
  <c r="H232" i="7"/>
  <c r="AL1275" i="7"/>
  <c r="L231" i="7"/>
  <c r="K231" i="7"/>
  <c r="I231" i="7"/>
  <c r="H231" i="7"/>
  <c r="AL1274" i="7"/>
  <c r="L230" i="7"/>
  <c r="K230" i="7"/>
  <c r="I230" i="7"/>
  <c r="H230" i="7"/>
  <c r="AL1273" i="7"/>
  <c r="L229" i="7"/>
  <c r="K229" i="7"/>
  <c r="I229" i="7"/>
  <c r="H229" i="7"/>
  <c r="AL1272" i="7"/>
  <c r="L228" i="7"/>
  <c r="K228" i="7"/>
  <c r="I228" i="7"/>
  <c r="H228" i="7"/>
  <c r="AL1271" i="7"/>
  <c r="L227" i="7"/>
  <c r="K227" i="7"/>
  <c r="I227" i="7"/>
  <c r="H227" i="7"/>
  <c r="AL1270" i="7"/>
  <c r="L226" i="7"/>
  <c r="K226" i="7"/>
  <c r="I226" i="7"/>
  <c r="H226" i="7"/>
  <c r="AL1269" i="7"/>
  <c r="L225" i="7"/>
  <c r="K225" i="7"/>
  <c r="I225" i="7"/>
  <c r="H225" i="7"/>
  <c r="AL1268" i="7"/>
  <c r="L224" i="7"/>
  <c r="K224" i="7"/>
  <c r="I224" i="7"/>
  <c r="H224" i="7"/>
  <c r="AL1267" i="7"/>
  <c r="L218" i="7"/>
  <c r="K218" i="7"/>
  <c r="I218" i="7"/>
  <c r="H218" i="7"/>
  <c r="AL1266" i="7"/>
  <c r="L217" i="7"/>
  <c r="K217" i="7"/>
  <c r="I217" i="7"/>
  <c r="H217" i="7"/>
  <c r="AL1265" i="7"/>
  <c r="L216" i="7"/>
  <c r="K216" i="7"/>
  <c r="I216" i="7"/>
  <c r="H216" i="7"/>
  <c r="AL1264" i="7"/>
  <c r="L215" i="7"/>
  <c r="K215" i="7"/>
  <c r="I215" i="7"/>
  <c r="H215" i="7"/>
  <c r="AL1263" i="7"/>
  <c r="L214" i="7"/>
  <c r="K214" i="7"/>
  <c r="I214" i="7"/>
  <c r="H214" i="7"/>
  <c r="AL1262" i="7"/>
  <c r="L213" i="7"/>
  <c r="K213" i="7"/>
  <c r="I213" i="7"/>
  <c r="H213" i="7"/>
  <c r="AL1261" i="7"/>
  <c r="L212" i="7"/>
  <c r="K212" i="7"/>
  <c r="AI212" i="7" s="1"/>
  <c r="I212" i="7"/>
  <c r="H212" i="7"/>
  <c r="AL1260" i="7"/>
  <c r="L211" i="7"/>
  <c r="K211" i="7"/>
  <c r="I211" i="7"/>
  <c r="H211" i="7"/>
  <c r="AL1259" i="7"/>
  <c r="L210" i="7"/>
  <c r="K210" i="7"/>
  <c r="I210" i="7"/>
  <c r="H210" i="7"/>
  <c r="AL1258" i="7"/>
  <c r="L209" i="7"/>
  <c r="K209" i="7"/>
  <c r="I209" i="7"/>
  <c r="H209" i="7"/>
  <c r="AL1257" i="7"/>
  <c r="L208" i="7"/>
  <c r="K208" i="7"/>
  <c r="I208" i="7"/>
  <c r="H208" i="7"/>
  <c r="AL1256" i="7"/>
  <c r="L207" i="7"/>
  <c r="K207" i="7"/>
  <c r="I207" i="7"/>
  <c r="H207" i="7"/>
  <c r="AL1255" i="7"/>
  <c r="L206" i="7"/>
  <c r="K206" i="7"/>
  <c r="I206" i="7"/>
  <c r="H206" i="7"/>
  <c r="AL1254" i="7"/>
  <c r="L205" i="7"/>
  <c r="K205" i="7"/>
  <c r="I205" i="7"/>
  <c r="H205" i="7"/>
  <c r="AL1253" i="7"/>
  <c r="L204" i="7"/>
  <c r="K204" i="7"/>
  <c r="AB204" i="7" s="1"/>
  <c r="I204" i="7"/>
  <c r="H204" i="7"/>
  <c r="AL1252" i="7"/>
  <c r="L203" i="7"/>
  <c r="K203" i="7"/>
  <c r="I203" i="7"/>
  <c r="H203" i="7"/>
  <c r="AL1251" i="7"/>
  <c r="L202" i="7"/>
  <c r="K202" i="7"/>
  <c r="I202" i="7"/>
  <c r="H202" i="7"/>
  <c r="AL1250" i="7"/>
  <c r="L201" i="7"/>
  <c r="K201" i="7"/>
  <c r="AJ201" i="7" s="1"/>
  <c r="I201" i="7"/>
  <c r="H201" i="7"/>
  <c r="AL1249" i="7"/>
  <c r="L200" i="7"/>
  <c r="K200" i="7"/>
  <c r="I200" i="7"/>
  <c r="H200" i="7"/>
  <c r="AL1248" i="7"/>
  <c r="L199" i="7"/>
  <c r="K199" i="7"/>
  <c r="I199" i="7"/>
  <c r="H199" i="7"/>
  <c r="J199" i="7" s="1"/>
  <c r="AL1247" i="7"/>
  <c r="L198" i="7"/>
  <c r="K198" i="7"/>
  <c r="I198" i="7"/>
  <c r="H198" i="7"/>
  <c r="AL1246" i="7"/>
  <c r="L197" i="7"/>
  <c r="K197" i="7"/>
  <c r="AE197" i="7" s="1"/>
  <c r="I197" i="7"/>
  <c r="H197" i="7"/>
  <c r="AL1245" i="7"/>
  <c r="L196" i="7"/>
  <c r="K196" i="7"/>
  <c r="I196" i="7"/>
  <c r="H196" i="7"/>
  <c r="AL1244" i="7"/>
  <c r="L195" i="7"/>
  <c r="K195" i="7"/>
  <c r="I195" i="7"/>
  <c r="H195" i="7"/>
  <c r="AL1243" i="7"/>
  <c r="L194" i="7"/>
  <c r="K194" i="7"/>
  <c r="I194" i="7"/>
  <c r="H194" i="7"/>
  <c r="AL1242" i="7"/>
  <c r="L193" i="7"/>
  <c r="K193" i="7"/>
  <c r="I193" i="7"/>
  <c r="H193" i="7"/>
  <c r="AL1241" i="7"/>
  <c r="L192" i="7"/>
  <c r="K192" i="7"/>
  <c r="I192" i="7"/>
  <c r="H192" i="7"/>
  <c r="AL1240" i="7"/>
  <c r="L191" i="7"/>
  <c r="K191" i="7"/>
  <c r="I191" i="7"/>
  <c r="H191" i="7"/>
  <c r="J191" i="7" s="1"/>
  <c r="AL1239" i="7"/>
  <c r="L190" i="7"/>
  <c r="K190" i="7"/>
  <c r="I190" i="7"/>
  <c r="H190" i="7"/>
  <c r="AL1238" i="7"/>
  <c r="L189" i="7"/>
  <c r="K189" i="7"/>
  <c r="I189" i="7"/>
  <c r="H189" i="7"/>
  <c r="AL1237" i="7"/>
  <c r="L188" i="7"/>
  <c r="K188" i="7"/>
  <c r="I188" i="7"/>
  <c r="H188" i="7"/>
  <c r="AL1236" i="7"/>
  <c r="L187" i="7"/>
  <c r="K187" i="7"/>
  <c r="I187" i="7"/>
  <c r="H187" i="7"/>
  <c r="AL1235" i="7"/>
  <c r="L186" i="7"/>
  <c r="K186" i="7"/>
  <c r="I186" i="7"/>
  <c r="H186" i="7"/>
  <c r="AL1234" i="7"/>
  <c r="L185" i="7"/>
  <c r="K185" i="7"/>
  <c r="AC185" i="7" s="1"/>
  <c r="I185" i="7"/>
  <c r="H185" i="7"/>
  <c r="AL1233" i="7"/>
  <c r="L184" i="7"/>
  <c r="K184" i="7"/>
  <c r="I184" i="7"/>
  <c r="H184" i="7"/>
  <c r="AL1232" i="7"/>
  <c r="L183" i="7"/>
  <c r="K183" i="7"/>
  <c r="I183" i="7"/>
  <c r="H183" i="7"/>
  <c r="AL1231" i="7"/>
  <c r="L182" i="7"/>
  <c r="K182" i="7"/>
  <c r="I182" i="7"/>
  <c r="H182" i="7"/>
  <c r="AL1230" i="7"/>
  <c r="L181" i="7"/>
  <c r="K181" i="7"/>
  <c r="I181" i="7"/>
  <c r="H181" i="7"/>
  <c r="AL1229" i="7"/>
  <c r="L180" i="7"/>
  <c r="K180" i="7"/>
  <c r="I180" i="7"/>
  <c r="H180" i="7"/>
  <c r="AL1228" i="7"/>
  <c r="L179" i="7"/>
  <c r="K179" i="7"/>
  <c r="I179" i="7"/>
  <c r="H179" i="7"/>
  <c r="AL1227" i="7"/>
  <c r="L178" i="7"/>
  <c r="K178" i="7"/>
  <c r="I178" i="7"/>
  <c r="H178" i="7"/>
  <c r="AL1226" i="7"/>
  <c r="L177" i="7"/>
  <c r="K177" i="7"/>
  <c r="I177" i="7"/>
  <c r="H177" i="7"/>
  <c r="AL1225" i="7"/>
  <c r="L176" i="7"/>
  <c r="K176" i="7"/>
  <c r="I176" i="7"/>
  <c r="H176" i="7"/>
  <c r="AL1224" i="7"/>
  <c r="L175" i="7"/>
  <c r="K175" i="7"/>
  <c r="I175" i="7"/>
  <c r="H175" i="7"/>
  <c r="AL1223" i="7"/>
  <c r="L174" i="7"/>
  <c r="K174" i="7"/>
  <c r="I174" i="7"/>
  <c r="H174" i="7"/>
  <c r="AL1222" i="7"/>
  <c r="L173" i="7"/>
  <c r="K173" i="7"/>
  <c r="I173" i="7"/>
  <c r="H173" i="7"/>
  <c r="AL1221" i="7"/>
  <c r="L172" i="7"/>
  <c r="K172" i="7"/>
  <c r="I172" i="7"/>
  <c r="H172" i="7"/>
  <c r="AL1220" i="7"/>
  <c r="L171" i="7"/>
  <c r="K171" i="7"/>
  <c r="I171" i="7"/>
  <c r="H171" i="7"/>
  <c r="AL1219" i="7"/>
  <c r="L170" i="7"/>
  <c r="K170" i="7"/>
  <c r="I170" i="7"/>
  <c r="H170" i="7"/>
  <c r="AL1218" i="7"/>
  <c r="L168" i="7"/>
  <c r="K168" i="7"/>
  <c r="I168" i="7"/>
  <c r="H168" i="7"/>
  <c r="AL1217" i="7"/>
  <c r="L167" i="7"/>
  <c r="K167" i="7"/>
  <c r="I167" i="7"/>
  <c r="H167" i="7"/>
  <c r="AL1216" i="7"/>
  <c r="L166" i="7"/>
  <c r="K166" i="7"/>
  <c r="I166" i="7"/>
  <c r="H166" i="7"/>
  <c r="AL1215" i="7"/>
  <c r="L165" i="7"/>
  <c r="K165" i="7"/>
  <c r="I165" i="7"/>
  <c r="H165" i="7"/>
  <c r="AL1214" i="7"/>
  <c r="L164" i="7"/>
  <c r="K164" i="7"/>
  <c r="Y164" i="7" s="1"/>
  <c r="I164" i="7"/>
  <c r="H164" i="7"/>
  <c r="AL1213" i="7"/>
  <c r="L163" i="7"/>
  <c r="K163" i="7"/>
  <c r="I163" i="7"/>
  <c r="H163" i="7"/>
  <c r="AL1212" i="7"/>
  <c r="L162" i="7"/>
  <c r="K162" i="7"/>
  <c r="I162" i="7"/>
  <c r="H162" i="7"/>
  <c r="AL1211" i="7"/>
  <c r="L161" i="7"/>
  <c r="K161" i="7"/>
  <c r="I161" i="7"/>
  <c r="H161" i="7"/>
  <c r="AL1210" i="7"/>
  <c r="L160" i="7"/>
  <c r="K160" i="7"/>
  <c r="I160" i="7"/>
  <c r="H160" i="7"/>
  <c r="AL1209" i="7"/>
  <c r="L159" i="7"/>
  <c r="K159" i="7"/>
  <c r="I159" i="7"/>
  <c r="H159" i="7"/>
  <c r="AL1208" i="7"/>
  <c r="L158" i="7"/>
  <c r="K158" i="7"/>
  <c r="I158" i="7"/>
  <c r="H158" i="7"/>
  <c r="AL1207" i="7"/>
  <c r="L157" i="7"/>
  <c r="K157" i="7"/>
  <c r="AC157" i="7" s="1"/>
  <c r="I157" i="7"/>
  <c r="H157" i="7"/>
  <c r="AL1206" i="7"/>
  <c r="L156" i="7"/>
  <c r="K156" i="7"/>
  <c r="I156" i="7"/>
  <c r="H156" i="7"/>
  <c r="AL1205" i="7"/>
  <c r="L155" i="7"/>
  <c r="M155" i="7" s="1"/>
  <c r="K155" i="7"/>
  <c r="I155" i="7"/>
  <c r="H155" i="7"/>
  <c r="AL1204" i="7"/>
  <c r="L154" i="7"/>
  <c r="K154" i="7"/>
  <c r="AD154" i="7" s="1"/>
  <c r="I154" i="7"/>
  <c r="H154" i="7"/>
  <c r="AL1203" i="7"/>
  <c r="L153" i="7"/>
  <c r="K153" i="7"/>
  <c r="I153" i="7"/>
  <c r="H153" i="7"/>
  <c r="AL1202" i="7"/>
  <c r="L152" i="7"/>
  <c r="K152" i="7"/>
  <c r="I152" i="7"/>
  <c r="H152" i="7"/>
  <c r="AL1201" i="7"/>
  <c r="L151" i="7"/>
  <c r="K151" i="7"/>
  <c r="I151" i="7"/>
  <c r="H151" i="7"/>
  <c r="AL1200" i="7"/>
  <c r="L150" i="7"/>
  <c r="K150" i="7"/>
  <c r="I150" i="7"/>
  <c r="H150" i="7"/>
  <c r="J150" i="7" s="1"/>
  <c r="AL1199" i="7"/>
  <c r="L149" i="7"/>
  <c r="K149" i="7"/>
  <c r="O149" i="7" s="1"/>
  <c r="I149" i="7"/>
  <c r="H149" i="7"/>
  <c r="AL1198" i="7"/>
  <c r="L148" i="7"/>
  <c r="N148" i="7" s="1"/>
  <c r="K148" i="7"/>
  <c r="I148" i="7"/>
  <c r="H148" i="7"/>
  <c r="AL1197" i="7"/>
  <c r="L147" i="7"/>
  <c r="K147" i="7"/>
  <c r="I147" i="7"/>
  <c r="H147" i="7"/>
  <c r="AL1196" i="7"/>
  <c r="L146" i="7"/>
  <c r="K146" i="7"/>
  <c r="I146" i="7"/>
  <c r="H146" i="7"/>
  <c r="AL1195" i="7"/>
  <c r="L145" i="7"/>
  <c r="K145" i="7"/>
  <c r="I145" i="7"/>
  <c r="H145" i="7"/>
  <c r="AL1194" i="7"/>
  <c r="L144" i="7"/>
  <c r="K144" i="7"/>
  <c r="I144" i="7"/>
  <c r="H144" i="7"/>
  <c r="AL1193" i="7"/>
  <c r="L143" i="7"/>
  <c r="K143" i="7"/>
  <c r="I143" i="7"/>
  <c r="H143" i="7"/>
  <c r="AL1192" i="7"/>
  <c r="L142" i="7"/>
  <c r="K142" i="7"/>
  <c r="I142" i="7"/>
  <c r="H142" i="7"/>
  <c r="AL1191" i="7"/>
  <c r="L141" i="7"/>
  <c r="AE141" i="7" s="1"/>
  <c r="K141" i="7"/>
  <c r="I141" i="7"/>
  <c r="H141" i="7"/>
  <c r="AL1190" i="7"/>
  <c r="L140" i="7"/>
  <c r="AC140" i="7" s="1"/>
  <c r="K140" i="7"/>
  <c r="I140" i="7"/>
  <c r="H140" i="7"/>
  <c r="AL1189" i="7"/>
  <c r="L139" i="7"/>
  <c r="K139" i="7"/>
  <c r="I139" i="7"/>
  <c r="H139" i="7"/>
  <c r="AL1188" i="7"/>
  <c r="L138" i="7"/>
  <c r="K138" i="7"/>
  <c r="I138" i="7"/>
  <c r="H138" i="7"/>
  <c r="AL1187" i="7"/>
  <c r="L137" i="7"/>
  <c r="K137" i="7"/>
  <c r="I137" i="7"/>
  <c r="H137" i="7"/>
  <c r="AL1186" i="7"/>
  <c r="L136" i="7"/>
  <c r="K136" i="7"/>
  <c r="I136" i="7"/>
  <c r="H136" i="7"/>
  <c r="AL1185" i="7"/>
  <c r="L135" i="7"/>
  <c r="K135" i="7"/>
  <c r="I135" i="7"/>
  <c r="H135" i="7"/>
  <c r="AL1184" i="7"/>
  <c r="L134" i="7"/>
  <c r="K134" i="7"/>
  <c r="I134" i="7"/>
  <c r="H134" i="7"/>
  <c r="AL1183" i="7"/>
  <c r="L133" i="7"/>
  <c r="K133" i="7"/>
  <c r="I133" i="7"/>
  <c r="H133" i="7"/>
  <c r="AL1182" i="7"/>
  <c r="L132" i="7"/>
  <c r="K132" i="7"/>
  <c r="I132" i="7"/>
  <c r="H132" i="7"/>
  <c r="AL1181" i="7"/>
  <c r="L131" i="7"/>
  <c r="K131" i="7"/>
  <c r="I131" i="7"/>
  <c r="H131" i="7"/>
  <c r="AL1180" i="7"/>
  <c r="L130" i="7"/>
  <c r="K130" i="7"/>
  <c r="I130" i="7"/>
  <c r="H130" i="7"/>
  <c r="AL1179" i="7"/>
  <c r="L129" i="7"/>
  <c r="K129" i="7"/>
  <c r="V129" i="7" s="1"/>
  <c r="I129" i="7"/>
  <c r="H129" i="7"/>
  <c r="AL1178" i="7"/>
  <c r="L128" i="7"/>
  <c r="K128" i="7"/>
  <c r="I128" i="7"/>
  <c r="H128" i="7"/>
  <c r="AL1177" i="7"/>
  <c r="L127" i="7"/>
  <c r="K127" i="7"/>
  <c r="I127" i="7"/>
  <c r="H127" i="7"/>
  <c r="AL1176" i="7"/>
  <c r="L126" i="7"/>
  <c r="K126" i="7"/>
  <c r="I126" i="7"/>
  <c r="H126" i="7"/>
  <c r="AL1175" i="7"/>
  <c r="L125" i="7"/>
  <c r="K125" i="7"/>
  <c r="I125" i="7"/>
  <c r="H125" i="7"/>
  <c r="AL1174" i="7"/>
  <c r="L124" i="7"/>
  <c r="K124" i="7"/>
  <c r="I124" i="7"/>
  <c r="H124" i="7"/>
  <c r="AL1173" i="7"/>
  <c r="L123" i="7"/>
  <c r="K123" i="7"/>
  <c r="I123" i="7"/>
  <c r="H123" i="7"/>
  <c r="J123" i="7" s="1"/>
  <c r="AL1172" i="7"/>
  <c r="L122" i="7"/>
  <c r="K122" i="7"/>
  <c r="I122" i="7"/>
  <c r="H122" i="7"/>
  <c r="AL1171" i="7"/>
  <c r="L121" i="7"/>
  <c r="K121" i="7"/>
  <c r="V121" i="7" s="1"/>
  <c r="I121" i="7"/>
  <c r="H121" i="7"/>
  <c r="AL1170" i="7"/>
  <c r="L120" i="7"/>
  <c r="AJ120" i="7" s="1"/>
  <c r="K120" i="7"/>
  <c r="I120" i="7"/>
  <c r="H120" i="7"/>
  <c r="J120" i="7" s="1"/>
  <c r="AL1169" i="7"/>
  <c r="L118" i="7"/>
  <c r="K118" i="7"/>
  <c r="I118" i="7"/>
  <c r="H118" i="7"/>
  <c r="AL1168" i="7"/>
  <c r="L117" i="7"/>
  <c r="K117" i="7"/>
  <c r="I117" i="7"/>
  <c r="J117" i="7" s="1"/>
  <c r="H117" i="7"/>
  <c r="AL1167" i="7"/>
  <c r="L116" i="7"/>
  <c r="K116" i="7"/>
  <c r="I116" i="7"/>
  <c r="H116" i="7"/>
  <c r="AL1166" i="7"/>
  <c r="L115" i="7"/>
  <c r="P115" i="7" s="1"/>
  <c r="K115" i="7"/>
  <c r="I115" i="7"/>
  <c r="H115" i="7"/>
  <c r="AL1165" i="7"/>
  <c r="L114" i="7"/>
  <c r="K114" i="7"/>
  <c r="I114" i="7"/>
  <c r="H114" i="7"/>
  <c r="J114" i="7" s="1"/>
  <c r="AL1164" i="7"/>
  <c r="L113" i="7"/>
  <c r="K113" i="7"/>
  <c r="I113" i="7"/>
  <c r="H113" i="7"/>
  <c r="AL1163" i="7"/>
  <c r="L112" i="7"/>
  <c r="K112" i="7"/>
  <c r="AA112" i="7" s="1"/>
  <c r="I112" i="7"/>
  <c r="H112" i="7"/>
  <c r="J112" i="7" s="1"/>
  <c r="AL1162" i="7"/>
  <c r="L111" i="7"/>
  <c r="K111" i="7"/>
  <c r="I111" i="7"/>
  <c r="H111" i="7"/>
  <c r="AL1161" i="7"/>
  <c r="L110" i="7"/>
  <c r="K110" i="7"/>
  <c r="S110" i="7" s="1"/>
  <c r="I110" i="7"/>
  <c r="H110" i="7"/>
  <c r="AL1160" i="7"/>
  <c r="L109" i="7"/>
  <c r="K109" i="7"/>
  <c r="AI109" i="7" s="1"/>
  <c r="I109" i="7"/>
  <c r="H109" i="7"/>
  <c r="AL1159" i="7"/>
  <c r="L108" i="7"/>
  <c r="K108" i="7"/>
  <c r="I108" i="7"/>
  <c r="H108" i="7"/>
  <c r="AL1158" i="7"/>
  <c r="L107" i="7"/>
  <c r="Y107" i="7" s="1"/>
  <c r="K107" i="7"/>
  <c r="I107" i="7"/>
  <c r="H107" i="7"/>
  <c r="AL1157" i="7"/>
  <c r="L106" i="7"/>
  <c r="K106" i="7"/>
  <c r="I106" i="7"/>
  <c r="H106" i="7"/>
  <c r="J106" i="7" s="1"/>
  <c r="AL1156" i="7"/>
  <c r="L105" i="7"/>
  <c r="K105" i="7"/>
  <c r="I105" i="7"/>
  <c r="H105" i="7"/>
  <c r="AL1155" i="7"/>
  <c r="L104" i="7"/>
  <c r="K104" i="7"/>
  <c r="I104" i="7"/>
  <c r="H104" i="7"/>
  <c r="J104" i="7" s="1"/>
  <c r="AL1154" i="7"/>
  <c r="L103" i="7"/>
  <c r="K103" i="7"/>
  <c r="I103" i="7"/>
  <c r="H103" i="7"/>
  <c r="AL1153" i="7"/>
  <c r="L102" i="7"/>
  <c r="K102" i="7"/>
  <c r="I102" i="7"/>
  <c r="H102" i="7"/>
  <c r="AL1152" i="7"/>
  <c r="L101" i="7"/>
  <c r="K101" i="7"/>
  <c r="I101" i="7"/>
  <c r="H101" i="7"/>
  <c r="AL1151" i="7"/>
  <c r="L100" i="7"/>
  <c r="K100" i="7"/>
  <c r="I100" i="7"/>
  <c r="H100" i="7"/>
  <c r="AL1150" i="7"/>
  <c r="L99" i="7"/>
  <c r="K99" i="7"/>
  <c r="I99" i="7"/>
  <c r="H99" i="7"/>
  <c r="AL1149" i="7"/>
  <c r="L98" i="7"/>
  <c r="K98" i="7"/>
  <c r="I98" i="7"/>
  <c r="H98" i="7"/>
  <c r="AL1148" i="7"/>
  <c r="L97" i="7"/>
  <c r="K97" i="7"/>
  <c r="I97" i="7"/>
  <c r="H97" i="7"/>
  <c r="AL1147" i="7"/>
  <c r="L96" i="7"/>
  <c r="K96" i="7"/>
  <c r="I96" i="7"/>
  <c r="H96" i="7"/>
  <c r="J96" i="7" s="1"/>
  <c r="AL1146" i="7"/>
  <c r="L95" i="7"/>
  <c r="K95" i="7"/>
  <c r="I95" i="7"/>
  <c r="H95" i="7"/>
  <c r="AL1145" i="7"/>
  <c r="L94" i="7"/>
  <c r="K94" i="7"/>
  <c r="I94" i="7"/>
  <c r="H94" i="7"/>
  <c r="AL1144" i="7"/>
  <c r="L93" i="7"/>
  <c r="K93" i="7"/>
  <c r="I93" i="7"/>
  <c r="H93" i="7"/>
  <c r="AL1143" i="7"/>
  <c r="L92" i="7"/>
  <c r="V92" i="7" s="1"/>
  <c r="K92" i="7"/>
  <c r="I92" i="7"/>
  <c r="H92" i="7"/>
  <c r="AL1142" i="7"/>
  <c r="L91" i="7"/>
  <c r="M91" i="7" s="1"/>
  <c r="K91" i="7"/>
  <c r="I91" i="7"/>
  <c r="H91" i="7"/>
  <c r="AL1141" i="7"/>
  <c r="L90" i="7"/>
  <c r="K90" i="7"/>
  <c r="I90" i="7"/>
  <c r="H90" i="7"/>
  <c r="AL1140" i="7"/>
  <c r="L89" i="7"/>
  <c r="K89" i="7"/>
  <c r="I89" i="7"/>
  <c r="H89" i="7"/>
  <c r="AL1139" i="7"/>
  <c r="L88" i="7"/>
  <c r="K88" i="7"/>
  <c r="I88" i="7"/>
  <c r="H88" i="7"/>
  <c r="AL1138" i="7"/>
  <c r="L87" i="7"/>
  <c r="K87" i="7"/>
  <c r="I87" i="7"/>
  <c r="H87" i="7"/>
  <c r="AL1137" i="7"/>
  <c r="L86" i="7"/>
  <c r="K86" i="7"/>
  <c r="I86" i="7"/>
  <c r="H86" i="7"/>
  <c r="AL1136" i="7"/>
  <c r="L85" i="7"/>
  <c r="K85" i="7"/>
  <c r="W85" i="7" s="1"/>
  <c r="I85" i="7"/>
  <c r="H85" i="7"/>
  <c r="AL1135" i="7"/>
  <c r="L84" i="7"/>
  <c r="K84" i="7"/>
  <c r="I84" i="7"/>
  <c r="H84" i="7"/>
  <c r="AL1134" i="7"/>
  <c r="L83" i="7"/>
  <c r="K83" i="7"/>
  <c r="I83" i="7"/>
  <c r="H83" i="7"/>
  <c r="AL1133" i="7"/>
  <c r="L82" i="7"/>
  <c r="K82" i="7"/>
  <c r="I82" i="7"/>
  <c r="H82" i="7"/>
  <c r="AL1132" i="7"/>
  <c r="L81" i="7"/>
  <c r="K81" i="7"/>
  <c r="I81" i="7"/>
  <c r="H81" i="7"/>
  <c r="AL1131" i="7"/>
  <c r="L80" i="7"/>
  <c r="K80" i="7"/>
  <c r="I80" i="7"/>
  <c r="H80" i="7"/>
  <c r="AL1130" i="7"/>
  <c r="L79" i="7"/>
  <c r="K79" i="7"/>
  <c r="I79" i="7"/>
  <c r="H79" i="7"/>
  <c r="AL1129" i="7"/>
  <c r="L78" i="7"/>
  <c r="K78" i="7"/>
  <c r="I78" i="7"/>
  <c r="H78" i="7"/>
  <c r="AL1128" i="7"/>
  <c r="L77" i="7"/>
  <c r="K77" i="7"/>
  <c r="X77" i="7" s="1"/>
  <c r="I77" i="7"/>
  <c r="H77" i="7"/>
  <c r="AL1127" i="7"/>
  <c r="L76" i="7"/>
  <c r="K76" i="7"/>
  <c r="I76" i="7"/>
  <c r="H76" i="7"/>
  <c r="AL1126" i="7"/>
  <c r="L75" i="7"/>
  <c r="K75" i="7"/>
  <c r="I75" i="7"/>
  <c r="H75" i="7"/>
  <c r="AL1125" i="7"/>
  <c r="L74" i="7"/>
  <c r="K74" i="7"/>
  <c r="I74" i="7"/>
  <c r="H74" i="7"/>
  <c r="AL1124" i="7"/>
  <c r="L73" i="7"/>
  <c r="K73" i="7"/>
  <c r="I73" i="7"/>
  <c r="H73" i="7"/>
  <c r="AL1123" i="7"/>
  <c r="L72" i="7"/>
  <c r="K72" i="7"/>
  <c r="I72" i="7"/>
  <c r="H72" i="7"/>
  <c r="AL1122" i="7"/>
  <c r="L71" i="7"/>
  <c r="K71" i="7"/>
  <c r="I71" i="7"/>
  <c r="H71" i="7"/>
  <c r="AL1121" i="7"/>
  <c r="L70" i="7"/>
  <c r="K70" i="7"/>
  <c r="I70" i="7"/>
  <c r="H70" i="7"/>
  <c r="AL1120" i="7"/>
  <c r="L54" i="7"/>
  <c r="K54" i="7"/>
  <c r="I54" i="7"/>
  <c r="H54" i="7"/>
  <c r="AL1119" i="7"/>
  <c r="L53" i="7"/>
  <c r="K53" i="7"/>
  <c r="I53" i="7"/>
  <c r="H53" i="7"/>
  <c r="AL1118" i="7"/>
  <c r="L52" i="7"/>
  <c r="K52" i="7"/>
  <c r="I52" i="7"/>
  <c r="H52" i="7"/>
  <c r="AL1117" i="7"/>
  <c r="L51" i="7"/>
  <c r="K51" i="7"/>
  <c r="I51" i="7"/>
  <c r="H51" i="7"/>
  <c r="AL1116" i="7"/>
  <c r="L50" i="7"/>
  <c r="K50" i="7"/>
  <c r="I50" i="7"/>
  <c r="H50" i="7"/>
  <c r="AL1115" i="7"/>
  <c r="L49" i="7"/>
  <c r="K49" i="7"/>
  <c r="Z49" i="7" s="1"/>
  <c r="I49" i="7"/>
  <c r="H49" i="7"/>
  <c r="AL1114" i="7"/>
  <c r="L48" i="7"/>
  <c r="K48" i="7"/>
  <c r="I48" i="7"/>
  <c r="H48" i="7"/>
  <c r="AL1113" i="7"/>
  <c r="L47" i="7"/>
  <c r="K47" i="7"/>
  <c r="Y47" i="7" s="1"/>
  <c r="I47" i="7"/>
  <c r="H47" i="7"/>
  <c r="AL1112" i="7"/>
  <c r="L46" i="7"/>
  <c r="K46" i="7"/>
  <c r="I46" i="7"/>
  <c r="H46" i="7"/>
  <c r="AL1111" i="7"/>
  <c r="L45" i="7"/>
  <c r="AE45" i="7" s="1"/>
  <c r="K45" i="7"/>
  <c r="I45" i="7"/>
  <c r="H45" i="7"/>
  <c r="AL1110" i="7"/>
  <c r="L44" i="7"/>
  <c r="K44" i="7"/>
  <c r="I44" i="7"/>
  <c r="H44" i="7"/>
  <c r="AL1109" i="7"/>
  <c r="L43" i="7"/>
  <c r="T43" i="7" s="1"/>
  <c r="K43" i="7"/>
  <c r="I43" i="7"/>
  <c r="H43" i="7"/>
  <c r="AL1108" i="7"/>
  <c r="L42" i="7"/>
  <c r="K42" i="7"/>
  <c r="I42" i="7"/>
  <c r="H42" i="7"/>
  <c r="AL1107" i="7"/>
  <c r="L41" i="7"/>
  <c r="K41" i="7"/>
  <c r="I41" i="7"/>
  <c r="H41" i="7"/>
  <c r="J41" i="7" s="1"/>
  <c r="AL1106" i="7"/>
  <c r="L40" i="7"/>
  <c r="K40" i="7"/>
  <c r="I40" i="7"/>
  <c r="H40" i="7"/>
  <c r="AL1105" i="7"/>
  <c r="L39" i="7"/>
  <c r="K39" i="7"/>
  <c r="X39" i="7" s="1"/>
  <c r="I39" i="7"/>
  <c r="H39" i="7"/>
  <c r="AL1104" i="7"/>
  <c r="L38" i="7"/>
  <c r="K38" i="7"/>
  <c r="I38" i="7"/>
  <c r="H38" i="7"/>
  <c r="AL1103" i="7"/>
  <c r="L37" i="7"/>
  <c r="K37" i="7"/>
  <c r="I37" i="7"/>
  <c r="H37" i="7"/>
  <c r="AL1102" i="7"/>
  <c r="L36" i="7"/>
  <c r="K36" i="7"/>
  <c r="I36" i="7"/>
  <c r="H36" i="7"/>
  <c r="AL1101" i="7"/>
  <c r="L35" i="7"/>
  <c r="K35" i="7"/>
  <c r="I35" i="7"/>
  <c r="H35" i="7"/>
  <c r="J35" i="7" s="1"/>
  <c r="AL1100" i="7"/>
  <c r="L34" i="7"/>
  <c r="K34" i="7"/>
  <c r="I34" i="7"/>
  <c r="H34" i="7"/>
  <c r="AL1099" i="7"/>
  <c r="L33" i="7"/>
  <c r="K33" i="7"/>
  <c r="I33" i="7"/>
  <c r="H33" i="7"/>
  <c r="AL1098" i="7"/>
  <c r="V32" i="7"/>
  <c r="L32" i="7"/>
  <c r="K32" i="7"/>
  <c r="I32" i="7"/>
  <c r="H32" i="7"/>
  <c r="AL1097" i="7"/>
  <c r="L31" i="7"/>
  <c r="K31" i="7"/>
  <c r="I31" i="7"/>
  <c r="H31" i="7"/>
  <c r="AL1096" i="7"/>
  <c r="L30" i="7"/>
  <c r="K30" i="7"/>
  <c r="I30" i="7"/>
  <c r="H30" i="7"/>
  <c r="AL1095" i="7"/>
  <c r="L29" i="7"/>
  <c r="K29" i="7"/>
  <c r="I29" i="7"/>
  <c r="H29" i="7"/>
  <c r="AL1094" i="7"/>
  <c r="L28" i="7"/>
  <c r="K28" i="7"/>
  <c r="I28" i="7"/>
  <c r="H28" i="7"/>
  <c r="AL1093" i="7"/>
  <c r="L27" i="7"/>
  <c r="K27" i="7"/>
  <c r="I27" i="7"/>
  <c r="H27" i="7"/>
  <c r="AL1092" i="7"/>
  <c r="L26" i="7"/>
  <c r="K26" i="7"/>
  <c r="I26" i="7"/>
  <c r="H26" i="7"/>
  <c r="AL1091" i="7"/>
  <c r="L25" i="7"/>
  <c r="K25" i="7"/>
  <c r="I25" i="7"/>
  <c r="H25" i="7"/>
  <c r="AL1090" i="7"/>
  <c r="L24" i="7"/>
  <c r="K24" i="7"/>
  <c r="I24" i="7"/>
  <c r="H24" i="7"/>
  <c r="AL1089" i="7"/>
  <c r="L23" i="7"/>
  <c r="K23" i="7"/>
  <c r="I23" i="7"/>
  <c r="H23" i="7"/>
  <c r="AL1088" i="7"/>
  <c r="L22" i="7"/>
  <c r="K22" i="7"/>
  <c r="I22" i="7"/>
  <c r="H22" i="7"/>
  <c r="AL1087" i="7"/>
  <c r="L21" i="7"/>
  <c r="AE21" i="7" s="1"/>
  <c r="K21" i="7"/>
  <c r="I21" i="7"/>
  <c r="H21" i="7"/>
  <c r="AL1086" i="7"/>
  <c r="L20" i="7"/>
  <c r="K20" i="7"/>
  <c r="U20" i="7" s="1"/>
  <c r="I20" i="7"/>
  <c r="H20" i="7"/>
  <c r="AL1085" i="7"/>
  <c r="L19" i="7"/>
  <c r="K19" i="7"/>
  <c r="I19" i="7"/>
  <c r="H19" i="7"/>
  <c r="AL1084" i="7"/>
  <c r="L18" i="7"/>
  <c r="K18" i="7"/>
  <c r="I18" i="7"/>
  <c r="H18" i="7"/>
  <c r="AL1083" i="7"/>
  <c r="L17" i="7"/>
  <c r="K17" i="7"/>
  <c r="I17" i="7"/>
  <c r="H17" i="7"/>
  <c r="AL1082" i="7"/>
  <c r="L16" i="7"/>
  <c r="K16" i="7"/>
  <c r="I16" i="7"/>
  <c r="H16" i="7"/>
  <c r="AL1081" i="7"/>
  <c r="L15" i="7"/>
  <c r="K15" i="7"/>
  <c r="AC15" i="7" s="1"/>
  <c r="I15" i="7"/>
  <c r="H15" i="7"/>
  <c r="AL1080" i="7"/>
  <c r="L14" i="7"/>
  <c r="K14" i="7"/>
  <c r="I14" i="7"/>
  <c r="H14" i="7"/>
  <c r="AL1079" i="7"/>
  <c r="L13" i="7"/>
  <c r="K13" i="7"/>
  <c r="I13" i="7"/>
  <c r="H13" i="7"/>
  <c r="AL1078" i="7"/>
  <c r="L12" i="7"/>
  <c r="K12" i="7"/>
  <c r="N12" i="7" s="1"/>
  <c r="I12" i="7"/>
  <c r="H12" i="7"/>
  <c r="AL1077" i="7"/>
  <c r="L11" i="7"/>
  <c r="K11" i="7"/>
  <c r="I11" i="7"/>
  <c r="H11" i="7"/>
  <c r="AL1076" i="7"/>
  <c r="L10" i="7"/>
  <c r="K10" i="7"/>
  <c r="I10" i="7"/>
  <c r="H10" i="7"/>
  <c r="AL1075" i="7"/>
  <c r="L9" i="7"/>
  <c r="K9" i="7"/>
  <c r="I9" i="7"/>
  <c r="H9" i="7"/>
  <c r="AL1074" i="7"/>
  <c r="L8" i="7"/>
  <c r="K8" i="7"/>
  <c r="I8" i="7"/>
  <c r="H8" i="7"/>
  <c r="AL1073" i="7"/>
  <c r="L7" i="7"/>
  <c r="K7" i="7"/>
  <c r="I7" i="7"/>
  <c r="H7" i="7"/>
  <c r="AL1072" i="7"/>
  <c r="L6" i="7"/>
  <c r="K6" i="7"/>
  <c r="I6" i="7"/>
  <c r="H6" i="7"/>
  <c r="AL1071" i="7"/>
  <c r="L1183" i="7"/>
  <c r="K1183" i="7"/>
  <c r="I1183" i="7"/>
  <c r="H1183" i="7"/>
  <c r="AL1070" i="7"/>
  <c r="L1182" i="7"/>
  <c r="K1182" i="7"/>
  <c r="I1182" i="7"/>
  <c r="H1182" i="7"/>
  <c r="AL1069" i="7"/>
  <c r="L1476" i="7"/>
  <c r="K1476" i="7"/>
  <c r="I1476" i="7"/>
  <c r="H1476" i="7"/>
  <c r="AL1068" i="7"/>
  <c r="L1475" i="7"/>
  <c r="K1475" i="7"/>
  <c r="I1475" i="7"/>
  <c r="H1475" i="7"/>
  <c r="AL1067" i="7"/>
  <c r="L1474" i="7"/>
  <c r="K1474" i="7"/>
  <c r="I1474" i="7"/>
  <c r="H1474" i="7"/>
  <c r="AL1066" i="7"/>
  <c r="L1473" i="7"/>
  <c r="K1473" i="7"/>
  <c r="I1473" i="7"/>
  <c r="H1473" i="7"/>
  <c r="AL1065" i="7"/>
  <c r="L1472" i="7"/>
  <c r="K1472" i="7"/>
  <c r="I1472" i="7"/>
  <c r="H1472" i="7"/>
  <c r="AL1064" i="7"/>
  <c r="L1471" i="7"/>
  <c r="K1471" i="7"/>
  <c r="I1471" i="7"/>
  <c r="H1471" i="7"/>
  <c r="J1471" i="7" s="1"/>
  <c r="AL1063" i="7"/>
  <c r="L1470" i="7"/>
  <c r="K1470" i="7"/>
  <c r="I1470" i="7"/>
  <c r="H1470" i="7"/>
  <c r="AL1062" i="7"/>
  <c r="L1469" i="7"/>
  <c r="K1469" i="7"/>
  <c r="I1469" i="7"/>
  <c r="H1469" i="7"/>
  <c r="AL1061" i="7"/>
  <c r="L1468" i="7"/>
  <c r="K1468" i="7"/>
  <c r="I1468" i="7"/>
  <c r="H1468" i="7"/>
  <c r="AL1060" i="7"/>
  <c r="L1467" i="7"/>
  <c r="K1467" i="7"/>
  <c r="I1467" i="7"/>
  <c r="H1467" i="7"/>
  <c r="J1467" i="7" s="1"/>
  <c r="AL1059" i="7"/>
  <c r="L1466" i="7"/>
  <c r="K1466" i="7"/>
  <c r="I1466" i="7"/>
  <c r="H1466" i="7"/>
  <c r="J1466" i="7" s="1"/>
  <c r="AL1058" i="7"/>
  <c r="L1465" i="7"/>
  <c r="K1465" i="7"/>
  <c r="AD1465" i="7" s="1"/>
  <c r="I1465" i="7"/>
  <c r="H1465" i="7"/>
  <c r="AL1057" i="7"/>
  <c r="L1464" i="7"/>
  <c r="K1464" i="7"/>
  <c r="I1464" i="7"/>
  <c r="H1464" i="7"/>
  <c r="AL1056" i="7"/>
  <c r="L1463" i="7"/>
  <c r="K1463" i="7"/>
  <c r="I1463" i="7"/>
  <c r="H1463" i="7"/>
  <c r="J1463" i="7" s="1"/>
  <c r="AL1055" i="7"/>
  <c r="L1462" i="7"/>
  <c r="K1462" i="7"/>
  <c r="I1462" i="7"/>
  <c r="H1462" i="7"/>
  <c r="AL1054" i="7"/>
  <c r="L1461" i="7"/>
  <c r="K1461" i="7"/>
  <c r="I1461" i="7"/>
  <c r="H1461" i="7"/>
  <c r="AL1053" i="7"/>
  <c r="L1460" i="7"/>
  <c r="K1460" i="7"/>
  <c r="I1460" i="7"/>
  <c r="H1460" i="7"/>
  <c r="AL1052" i="7"/>
  <c r="L1459" i="7"/>
  <c r="K1459" i="7"/>
  <c r="I1459" i="7"/>
  <c r="H1459" i="7"/>
  <c r="AL1051" i="7"/>
  <c r="L1458" i="7"/>
  <c r="K1458" i="7"/>
  <c r="I1458" i="7"/>
  <c r="H1458" i="7"/>
  <c r="AL1050" i="7"/>
  <c r="L1457" i="7"/>
  <c r="K1457" i="7"/>
  <c r="AH1457" i="7" s="1"/>
  <c r="I1457" i="7"/>
  <c r="H1457" i="7"/>
  <c r="AL1049" i="7"/>
  <c r="L1456" i="7"/>
  <c r="K1456" i="7"/>
  <c r="M1456" i="7" s="1"/>
  <c r="I1456" i="7"/>
  <c r="H1456" i="7"/>
  <c r="AL1048" i="7"/>
  <c r="L1455" i="7"/>
  <c r="K1455" i="7"/>
  <c r="I1455" i="7"/>
  <c r="H1455" i="7"/>
  <c r="AL1047" i="7"/>
  <c r="L1454" i="7"/>
  <c r="K1454" i="7"/>
  <c r="I1454" i="7"/>
  <c r="H1454" i="7"/>
  <c r="AL1046" i="7"/>
  <c r="L1453" i="7"/>
  <c r="K1453" i="7"/>
  <c r="Z1453" i="7" s="1"/>
  <c r="I1453" i="7"/>
  <c r="H1453" i="7"/>
  <c r="AL1045" i="7"/>
  <c r="L1452" i="7"/>
  <c r="K1452" i="7"/>
  <c r="I1452" i="7"/>
  <c r="H1452" i="7"/>
  <c r="AL1044" i="7"/>
  <c r="L1451" i="7"/>
  <c r="K1451" i="7"/>
  <c r="I1451" i="7"/>
  <c r="H1451" i="7"/>
  <c r="J1451" i="7" s="1"/>
  <c r="AL1043" i="7"/>
  <c r="L1450" i="7"/>
  <c r="K1450" i="7"/>
  <c r="N1450" i="7" s="1"/>
  <c r="I1450" i="7"/>
  <c r="H1450" i="7"/>
  <c r="J1450" i="7" s="1"/>
  <c r="AL1042" i="7"/>
  <c r="L1449" i="7"/>
  <c r="K1449" i="7"/>
  <c r="I1449" i="7"/>
  <c r="H1449" i="7"/>
  <c r="AL1041" i="7"/>
  <c r="L1448" i="7"/>
  <c r="K1448" i="7"/>
  <c r="O1448" i="7" s="1"/>
  <c r="I1448" i="7"/>
  <c r="H1448" i="7"/>
  <c r="AL1040" i="7"/>
  <c r="L1447" i="7"/>
  <c r="K1447" i="7"/>
  <c r="I1447" i="7"/>
  <c r="H1447" i="7"/>
  <c r="AL1039" i="7"/>
  <c r="L1446" i="7"/>
  <c r="K1446" i="7"/>
  <c r="I1446" i="7"/>
  <c r="H1446" i="7"/>
  <c r="AL1038" i="7"/>
  <c r="L1445" i="7"/>
  <c r="K1445" i="7"/>
  <c r="I1445" i="7"/>
  <c r="H1445" i="7"/>
  <c r="AL1037" i="7"/>
  <c r="L1444" i="7"/>
  <c r="K1444" i="7"/>
  <c r="I1444" i="7"/>
  <c r="H1444" i="7"/>
  <c r="AL1036" i="7"/>
  <c r="L1443" i="7"/>
  <c r="K1443" i="7"/>
  <c r="I1443" i="7"/>
  <c r="H1443" i="7"/>
  <c r="AL1035" i="7"/>
  <c r="L1442" i="7"/>
  <c r="K1442" i="7"/>
  <c r="I1442" i="7"/>
  <c r="H1442" i="7"/>
  <c r="AL1034" i="7"/>
  <c r="L1441" i="7"/>
  <c r="K1441" i="7"/>
  <c r="I1441" i="7"/>
  <c r="H1441" i="7"/>
  <c r="AL1033" i="7"/>
  <c r="L1440" i="7"/>
  <c r="K1440" i="7"/>
  <c r="V1440" i="7" s="1"/>
  <c r="I1440" i="7"/>
  <c r="H1440" i="7"/>
  <c r="AL1032" i="7"/>
  <c r="L1439" i="7"/>
  <c r="K1439" i="7"/>
  <c r="I1439" i="7"/>
  <c r="H1439" i="7"/>
  <c r="AL1031" i="7"/>
  <c r="L1438" i="7"/>
  <c r="K1438" i="7"/>
  <c r="I1438" i="7"/>
  <c r="H1438" i="7"/>
  <c r="AL1030" i="7"/>
  <c r="L1437" i="7"/>
  <c r="K1437" i="7"/>
  <c r="I1437" i="7"/>
  <c r="H1437" i="7"/>
  <c r="AL1029" i="7"/>
  <c r="L1436" i="7"/>
  <c r="K1436" i="7"/>
  <c r="I1436" i="7"/>
  <c r="H1436" i="7"/>
  <c r="AL1028" i="7"/>
  <c r="N1435" i="7"/>
  <c r="L1435" i="7"/>
  <c r="K1435" i="7"/>
  <c r="I1435" i="7"/>
  <c r="H1435" i="7"/>
  <c r="AL1027" i="7"/>
  <c r="L1434" i="7"/>
  <c r="K1434" i="7"/>
  <c r="I1434" i="7"/>
  <c r="H1434" i="7"/>
  <c r="AL1026" i="7"/>
  <c r="L1433" i="7"/>
  <c r="K1433" i="7"/>
  <c r="I1433" i="7"/>
  <c r="H1433" i="7"/>
  <c r="AL1025" i="7"/>
  <c r="L1432" i="7"/>
  <c r="K1432" i="7"/>
  <c r="I1432" i="7"/>
  <c r="H1432" i="7"/>
  <c r="AL1024" i="7"/>
  <c r="L1431" i="7"/>
  <c r="K1431" i="7"/>
  <c r="I1431" i="7"/>
  <c r="H1431" i="7"/>
  <c r="J1431" i="7" s="1"/>
  <c r="AL1023" i="7"/>
  <c r="L1430" i="7"/>
  <c r="K1430" i="7"/>
  <c r="I1430" i="7"/>
  <c r="H1430" i="7"/>
  <c r="AL1022" i="7"/>
  <c r="L1429" i="7"/>
  <c r="K1429" i="7"/>
  <c r="I1429" i="7"/>
  <c r="H1429" i="7"/>
  <c r="AL1021" i="7"/>
  <c r="L1428" i="7"/>
  <c r="Z1428" i="7" s="1"/>
  <c r="K1428" i="7"/>
  <c r="I1428" i="7"/>
  <c r="H1428" i="7"/>
  <c r="AL1020" i="7"/>
  <c r="L1427" i="7"/>
  <c r="K1427" i="7"/>
  <c r="I1427" i="7"/>
  <c r="H1427" i="7"/>
  <c r="AL1019" i="7"/>
  <c r="L1426" i="7"/>
  <c r="K1426" i="7"/>
  <c r="I1426" i="7"/>
  <c r="H1426" i="7"/>
  <c r="AL1018" i="7"/>
  <c r="L1425" i="7"/>
  <c r="K1425" i="7"/>
  <c r="I1425" i="7"/>
  <c r="H1425" i="7"/>
  <c r="AL1017" i="7"/>
  <c r="L1424" i="7"/>
  <c r="V1424" i="7" s="1"/>
  <c r="K1424" i="7"/>
  <c r="I1424" i="7"/>
  <c r="H1424" i="7"/>
  <c r="AL1016" i="7"/>
  <c r="L1423" i="7"/>
  <c r="K1423" i="7"/>
  <c r="I1423" i="7"/>
  <c r="H1423" i="7"/>
  <c r="AL1015" i="7"/>
  <c r="L1422" i="7"/>
  <c r="K1422" i="7"/>
  <c r="AJ1422" i="7" s="1"/>
  <c r="I1422" i="7"/>
  <c r="H1422" i="7"/>
  <c r="AL1014" i="7"/>
  <c r="L1421" i="7"/>
  <c r="K1421" i="7"/>
  <c r="I1421" i="7"/>
  <c r="H1421" i="7"/>
  <c r="AL1013" i="7"/>
  <c r="L1420" i="7"/>
  <c r="K1420" i="7"/>
  <c r="I1420" i="7"/>
  <c r="H1420" i="7"/>
  <c r="AL1012" i="7"/>
  <c r="L1419" i="7"/>
  <c r="K1419" i="7"/>
  <c r="I1419" i="7"/>
  <c r="H1419" i="7"/>
  <c r="AL1011" i="7"/>
  <c r="L1418" i="7"/>
  <c r="K1418" i="7"/>
  <c r="I1418" i="7"/>
  <c r="H1418" i="7"/>
  <c r="AL1010" i="7"/>
  <c r="L1417" i="7"/>
  <c r="K1417" i="7"/>
  <c r="I1417" i="7"/>
  <c r="H1417" i="7"/>
  <c r="AL1009" i="7"/>
  <c r="L1416" i="7"/>
  <c r="K1416" i="7"/>
  <c r="I1416" i="7"/>
  <c r="H1416" i="7"/>
  <c r="AL1008" i="7"/>
  <c r="L1415" i="7"/>
  <c r="K1415" i="7"/>
  <c r="I1415" i="7"/>
  <c r="H1415" i="7"/>
  <c r="AL1007" i="7"/>
  <c r="L680" i="7"/>
  <c r="K680" i="7"/>
  <c r="I680" i="7"/>
  <c r="H680" i="7"/>
  <c r="AL1006" i="7"/>
  <c r="L679" i="7"/>
  <c r="K679" i="7"/>
  <c r="I679" i="7"/>
  <c r="H679" i="7"/>
  <c r="AL1005" i="7"/>
  <c r="L678" i="7"/>
  <c r="K678" i="7"/>
  <c r="I678" i="7"/>
  <c r="H678" i="7"/>
  <c r="AL1004" i="7"/>
  <c r="L677" i="7"/>
  <c r="K677" i="7"/>
  <c r="I677" i="7"/>
  <c r="H677" i="7"/>
  <c r="AL1003" i="7"/>
  <c r="L676" i="7"/>
  <c r="K676" i="7"/>
  <c r="I676" i="7"/>
  <c r="H676" i="7"/>
  <c r="AL1002" i="7"/>
  <c r="L675" i="7"/>
  <c r="K675" i="7"/>
  <c r="I675" i="7"/>
  <c r="H675" i="7"/>
  <c r="AL1001" i="7"/>
  <c r="L674" i="7"/>
  <c r="K674" i="7"/>
  <c r="I674" i="7"/>
  <c r="H674" i="7"/>
  <c r="J674" i="7" s="1"/>
  <c r="AL1000" i="7"/>
  <c r="L673" i="7"/>
  <c r="K673" i="7"/>
  <c r="I673" i="7"/>
  <c r="H673" i="7"/>
  <c r="AL999" i="7"/>
  <c r="L672" i="7"/>
  <c r="K672" i="7"/>
  <c r="I672" i="7"/>
  <c r="H672" i="7"/>
  <c r="AL998" i="7"/>
  <c r="L671" i="7"/>
  <c r="K671" i="7"/>
  <c r="I671" i="7"/>
  <c r="H671" i="7"/>
  <c r="AL997" i="7"/>
  <c r="L670" i="7"/>
  <c r="K670" i="7"/>
  <c r="I670" i="7"/>
  <c r="H670" i="7"/>
  <c r="AL996" i="7"/>
  <c r="L669" i="7"/>
  <c r="K669" i="7"/>
  <c r="I669" i="7"/>
  <c r="H669" i="7"/>
  <c r="AL995" i="7"/>
  <c r="L668" i="7"/>
  <c r="K668" i="7"/>
  <c r="I668" i="7"/>
  <c r="H668" i="7"/>
  <c r="AL994" i="7"/>
  <c r="L667" i="7"/>
  <c r="K667" i="7"/>
  <c r="I667" i="7"/>
  <c r="H667" i="7"/>
  <c r="AL993" i="7"/>
  <c r="L666" i="7"/>
  <c r="K666" i="7"/>
  <c r="I666" i="7"/>
  <c r="H666" i="7"/>
  <c r="AL992" i="7"/>
  <c r="L665" i="7"/>
  <c r="K665" i="7"/>
  <c r="I665" i="7"/>
  <c r="H665" i="7"/>
  <c r="AL991" i="7"/>
  <c r="L664" i="7"/>
  <c r="K664" i="7"/>
  <c r="I664" i="7"/>
  <c r="H664" i="7"/>
  <c r="AL990" i="7"/>
  <c r="L663" i="7"/>
  <c r="K663" i="7"/>
  <c r="I663" i="7"/>
  <c r="H663" i="7"/>
  <c r="AL989" i="7"/>
  <c r="L662" i="7"/>
  <c r="K662" i="7"/>
  <c r="I662" i="7"/>
  <c r="H662" i="7"/>
  <c r="AL988" i="7"/>
  <c r="L661" i="7"/>
  <c r="K661" i="7"/>
  <c r="I661" i="7"/>
  <c r="H661" i="7"/>
  <c r="AL987" i="7"/>
  <c r="L660" i="7"/>
  <c r="K660" i="7"/>
  <c r="I660" i="7"/>
  <c r="H660" i="7"/>
  <c r="AL986" i="7"/>
  <c r="L659" i="7"/>
  <c r="W659" i="7" s="1"/>
  <c r="K659" i="7"/>
  <c r="I659" i="7"/>
  <c r="H659" i="7"/>
  <c r="AL985" i="7"/>
  <c r="L658" i="7"/>
  <c r="K658" i="7"/>
  <c r="I658" i="7"/>
  <c r="H658" i="7"/>
  <c r="J658" i="7" s="1"/>
  <c r="AL984" i="7"/>
  <c r="L657" i="7"/>
  <c r="K657" i="7"/>
  <c r="AE657" i="7" s="1"/>
  <c r="I657" i="7"/>
  <c r="H657" i="7"/>
  <c r="AL983" i="7"/>
  <c r="L656" i="7"/>
  <c r="K656" i="7"/>
  <c r="I656" i="7"/>
  <c r="H656" i="7"/>
  <c r="AL982" i="7"/>
  <c r="L655" i="7"/>
  <c r="K655" i="7"/>
  <c r="I655" i="7"/>
  <c r="H655" i="7"/>
  <c r="AL981" i="7"/>
  <c r="L654" i="7"/>
  <c r="K654" i="7"/>
  <c r="I654" i="7"/>
  <c r="H654" i="7"/>
  <c r="AL980" i="7"/>
  <c r="L653" i="7"/>
  <c r="K653" i="7"/>
  <c r="I653" i="7"/>
  <c r="H653" i="7"/>
  <c r="AL979" i="7"/>
  <c r="L652" i="7"/>
  <c r="K652" i="7"/>
  <c r="I652" i="7"/>
  <c r="H652" i="7"/>
  <c r="AL978" i="7"/>
  <c r="L651" i="7"/>
  <c r="K651" i="7"/>
  <c r="I651" i="7"/>
  <c r="H651" i="7"/>
  <c r="AL977" i="7"/>
  <c r="L650" i="7"/>
  <c r="AI650" i="7" s="1"/>
  <c r="K650" i="7"/>
  <c r="I650" i="7"/>
  <c r="H650" i="7"/>
  <c r="AL976" i="7"/>
  <c r="L649" i="7"/>
  <c r="K649" i="7"/>
  <c r="I649" i="7"/>
  <c r="H649" i="7"/>
  <c r="AL975" i="7"/>
  <c r="L648" i="7"/>
  <c r="K648" i="7"/>
  <c r="I648" i="7"/>
  <c r="H648" i="7"/>
  <c r="AL974" i="7"/>
  <c r="L647" i="7"/>
  <c r="K647" i="7"/>
  <c r="I647" i="7"/>
  <c r="H647" i="7"/>
  <c r="AL973" i="7"/>
  <c r="L646" i="7"/>
  <c r="K646" i="7"/>
  <c r="I646" i="7"/>
  <c r="H646" i="7"/>
  <c r="AL972" i="7"/>
  <c r="L645" i="7"/>
  <c r="K645" i="7"/>
  <c r="I645" i="7"/>
  <c r="H645" i="7"/>
  <c r="AL971" i="7"/>
  <c r="L644" i="7"/>
  <c r="K644" i="7"/>
  <c r="I644" i="7"/>
  <c r="H644" i="7"/>
  <c r="AL970" i="7"/>
  <c r="L643" i="7"/>
  <c r="K643" i="7"/>
  <c r="I643" i="7"/>
  <c r="H643" i="7"/>
  <c r="AL969" i="7"/>
  <c r="L642" i="7"/>
  <c r="K642" i="7"/>
  <c r="I642" i="7"/>
  <c r="H642" i="7"/>
  <c r="AL968" i="7"/>
  <c r="L641" i="7"/>
  <c r="K641" i="7"/>
  <c r="I641" i="7"/>
  <c r="H641" i="7"/>
  <c r="AL967" i="7"/>
  <c r="L640" i="7"/>
  <c r="K640" i="7"/>
  <c r="I640" i="7"/>
  <c r="H640" i="7"/>
  <c r="AL966" i="7"/>
  <c r="L639" i="7"/>
  <c r="K639" i="7"/>
  <c r="I639" i="7"/>
  <c r="H639" i="7"/>
  <c r="AL965" i="7"/>
  <c r="L638" i="7"/>
  <c r="K638" i="7"/>
  <c r="I638" i="7"/>
  <c r="H638" i="7"/>
  <c r="AL964" i="7"/>
  <c r="L637" i="7"/>
  <c r="K637" i="7"/>
  <c r="I637" i="7"/>
  <c r="H637" i="7"/>
  <c r="AL963" i="7"/>
  <c r="L636" i="7"/>
  <c r="K636" i="7"/>
  <c r="I636" i="7"/>
  <c r="H636" i="7"/>
  <c r="AL962" i="7"/>
  <c r="L635" i="7"/>
  <c r="K635" i="7"/>
  <c r="I635" i="7"/>
  <c r="H635" i="7"/>
  <c r="AL961" i="7"/>
  <c r="L634" i="7"/>
  <c r="K634" i="7"/>
  <c r="I634" i="7"/>
  <c r="H634" i="7"/>
  <c r="AL960" i="7"/>
  <c r="L633" i="7"/>
  <c r="K633" i="7"/>
  <c r="I633" i="7"/>
  <c r="H633" i="7"/>
  <c r="AL959" i="7"/>
  <c r="L632" i="7"/>
  <c r="K632" i="7"/>
  <c r="I632" i="7"/>
  <c r="H632" i="7"/>
  <c r="AL958" i="7"/>
  <c r="L631" i="7"/>
  <c r="K631" i="7"/>
  <c r="I631" i="7"/>
  <c r="H631" i="7"/>
  <c r="AL957" i="7"/>
  <c r="L630" i="7"/>
  <c r="K630" i="7"/>
  <c r="I630" i="7"/>
  <c r="H630" i="7"/>
  <c r="AL956" i="7"/>
  <c r="L629" i="7"/>
  <c r="K629" i="7"/>
  <c r="I629" i="7"/>
  <c r="H629" i="7"/>
  <c r="AL955" i="7"/>
  <c r="L628" i="7"/>
  <c r="K628" i="7"/>
  <c r="I628" i="7"/>
  <c r="H628" i="7"/>
  <c r="AL954" i="7"/>
  <c r="L627" i="7"/>
  <c r="K627" i="7"/>
  <c r="I627" i="7"/>
  <c r="H627" i="7"/>
  <c r="AL953" i="7"/>
  <c r="L626" i="7"/>
  <c r="K626" i="7"/>
  <c r="I626" i="7"/>
  <c r="H626" i="7"/>
  <c r="AL952" i="7"/>
  <c r="L625" i="7"/>
  <c r="K625" i="7"/>
  <c r="I625" i="7"/>
  <c r="H625" i="7"/>
  <c r="AL951" i="7"/>
  <c r="L624" i="7"/>
  <c r="K624" i="7"/>
  <c r="I624" i="7"/>
  <c r="H624" i="7"/>
  <c r="AL950" i="7"/>
  <c r="L623" i="7"/>
  <c r="K623" i="7"/>
  <c r="I623" i="7"/>
  <c r="H623" i="7"/>
  <c r="AL949" i="7"/>
  <c r="L622" i="7"/>
  <c r="K622" i="7"/>
  <c r="I622" i="7"/>
  <c r="H622" i="7"/>
  <c r="AL948" i="7"/>
  <c r="L621" i="7"/>
  <c r="K621" i="7"/>
  <c r="V621" i="7" s="1"/>
  <c r="I621" i="7"/>
  <c r="H621" i="7"/>
  <c r="AL947" i="7"/>
  <c r="L620" i="7"/>
  <c r="K620" i="7"/>
  <c r="I620" i="7"/>
  <c r="H620" i="7"/>
  <c r="AL946" i="7"/>
  <c r="L619" i="7"/>
  <c r="K619" i="7"/>
  <c r="I619" i="7"/>
  <c r="H619" i="7"/>
  <c r="AL945" i="7"/>
  <c r="L1041" i="7"/>
  <c r="K1041" i="7"/>
  <c r="I1041" i="7"/>
  <c r="H1041" i="7"/>
  <c r="AL944" i="7"/>
  <c r="L1040" i="7"/>
  <c r="K1040" i="7"/>
  <c r="I1040" i="7"/>
  <c r="H1040" i="7"/>
  <c r="AL943" i="7"/>
  <c r="L1039" i="7"/>
  <c r="K1039" i="7"/>
  <c r="AJ1039" i="7" s="1"/>
  <c r="I1039" i="7"/>
  <c r="H1039" i="7"/>
  <c r="AL942" i="7"/>
  <c r="L1038" i="7"/>
  <c r="K1038" i="7"/>
  <c r="I1038" i="7"/>
  <c r="H1038" i="7"/>
  <c r="AL941" i="7"/>
  <c r="L1037" i="7"/>
  <c r="K1037" i="7"/>
  <c r="I1037" i="7"/>
  <c r="H1037" i="7"/>
  <c r="AL940" i="7"/>
  <c r="L1036" i="7"/>
  <c r="K1036" i="7"/>
  <c r="I1036" i="7"/>
  <c r="H1036" i="7"/>
  <c r="AL939" i="7"/>
  <c r="L1035" i="7"/>
  <c r="K1035" i="7"/>
  <c r="I1035" i="7"/>
  <c r="H1035" i="7"/>
  <c r="AL938" i="7"/>
  <c r="L1034" i="7"/>
  <c r="K1034" i="7"/>
  <c r="I1034" i="7"/>
  <c r="H1034" i="7"/>
  <c r="J1034" i="7" s="1"/>
  <c r="AL937" i="7"/>
  <c r="L1033" i="7"/>
  <c r="K1033" i="7"/>
  <c r="I1033" i="7"/>
  <c r="H1033" i="7"/>
  <c r="AL936" i="7"/>
  <c r="L1032" i="7"/>
  <c r="K1032" i="7"/>
  <c r="I1032" i="7"/>
  <c r="H1032" i="7"/>
  <c r="AL935" i="7"/>
  <c r="L1031" i="7"/>
  <c r="K1031" i="7"/>
  <c r="I1031" i="7"/>
  <c r="H1031" i="7"/>
  <c r="AL934" i="7"/>
  <c r="L1030" i="7"/>
  <c r="K1030" i="7"/>
  <c r="I1030" i="7"/>
  <c r="H1030" i="7"/>
  <c r="AL933" i="7"/>
  <c r="L1029" i="7"/>
  <c r="K1029" i="7"/>
  <c r="I1029" i="7"/>
  <c r="H1029" i="7"/>
  <c r="AL932" i="7"/>
  <c r="L1028" i="7"/>
  <c r="K1028" i="7"/>
  <c r="I1028" i="7"/>
  <c r="H1028" i="7"/>
  <c r="AL931" i="7"/>
  <c r="L1027" i="7"/>
  <c r="K1027" i="7"/>
  <c r="I1027" i="7"/>
  <c r="H1027" i="7"/>
  <c r="AL930" i="7"/>
  <c r="L1026" i="7"/>
  <c r="K1026" i="7"/>
  <c r="I1026" i="7"/>
  <c r="H1026" i="7"/>
  <c r="AL929" i="7"/>
  <c r="L1025" i="7"/>
  <c r="K1025" i="7"/>
  <c r="I1025" i="7"/>
  <c r="H1025" i="7"/>
  <c r="AL928" i="7"/>
  <c r="L1024" i="7"/>
  <c r="K1024" i="7"/>
  <c r="I1024" i="7"/>
  <c r="H1024" i="7"/>
  <c r="AL927" i="7"/>
  <c r="L1023" i="7"/>
  <c r="K1023" i="7"/>
  <c r="I1023" i="7"/>
  <c r="H1023" i="7"/>
  <c r="AL926" i="7"/>
  <c r="L1022" i="7"/>
  <c r="K1022" i="7"/>
  <c r="I1022" i="7"/>
  <c r="H1022" i="7"/>
  <c r="AL925" i="7"/>
  <c r="L1021" i="7"/>
  <c r="K1021" i="7"/>
  <c r="I1021" i="7"/>
  <c r="H1021" i="7"/>
  <c r="AL924" i="7"/>
  <c r="L1020" i="7"/>
  <c r="K1020" i="7"/>
  <c r="I1020" i="7"/>
  <c r="H1020" i="7"/>
  <c r="AL923" i="7"/>
  <c r="L1019" i="7"/>
  <c r="K1019" i="7"/>
  <c r="I1019" i="7"/>
  <c r="J1019" i="7" s="1"/>
  <c r="H1019" i="7"/>
  <c r="AL922" i="7"/>
  <c r="L1018" i="7"/>
  <c r="K1018" i="7"/>
  <c r="I1018" i="7"/>
  <c r="H1018" i="7"/>
  <c r="J1018" i="7" s="1"/>
  <c r="AL921" i="7"/>
  <c r="L1017" i="7"/>
  <c r="K1017" i="7"/>
  <c r="I1017" i="7"/>
  <c r="H1017" i="7"/>
  <c r="AL920" i="7"/>
  <c r="L1016" i="7"/>
  <c r="K1016" i="7"/>
  <c r="I1016" i="7"/>
  <c r="H1016" i="7"/>
  <c r="AL919" i="7"/>
  <c r="L1015" i="7"/>
  <c r="K1015" i="7"/>
  <c r="I1015" i="7"/>
  <c r="H1015" i="7"/>
  <c r="AL918" i="7"/>
  <c r="L1014" i="7"/>
  <c r="K1014" i="7"/>
  <c r="I1014" i="7"/>
  <c r="H1014" i="7"/>
  <c r="AL917" i="7"/>
  <c r="L1013" i="7"/>
  <c r="K1013" i="7"/>
  <c r="I1013" i="7"/>
  <c r="H1013" i="7"/>
  <c r="AL916" i="7"/>
  <c r="L1012" i="7"/>
  <c r="K1012" i="7"/>
  <c r="I1012" i="7"/>
  <c r="H1012" i="7"/>
  <c r="AL915" i="7"/>
  <c r="L1011" i="7"/>
  <c r="K1011" i="7"/>
  <c r="I1011" i="7"/>
  <c r="H1011" i="7"/>
  <c r="AL914" i="7"/>
  <c r="L1010" i="7"/>
  <c r="K1010" i="7"/>
  <c r="I1010" i="7"/>
  <c r="H1010" i="7"/>
  <c r="J1010" i="7" s="1"/>
  <c r="AL913" i="7"/>
  <c r="L1009" i="7"/>
  <c r="K1009" i="7"/>
  <c r="I1009" i="7"/>
  <c r="H1009" i="7"/>
  <c r="AL912" i="7"/>
  <c r="L1008" i="7"/>
  <c r="K1008" i="7"/>
  <c r="I1008" i="7"/>
  <c r="H1008" i="7"/>
  <c r="AL911" i="7"/>
  <c r="L1007" i="7"/>
  <c r="K1007" i="7"/>
  <c r="I1007" i="7"/>
  <c r="H1007" i="7"/>
  <c r="AL910" i="7"/>
  <c r="M1006" i="7"/>
  <c r="L1006" i="7"/>
  <c r="K1006" i="7"/>
  <c r="I1006" i="7"/>
  <c r="H1006" i="7"/>
  <c r="AL909" i="7"/>
  <c r="L1005" i="7"/>
  <c r="K1005" i="7"/>
  <c r="I1005" i="7"/>
  <c r="H1005" i="7"/>
  <c r="AL908" i="7"/>
  <c r="L1004" i="7"/>
  <c r="K1004" i="7"/>
  <c r="U1004" i="7" s="1"/>
  <c r="I1004" i="7"/>
  <c r="H1004" i="7"/>
  <c r="AL907" i="7"/>
  <c r="L1003" i="7"/>
  <c r="K1003" i="7"/>
  <c r="I1003" i="7"/>
  <c r="H1003" i="7"/>
  <c r="AL906" i="7"/>
  <c r="L1002" i="7"/>
  <c r="K1002" i="7"/>
  <c r="S1002" i="7" s="1"/>
  <c r="I1002" i="7"/>
  <c r="H1002" i="7"/>
  <c r="AL905" i="7"/>
  <c r="L1001" i="7"/>
  <c r="K1001" i="7"/>
  <c r="I1001" i="7"/>
  <c r="H1001" i="7"/>
  <c r="AL904" i="7"/>
  <c r="L1000" i="7"/>
  <c r="K1000" i="7"/>
  <c r="I1000" i="7"/>
  <c r="H1000" i="7"/>
  <c r="AL903" i="7"/>
  <c r="L999" i="7"/>
  <c r="K999" i="7"/>
  <c r="I999" i="7"/>
  <c r="H999" i="7"/>
  <c r="AL902" i="7"/>
  <c r="L998" i="7"/>
  <c r="K998" i="7"/>
  <c r="I998" i="7"/>
  <c r="H998" i="7"/>
  <c r="AL901" i="7"/>
  <c r="L997" i="7"/>
  <c r="K997" i="7"/>
  <c r="AD997" i="7" s="1"/>
  <c r="I997" i="7"/>
  <c r="H997" i="7"/>
  <c r="AL900" i="7"/>
  <c r="L996" i="7"/>
  <c r="K996" i="7"/>
  <c r="I996" i="7"/>
  <c r="H996" i="7"/>
  <c r="AL899" i="7"/>
  <c r="L995" i="7"/>
  <c r="K995" i="7"/>
  <c r="I995" i="7"/>
  <c r="H995" i="7"/>
  <c r="J995" i="7" s="1"/>
  <c r="AL898" i="7"/>
  <c r="L994" i="7"/>
  <c r="K994" i="7"/>
  <c r="I994" i="7"/>
  <c r="H994" i="7"/>
  <c r="AL897" i="7"/>
  <c r="L993" i="7"/>
  <c r="K993" i="7"/>
  <c r="I993" i="7"/>
  <c r="H993" i="7"/>
  <c r="AL896" i="7"/>
  <c r="L992" i="7"/>
  <c r="K992" i="7"/>
  <c r="I992" i="7"/>
  <c r="H992" i="7"/>
  <c r="AL895" i="7"/>
  <c r="L991" i="7"/>
  <c r="K991" i="7"/>
  <c r="I991" i="7"/>
  <c r="H991" i="7"/>
  <c r="AL894" i="7"/>
  <c r="L990" i="7"/>
  <c r="K990" i="7"/>
  <c r="I990" i="7"/>
  <c r="H990" i="7"/>
  <c r="AL893" i="7"/>
  <c r="L989" i="7"/>
  <c r="K989" i="7"/>
  <c r="I989" i="7"/>
  <c r="H989" i="7"/>
  <c r="J989" i="7" s="1"/>
  <c r="AL892" i="7"/>
  <c r="L988" i="7"/>
  <c r="K988" i="7"/>
  <c r="I988" i="7"/>
  <c r="H988" i="7"/>
  <c r="AL891" i="7"/>
  <c r="L987" i="7"/>
  <c r="K987" i="7"/>
  <c r="I987" i="7"/>
  <c r="H987" i="7"/>
  <c r="AL890" i="7"/>
  <c r="L986" i="7"/>
  <c r="K986" i="7"/>
  <c r="I986" i="7"/>
  <c r="H986" i="7"/>
  <c r="AL889" i="7"/>
  <c r="L985" i="7"/>
  <c r="K985" i="7"/>
  <c r="AH985" i="7" s="1"/>
  <c r="I985" i="7"/>
  <c r="H985" i="7"/>
  <c r="AL888" i="7"/>
  <c r="L984" i="7"/>
  <c r="K984" i="7"/>
  <c r="I984" i="7"/>
  <c r="H984" i="7"/>
  <c r="AL887" i="7"/>
  <c r="L983" i="7"/>
  <c r="K983" i="7"/>
  <c r="I983" i="7"/>
  <c r="H983" i="7"/>
  <c r="AL886" i="7"/>
  <c r="L982" i="7"/>
  <c r="K982" i="7"/>
  <c r="I982" i="7"/>
  <c r="H982" i="7"/>
  <c r="AL885" i="7"/>
  <c r="L981" i="7"/>
  <c r="K981" i="7"/>
  <c r="I981" i="7"/>
  <c r="H981" i="7"/>
  <c r="AL884" i="7"/>
  <c r="L980" i="7"/>
  <c r="K980" i="7"/>
  <c r="I980" i="7"/>
  <c r="H980" i="7"/>
  <c r="AL883" i="7"/>
  <c r="L1793" i="7"/>
  <c r="K1793" i="7"/>
  <c r="I1793" i="7"/>
  <c r="H1793" i="7"/>
  <c r="AL882" i="7"/>
  <c r="L1792" i="7"/>
  <c r="K1792" i="7"/>
  <c r="I1792" i="7"/>
  <c r="H1792" i="7"/>
  <c r="AL881" i="7"/>
  <c r="L1791" i="7"/>
  <c r="K1791" i="7"/>
  <c r="I1791" i="7"/>
  <c r="J1791" i="7" s="1"/>
  <c r="H1791" i="7"/>
  <c r="AL880" i="7"/>
  <c r="L1790" i="7"/>
  <c r="K1790" i="7"/>
  <c r="I1790" i="7"/>
  <c r="H1790" i="7"/>
  <c r="AL879" i="7"/>
  <c r="N1789" i="7"/>
  <c r="L1789" i="7"/>
  <c r="K1789" i="7"/>
  <c r="I1789" i="7"/>
  <c r="H1789" i="7"/>
  <c r="AL878" i="7"/>
  <c r="L1788" i="7"/>
  <c r="K1788" i="7"/>
  <c r="I1788" i="7"/>
  <c r="H1788" i="7"/>
  <c r="AL877" i="7"/>
  <c r="L1514" i="7"/>
  <c r="K1514" i="7"/>
  <c r="V1514" i="7" s="1"/>
  <c r="I1514" i="7"/>
  <c r="H1514" i="7"/>
  <c r="AL876" i="7"/>
  <c r="L1513" i="7"/>
  <c r="K1513" i="7"/>
  <c r="I1513" i="7"/>
  <c r="H1513" i="7"/>
  <c r="AL875" i="7"/>
  <c r="L1512" i="7"/>
  <c r="K1512" i="7"/>
  <c r="I1512" i="7"/>
  <c r="H1512" i="7"/>
  <c r="AL874" i="7"/>
  <c r="L1511" i="7"/>
  <c r="K1511" i="7"/>
  <c r="I1511" i="7"/>
  <c r="H1511" i="7"/>
  <c r="AL873" i="7"/>
  <c r="L1510" i="7"/>
  <c r="K1510" i="7"/>
  <c r="I1510" i="7"/>
  <c r="H1510" i="7"/>
  <c r="AL872" i="7"/>
  <c r="L1509" i="7"/>
  <c r="K1509" i="7"/>
  <c r="I1509" i="7"/>
  <c r="H1509" i="7"/>
  <c r="AL871" i="7"/>
  <c r="L474" i="7"/>
  <c r="K474" i="7"/>
  <c r="I474" i="7"/>
  <c r="H474" i="7"/>
  <c r="AL870" i="7"/>
  <c r="L473" i="7"/>
  <c r="K473" i="7"/>
  <c r="W473" i="7" s="1"/>
  <c r="I473" i="7"/>
  <c r="H473" i="7"/>
  <c r="AL869" i="7"/>
  <c r="L472" i="7"/>
  <c r="K472" i="7"/>
  <c r="AD472" i="7" s="1"/>
  <c r="I472" i="7"/>
  <c r="H472" i="7"/>
  <c r="AL868" i="7"/>
  <c r="L471" i="7"/>
  <c r="K471" i="7"/>
  <c r="I471" i="7"/>
  <c r="H471" i="7"/>
  <c r="AL867" i="7"/>
  <c r="L470" i="7"/>
  <c r="K470" i="7"/>
  <c r="I470" i="7"/>
  <c r="H470" i="7"/>
  <c r="J470" i="7" s="1"/>
  <c r="AL866" i="7"/>
  <c r="L469" i="7"/>
  <c r="K469" i="7"/>
  <c r="I469" i="7"/>
  <c r="H469" i="7"/>
  <c r="AL865" i="7"/>
  <c r="L1819" i="7"/>
  <c r="K1819" i="7"/>
  <c r="I1819" i="7"/>
  <c r="H1819" i="7"/>
  <c r="AL864" i="7"/>
  <c r="L1818" i="7"/>
  <c r="K1818" i="7"/>
  <c r="I1818" i="7"/>
  <c r="H1818" i="7"/>
  <c r="AL863" i="7"/>
  <c r="L1817" i="7"/>
  <c r="K1817" i="7"/>
  <c r="I1817" i="7"/>
  <c r="H1817" i="7"/>
  <c r="AL862" i="7"/>
  <c r="L1816" i="7"/>
  <c r="K1816" i="7"/>
  <c r="P1816" i="7" s="1"/>
  <c r="I1816" i="7"/>
  <c r="H1816" i="7"/>
  <c r="AL861" i="7"/>
  <c r="L1815" i="7"/>
  <c r="K1815" i="7"/>
  <c r="W1815" i="7" s="1"/>
  <c r="I1815" i="7"/>
  <c r="H1815" i="7"/>
  <c r="AL860" i="7"/>
  <c r="L1814" i="7"/>
  <c r="K1814" i="7"/>
  <c r="I1814" i="7"/>
  <c r="H1814" i="7"/>
  <c r="AL859" i="7"/>
  <c r="L895" i="7"/>
  <c r="K895" i="7"/>
  <c r="I895" i="7"/>
  <c r="H895" i="7"/>
  <c r="AL858" i="7"/>
  <c r="L894" i="7"/>
  <c r="K894" i="7"/>
  <c r="I894" i="7"/>
  <c r="H894" i="7"/>
  <c r="AL857" i="7"/>
  <c r="L893" i="7"/>
  <c r="K893" i="7"/>
  <c r="I893" i="7"/>
  <c r="H893" i="7"/>
  <c r="AL856" i="7"/>
  <c r="L892" i="7"/>
  <c r="K892" i="7"/>
  <c r="I892" i="7"/>
  <c r="H892" i="7"/>
  <c r="J892" i="7" s="1"/>
  <c r="AL855" i="7"/>
  <c r="L891" i="7"/>
  <c r="K891" i="7"/>
  <c r="I891" i="7"/>
  <c r="H891" i="7"/>
  <c r="AL854" i="7"/>
  <c r="L890" i="7"/>
  <c r="K890" i="7"/>
  <c r="W890" i="7" s="1"/>
  <c r="I890" i="7"/>
  <c r="H890" i="7"/>
  <c r="AL853" i="7"/>
  <c r="L1526" i="7"/>
  <c r="K1526" i="7"/>
  <c r="I1526" i="7"/>
  <c r="H1526" i="7"/>
  <c r="AL852" i="7"/>
  <c r="L1492" i="7"/>
  <c r="K1492" i="7"/>
  <c r="I1492" i="7"/>
  <c r="H1492" i="7"/>
  <c r="AL851" i="7"/>
  <c r="L1343" i="7"/>
  <c r="K1343" i="7"/>
  <c r="I1343" i="7"/>
  <c r="H1343" i="7"/>
  <c r="AL850" i="7"/>
  <c r="L69" i="7"/>
  <c r="K69" i="7"/>
  <c r="I69" i="7"/>
  <c r="H69" i="7"/>
  <c r="AL849" i="7"/>
  <c r="L1607" i="7"/>
  <c r="K1607" i="7"/>
  <c r="I1607" i="7"/>
  <c r="H1607" i="7"/>
  <c r="AL848" i="7"/>
  <c r="L1606" i="7"/>
  <c r="K1606" i="7"/>
  <c r="I1606" i="7"/>
  <c r="H1606" i="7"/>
  <c r="AL847" i="7"/>
  <c r="L1605" i="7"/>
  <c r="K1605" i="7"/>
  <c r="I1605" i="7"/>
  <c r="H1605" i="7"/>
  <c r="AL846" i="7"/>
  <c r="L1508" i="7"/>
  <c r="K1508" i="7"/>
  <c r="I1508" i="7"/>
  <c r="H1508" i="7"/>
  <c r="AL845" i="7"/>
  <c r="L1507" i="7"/>
  <c r="K1507" i="7"/>
  <c r="I1507" i="7"/>
  <c r="H1507" i="7"/>
  <c r="AL844" i="7"/>
  <c r="L1506" i="7"/>
  <c r="K1506" i="7"/>
  <c r="I1506" i="7"/>
  <c r="H1506" i="7"/>
  <c r="AL843" i="7"/>
  <c r="L1326" i="7"/>
  <c r="K1326" i="7"/>
  <c r="I1326" i="7"/>
  <c r="H1326" i="7"/>
  <c r="AL842" i="7"/>
  <c r="L1325" i="7"/>
  <c r="K1325" i="7"/>
  <c r="I1325" i="7"/>
  <c r="H1325" i="7"/>
  <c r="AL841" i="7"/>
  <c r="L1324" i="7"/>
  <c r="K1324" i="7"/>
  <c r="I1324" i="7"/>
  <c r="H1324" i="7"/>
  <c r="AL840" i="7"/>
  <c r="L1525" i="7"/>
  <c r="K1525" i="7"/>
  <c r="I1525" i="7"/>
  <c r="H1525" i="7"/>
  <c r="AL839" i="7"/>
  <c r="L1524" i="7"/>
  <c r="K1524" i="7"/>
  <c r="I1524" i="7"/>
  <c r="H1524" i="7"/>
  <c r="AL838" i="7"/>
  <c r="L1523" i="7"/>
  <c r="K1523" i="7"/>
  <c r="I1523" i="7"/>
  <c r="H1523" i="7"/>
  <c r="AL837" i="7"/>
  <c r="L1522" i="7"/>
  <c r="K1522" i="7"/>
  <c r="I1522" i="7"/>
  <c r="H1522" i="7"/>
  <c r="AL836" i="7"/>
  <c r="L1521" i="7"/>
  <c r="K1521" i="7"/>
  <c r="I1521" i="7"/>
  <c r="H1521" i="7"/>
  <c r="AL835" i="7"/>
  <c r="L1520" i="7"/>
  <c r="K1520" i="7"/>
  <c r="I1520" i="7"/>
  <c r="H1520" i="7"/>
  <c r="J1520" i="7" s="1"/>
  <c r="AL834" i="7"/>
  <c r="L1519" i="7"/>
  <c r="K1519" i="7"/>
  <c r="I1519" i="7"/>
  <c r="H1519" i="7"/>
  <c r="AL833" i="7"/>
  <c r="L1518" i="7"/>
  <c r="K1518" i="7"/>
  <c r="I1518" i="7"/>
  <c r="H1518" i="7"/>
  <c r="AL832" i="7"/>
  <c r="L1517" i="7"/>
  <c r="K1517" i="7"/>
  <c r="I1517" i="7"/>
  <c r="H1517" i="7"/>
  <c r="AL831" i="7"/>
  <c r="L1516" i="7"/>
  <c r="K1516" i="7"/>
  <c r="I1516" i="7"/>
  <c r="H1516" i="7"/>
  <c r="AL830" i="7"/>
  <c r="L1491" i="7"/>
  <c r="K1491" i="7"/>
  <c r="I1491" i="7"/>
  <c r="H1491" i="7"/>
  <c r="AL829" i="7"/>
  <c r="L1490" i="7"/>
  <c r="K1490" i="7"/>
  <c r="I1490" i="7"/>
  <c r="H1490" i="7"/>
  <c r="AL828" i="7"/>
  <c r="L1489" i="7"/>
  <c r="K1489" i="7"/>
  <c r="I1489" i="7"/>
  <c r="H1489" i="7"/>
  <c r="AL827" i="7"/>
  <c r="L1488" i="7"/>
  <c r="K1488" i="7"/>
  <c r="I1488" i="7"/>
  <c r="H1488" i="7"/>
  <c r="AL826" i="7"/>
  <c r="L1487" i="7"/>
  <c r="K1487" i="7"/>
  <c r="I1487" i="7"/>
  <c r="H1487" i="7"/>
  <c r="AL825" i="7"/>
  <c r="L1486" i="7"/>
  <c r="K1486" i="7"/>
  <c r="I1486" i="7"/>
  <c r="H1486" i="7"/>
  <c r="AL824" i="7"/>
  <c r="L1485" i="7"/>
  <c r="K1485" i="7"/>
  <c r="AH1485" i="7" s="1"/>
  <c r="I1485" i="7"/>
  <c r="H1485" i="7"/>
  <c r="AL823" i="7"/>
  <c r="L1484" i="7"/>
  <c r="K1484" i="7"/>
  <c r="I1484" i="7"/>
  <c r="H1484" i="7"/>
  <c r="AL822" i="7"/>
  <c r="L1483" i="7"/>
  <c r="K1483" i="7"/>
  <c r="I1483" i="7"/>
  <c r="H1483" i="7"/>
  <c r="AL821" i="7"/>
  <c r="L1482" i="7"/>
  <c r="K1482" i="7"/>
  <c r="I1482" i="7"/>
  <c r="H1482" i="7"/>
  <c r="AL820" i="7"/>
  <c r="L1342" i="7"/>
  <c r="V1342" i="7" s="1"/>
  <c r="K1342" i="7"/>
  <c r="I1342" i="7"/>
  <c r="H1342" i="7"/>
  <c r="AL819" i="7"/>
  <c r="L1341" i="7"/>
  <c r="K1341" i="7"/>
  <c r="I1341" i="7"/>
  <c r="H1341" i="7"/>
  <c r="AL818" i="7"/>
  <c r="L1340" i="7"/>
  <c r="K1340" i="7"/>
  <c r="I1340" i="7"/>
  <c r="H1340" i="7"/>
  <c r="AL817" i="7"/>
  <c r="L1339" i="7"/>
  <c r="K1339" i="7"/>
  <c r="I1339" i="7"/>
  <c r="H1339" i="7"/>
  <c r="AL816" i="7"/>
  <c r="L1338" i="7"/>
  <c r="K1338" i="7"/>
  <c r="I1338" i="7"/>
  <c r="H1338" i="7"/>
  <c r="AL815" i="7"/>
  <c r="L1337" i="7"/>
  <c r="K1337" i="7"/>
  <c r="I1337" i="7"/>
  <c r="H1337" i="7"/>
  <c r="AL814" i="7"/>
  <c r="L1336" i="7"/>
  <c r="K1336" i="7"/>
  <c r="I1336" i="7"/>
  <c r="H1336" i="7"/>
  <c r="AL813" i="7"/>
  <c r="L1335" i="7"/>
  <c r="K1335" i="7"/>
  <c r="R1335" i="7" s="1"/>
  <c r="I1335" i="7"/>
  <c r="H1335" i="7"/>
  <c r="AL812" i="7"/>
  <c r="L1334" i="7"/>
  <c r="K1334" i="7"/>
  <c r="I1334" i="7"/>
  <c r="H1334" i="7"/>
  <c r="AL811" i="7"/>
  <c r="L1333" i="7"/>
  <c r="K1333" i="7"/>
  <c r="I1333" i="7"/>
  <c r="H1333" i="7"/>
  <c r="AL810" i="7"/>
  <c r="L68" i="7"/>
  <c r="K68" i="7"/>
  <c r="AI68" i="7" s="1"/>
  <c r="I68" i="7"/>
  <c r="H68" i="7"/>
  <c r="AL809" i="7"/>
  <c r="L67" i="7"/>
  <c r="K67" i="7"/>
  <c r="I67" i="7"/>
  <c r="H67" i="7"/>
  <c r="AL808" i="7"/>
  <c r="L66" i="7"/>
  <c r="K66" i="7"/>
  <c r="I66" i="7"/>
  <c r="H66" i="7"/>
  <c r="AL807" i="7"/>
  <c r="L65" i="7"/>
  <c r="K65" i="7"/>
  <c r="I65" i="7"/>
  <c r="H65" i="7"/>
  <c r="AL806" i="7"/>
  <c r="L64" i="7"/>
  <c r="K64" i="7"/>
  <c r="I64" i="7"/>
  <c r="H64" i="7"/>
  <c r="AL805" i="7"/>
  <c r="L63" i="7"/>
  <c r="K63" i="7"/>
  <c r="I63" i="7"/>
  <c r="H63" i="7"/>
  <c r="AL804" i="7"/>
  <c r="L62" i="7"/>
  <c r="K62" i="7"/>
  <c r="I62" i="7"/>
  <c r="H62" i="7"/>
  <c r="AL803" i="7"/>
  <c r="L61" i="7"/>
  <c r="K61" i="7"/>
  <c r="AB61" i="7" s="1"/>
  <c r="I61" i="7"/>
  <c r="H61" i="7"/>
  <c r="AL802" i="7"/>
  <c r="L60" i="7"/>
  <c r="K60" i="7"/>
  <c r="I60" i="7"/>
  <c r="H60" i="7"/>
  <c r="AL801" i="7"/>
  <c r="L59" i="7"/>
  <c r="K59" i="7"/>
  <c r="I59" i="7"/>
  <c r="H59" i="7"/>
  <c r="AL800" i="7"/>
  <c r="L58" i="7"/>
  <c r="K58" i="7"/>
  <c r="I58" i="7"/>
  <c r="H58" i="7"/>
  <c r="J58" i="7" s="1"/>
  <c r="AL799" i="7"/>
  <c r="L57" i="7"/>
  <c r="K57" i="7"/>
  <c r="I57" i="7"/>
  <c r="H57" i="7"/>
  <c r="AL798" i="7"/>
  <c r="L56" i="7"/>
  <c r="K56" i="7"/>
  <c r="Q56" i="7" s="1"/>
  <c r="I56" i="7"/>
  <c r="H56" i="7"/>
  <c r="AL797" i="7"/>
  <c r="L1774" i="7"/>
  <c r="W1774" i="7" s="1"/>
  <c r="K1774" i="7"/>
  <c r="I1774" i="7"/>
  <c r="H1774" i="7"/>
  <c r="J1774" i="7" s="1"/>
  <c r="AL796" i="7"/>
  <c r="Y1773" i="7"/>
  <c r="L1773" i="7"/>
  <c r="K1773" i="7"/>
  <c r="AA1773" i="7" s="1"/>
  <c r="I1773" i="7"/>
  <c r="H1773" i="7"/>
  <c r="AL795" i="7"/>
  <c r="L1772" i="7"/>
  <c r="T1772" i="7" s="1"/>
  <c r="K1772" i="7"/>
  <c r="I1772" i="7"/>
  <c r="H1772" i="7"/>
  <c r="AL794" i="7"/>
  <c r="L1771" i="7"/>
  <c r="K1771" i="7"/>
  <c r="I1771" i="7"/>
  <c r="H1771" i="7"/>
  <c r="AL793" i="7"/>
  <c r="L1770" i="7"/>
  <c r="N1770" i="7" s="1"/>
  <c r="K1770" i="7"/>
  <c r="I1770" i="7"/>
  <c r="H1770" i="7"/>
  <c r="AL792" i="7"/>
  <c r="L1769" i="7"/>
  <c r="K1769" i="7"/>
  <c r="I1769" i="7"/>
  <c r="H1769" i="7"/>
  <c r="AL791" i="7"/>
  <c r="L1768" i="7"/>
  <c r="K1768" i="7"/>
  <c r="I1768" i="7"/>
  <c r="H1768" i="7"/>
  <c r="J1768" i="7" s="1"/>
  <c r="AL790" i="7"/>
  <c r="L1767" i="7"/>
  <c r="K1767" i="7"/>
  <c r="I1767" i="7"/>
  <c r="H1767" i="7"/>
  <c r="AL789" i="7"/>
  <c r="L1766" i="7"/>
  <c r="K1766" i="7"/>
  <c r="AB1766" i="7" s="1"/>
  <c r="I1766" i="7"/>
  <c r="H1766" i="7"/>
  <c r="AL788" i="7"/>
  <c r="L1765" i="7"/>
  <c r="K1765" i="7"/>
  <c r="O1765" i="7" s="1"/>
  <c r="I1765" i="7"/>
  <c r="H1765" i="7"/>
  <c r="AL787" i="7"/>
  <c r="L1764" i="7"/>
  <c r="K1764" i="7"/>
  <c r="I1764" i="7"/>
  <c r="H1764" i="7"/>
  <c r="AL786" i="7"/>
  <c r="L1763" i="7"/>
  <c r="K1763" i="7"/>
  <c r="I1763" i="7"/>
  <c r="H1763" i="7"/>
  <c r="AL785" i="7"/>
  <c r="L1762" i="7"/>
  <c r="K1762" i="7"/>
  <c r="I1762" i="7"/>
  <c r="H1762" i="7"/>
  <c r="AL784" i="7"/>
  <c r="L1761" i="7"/>
  <c r="K1761" i="7"/>
  <c r="I1761" i="7"/>
  <c r="H1761" i="7"/>
  <c r="AL783" i="7"/>
  <c r="L1760" i="7"/>
  <c r="K1760" i="7"/>
  <c r="I1760" i="7"/>
  <c r="H1760" i="7"/>
  <c r="AL782" i="7"/>
  <c r="AD1759" i="7"/>
  <c r="L1759" i="7"/>
  <c r="K1759" i="7"/>
  <c r="I1759" i="7"/>
  <c r="H1759" i="7"/>
  <c r="AL781" i="7"/>
  <c r="AH1758" i="7"/>
  <c r="L1758" i="7"/>
  <c r="K1758" i="7"/>
  <c r="I1758" i="7"/>
  <c r="H1758" i="7"/>
  <c r="AL780" i="7"/>
  <c r="L1757" i="7"/>
  <c r="K1757" i="7"/>
  <c r="I1757" i="7"/>
  <c r="H1757" i="7"/>
  <c r="AL779" i="7"/>
  <c r="L1756" i="7"/>
  <c r="AJ1756" i="7" s="1"/>
  <c r="K1756" i="7"/>
  <c r="I1756" i="7"/>
  <c r="H1756" i="7"/>
  <c r="AL778" i="7"/>
  <c r="L1755" i="7"/>
  <c r="K1755" i="7"/>
  <c r="I1755" i="7"/>
  <c r="H1755" i="7"/>
  <c r="AL777" i="7"/>
  <c r="L1754" i="7"/>
  <c r="K1754" i="7"/>
  <c r="I1754" i="7"/>
  <c r="H1754" i="7"/>
  <c r="AL776" i="7"/>
  <c r="L1753" i="7"/>
  <c r="M1753" i="7" s="1"/>
  <c r="K1753" i="7"/>
  <c r="I1753" i="7"/>
  <c r="H1753" i="7"/>
  <c r="AL775" i="7"/>
  <c r="L1752" i="7"/>
  <c r="K1752" i="7"/>
  <c r="I1752" i="7"/>
  <c r="H1752" i="7"/>
  <c r="AL774" i="7"/>
  <c r="L1751" i="7"/>
  <c r="K1751" i="7"/>
  <c r="I1751" i="7"/>
  <c r="H1751" i="7"/>
  <c r="AL773" i="7"/>
  <c r="L1750" i="7"/>
  <c r="K1750" i="7"/>
  <c r="I1750" i="7"/>
  <c r="H1750" i="7"/>
  <c r="AL772" i="7"/>
  <c r="L1749" i="7"/>
  <c r="K1749" i="7"/>
  <c r="I1749" i="7"/>
  <c r="H1749" i="7"/>
  <c r="AL771" i="7"/>
  <c r="L1748" i="7"/>
  <c r="K1748" i="7"/>
  <c r="I1748" i="7"/>
  <c r="H1748" i="7"/>
  <c r="AL770" i="7"/>
  <c r="L1747" i="7"/>
  <c r="K1747" i="7"/>
  <c r="I1747" i="7"/>
  <c r="H1747" i="7"/>
  <c r="AL769" i="7"/>
  <c r="L1746" i="7"/>
  <c r="K1746" i="7"/>
  <c r="I1746" i="7"/>
  <c r="H1746" i="7"/>
  <c r="AL768" i="7"/>
  <c r="L1745" i="7"/>
  <c r="K1745" i="7"/>
  <c r="I1745" i="7"/>
  <c r="H1745" i="7"/>
  <c r="AL767" i="7"/>
  <c r="L1744" i="7"/>
  <c r="K1744" i="7"/>
  <c r="I1744" i="7"/>
  <c r="H1744" i="7"/>
  <c r="AL766" i="7"/>
  <c r="L1743" i="7"/>
  <c r="K1743" i="7"/>
  <c r="I1743" i="7"/>
  <c r="H1743" i="7"/>
  <c r="AL765" i="7"/>
  <c r="L1742" i="7"/>
  <c r="K1742" i="7"/>
  <c r="I1742" i="7"/>
  <c r="H1742" i="7"/>
  <c r="AL764" i="7"/>
  <c r="L1741" i="7"/>
  <c r="K1741" i="7"/>
  <c r="I1741" i="7"/>
  <c r="H1741" i="7"/>
  <c r="AL763" i="7"/>
  <c r="L1740" i="7"/>
  <c r="K1740" i="7"/>
  <c r="I1740" i="7"/>
  <c r="H1740" i="7"/>
  <c r="J1740" i="7" s="1"/>
  <c r="AL762" i="7"/>
  <c r="L1739" i="7"/>
  <c r="K1739" i="7"/>
  <c r="I1739" i="7"/>
  <c r="H1739" i="7"/>
  <c r="AL761" i="7"/>
  <c r="L1738" i="7"/>
  <c r="K1738" i="7"/>
  <c r="AB1738" i="7" s="1"/>
  <c r="I1738" i="7"/>
  <c r="H1738" i="7"/>
  <c r="AL760" i="7"/>
  <c r="L1737" i="7"/>
  <c r="K1737" i="7"/>
  <c r="I1737" i="7"/>
  <c r="H1737" i="7"/>
  <c r="AL759" i="7"/>
  <c r="L1736" i="7"/>
  <c r="K1736" i="7"/>
  <c r="I1736" i="7"/>
  <c r="H1736" i="7"/>
  <c r="AL758" i="7"/>
  <c r="L1735" i="7"/>
  <c r="K1735" i="7"/>
  <c r="I1735" i="7"/>
  <c r="H1735" i="7"/>
  <c r="AL757" i="7"/>
  <c r="L1734" i="7"/>
  <c r="K1734" i="7"/>
  <c r="I1734" i="7"/>
  <c r="H1734" i="7"/>
  <c r="AL756" i="7"/>
  <c r="L1733" i="7"/>
  <c r="K1733" i="7"/>
  <c r="I1733" i="7"/>
  <c r="H1733" i="7"/>
  <c r="AL755" i="7"/>
  <c r="L1732" i="7"/>
  <c r="K1732" i="7"/>
  <c r="I1732" i="7"/>
  <c r="H1732" i="7"/>
  <c r="J1732" i="7" s="1"/>
  <c r="AL754" i="7"/>
  <c r="L1731" i="7"/>
  <c r="K1731" i="7"/>
  <c r="I1731" i="7"/>
  <c r="H1731" i="7"/>
  <c r="AL753" i="7"/>
  <c r="L1730" i="7"/>
  <c r="K1730" i="7"/>
  <c r="I1730" i="7"/>
  <c r="H1730" i="7"/>
  <c r="AL752" i="7"/>
  <c r="L1729" i="7"/>
  <c r="K1729" i="7"/>
  <c r="I1729" i="7"/>
  <c r="H1729" i="7"/>
  <c r="AL751" i="7"/>
  <c r="L1728" i="7"/>
  <c r="K1728" i="7"/>
  <c r="I1728" i="7"/>
  <c r="H1728" i="7"/>
  <c r="AL750" i="7"/>
  <c r="L1727" i="7"/>
  <c r="K1727" i="7"/>
  <c r="I1727" i="7"/>
  <c r="H1727" i="7"/>
  <c r="AL749" i="7"/>
  <c r="L1726" i="7"/>
  <c r="K1726" i="7"/>
  <c r="I1726" i="7"/>
  <c r="H1726" i="7"/>
  <c r="AL748" i="7"/>
  <c r="L1725" i="7"/>
  <c r="K1725" i="7"/>
  <c r="I1725" i="7"/>
  <c r="H1725" i="7"/>
  <c r="AL747" i="7"/>
  <c r="L1724" i="7"/>
  <c r="K1724" i="7"/>
  <c r="I1724" i="7"/>
  <c r="H1724" i="7"/>
  <c r="AL746" i="7"/>
  <c r="L1723" i="7"/>
  <c r="K1723" i="7"/>
  <c r="I1723" i="7"/>
  <c r="H1723" i="7"/>
  <c r="AL745" i="7"/>
  <c r="L1722" i="7"/>
  <c r="K1722" i="7"/>
  <c r="I1722" i="7"/>
  <c r="H1722" i="7"/>
  <c r="J1722" i="7" s="1"/>
  <c r="AL744" i="7"/>
  <c r="L1721" i="7"/>
  <c r="K1721" i="7"/>
  <c r="I1721" i="7"/>
  <c r="H1721" i="7"/>
  <c r="AL743" i="7"/>
  <c r="L1720" i="7"/>
  <c r="K1720" i="7"/>
  <c r="S1720" i="7" s="1"/>
  <c r="I1720" i="7"/>
  <c r="H1720" i="7"/>
  <c r="AL742" i="7"/>
  <c r="L1719" i="7"/>
  <c r="K1719" i="7"/>
  <c r="I1719" i="7"/>
  <c r="H1719" i="7"/>
  <c r="AL741" i="7"/>
  <c r="L1718" i="7"/>
  <c r="K1718" i="7"/>
  <c r="I1718" i="7"/>
  <c r="H1718" i="7"/>
  <c r="AL740" i="7"/>
  <c r="L1717" i="7"/>
  <c r="K1717" i="7"/>
  <c r="I1717" i="7"/>
  <c r="H1717" i="7"/>
  <c r="AL739" i="7"/>
  <c r="L1716" i="7"/>
  <c r="K1716" i="7"/>
  <c r="I1716" i="7"/>
  <c r="H1716" i="7"/>
  <c r="AL738" i="7"/>
  <c r="L1715" i="7"/>
  <c r="K1715" i="7"/>
  <c r="I1715" i="7"/>
  <c r="H1715" i="7"/>
  <c r="AL737" i="7"/>
  <c r="L1714" i="7"/>
  <c r="K1714" i="7"/>
  <c r="I1714" i="7"/>
  <c r="H1714" i="7"/>
  <c r="AL736" i="7"/>
  <c r="L1713" i="7"/>
  <c r="K1713" i="7"/>
  <c r="I1713" i="7"/>
  <c r="H1713" i="7"/>
  <c r="AL735" i="7"/>
  <c r="L1712" i="7"/>
  <c r="K1712" i="7"/>
  <c r="I1712" i="7"/>
  <c r="H1712" i="7"/>
  <c r="AL734" i="7"/>
  <c r="L1711" i="7"/>
  <c r="K1711" i="7"/>
  <c r="I1711" i="7"/>
  <c r="H1711" i="7"/>
  <c r="AL733" i="7"/>
  <c r="L1710" i="7"/>
  <c r="K1710" i="7"/>
  <c r="I1710" i="7"/>
  <c r="H1710" i="7"/>
  <c r="AL732" i="7"/>
  <c r="L1321" i="7"/>
  <c r="K1321" i="7"/>
  <c r="I1321" i="7"/>
  <c r="H1321" i="7"/>
  <c r="AL731" i="7"/>
  <c r="L1311" i="7"/>
  <c r="K1311" i="7"/>
  <c r="I1311" i="7"/>
  <c r="H1311" i="7"/>
  <c r="AL730" i="7"/>
  <c r="L1248" i="7"/>
  <c r="K1248" i="7"/>
  <c r="I1248" i="7"/>
  <c r="H1248" i="7"/>
  <c r="AL729" i="7"/>
  <c r="L1181" i="7"/>
  <c r="K1181" i="7"/>
  <c r="I1181" i="7"/>
  <c r="H1181" i="7"/>
  <c r="AL728" i="7"/>
  <c r="L1118" i="7"/>
  <c r="K1118" i="7"/>
  <c r="I1118" i="7"/>
  <c r="H1118" i="7"/>
  <c r="AL727" i="7"/>
  <c r="L1055" i="7"/>
  <c r="K1055" i="7"/>
  <c r="I1055" i="7"/>
  <c r="H1055" i="7"/>
  <c r="AL726" i="7"/>
  <c r="L979" i="7"/>
  <c r="K979" i="7"/>
  <c r="I979" i="7"/>
  <c r="H979" i="7"/>
  <c r="AL725" i="7"/>
  <c r="L889" i="7"/>
  <c r="K889" i="7"/>
  <c r="I889" i="7"/>
  <c r="H889" i="7"/>
  <c r="AL724" i="7"/>
  <c r="L826" i="7"/>
  <c r="K826" i="7"/>
  <c r="I826" i="7"/>
  <c r="H826" i="7"/>
  <c r="AL723" i="7"/>
  <c r="L763" i="7"/>
  <c r="K763" i="7"/>
  <c r="I763" i="7"/>
  <c r="H763" i="7"/>
  <c r="AL722" i="7"/>
  <c r="L699" i="7"/>
  <c r="K699" i="7"/>
  <c r="I699" i="7"/>
  <c r="H699" i="7"/>
  <c r="J699" i="7" s="1"/>
  <c r="AL721" i="7"/>
  <c r="L618" i="7"/>
  <c r="K618" i="7"/>
  <c r="I618" i="7"/>
  <c r="H618" i="7"/>
  <c r="AL720" i="7"/>
  <c r="L468" i="7"/>
  <c r="K468" i="7"/>
  <c r="I468" i="7"/>
  <c r="H468" i="7"/>
  <c r="J468" i="7" s="1"/>
  <c r="AL719" i="7"/>
  <c r="L405" i="7"/>
  <c r="K405" i="7"/>
  <c r="N405" i="7" s="1"/>
  <c r="I405" i="7"/>
  <c r="H405" i="7"/>
  <c r="AL718" i="7"/>
  <c r="L342" i="7"/>
  <c r="K342" i="7"/>
  <c r="I342" i="7"/>
  <c r="H342" i="7"/>
  <c r="AL717" i="7"/>
  <c r="L1320" i="7"/>
  <c r="K1320" i="7"/>
  <c r="I1320" i="7"/>
  <c r="H1320" i="7"/>
  <c r="AL716" i="7"/>
  <c r="L1310" i="7"/>
  <c r="K1310" i="7"/>
  <c r="I1310" i="7"/>
  <c r="H1310" i="7"/>
  <c r="AL715" i="7"/>
  <c r="L1247" i="7"/>
  <c r="K1247" i="7"/>
  <c r="I1247" i="7"/>
  <c r="H1247" i="7"/>
  <c r="AL714" i="7"/>
  <c r="AC1180" i="7"/>
  <c r="L1180" i="7"/>
  <c r="K1180" i="7"/>
  <c r="I1180" i="7"/>
  <c r="H1180" i="7"/>
  <c r="AL713" i="7"/>
  <c r="L1117" i="7"/>
  <c r="AJ1117" i="7" s="1"/>
  <c r="K1117" i="7"/>
  <c r="I1117" i="7"/>
  <c r="H1117" i="7"/>
  <c r="AL712" i="7"/>
  <c r="L1054" i="7"/>
  <c r="K1054" i="7"/>
  <c r="I1054" i="7"/>
  <c r="H1054" i="7"/>
  <c r="J1054" i="7" s="1"/>
  <c r="AL711" i="7"/>
  <c r="AD978" i="7"/>
  <c r="L978" i="7"/>
  <c r="K978" i="7"/>
  <c r="I978" i="7"/>
  <c r="H978" i="7"/>
  <c r="AL710" i="7"/>
  <c r="L888" i="7"/>
  <c r="K888" i="7"/>
  <c r="I888" i="7"/>
  <c r="H888" i="7"/>
  <c r="AL709" i="7"/>
  <c r="L825" i="7"/>
  <c r="K825" i="7"/>
  <c r="I825" i="7"/>
  <c r="H825" i="7"/>
  <c r="AL708" i="7"/>
  <c r="L762" i="7"/>
  <c r="K762" i="7"/>
  <c r="I762" i="7"/>
  <c r="H762" i="7"/>
  <c r="AL707" i="7"/>
  <c r="L698" i="7"/>
  <c r="K698" i="7"/>
  <c r="Y698" i="7" s="1"/>
  <c r="I698" i="7"/>
  <c r="H698" i="7"/>
  <c r="AL706" i="7"/>
  <c r="L617" i="7"/>
  <c r="K617" i="7"/>
  <c r="AC617" i="7" s="1"/>
  <c r="I617" i="7"/>
  <c r="H617" i="7"/>
  <c r="AL705" i="7"/>
  <c r="L467" i="7"/>
  <c r="K467" i="7"/>
  <c r="AJ467" i="7" s="1"/>
  <c r="I467" i="7"/>
  <c r="H467" i="7"/>
  <c r="AL704" i="7"/>
  <c r="L404" i="7"/>
  <c r="K404" i="7"/>
  <c r="I404" i="7"/>
  <c r="H404" i="7"/>
  <c r="AL703" i="7"/>
  <c r="L341" i="7"/>
  <c r="K341" i="7"/>
  <c r="I341" i="7"/>
  <c r="H341" i="7"/>
  <c r="AL702" i="7"/>
  <c r="L1319" i="7"/>
  <c r="K1319" i="7"/>
  <c r="I1319" i="7"/>
  <c r="H1319" i="7"/>
  <c r="AL701" i="7"/>
  <c r="L1309" i="7"/>
  <c r="K1309" i="7"/>
  <c r="I1309" i="7"/>
  <c r="H1309" i="7"/>
  <c r="AL700" i="7"/>
  <c r="L1246" i="7"/>
  <c r="K1246" i="7"/>
  <c r="I1246" i="7"/>
  <c r="H1246" i="7"/>
  <c r="AL699" i="7"/>
  <c r="L1179" i="7"/>
  <c r="K1179" i="7"/>
  <c r="Z1179" i="7" s="1"/>
  <c r="I1179" i="7"/>
  <c r="H1179" i="7"/>
  <c r="AL698" i="7"/>
  <c r="L1116" i="7"/>
  <c r="K1116" i="7"/>
  <c r="I1116" i="7"/>
  <c r="H1116" i="7"/>
  <c r="AL697" i="7"/>
  <c r="L1053" i="7"/>
  <c r="K1053" i="7"/>
  <c r="I1053" i="7"/>
  <c r="H1053" i="7"/>
  <c r="AL696" i="7"/>
  <c r="L977" i="7"/>
  <c r="K977" i="7"/>
  <c r="I977" i="7"/>
  <c r="H977" i="7"/>
  <c r="AL695" i="7"/>
  <c r="L887" i="7"/>
  <c r="K887" i="7"/>
  <c r="I887" i="7"/>
  <c r="H887" i="7"/>
  <c r="AL694" i="7"/>
  <c r="L824" i="7"/>
  <c r="K824" i="7"/>
  <c r="I824" i="7"/>
  <c r="H824" i="7"/>
  <c r="AL693" i="7"/>
  <c r="L761" i="7"/>
  <c r="K761" i="7"/>
  <c r="I761" i="7"/>
  <c r="H761" i="7"/>
  <c r="AL692" i="7"/>
  <c r="L697" i="7"/>
  <c r="K697" i="7"/>
  <c r="I697" i="7"/>
  <c r="H697" i="7"/>
  <c r="AL691" i="7"/>
  <c r="L616" i="7"/>
  <c r="K616" i="7"/>
  <c r="I616" i="7"/>
  <c r="H616" i="7"/>
  <c r="AL690" i="7"/>
  <c r="L466" i="7"/>
  <c r="K466" i="7"/>
  <c r="I466" i="7"/>
  <c r="H466" i="7"/>
  <c r="J466" i="7" s="1"/>
  <c r="AL689" i="7"/>
  <c r="L403" i="7"/>
  <c r="K403" i="7"/>
  <c r="I403" i="7"/>
  <c r="H403" i="7"/>
  <c r="AL688" i="7"/>
  <c r="L340" i="7"/>
  <c r="K340" i="7"/>
  <c r="I340" i="7"/>
  <c r="H340" i="7"/>
  <c r="AL687" i="7"/>
  <c r="L1318" i="7"/>
  <c r="K1318" i="7"/>
  <c r="I1318" i="7"/>
  <c r="J1318" i="7" s="1"/>
  <c r="H1318" i="7"/>
  <c r="AL686" i="7"/>
  <c r="L1308" i="7"/>
  <c r="K1308" i="7"/>
  <c r="I1308" i="7"/>
  <c r="H1308" i="7"/>
  <c r="AL685" i="7"/>
  <c r="L1245" i="7"/>
  <c r="K1245" i="7"/>
  <c r="I1245" i="7"/>
  <c r="H1245" i="7"/>
  <c r="AL684" i="7"/>
  <c r="L1178" i="7"/>
  <c r="K1178" i="7"/>
  <c r="I1178" i="7"/>
  <c r="H1178" i="7"/>
  <c r="AL683" i="7"/>
  <c r="L1115" i="7"/>
  <c r="K1115" i="7"/>
  <c r="I1115" i="7"/>
  <c r="H1115" i="7"/>
  <c r="AL682" i="7"/>
  <c r="L1052" i="7"/>
  <c r="K1052" i="7"/>
  <c r="I1052" i="7"/>
  <c r="H1052" i="7"/>
  <c r="AL681" i="7"/>
  <c r="L976" i="7"/>
  <c r="K976" i="7"/>
  <c r="I976" i="7"/>
  <c r="H976" i="7"/>
  <c r="AL680" i="7"/>
  <c r="L886" i="7"/>
  <c r="K886" i="7"/>
  <c r="I886" i="7"/>
  <c r="H886" i="7"/>
  <c r="AL679" i="7"/>
  <c r="L823" i="7"/>
  <c r="K823" i="7"/>
  <c r="I823" i="7"/>
  <c r="H823" i="7"/>
  <c r="AL678" i="7"/>
  <c r="L760" i="7"/>
  <c r="K760" i="7"/>
  <c r="I760" i="7"/>
  <c r="H760" i="7"/>
  <c r="AL677" i="7"/>
  <c r="L696" i="7"/>
  <c r="K696" i="7"/>
  <c r="I696" i="7"/>
  <c r="H696" i="7"/>
  <c r="AL676" i="7"/>
  <c r="L615" i="7"/>
  <c r="K615" i="7"/>
  <c r="I615" i="7"/>
  <c r="H615" i="7"/>
  <c r="AL675" i="7"/>
  <c r="L465" i="7"/>
  <c r="K465" i="7"/>
  <c r="I465" i="7"/>
  <c r="H465" i="7"/>
  <c r="AL674" i="7"/>
  <c r="L402" i="7"/>
  <c r="K402" i="7"/>
  <c r="I402" i="7"/>
  <c r="H402" i="7"/>
  <c r="AL673" i="7"/>
  <c r="L339" i="7"/>
  <c r="K339" i="7"/>
  <c r="I339" i="7"/>
  <c r="H339" i="7"/>
  <c r="AL672" i="7"/>
  <c r="L1317" i="7"/>
  <c r="K1317" i="7"/>
  <c r="O1317" i="7" s="1"/>
  <c r="I1317" i="7"/>
  <c r="H1317" i="7"/>
  <c r="AL671" i="7"/>
  <c r="L1307" i="7"/>
  <c r="X1307" i="7" s="1"/>
  <c r="K1307" i="7"/>
  <c r="I1307" i="7"/>
  <c r="H1307" i="7"/>
  <c r="AL670" i="7"/>
  <c r="L1244" i="7"/>
  <c r="K1244" i="7"/>
  <c r="I1244" i="7"/>
  <c r="H1244" i="7"/>
  <c r="AL669" i="7"/>
  <c r="L1177" i="7"/>
  <c r="K1177" i="7"/>
  <c r="I1177" i="7"/>
  <c r="H1177" i="7"/>
  <c r="AL668" i="7"/>
  <c r="L1114" i="7"/>
  <c r="K1114" i="7"/>
  <c r="I1114" i="7"/>
  <c r="H1114" i="7"/>
  <c r="AL667" i="7"/>
  <c r="L1051" i="7"/>
  <c r="K1051" i="7"/>
  <c r="I1051" i="7"/>
  <c r="H1051" i="7"/>
  <c r="AL666" i="7"/>
  <c r="L975" i="7"/>
  <c r="K975" i="7"/>
  <c r="I975" i="7"/>
  <c r="H975" i="7"/>
  <c r="AL665" i="7"/>
  <c r="L885" i="7"/>
  <c r="K885" i="7"/>
  <c r="I885" i="7"/>
  <c r="H885" i="7"/>
  <c r="AL664" i="7"/>
  <c r="L822" i="7"/>
  <c r="K822" i="7"/>
  <c r="AG822" i="7" s="1"/>
  <c r="I822" i="7"/>
  <c r="H822" i="7"/>
  <c r="AL663" i="7"/>
  <c r="L759" i="7"/>
  <c r="AI759" i="7" s="1"/>
  <c r="K759" i="7"/>
  <c r="I759" i="7"/>
  <c r="H759" i="7"/>
  <c r="AL662" i="7"/>
  <c r="L695" i="7"/>
  <c r="K695" i="7"/>
  <c r="P695" i="7" s="1"/>
  <c r="I695" i="7"/>
  <c r="H695" i="7"/>
  <c r="AL661" i="7"/>
  <c r="L614" i="7"/>
  <c r="K614" i="7"/>
  <c r="I614" i="7"/>
  <c r="H614" i="7"/>
  <c r="AL660" i="7"/>
  <c r="Z464" i="7"/>
  <c r="L464" i="7"/>
  <c r="K464" i="7"/>
  <c r="I464" i="7"/>
  <c r="H464" i="7"/>
  <c r="AL659" i="7"/>
  <c r="L401" i="7"/>
  <c r="K401" i="7"/>
  <c r="I401" i="7"/>
  <c r="H401" i="7"/>
  <c r="AL658" i="7"/>
  <c r="L338" i="7"/>
  <c r="K338" i="7"/>
  <c r="I338" i="7"/>
  <c r="H338" i="7"/>
  <c r="AL657" i="7"/>
  <c r="L1414" i="7"/>
  <c r="K1414" i="7"/>
  <c r="I1414" i="7"/>
  <c r="H1414" i="7"/>
  <c r="AL656" i="7"/>
  <c r="L1413" i="7"/>
  <c r="K1413" i="7"/>
  <c r="I1413" i="7"/>
  <c r="H1413" i="7"/>
  <c r="AL655" i="7"/>
  <c r="L1412" i="7"/>
  <c r="K1412" i="7"/>
  <c r="I1412" i="7"/>
  <c r="H1412" i="7"/>
  <c r="AL654" i="7"/>
  <c r="L1411" i="7"/>
  <c r="K1411" i="7"/>
  <c r="I1411" i="7"/>
  <c r="H1411" i="7"/>
  <c r="AL653" i="7"/>
  <c r="L1410" i="7"/>
  <c r="K1410" i="7"/>
  <c r="I1410" i="7"/>
  <c r="H1410" i="7"/>
  <c r="AL652" i="7"/>
  <c r="L1409" i="7"/>
  <c r="K1409" i="7"/>
  <c r="I1409" i="7"/>
  <c r="H1409" i="7"/>
  <c r="J1409" i="7" s="1"/>
  <c r="AL651" i="7"/>
  <c r="L1408" i="7"/>
  <c r="K1408" i="7"/>
  <c r="I1408" i="7"/>
  <c r="H1408" i="7"/>
  <c r="AL650" i="7"/>
  <c r="L1407" i="7"/>
  <c r="K1407" i="7"/>
  <c r="I1407" i="7"/>
  <c r="H1407" i="7"/>
  <c r="AL649" i="7"/>
  <c r="L1406" i="7"/>
  <c r="K1406" i="7"/>
  <c r="I1406" i="7"/>
  <c r="H1406" i="7"/>
  <c r="AL648" i="7"/>
  <c r="L1405" i="7"/>
  <c r="K1405" i="7"/>
  <c r="I1405" i="7"/>
  <c r="H1405" i="7"/>
  <c r="AL647" i="7"/>
  <c r="L1404" i="7"/>
  <c r="K1404" i="7"/>
  <c r="I1404" i="7"/>
  <c r="H1404" i="7"/>
  <c r="AL646" i="7"/>
  <c r="L1403" i="7"/>
  <c r="K1403" i="7"/>
  <c r="R1403" i="7" s="1"/>
  <c r="I1403" i="7"/>
  <c r="H1403" i="7"/>
  <c r="AL645" i="7"/>
  <c r="L1402" i="7"/>
  <c r="K1402" i="7"/>
  <c r="I1402" i="7"/>
  <c r="H1402" i="7"/>
  <c r="AL644" i="7"/>
  <c r="L1401" i="7"/>
  <c r="K1401" i="7"/>
  <c r="I1401" i="7"/>
  <c r="H1401" i="7"/>
  <c r="AL643" i="7"/>
  <c r="L1400" i="7"/>
  <c r="K1400" i="7"/>
  <c r="I1400" i="7"/>
  <c r="H1400" i="7"/>
  <c r="AL642" i="7"/>
  <c r="L1399" i="7"/>
  <c r="K1399" i="7"/>
  <c r="I1399" i="7"/>
  <c r="H1399" i="7"/>
  <c r="AL641" i="7"/>
  <c r="L1398" i="7"/>
  <c r="K1398" i="7"/>
  <c r="I1398" i="7"/>
  <c r="H1398" i="7"/>
  <c r="AL640" i="7"/>
  <c r="L1397" i="7"/>
  <c r="K1397" i="7"/>
  <c r="I1397" i="7"/>
  <c r="H1397" i="7"/>
  <c r="J1397" i="7" s="1"/>
  <c r="AL639" i="7"/>
  <c r="L1396" i="7"/>
  <c r="K1396" i="7"/>
  <c r="I1396" i="7"/>
  <c r="H1396" i="7"/>
  <c r="AL638" i="7"/>
  <c r="L1395" i="7"/>
  <c r="K1395" i="7"/>
  <c r="W1395" i="7" s="1"/>
  <c r="I1395" i="7"/>
  <c r="H1395" i="7"/>
  <c r="AL637" i="7"/>
  <c r="L1394" i="7"/>
  <c r="K1394" i="7"/>
  <c r="I1394" i="7"/>
  <c r="H1394" i="7"/>
  <c r="AL636" i="7"/>
  <c r="L1393" i="7"/>
  <c r="K1393" i="7"/>
  <c r="I1393" i="7"/>
  <c r="H1393" i="7"/>
  <c r="AL635" i="7"/>
  <c r="AC1392" i="7"/>
  <c r="L1392" i="7"/>
  <c r="K1392" i="7"/>
  <c r="M1392" i="7" s="1"/>
  <c r="I1392" i="7"/>
  <c r="H1392" i="7"/>
  <c r="AL634" i="7"/>
  <c r="L1391" i="7"/>
  <c r="AH1391" i="7" s="1"/>
  <c r="K1391" i="7"/>
  <c r="I1391" i="7"/>
  <c r="H1391" i="7"/>
  <c r="AL633" i="7"/>
  <c r="L1390" i="7"/>
  <c r="K1390" i="7"/>
  <c r="I1390" i="7"/>
  <c r="H1390" i="7"/>
  <c r="AL632" i="7"/>
  <c r="L1389" i="7"/>
  <c r="K1389" i="7"/>
  <c r="I1389" i="7"/>
  <c r="H1389" i="7"/>
  <c r="AL631" i="7"/>
  <c r="L1388" i="7"/>
  <c r="K1388" i="7"/>
  <c r="I1388" i="7"/>
  <c r="H1388" i="7"/>
  <c r="AL630" i="7"/>
  <c r="L1387" i="7"/>
  <c r="K1387" i="7"/>
  <c r="I1387" i="7"/>
  <c r="H1387" i="7"/>
  <c r="AL629" i="7"/>
  <c r="L1386" i="7"/>
  <c r="K1386" i="7"/>
  <c r="I1386" i="7"/>
  <c r="H1386" i="7"/>
  <c r="AL628" i="7"/>
  <c r="L1385" i="7"/>
  <c r="K1385" i="7"/>
  <c r="I1385" i="7"/>
  <c r="H1385" i="7"/>
  <c r="AL627" i="7"/>
  <c r="L1384" i="7"/>
  <c r="K1384" i="7"/>
  <c r="I1384" i="7"/>
  <c r="H1384" i="7"/>
  <c r="AL626" i="7"/>
  <c r="L1383" i="7"/>
  <c r="K1383" i="7"/>
  <c r="I1383" i="7"/>
  <c r="H1383" i="7"/>
  <c r="AL625" i="7"/>
  <c r="L1382" i="7"/>
  <c r="K1382" i="7"/>
  <c r="I1382" i="7"/>
  <c r="H1382" i="7"/>
  <c r="AL624" i="7"/>
  <c r="L1381" i="7"/>
  <c r="K1381" i="7"/>
  <c r="I1381" i="7"/>
  <c r="H1381" i="7"/>
  <c r="AL623" i="7"/>
  <c r="AH1380" i="7"/>
  <c r="L1380" i="7"/>
  <c r="O1380" i="7" s="1"/>
  <c r="K1380" i="7"/>
  <c r="I1380" i="7"/>
  <c r="H1380" i="7"/>
  <c r="AL622" i="7"/>
  <c r="L1379" i="7"/>
  <c r="K1379" i="7"/>
  <c r="I1379" i="7"/>
  <c r="H1379" i="7"/>
  <c r="AL621" i="7"/>
  <c r="AI1378" i="7"/>
  <c r="L1378" i="7"/>
  <c r="K1378" i="7"/>
  <c r="I1378" i="7"/>
  <c r="H1378" i="7"/>
  <c r="AL620" i="7"/>
  <c r="L1377" i="7"/>
  <c r="K1377" i="7"/>
  <c r="I1377" i="7"/>
  <c r="H1377" i="7"/>
  <c r="AL619" i="7"/>
  <c r="L1376" i="7"/>
  <c r="Y1376" i="7" s="1"/>
  <c r="K1376" i="7"/>
  <c r="I1376" i="7"/>
  <c r="H1376" i="7"/>
  <c r="AL618" i="7"/>
  <c r="L1375" i="7"/>
  <c r="K1375" i="7"/>
  <c r="I1375" i="7"/>
  <c r="H1375" i="7"/>
  <c r="AL617" i="7"/>
  <c r="L1374" i="7"/>
  <c r="K1374" i="7"/>
  <c r="I1374" i="7"/>
  <c r="H1374" i="7"/>
  <c r="AL616" i="7"/>
  <c r="L1373" i="7"/>
  <c r="K1373" i="7"/>
  <c r="I1373" i="7"/>
  <c r="H1373" i="7"/>
  <c r="AL615" i="7"/>
  <c r="L1372" i="7"/>
  <c r="K1372" i="7"/>
  <c r="I1372" i="7"/>
  <c r="H1372" i="7"/>
  <c r="AL614" i="7"/>
  <c r="L1371" i="7"/>
  <c r="K1371" i="7"/>
  <c r="I1371" i="7"/>
  <c r="H1371" i="7"/>
  <c r="AL613" i="7"/>
  <c r="L1370" i="7"/>
  <c r="K1370" i="7"/>
  <c r="I1370" i="7"/>
  <c r="H1370" i="7"/>
  <c r="AL612" i="7"/>
  <c r="L1369" i="7"/>
  <c r="AJ1369" i="7" s="1"/>
  <c r="K1369" i="7"/>
  <c r="I1369" i="7"/>
  <c r="H1369" i="7"/>
  <c r="AL611" i="7"/>
  <c r="L1368" i="7"/>
  <c r="K1368" i="7"/>
  <c r="I1368" i="7"/>
  <c r="H1368" i="7"/>
  <c r="AL610" i="7"/>
  <c r="L1367" i="7"/>
  <c r="K1367" i="7"/>
  <c r="I1367" i="7"/>
  <c r="H1367" i="7"/>
  <c r="AL609" i="7"/>
  <c r="L1366" i="7"/>
  <c r="K1366" i="7"/>
  <c r="I1366" i="7"/>
  <c r="H1366" i="7"/>
  <c r="AL608" i="7"/>
  <c r="L1365" i="7"/>
  <c r="K1365" i="7"/>
  <c r="I1365" i="7"/>
  <c r="H1365" i="7"/>
  <c r="AL607" i="7"/>
  <c r="L1364" i="7"/>
  <c r="K1364" i="7"/>
  <c r="I1364" i="7"/>
  <c r="H1364" i="7"/>
  <c r="AL606" i="7"/>
  <c r="L1363" i="7"/>
  <c r="K1363" i="7"/>
  <c r="I1363" i="7"/>
  <c r="H1363" i="7"/>
  <c r="AL605" i="7"/>
  <c r="L1362" i="7"/>
  <c r="K1362" i="7"/>
  <c r="I1362" i="7"/>
  <c r="H1362" i="7"/>
  <c r="AL604" i="7"/>
  <c r="L1361" i="7"/>
  <c r="K1361" i="7"/>
  <c r="I1361" i="7"/>
  <c r="H1361" i="7"/>
  <c r="AL603" i="7"/>
  <c r="L1360" i="7"/>
  <c r="O1360" i="7" s="1"/>
  <c r="K1360" i="7"/>
  <c r="I1360" i="7"/>
  <c r="H1360" i="7"/>
  <c r="AL602" i="7"/>
  <c r="L1359" i="7"/>
  <c r="K1359" i="7"/>
  <c r="I1359" i="7"/>
  <c r="H1359" i="7"/>
  <c r="AL601" i="7"/>
  <c r="L1358" i="7"/>
  <c r="K1358" i="7"/>
  <c r="I1358" i="7"/>
  <c r="H1358" i="7"/>
  <c r="AL600" i="7"/>
  <c r="L1357" i="7"/>
  <c r="K1357" i="7"/>
  <c r="I1357" i="7"/>
  <c r="H1357" i="7"/>
  <c r="AL599" i="7"/>
  <c r="L1356" i="7"/>
  <c r="K1356" i="7"/>
  <c r="I1356" i="7"/>
  <c r="H1356" i="7"/>
  <c r="AL598" i="7"/>
  <c r="L1355" i="7"/>
  <c r="K1355" i="7"/>
  <c r="I1355" i="7"/>
  <c r="H1355" i="7"/>
  <c r="AL597" i="7"/>
  <c r="L1354" i="7"/>
  <c r="K1354" i="7"/>
  <c r="I1354" i="7"/>
  <c r="H1354" i="7"/>
  <c r="AL596" i="7"/>
  <c r="L1353" i="7"/>
  <c r="K1353" i="7"/>
  <c r="I1353" i="7"/>
  <c r="H1353" i="7"/>
  <c r="AL595" i="7"/>
  <c r="L1352" i="7"/>
  <c r="K1352" i="7"/>
  <c r="I1352" i="7"/>
  <c r="H1352" i="7"/>
  <c r="AL594" i="7"/>
  <c r="U1351" i="7"/>
  <c r="L1351" i="7"/>
  <c r="K1351" i="7"/>
  <c r="Y1351" i="7" s="1"/>
  <c r="I1351" i="7"/>
  <c r="H1351" i="7"/>
  <c r="AL593" i="7"/>
  <c r="L1350" i="7"/>
  <c r="AG1350" i="7" s="1"/>
  <c r="K1350" i="7"/>
  <c r="I1350" i="7"/>
  <c r="H1350" i="7"/>
  <c r="AL592" i="7"/>
  <c r="L1316" i="7"/>
  <c r="K1316" i="7"/>
  <c r="I1316" i="7"/>
  <c r="H1316" i="7"/>
  <c r="AL591" i="7"/>
  <c r="L1306" i="7"/>
  <c r="K1306" i="7"/>
  <c r="I1306" i="7"/>
  <c r="H1306" i="7"/>
  <c r="AL590" i="7"/>
  <c r="L1243" i="7"/>
  <c r="K1243" i="7"/>
  <c r="I1243" i="7"/>
  <c r="H1243" i="7"/>
  <c r="AL589" i="7"/>
  <c r="L1176" i="7"/>
  <c r="K1176" i="7"/>
  <c r="I1176" i="7"/>
  <c r="H1176" i="7"/>
  <c r="AL588" i="7"/>
  <c r="L1113" i="7"/>
  <c r="K1113" i="7"/>
  <c r="I1113" i="7"/>
  <c r="H1113" i="7"/>
  <c r="AL587" i="7"/>
  <c r="L1050" i="7"/>
  <c r="K1050" i="7"/>
  <c r="I1050" i="7"/>
  <c r="H1050" i="7"/>
  <c r="AL586" i="7"/>
  <c r="L974" i="7"/>
  <c r="K974" i="7"/>
  <c r="I974" i="7"/>
  <c r="H974" i="7"/>
  <c r="AL585" i="7"/>
  <c r="L964" i="7"/>
  <c r="AJ964" i="7" s="1"/>
  <c r="K964" i="7"/>
  <c r="J964" i="7"/>
  <c r="I964" i="7"/>
  <c r="H964" i="7"/>
  <c r="AL584" i="7"/>
  <c r="L954" i="7"/>
  <c r="K954" i="7"/>
  <c r="I954" i="7"/>
  <c r="H954" i="7"/>
  <c r="AL583" i="7"/>
  <c r="L884" i="7"/>
  <c r="K884" i="7"/>
  <c r="I884" i="7"/>
  <c r="H884" i="7"/>
  <c r="AL582" i="7"/>
  <c r="L821" i="7"/>
  <c r="K821" i="7"/>
  <c r="I821" i="7"/>
  <c r="H821" i="7"/>
  <c r="AL581" i="7"/>
  <c r="L758" i="7"/>
  <c r="AI758" i="7" s="1"/>
  <c r="K758" i="7"/>
  <c r="I758" i="7"/>
  <c r="H758" i="7"/>
  <c r="AL580" i="7"/>
  <c r="L694" i="7"/>
  <c r="K694" i="7"/>
  <c r="I694" i="7"/>
  <c r="H694" i="7"/>
  <c r="AL579" i="7"/>
  <c r="L613" i="7"/>
  <c r="K613" i="7"/>
  <c r="I613" i="7"/>
  <c r="H613" i="7"/>
  <c r="AL578" i="7"/>
  <c r="L463" i="7"/>
  <c r="K463" i="7"/>
  <c r="I463" i="7"/>
  <c r="H463" i="7"/>
  <c r="AL577" i="7"/>
  <c r="L400" i="7"/>
  <c r="K400" i="7"/>
  <c r="I400" i="7"/>
  <c r="H400" i="7"/>
  <c r="AL576" i="7"/>
  <c r="L337" i="7"/>
  <c r="K337" i="7"/>
  <c r="AB337" i="7" s="1"/>
  <c r="I337" i="7"/>
  <c r="H337" i="7"/>
  <c r="AL575" i="7"/>
  <c r="L1315" i="7"/>
  <c r="R1315" i="7" s="1"/>
  <c r="K1315" i="7"/>
  <c r="I1315" i="7"/>
  <c r="H1315" i="7"/>
  <c r="AL574" i="7"/>
  <c r="L1305" i="7"/>
  <c r="K1305" i="7"/>
  <c r="I1305" i="7"/>
  <c r="H1305" i="7"/>
  <c r="AL573" i="7"/>
  <c r="L1242" i="7"/>
  <c r="K1242" i="7"/>
  <c r="I1242" i="7"/>
  <c r="H1242" i="7"/>
  <c r="AL572" i="7"/>
  <c r="L1175" i="7"/>
  <c r="K1175" i="7"/>
  <c r="I1175" i="7"/>
  <c r="H1175" i="7"/>
  <c r="J1175" i="7" s="1"/>
  <c r="AL571" i="7"/>
  <c r="L1112" i="7"/>
  <c r="K1112" i="7"/>
  <c r="I1112" i="7"/>
  <c r="H1112" i="7"/>
  <c r="AL570" i="7"/>
  <c r="L1049" i="7"/>
  <c r="K1049" i="7"/>
  <c r="AD1049" i="7" s="1"/>
  <c r="I1049" i="7"/>
  <c r="H1049" i="7"/>
  <c r="AL569" i="7"/>
  <c r="L973" i="7"/>
  <c r="K973" i="7"/>
  <c r="I973" i="7"/>
  <c r="H973" i="7"/>
  <c r="AL568" i="7"/>
  <c r="L963" i="7"/>
  <c r="K963" i="7"/>
  <c r="I963" i="7"/>
  <c r="H963" i="7"/>
  <c r="AL567" i="7"/>
  <c r="L953" i="7"/>
  <c r="K953" i="7"/>
  <c r="I953" i="7"/>
  <c r="H953" i="7"/>
  <c r="AL566" i="7"/>
  <c r="L883" i="7"/>
  <c r="K883" i="7"/>
  <c r="AH883" i="7" s="1"/>
  <c r="I883" i="7"/>
  <c r="H883" i="7"/>
  <c r="AL565" i="7"/>
  <c r="L820" i="7"/>
  <c r="K820" i="7"/>
  <c r="I820" i="7"/>
  <c r="H820" i="7"/>
  <c r="AL564" i="7"/>
  <c r="L757" i="7"/>
  <c r="K757" i="7"/>
  <c r="I757" i="7"/>
  <c r="H757" i="7"/>
  <c r="AL563" i="7"/>
  <c r="L693" i="7"/>
  <c r="K693" i="7"/>
  <c r="I693" i="7"/>
  <c r="H693" i="7"/>
  <c r="AL562" i="7"/>
  <c r="L612" i="7"/>
  <c r="K612" i="7"/>
  <c r="I612" i="7"/>
  <c r="H612" i="7"/>
  <c r="AL561" i="7"/>
  <c r="L462" i="7"/>
  <c r="K462" i="7"/>
  <c r="I462" i="7"/>
  <c r="H462" i="7"/>
  <c r="AL560" i="7"/>
  <c r="L399" i="7"/>
  <c r="K399" i="7"/>
  <c r="I399" i="7"/>
  <c r="H399" i="7"/>
  <c r="AL559" i="7"/>
  <c r="L336" i="7"/>
  <c r="AI336" i="7" s="1"/>
  <c r="K336" i="7"/>
  <c r="I336" i="7"/>
  <c r="H336" i="7"/>
  <c r="AL558" i="7"/>
  <c r="L1314" i="7"/>
  <c r="K1314" i="7"/>
  <c r="I1314" i="7"/>
  <c r="H1314" i="7"/>
  <c r="AL557" i="7"/>
  <c r="L1304" i="7"/>
  <c r="K1304" i="7"/>
  <c r="I1304" i="7"/>
  <c r="H1304" i="7"/>
  <c r="AL556" i="7"/>
  <c r="L1241" i="7"/>
  <c r="K1241" i="7"/>
  <c r="I1241" i="7"/>
  <c r="H1241" i="7"/>
  <c r="AL555" i="7"/>
  <c r="L1174" i="7"/>
  <c r="K1174" i="7"/>
  <c r="I1174" i="7"/>
  <c r="H1174" i="7"/>
  <c r="AL554" i="7"/>
  <c r="L1111" i="7"/>
  <c r="K1111" i="7"/>
  <c r="I1111" i="7"/>
  <c r="H1111" i="7"/>
  <c r="AL553" i="7"/>
  <c r="L1048" i="7"/>
  <c r="K1048" i="7"/>
  <c r="I1048" i="7"/>
  <c r="H1048" i="7"/>
  <c r="AL552" i="7"/>
  <c r="L972" i="7"/>
  <c r="K972" i="7"/>
  <c r="I972" i="7"/>
  <c r="H972" i="7"/>
  <c r="AL551" i="7"/>
  <c r="L962" i="7"/>
  <c r="K962" i="7"/>
  <c r="I962" i="7"/>
  <c r="H962" i="7"/>
  <c r="AL550" i="7"/>
  <c r="L952" i="7"/>
  <c r="K952" i="7"/>
  <c r="I952" i="7"/>
  <c r="H952" i="7"/>
  <c r="AL549" i="7"/>
  <c r="L882" i="7"/>
  <c r="K882" i="7"/>
  <c r="I882" i="7"/>
  <c r="H882" i="7"/>
  <c r="AL548" i="7"/>
  <c r="L819" i="7"/>
  <c r="K819" i="7"/>
  <c r="I819" i="7"/>
  <c r="H819" i="7"/>
  <c r="AL547" i="7"/>
  <c r="L756" i="7"/>
  <c r="K756" i="7"/>
  <c r="I756" i="7"/>
  <c r="H756" i="7"/>
  <c r="AL546" i="7"/>
  <c r="L692" i="7"/>
  <c r="K692" i="7"/>
  <c r="I692" i="7"/>
  <c r="H692" i="7"/>
  <c r="AL545" i="7"/>
  <c r="L611" i="7"/>
  <c r="K611" i="7"/>
  <c r="I611" i="7"/>
  <c r="H611" i="7"/>
  <c r="AL544" i="7"/>
  <c r="L461" i="7"/>
  <c r="K461" i="7"/>
  <c r="I461" i="7"/>
  <c r="H461" i="7"/>
  <c r="AL543" i="7"/>
  <c r="L398" i="7"/>
  <c r="K398" i="7"/>
  <c r="I398" i="7"/>
  <c r="H398" i="7"/>
  <c r="AL542" i="7"/>
  <c r="L335" i="7"/>
  <c r="K335" i="7"/>
  <c r="I335" i="7"/>
  <c r="H335" i="7"/>
  <c r="AL541" i="7"/>
  <c r="L1313" i="7"/>
  <c r="K1313" i="7"/>
  <c r="I1313" i="7"/>
  <c r="H1313" i="7"/>
  <c r="AL540" i="7"/>
  <c r="L1303" i="7"/>
  <c r="K1303" i="7"/>
  <c r="I1303" i="7"/>
  <c r="H1303" i="7"/>
  <c r="AL539" i="7"/>
  <c r="L1240" i="7"/>
  <c r="K1240" i="7"/>
  <c r="I1240" i="7"/>
  <c r="H1240" i="7"/>
  <c r="AL538" i="7"/>
  <c r="L1173" i="7"/>
  <c r="K1173" i="7"/>
  <c r="I1173" i="7"/>
  <c r="H1173" i="7"/>
  <c r="AL537" i="7"/>
  <c r="L1110" i="7"/>
  <c r="K1110" i="7"/>
  <c r="I1110" i="7"/>
  <c r="H1110" i="7"/>
  <c r="AL536" i="7"/>
  <c r="L1047" i="7"/>
  <c r="K1047" i="7"/>
  <c r="I1047" i="7"/>
  <c r="H1047" i="7"/>
  <c r="AL535" i="7"/>
  <c r="L971" i="7"/>
  <c r="K971" i="7"/>
  <c r="I971" i="7"/>
  <c r="H971" i="7"/>
  <c r="AL534" i="7"/>
  <c r="L961" i="7"/>
  <c r="K961" i="7"/>
  <c r="AD961" i="7" s="1"/>
  <c r="I961" i="7"/>
  <c r="H961" i="7"/>
  <c r="AL533" i="7"/>
  <c r="L951" i="7"/>
  <c r="K951" i="7"/>
  <c r="I951" i="7"/>
  <c r="H951" i="7"/>
  <c r="AL532" i="7"/>
  <c r="L881" i="7"/>
  <c r="K881" i="7"/>
  <c r="I881" i="7"/>
  <c r="J881" i="7" s="1"/>
  <c r="H881" i="7"/>
  <c r="AL531" i="7"/>
  <c r="L818" i="7"/>
  <c r="K818" i="7"/>
  <c r="I818" i="7"/>
  <c r="H818" i="7"/>
  <c r="AL530" i="7"/>
  <c r="L755" i="7"/>
  <c r="K755" i="7"/>
  <c r="AH755" i="7" s="1"/>
  <c r="I755" i="7"/>
  <c r="H755" i="7"/>
  <c r="AL529" i="7"/>
  <c r="L691" i="7"/>
  <c r="K691" i="7"/>
  <c r="I691" i="7"/>
  <c r="H691" i="7"/>
  <c r="AL528" i="7"/>
  <c r="L610" i="7"/>
  <c r="K610" i="7"/>
  <c r="I610" i="7"/>
  <c r="H610" i="7"/>
  <c r="AL527" i="7"/>
  <c r="L460" i="7"/>
  <c r="K460" i="7"/>
  <c r="I460" i="7"/>
  <c r="H460" i="7"/>
  <c r="AL526" i="7"/>
  <c r="L397" i="7"/>
  <c r="U397" i="7" s="1"/>
  <c r="K397" i="7"/>
  <c r="I397" i="7"/>
  <c r="H397" i="7"/>
  <c r="AL525" i="7"/>
  <c r="L334" i="7"/>
  <c r="K334" i="7"/>
  <c r="I334" i="7"/>
  <c r="H334" i="7"/>
  <c r="J334" i="7" s="1"/>
  <c r="AL524" i="7"/>
  <c r="L1239" i="7"/>
  <c r="K1239" i="7"/>
  <c r="I1239" i="7"/>
  <c r="H1239" i="7"/>
  <c r="AL523" i="7"/>
  <c r="L1172" i="7"/>
  <c r="K1172" i="7"/>
  <c r="I1172" i="7"/>
  <c r="H1172" i="7"/>
  <c r="AL522" i="7"/>
  <c r="L1109" i="7"/>
  <c r="K1109" i="7"/>
  <c r="I1109" i="7"/>
  <c r="H1109" i="7"/>
  <c r="AL521" i="7"/>
  <c r="L1046" i="7"/>
  <c r="K1046" i="7"/>
  <c r="I1046" i="7"/>
  <c r="H1046" i="7"/>
  <c r="AL520" i="7"/>
  <c r="L970" i="7"/>
  <c r="K970" i="7"/>
  <c r="I970" i="7"/>
  <c r="H970" i="7"/>
  <c r="AL519" i="7"/>
  <c r="L960" i="7"/>
  <c r="K960" i="7"/>
  <c r="I960" i="7"/>
  <c r="H960" i="7"/>
  <c r="AL518" i="7"/>
  <c r="L950" i="7"/>
  <c r="K950" i="7"/>
  <c r="I950" i="7"/>
  <c r="H950" i="7"/>
  <c r="AL517" i="7"/>
  <c r="L880" i="7"/>
  <c r="K880" i="7"/>
  <c r="I880" i="7"/>
  <c r="H880" i="7"/>
  <c r="AL516" i="7"/>
  <c r="L817" i="7"/>
  <c r="K817" i="7"/>
  <c r="I817" i="7"/>
  <c r="H817" i="7"/>
  <c r="AL515" i="7"/>
  <c r="L754" i="7"/>
  <c r="K754" i="7"/>
  <c r="R754" i="7" s="1"/>
  <c r="I754" i="7"/>
  <c r="H754" i="7"/>
  <c r="AL514" i="7"/>
  <c r="L690" i="7"/>
  <c r="K690" i="7"/>
  <c r="I690" i="7"/>
  <c r="H690" i="7"/>
  <c r="AL513" i="7"/>
  <c r="L609" i="7"/>
  <c r="K609" i="7"/>
  <c r="I609" i="7"/>
  <c r="H609" i="7"/>
  <c r="AL512" i="7"/>
  <c r="L459" i="7"/>
  <c r="K459" i="7"/>
  <c r="P459" i="7" s="1"/>
  <c r="I459" i="7"/>
  <c r="H459" i="7"/>
  <c r="AL511" i="7"/>
  <c r="L396" i="7"/>
  <c r="K396" i="7"/>
  <c r="V396" i="7" s="1"/>
  <c r="I396" i="7"/>
  <c r="H396" i="7"/>
  <c r="AL510" i="7"/>
  <c r="L333" i="7"/>
  <c r="K333" i="7"/>
  <c r="I333" i="7"/>
  <c r="H333" i="7"/>
  <c r="AL509" i="7"/>
  <c r="L1238" i="7"/>
  <c r="K1238" i="7"/>
  <c r="I1238" i="7"/>
  <c r="H1238" i="7"/>
  <c r="AL508" i="7"/>
  <c r="L1171" i="7"/>
  <c r="K1171" i="7"/>
  <c r="I1171" i="7"/>
  <c r="H1171" i="7"/>
  <c r="AL507" i="7"/>
  <c r="L1108" i="7"/>
  <c r="K1108" i="7"/>
  <c r="I1108" i="7"/>
  <c r="H1108" i="7"/>
  <c r="AL506" i="7"/>
  <c r="L1045" i="7"/>
  <c r="K1045" i="7"/>
  <c r="Z1045" i="7" s="1"/>
  <c r="I1045" i="7"/>
  <c r="H1045" i="7"/>
  <c r="AL505" i="7"/>
  <c r="L969" i="7"/>
  <c r="K969" i="7"/>
  <c r="AI969" i="7" s="1"/>
  <c r="I969" i="7"/>
  <c r="H969" i="7"/>
  <c r="AL504" i="7"/>
  <c r="L959" i="7"/>
  <c r="Z959" i="7" s="1"/>
  <c r="K959" i="7"/>
  <c r="I959" i="7"/>
  <c r="H959" i="7"/>
  <c r="AL503" i="7"/>
  <c r="L949" i="7"/>
  <c r="K949" i="7"/>
  <c r="I949" i="7"/>
  <c r="H949" i="7"/>
  <c r="AL502" i="7"/>
  <c r="L879" i="7"/>
  <c r="K879" i="7"/>
  <c r="I879" i="7"/>
  <c r="H879" i="7"/>
  <c r="AL501" i="7"/>
  <c r="L816" i="7"/>
  <c r="K816" i="7"/>
  <c r="I816" i="7"/>
  <c r="H816" i="7"/>
  <c r="AL500" i="7"/>
  <c r="L753" i="7"/>
  <c r="K753" i="7"/>
  <c r="I753" i="7"/>
  <c r="H753" i="7"/>
  <c r="AL499" i="7"/>
  <c r="L689" i="7"/>
  <c r="K689" i="7"/>
  <c r="I689" i="7"/>
  <c r="H689" i="7"/>
  <c r="AL498" i="7"/>
  <c r="L608" i="7"/>
  <c r="K608" i="7"/>
  <c r="I608" i="7"/>
  <c r="H608" i="7"/>
  <c r="AL497" i="7"/>
  <c r="L458" i="7"/>
  <c r="K458" i="7"/>
  <c r="I458" i="7"/>
  <c r="H458" i="7"/>
  <c r="AL496" i="7"/>
  <c r="L395" i="7"/>
  <c r="K395" i="7"/>
  <c r="I395" i="7"/>
  <c r="H395" i="7"/>
  <c r="AL495" i="7"/>
  <c r="L332" i="7"/>
  <c r="K332" i="7"/>
  <c r="I332" i="7"/>
  <c r="H332" i="7"/>
  <c r="AL494" i="7"/>
  <c r="L1237" i="7"/>
  <c r="K1237" i="7"/>
  <c r="I1237" i="7"/>
  <c r="H1237" i="7"/>
  <c r="AL493" i="7"/>
  <c r="L1170" i="7"/>
  <c r="K1170" i="7"/>
  <c r="I1170" i="7"/>
  <c r="H1170" i="7"/>
  <c r="AL492" i="7"/>
  <c r="L1107" i="7"/>
  <c r="N1107" i="7" s="1"/>
  <c r="K1107" i="7"/>
  <c r="I1107" i="7"/>
  <c r="H1107" i="7"/>
  <c r="AL491" i="7"/>
  <c r="L1044" i="7"/>
  <c r="K1044" i="7"/>
  <c r="I1044" i="7"/>
  <c r="H1044" i="7"/>
  <c r="AL490" i="7"/>
  <c r="L968" i="7"/>
  <c r="K968" i="7"/>
  <c r="I968" i="7"/>
  <c r="H968" i="7"/>
  <c r="AL489" i="7"/>
  <c r="L958" i="7"/>
  <c r="K958" i="7"/>
  <c r="AA958" i="7" s="1"/>
  <c r="I958" i="7"/>
  <c r="H958" i="7"/>
  <c r="AL488" i="7"/>
  <c r="L948" i="7"/>
  <c r="K948" i="7"/>
  <c r="I948" i="7"/>
  <c r="H948" i="7"/>
  <c r="AL487" i="7"/>
  <c r="L878" i="7"/>
  <c r="K878" i="7"/>
  <c r="I878" i="7"/>
  <c r="H878" i="7"/>
  <c r="AL486" i="7"/>
  <c r="L815" i="7"/>
  <c r="K815" i="7"/>
  <c r="I815" i="7"/>
  <c r="H815" i="7"/>
  <c r="AL485" i="7"/>
  <c r="L752" i="7"/>
  <c r="AI752" i="7" s="1"/>
  <c r="K752" i="7"/>
  <c r="I752" i="7"/>
  <c r="H752" i="7"/>
  <c r="AL484" i="7"/>
  <c r="L688" i="7"/>
  <c r="K688" i="7"/>
  <c r="I688" i="7"/>
  <c r="H688" i="7"/>
  <c r="AL483" i="7"/>
  <c r="L607" i="7"/>
  <c r="K607" i="7"/>
  <c r="I607" i="7"/>
  <c r="H607" i="7"/>
  <c r="AL482" i="7"/>
  <c r="L457" i="7"/>
  <c r="K457" i="7"/>
  <c r="I457" i="7"/>
  <c r="H457" i="7"/>
  <c r="AL481" i="7"/>
  <c r="L394" i="7"/>
  <c r="K394" i="7"/>
  <c r="I394" i="7"/>
  <c r="H394" i="7"/>
  <c r="AL480" i="7"/>
  <c r="L331" i="7"/>
  <c r="K331" i="7"/>
  <c r="I331" i="7"/>
  <c r="H331" i="7"/>
  <c r="AL479" i="7"/>
  <c r="L1236" i="7"/>
  <c r="Z1236" i="7" s="1"/>
  <c r="K1236" i="7"/>
  <c r="I1236" i="7"/>
  <c r="H1236" i="7"/>
  <c r="AL478" i="7"/>
  <c r="L1169" i="7"/>
  <c r="K1169" i="7"/>
  <c r="I1169" i="7"/>
  <c r="H1169" i="7"/>
  <c r="AL477" i="7"/>
  <c r="L1106" i="7"/>
  <c r="K1106" i="7"/>
  <c r="I1106" i="7"/>
  <c r="H1106" i="7"/>
  <c r="AL476" i="7"/>
  <c r="L1043" i="7"/>
  <c r="K1043" i="7"/>
  <c r="I1043" i="7"/>
  <c r="H1043" i="7"/>
  <c r="AL475" i="7"/>
  <c r="L967" i="7"/>
  <c r="K967" i="7"/>
  <c r="I967" i="7"/>
  <c r="H967" i="7"/>
  <c r="AL474" i="7"/>
  <c r="L957" i="7"/>
  <c r="K957" i="7"/>
  <c r="I957" i="7"/>
  <c r="H957" i="7"/>
  <c r="AL473" i="7"/>
  <c r="L947" i="7"/>
  <c r="K947" i="7"/>
  <c r="AF947" i="7" s="1"/>
  <c r="I947" i="7"/>
  <c r="H947" i="7"/>
  <c r="AL472" i="7"/>
  <c r="L877" i="7"/>
  <c r="K877" i="7"/>
  <c r="I877" i="7"/>
  <c r="H877" i="7"/>
  <c r="AL471" i="7"/>
  <c r="L814" i="7"/>
  <c r="N814" i="7" s="1"/>
  <c r="K814" i="7"/>
  <c r="I814" i="7"/>
  <c r="H814" i="7"/>
  <c r="AL470" i="7"/>
  <c r="L751" i="7"/>
  <c r="K751" i="7"/>
  <c r="I751" i="7"/>
  <c r="H751" i="7"/>
  <c r="AL469" i="7"/>
  <c r="L687" i="7"/>
  <c r="AF687" i="7" s="1"/>
  <c r="K687" i="7"/>
  <c r="I687" i="7"/>
  <c r="H687" i="7"/>
  <c r="AL468" i="7"/>
  <c r="L606" i="7"/>
  <c r="K606" i="7"/>
  <c r="I606" i="7"/>
  <c r="H606" i="7"/>
  <c r="AL467" i="7"/>
  <c r="L456" i="7"/>
  <c r="K456" i="7"/>
  <c r="I456" i="7"/>
  <c r="H456" i="7"/>
  <c r="AL466" i="7"/>
  <c r="L393" i="7"/>
  <c r="K393" i="7"/>
  <c r="I393" i="7"/>
  <c r="H393" i="7"/>
  <c r="AL465" i="7"/>
  <c r="L330" i="7"/>
  <c r="K330" i="7"/>
  <c r="I330" i="7"/>
  <c r="H330" i="7"/>
  <c r="AL464" i="7"/>
  <c r="L605" i="7"/>
  <c r="K605" i="7"/>
  <c r="I605" i="7"/>
  <c r="H605" i="7"/>
  <c r="AL463" i="7"/>
  <c r="L604" i="7"/>
  <c r="K604" i="7"/>
  <c r="I604" i="7"/>
  <c r="H604" i="7"/>
  <c r="AL462" i="7"/>
  <c r="L603" i="7"/>
  <c r="K603" i="7"/>
  <c r="I603" i="7"/>
  <c r="H603" i="7"/>
  <c r="AL461" i="7"/>
  <c r="L602" i="7"/>
  <c r="K602" i="7"/>
  <c r="I602" i="7"/>
  <c r="H602" i="7"/>
  <c r="AL460" i="7"/>
  <c r="L601" i="7"/>
  <c r="K601" i="7"/>
  <c r="I601" i="7"/>
  <c r="H601" i="7"/>
  <c r="AL459" i="7"/>
  <c r="L600" i="7"/>
  <c r="K600" i="7"/>
  <c r="AC600" i="7" s="1"/>
  <c r="I600" i="7"/>
  <c r="H600" i="7"/>
  <c r="AL458" i="7"/>
  <c r="L599" i="7"/>
  <c r="K599" i="7"/>
  <c r="T599" i="7" s="1"/>
  <c r="I599" i="7"/>
  <c r="H599" i="7"/>
  <c r="AL457" i="7"/>
  <c r="L598" i="7"/>
  <c r="K598" i="7"/>
  <c r="I598" i="7"/>
  <c r="H598" i="7"/>
  <c r="AL456" i="7"/>
  <c r="L597" i="7"/>
  <c r="K597" i="7"/>
  <c r="I597" i="7"/>
  <c r="H597" i="7"/>
  <c r="AL455" i="7"/>
  <c r="L596" i="7"/>
  <c r="K596" i="7"/>
  <c r="V596" i="7" s="1"/>
  <c r="I596" i="7"/>
  <c r="H596" i="7"/>
  <c r="AL454" i="7"/>
  <c r="L595" i="7"/>
  <c r="K595" i="7"/>
  <c r="I595" i="7"/>
  <c r="H595" i="7"/>
  <c r="AL453" i="7"/>
  <c r="L594" i="7"/>
  <c r="K594" i="7"/>
  <c r="I594" i="7"/>
  <c r="H594" i="7"/>
  <c r="AL452" i="7"/>
  <c r="L593" i="7"/>
  <c r="X593" i="7" s="1"/>
  <c r="K593" i="7"/>
  <c r="I593" i="7"/>
  <c r="H593" i="7"/>
  <c r="AL451" i="7"/>
  <c r="L592" i="7"/>
  <c r="K592" i="7"/>
  <c r="I592" i="7"/>
  <c r="H592" i="7"/>
  <c r="AL450" i="7"/>
  <c r="L591" i="7"/>
  <c r="K591" i="7"/>
  <c r="I591" i="7"/>
  <c r="H591" i="7"/>
  <c r="AL449" i="7"/>
  <c r="L590" i="7"/>
  <c r="Q590" i="7" s="1"/>
  <c r="K590" i="7"/>
  <c r="I590" i="7"/>
  <c r="H590" i="7"/>
  <c r="AL448" i="7"/>
  <c r="L589" i="7"/>
  <c r="K589" i="7"/>
  <c r="I589" i="7"/>
  <c r="H589" i="7"/>
  <c r="AL447" i="7"/>
  <c r="L588" i="7"/>
  <c r="K588" i="7"/>
  <c r="O588" i="7" s="1"/>
  <c r="I588" i="7"/>
  <c r="H588" i="7"/>
  <c r="AL446" i="7"/>
  <c r="L587" i="7"/>
  <c r="K587" i="7"/>
  <c r="I587" i="7"/>
  <c r="H587" i="7"/>
  <c r="AL445" i="7"/>
  <c r="L586" i="7"/>
  <c r="K586" i="7"/>
  <c r="I586" i="7"/>
  <c r="H586" i="7"/>
  <c r="AL444" i="7"/>
  <c r="L585" i="7"/>
  <c r="K585" i="7"/>
  <c r="I585" i="7"/>
  <c r="H585" i="7"/>
  <c r="AL443" i="7"/>
  <c r="L584" i="7"/>
  <c r="K584" i="7"/>
  <c r="I584" i="7"/>
  <c r="H584" i="7"/>
  <c r="AL442" i="7"/>
  <c r="L583" i="7"/>
  <c r="K583" i="7"/>
  <c r="I583" i="7"/>
  <c r="H583" i="7"/>
  <c r="AL441" i="7"/>
  <c r="L582" i="7"/>
  <c r="K582" i="7"/>
  <c r="I582" i="7"/>
  <c r="H582" i="7"/>
  <c r="AL440" i="7"/>
  <c r="L581" i="7"/>
  <c r="K581" i="7"/>
  <c r="I581" i="7"/>
  <c r="H581" i="7"/>
  <c r="AL439" i="7"/>
  <c r="L580" i="7"/>
  <c r="K580" i="7"/>
  <c r="I580" i="7"/>
  <c r="H580" i="7"/>
  <c r="AL438" i="7"/>
  <c r="L579" i="7"/>
  <c r="K579" i="7"/>
  <c r="I579" i="7"/>
  <c r="H579" i="7"/>
  <c r="AL437" i="7"/>
  <c r="L578" i="7"/>
  <c r="K578" i="7"/>
  <c r="I578" i="7"/>
  <c r="H578" i="7"/>
  <c r="AL436" i="7"/>
  <c r="L577" i="7"/>
  <c r="K577" i="7"/>
  <c r="I577" i="7"/>
  <c r="H577" i="7"/>
  <c r="AL435" i="7"/>
  <c r="L576" i="7"/>
  <c r="K576" i="7"/>
  <c r="I576" i="7"/>
  <c r="H576" i="7"/>
  <c r="AL434" i="7"/>
  <c r="L575" i="7"/>
  <c r="K575" i="7"/>
  <c r="I575" i="7"/>
  <c r="H575" i="7"/>
  <c r="AL433" i="7"/>
  <c r="L574" i="7"/>
  <c r="K574" i="7"/>
  <c r="I574" i="7"/>
  <c r="H574" i="7"/>
  <c r="AL432" i="7"/>
  <c r="L573" i="7"/>
  <c r="K573" i="7"/>
  <c r="I573" i="7"/>
  <c r="H573" i="7"/>
  <c r="AL431" i="7"/>
  <c r="L572" i="7"/>
  <c r="K572" i="7"/>
  <c r="I572" i="7"/>
  <c r="H572" i="7"/>
  <c r="AL430" i="7"/>
  <c r="U571" i="7"/>
  <c r="L571" i="7"/>
  <c r="K571" i="7"/>
  <c r="I571" i="7"/>
  <c r="H571" i="7"/>
  <c r="AL429" i="7"/>
  <c r="L570" i="7"/>
  <c r="K570" i="7"/>
  <c r="I570" i="7"/>
  <c r="H570" i="7"/>
  <c r="AL428" i="7"/>
  <c r="L569" i="7"/>
  <c r="K569" i="7"/>
  <c r="I569" i="7"/>
  <c r="H569" i="7"/>
  <c r="AL427" i="7"/>
  <c r="O568" i="7"/>
  <c r="L568" i="7"/>
  <c r="K568" i="7"/>
  <c r="I568" i="7"/>
  <c r="H568" i="7"/>
  <c r="AL426" i="7"/>
  <c r="Z567" i="7"/>
  <c r="M567" i="7"/>
  <c r="L567" i="7"/>
  <c r="T567" i="7" s="1"/>
  <c r="K567" i="7"/>
  <c r="R567" i="7" s="1"/>
  <c r="I567" i="7"/>
  <c r="H567" i="7"/>
  <c r="AL425" i="7"/>
  <c r="L566" i="7"/>
  <c r="K566" i="7"/>
  <c r="I566" i="7"/>
  <c r="H566" i="7"/>
  <c r="AL424" i="7"/>
  <c r="L565" i="7"/>
  <c r="K565" i="7"/>
  <c r="I565" i="7"/>
  <c r="H565" i="7"/>
  <c r="AL423" i="7"/>
  <c r="L564" i="7"/>
  <c r="K564" i="7"/>
  <c r="I564" i="7"/>
  <c r="H564" i="7"/>
  <c r="AL422" i="7"/>
  <c r="L563" i="7"/>
  <c r="K563" i="7"/>
  <c r="I563" i="7"/>
  <c r="H563" i="7"/>
  <c r="AL421" i="7"/>
  <c r="L562" i="7"/>
  <c r="K562" i="7"/>
  <c r="I562" i="7"/>
  <c r="H562" i="7"/>
  <c r="AL420" i="7"/>
  <c r="L561" i="7"/>
  <c r="K561" i="7"/>
  <c r="I561" i="7"/>
  <c r="H561" i="7"/>
  <c r="AL419" i="7"/>
  <c r="L560" i="7"/>
  <c r="N560" i="7" s="1"/>
  <c r="K560" i="7"/>
  <c r="I560" i="7"/>
  <c r="J560" i="7" s="1"/>
  <c r="H560" i="7"/>
  <c r="AL418" i="7"/>
  <c r="L559" i="7"/>
  <c r="K559" i="7"/>
  <c r="I559" i="7"/>
  <c r="H559" i="7"/>
  <c r="AL417" i="7"/>
  <c r="L558" i="7"/>
  <c r="T558" i="7" s="1"/>
  <c r="K558" i="7"/>
  <c r="I558" i="7"/>
  <c r="H558" i="7"/>
  <c r="AL416" i="7"/>
  <c r="L557" i="7"/>
  <c r="K557" i="7"/>
  <c r="I557" i="7"/>
  <c r="H557" i="7"/>
  <c r="AL415" i="7"/>
  <c r="L556" i="7"/>
  <c r="K556" i="7"/>
  <c r="I556" i="7"/>
  <c r="H556" i="7"/>
  <c r="AL414" i="7"/>
  <c r="L555" i="7"/>
  <c r="K555" i="7"/>
  <c r="I555" i="7"/>
  <c r="H555" i="7"/>
  <c r="AL413" i="7"/>
  <c r="L554" i="7"/>
  <c r="K554" i="7"/>
  <c r="I554" i="7"/>
  <c r="H554" i="7"/>
  <c r="AL412" i="7"/>
  <c r="L553" i="7"/>
  <c r="K553" i="7"/>
  <c r="I553" i="7"/>
  <c r="H553" i="7"/>
  <c r="AL411" i="7"/>
  <c r="L552" i="7"/>
  <c r="K552" i="7"/>
  <c r="I552" i="7"/>
  <c r="H552" i="7"/>
  <c r="AL410" i="7"/>
  <c r="L551" i="7"/>
  <c r="K551" i="7"/>
  <c r="N551" i="7" s="1"/>
  <c r="I551" i="7"/>
  <c r="H551" i="7"/>
  <c r="AL409" i="7"/>
  <c r="L550" i="7"/>
  <c r="K550" i="7"/>
  <c r="I550" i="7"/>
  <c r="H550" i="7"/>
  <c r="AL408" i="7"/>
  <c r="L549" i="7"/>
  <c r="K549" i="7"/>
  <c r="I549" i="7"/>
  <c r="H549" i="7"/>
  <c r="AL407" i="7"/>
  <c r="L548" i="7"/>
  <c r="N548" i="7" s="1"/>
  <c r="K548" i="7"/>
  <c r="I548" i="7"/>
  <c r="H548" i="7"/>
  <c r="AL406" i="7"/>
  <c r="L547" i="7"/>
  <c r="K547" i="7"/>
  <c r="I547" i="7"/>
  <c r="H547" i="7"/>
  <c r="AL405" i="7"/>
  <c r="L546" i="7"/>
  <c r="K546" i="7"/>
  <c r="I546" i="7"/>
  <c r="H546" i="7"/>
  <c r="AL404" i="7"/>
  <c r="L545" i="7"/>
  <c r="K545" i="7"/>
  <c r="I545" i="7"/>
  <c r="H545" i="7"/>
  <c r="AL403" i="7"/>
  <c r="L544" i="7"/>
  <c r="K544" i="7"/>
  <c r="I544" i="7"/>
  <c r="H544" i="7"/>
  <c r="AL402" i="7"/>
  <c r="L543" i="7"/>
  <c r="N543" i="7" s="1"/>
  <c r="K543" i="7"/>
  <c r="I543" i="7"/>
  <c r="H543" i="7"/>
  <c r="AL401" i="7"/>
  <c r="L542" i="7"/>
  <c r="K542" i="7"/>
  <c r="I542" i="7"/>
  <c r="H542" i="7"/>
  <c r="AL400" i="7"/>
  <c r="L541" i="7"/>
  <c r="K541" i="7"/>
  <c r="I541" i="7"/>
  <c r="H541" i="7"/>
  <c r="AL399" i="7"/>
  <c r="L540" i="7"/>
  <c r="K540" i="7"/>
  <c r="I540" i="7"/>
  <c r="H540" i="7"/>
  <c r="AL398" i="7"/>
  <c r="L539" i="7"/>
  <c r="K539" i="7"/>
  <c r="I539" i="7"/>
  <c r="H539" i="7"/>
  <c r="AL397" i="7"/>
  <c r="L1828" i="7"/>
  <c r="K1828" i="7"/>
  <c r="I1828" i="7"/>
  <c r="H1828" i="7"/>
  <c r="AL396" i="7"/>
  <c r="L1827" i="7"/>
  <c r="K1827" i="7"/>
  <c r="I1827" i="7"/>
  <c r="H1827" i="7"/>
  <c r="AL395" i="7"/>
  <c r="L1826" i="7"/>
  <c r="K1826" i="7"/>
  <c r="I1826" i="7"/>
  <c r="H1826" i="7"/>
  <c r="AL394" i="7"/>
  <c r="L1825" i="7"/>
  <c r="K1825" i="7"/>
  <c r="I1825" i="7"/>
  <c r="H1825" i="7"/>
  <c r="AL393" i="7"/>
  <c r="L1823" i="7"/>
  <c r="K1823" i="7"/>
  <c r="I1823" i="7"/>
  <c r="H1823" i="7"/>
  <c r="AL392" i="7"/>
  <c r="L1821" i="7"/>
  <c r="K1821" i="7"/>
  <c r="I1821" i="7"/>
  <c r="H1821" i="7"/>
  <c r="AL391" i="7"/>
  <c r="L1820" i="7"/>
  <c r="K1820" i="7"/>
  <c r="I1820" i="7"/>
  <c r="H1820" i="7"/>
  <c r="AL390" i="7"/>
  <c r="L1813" i="7"/>
  <c r="K1813" i="7"/>
  <c r="I1813" i="7"/>
  <c r="H1813" i="7"/>
  <c r="AL389" i="7"/>
  <c r="L1812" i="7"/>
  <c r="K1812" i="7"/>
  <c r="I1812" i="7"/>
  <c r="H1812" i="7"/>
  <c r="AL388" i="7"/>
  <c r="L1811" i="7"/>
  <c r="K1811" i="7"/>
  <c r="I1811" i="7"/>
  <c r="H1811" i="7"/>
  <c r="AL387" i="7"/>
  <c r="L1809" i="7"/>
  <c r="K1809" i="7"/>
  <c r="W1809" i="7" s="1"/>
  <c r="I1809" i="7"/>
  <c r="H1809" i="7"/>
  <c r="AL386" i="7"/>
  <c r="L1806" i="7"/>
  <c r="K1806" i="7"/>
  <c r="I1806" i="7"/>
  <c r="H1806" i="7"/>
  <c r="AL385" i="7"/>
  <c r="L1799" i="7"/>
  <c r="K1799" i="7"/>
  <c r="I1799" i="7"/>
  <c r="H1799" i="7"/>
  <c r="AL384" i="7"/>
  <c r="L1787" i="7"/>
  <c r="K1787" i="7"/>
  <c r="I1787" i="7"/>
  <c r="H1787" i="7"/>
  <c r="AL383" i="7"/>
  <c r="L1781" i="7"/>
  <c r="K1781" i="7"/>
  <c r="I1781" i="7"/>
  <c r="H1781" i="7"/>
  <c r="AL382" i="7"/>
  <c r="L1775" i="7"/>
  <c r="K1775" i="7"/>
  <c r="I1775" i="7"/>
  <c r="H1775" i="7"/>
  <c r="AL381" i="7"/>
  <c r="L1709" i="7"/>
  <c r="K1709" i="7"/>
  <c r="I1709" i="7"/>
  <c r="H1709" i="7"/>
  <c r="AL380" i="7"/>
  <c r="L1707" i="7"/>
  <c r="K1707" i="7"/>
  <c r="I1707" i="7"/>
  <c r="H1707" i="7"/>
  <c r="AL379" i="7"/>
  <c r="L1705" i="7"/>
  <c r="K1705" i="7"/>
  <c r="I1705" i="7"/>
  <c r="H1705" i="7"/>
  <c r="AL378" i="7"/>
  <c r="L1703" i="7"/>
  <c r="K1703" i="7"/>
  <c r="I1703" i="7"/>
  <c r="H1703" i="7"/>
  <c r="AL377" i="7"/>
  <c r="L1702" i="7"/>
  <c r="K1702" i="7"/>
  <c r="I1702" i="7"/>
  <c r="H1702" i="7"/>
  <c r="AL376" i="7"/>
  <c r="L1701" i="7"/>
  <c r="K1701" i="7"/>
  <c r="I1701" i="7"/>
  <c r="H1701" i="7"/>
  <c r="AL375" i="7"/>
  <c r="L1700" i="7"/>
  <c r="K1700" i="7"/>
  <c r="I1700" i="7"/>
  <c r="H1700" i="7"/>
  <c r="AL374" i="7"/>
  <c r="L1637" i="7"/>
  <c r="W1637" i="7" s="1"/>
  <c r="K1637" i="7"/>
  <c r="I1637" i="7"/>
  <c r="H1637" i="7"/>
  <c r="J1637" i="7" s="1"/>
  <c r="AL373" i="7"/>
  <c r="L1635" i="7"/>
  <c r="K1635" i="7"/>
  <c r="I1635" i="7"/>
  <c r="H1635" i="7"/>
  <c r="AL372" i="7"/>
  <c r="L1633" i="7"/>
  <c r="K1633" i="7"/>
  <c r="X1633" i="7" s="1"/>
  <c r="I1633" i="7"/>
  <c r="H1633" i="7"/>
  <c r="AL371" i="7"/>
  <c r="L1629" i="7"/>
  <c r="K1629" i="7"/>
  <c r="I1629" i="7"/>
  <c r="H1629" i="7"/>
  <c r="AL370" i="7"/>
  <c r="L1626" i="7"/>
  <c r="K1626" i="7"/>
  <c r="I1626" i="7"/>
  <c r="H1626" i="7"/>
  <c r="AL369" i="7"/>
  <c r="L1623" i="7"/>
  <c r="K1623" i="7"/>
  <c r="I1623" i="7"/>
  <c r="H1623" i="7"/>
  <c r="AL368" i="7"/>
  <c r="L1620" i="7"/>
  <c r="W1620" i="7" s="1"/>
  <c r="K1620" i="7"/>
  <c r="I1620" i="7"/>
  <c r="H1620" i="7"/>
  <c r="AL367" i="7"/>
  <c r="L1617" i="7"/>
  <c r="K1617" i="7"/>
  <c r="I1617" i="7"/>
  <c r="H1617" i="7"/>
  <c r="AL366" i="7"/>
  <c r="L1616" i="7"/>
  <c r="K1616" i="7"/>
  <c r="I1616" i="7"/>
  <c r="H1616" i="7"/>
  <c r="AL365" i="7"/>
  <c r="L1614" i="7"/>
  <c r="K1614" i="7"/>
  <c r="I1614" i="7"/>
  <c r="H1614" i="7"/>
  <c r="AL364" i="7"/>
  <c r="L1610" i="7"/>
  <c r="K1610" i="7"/>
  <c r="I1610" i="7"/>
  <c r="H1610" i="7"/>
  <c r="AL363" i="7"/>
  <c r="L1604" i="7"/>
  <c r="K1604" i="7"/>
  <c r="I1604" i="7"/>
  <c r="H1604" i="7"/>
  <c r="AL362" i="7"/>
  <c r="L1601" i="7"/>
  <c r="K1601" i="7"/>
  <c r="AC1601" i="7" s="1"/>
  <c r="I1601" i="7"/>
  <c r="H1601" i="7"/>
  <c r="AL361" i="7"/>
  <c r="L1598" i="7"/>
  <c r="K1598" i="7"/>
  <c r="N1598" i="7" s="1"/>
  <c r="I1598" i="7"/>
  <c r="H1598" i="7"/>
  <c r="AL360" i="7"/>
  <c r="L1532" i="7"/>
  <c r="K1532" i="7"/>
  <c r="I1532" i="7"/>
  <c r="H1532" i="7"/>
  <c r="AL359" i="7"/>
  <c r="L1530" i="7"/>
  <c r="K1530" i="7"/>
  <c r="I1530" i="7"/>
  <c r="H1530" i="7"/>
  <c r="AL358" i="7"/>
  <c r="L1528" i="7"/>
  <c r="N1528" i="7" s="1"/>
  <c r="K1528" i="7"/>
  <c r="I1528" i="7"/>
  <c r="H1528" i="7"/>
  <c r="AL357" i="7"/>
  <c r="L1515" i="7"/>
  <c r="K1515" i="7"/>
  <c r="I1515" i="7"/>
  <c r="H1515" i="7"/>
  <c r="AL356" i="7"/>
  <c r="L1505" i="7"/>
  <c r="K1505" i="7"/>
  <c r="I1505" i="7"/>
  <c r="H1505" i="7"/>
  <c r="AL355" i="7"/>
  <c r="L1504" i="7"/>
  <c r="K1504" i="7"/>
  <c r="I1504" i="7"/>
  <c r="H1504" i="7"/>
  <c r="AL354" i="7"/>
  <c r="L1493" i="7"/>
  <c r="K1493" i="7"/>
  <c r="I1493" i="7"/>
  <c r="H1493" i="7"/>
  <c r="AL353" i="7"/>
  <c r="L1481" i="7"/>
  <c r="K1481" i="7"/>
  <c r="I1481" i="7"/>
  <c r="J1481" i="7" s="1"/>
  <c r="H1481" i="7"/>
  <c r="AL352" i="7"/>
  <c r="L1480" i="7"/>
  <c r="K1480" i="7"/>
  <c r="I1480" i="7"/>
  <c r="H1480" i="7"/>
  <c r="AL351" i="7"/>
  <c r="L1478" i="7"/>
  <c r="K1478" i="7"/>
  <c r="I1478" i="7"/>
  <c r="H1478" i="7"/>
  <c r="AL350" i="7"/>
  <c r="L1349" i="7"/>
  <c r="K1349" i="7"/>
  <c r="I1349" i="7"/>
  <c r="H1349" i="7"/>
  <c r="AL349" i="7"/>
  <c r="L1347" i="7"/>
  <c r="K1347" i="7"/>
  <c r="I1347" i="7"/>
  <c r="H1347" i="7"/>
  <c r="AL348" i="7"/>
  <c r="L1345" i="7"/>
  <c r="K1345" i="7"/>
  <c r="AI1345" i="7" s="1"/>
  <c r="I1345" i="7"/>
  <c r="H1345" i="7"/>
  <c r="AL347" i="7"/>
  <c r="L1344" i="7"/>
  <c r="K1344" i="7"/>
  <c r="AH1344" i="7" s="1"/>
  <c r="I1344" i="7"/>
  <c r="H1344" i="7"/>
  <c r="AL346" i="7"/>
  <c r="L1332" i="7"/>
  <c r="K1332" i="7"/>
  <c r="I1332" i="7"/>
  <c r="H1332" i="7"/>
  <c r="AL345" i="7"/>
  <c r="L1331" i="7"/>
  <c r="K1331" i="7"/>
  <c r="I1331" i="7"/>
  <c r="H1331" i="7"/>
  <c r="AL344" i="7"/>
  <c r="L1329" i="7"/>
  <c r="K1329" i="7"/>
  <c r="I1329" i="7"/>
  <c r="H1329" i="7"/>
  <c r="AL343" i="7"/>
  <c r="L1327" i="7"/>
  <c r="K1327" i="7"/>
  <c r="I1327" i="7"/>
  <c r="H1327" i="7"/>
  <c r="AL342" i="7"/>
  <c r="L1323" i="7"/>
  <c r="K1323" i="7"/>
  <c r="I1323" i="7"/>
  <c r="H1323" i="7"/>
  <c r="AL341" i="7"/>
  <c r="L1322" i="7"/>
  <c r="K1322" i="7"/>
  <c r="I1322" i="7"/>
  <c r="H1322" i="7"/>
  <c r="AL340" i="7"/>
  <c r="L1312" i="7"/>
  <c r="K1312" i="7"/>
  <c r="I1312" i="7"/>
  <c r="H1312" i="7"/>
  <c r="AL339" i="7"/>
  <c r="L1302" i="7"/>
  <c r="K1302" i="7"/>
  <c r="AH1302" i="7" s="1"/>
  <c r="I1302" i="7"/>
  <c r="H1302" i="7"/>
  <c r="AL338" i="7"/>
  <c r="L1301" i="7"/>
  <c r="K1301" i="7"/>
  <c r="AG1301" i="7" s="1"/>
  <c r="I1301" i="7"/>
  <c r="H1301" i="7"/>
  <c r="AL337" i="7"/>
  <c r="L1299" i="7"/>
  <c r="K1299" i="7"/>
  <c r="I1299" i="7"/>
  <c r="H1299" i="7"/>
  <c r="AL336" i="7"/>
  <c r="L1235" i="7"/>
  <c r="U1235" i="7" s="1"/>
  <c r="K1235" i="7"/>
  <c r="I1235" i="7"/>
  <c r="H1235" i="7"/>
  <c r="AL335" i="7"/>
  <c r="L1168" i="7"/>
  <c r="K1168" i="7"/>
  <c r="I1168" i="7"/>
  <c r="H1168" i="7"/>
  <c r="AL334" i="7"/>
  <c r="L1105" i="7"/>
  <c r="K1105" i="7"/>
  <c r="I1105" i="7"/>
  <c r="H1105" i="7"/>
  <c r="AL333" i="7"/>
  <c r="L1042" i="7"/>
  <c r="K1042" i="7"/>
  <c r="I1042" i="7"/>
  <c r="H1042" i="7"/>
  <c r="AL332" i="7"/>
  <c r="L966" i="7"/>
  <c r="K966" i="7"/>
  <c r="AI966" i="7" s="1"/>
  <c r="I966" i="7"/>
  <c r="H966" i="7"/>
  <c r="AL331" i="7"/>
  <c r="L956" i="7"/>
  <c r="K956" i="7"/>
  <c r="AF956" i="7" s="1"/>
  <c r="I956" i="7"/>
  <c r="H956" i="7"/>
  <c r="AL330" i="7"/>
  <c r="L946" i="7"/>
  <c r="K946" i="7"/>
  <c r="AE946" i="7" s="1"/>
  <c r="I946" i="7"/>
  <c r="H946" i="7"/>
  <c r="AL329" i="7"/>
  <c r="L876" i="7"/>
  <c r="K876" i="7"/>
  <c r="I876" i="7"/>
  <c r="H876" i="7"/>
  <c r="AL328" i="7"/>
  <c r="L813" i="7"/>
  <c r="K813" i="7"/>
  <c r="I813" i="7"/>
  <c r="H813" i="7"/>
  <c r="AL327" i="7"/>
  <c r="L750" i="7"/>
  <c r="K750" i="7"/>
  <c r="I750" i="7"/>
  <c r="H750" i="7"/>
  <c r="AL326" i="7"/>
  <c r="L686" i="7"/>
  <c r="K686" i="7"/>
  <c r="I686" i="7"/>
  <c r="H686" i="7"/>
  <c r="AL325" i="7"/>
  <c r="L538" i="7"/>
  <c r="K538" i="7"/>
  <c r="I538" i="7"/>
  <c r="H538" i="7"/>
  <c r="AL324" i="7"/>
  <c r="L527" i="7"/>
  <c r="M527" i="7" s="1"/>
  <c r="K527" i="7"/>
  <c r="I527" i="7"/>
  <c r="H527" i="7"/>
  <c r="AL323" i="7"/>
  <c r="L525" i="7"/>
  <c r="K525" i="7"/>
  <c r="I525" i="7"/>
  <c r="H525" i="7"/>
  <c r="AL322" i="7"/>
  <c r="L455" i="7"/>
  <c r="K455" i="7"/>
  <c r="I455" i="7"/>
  <c r="H455" i="7"/>
  <c r="AL321" i="7"/>
  <c r="L392" i="7"/>
  <c r="K392" i="7"/>
  <c r="I392" i="7"/>
  <c r="H392" i="7"/>
  <c r="AL320" i="7"/>
  <c r="L329" i="7"/>
  <c r="K329" i="7"/>
  <c r="AE329" i="7" s="1"/>
  <c r="I329" i="7"/>
  <c r="H329" i="7"/>
  <c r="AL319" i="7"/>
  <c r="L279" i="7"/>
  <c r="K279" i="7"/>
  <c r="I279" i="7"/>
  <c r="H279" i="7"/>
  <c r="AL318" i="7"/>
  <c r="L278" i="7"/>
  <c r="K278" i="7"/>
  <c r="I278" i="7"/>
  <c r="H278" i="7"/>
  <c r="AL317" i="7"/>
  <c r="L276" i="7"/>
  <c r="K276" i="7"/>
  <c r="I276" i="7"/>
  <c r="H276" i="7"/>
  <c r="AL316" i="7"/>
  <c r="L274" i="7"/>
  <c r="K274" i="7"/>
  <c r="I274" i="7"/>
  <c r="H274" i="7"/>
  <c r="AL315" i="7"/>
  <c r="L223" i="7"/>
  <c r="K223" i="7"/>
  <c r="I223" i="7"/>
  <c r="H223" i="7"/>
  <c r="AL314" i="7"/>
  <c r="L169" i="7"/>
  <c r="K169" i="7"/>
  <c r="I169" i="7"/>
  <c r="H169" i="7"/>
  <c r="AL313" i="7"/>
  <c r="L119" i="7"/>
  <c r="K119" i="7"/>
  <c r="I119" i="7"/>
  <c r="H119" i="7"/>
  <c r="AL312" i="7"/>
  <c r="L55" i="7"/>
  <c r="K55" i="7"/>
  <c r="I55" i="7"/>
  <c r="H55" i="7"/>
  <c r="AL311" i="7"/>
  <c r="L5" i="7"/>
  <c r="K5" i="7"/>
  <c r="I5" i="7"/>
  <c r="H5" i="7"/>
  <c r="AL310" i="7"/>
  <c r="AL309" i="7"/>
  <c r="AL308" i="7"/>
  <c r="AL307" i="7"/>
  <c r="L537" i="7"/>
  <c r="K537" i="7"/>
  <c r="I537" i="7"/>
  <c r="H537" i="7"/>
  <c r="AL306" i="7"/>
  <c r="L536" i="7"/>
  <c r="K536" i="7"/>
  <c r="I536" i="7"/>
  <c r="H536" i="7"/>
  <c r="AL305" i="7"/>
  <c r="L535" i="7"/>
  <c r="K535" i="7"/>
  <c r="I535" i="7"/>
  <c r="H535" i="7"/>
  <c r="AL304" i="7"/>
  <c r="L534" i="7"/>
  <c r="K534" i="7"/>
  <c r="I534" i="7"/>
  <c r="H534" i="7"/>
  <c r="AL303" i="7"/>
  <c r="L533" i="7"/>
  <c r="K533" i="7"/>
  <c r="I533" i="7"/>
  <c r="H533" i="7"/>
  <c r="AL302" i="7"/>
  <c r="L532" i="7"/>
  <c r="K532" i="7"/>
  <c r="I532" i="7"/>
  <c r="H532" i="7"/>
  <c r="AL301" i="7"/>
  <c r="L531" i="7"/>
  <c r="K531" i="7"/>
  <c r="I531" i="7"/>
  <c r="H531" i="7"/>
  <c r="AL300" i="7"/>
  <c r="L530" i="7"/>
  <c r="K530" i="7"/>
  <c r="I530" i="7"/>
  <c r="H530" i="7"/>
  <c r="AL299" i="7"/>
  <c r="L529" i="7"/>
  <c r="K529" i="7"/>
  <c r="I529" i="7"/>
  <c r="H529" i="7"/>
  <c r="AL298" i="7"/>
  <c r="L1708" i="7"/>
  <c r="K1708" i="7"/>
  <c r="I1708" i="7"/>
  <c r="H1708" i="7"/>
  <c r="AL297" i="7"/>
  <c r="L1636" i="7"/>
  <c r="K1636" i="7"/>
  <c r="I1636" i="7"/>
  <c r="H1636" i="7"/>
  <c r="AL296" i="7"/>
  <c r="L1531" i="7"/>
  <c r="K1531" i="7"/>
  <c r="I1531" i="7"/>
  <c r="H1531" i="7"/>
  <c r="AL295" i="7"/>
  <c r="L1348" i="7"/>
  <c r="K1348" i="7"/>
  <c r="I1348" i="7"/>
  <c r="H1348" i="7"/>
  <c r="AL294" i="7"/>
  <c r="L965" i="7"/>
  <c r="K965" i="7"/>
  <c r="I965" i="7"/>
  <c r="H965" i="7"/>
  <c r="AL293" i="7"/>
  <c r="L528" i="7"/>
  <c r="K528" i="7"/>
  <c r="I528" i="7"/>
  <c r="H528" i="7"/>
  <c r="AL292" i="7"/>
  <c r="AL291" i="7"/>
  <c r="AL290" i="7"/>
  <c r="AL289" i="7"/>
  <c r="AL288" i="7"/>
  <c r="AL287" i="7"/>
  <c r="AL286" i="7"/>
  <c r="AL285" i="7"/>
  <c r="AL284" i="7"/>
  <c r="AL283" i="7"/>
  <c r="AL282" i="7"/>
  <c r="AL281" i="7"/>
  <c r="AL280" i="7"/>
  <c r="AL279" i="7"/>
  <c r="AL278" i="7"/>
  <c r="AL277" i="7"/>
  <c r="AL276" i="7"/>
  <c r="AL275" i="7"/>
  <c r="AL274" i="7"/>
  <c r="AL273" i="7"/>
  <c r="AL272" i="7"/>
  <c r="AL271" i="7"/>
  <c r="AL270" i="7"/>
  <c r="AL269" i="7"/>
  <c r="AL268" i="7"/>
  <c r="AL267" i="7"/>
  <c r="AL266" i="7"/>
  <c r="AL265" i="7"/>
  <c r="AL264" i="7"/>
  <c r="AL263" i="7"/>
  <c r="AL262" i="7"/>
  <c r="AL261" i="7"/>
  <c r="AL260" i="7"/>
  <c r="AL259" i="7"/>
  <c r="AL258" i="7"/>
  <c r="AL257" i="7"/>
  <c r="AL256" i="7"/>
  <c r="AL255" i="7"/>
  <c r="AL254" i="7"/>
  <c r="AL253" i="7"/>
  <c r="AL252" i="7"/>
  <c r="AL251" i="7"/>
  <c r="AL250" i="7"/>
  <c r="AL249" i="7"/>
  <c r="AL248" i="7"/>
  <c r="AL247" i="7"/>
  <c r="AL246" i="7"/>
  <c r="AL245" i="7"/>
  <c r="AL244" i="7"/>
  <c r="AL243" i="7"/>
  <c r="AL242" i="7"/>
  <c r="AL241" i="7"/>
  <c r="AL240" i="7"/>
  <c r="AL239" i="7"/>
  <c r="AL238" i="7"/>
  <c r="AL237" i="7"/>
  <c r="AL236" i="7"/>
  <c r="AL235" i="7"/>
  <c r="AL234" i="7"/>
  <c r="AL233" i="7"/>
  <c r="AL232" i="7"/>
  <c r="AL231" i="7"/>
  <c r="AL230" i="7"/>
  <c r="AL229" i="7"/>
  <c r="AL228" i="7"/>
  <c r="AL227" i="7"/>
  <c r="AL226" i="7"/>
  <c r="AL225" i="7"/>
  <c r="AL224" i="7"/>
  <c r="AL223" i="7"/>
  <c r="AL222" i="7"/>
  <c r="AL221" i="7"/>
  <c r="AL220" i="7"/>
  <c r="AL219" i="7"/>
  <c r="AL218" i="7"/>
  <c r="AL217" i="7"/>
  <c r="AL216" i="7"/>
  <c r="AL215" i="7"/>
  <c r="AL214" i="7"/>
  <c r="AL213" i="7"/>
  <c r="AL212" i="7"/>
  <c r="AL211" i="7"/>
  <c r="AL210" i="7"/>
  <c r="AL209" i="7"/>
  <c r="AL208" i="7"/>
  <c r="AL207" i="7"/>
  <c r="AL206" i="7"/>
  <c r="AL205" i="7"/>
  <c r="AL204" i="7"/>
  <c r="AL203" i="7"/>
  <c r="AL202" i="7"/>
  <c r="AL201" i="7"/>
  <c r="AL200" i="7"/>
  <c r="AL199" i="7"/>
  <c r="AL198" i="7"/>
  <c r="AL197" i="7"/>
  <c r="AL196" i="7"/>
  <c r="AL195" i="7"/>
  <c r="AL194" i="7"/>
  <c r="AL193" i="7"/>
  <c r="AL192" i="7"/>
  <c r="AL191" i="7"/>
  <c r="AL190" i="7"/>
  <c r="AL189" i="7"/>
  <c r="AL188" i="7"/>
  <c r="AL187" i="7"/>
  <c r="AL186" i="7"/>
  <c r="AL185" i="7"/>
  <c r="AL184" i="7"/>
  <c r="AL183" i="7"/>
  <c r="AL182" i="7"/>
  <c r="AL181" i="7"/>
  <c r="AL180" i="7"/>
  <c r="AL179" i="7"/>
  <c r="AL178" i="7"/>
  <c r="AL177" i="7"/>
  <c r="AL176" i="7"/>
  <c r="AL175" i="7"/>
  <c r="AL174" i="7"/>
  <c r="AL173" i="7"/>
  <c r="AL172" i="7"/>
  <c r="AL171" i="7"/>
  <c r="AL170" i="7"/>
  <c r="AL169" i="7"/>
  <c r="AL168" i="7"/>
  <c r="AL167" i="7"/>
  <c r="AL166" i="7"/>
  <c r="AL165" i="7"/>
  <c r="AL164" i="7"/>
  <c r="AL163" i="7"/>
  <c r="AL162" i="7"/>
  <c r="AL161" i="7"/>
  <c r="AL160" i="7"/>
  <c r="AL159" i="7"/>
  <c r="AL158" i="7"/>
  <c r="AL157" i="7"/>
  <c r="AL156" i="7"/>
  <c r="AL155" i="7"/>
  <c r="AL154" i="7"/>
  <c r="AL153" i="7"/>
  <c r="AL152" i="7"/>
  <c r="AL151" i="7"/>
  <c r="AL150" i="7"/>
  <c r="AL149" i="7"/>
  <c r="AL148" i="7"/>
  <c r="AL147" i="7"/>
  <c r="AL146" i="7"/>
  <c r="AL145" i="7"/>
  <c r="L1503" i="7"/>
  <c r="K1503" i="7"/>
  <c r="I1503" i="7"/>
  <c r="H1503" i="7"/>
  <c r="AL144" i="7"/>
  <c r="L1502" i="7"/>
  <c r="K1502" i="7"/>
  <c r="T1502" i="7" s="1"/>
  <c r="I1502" i="7"/>
  <c r="H1502" i="7"/>
  <c r="AL143" i="7"/>
  <c r="L1501" i="7"/>
  <c r="K1501" i="7"/>
  <c r="I1501" i="7"/>
  <c r="H1501" i="7"/>
  <c r="AL142" i="7"/>
  <c r="L1500" i="7"/>
  <c r="K1500" i="7"/>
  <c r="R1500" i="7" s="1"/>
  <c r="I1500" i="7"/>
  <c r="H1500" i="7"/>
  <c r="AL141" i="7"/>
  <c r="L1499" i="7"/>
  <c r="K1499" i="7"/>
  <c r="I1499" i="7"/>
  <c r="H1499" i="7"/>
  <c r="AL140" i="7"/>
  <c r="L1498" i="7"/>
  <c r="K1498" i="7"/>
  <c r="I1498" i="7"/>
  <c r="H1498" i="7"/>
  <c r="AL139" i="7"/>
  <c r="L1497" i="7"/>
  <c r="K1497" i="7"/>
  <c r="I1497" i="7"/>
  <c r="H1497" i="7"/>
  <c r="AL138" i="7"/>
  <c r="L1496" i="7"/>
  <c r="K1496" i="7"/>
  <c r="I1496" i="7"/>
  <c r="H1496" i="7"/>
  <c r="AL137" i="7"/>
  <c r="L1495" i="7"/>
  <c r="K1495" i="7"/>
  <c r="T1495" i="7" s="1"/>
  <c r="I1495" i="7"/>
  <c r="H1495" i="7"/>
  <c r="AL136" i="7"/>
  <c r="L1494" i="7"/>
  <c r="K1494" i="7"/>
  <c r="I1494" i="7"/>
  <c r="H1494" i="7"/>
  <c r="AL135" i="7"/>
  <c r="L749" i="7"/>
  <c r="K749" i="7"/>
  <c r="R749" i="7" s="1"/>
  <c r="I749" i="7"/>
  <c r="H749" i="7"/>
  <c r="AL134" i="7"/>
  <c r="L685" i="7"/>
  <c r="K685" i="7"/>
  <c r="I685" i="7"/>
  <c r="H685" i="7"/>
  <c r="AL133" i="7"/>
  <c r="L684" i="7"/>
  <c r="K684" i="7"/>
  <c r="I684" i="7"/>
  <c r="H684" i="7"/>
  <c r="AL132" i="7"/>
  <c r="L683" i="7"/>
  <c r="Z683" i="7" s="1"/>
  <c r="K683" i="7"/>
  <c r="I683" i="7"/>
  <c r="H683" i="7"/>
  <c r="AL131" i="7"/>
  <c r="L682" i="7"/>
  <c r="K682" i="7"/>
  <c r="I682" i="7"/>
  <c r="H682" i="7"/>
  <c r="J682" i="7" s="1"/>
  <c r="AL130" i="7"/>
  <c r="AD681" i="7"/>
  <c r="L681" i="7"/>
  <c r="K681" i="7"/>
  <c r="I681" i="7"/>
  <c r="H681" i="7"/>
  <c r="AL129" i="7"/>
  <c r="L222" i="7"/>
  <c r="K222" i="7"/>
  <c r="I222" i="7"/>
  <c r="H222" i="7"/>
  <c r="AL128" i="7"/>
  <c r="L221" i="7"/>
  <c r="K221" i="7"/>
  <c r="I221" i="7"/>
  <c r="H221" i="7"/>
  <c r="AL127" i="7"/>
  <c r="L220" i="7"/>
  <c r="K220" i="7"/>
  <c r="I220" i="7"/>
  <c r="H220" i="7"/>
  <c r="AL126" i="7"/>
  <c r="L219" i="7"/>
  <c r="K219" i="7"/>
  <c r="I219" i="7"/>
  <c r="H219" i="7"/>
  <c r="AL125" i="7"/>
  <c r="AL124" i="7"/>
  <c r="AL123" i="7"/>
  <c r="AL122" i="7"/>
  <c r="AL121" i="7"/>
  <c r="AL120" i="7"/>
  <c r="AL119" i="7"/>
  <c r="AL118" i="7"/>
  <c r="AL117" i="7"/>
  <c r="AL116" i="7"/>
  <c r="AL115" i="7"/>
  <c r="AL114" i="7"/>
  <c r="L1810" i="7"/>
  <c r="K1810" i="7"/>
  <c r="AD1810" i="7" s="1"/>
  <c r="I1810" i="7"/>
  <c r="H1810" i="7"/>
  <c r="AL113" i="7"/>
  <c r="L1808" i="7"/>
  <c r="K1808" i="7"/>
  <c r="I1808" i="7"/>
  <c r="H1808" i="7"/>
  <c r="AL112" i="7"/>
  <c r="L1597" i="7"/>
  <c r="K1597" i="7"/>
  <c r="I1597" i="7"/>
  <c r="H1597" i="7"/>
  <c r="AL111" i="7"/>
  <c r="L1346" i="7"/>
  <c r="K1346" i="7"/>
  <c r="I1346" i="7"/>
  <c r="H1346" i="7"/>
  <c r="AL110" i="7"/>
  <c r="L277" i="7"/>
  <c r="K277" i="7"/>
  <c r="I277" i="7"/>
  <c r="H277" i="7"/>
  <c r="AL109" i="7"/>
  <c r="AL108" i="7"/>
  <c r="AL107" i="7"/>
  <c r="AL106" i="7"/>
  <c r="AL105" i="7"/>
  <c r="AL104" i="7"/>
  <c r="AL103" i="7"/>
  <c r="AL102" i="7"/>
  <c r="AL101" i="7"/>
  <c r="AL100" i="7"/>
  <c r="AL99" i="7"/>
  <c r="AL98" i="7"/>
  <c r="AL97" i="7"/>
  <c r="AL96" i="7"/>
  <c r="AL95" i="7"/>
  <c r="AL94" i="7"/>
  <c r="AL93" i="7"/>
  <c r="AL92" i="7"/>
  <c r="AL91" i="7"/>
  <c r="AL90" i="7"/>
  <c r="AL89" i="7"/>
  <c r="AL88" i="7"/>
  <c r="AL87" i="7"/>
  <c r="AL86" i="7"/>
  <c r="AL85" i="7"/>
  <c r="AL84" i="7"/>
  <c r="AL83" i="7"/>
  <c r="AL82" i="7"/>
  <c r="AL81" i="7"/>
  <c r="AL80" i="7"/>
  <c r="AL79" i="7"/>
  <c r="AL78" i="7"/>
  <c r="AL77" i="7"/>
  <c r="AL76" i="7"/>
  <c r="AL75" i="7"/>
  <c r="AL74" i="7"/>
  <c r="AL73" i="7"/>
  <c r="AL72" i="7"/>
  <c r="AL71" i="7"/>
  <c r="AL70" i="7"/>
  <c r="AL69" i="7"/>
  <c r="AL68" i="7"/>
  <c r="AL67" i="7"/>
  <c r="AL66" i="7"/>
  <c r="AL65" i="7"/>
  <c r="AL64" i="7"/>
  <c r="AL63" i="7"/>
  <c r="AL62" i="7"/>
  <c r="AL61" i="7"/>
  <c r="AL60" i="7"/>
  <c r="AL59" i="7"/>
  <c r="AL58" i="7"/>
  <c r="AL57" i="7"/>
  <c r="AL56" i="7"/>
  <c r="AL55" i="7"/>
  <c r="AL54" i="7"/>
  <c r="AL53" i="7"/>
  <c r="AL52" i="7"/>
  <c r="AL51" i="7"/>
  <c r="AL50" i="7"/>
  <c r="AL49" i="7"/>
  <c r="AL48" i="7"/>
  <c r="AL47" i="7"/>
  <c r="AL46" i="7"/>
  <c r="AL45" i="7"/>
  <c r="AL44" i="7"/>
  <c r="AL43" i="7"/>
  <c r="AL42" i="7"/>
  <c r="AL41" i="7"/>
  <c r="AL40" i="7"/>
  <c r="AL39" i="7"/>
  <c r="AL38" i="7"/>
  <c r="AL37" i="7"/>
  <c r="AL36" i="7"/>
  <c r="AL35" i="7"/>
  <c r="AL34" i="7"/>
  <c r="AL33" i="7"/>
  <c r="AL32" i="7"/>
  <c r="L1830" i="7"/>
  <c r="K1830" i="7"/>
  <c r="I1830" i="7"/>
  <c r="H1830" i="7"/>
  <c r="AL31" i="7"/>
  <c r="L1829" i="7"/>
  <c r="K1829" i="7"/>
  <c r="I1829" i="7"/>
  <c r="H1829" i="7"/>
  <c r="AL30" i="7"/>
  <c r="L1824" i="7"/>
  <c r="K1824" i="7"/>
  <c r="I1824" i="7"/>
  <c r="H1824" i="7"/>
  <c r="J1824" i="7" s="1"/>
  <c r="AL29" i="7"/>
  <c r="L1822" i="7"/>
  <c r="K1822" i="7"/>
  <c r="I1822" i="7"/>
  <c r="H1822" i="7"/>
  <c r="AL28" i="7"/>
  <c r="L1807" i="7"/>
  <c r="K1807" i="7"/>
  <c r="I1807" i="7"/>
  <c r="H1807" i="7"/>
  <c r="AL27" i="7"/>
  <c r="L1805" i="7"/>
  <c r="AJ1805" i="7" s="1"/>
  <c r="K1805" i="7"/>
  <c r="I1805" i="7"/>
  <c r="H1805" i="7"/>
  <c r="AL26" i="7"/>
  <c r="L1706" i="7"/>
  <c r="K1706" i="7"/>
  <c r="I1706" i="7"/>
  <c r="H1706" i="7"/>
  <c r="AL25" i="7"/>
  <c r="L1704" i="7"/>
  <c r="K1704" i="7"/>
  <c r="U1704" i="7" s="1"/>
  <c r="I1704" i="7"/>
  <c r="H1704" i="7"/>
  <c r="AL24" i="7"/>
  <c r="L1634" i="7"/>
  <c r="K1634" i="7"/>
  <c r="I1634" i="7"/>
  <c r="H1634" i="7"/>
  <c r="AL23" i="7"/>
  <c r="L1632" i="7"/>
  <c r="K1632" i="7"/>
  <c r="I1632" i="7"/>
  <c r="H1632" i="7"/>
  <c r="AL22" i="7"/>
  <c r="L1615" i="7"/>
  <c r="AF1615" i="7" s="1"/>
  <c r="K1615" i="7"/>
  <c r="I1615" i="7"/>
  <c r="H1615" i="7"/>
  <c r="AL21" i="7"/>
  <c r="L1613" i="7"/>
  <c r="K1613" i="7"/>
  <c r="I1613" i="7"/>
  <c r="H1613" i="7"/>
  <c r="AL20" i="7"/>
  <c r="L1529" i="7"/>
  <c r="K1529" i="7"/>
  <c r="I1529" i="7"/>
  <c r="H1529" i="7"/>
  <c r="AL19" i="7"/>
  <c r="L1527" i="7"/>
  <c r="K1527" i="7"/>
  <c r="I1527" i="7"/>
  <c r="H1527" i="7"/>
  <c r="AL18" i="7"/>
  <c r="L1479" i="7"/>
  <c r="K1479" i="7"/>
  <c r="I1479" i="7"/>
  <c r="H1479" i="7"/>
  <c r="AL17" i="7"/>
  <c r="L1477" i="7"/>
  <c r="K1477" i="7"/>
  <c r="AJ1477" i="7" s="1"/>
  <c r="I1477" i="7"/>
  <c r="J1477" i="7" s="1"/>
  <c r="H1477" i="7"/>
  <c r="AL16" i="7"/>
  <c r="L1330" i="7"/>
  <c r="K1330" i="7"/>
  <c r="I1330" i="7"/>
  <c r="H1330" i="7"/>
  <c r="AL15" i="7"/>
  <c r="L1328" i="7"/>
  <c r="K1328" i="7"/>
  <c r="I1328" i="7"/>
  <c r="H1328" i="7"/>
  <c r="AL14" i="7"/>
  <c r="L1300" i="7"/>
  <c r="K1300" i="7"/>
  <c r="I1300" i="7"/>
  <c r="H1300" i="7"/>
  <c r="AL13" i="7"/>
  <c r="L1298" i="7"/>
  <c r="K1298" i="7"/>
  <c r="I1298" i="7"/>
  <c r="H1298" i="7"/>
  <c r="AL12" i="7"/>
  <c r="O955" i="7"/>
  <c r="L955" i="7"/>
  <c r="K955" i="7"/>
  <c r="I955" i="7"/>
  <c r="H955" i="7"/>
  <c r="AL11" i="7"/>
  <c r="L945" i="7"/>
  <c r="K945" i="7"/>
  <c r="J945" i="7"/>
  <c r="I945" i="7"/>
  <c r="H945" i="7"/>
  <c r="AL10" i="7"/>
  <c r="L526" i="7"/>
  <c r="K526" i="7"/>
  <c r="I526" i="7"/>
  <c r="H526" i="7"/>
  <c r="AL9" i="7"/>
  <c r="L524" i="7"/>
  <c r="K524" i="7"/>
  <c r="I524" i="7"/>
  <c r="H524" i="7"/>
  <c r="AL8" i="7"/>
  <c r="L275" i="7"/>
  <c r="K275" i="7"/>
  <c r="I275" i="7"/>
  <c r="H275" i="7"/>
  <c r="AL7" i="7"/>
  <c r="L273" i="7"/>
  <c r="K273" i="7"/>
  <c r="I273" i="7"/>
  <c r="H273" i="7"/>
  <c r="AL6" i="7"/>
  <c r="AL5" i="7"/>
  <c r="Y349" i="15" l="1"/>
  <c r="J394" i="15"/>
  <c r="O323" i="15"/>
  <c r="AF217" i="15"/>
  <c r="AJ309" i="15"/>
  <c r="M355" i="15"/>
  <c r="J11" i="15"/>
  <c r="J13" i="15"/>
  <c r="W33" i="15"/>
  <c r="Z35" i="15"/>
  <c r="W57" i="15"/>
  <c r="Z59" i="15"/>
  <c r="O107" i="15"/>
  <c r="AH178" i="15"/>
  <c r="AD18" i="15"/>
  <c r="O237" i="15"/>
  <c r="V242" i="15"/>
  <c r="AD366" i="15"/>
  <c r="V24" i="15"/>
  <c r="V74" i="15"/>
  <c r="V76" i="15"/>
  <c r="Q84" i="15"/>
  <c r="J98" i="15"/>
  <c r="R107" i="15"/>
  <c r="AB204" i="15"/>
  <c r="AD208" i="15"/>
  <c r="S210" i="15"/>
  <c r="AD222" i="15"/>
  <c r="R85" i="15"/>
  <c r="P101" i="15"/>
  <c r="AD107" i="15"/>
  <c r="O118" i="15"/>
  <c r="J255" i="15"/>
  <c r="AE291" i="15"/>
  <c r="S165" i="15"/>
  <c r="J245" i="15"/>
  <c r="J369" i="15"/>
  <c r="P67" i="15"/>
  <c r="M297" i="15"/>
  <c r="AI396" i="15"/>
  <c r="Z400" i="15"/>
  <c r="AH7" i="15"/>
  <c r="AG19" i="15"/>
  <c r="AD24" i="15"/>
  <c r="AE96" i="15"/>
  <c r="AG98" i="15"/>
  <c r="AA100" i="15"/>
  <c r="J108" i="15"/>
  <c r="AA161" i="15"/>
  <c r="AG124" i="15"/>
  <c r="P378" i="15"/>
  <c r="N68" i="15"/>
  <c r="Q355" i="15"/>
  <c r="Y66" i="15"/>
  <c r="X165" i="15"/>
  <c r="P254" i="15"/>
  <c r="T30" i="15"/>
  <c r="U56" i="15"/>
  <c r="J79" i="15"/>
  <c r="AJ169" i="15"/>
  <c r="R183" i="15"/>
  <c r="M68" i="15"/>
  <c r="Q324" i="15"/>
  <c r="Z125" i="15"/>
  <c r="AJ128" i="15"/>
  <c r="J355" i="15"/>
  <c r="Y308" i="15"/>
  <c r="J8" i="15"/>
  <c r="J41" i="15"/>
  <c r="J57" i="15"/>
  <c r="W77" i="15"/>
  <c r="N79" i="15"/>
  <c r="U81" i="15"/>
  <c r="AJ112" i="15"/>
  <c r="P146" i="15"/>
  <c r="AG148" i="15"/>
  <c r="J160" i="15"/>
  <c r="AA203" i="15"/>
  <c r="U237" i="15"/>
  <c r="AE681" i="7"/>
  <c r="Z684" i="7"/>
  <c r="Z1499" i="7"/>
  <c r="AH530" i="7"/>
  <c r="N813" i="7"/>
  <c r="J1812" i="7"/>
  <c r="AE1813" i="7"/>
  <c r="AJ566" i="7"/>
  <c r="AC576" i="7"/>
  <c r="J967" i="7"/>
  <c r="J1044" i="7"/>
  <c r="J609" i="7"/>
  <c r="Z1109" i="7"/>
  <c r="V460" i="7"/>
  <c r="J885" i="7"/>
  <c r="AA341" i="7"/>
  <c r="AG1718" i="7"/>
  <c r="AB1758" i="7"/>
  <c r="M901" i="7"/>
  <c r="AC901" i="7"/>
  <c r="P901" i="7"/>
  <c r="AI1496" i="7"/>
  <c r="AI1614" i="7"/>
  <c r="J1617" i="7"/>
  <c r="O1809" i="7"/>
  <c r="Q544" i="7"/>
  <c r="AC555" i="7"/>
  <c r="J1359" i="7"/>
  <c r="AA1365" i="7"/>
  <c r="J1367" i="7"/>
  <c r="J1375" i="7"/>
  <c r="Q1387" i="7"/>
  <c r="AC699" i="7"/>
  <c r="AF1248" i="7"/>
  <c r="J1757" i="7"/>
  <c r="J20" i="7"/>
  <c r="AI26" i="7"/>
  <c r="J28" i="7"/>
  <c r="V53" i="7"/>
  <c r="M100" i="7"/>
  <c r="AC108" i="7"/>
  <c r="AF885" i="7"/>
  <c r="U885" i="7"/>
  <c r="O557" i="7"/>
  <c r="X565" i="7"/>
  <c r="AC572" i="7"/>
  <c r="AJ694" i="7"/>
  <c r="J1353" i="7"/>
  <c r="AB1354" i="7"/>
  <c r="V1359" i="7"/>
  <c r="Y1362" i="7"/>
  <c r="AG1000" i="7"/>
  <c r="AC1019" i="7"/>
  <c r="M1027" i="7"/>
  <c r="P644" i="7"/>
  <c r="AC668" i="7"/>
  <c r="AF676" i="7"/>
  <c r="J1423" i="7"/>
  <c r="AF1464" i="7"/>
  <c r="AC1472" i="7"/>
  <c r="U7" i="7"/>
  <c r="AD1305" i="7"/>
  <c r="AC1305" i="7"/>
  <c r="M1704" i="7"/>
  <c r="AH685" i="7"/>
  <c r="Y1505" i="7"/>
  <c r="J561" i="7"/>
  <c r="AG562" i="7"/>
  <c r="Z571" i="7"/>
  <c r="AD878" i="7"/>
  <c r="U949" i="7"/>
  <c r="J690" i="7"/>
  <c r="R610" i="7"/>
  <c r="AB1174" i="7"/>
  <c r="S994" i="7"/>
  <c r="T994" i="7"/>
  <c r="J524" i="7"/>
  <c r="J955" i="7"/>
  <c r="J277" i="7"/>
  <c r="R1497" i="7"/>
  <c r="J1636" i="7"/>
  <c r="O1481" i="7"/>
  <c r="J1826" i="7"/>
  <c r="AE545" i="7"/>
  <c r="J547" i="7"/>
  <c r="J573" i="7"/>
  <c r="Y1045" i="7"/>
  <c r="AH1047" i="7"/>
  <c r="Z613" i="7"/>
  <c r="AE1243" i="7"/>
  <c r="J1316" i="7"/>
  <c r="V614" i="7"/>
  <c r="AE614" i="7"/>
  <c r="AD1489" i="7"/>
  <c r="AC1521" i="7"/>
  <c r="J890" i="7"/>
  <c r="Q983" i="7"/>
  <c r="AG991" i="7"/>
  <c r="AF991" i="7"/>
  <c r="AF1339" i="7"/>
  <c r="X1486" i="7"/>
  <c r="AH1819" i="7"/>
  <c r="Z673" i="7"/>
  <c r="AC1469" i="7"/>
  <c r="Q23" i="7"/>
  <c r="J25" i="7"/>
  <c r="N130" i="7"/>
  <c r="T244" i="7"/>
  <c r="AE247" i="7"/>
  <c r="Q255" i="7"/>
  <c r="J312" i="7"/>
  <c r="AI313" i="7"/>
  <c r="Y386" i="7"/>
  <c r="S482" i="7"/>
  <c r="AJ857" i="7"/>
  <c r="AJ901" i="7"/>
  <c r="R1085" i="7"/>
  <c r="AA1166" i="7"/>
  <c r="AI1249" i="7"/>
  <c r="X1267" i="7"/>
  <c r="AJ1269" i="7"/>
  <c r="S1676" i="7"/>
  <c r="U1684" i="7"/>
  <c r="M1692" i="7"/>
  <c r="AE1599" i="7"/>
  <c r="AH1602" i="7"/>
  <c r="AE1608" i="7"/>
  <c r="P1624" i="7"/>
  <c r="AE1776" i="7"/>
  <c r="S1785" i="7"/>
  <c r="AA1796" i="7"/>
  <c r="J1049" i="7"/>
  <c r="M821" i="7"/>
  <c r="AI1353" i="7"/>
  <c r="R1308" i="7"/>
  <c r="Q824" i="7"/>
  <c r="AD1055" i="7"/>
  <c r="AJ1736" i="7"/>
  <c r="AA1771" i="7"/>
  <c r="J1773" i="7"/>
  <c r="M1774" i="7"/>
  <c r="J1490" i="7"/>
  <c r="J1522" i="7"/>
  <c r="O1523" i="7"/>
  <c r="J472" i="7"/>
  <c r="J1514" i="7"/>
  <c r="AF1788" i="7"/>
  <c r="M982" i="7"/>
  <c r="J1036" i="7"/>
  <c r="AE1037" i="7"/>
  <c r="J621" i="7"/>
  <c r="J624" i="7"/>
  <c r="AE643" i="7"/>
  <c r="AJ651" i="7"/>
  <c r="AF670" i="7"/>
  <c r="X1439" i="7"/>
  <c r="X6" i="7"/>
  <c r="W14" i="7"/>
  <c r="M78" i="7"/>
  <c r="J85" i="7"/>
  <c r="X124" i="7"/>
  <c r="J126" i="7"/>
  <c r="AE187" i="7"/>
  <c r="AH195" i="7"/>
  <c r="J197" i="7"/>
  <c r="J203" i="7"/>
  <c r="S206" i="7"/>
  <c r="Q304" i="7"/>
  <c r="M312" i="7"/>
  <c r="N383" i="7"/>
  <c r="AD424" i="7"/>
  <c r="J434" i="7"/>
  <c r="AF443" i="7"/>
  <c r="J478" i="7"/>
  <c r="J486" i="7"/>
  <c r="O487" i="7"/>
  <c r="J494" i="7"/>
  <c r="AC500" i="7"/>
  <c r="AJ503" i="7"/>
  <c r="AC703" i="7"/>
  <c r="AA706" i="7"/>
  <c r="J724" i="7"/>
  <c r="M725" i="7"/>
  <c r="Q780" i="7"/>
  <c r="AE788" i="7"/>
  <c r="N796" i="7"/>
  <c r="J798" i="7"/>
  <c r="AA799" i="7"/>
  <c r="J842" i="7"/>
  <c r="J850" i="7"/>
  <c r="Z917" i="7"/>
  <c r="AC1068" i="7"/>
  <c r="Q1079" i="7"/>
  <c r="J1081" i="7"/>
  <c r="J1084" i="7"/>
  <c r="AD1120" i="7"/>
  <c r="AC1125" i="7"/>
  <c r="J1127" i="7"/>
  <c r="N1144" i="7"/>
  <c r="AG1152" i="7"/>
  <c r="J1272" i="7"/>
  <c r="AC1273" i="7"/>
  <c r="AE1283" i="7"/>
  <c r="AD1297" i="7"/>
  <c r="AG1558" i="7"/>
  <c r="AA1560" i="7"/>
  <c r="AE1590" i="7"/>
  <c r="O1801" i="7"/>
  <c r="AJ63" i="7"/>
  <c r="O1335" i="7"/>
  <c r="O1517" i="7"/>
  <c r="AD648" i="7"/>
  <c r="U1452" i="7"/>
  <c r="AB200" i="7"/>
  <c r="Z224" i="7"/>
  <c r="M429" i="7"/>
  <c r="AG489" i="7"/>
  <c r="AG497" i="7"/>
  <c r="R812" i="7"/>
  <c r="N938" i="7"/>
  <c r="N1084" i="7"/>
  <c r="S1122" i="7"/>
  <c r="AD1141" i="7"/>
  <c r="O1232" i="7"/>
  <c r="J1589" i="7"/>
  <c r="J1644" i="7"/>
  <c r="J1646" i="7"/>
  <c r="J1648" i="7"/>
  <c r="J1652" i="7"/>
  <c r="J763" i="7"/>
  <c r="AE1181" i="7"/>
  <c r="AC534" i="7"/>
  <c r="J536" i="7"/>
  <c r="AI750" i="7"/>
  <c r="AG1703" i="7"/>
  <c r="J1827" i="7"/>
  <c r="Z552" i="7"/>
  <c r="Z605" i="7"/>
  <c r="J393" i="7"/>
  <c r="AI1044" i="7"/>
  <c r="N612" i="7"/>
  <c r="J1392" i="7"/>
  <c r="J1411" i="7"/>
  <c r="X1412" i="7"/>
  <c r="AI464" i="7"/>
  <c r="X1245" i="7"/>
  <c r="Q1247" i="7"/>
  <c r="V763" i="7"/>
  <c r="Q1311" i="7"/>
  <c r="M1751" i="7"/>
  <c r="AA1340" i="7"/>
  <c r="AE1507" i="7"/>
  <c r="J986" i="7"/>
  <c r="Y992" i="7"/>
  <c r="J994" i="7"/>
  <c r="J997" i="7"/>
  <c r="AG1006" i="7"/>
  <c r="R1017" i="7"/>
  <c r="M1028" i="7"/>
  <c r="J628" i="7"/>
  <c r="X634" i="7"/>
  <c r="J644" i="7"/>
  <c r="N658" i="7"/>
  <c r="Y1427" i="7"/>
  <c r="Q1435" i="7"/>
  <c r="AG16" i="7"/>
  <c r="AJ27" i="7"/>
  <c r="U32" i="7"/>
  <c r="AB51" i="7"/>
  <c r="P54" i="7"/>
  <c r="J108" i="7"/>
  <c r="J116" i="7"/>
  <c r="J133" i="7"/>
  <c r="V153" i="7"/>
  <c r="N164" i="7"/>
  <c r="J172" i="7"/>
  <c r="V173" i="7"/>
  <c r="AJ178" i="7"/>
  <c r="AG181" i="7"/>
  <c r="AD186" i="7"/>
  <c r="J236" i="7"/>
  <c r="R242" i="7"/>
  <c r="J244" i="7"/>
  <c r="J250" i="7"/>
  <c r="AF256" i="7"/>
  <c r="J258" i="7"/>
  <c r="R272" i="7"/>
  <c r="Q355" i="7"/>
  <c r="AJ363" i="7"/>
  <c r="J417" i="7"/>
  <c r="AB431" i="7"/>
  <c r="J433" i="7"/>
  <c r="X447" i="7"/>
  <c r="J449" i="7"/>
  <c r="W705" i="7"/>
  <c r="R718" i="7"/>
  <c r="AB729" i="7"/>
  <c r="J739" i="7"/>
  <c r="O740" i="7"/>
  <c r="J742" i="7"/>
  <c r="J747" i="7"/>
  <c r="J770" i="7"/>
  <c r="V834" i="7"/>
  <c r="AD1162" i="7"/>
  <c r="M1200" i="7"/>
  <c r="N1208" i="7"/>
  <c r="AH1800" i="7"/>
  <c r="J1747" i="7"/>
  <c r="J1761" i="7"/>
  <c r="AG1767" i="7"/>
  <c r="J56" i="7"/>
  <c r="AD62" i="7"/>
  <c r="J64" i="7"/>
  <c r="AI1334" i="7"/>
  <c r="Y891" i="7"/>
  <c r="Y1817" i="7"/>
  <c r="J1819" i="7"/>
  <c r="AG1789" i="7"/>
  <c r="M1022" i="7"/>
  <c r="X1038" i="7"/>
  <c r="AA647" i="7"/>
  <c r="J649" i="7"/>
  <c r="AI671" i="7"/>
  <c r="J1453" i="7"/>
  <c r="U71" i="7"/>
  <c r="AH191" i="7"/>
  <c r="J193" i="7"/>
  <c r="AI199" i="7"/>
  <c r="J201" i="7"/>
  <c r="Q202" i="7"/>
  <c r="J204" i="7"/>
  <c r="AG210" i="7"/>
  <c r="Y231" i="7"/>
  <c r="J247" i="7"/>
  <c r="U292" i="7"/>
  <c r="J302" i="7"/>
  <c r="AC420" i="7"/>
  <c r="J720" i="7"/>
  <c r="J786" i="7"/>
  <c r="AJ792" i="7"/>
  <c r="J802" i="7"/>
  <c r="V850" i="7"/>
  <c r="R921" i="7"/>
  <c r="M1072" i="7"/>
  <c r="J1074" i="7"/>
  <c r="AE1124" i="7"/>
  <c r="AJ1167" i="7"/>
  <c r="AD1186" i="7"/>
  <c r="AC1202" i="7"/>
  <c r="J1229" i="7"/>
  <c r="W1282" i="7"/>
  <c r="AH1292" i="7"/>
  <c r="R1296" i="7"/>
  <c r="AG1533" i="7"/>
  <c r="AH1589" i="7"/>
  <c r="AD1640" i="7"/>
  <c r="Y1650" i="7"/>
  <c r="AG1652" i="7"/>
  <c r="AF1695" i="7"/>
  <c r="AD1697" i="7"/>
  <c r="O1596" i="7"/>
  <c r="V1804" i="7"/>
  <c r="R116" i="7"/>
  <c r="U133" i="7"/>
  <c r="J154" i="7"/>
  <c r="J165" i="7"/>
  <c r="AD172" i="7"/>
  <c r="W180" i="7"/>
  <c r="AB215" i="7"/>
  <c r="J217" i="7"/>
  <c r="AF258" i="7"/>
  <c r="J260" i="7"/>
  <c r="AF266" i="7"/>
  <c r="U354" i="7"/>
  <c r="AD362" i="7"/>
  <c r="J364" i="7"/>
  <c r="AG409" i="7"/>
  <c r="AH417" i="7"/>
  <c r="J511" i="7"/>
  <c r="N517" i="7"/>
  <c r="T770" i="7"/>
  <c r="V841" i="7"/>
  <c r="J854" i="7"/>
  <c r="AJ860" i="7"/>
  <c r="J862" i="7"/>
  <c r="J870" i="7"/>
  <c r="J898" i="7"/>
  <c r="V1161" i="7"/>
  <c r="J1285" i="7"/>
  <c r="J1546" i="7"/>
  <c r="J1548" i="7"/>
  <c r="J1564" i="7"/>
  <c r="J1566" i="7"/>
  <c r="J1570" i="7"/>
  <c r="J1576" i="7"/>
  <c r="J1584" i="7"/>
  <c r="AH1662" i="7"/>
  <c r="J1680" i="7"/>
  <c r="J1688" i="7"/>
  <c r="J1608" i="7"/>
  <c r="J1618" i="7"/>
  <c r="J1624" i="7"/>
  <c r="J1780" i="7"/>
  <c r="AH267" i="15"/>
  <c r="P285" i="15"/>
  <c r="AD291" i="15"/>
  <c r="M128" i="15"/>
  <c r="V5" i="15"/>
  <c r="AB71" i="15"/>
  <c r="AG154" i="15"/>
  <c r="P276" i="15"/>
  <c r="J280" i="15"/>
  <c r="V304" i="15"/>
  <c r="AH355" i="15"/>
  <c r="AD401" i="15"/>
  <c r="AJ155" i="15"/>
  <c r="J177" i="15"/>
  <c r="J241" i="15"/>
  <c r="AD274" i="15"/>
  <c r="J279" i="15"/>
  <c r="U332" i="15"/>
  <c r="J344" i="15"/>
  <c r="J366" i="15"/>
  <c r="J33" i="15"/>
  <c r="AD55" i="15"/>
  <c r="W75" i="15"/>
  <c r="X86" i="15"/>
  <c r="AI183" i="15"/>
  <c r="J209" i="15"/>
  <c r="J211" i="15"/>
  <c r="J215" i="15"/>
  <c r="AH222" i="15"/>
  <c r="AE237" i="15"/>
  <c r="AC272" i="15"/>
  <c r="AG349" i="15"/>
  <c r="AJ403" i="15"/>
  <c r="AA287" i="15"/>
  <c r="V130" i="15"/>
  <c r="AH133" i="15"/>
  <c r="AC93" i="15"/>
  <c r="Y316" i="15"/>
  <c r="AJ355" i="15"/>
  <c r="J357" i="15"/>
  <c r="J52" i="15"/>
  <c r="J192" i="15"/>
  <c r="Y260" i="15"/>
  <c r="J264" i="15"/>
  <c r="Z332" i="15"/>
  <c r="U388" i="15"/>
  <c r="AA8" i="15"/>
  <c r="U12" i="15"/>
  <c r="W44" i="15"/>
  <c r="J73" i="15"/>
  <c r="V75" i="15"/>
  <c r="W85" i="15"/>
  <c r="J89" i="15"/>
  <c r="Y199" i="15"/>
  <c r="V203" i="15"/>
  <c r="V371" i="15"/>
  <c r="AA69" i="15"/>
  <c r="W253" i="15"/>
  <c r="AH273" i="15"/>
  <c r="J327" i="15"/>
  <c r="AI341" i="15"/>
  <c r="N322" i="15"/>
  <c r="Q26" i="15"/>
  <c r="J47" i="15"/>
  <c r="O84" i="15"/>
  <c r="J99" i="15"/>
  <c r="Y148" i="15"/>
  <c r="J183" i="15"/>
  <c r="P184" i="15"/>
  <c r="J200" i="15"/>
  <c r="Z205" i="15"/>
  <c r="AI215" i="15"/>
  <c r="AD221" i="15"/>
  <c r="AG231" i="15"/>
  <c r="AB233" i="15"/>
  <c r="O140" i="15"/>
  <c r="R70" i="15"/>
  <c r="AC252" i="15"/>
  <c r="O322" i="15"/>
  <c r="AD22" i="15"/>
  <c r="O25" i="15"/>
  <c r="Y32" i="15"/>
  <c r="V41" i="15"/>
  <c r="AC43" i="15"/>
  <c r="U77" i="15"/>
  <c r="P84" i="15"/>
  <c r="AD145" i="15"/>
  <c r="AE156" i="15"/>
  <c r="J214" i="15"/>
  <c r="J220" i="15"/>
  <c r="X324" i="15"/>
  <c r="X353" i="15"/>
  <c r="AH357" i="15"/>
  <c r="J365" i="15"/>
  <c r="AE17" i="15"/>
  <c r="T300" i="15"/>
  <c r="M22" i="15"/>
  <c r="M43" i="15"/>
  <c r="J59" i="15"/>
  <c r="U84" i="15"/>
  <c r="AC89" i="15"/>
  <c r="AG115" i="15"/>
  <c r="J352" i="15"/>
  <c r="J391" i="15"/>
  <c r="AC404" i="15"/>
  <c r="AF306" i="15"/>
  <c r="Z291" i="15"/>
  <c r="Y82" i="15"/>
  <c r="J104" i="15"/>
  <c r="AH135" i="15"/>
  <c r="J195" i="15"/>
  <c r="AG206" i="15"/>
  <c r="AH259" i="15"/>
  <c r="R355" i="15"/>
  <c r="AH378" i="15"/>
  <c r="AC385" i="15"/>
  <c r="Y399" i="15"/>
  <c r="O401" i="15"/>
  <c r="J72" i="15"/>
  <c r="P166" i="15"/>
  <c r="J218" i="15"/>
  <c r="X229" i="15"/>
  <c r="AD250" i="15"/>
  <c r="S305" i="15"/>
  <c r="AD354" i="15"/>
  <c r="P25" i="15"/>
  <c r="M32" i="15"/>
  <c r="AG47" i="15"/>
  <c r="M73" i="15"/>
  <c r="AE84" i="15"/>
  <c r="AD99" i="15"/>
  <c r="P103" i="15"/>
  <c r="V108" i="15"/>
  <c r="R112" i="15"/>
  <c r="J146" i="15"/>
  <c r="P147" i="15"/>
  <c r="S184" i="15"/>
  <c r="AE198" i="15"/>
  <c r="AE200" i="15"/>
  <c r="AC401" i="15"/>
  <c r="AI6" i="15"/>
  <c r="AA105" i="15"/>
  <c r="J194" i="15"/>
  <c r="AC244" i="15"/>
  <c r="J295" i="15"/>
  <c r="J388" i="15"/>
  <c r="O24" i="15"/>
  <c r="V25" i="15"/>
  <c r="AJ32" i="15"/>
  <c r="AG36" i="15"/>
  <c r="T53" i="15"/>
  <c r="AF84" i="15"/>
  <c r="AA183" i="15"/>
  <c r="J185" i="15"/>
  <c r="J197" i="15"/>
  <c r="J201" i="15"/>
  <c r="J203" i="15"/>
  <c r="AF212" i="15"/>
  <c r="T224" i="15"/>
  <c r="N284" i="15"/>
  <c r="N122" i="15"/>
  <c r="AG122" i="15"/>
  <c r="V122" i="15"/>
  <c r="Q122" i="15"/>
  <c r="O122" i="15"/>
  <c r="AG381" i="15"/>
  <c r="Y381" i="15"/>
  <c r="V381" i="15"/>
  <c r="J117" i="15"/>
  <c r="Y144" i="15"/>
  <c r="U144" i="15"/>
  <c r="O144" i="15"/>
  <c r="W254" i="15"/>
  <c r="U281" i="15"/>
  <c r="AF46" i="15"/>
  <c r="AE46" i="15"/>
  <c r="Z99" i="15"/>
  <c r="N102" i="15"/>
  <c r="AD102" i="15"/>
  <c r="W102" i="15"/>
  <c r="U102" i="15"/>
  <c r="S307" i="15"/>
  <c r="AE307" i="15"/>
  <c r="O307" i="15"/>
  <c r="N307" i="15"/>
  <c r="X381" i="15"/>
  <c r="AD252" i="15"/>
  <c r="AE252" i="15"/>
  <c r="N252" i="15"/>
  <c r="AI310" i="15"/>
  <c r="AE310" i="15"/>
  <c r="AB310" i="15"/>
  <c r="R310" i="15"/>
  <c r="AD21" i="15"/>
  <c r="X21" i="15"/>
  <c r="AC368" i="15"/>
  <c r="AD368" i="15"/>
  <c r="AI193" i="15"/>
  <c r="AE193" i="15"/>
  <c r="W283" i="15"/>
  <c r="AE283" i="15"/>
  <c r="V283" i="15"/>
  <c r="O66" i="15"/>
  <c r="J71" i="15"/>
  <c r="V191" i="15"/>
  <c r="AA191" i="15"/>
  <c r="X191" i="15"/>
  <c r="S191" i="15"/>
  <c r="AI351" i="15"/>
  <c r="Y351" i="15"/>
  <c r="Q351" i="15"/>
  <c r="O351" i="15"/>
  <c r="R18" i="15"/>
  <c r="AF95" i="15"/>
  <c r="AC186" i="15"/>
  <c r="S186" i="15"/>
  <c r="Z186" i="15"/>
  <c r="AH227" i="15"/>
  <c r="AE227" i="15"/>
  <c r="W227" i="15"/>
  <c r="R230" i="15"/>
  <c r="P230" i="15"/>
  <c r="X121" i="15"/>
  <c r="AF121" i="15"/>
  <c r="P121" i="15"/>
  <c r="W350" i="15"/>
  <c r="O350" i="15"/>
  <c r="AG39" i="15"/>
  <c r="Q39" i="15"/>
  <c r="Q15" i="15"/>
  <c r="M15" i="15"/>
  <c r="Q106" i="15"/>
  <c r="Z238" i="15"/>
  <c r="J130" i="15"/>
  <c r="AC397" i="15"/>
  <c r="AE397" i="15"/>
  <c r="AC189" i="15"/>
  <c r="Z189" i="15"/>
  <c r="J244" i="15"/>
  <c r="Y185" i="15"/>
  <c r="AJ185" i="15"/>
  <c r="M185" i="15"/>
  <c r="AJ321" i="15"/>
  <c r="T321" i="15"/>
  <c r="U188" i="15"/>
  <c r="R188" i="15"/>
  <c r="AH337" i="15"/>
  <c r="W337" i="15"/>
  <c r="AG348" i="15"/>
  <c r="U348" i="15"/>
  <c r="Q348" i="15"/>
  <c r="Z231" i="15"/>
  <c r="AI231" i="15"/>
  <c r="S231" i="15"/>
  <c r="AI376" i="15"/>
  <c r="AE290" i="15"/>
  <c r="AH243" i="15"/>
  <c r="Z243" i="15"/>
  <c r="J275" i="15"/>
  <c r="M336" i="15"/>
  <c r="Y68" i="15"/>
  <c r="AA306" i="15"/>
  <c r="Q5" i="15"/>
  <c r="AH188" i="15"/>
  <c r="J261" i="15"/>
  <c r="AA39" i="15"/>
  <c r="W144" i="15"/>
  <c r="AE266" i="15"/>
  <c r="U312" i="15"/>
  <c r="J335" i="15"/>
  <c r="AA354" i="15"/>
  <c r="P12" i="15"/>
  <c r="U43" i="15"/>
  <c r="W58" i="15"/>
  <c r="Z98" i="15"/>
  <c r="O102" i="15"/>
  <c r="AI103" i="15"/>
  <c r="J151" i="15"/>
  <c r="M152" i="15"/>
  <c r="J170" i="15"/>
  <c r="J178" i="15"/>
  <c r="T184" i="15"/>
  <c r="J198" i="15"/>
  <c r="W202" i="15"/>
  <c r="J205" i="15"/>
  <c r="U219" i="15"/>
  <c r="J223" i="15"/>
  <c r="AC237" i="15"/>
  <c r="AF237" i="15"/>
  <c r="M65" i="15"/>
  <c r="J118" i="15"/>
  <c r="Z275" i="15"/>
  <c r="AJ315" i="15"/>
  <c r="J333" i="15"/>
  <c r="V394" i="15"/>
  <c r="AC68" i="15"/>
  <c r="J380" i="15"/>
  <c r="J285" i="15"/>
  <c r="AD286" i="15"/>
  <c r="M289" i="15"/>
  <c r="J291" i="15"/>
  <c r="O324" i="15"/>
  <c r="P71" i="15"/>
  <c r="N135" i="15"/>
  <c r="J176" i="15"/>
  <c r="AI296" i="15"/>
  <c r="J311" i="15"/>
  <c r="V334" i="15"/>
  <c r="AG387" i="15"/>
  <c r="U244" i="15"/>
  <c r="J293" i="15"/>
  <c r="Z303" i="15"/>
  <c r="J326" i="15"/>
  <c r="J340" i="15"/>
  <c r="J358" i="15"/>
  <c r="J400" i="15"/>
  <c r="Y402" i="15"/>
  <c r="J26" i="15"/>
  <c r="S32" i="15"/>
  <c r="AB33" i="15"/>
  <c r="W56" i="15"/>
  <c r="AE57" i="15"/>
  <c r="J74" i="15"/>
  <c r="J76" i="15"/>
  <c r="AD77" i="15"/>
  <c r="AE79" i="15"/>
  <c r="AC84" i="15"/>
  <c r="J85" i="15"/>
  <c r="J112" i="15"/>
  <c r="Z184" i="15"/>
  <c r="P222" i="15"/>
  <c r="AG237" i="15"/>
  <c r="T138" i="15"/>
  <c r="J140" i="15"/>
  <c r="N141" i="15"/>
  <c r="M165" i="15"/>
  <c r="N304" i="15"/>
  <c r="AH244" i="15"/>
  <c r="M250" i="15"/>
  <c r="P305" i="15"/>
  <c r="O308" i="15"/>
  <c r="O396" i="15"/>
  <c r="T97" i="15"/>
  <c r="AF101" i="15"/>
  <c r="AE113" i="15"/>
  <c r="AD146" i="15"/>
  <c r="AA147" i="15"/>
  <c r="J153" i="15"/>
  <c r="J158" i="15"/>
  <c r="J161" i="15"/>
  <c r="AE184" i="15"/>
  <c r="J204" i="15"/>
  <c r="U205" i="15"/>
  <c r="Q222" i="15"/>
  <c r="J225" i="15"/>
  <c r="J137" i="15"/>
  <c r="AJ255" i="15"/>
  <c r="AJ333" i="15"/>
  <c r="AH286" i="15"/>
  <c r="P165" i="15"/>
  <c r="N334" i="15"/>
  <c r="AI387" i="15"/>
  <c r="T28" i="15"/>
  <c r="AH136" i="15"/>
  <c r="O303" i="15"/>
  <c r="R305" i="15"/>
  <c r="AJ308" i="15"/>
  <c r="AB370" i="15"/>
  <c r="R382" i="15"/>
  <c r="P24" i="15"/>
  <c r="Q25" i="15"/>
  <c r="O32" i="15"/>
  <c r="J48" i="15"/>
  <c r="N56" i="15"/>
  <c r="P77" i="15"/>
  <c r="R222" i="15"/>
  <c r="AE118" i="15"/>
  <c r="AG272" i="15"/>
  <c r="V349" i="15"/>
  <c r="AG391" i="15"/>
  <c r="W324" i="15"/>
  <c r="J122" i="15"/>
  <c r="AF124" i="15"/>
  <c r="AE128" i="15"/>
  <c r="J116" i="15"/>
  <c r="AH154" i="15"/>
  <c r="Q165" i="15"/>
  <c r="AD195" i="15"/>
  <c r="AD265" i="15"/>
  <c r="AI302" i="15"/>
  <c r="AI311" i="15"/>
  <c r="J316" i="15"/>
  <c r="AA345" i="15"/>
  <c r="J350" i="15"/>
  <c r="AB374" i="15"/>
  <c r="J381" i="15"/>
  <c r="AC392" i="15"/>
  <c r="J397" i="15"/>
  <c r="Z401" i="15"/>
  <c r="J6" i="15"/>
  <c r="AA17" i="15"/>
  <c r="AJ64" i="15"/>
  <c r="J94" i="15"/>
  <c r="J189" i="15"/>
  <c r="AJ293" i="15"/>
  <c r="AE303" i="15"/>
  <c r="AC305" i="15"/>
  <c r="AJ322" i="15"/>
  <c r="AI379" i="15"/>
  <c r="J390" i="15"/>
  <c r="S24" i="15"/>
  <c r="AH31" i="15"/>
  <c r="R40" i="15"/>
  <c r="J54" i="15"/>
  <c r="O56" i="15"/>
  <c r="AC74" i="15"/>
  <c r="M75" i="15"/>
  <c r="Q77" i="15"/>
  <c r="J95" i="15"/>
  <c r="AA96" i="15"/>
  <c r="M107" i="15"/>
  <c r="AA109" i="15"/>
  <c r="J111" i="15"/>
  <c r="M146" i="15"/>
  <c r="AD147" i="15"/>
  <c r="Q153" i="15"/>
  <c r="Z183" i="15"/>
  <c r="AF184" i="15"/>
  <c r="M198" i="15"/>
  <c r="AA216" i="15"/>
  <c r="W222" i="15"/>
  <c r="Q237" i="15"/>
  <c r="AJ140" i="15"/>
  <c r="AD115" i="15"/>
  <c r="V318" i="15"/>
  <c r="J283" i="15"/>
  <c r="W131" i="15"/>
  <c r="Y5" i="15"/>
  <c r="S82" i="15"/>
  <c r="AA143" i="15"/>
  <c r="AE316" i="15"/>
  <c r="J329" i="15"/>
  <c r="AH339" i="15"/>
  <c r="J389" i="15"/>
  <c r="AI70" i="15"/>
  <c r="AC281" i="15"/>
  <c r="AE297" i="15"/>
  <c r="J351" i="15"/>
  <c r="O366" i="15"/>
  <c r="AH18" i="15"/>
  <c r="J34" i="15"/>
  <c r="J37" i="15"/>
  <c r="V47" i="15"/>
  <c r="N75" i="15"/>
  <c r="J87" i="15"/>
  <c r="V99" i="15"/>
  <c r="N106" i="15"/>
  <c r="T112" i="15"/>
  <c r="N146" i="15"/>
  <c r="AG147" i="15"/>
  <c r="J152" i="15"/>
  <c r="AJ172" i="15"/>
  <c r="X183" i="15"/>
  <c r="N200" i="15"/>
  <c r="Z204" i="15"/>
  <c r="AJ205" i="15"/>
  <c r="V212" i="15"/>
  <c r="AC220" i="15"/>
  <c r="AG222" i="15"/>
  <c r="J224" i="15"/>
  <c r="U225" i="15"/>
  <c r="AA232" i="15"/>
  <c r="AC233" i="15"/>
  <c r="V238" i="15"/>
  <c r="R294" i="15"/>
  <c r="M294" i="15"/>
  <c r="AG294" i="15"/>
  <c r="Z294" i="15"/>
  <c r="M352" i="15"/>
  <c r="N394" i="15"/>
  <c r="AF174" i="15"/>
  <c r="AC174" i="15"/>
  <c r="Y174" i="15"/>
  <c r="U174" i="15"/>
  <c r="P174" i="15"/>
  <c r="N174" i="15"/>
  <c r="AG174" i="15"/>
  <c r="V272" i="15"/>
  <c r="O352" i="15"/>
  <c r="AC391" i="15"/>
  <c r="J49" i="15"/>
  <c r="AF283" i="15"/>
  <c r="O284" i="15"/>
  <c r="W122" i="15"/>
  <c r="J125" i="15"/>
  <c r="J126" i="15"/>
  <c r="O131" i="15"/>
  <c r="S38" i="15"/>
  <c r="AG119" i="15"/>
  <c r="O135" i="15"/>
  <c r="AI143" i="15"/>
  <c r="O154" i="15"/>
  <c r="Z217" i="15"/>
  <c r="N249" i="15"/>
  <c r="AH278" i="15"/>
  <c r="Q278" i="15"/>
  <c r="O294" i="15"/>
  <c r="AG361" i="15"/>
  <c r="AI361" i="15"/>
  <c r="AA361" i="15"/>
  <c r="S361" i="15"/>
  <c r="Z271" i="15"/>
  <c r="Y271" i="15"/>
  <c r="R271" i="15"/>
  <c r="N271" i="15"/>
  <c r="M271" i="15"/>
  <c r="AJ62" i="15"/>
  <c r="J318" i="15"/>
  <c r="AC115" i="15"/>
  <c r="M258" i="15"/>
  <c r="Y272" i="15"/>
  <c r="AE275" i="15"/>
  <c r="AH352" i="15"/>
  <c r="AG283" i="15"/>
  <c r="W284" i="15"/>
  <c r="AJ285" i="15"/>
  <c r="M286" i="15"/>
  <c r="J287" i="15"/>
  <c r="P131" i="15"/>
  <c r="Q132" i="15"/>
  <c r="AH71" i="15"/>
  <c r="X135" i="15"/>
  <c r="S143" i="15"/>
  <c r="P154" i="15"/>
  <c r="N206" i="15"/>
  <c r="AE217" i="15"/>
  <c r="AJ243" i="15"/>
  <c r="M243" i="15"/>
  <c r="W243" i="15"/>
  <c r="AE247" i="15"/>
  <c r="O249" i="15"/>
  <c r="AG253" i="15"/>
  <c r="T294" i="15"/>
  <c r="N296" i="15"/>
  <c r="T309" i="15"/>
  <c r="M316" i="15"/>
  <c r="AE271" i="15"/>
  <c r="U11" i="15"/>
  <c r="AC11" i="15"/>
  <c r="Y11" i="15"/>
  <c r="V11" i="15"/>
  <c r="Q11" i="15"/>
  <c r="P11" i="15"/>
  <c r="M11" i="15"/>
  <c r="AA167" i="15"/>
  <c r="AE167" i="15"/>
  <c r="R167" i="15"/>
  <c r="P167" i="15"/>
  <c r="AD249" i="15"/>
  <c r="AH218" i="15"/>
  <c r="AF218" i="15"/>
  <c r="V218" i="15"/>
  <c r="R218" i="15"/>
  <c r="P218" i="15"/>
  <c r="Q272" i="15"/>
  <c r="J38" i="15"/>
  <c r="J66" i="15"/>
  <c r="Q82" i="15"/>
  <c r="U119" i="15"/>
  <c r="AJ154" i="15"/>
  <c r="R217" i="15"/>
  <c r="AG249" i="15"/>
  <c r="AG342" i="15"/>
  <c r="N342" i="15"/>
  <c r="Q115" i="15"/>
  <c r="J242" i="15"/>
  <c r="AD272" i="15"/>
  <c r="M275" i="15"/>
  <c r="N318" i="15"/>
  <c r="M283" i="15"/>
  <c r="X284" i="15"/>
  <c r="Q286" i="15"/>
  <c r="AH291" i="15"/>
  <c r="AD121" i="15"/>
  <c r="AE131" i="15"/>
  <c r="Y132" i="15"/>
  <c r="AB38" i="15"/>
  <c r="AH104" i="15"/>
  <c r="AF116" i="15"/>
  <c r="Y135" i="15"/>
  <c r="V143" i="15"/>
  <c r="R154" i="15"/>
  <c r="AG165" i="15"/>
  <c r="J188" i="15"/>
  <c r="AJ195" i="15"/>
  <c r="AJ247" i="15"/>
  <c r="Y294" i="15"/>
  <c r="AG296" i="15"/>
  <c r="J302" i="15"/>
  <c r="Q316" i="15"/>
  <c r="AH72" i="15"/>
  <c r="AD72" i="15"/>
  <c r="Z72" i="15"/>
  <c r="N72" i="15"/>
  <c r="AD162" i="15"/>
  <c r="O162" i="15"/>
  <c r="AI249" i="15"/>
  <c r="AC249" i="15"/>
  <c r="M249" i="15"/>
  <c r="AH249" i="15"/>
  <c r="Q249" i="15"/>
  <c r="Z131" i="15"/>
  <c r="AF65" i="15"/>
  <c r="V115" i="15"/>
  <c r="Z118" i="15"/>
  <c r="O275" i="15"/>
  <c r="AD315" i="15"/>
  <c r="AC349" i="15"/>
  <c r="M404" i="15"/>
  <c r="J377" i="15"/>
  <c r="AC282" i="15"/>
  <c r="P283" i="15"/>
  <c r="J284" i="15"/>
  <c r="AE284" i="15"/>
  <c r="U286" i="15"/>
  <c r="O291" i="15"/>
  <c r="AJ324" i="15"/>
  <c r="M121" i="15"/>
  <c r="AJ122" i="15"/>
  <c r="AG125" i="15"/>
  <c r="AF131" i="15"/>
  <c r="W154" i="15"/>
  <c r="AI165" i="15"/>
  <c r="V195" i="15"/>
  <c r="O243" i="15"/>
  <c r="W249" i="15"/>
  <c r="AF294" i="15"/>
  <c r="AG316" i="15"/>
  <c r="AH262" i="15"/>
  <c r="AC262" i="15"/>
  <c r="U262" i="15"/>
  <c r="M262" i="15"/>
  <c r="Z326" i="15"/>
  <c r="W326" i="15"/>
  <c r="N326" i="15"/>
  <c r="M326" i="15"/>
  <c r="AD393" i="15"/>
  <c r="AE393" i="15"/>
  <c r="O393" i="15"/>
  <c r="AG11" i="15"/>
  <c r="AB239" i="15"/>
  <c r="AJ50" i="15"/>
  <c r="Y115" i="15"/>
  <c r="AH275" i="15"/>
  <c r="Q349" i="15"/>
  <c r="V68" i="15"/>
  <c r="AG380" i="15"/>
  <c r="Q283" i="15"/>
  <c r="Y286" i="15"/>
  <c r="R291" i="15"/>
  <c r="N121" i="15"/>
  <c r="Q124" i="15"/>
  <c r="AC128" i="15"/>
  <c r="AC5" i="15"/>
  <c r="J16" i="15"/>
  <c r="Q93" i="15"/>
  <c r="S104" i="15"/>
  <c r="J154" i="15"/>
  <c r="X154" i="15"/>
  <c r="R243" i="15"/>
  <c r="X249" i="15"/>
  <c r="AC280" i="15"/>
  <c r="AH280" i="15"/>
  <c r="AD6" i="15"/>
  <c r="AE6" i="15"/>
  <c r="AA6" i="15"/>
  <c r="T6" i="15"/>
  <c r="S6" i="15"/>
  <c r="R6" i="15"/>
  <c r="N6" i="15"/>
  <c r="AJ6" i="15"/>
  <c r="AC120" i="15"/>
  <c r="M120" i="15"/>
  <c r="Z13" i="15"/>
  <c r="AH13" i="15"/>
  <c r="AF13" i="15"/>
  <c r="R13" i="15"/>
  <c r="O13" i="15"/>
  <c r="AC197" i="15"/>
  <c r="W197" i="15"/>
  <c r="M197" i="15"/>
  <c r="Y296" i="15"/>
  <c r="W296" i="15"/>
  <c r="V296" i="15"/>
  <c r="S296" i="15"/>
  <c r="M296" i="15"/>
  <c r="AG384" i="15"/>
  <c r="AI384" i="15"/>
  <c r="S384" i="15"/>
  <c r="AI301" i="15"/>
  <c r="AF336" i="15"/>
  <c r="Z352" i="15"/>
  <c r="AC394" i="15"/>
  <c r="U283" i="15"/>
  <c r="Z286" i="15"/>
  <c r="J127" i="15"/>
  <c r="AC82" i="15"/>
  <c r="AI135" i="15"/>
  <c r="AF154" i="15"/>
  <c r="O217" i="15"/>
  <c r="Y249" i="15"/>
  <c r="J256" i="15"/>
  <c r="J263" i="15"/>
  <c r="Z273" i="15"/>
  <c r="X13" i="15"/>
  <c r="T17" i="15"/>
  <c r="AC39" i="15"/>
  <c r="Z70" i="15"/>
  <c r="AE218" i="15"/>
  <c r="AD241" i="15"/>
  <c r="N250" i="15"/>
  <c r="O252" i="15"/>
  <c r="AH252" i="15"/>
  <c r="AJ295" i="15"/>
  <c r="AB300" i="15"/>
  <c r="Q303" i="15"/>
  <c r="AD305" i="15"/>
  <c r="P308" i="15"/>
  <c r="AD322" i="15"/>
  <c r="AE328" i="15"/>
  <c r="J332" i="15"/>
  <c r="AF356" i="15"/>
  <c r="J362" i="15"/>
  <c r="X382" i="15"/>
  <c r="AC396" i="15"/>
  <c r="AE11" i="15"/>
  <c r="V12" i="15"/>
  <c r="Y18" i="15"/>
  <c r="AB25" i="15"/>
  <c r="AA26" i="15"/>
  <c r="J30" i="15"/>
  <c r="AA31" i="15"/>
  <c r="AI31" i="15"/>
  <c r="AI32" i="15"/>
  <c r="AJ35" i="15"/>
  <c r="AH35" i="15"/>
  <c r="J53" i="15"/>
  <c r="AJ78" i="15"/>
  <c r="S78" i="15"/>
  <c r="J110" i="15"/>
  <c r="AH156" i="15"/>
  <c r="AJ162" i="15"/>
  <c r="J164" i="15"/>
  <c r="Q167" i="15"/>
  <c r="P198" i="15"/>
  <c r="AE221" i="15"/>
  <c r="W221" i="15"/>
  <c r="V221" i="15"/>
  <c r="T221" i="15"/>
  <c r="O221" i="15"/>
  <c r="N221" i="15"/>
  <c r="AF256" i="15"/>
  <c r="Y270" i="15"/>
  <c r="J276" i="15"/>
  <c r="AC307" i="15"/>
  <c r="O316" i="15"/>
  <c r="AB347" i="15"/>
  <c r="W355" i="15"/>
  <c r="V357" i="15"/>
  <c r="J374" i="15"/>
  <c r="AI381" i="15"/>
  <c r="AI399" i="15"/>
  <c r="AJ67" i="15"/>
  <c r="AD70" i="15"/>
  <c r="AE144" i="15"/>
  <c r="Z144" i="15"/>
  <c r="Q252" i="15"/>
  <c r="N260" i="15"/>
  <c r="J281" i="15"/>
  <c r="AD300" i="15"/>
  <c r="R303" i="15"/>
  <c r="AA305" i="15"/>
  <c r="AI305" i="15"/>
  <c r="Q308" i="15"/>
  <c r="AE322" i="15"/>
  <c r="X400" i="15"/>
  <c r="AE400" i="15"/>
  <c r="Z12" i="15"/>
  <c r="Z18" i="15"/>
  <c r="X45" i="15"/>
  <c r="V45" i="15"/>
  <c r="U46" i="15"/>
  <c r="Q46" i="15"/>
  <c r="AG46" i="15"/>
  <c r="M46" i="15"/>
  <c r="Y92" i="15"/>
  <c r="AF92" i="15"/>
  <c r="X92" i="15"/>
  <c r="N92" i="15"/>
  <c r="M92" i="15"/>
  <c r="V173" i="15"/>
  <c r="AG173" i="15"/>
  <c r="AD173" i="15"/>
  <c r="U173" i="15"/>
  <c r="M70" i="15"/>
  <c r="AE70" i="15"/>
  <c r="AC144" i="15"/>
  <c r="W155" i="15"/>
  <c r="J252" i="15"/>
  <c r="R252" i="15"/>
  <c r="J254" i="15"/>
  <c r="J266" i="15"/>
  <c r="U303" i="15"/>
  <c r="N305" i="15"/>
  <c r="T308" i="15"/>
  <c r="P310" i="15"/>
  <c r="J312" i="15"/>
  <c r="AI314" i="15"/>
  <c r="U322" i="15"/>
  <c r="AG322" i="15"/>
  <c r="R332" i="15"/>
  <c r="J346" i="15"/>
  <c r="AJ348" i="15"/>
  <c r="J375" i="15"/>
  <c r="W382" i="15"/>
  <c r="J398" i="15"/>
  <c r="R7" i="15"/>
  <c r="M10" i="15"/>
  <c r="AE12" i="15"/>
  <c r="J20" i="15"/>
  <c r="T21" i="15"/>
  <c r="Q24" i="15"/>
  <c r="AI25" i="15"/>
  <c r="R25" i="15"/>
  <c r="AE25" i="15"/>
  <c r="M31" i="15"/>
  <c r="AC32" i="15"/>
  <c r="N32" i="15"/>
  <c r="R35" i="15"/>
  <c r="AI43" i="15"/>
  <c r="T43" i="15"/>
  <c r="Y46" i="15"/>
  <c r="J55" i="15"/>
  <c r="AC73" i="15"/>
  <c r="AD92" i="15"/>
  <c r="V164" i="15"/>
  <c r="AG164" i="15"/>
  <c r="X164" i="15"/>
  <c r="AJ173" i="15"/>
  <c r="AG178" i="15"/>
  <c r="W178" i="15"/>
  <c r="Q178" i="15"/>
  <c r="N178" i="15"/>
  <c r="M178" i="15"/>
  <c r="AG221" i="15"/>
  <c r="AD294" i="15"/>
  <c r="U316" i="15"/>
  <c r="AE337" i="15"/>
  <c r="AE355" i="15"/>
  <c r="R357" i="15"/>
  <c r="N381" i="15"/>
  <c r="J383" i="15"/>
  <c r="N399" i="15"/>
  <c r="N67" i="15"/>
  <c r="N70" i="15"/>
  <c r="AG70" i="15"/>
  <c r="M144" i="15"/>
  <c r="AD144" i="15"/>
  <c r="V252" i="15"/>
  <c r="AD303" i="15"/>
  <c r="O305" i="15"/>
  <c r="AA308" i="15"/>
  <c r="Q310" i="15"/>
  <c r="O379" i="15"/>
  <c r="AC388" i="15"/>
  <c r="J396" i="15"/>
  <c r="P400" i="15"/>
  <c r="Q402" i="15"/>
  <c r="J9" i="15"/>
  <c r="M21" i="15"/>
  <c r="AF25" i="15"/>
  <c r="J29" i="15"/>
  <c r="N31" i="15"/>
  <c r="AG40" i="15"/>
  <c r="AC44" i="15"/>
  <c r="N44" i="15"/>
  <c r="N45" i="15"/>
  <c r="O46" i="15"/>
  <c r="V56" i="15"/>
  <c r="M56" i="15"/>
  <c r="AE56" i="15"/>
  <c r="X58" i="15"/>
  <c r="AE58" i="15"/>
  <c r="X156" i="15"/>
  <c r="W156" i="15"/>
  <c r="R156" i="15"/>
  <c r="P156" i="15"/>
  <c r="N156" i="15"/>
  <c r="AI169" i="15"/>
  <c r="AC169" i="15"/>
  <c r="T169" i="15"/>
  <c r="R169" i="15"/>
  <c r="M169" i="15"/>
  <c r="W172" i="15"/>
  <c r="AF172" i="15"/>
  <c r="U172" i="15"/>
  <c r="O173" i="15"/>
  <c r="AH215" i="15"/>
  <c r="AC215" i="15"/>
  <c r="AA215" i="15"/>
  <c r="R215" i="15"/>
  <c r="M215" i="15"/>
  <c r="AF276" i="15"/>
  <c r="AB299" i="15"/>
  <c r="J309" i="15"/>
  <c r="W316" i="15"/>
  <c r="J325" i="15"/>
  <c r="O337" i="15"/>
  <c r="J343" i="15"/>
  <c r="AF353" i="15"/>
  <c r="AG355" i="15"/>
  <c r="AF357" i="15"/>
  <c r="AD374" i="15"/>
  <c r="O378" i="15"/>
  <c r="P381" i="15"/>
  <c r="R385" i="15"/>
  <c r="AA387" i="15"/>
  <c r="P399" i="15"/>
  <c r="AC17" i="15"/>
  <c r="W39" i="15"/>
  <c r="T64" i="15"/>
  <c r="Q70" i="15"/>
  <c r="AI94" i="15"/>
  <c r="AH105" i="15"/>
  <c r="J120" i="15"/>
  <c r="N144" i="15"/>
  <c r="AG144" i="15"/>
  <c r="J166" i="15"/>
  <c r="AI177" i="15"/>
  <c r="U189" i="15"/>
  <c r="AI196" i="15"/>
  <c r="Z252" i="15"/>
  <c r="Z254" i="15"/>
  <c r="J271" i="15"/>
  <c r="W400" i="15"/>
  <c r="U18" i="15"/>
  <c r="U20" i="15"/>
  <c r="S21" i="15"/>
  <c r="J24" i="15"/>
  <c r="P31" i="15"/>
  <c r="Z37" i="15"/>
  <c r="AE45" i="15"/>
  <c r="P46" i="15"/>
  <c r="X47" i="15"/>
  <c r="AF47" i="15"/>
  <c r="AD47" i="15"/>
  <c r="Q47" i="15"/>
  <c r="X91" i="15"/>
  <c r="W91" i="15"/>
  <c r="P91" i="15"/>
  <c r="AG163" i="15"/>
  <c r="AE163" i="15"/>
  <c r="AC163" i="15"/>
  <c r="V163" i="15"/>
  <c r="P163" i="15"/>
  <c r="AG359" i="15"/>
  <c r="AC359" i="15"/>
  <c r="Y359" i="15"/>
  <c r="Q359" i="15"/>
  <c r="P359" i="15"/>
  <c r="M359" i="15"/>
  <c r="AG300" i="15"/>
  <c r="AC330" i="15"/>
  <c r="AA388" i="15"/>
  <c r="N12" i="15"/>
  <c r="AF15" i="15"/>
  <c r="AE15" i="15"/>
  <c r="X31" i="15"/>
  <c r="AF45" i="15"/>
  <c r="W46" i="15"/>
  <c r="AE47" i="15"/>
  <c r="O58" i="15"/>
  <c r="Z88" i="15"/>
  <c r="AF91" i="15"/>
  <c r="M156" i="15"/>
  <c r="Z168" i="15"/>
  <c r="AJ168" i="15"/>
  <c r="T168" i="15"/>
  <c r="S180" i="15"/>
  <c r="T180" i="15"/>
  <c r="Q225" i="15"/>
  <c r="Z188" i="15"/>
  <c r="AG259" i="15"/>
  <c r="J270" i="15"/>
  <c r="AF273" i="15"/>
  <c r="AJ325" i="15"/>
  <c r="AJ343" i="15"/>
  <c r="O355" i="15"/>
  <c r="U369" i="15"/>
  <c r="AH385" i="15"/>
  <c r="P17" i="15"/>
  <c r="O39" i="15"/>
  <c r="U70" i="15"/>
  <c r="AB94" i="15"/>
  <c r="Q144" i="15"/>
  <c r="AC166" i="15"/>
  <c r="Q177" i="15"/>
  <c r="X196" i="15"/>
  <c r="AG250" i="15"/>
  <c r="M252" i="15"/>
  <c r="V254" i="15"/>
  <c r="J260" i="15"/>
  <c r="AI271" i="15"/>
  <c r="AC271" i="15"/>
  <c r="AC279" i="15"/>
  <c r="AH303" i="15"/>
  <c r="X305" i="15"/>
  <c r="AE308" i="15"/>
  <c r="J310" i="15"/>
  <c r="AC310" i="15"/>
  <c r="AJ320" i="15"/>
  <c r="Q322" i="15"/>
  <c r="AC326" i="15"/>
  <c r="AI338" i="15"/>
  <c r="J342" i="15"/>
  <c r="AC351" i="15"/>
  <c r="J356" i="15"/>
  <c r="AJ9" i="15"/>
  <c r="W13" i="15"/>
  <c r="M18" i="15"/>
  <c r="AC21" i="15"/>
  <c r="AJ31" i="15"/>
  <c r="J35" i="15"/>
  <c r="AC46" i="15"/>
  <c r="N47" i="15"/>
  <c r="AG48" i="15"/>
  <c r="AA48" i="15"/>
  <c r="V55" i="15"/>
  <c r="V57" i="15"/>
  <c r="J78" i="15"/>
  <c r="AF79" i="15"/>
  <c r="W79" i="15"/>
  <c r="J114" i="15"/>
  <c r="AC156" i="15"/>
  <c r="M163" i="15"/>
  <c r="W199" i="15"/>
  <c r="Y139" i="15"/>
  <c r="AE359" i="15"/>
  <c r="V368" i="15"/>
  <c r="U368" i="15"/>
  <c r="R368" i="15"/>
  <c r="N368" i="15"/>
  <c r="M368" i="15"/>
  <c r="AH368" i="15"/>
  <c r="X359" i="15"/>
  <c r="AJ368" i="15"/>
  <c r="J40" i="15"/>
  <c r="AJ41" i="15"/>
  <c r="J75" i="15"/>
  <c r="AC77" i="15"/>
  <c r="AJ84" i="15"/>
  <c r="X84" i="15"/>
  <c r="Y95" i="15"/>
  <c r="AH98" i="15"/>
  <c r="J109" i="15"/>
  <c r="J113" i="15"/>
  <c r="U146" i="15"/>
  <c r="AD152" i="15"/>
  <c r="AE153" i="15"/>
  <c r="J186" i="15"/>
  <c r="J213" i="15"/>
  <c r="AC219" i="15"/>
  <c r="AF142" i="15"/>
  <c r="AF77" i="15"/>
  <c r="Y84" i="15"/>
  <c r="X146" i="15"/>
  <c r="AF182" i="15"/>
  <c r="J184" i="15"/>
  <c r="AJ186" i="15"/>
  <c r="J208" i="15"/>
  <c r="V209" i="15"/>
  <c r="Y213" i="15"/>
  <c r="AB214" i="15"/>
  <c r="AD216" i="15"/>
  <c r="N219" i="15"/>
  <c r="N220" i="15"/>
  <c r="X222" i="15"/>
  <c r="X227" i="15"/>
  <c r="AH231" i="15"/>
  <c r="S233" i="15"/>
  <c r="Y237" i="15"/>
  <c r="J238" i="15"/>
  <c r="AC55" i="15"/>
  <c r="AD56" i="15"/>
  <c r="AG77" i="15"/>
  <c r="M84" i="15"/>
  <c r="AJ85" i="15"/>
  <c r="AA86" i="15"/>
  <c r="AB90" i="15"/>
  <c r="N95" i="15"/>
  <c r="R98" i="15"/>
  <c r="AB101" i="15"/>
  <c r="M102" i="15"/>
  <c r="AG106" i="15"/>
  <c r="AI113" i="15"/>
  <c r="Z146" i="15"/>
  <c r="U149" i="15"/>
  <c r="J157" i="15"/>
  <c r="P201" i="15"/>
  <c r="AG205" i="15"/>
  <c r="O212" i="15"/>
  <c r="AB219" i="15"/>
  <c r="AJ222" i="15"/>
  <c r="Z222" i="15"/>
  <c r="N233" i="15"/>
  <c r="X237" i="15"/>
  <c r="Z237" i="15"/>
  <c r="X142" i="15"/>
  <c r="AH358" i="15"/>
  <c r="AF12" i="15"/>
  <c r="AH12" i="15"/>
  <c r="AD14" i="15"/>
  <c r="J23" i="15"/>
  <c r="AC24" i="15"/>
  <c r="J31" i="15"/>
  <c r="Z41" i="15"/>
  <c r="J45" i="15"/>
  <c r="AD74" i="15"/>
  <c r="AD75" i="15"/>
  <c r="AI76" i="15"/>
  <c r="M77" i="15"/>
  <c r="T81" i="15"/>
  <c r="N84" i="15"/>
  <c r="AD84" i="15"/>
  <c r="N85" i="15"/>
  <c r="Q95" i="15"/>
  <c r="S96" i="15"/>
  <c r="AF97" i="15"/>
  <c r="U98" i="15"/>
  <c r="N99" i="15"/>
  <c r="AD108" i="15"/>
  <c r="J145" i="15"/>
  <c r="AB152" i="15"/>
  <c r="J172" i="15"/>
  <c r="Q182" i="15"/>
  <c r="N183" i="15"/>
  <c r="Y184" i="15"/>
  <c r="AI184" i="15"/>
  <c r="S185" i="15"/>
  <c r="N186" i="15"/>
  <c r="AD200" i="15"/>
  <c r="P205" i="15"/>
  <c r="J210" i="15"/>
  <c r="R212" i="15"/>
  <c r="O213" i="15"/>
  <c r="Q214" i="15"/>
  <c r="S216" i="15"/>
  <c r="AH219" i="15"/>
  <c r="M222" i="15"/>
  <c r="AC222" i="15"/>
  <c r="N227" i="15"/>
  <c r="Q230" i="15"/>
  <c r="R231" i="15"/>
  <c r="Q233" i="15"/>
  <c r="M237" i="15"/>
  <c r="AE371" i="15"/>
  <c r="J92" i="15"/>
  <c r="V95" i="15"/>
  <c r="AJ97" i="15"/>
  <c r="AJ101" i="15"/>
  <c r="AF146" i="15"/>
  <c r="J162" i="15"/>
  <c r="J180" i="15"/>
  <c r="AD182" i="15"/>
  <c r="AJ184" i="15"/>
  <c r="AB185" i="15"/>
  <c r="R186" i="15"/>
  <c r="AB197" i="15"/>
  <c r="X198" i="15"/>
  <c r="AF203" i="15"/>
  <c r="Q208" i="15"/>
  <c r="AD212" i="15"/>
  <c r="AH213" i="15"/>
  <c r="N222" i="15"/>
  <c r="J359" i="15"/>
  <c r="J368" i="15"/>
  <c r="J62" i="15"/>
  <c r="J65" i="15"/>
  <c r="AC65" i="15"/>
  <c r="Q239" i="15"/>
  <c r="AC239" i="15"/>
  <c r="J258" i="15"/>
  <c r="AC258" i="15"/>
  <c r="Q315" i="15"/>
  <c r="AC315" i="15"/>
  <c r="J336" i="15"/>
  <c r="AC336" i="15"/>
  <c r="Q391" i="15"/>
  <c r="J404" i="15"/>
  <c r="Q267" i="15"/>
  <c r="AE267" i="15"/>
  <c r="Y380" i="15"/>
  <c r="V282" i="15"/>
  <c r="AI287" i="15"/>
  <c r="S287" i="15"/>
  <c r="AD290" i="15"/>
  <c r="V327" i="15"/>
  <c r="S327" i="15"/>
  <c r="N327" i="15"/>
  <c r="AE236" i="15"/>
  <c r="T236" i="15"/>
  <c r="O236" i="15"/>
  <c r="AG118" i="15"/>
  <c r="AC118" i="15"/>
  <c r="R239" i="15"/>
  <c r="AC242" i="15"/>
  <c r="AG275" i="15"/>
  <c r="AC275" i="15"/>
  <c r="R315" i="15"/>
  <c r="AC318" i="15"/>
  <c r="AG352" i="15"/>
  <c r="AC352" i="15"/>
  <c r="R391" i="15"/>
  <c r="AD391" i="15"/>
  <c r="AF404" i="15"/>
  <c r="AI68" i="15"/>
  <c r="W68" i="15"/>
  <c r="AE68" i="15"/>
  <c r="Q68" i="15"/>
  <c r="X68" i="15"/>
  <c r="R267" i="15"/>
  <c r="AG267" i="15"/>
  <c r="Z380" i="15"/>
  <c r="J50" i="15"/>
  <c r="W282" i="15"/>
  <c r="AC285" i="15"/>
  <c r="O285" i="15"/>
  <c r="Y285" i="15"/>
  <c r="X285" i="15"/>
  <c r="AJ323" i="15"/>
  <c r="AE323" i="15"/>
  <c r="X323" i="15"/>
  <c r="W323" i="15"/>
  <c r="V323" i="15"/>
  <c r="AD62" i="15"/>
  <c r="AE65" i="15"/>
  <c r="J190" i="15"/>
  <c r="AJ239" i="15"/>
  <c r="U239" i="15"/>
  <c r="AE239" i="15"/>
  <c r="AD255" i="15"/>
  <c r="AE258" i="15"/>
  <c r="J301" i="15"/>
  <c r="AI315" i="15"/>
  <c r="U315" i="15"/>
  <c r="AE315" i="15"/>
  <c r="AD333" i="15"/>
  <c r="AE336" i="15"/>
  <c r="J376" i="15"/>
  <c r="AJ391" i="15"/>
  <c r="U391" i="15"/>
  <c r="AE391" i="15"/>
  <c r="AD403" i="15"/>
  <c r="AE404" i="15"/>
  <c r="U267" i="15"/>
  <c r="J282" i="15"/>
  <c r="J289" i="15"/>
  <c r="AD123" i="15"/>
  <c r="U123" i="15"/>
  <c r="AH123" i="15"/>
  <c r="R123" i="15"/>
  <c r="AF123" i="15"/>
  <c r="P123" i="15"/>
  <c r="AE123" i="15"/>
  <c r="O123" i="15"/>
  <c r="AC123" i="15"/>
  <c r="M123" i="15"/>
  <c r="Z123" i="15"/>
  <c r="X123" i="15"/>
  <c r="W123" i="15"/>
  <c r="V239" i="15"/>
  <c r="AF239" i="15"/>
  <c r="V315" i="15"/>
  <c r="AF315" i="15"/>
  <c r="V391" i="15"/>
  <c r="AF391" i="15"/>
  <c r="AI267" i="15"/>
  <c r="Y267" i="15"/>
  <c r="O267" i="15"/>
  <c r="AF267" i="15"/>
  <c r="V267" i="15"/>
  <c r="W267" i="15"/>
  <c r="O62" i="15"/>
  <c r="J115" i="15"/>
  <c r="M239" i="15"/>
  <c r="W239" i="15"/>
  <c r="AG239" i="15"/>
  <c r="O255" i="15"/>
  <c r="J272" i="15"/>
  <c r="M315" i="15"/>
  <c r="W315" i="15"/>
  <c r="AG315" i="15"/>
  <c r="O333" i="15"/>
  <c r="J349" i="15"/>
  <c r="M391" i="15"/>
  <c r="W391" i="15"/>
  <c r="O403" i="15"/>
  <c r="X267" i="15"/>
  <c r="AD380" i="15"/>
  <c r="U380" i="15"/>
  <c r="AH380" i="15"/>
  <c r="M380" i="15"/>
  <c r="AB50" i="15"/>
  <c r="U50" i="15"/>
  <c r="AH282" i="15"/>
  <c r="U282" i="15"/>
  <c r="AE282" i="15"/>
  <c r="M282" i="15"/>
  <c r="AD282" i="15"/>
  <c r="Q285" i="15"/>
  <c r="AG290" i="15"/>
  <c r="V290" i="15"/>
  <c r="U290" i="15"/>
  <c r="O290" i="15"/>
  <c r="W62" i="15"/>
  <c r="P65" i="15"/>
  <c r="AF115" i="15"/>
  <c r="R118" i="15"/>
  <c r="J187" i="15"/>
  <c r="AG190" i="15"/>
  <c r="N239" i="15"/>
  <c r="X239" i="15"/>
  <c r="AH239" i="15"/>
  <c r="AD242" i="15"/>
  <c r="W255" i="15"/>
  <c r="P258" i="15"/>
  <c r="AF272" i="15"/>
  <c r="R275" i="15"/>
  <c r="J298" i="15"/>
  <c r="AG301" i="15"/>
  <c r="N315" i="15"/>
  <c r="X315" i="15"/>
  <c r="AH315" i="15"/>
  <c r="AD318" i="15"/>
  <c r="W333" i="15"/>
  <c r="P336" i="15"/>
  <c r="AF349" i="15"/>
  <c r="R352" i="15"/>
  <c r="J373" i="15"/>
  <c r="AG376" i="15"/>
  <c r="N391" i="15"/>
  <c r="X391" i="15"/>
  <c r="AH391" i="15"/>
  <c r="AD394" i="15"/>
  <c r="W403" i="15"/>
  <c r="P404" i="15"/>
  <c r="O68" i="15"/>
  <c r="AF68" i="15"/>
  <c r="M267" i="15"/>
  <c r="Z267" i="15"/>
  <c r="AJ380" i="15"/>
  <c r="M50" i="15"/>
  <c r="W285" i="15"/>
  <c r="AJ289" i="15"/>
  <c r="AC289" i="15"/>
  <c r="M290" i="15"/>
  <c r="U291" i="15"/>
  <c r="P323" i="15"/>
  <c r="AE62" i="15"/>
  <c r="U65" i="15"/>
  <c r="U118" i="15"/>
  <c r="O239" i="15"/>
  <c r="Y239" i="15"/>
  <c r="AE255" i="15"/>
  <c r="U258" i="15"/>
  <c r="U275" i="15"/>
  <c r="O315" i="15"/>
  <c r="Y315" i="15"/>
  <c r="AE333" i="15"/>
  <c r="U336" i="15"/>
  <c r="U352" i="15"/>
  <c r="O391" i="15"/>
  <c r="Y391" i="15"/>
  <c r="AE403" i="15"/>
  <c r="U404" i="15"/>
  <c r="P68" i="15"/>
  <c r="AG68" i="15"/>
  <c r="N267" i="15"/>
  <c r="AC267" i="15"/>
  <c r="X306" i="15"/>
  <c r="P306" i="15"/>
  <c r="Q380" i="15"/>
  <c r="T50" i="15"/>
  <c r="N282" i="15"/>
  <c r="AI283" i="15"/>
  <c r="AD283" i="15"/>
  <c r="R283" i="15"/>
  <c r="Y283" i="15"/>
  <c r="O283" i="15"/>
  <c r="AH283" i="15"/>
  <c r="X283" i="15"/>
  <c r="N283" i="15"/>
  <c r="Z283" i="15"/>
  <c r="AF285" i="15"/>
  <c r="N290" i="15"/>
  <c r="AG291" i="15"/>
  <c r="V291" i="15"/>
  <c r="AD323" i="15"/>
  <c r="X65" i="15"/>
  <c r="N115" i="15"/>
  <c r="W118" i="15"/>
  <c r="AH187" i="15"/>
  <c r="P239" i="15"/>
  <c r="Z239" i="15"/>
  <c r="X258" i="15"/>
  <c r="N272" i="15"/>
  <c r="W275" i="15"/>
  <c r="AH298" i="15"/>
  <c r="P315" i="15"/>
  <c r="Z315" i="15"/>
  <c r="X336" i="15"/>
  <c r="N349" i="15"/>
  <c r="W352" i="15"/>
  <c r="AH373" i="15"/>
  <c r="P391" i="15"/>
  <c r="Z391" i="15"/>
  <c r="X404" i="15"/>
  <c r="U68" i="15"/>
  <c r="P267" i="15"/>
  <c r="AD267" i="15"/>
  <c r="R380" i="15"/>
  <c r="AC50" i="15"/>
  <c r="O282" i="15"/>
  <c r="AJ283" i="15"/>
  <c r="AC283" i="15"/>
  <c r="V284" i="15"/>
  <c r="P284" i="15"/>
  <c r="AG285" i="15"/>
  <c r="U289" i="15"/>
  <c r="W290" i="15"/>
  <c r="N291" i="15"/>
  <c r="AF323" i="15"/>
  <c r="AJ129" i="15"/>
  <c r="V129" i="15"/>
  <c r="U129" i="15"/>
  <c r="P129" i="15"/>
  <c r="N129" i="15"/>
  <c r="AF129" i="15"/>
  <c r="M129" i="15"/>
  <c r="AD129" i="15"/>
  <c r="AC130" i="15"/>
  <c r="Y130" i="15"/>
  <c r="W130" i="15"/>
  <c r="O130" i="15"/>
  <c r="AF27" i="15"/>
  <c r="AG27" i="15"/>
  <c r="Y27" i="15"/>
  <c r="Q27" i="15"/>
  <c r="AG282" i="15"/>
  <c r="AC286" i="15"/>
  <c r="AJ288" i="15"/>
  <c r="Y324" i="15"/>
  <c r="N130" i="15"/>
  <c r="AG133" i="15"/>
  <c r="Z133" i="15"/>
  <c r="AD16" i="15"/>
  <c r="W16" i="15"/>
  <c r="U16" i="15"/>
  <c r="AH16" i="15"/>
  <c r="R16" i="15"/>
  <c r="AF16" i="15"/>
  <c r="P16" i="15"/>
  <c r="AE16" i="15"/>
  <c r="O16" i="15"/>
  <c r="AC16" i="15"/>
  <c r="M16" i="15"/>
  <c r="J93" i="15"/>
  <c r="AG270" i="15"/>
  <c r="AE331" i="15"/>
  <c r="W331" i="15"/>
  <c r="U331" i="15"/>
  <c r="O331" i="15"/>
  <c r="M331" i="15"/>
  <c r="J68" i="15"/>
  <c r="AJ286" i="15"/>
  <c r="AG286" i="15"/>
  <c r="AC324" i="15"/>
  <c r="AE324" i="15"/>
  <c r="X129" i="15"/>
  <c r="AE130" i="15"/>
  <c r="R133" i="15"/>
  <c r="AJ261" i="15"/>
  <c r="Z261" i="15"/>
  <c r="W261" i="15"/>
  <c r="U261" i="15"/>
  <c r="R261" i="15"/>
  <c r="O261" i="15"/>
  <c r="AH261" i="15"/>
  <c r="M261" i="15"/>
  <c r="AE261" i="15"/>
  <c r="AI268" i="15"/>
  <c r="AD268" i="15"/>
  <c r="R268" i="15"/>
  <c r="AC268" i="15"/>
  <c r="Q268" i="15"/>
  <c r="Z268" i="15"/>
  <c r="P268" i="15"/>
  <c r="Y268" i="15"/>
  <c r="O268" i="15"/>
  <c r="AH268" i="15"/>
  <c r="X268" i="15"/>
  <c r="N268" i="15"/>
  <c r="AG268" i="15"/>
  <c r="W268" i="15"/>
  <c r="M268" i="15"/>
  <c r="AF268" i="15"/>
  <c r="V268" i="15"/>
  <c r="AI313" i="15"/>
  <c r="P313" i="15"/>
  <c r="AD313" i="15"/>
  <c r="Y313" i="15"/>
  <c r="X313" i="15"/>
  <c r="V313" i="15"/>
  <c r="T313" i="15"/>
  <c r="N313" i="15"/>
  <c r="AJ313" i="15"/>
  <c r="J290" i="15"/>
  <c r="AI291" i="15"/>
  <c r="W291" i="15"/>
  <c r="AF324" i="15"/>
  <c r="AI127" i="15"/>
  <c r="AJ127" i="15"/>
  <c r="AC129" i="15"/>
  <c r="AG130" i="15"/>
  <c r="X16" i="15"/>
  <c r="AF195" i="15"/>
  <c r="J217" i="15"/>
  <c r="AF251" i="15"/>
  <c r="AG251" i="15"/>
  <c r="AD251" i="15"/>
  <c r="Y251" i="15"/>
  <c r="V251" i="15"/>
  <c r="Q251" i="15"/>
  <c r="N251" i="15"/>
  <c r="Z16" i="15"/>
  <c r="AB51" i="15"/>
  <c r="AF51" i="15"/>
  <c r="W51" i="15"/>
  <c r="N51" i="15"/>
  <c r="AC261" i="15"/>
  <c r="U268" i="15"/>
  <c r="AF313" i="15"/>
  <c r="AD329" i="15"/>
  <c r="AB329" i="15"/>
  <c r="V329" i="15"/>
  <c r="T329" i="15"/>
  <c r="AC339" i="15"/>
  <c r="AF339" i="15"/>
  <c r="Z339" i="15"/>
  <c r="AD339" i="15"/>
  <c r="X339" i="15"/>
  <c r="V339" i="15"/>
  <c r="R339" i="15"/>
  <c r="P339" i="15"/>
  <c r="N339" i="15"/>
  <c r="AH68" i="15"/>
  <c r="AG50" i="15"/>
  <c r="AJ284" i="15"/>
  <c r="AD284" i="15"/>
  <c r="R286" i="15"/>
  <c r="AH290" i="15"/>
  <c r="AC290" i="15"/>
  <c r="M291" i="15"/>
  <c r="AC291" i="15"/>
  <c r="P324" i="15"/>
  <c r="J5" i="15"/>
  <c r="AI119" i="15"/>
  <c r="AC119" i="15"/>
  <c r="Y119" i="15"/>
  <c r="W119" i="15"/>
  <c r="T119" i="15"/>
  <c r="Q119" i="15"/>
  <c r="M119" i="15"/>
  <c r="AI245" i="15"/>
  <c r="AE268" i="15"/>
  <c r="W311" i="15"/>
  <c r="AI176" i="15"/>
  <c r="AJ176" i="15"/>
  <c r="Z176" i="15"/>
  <c r="Y176" i="15"/>
  <c r="V176" i="15"/>
  <c r="R176" i="15"/>
  <c r="U121" i="15"/>
  <c r="Y122" i="15"/>
  <c r="U128" i="15"/>
  <c r="R131" i="15"/>
  <c r="AH131" i="15"/>
  <c r="AG132" i="15"/>
  <c r="AD5" i="15"/>
  <c r="U82" i="15"/>
  <c r="P135" i="15"/>
  <c r="Z135" i="15"/>
  <c r="W143" i="15"/>
  <c r="Z154" i="15"/>
  <c r="AC165" i="15"/>
  <c r="T176" i="15"/>
  <c r="W188" i="15"/>
  <c r="M195" i="15"/>
  <c r="W195" i="15"/>
  <c r="AG195" i="15"/>
  <c r="Q206" i="15"/>
  <c r="AH217" i="15"/>
  <c r="AC243" i="15"/>
  <c r="N245" i="15"/>
  <c r="U249" i="15"/>
  <c r="AE249" i="15"/>
  <c r="Z253" i="15"/>
  <c r="P256" i="15"/>
  <c r="Q259" i="15"/>
  <c r="J265" i="15"/>
  <c r="AJ268" i="15"/>
  <c r="N270" i="15"/>
  <c r="AE273" i="15"/>
  <c r="X276" i="15"/>
  <c r="Y278" i="15"/>
  <c r="M280" i="15"/>
  <c r="AI294" i="15"/>
  <c r="AJ294" i="15"/>
  <c r="X294" i="15"/>
  <c r="N294" i="15"/>
  <c r="V294" i="15"/>
  <c r="AH294" i="15"/>
  <c r="AI304" i="15"/>
  <c r="AJ304" i="15"/>
  <c r="AG307" i="15"/>
  <c r="V309" i="15"/>
  <c r="P311" i="15"/>
  <c r="AB325" i="15"/>
  <c r="AI334" i="15"/>
  <c r="X334" i="15"/>
  <c r="P334" i="15"/>
  <c r="J337" i="15"/>
  <c r="Z337" i="15"/>
  <c r="AI345" i="15"/>
  <c r="S345" i="15"/>
  <c r="AH397" i="15"/>
  <c r="X397" i="15"/>
  <c r="W397" i="15"/>
  <c r="U397" i="15"/>
  <c r="P397" i="15"/>
  <c r="O397" i="15"/>
  <c r="AF397" i="15"/>
  <c r="M397" i="15"/>
  <c r="AG207" i="15"/>
  <c r="AH269" i="15"/>
  <c r="X269" i="15"/>
  <c r="V269" i="15"/>
  <c r="U269" i="15"/>
  <c r="N269" i="15"/>
  <c r="AF269" i="15"/>
  <c r="AD269" i="15"/>
  <c r="AC269" i="15"/>
  <c r="P269" i="15"/>
  <c r="M269" i="15"/>
  <c r="J121" i="15"/>
  <c r="V121" i="15"/>
  <c r="AC122" i="15"/>
  <c r="AD122" i="15"/>
  <c r="AF125" i="15"/>
  <c r="AI126" i="15"/>
  <c r="W128" i="15"/>
  <c r="Q130" i="15"/>
  <c r="J131" i="15"/>
  <c r="U131" i="15"/>
  <c r="AJ5" i="15"/>
  <c r="AE5" i="15"/>
  <c r="AJ38" i="15"/>
  <c r="AA82" i="15"/>
  <c r="AB93" i="15"/>
  <c r="AI116" i="15"/>
  <c r="J135" i="15"/>
  <c r="Q135" i="15"/>
  <c r="AC135" i="15"/>
  <c r="J143" i="15"/>
  <c r="AB154" i="15"/>
  <c r="AE154" i="15"/>
  <c r="AF165" i="15"/>
  <c r="AJ193" i="15"/>
  <c r="N195" i="15"/>
  <c r="X195" i="15"/>
  <c r="AH195" i="15"/>
  <c r="V206" i="15"/>
  <c r="AG217" i="15"/>
  <c r="J240" i="15"/>
  <c r="AE243" i="15"/>
  <c r="S245" i="15"/>
  <c r="AB247" i="15"/>
  <c r="AJ249" i="15"/>
  <c r="V249" i="15"/>
  <c r="AF249" i="15"/>
  <c r="AE253" i="15"/>
  <c r="X256" i="15"/>
  <c r="Y259" i="15"/>
  <c r="Q270" i="15"/>
  <c r="AG278" i="15"/>
  <c r="O280" i="15"/>
  <c r="J292" i="15"/>
  <c r="W294" i="15"/>
  <c r="J299" i="15"/>
  <c r="AE302" i="15"/>
  <c r="AH304" i="15"/>
  <c r="Z309" i="15"/>
  <c r="S311" i="15"/>
  <c r="J319" i="15"/>
  <c r="AB321" i="15"/>
  <c r="AC325" i="15"/>
  <c r="AH334" i="15"/>
  <c r="AJ383" i="15"/>
  <c r="U383" i="15"/>
  <c r="AH383" i="15"/>
  <c r="R383" i="15"/>
  <c r="AG383" i="15"/>
  <c r="Q383" i="15"/>
  <c r="AE383" i="15"/>
  <c r="O383" i="15"/>
  <c r="AC383" i="15"/>
  <c r="M383" i="15"/>
  <c r="Z383" i="15"/>
  <c r="AH28" i="15"/>
  <c r="R28" i="15"/>
  <c r="AD28" i="15"/>
  <c r="Q28" i="15"/>
  <c r="AC28" i="15"/>
  <c r="P28" i="15"/>
  <c r="AB28" i="15"/>
  <c r="N28" i="15"/>
  <c r="Z28" i="15"/>
  <c r="M28" i="15"/>
  <c r="Y28" i="15"/>
  <c r="X136" i="15"/>
  <c r="Y207" i="15"/>
  <c r="M207" i="15"/>
  <c r="T390" i="15"/>
  <c r="AJ390" i="15"/>
  <c r="AD390" i="15"/>
  <c r="V390" i="15"/>
  <c r="AE122" i="15"/>
  <c r="J128" i="15"/>
  <c r="J132" i="15"/>
  <c r="N5" i="15"/>
  <c r="AG5" i="15"/>
  <c r="J69" i="15"/>
  <c r="AI71" i="15"/>
  <c r="N104" i="15"/>
  <c r="R135" i="15"/>
  <c r="AD135" i="15"/>
  <c r="AE143" i="15"/>
  <c r="AD143" i="15"/>
  <c r="AJ188" i="15"/>
  <c r="AC188" i="15"/>
  <c r="O195" i="15"/>
  <c r="Y195" i="15"/>
  <c r="Y206" i="15"/>
  <c r="J228" i="15"/>
  <c r="V245" i="15"/>
  <c r="AH253" i="15"/>
  <c r="AI265" i="15"/>
  <c r="V270" i="15"/>
  <c r="AG273" i="15"/>
  <c r="R280" i="15"/>
  <c r="S321" i="15"/>
  <c r="AC337" i="15"/>
  <c r="M337" i="15"/>
  <c r="AG337" i="15"/>
  <c r="AE343" i="15"/>
  <c r="AH343" i="15"/>
  <c r="T343" i="15"/>
  <c r="J353" i="15"/>
  <c r="Z52" i="15"/>
  <c r="W207" i="15"/>
  <c r="AC257" i="15"/>
  <c r="AF257" i="15"/>
  <c r="P257" i="15"/>
  <c r="X257" i="15"/>
  <c r="AJ121" i="15"/>
  <c r="AC121" i="15"/>
  <c r="AD131" i="15"/>
  <c r="X131" i="15"/>
  <c r="J134" i="15"/>
  <c r="AH69" i="15"/>
  <c r="AB82" i="15"/>
  <c r="AF82" i="15"/>
  <c r="U135" i="15"/>
  <c r="AE135" i="15"/>
  <c r="AG143" i="15"/>
  <c r="AE188" i="15"/>
  <c r="P195" i="15"/>
  <c r="Z195" i="15"/>
  <c r="AD206" i="15"/>
  <c r="AD245" i="15"/>
  <c r="U280" i="15"/>
  <c r="J296" i="15"/>
  <c r="T302" i="15"/>
  <c r="AI325" i="15"/>
  <c r="U325" i="15"/>
  <c r="AG395" i="15"/>
  <c r="V395" i="15"/>
  <c r="N395" i="15"/>
  <c r="AD136" i="15"/>
  <c r="AB346" i="15"/>
  <c r="AD346" i="15"/>
  <c r="AC346" i="15"/>
  <c r="T346" i="15"/>
  <c r="S346" i="15"/>
  <c r="AI375" i="15"/>
  <c r="AF375" i="15"/>
  <c r="U375" i="15"/>
  <c r="AE375" i="15"/>
  <c r="Q375" i="15"/>
  <c r="AD375" i="15"/>
  <c r="P375" i="15"/>
  <c r="AC375" i="15"/>
  <c r="O375" i="15"/>
  <c r="Y375" i="15"/>
  <c r="N375" i="15"/>
  <c r="X375" i="15"/>
  <c r="M375" i="15"/>
  <c r="W375" i="15"/>
  <c r="AG375" i="15"/>
  <c r="V375" i="15"/>
  <c r="AI128" i="15"/>
  <c r="AI82" i="15"/>
  <c r="AJ135" i="15"/>
  <c r="V135" i="15"/>
  <c r="AF135" i="15"/>
  <c r="N143" i="15"/>
  <c r="M188" i="15"/>
  <c r="Q195" i="15"/>
  <c r="AC195" i="15"/>
  <c r="J206" i="15"/>
  <c r="AF253" i="15"/>
  <c r="AD270" i="15"/>
  <c r="O273" i="15"/>
  <c r="Z280" i="15"/>
  <c r="P294" i="15"/>
  <c r="AB294" i="15"/>
  <c r="AA296" i="15"/>
  <c r="AH296" i="15"/>
  <c r="R296" i="15"/>
  <c r="AC296" i="15"/>
  <c r="AG302" i="15"/>
  <c r="AB304" i="15"/>
  <c r="U307" i="15"/>
  <c r="AJ316" i="15"/>
  <c r="AH316" i="15"/>
  <c r="R316" i="15"/>
  <c r="Z316" i="15"/>
  <c r="Y321" i="15"/>
  <c r="AD334" i="15"/>
  <c r="Q337" i="15"/>
  <c r="Z343" i="15"/>
  <c r="AH350" i="15"/>
  <c r="AE350" i="15"/>
  <c r="AC350" i="15"/>
  <c r="U350" i="15"/>
  <c r="AI353" i="15"/>
  <c r="V353" i="15"/>
  <c r="P353" i="15"/>
  <c r="Z357" i="15"/>
  <c r="X357" i="15"/>
  <c r="Y383" i="15"/>
  <c r="X28" i="15"/>
  <c r="AF83" i="15"/>
  <c r="AE83" i="15"/>
  <c r="AA83" i="15"/>
  <c r="P83" i="15"/>
  <c r="O83" i="15"/>
  <c r="J123" i="15"/>
  <c r="J129" i="15"/>
  <c r="AI130" i="15"/>
  <c r="AD130" i="15"/>
  <c r="M131" i="15"/>
  <c r="AC131" i="15"/>
  <c r="AF133" i="15"/>
  <c r="AH134" i="15"/>
  <c r="J27" i="15"/>
  <c r="J51" i="15"/>
  <c r="AE66" i="15"/>
  <c r="O69" i="15"/>
  <c r="T71" i="15"/>
  <c r="M82" i="15"/>
  <c r="AE104" i="15"/>
  <c r="M135" i="15"/>
  <c r="W135" i="15"/>
  <c r="AG135" i="15"/>
  <c r="Q143" i="15"/>
  <c r="T154" i="15"/>
  <c r="O188" i="15"/>
  <c r="R195" i="15"/>
  <c r="AF206" i="15"/>
  <c r="W217" i="15"/>
  <c r="U243" i="15"/>
  <c r="P249" i="15"/>
  <c r="Z249" i="15"/>
  <c r="J251" i="15"/>
  <c r="O253" i="15"/>
  <c r="J259" i="15"/>
  <c r="AC263" i="15"/>
  <c r="J268" i="15"/>
  <c r="R273" i="15"/>
  <c r="AH276" i="15"/>
  <c r="AI278" i="15"/>
  <c r="Q294" i="15"/>
  <c r="AE294" i="15"/>
  <c r="AD296" i="15"/>
  <c r="R299" i="15"/>
  <c r="AA307" i="15"/>
  <c r="AG309" i="15"/>
  <c r="J313" i="15"/>
  <c r="AC316" i="15"/>
  <c r="AI321" i="15"/>
  <c r="M325" i="15"/>
  <c r="AF334" i="15"/>
  <c r="R337" i="15"/>
  <c r="Q341" i="15"/>
  <c r="N357" i="15"/>
  <c r="AJ28" i="15"/>
  <c r="W72" i="15"/>
  <c r="V72" i="15"/>
  <c r="AF72" i="15"/>
  <c r="P72" i="15"/>
  <c r="AE72" i="15"/>
  <c r="O72" i="15"/>
  <c r="J105" i="15"/>
  <c r="J191" i="15"/>
  <c r="J193" i="15"/>
  <c r="AI195" i="15"/>
  <c r="U195" i="15"/>
  <c r="AE195" i="15"/>
  <c r="J247" i="15"/>
  <c r="J249" i="15"/>
  <c r="R253" i="15"/>
  <c r="AH256" i="15"/>
  <c r="AI259" i="15"/>
  <c r="AF270" i="15"/>
  <c r="W273" i="15"/>
  <c r="AJ280" i="15"/>
  <c r="W280" i="15"/>
  <c r="AE280" i="15"/>
  <c r="J294" i="15"/>
  <c r="J304" i="15"/>
  <c r="J307" i="15"/>
  <c r="AF311" i="15"/>
  <c r="R325" i="15"/>
  <c r="AC331" i="15"/>
  <c r="J334" i="15"/>
  <c r="U337" i="15"/>
  <c r="J345" i="15"/>
  <c r="AJ347" i="15"/>
  <c r="M350" i="15"/>
  <c r="N353" i="15"/>
  <c r="P357" i="15"/>
  <c r="J385" i="15"/>
  <c r="U378" i="15"/>
  <c r="J392" i="15"/>
  <c r="AJ395" i="15"/>
  <c r="R401" i="15"/>
  <c r="AE401" i="15"/>
  <c r="AF28" i="15"/>
  <c r="R39" i="15"/>
  <c r="AH39" i="15"/>
  <c r="T67" i="15"/>
  <c r="O120" i="15"/>
  <c r="M136" i="15"/>
  <c r="AF136" i="15"/>
  <c r="X155" i="15"/>
  <c r="AC196" i="15"/>
  <c r="X254" i="15"/>
  <c r="AG269" i="15"/>
  <c r="N274" i="15"/>
  <c r="AH312" i="15"/>
  <c r="S312" i="15"/>
  <c r="AG312" i="15"/>
  <c r="R312" i="15"/>
  <c r="AD312" i="15"/>
  <c r="Q312" i="15"/>
  <c r="AC312" i="15"/>
  <c r="N312" i="15"/>
  <c r="AA312" i="15"/>
  <c r="M312" i="15"/>
  <c r="AJ326" i="15"/>
  <c r="AF326" i="15"/>
  <c r="U326" i="15"/>
  <c r="AE326" i="15"/>
  <c r="R326" i="15"/>
  <c r="AD326" i="15"/>
  <c r="P326" i="15"/>
  <c r="AE23" i="15"/>
  <c r="AC23" i="15"/>
  <c r="R23" i="15"/>
  <c r="W378" i="15"/>
  <c r="AD381" i="15"/>
  <c r="AI392" i="15"/>
  <c r="V399" i="15"/>
  <c r="J401" i="15"/>
  <c r="U401" i="15"/>
  <c r="AG401" i="15"/>
  <c r="X6" i="15"/>
  <c r="J39" i="15"/>
  <c r="V39" i="15"/>
  <c r="AI39" i="15"/>
  <c r="V67" i="15"/>
  <c r="V70" i="15"/>
  <c r="AH70" i="15"/>
  <c r="AI117" i="15"/>
  <c r="T120" i="15"/>
  <c r="N136" i="15"/>
  <c r="Z155" i="15"/>
  <c r="AH189" i="15"/>
  <c r="AH196" i="15"/>
  <c r="AD196" i="15"/>
  <c r="N207" i="15"/>
  <c r="Z207" i="15"/>
  <c r="W218" i="15"/>
  <c r="J246" i="15"/>
  <c r="AE248" i="15"/>
  <c r="P250" i="15"/>
  <c r="AI252" i="15"/>
  <c r="W252" i="15"/>
  <c r="AG252" i="15"/>
  <c r="U252" i="15"/>
  <c r="Y252" i="15"/>
  <c r="V274" i="15"/>
  <c r="AE295" i="15"/>
  <c r="V297" i="15"/>
  <c r="U297" i="15"/>
  <c r="N297" i="15"/>
  <c r="Y342" i="15"/>
  <c r="AI398" i="15"/>
  <c r="AF398" i="15"/>
  <c r="AD398" i="15"/>
  <c r="R398" i="15"/>
  <c r="AC398" i="15"/>
  <c r="Q398" i="15"/>
  <c r="Z398" i="15"/>
  <c r="P398" i="15"/>
  <c r="Y398" i="15"/>
  <c r="O398" i="15"/>
  <c r="X398" i="15"/>
  <c r="N398" i="15"/>
  <c r="AH398" i="15"/>
  <c r="W398" i="15"/>
  <c r="M398" i="15"/>
  <c r="AG398" i="15"/>
  <c r="V398" i="15"/>
  <c r="J331" i="15"/>
  <c r="AJ337" i="15"/>
  <c r="Y337" i="15"/>
  <c r="AH353" i="15"/>
  <c r="U355" i="15"/>
  <c r="AI369" i="15"/>
  <c r="AG374" i="15"/>
  <c r="X378" i="15"/>
  <c r="AH381" i="15"/>
  <c r="AF381" i="15"/>
  <c r="P385" i="15"/>
  <c r="J399" i="15"/>
  <c r="X399" i="15"/>
  <c r="AJ401" i="15"/>
  <c r="V401" i="15"/>
  <c r="AH401" i="15"/>
  <c r="AH6" i="15"/>
  <c r="Z6" i="15"/>
  <c r="J17" i="15"/>
  <c r="J64" i="15"/>
  <c r="AC67" i="15"/>
  <c r="W70" i="15"/>
  <c r="R72" i="15"/>
  <c r="Z94" i="15"/>
  <c r="AJ120" i="15"/>
  <c r="P136" i="15"/>
  <c r="J144" i="15"/>
  <c r="R144" i="15"/>
  <c r="N155" i="15"/>
  <c r="AD155" i="15"/>
  <c r="AD177" i="15"/>
  <c r="AE189" i="15"/>
  <c r="M196" i="15"/>
  <c r="AF196" i="15"/>
  <c r="O207" i="15"/>
  <c r="AC207" i="15"/>
  <c r="AJ218" i="15"/>
  <c r="X218" i="15"/>
  <c r="AI241" i="15"/>
  <c r="AG241" i="15"/>
  <c r="AE244" i="15"/>
  <c r="Z244" i="15"/>
  <c r="R244" i="15"/>
  <c r="V250" i="15"/>
  <c r="AJ254" i="15"/>
  <c r="AH254" i="15"/>
  <c r="R254" i="15"/>
  <c r="AE254" i="15"/>
  <c r="O254" i="15"/>
  <c r="AD254" i="15"/>
  <c r="W274" i="15"/>
  <c r="AD293" i="15"/>
  <c r="AE335" i="15"/>
  <c r="AH335" i="15"/>
  <c r="Z335" i="15"/>
  <c r="R335" i="15"/>
  <c r="N335" i="15"/>
  <c r="AD342" i="15"/>
  <c r="W342" i="15"/>
  <c r="V342" i="15"/>
  <c r="AJ342" i="15"/>
  <c r="R342" i="15"/>
  <c r="AE342" i="15"/>
  <c r="M342" i="15"/>
  <c r="AC378" i="15"/>
  <c r="W401" i="15"/>
  <c r="Y39" i="15"/>
  <c r="AD67" i="15"/>
  <c r="U136" i="15"/>
  <c r="O155" i="15"/>
  <c r="AE155" i="15"/>
  <c r="N196" i="15"/>
  <c r="Q207" i="15"/>
  <c r="AD207" i="15"/>
  <c r="Z218" i="15"/>
  <c r="AC229" i="15"/>
  <c r="AF229" i="15"/>
  <c r="AC250" i="15"/>
  <c r="AF254" i="15"/>
  <c r="X274" i="15"/>
  <c r="AF320" i="15"/>
  <c r="X320" i="15"/>
  <c r="V320" i="15"/>
  <c r="U320" i="15"/>
  <c r="AD344" i="15"/>
  <c r="T344" i="15"/>
  <c r="U398" i="15"/>
  <c r="J278" i="15"/>
  <c r="AH292" i="15"/>
  <c r="AA327" i="15"/>
  <c r="AH331" i="15"/>
  <c r="Y355" i="15"/>
  <c r="S369" i="15"/>
  <c r="N374" i="15"/>
  <c r="AE378" i="15"/>
  <c r="X385" i="15"/>
  <c r="AD399" i="15"/>
  <c r="M401" i="15"/>
  <c r="Y401" i="15"/>
  <c r="O6" i="15"/>
  <c r="AB6" i="15"/>
  <c r="AB17" i="15"/>
  <c r="M39" i="15"/>
  <c r="Z39" i="15"/>
  <c r="AF67" i="15"/>
  <c r="AG94" i="15"/>
  <c r="V136" i="15"/>
  <c r="AI144" i="15"/>
  <c r="V144" i="15"/>
  <c r="AH144" i="15"/>
  <c r="P155" i="15"/>
  <c r="AF155" i="15"/>
  <c r="X166" i="15"/>
  <c r="Y177" i="15"/>
  <c r="M189" i="15"/>
  <c r="AE194" i="15"/>
  <c r="P196" i="15"/>
  <c r="J207" i="15"/>
  <c r="R207" i="15"/>
  <c r="AE207" i="15"/>
  <c r="N218" i="15"/>
  <c r="AD218" i="15"/>
  <c r="Q241" i="15"/>
  <c r="M244" i="15"/>
  <c r="N254" i="15"/>
  <c r="AE262" i="15"/>
  <c r="Z262" i="15"/>
  <c r="R262" i="15"/>
  <c r="J274" i="15"/>
  <c r="N293" i="15"/>
  <c r="O295" i="15"/>
  <c r="AD297" i="15"/>
  <c r="Z312" i="15"/>
  <c r="M320" i="15"/>
  <c r="X326" i="15"/>
  <c r="J330" i="15"/>
  <c r="AA342" i="15"/>
  <c r="AE398" i="15"/>
  <c r="AD10" i="15"/>
  <c r="AE10" i="15"/>
  <c r="W10" i="15"/>
  <c r="U10" i="15"/>
  <c r="J347" i="15"/>
  <c r="Z355" i="15"/>
  <c r="AC357" i="15"/>
  <c r="AD357" i="15"/>
  <c r="Q361" i="15"/>
  <c r="V374" i="15"/>
  <c r="M378" i="15"/>
  <c r="AF378" i="15"/>
  <c r="Q381" i="15"/>
  <c r="Z385" i="15"/>
  <c r="S387" i="15"/>
  <c r="J395" i="15"/>
  <c r="AH399" i="15"/>
  <c r="AF399" i="15"/>
  <c r="N401" i="15"/>
  <c r="P6" i="15"/>
  <c r="J28" i="15"/>
  <c r="N39" i="15"/>
  <c r="M67" i="15"/>
  <c r="O70" i="15"/>
  <c r="AC70" i="15"/>
  <c r="AJ72" i="15"/>
  <c r="X72" i="15"/>
  <c r="R155" i="15"/>
  <c r="AH155" i="15"/>
  <c r="AF166" i="15"/>
  <c r="AG177" i="15"/>
  <c r="U196" i="15"/>
  <c r="U207" i="15"/>
  <c r="O218" i="15"/>
  <c r="P229" i="15"/>
  <c r="Y241" i="15"/>
  <c r="AH250" i="15"/>
  <c r="X250" i="15"/>
  <c r="U250" i="15"/>
  <c r="AF250" i="15"/>
  <c r="J257" i="15"/>
  <c r="AD260" i="15"/>
  <c r="AG260" i="15"/>
  <c r="Q260" i="15"/>
  <c r="AD279" i="15"/>
  <c r="V293" i="15"/>
  <c r="W295" i="15"/>
  <c r="W317" i="15"/>
  <c r="S317" i="15"/>
  <c r="N320" i="15"/>
  <c r="AF29" i="15"/>
  <c r="AB29" i="15"/>
  <c r="AA29" i="15"/>
  <c r="Z29" i="15"/>
  <c r="R29" i="15"/>
  <c r="P29" i="15"/>
  <c r="N29" i="15"/>
  <c r="W34" i="15"/>
  <c r="N34" i="15"/>
  <c r="M34" i="15"/>
  <c r="AI136" i="15"/>
  <c r="AC136" i="15"/>
  <c r="J155" i="15"/>
  <c r="V155" i="15"/>
  <c r="AF192" i="15"/>
  <c r="J196" i="15"/>
  <c r="V196" i="15"/>
  <c r="AI207" i="15"/>
  <c r="V207" i="15"/>
  <c r="AH207" i="15"/>
  <c r="J248" i="15"/>
  <c r="AJ274" i="15"/>
  <c r="AH274" i="15"/>
  <c r="R274" i="15"/>
  <c r="AF274" i="15"/>
  <c r="P274" i="15"/>
  <c r="AE274" i="15"/>
  <c r="O274" i="15"/>
  <c r="Z274" i="15"/>
  <c r="J277" i="15"/>
  <c r="J314" i="15"/>
  <c r="AD320" i="15"/>
  <c r="AB390" i="15"/>
  <c r="J7" i="15"/>
  <c r="Y332" i="15"/>
  <c r="J338" i="15"/>
  <c r="AB344" i="15"/>
  <c r="J348" i="15"/>
  <c r="T348" i="15"/>
  <c r="P351" i="15"/>
  <c r="Z351" i="15"/>
  <c r="J354" i="15"/>
  <c r="AJ366" i="15"/>
  <c r="AJ375" i="15"/>
  <c r="P379" i="15"/>
  <c r="Z379" i="15"/>
  <c r="J382" i="15"/>
  <c r="N390" i="15"/>
  <c r="AI393" i="15"/>
  <c r="P396" i="15"/>
  <c r="AD396" i="15"/>
  <c r="AJ398" i="15"/>
  <c r="R400" i="15"/>
  <c r="T9" i="15"/>
  <c r="AF11" i="15"/>
  <c r="O12" i="15"/>
  <c r="AC12" i="15"/>
  <c r="P18" i="15"/>
  <c r="AI18" i="15"/>
  <c r="AA19" i="15"/>
  <c r="W22" i="15"/>
  <c r="Z30" i="15"/>
  <c r="P33" i="15"/>
  <c r="P35" i="15"/>
  <c r="N37" i="15"/>
  <c r="Q379" i="15"/>
  <c r="AC379" i="15"/>
  <c r="Z382" i="15"/>
  <c r="AI388" i="15"/>
  <c r="Q396" i="15"/>
  <c r="AE396" i="15"/>
  <c r="AI402" i="15"/>
  <c r="AG402" i="15"/>
  <c r="AI7" i="15"/>
  <c r="Z7" i="15"/>
  <c r="AI8" i="15"/>
  <c r="S8" i="15"/>
  <c r="W15" i="15"/>
  <c r="N15" i="15"/>
  <c r="AJ15" i="15"/>
  <c r="AF19" i="15"/>
  <c r="AE30" i="15"/>
  <c r="AE150" i="15"/>
  <c r="N150" i="15"/>
  <c r="W150" i="15"/>
  <c r="U150" i="15"/>
  <c r="AI150" i="15"/>
  <c r="AB150" i="15"/>
  <c r="T150" i="15"/>
  <c r="AG266" i="15"/>
  <c r="Q271" i="15"/>
  <c r="AD271" i="15"/>
  <c r="AC277" i="15"/>
  <c r="U295" i="15"/>
  <c r="AI297" i="15"/>
  <c r="T303" i="15"/>
  <c r="J305" i="15"/>
  <c r="T310" i="15"/>
  <c r="AF310" i="15"/>
  <c r="J322" i="15"/>
  <c r="O326" i="15"/>
  <c r="AJ328" i="15"/>
  <c r="AI330" i="15"/>
  <c r="AD332" i="15"/>
  <c r="AC332" i="15"/>
  <c r="AJ340" i="15"/>
  <c r="O342" i="15"/>
  <c r="AH342" i="15"/>
  <c r="S344" i="15"/>
  <c r="AI348" i="15"/>
  <c r="W348" i="15"/>
  <c r="R351" i="15"/>
  <c r="AD351" i="15"/>
  <c r="AE354" i="15"/>
  <c r="AI358" i="15"/>
  <c r="AI362" i="15"/>
  <c r="M366" i="15"/>
  <c r="AC370" i="15"/>
  <c r="R379" i="15"/>
  <c r="AD379" i="15"/>
  <c r="AG382" i="15"/>
  <c r="AE382" i="15"/>
  <c r="Q384" i="15"/>
  <c r="M393" i="15"/>
  <c r="U396" i="15"/>
  <c r="AF396" i="15"/>
  <c r="AJ7" i="15"/>
  <c r="Q12" i="15"/>
  <c r="AH15" i="15"/>
  <c r="J19" i="15"/>
  <c r="J21" i="15"/>
  <c r="AI30" i="15"/>
  <c r="V35" i="15"/>
  <c r="U54" i="15"/>
  <c r="M54" i="15"/>
  <c r="J81" i="15"/>
  <c r="U310" i="15"/>
  <c r="AH310" i="15"/>
  <c r="AG332" i="15"/>
  <c r="AB348" i="15"/>
  <c r="U351" i="15"/>
  <c r="AE351" i="15"/>
  <c r="U379" i="15"/>
  <c r="AE379" i="15"/>
  <c r="AF382" i="15"/>
  <c r="V396" i="15"/>
  <c r="AG396" i="15"/>
  <c r="AG14" i="15"/>
  <c r="S14" i="15"/>
  <c r="J18" i="15"/>
  <c r="AB30" i="15"/>
  <c r="U42" i="15"/>
  <c r="T42" i="15"/>
  <c r="U271" i="15"/>
  <c r="AG271" i="15"/>
  <c r="AC295" i="15"/>
  <c r="AA300" i="15"/>
  <c r="J303" i="15"/>
  <c r="AH305" i="15"/>
  <c r="Z305" i="15"/>
  <c r="AD308" i="15"/>
  <c r="AB308" i="15"/>
  <c r="X310" i="15"/>
  <c r="AJ310" i="15"/>
  <c r="J320" i="15"/>
  <c r="AH322" i="15"/>
  <c r="W322" i="15"/>
  <c r="O328" i="15"/>
  <c r="P330" i="15"/>
  <c r="M332" i="15"/>
  <c r="AH332" i="15"/>
  <c r="S338" i="15"/>
  <c r="AC344" i="15"/>
  <c r="M348" i="15"/>
  <c r="AC348" i="15"/>
  <c r="AJ351" i="15"/>
  <c r="V351" i="15"/>
  <c r="AF351" i="15"/>
  <c r="Q354" i="15"/>
  <c r="T358" i="15"/>
  <c r="AA366" i="15"/>
  <c r="AJ379" i="15"/>
  <c r="V379" i="15"/>
  <c r="AF379" i="15"/>
  <c r="O382" i="15"/>
  <c r="AH382" i="15"/>
  <c r="Y384" i="15"/>
  <c r="M388" i="15"/>
  <c r="U393" i="15"/>
  <c r="AJ396" i="15"/>
  <c r="W396" i="15"/>
  <c r="X19" i="15"/>
  <c r="W19" i="15"/>
  <c r="AJ19" i="15"/>
  <c r="N19" i="15"/>
  <c r="AC30" i="15"/>
  <c r="Q30" i="15"/>
  <c r="AE40" i="15"/>
  <c r="AC40" i="15"/>
  <c r="S40" i="15"/>
  <c r="Q40" i="15"/>
  <c r="AJ44" i="15"/>
  <c r="V44" i="15"/>
  <c r="U44" i="15"/>
  <c r="O44" i="15"/>
  <c r="AE44" i="15"/>
  <c r="M44" i="15"/>
  <c r="AD44" i="15"/>
  <c r="AC54" i="15"/>
  <c r="AD58" i="15"/>
  <c r="U58" i="15"/>
  <c r="AG58" i="15"/>
  <c r="Q58" i="15"/>
  <c r="AF58" i="15"/>
  <c r="P58" i="15"/>
  <c r="AC58" i="15"/>
  <c r="M58" i="15"/>
  <c r="Y58" i="15"/>
  <c r="V271" i="15"/>
  <c r="AH271" i="15"/>
  <c r="AE281" i="15"/>
  <c r="AF303" i="15"/>
  <c r="AB303" i="15"/>
  <c r="M310" i="15"/>
  <c r="Y310" i="15"/>
  <c r="Y322" i="15"/>
  <c r="W328" i="15"/>
  <c r="X330" i="15"/>
  <c r="Q332" i="15"/>
  <c r="O348" i="15"/>
  <c r="AD348" i="15"/>
  <c r="M351" i="15"/>
  <c r="W351" i="15"/>
  <c r="AG351" i="15"/>
  <c r="R354" i="15"/>
  <c r="S356" i="15"/>
  <c r="M379" i="15"/>
  <c r="W379" i="15"/>
  <c r="AG379" i="15"/>
  <c r="P382" i="15"/>
  <c r="AA384" i="15"/>
  <c r="AJ386" i="15"/>
  <c r="S388" i="15"/>
  <c r="W393" i="15"/>
  <c r="M396" i="15"/>
  <c r="X396" i="15"/>
  <c r="AG400" i="15"/>
  <c r="AH400" i="15"/>
  <c r="O400" i="15"/>
  <c r="AF400" i="15"/>
  <c r="AJ12" i="15"/>
  <c r="AG12" i="15"/>
  <c r="W12" i="15"/>
  <c r="M12" i="15"/>
  <c r="AD12" i="15"/>
  <c r="R12" i="15"/>
  <c r="X12" i="15"/>
  <c r="AB14" i="15"/>
  <c r="V15" i="15"/>
  <c r="AG18" i="15"/>
  <c r="V18" i="15"/>
  <c r="AE18" i="15"/>
  <c r="Q18" i="15"/>
  <c r="AA18" i="15"/>
  <c r="AI19" i="15"/>
  <c r="R30" i="15"/>
  <c r="W42" i="15"/>
  <c r="AC45" i="15"/>
  <c r="O45" i="15"/>
  <c r="AC57" i="15"/>
  <c r="P57" i="15"/>
  <c r="O57" i="15"/>
  <c r="AF57" i="15"/>
  <c r="N57" i="15"/>
  <c r="X57" i="15"/>
  <c r="S89" i="15"/>
  <c r="AA89" i="15"/>
  <c r="V89" i="15"/>
  <c r="U89" i="15"/>
  <c r="R89" i="15"/>
  <c r="AI89" i="15"/>
  <c r="N89" i="15"/>
  <c r="AH89" i="15"/>
  <c r="M89" i="15"/>
  <c r="AD89" i="15"/>
  <c r="AB271" i="15"/>
  <c r="W271" i="15"/>
  <c r="AF293" i="15"/>
  <c r="AG295" i="15"/>
  <c r="AC303" i="15"/>
  <c r="O310" i="15"/>
  <c r="Z310" i="15"/>
  <c r="J317" i="15"/>
  <c r="AG320" i="15"/>
  <c r="AC320" i="15"/>
  <c r="M322" i="15"/>
  <c r="AC322" i="15"/>
  <c r="AI326" i="15"/>
  <c r="V326" i="15"/>
  <c r="AH326" i="15"/>
  <c r="AF330" i="15"/>
  <c r="P348" i="15"/>
  <c r="AE348" i="15"/>
  <c r="N351" i="15"/>
  <c r="X351" i="15"/>
  <c r="AH351" i="15"/>
  <c r="AE356" i="15"/>
  <c r="N379" i="15"/>
  <c r="X379" i="15"/>
  <c r="AH379" i="15"/>
  <c r="AC390" i="15"/>
  <c r="J393" i="15"/>
  <c r="AC393" i="15"/>
  <c r="N396" i="15"/>
  <c r="Y396" i="15"/>
  <c r="AI10" i="15"/>
  <c r="AC10" i="15"/>
  <c r="O10" i="15"/>
  <c r="Y12" i="15"/>
  <c r="Z15" i="15"/>
  <c r="O19" i="15"/>
  <c r="Y29" i="15"/>
  <c r="S30" i="15"/>
  <c r="N33" i="15"/>
  <c r="M33" i="15"/>
  <c r="AH33" i="15"/>
  <c r="AA34" i="15"/>
  <c r="AI35" i="15"/>
  <c r="AE35" i="15"/>
  <c r="O35" i="15"/>
  <c r="AD35" i="15"/>
  <c r="N35" i="15"/>
  <c r="AB35" i="15"/>
  <c r="W35" i="15"/>
  <c r="AJ42" i="15"/>
  <c r="AJ59" i="15"/>
  <c r="AH59" i="15"/>
  <c r="R59" i="15"/>
  <c r="AG59" i="15"/>
  <c r="Q59" i="15"/>
  <c r="AF59" i="15"/>
  <c r="P59" i="15"/>
  <c r="AD59" i="15"/>
  <c r="N59" i="15"/>
  <c r="X59" i="15"/>
  <c r="AI160" i="15"/>
  <c r="U160" i="15"/>
  <c r="M160" i="15"/>
  <c r="AA160" i="15"/>
  <c r="O75" i="15"/>
  <c r="W76" i="15"/>
  <c r="X77" i="15"/>
  <c r="W78" i="15"/>
  <c r="X81" i="15"/>
  <c r="V84" i="15"/>
  <c r="AG84" i="15"/>
  <c r="O85" i="15"/>
  <c r="AG85" i="15"/>
  <c r="J88" i="15"/>
  <c r="AC88" i="15"/>
  <c r="P92" i="15"/>
  <c r="W95" i="15"/>
  <c r="AI96" i="15"/>
  <c r="O96" i="15"/>
  <c r="W96" i="15"/>
  <c r="AJ98" i="15"/>
  <c r="Y98" i="15"/>
  <c r="AJ102" i="15"/>
  <c r="V102" i="15"/>
  <c r="AI102" i="15"/>
  <c r="Q102" i="15"/>
  <c r="Z102" i="15"/>
  <c r="AE102" i="15"/>
  <c r="W106" i="15"/>
  <c r="AI107" i="15"/>
  <c r="W107" i="15"/>
  <c r="T107" i="15"/>
  <c r="AC107" i="15"/>
  <c r="AE107" i="15"/>
  <c r="P108" i="15"/>
  <c r="S147" i="15"/>
  <c r="Q147" i="15"/>
  <c r="W153" i="15"/>
  <c r="M164" i="15"/>
  <c r="AI11" i="15"/>
  <c r="X11" i="15"/>
  <c r="J12" i="15"/>
  <c r="AG13" i="15"/>
  <c r="AE13" i="15"/>
  <c r="AB22" i="15"/>
  <c r="AI22" i="15"/>
  <c r="J25" i="15"/>
  <c r="T25" i="15"/>
  <c r="AJ25" i="15"/>
  <c r="Q29" i="15"/>
  <c r="AD29" i="15"/>
  <c r="Y30" i="15"/>
  <c r="S31" i="15"/>
  <c r="J32" i="15"/>
  <c r="W32" i="15"/>
  <c r="Q34" i="15"/>
  <c r="AD37" i="15"/>
  <c r="J42" i="15"/>
  <c r="J43" i="15"/>
  <c r="AB43" i="15"/>
  <c r="P45" i="15"/>
  <c r="R47" i="15"/>
  <c r="AH47" i="15"/>
  <c r="J56" i="15"/>
  <c r="AI57" i="15"/>
  <c r="AD57" i="15"/>
  <c r="AE59" i="15"/>
  <c r="Y59" i="15"/>
  <c r="J60" i="15"/>
  <c r="U75" i="15"/>
  <c r="X76" i="15"/>
  <c r="Y77" i="15"/>
  <c r="Z78" i="15"/>
  <c r="J80" i="15"/>
  <c r="AI81" i="15"/>
  <c r="AC81" i="15"/>
  <c r="W84" i="15"/>
  <c r="Q85" i="15"/>
  <c r="AH85" i="15"/>
  <c r="AI88" i="15"/>
  <c r="T88" i="15"/>
  <c r="AH88" i="15"/>
  <c r="J91" i="15"/>
  <c r="U92" i="15"/>
  <c r="Q98" i="15"/>
  <c r="AC99" i="15"/>
  <c r="AH99" i="15"/>
  <c r="R99" i="15"/>
  <c r="AG102" i="15"/>
  <c r="AA106" i="15"/>
  <c r="AH107" i="15"/>
  <c r="R108" i="15"/>
  <c r="AE112" i="15"/>
  <c r="Z112" i="15"/>
  <c r="AD148" i="15"/>
  <c r="Q148" i="15"/>
  <c r="AE148" i="15"/>
  <c r="Z148" i="15"/>
  <c r="Y153" i="15"/>
  <c r="AC235" i="15"/>
  <c r="M235" i="15"/>
  <c r="AA363" i="15"/>
  <c r="R363" i="15"/>
  <c r="AD76" i="15"/>
  <c r="AA78" i="15"/>
  <c r="AD81" i="15"/>
  <c r="AJ88" i="15"/>
  <c r="Q158" i="15"/>
  <c r="AB158" i="15"/>
  <c r="AA158" i="15"/>
  <c r="P158" i="15"/>
  <c r="AJ159" i="15"/>
  <c r="Y159" i="15"/>
  <c r="U175" i="15"/>
  <c r="AJ175" i="15"/>
  <c r="AB175" i="15"/>
  <c r="AA175" i="15"/>
  <c r="S175" i="15"/>
  <c r="Y24" i="15"/>
  <c r="Y25" i="15"/>
  <c r="S29" i="15"/>
  <c r="AI29" i="15"/>
  <c r="M30" i="15"/>
  <c r="AA30" i="15"/>
  <c r="Z31" i="15"/>
  <c r="AA32" i="15"/>
  <c r="Z33" i="15"/>
  <c r="Y34" i="15"/>
  <c r="AI42" i="15"/>
  <c r="AJ43" i="15"/>
  <c r="W45" i="15"/>
  <c r="AD46" i="15"/>
  <c r="X46" i="15"/>
  <c r="AI55" i="15"/>
  <c r="AJ56" i="15"/>
  <c r="AC56" i="15"/>
  <c r="AC76" i="15"/>
  <c r="AE76" i="15"/>
  <c r="O77" i="15"/>
  <c r="AE77" i="15"/>
  <c r="AD78" i="15"/>
  <c r="AB78" i="15"/>
  <c r="AJ79" i="15"/>
  <c r="N81" i="15"/>
  <c r="AE81" i="15"/>
  <c r="V85" i="15"/>
  <c r="J86" i="15"/>
  <c r="M88" i="15"/>
  <c r="AI95" i="15"/>
  <c r="AE95" i="15"/>
  <c r="O95" i="15"/>
  <c r="AH95" i="15"/>
  <c r="R95" i="15"/>
  <c r="AD95" i="15"/>
  <c r="AA108" i="15"/>
  <c r="O112" i="15"/>
  <c r="AJ145" i="15"/>
  <c r="Q145" i="15"/>
  <c r="N145" i="15"/>
  <c r="O148" i="15"/>
  <c r="AI152" i="15"/>
  <c r="AC152" i="15"/>
  <c r="X152" i="15"/>
  <c r="V152" i="15"/>
  <c r="O152" i="15"/>
  <c r="AJ152" i="15"/>
  <c r="N152" i="15"/>
  <c r="J10" i="15"/>
  <c r="N11" i="15"/>
  <c r="AD11" i="15"/>
  <c r="P13" i="15"/>
  <c r="J15" i="15"/>
  <c r="S22" i="15"/>
  <c r="AI24" i="15"/>
  <c r="AA24" i="15"/>
  <c r="Z25" i="15"/>
  <c r="T29" i="15"/>
  <c r="AJ29" i="15"/>
  <c r="O30" i="15"/>
  <c r="AG32" i="15"/>
  <c r="AC47" i="15"/>
  <c r="Y47" i="15"/>
  <c r="AJ73" i="15"/>
  <c r="AI74" i="15"/>
  <c r="AJ75" i="15"/>
  <c r="AC75" i="15"/>
  <c r="N76" i="15"/>
  <c r="AF76" i="15"/>
  <c r="N78" i="15"/>
  <c r="AG78" i="15"/>
  <c r="P81" i="15"/>
  <c r="AF81" i="15"/>
  <c r="R88" i="15"/>
  <c r="J90" i="15"/>
  <c r="AE92" i="15"/>
  <c r="AG92" i="15"/>
  <c r="Q92" i="15"/>
  <c r="V92" i="15"/>
  <c r="AC92" i="15"/>
  <c r="AG95" i="15"/>
  <c r="V106" i="15"/>
  <c r="AE106" i="15"/>
  <c r="M106" i="15"/>
  <c r="AJ106" i="15"/>
  <c r="O113" i="15"/>
  <c r="AI114" i="15"/>
  <c r="M114" i="15"/>
  <c r="AG157" i="15"/>
  <c r="Z157" i="15"/>
  <c r="AH157" i="15"/>
  <c r="O157" i="15"/>
  <c r="S158" i="15"/>
  <c r="AD161" i="15"/>
  <c r="S161" i="15"/>
  <c r="M161" i="15"/>
  <c r="AB161" i="15"/>
  <c r="X162" i="15"/>
  <c r="AE162" i="15"/>
  <c r="N162" i="15"/>
  <c r="AB162" i="15"/>
  <c r="U162" i="15"/>
  <c r="T162" i="15"/>
  <c r="AI226" i="15"/>
  <c r="AE226" i="15"/>
  <c r="Q226" i="15"/>
  <c r="AC226" i="15"/>
  <c r="N226" i="15"/>
  <c r="AB226" i="15"/>
  <c r="M226" i="15"/>
  <c r="X226" i="15"/>
  <c r="AG226" i="15"/>
  <c r="AD226" i="15"/>
  <c r="W226" i="15"/>
  <c r="U226" i="15"/>
  <c r="T226" i="15"/>
  <c r="P226" i="15"/>
  <c r="AB21" i="15"/>
  <c r="AI21" i="15"/>
  <c r="T22" i="15"/>
  <c r="AC31" i="15"/>
  <c r="AG34" i="15"/>
  <c r="AD34" i="15"/>
  <c r="J44" i="15"/>
  <c r="AI45" i="15"/>
  <c r="AD45" i="15"/>
  <c r="Z47" i="15"/>
  <c r="J61" i="15"/>
  <c r="O76" i="15"/>
  <c r="Q78" i="15"/>
  <c r="AI78" i="15"/>
  <c r="R81" i="15"/>
  <c r="AF85" i="15"/>
  <c r="Z85" i="15"/>
  <c r="Y85" i="15"/>
  <c r="U88" i="15"/>
  <c r="Z108" i="15"/>
  <c r="X108" i="15"/>
  <c r="S108" i="15"/>
  <c r="AC108" i="15"/>
  <c r="AF108" i="15"/>
  <c r="AH113" i="15"/>
  <c r="AB113" i="15"/>
  <c r="U113" i="15"/>
  <c r="J150" i="15"/>
  <c r="AJ153" i="15"/>
  <c r="X153" i="15"/>
  <c r="M153" i="15"/>
  <c r="AF153" i="15"/>
  <c r="U153" i="15"/>
  <c r="AD153" i="15"/>
  <c r="P153" i="15"/>
  <c r="AC153" i="15"/>
  <c r="O153" i="15"/>
  <c r="AJ234" i="15"/>
  <c r="U234" i="15"/>
  <c r="T234" i="15"/>
  <c r="AH234" i="15"/>
  <c r="O234" i="15"/>
  <c r="AE234" i="15"/>
  <c r="AD234" i="15"/>
  <c r="Z234" i="15"/>
  <c r="M234" i="15"/>
  <c r="P76" i="15"/>
  <c r="R78" i="15"/>
  <c r="AD85" i="15"/>
  <c r="W90" i="15"/>
  <c r="J96" i="15"/>
  <c r="J97" i="15"/>
  <c r="O106" i="15"/>
  <c r="Z107" i="15"/>
  <c r="AI108" i="15"/>
  <c r="AB112" i="15"/>
  <c r="S113" i="15"/>
  <c r="AA114" i="15"/>
  <c r="AD151" i="15"/>
  <c r="AA151" i="15"/>
  <c r="P152" i="15"/>
  <c r="N153" i="15"/>
  <c r="W157" i="15"/>
  <c r="N161" i="15"/>
  <c r="V162" i="15"/>
  <c r="AJ164" i="15"/>
  <c r="AD164" i="15"/>
  <c r="R164" i="15"/>
  <c r="AH164" i="15"/>
  <c r="W164" i="15"/>
  <c r="AF164" i="15"/>
  <c r="U164" i="15"/>
  <c r="AE164" i="15"/>
  <c r="Q164" i="15"/>
  <c r="AC164" i="15"/>
  <c r="P164" i="15"/>
  <c r="Z164" i="15"/>
  <c r="O164" i="15"/>
  <c r="Y164" i="15"/>
  <c r="N164" i="15"/>
  <c r="AJ226" i="15"/>
  <c r="W86" i="15"/>
  <c r="AI91" i="15"/>
  <c r="M98" i="15"/>
  <c r="AI100" i="15"/>
  <c r="AB107" i="15"/>
  <c r="AD112" i="15"/>
  <c r="AJ146" i="15"/>
  <c r="V146" i="15"/>
  <c r="AH146" i="15"/>
  <c r="AJ156" i="15"/>
  <c r="Y156" i="15"/>
  <c r="U156" i="15"/>
  <c r="AF156" i="15"/>
  <c r="J159" i="15"/>
  <c r="Q163" i="15"/>
  <c r="AF163" i="15"/>
  <c r="J167" i="15"/>
  <c r="Y167" i="15"/>
  <c r="AH169" i="15"/>
  <c r="Q174" i="15"/>
  <c r="AE174" i="15"/>
  <c r="R175" i="15"/>
  <c r="AB178" i="15"/>
  <c r="Z178" i="15"/>
  <c r="Y178" i="15"/>
  <c r="V180" i="15"/>
  <c r="R182" i="15"/>
  <c r="AE182" i="15"/>
  <c r="AD183" i="15"/>
  <c r="P183" i="15"/>
  <c r="Y183" i="15"/>
  <c r="P185" i="15"/>
  <c r="AF185" i="15"/>
  <c r="N198" i="15"/>
  <c r="AF198" i="15"/>
  <c r="AD199" i="15"/>
  <c r="Q200" i="15"/>
  <c r="AH200" i="15"/>
  <c r="J202" i="15"/>
  <c r="S208" i="15"/>
  <c r="J212" i="15"/>
  <c r="U212" i="15"/>
  <c r="AH212" i="15"/>
  <c r="P213" i="15"/>
  <c r="AI213" i="15"/>
  <c r="W214" i="15"/>
  <c r="O220" i="15"/>
  <c r="AD225" i="15"/>
  <c r="AA225" i="15"/>
  <c r="W225" i="15"/>
  <c r="O227" i="15"/>
  <c r="AA230" i="15"/>
  <c r="Y238" i="15"/>
  <c r="Q238" i="15"/>
  <c r="Z140" i="15"/>
  <c r="AF360" i="15"/>
  <c r="Y360" i="15"/>
  <c r="V360" i="15"/>
  <c r="R360" i="15"/>
  <c r="Q360" i="15"/>
  <c r="AH360" i="15"/>
  <c r="N360" i="15"/>
  <c r="AG360" i="15"/>
  <c r="V156" i="15"/>
  <c r="J163" i="15"/>
  <c r="U163" i="15"/>
  <c r="Z167" i="15"/>
  <c r="J171" i="15"/>
  <c r="AI172" i="15"/>
  <c r="V172" i="15"/>
  <c r="X172" i="15"/>
  <c r="AI173" i="15"/>
  <c r="AE173" i="15"/>
  <c r="Q173" i="15"/>
  <c r="W173" i="15"/>
  <c r="J174" i="15"/>
  <c r="R174" i="15"/>
  <c r="AE178" i="15"/>
  <c r="T179" i="15"/>
  <c r="AD180" i="15"/>
  <c r="U182" i="15"/>
  <c r="R185" i="15"/>
  <c r="AI185" i="15"/>
  <c r="O198" i="15"/>
  <c r="R200" i="15"/>
  <c r="Z203" i="15"/>
  <c r="R203" i="15"/>
  <c r="AI203" i="15"/>
  <c r="Y208" i="15"/>
  <c r="S213" i="15"/>
  <c r="U220" i="15"/>
  <c r="J222" i="15"/>
  <c r="U227" i="15"/>
  <c r="AH230" i="15"/>
  <c r="AI137" i="15"/>
  <c r="AA137" i="15"/>
  <c r="AI138" i="15"/>
  <c r="AB138" i="15"/>
  <c r="AD140" i="15"/>
  <c r="AC172" i="15"/>
  <c r="X173" i="15"/>
  <c r="AI182" i="15"/>
  <c r="Y182" i="15"/>
  <c r="O182" i="15"/>
  <c r="V182" i="15"/>
  <c r="AG182" i="15"/>
  <c r="V200" i="15"/>
  <c r="AJ202" i="15"/>
  <c r="O202" i="15"/>
  <c r="AA208" i="15"/>
  <c r="AI212" i="15"/>
  <c r="Z212" i="15"/>
  <c r="P212" i="15"/>
  <c r="AG212" i="15"/>
  <c r="W212" i="15"/>
  <c r="M212" i="15"/>
  <c r="X212" i="15"/>
  <c r="W213" i="15"/>
  <c r="AA220" i="15"/>
  <c r="AE140" i="15"/>
  <c r="Z360" i="15"/>
  <c r="AI367" i="15"/>
  <c r="AJ367" i="15"/>
  <c r="AC367" i="15"/>
  <c r="AB367" i="15"/>
  <c r="U367" i="15"/>
  <c r="T367" i="15"/>
  <c r="M367" i="15"/>
  <c r="AI163" i="15"/>
  <c r="Y163" i="15"/>
  <c r="N163" i="15"/>
  <c r="W163" i="15"/>
  <c r="AF167" i="15"/>
  <c r="M172" i="15"/>
  <c r="AD172" i="15"/>
  <c r="M173" i="15"/>
  <c r="Y173" i="15"/>
  <c r="AD174" i="15"/>
  <c r="AH174" i="15"/>
  <c r="W174" i="15"/>
  <c r="M174" i="15"/>
  <c r="V174" i="15"/>
  <c r="AI174" i="15"/>
  <c r="AJ182" i="15"/>
  <c r="W182" i="15"/>
  <c r="AH182" i="15"/>
  <c r="O183" i="15"/>
  <c r="AE183" i="15"/>
  <c r="AA184" i="15"/>
  <c r="T185" i="15"/>
  <c r="AE197" i="15"/>
  <c r="R197" i="15"/>
  <c r="U198" i="15"/>
  <c r="W200" i="15"/>
  <c r="AG202" i="15"/>
  <c r="M203" i="15"/>
  <c r="AC208" i="15"/>
  <c r="AJ212" i="15"/>
  <c r="Y212" i="15"/>
  <c r="X213" i="15"/>
  <c r="J219" i="15"/>
  <c r="AH224" i="15"/>
  <c r="AF225" i="15"/>
  <c r="Y230" i="15"/>
  <c r="AG238" i="15"/>
  <c r="O137" i="15"/>
  <c r="AD360" i="15"/>
  <c r="J101" i="15"/>
  <c r="J106" i="15"/>
  <c r="O146" i="15"/>
  <c r="AC146" i="15"/>
  <c r="X147" i="15"/>
  <c r="AF147" i="15"/>
  <c r="J149" i="15"/>
  <c r="AI153" i="15"/>
  <c r="V153" i="15"/>
  <c r="AG153" i="15"/>
  <c r="O156" i="15"/>
  <c r="Z156" i="15"/>
  <c r="AI162" i="15"/>
  <c r="AF162" i="15"/>
  <c r="P162" i="15"/>
  <c r="AC162" i="15"/>
  <c r="AJ163" i="15"/>
  <c r="X163" i="15"/>
  <c r="O167" i="15"/>
  <c r="S169" i="15"/>
  <c r="AD171" i="15"/>
  <c r="N172" i="15"/>
  <c r="AE172" i="15"/>
  <c r="N173" i="15"/>
  <c r="AC173" i="15"/>
  <c r="X174" i="15"/>
  <c r="O178" i="15"/>
  <c r="AI178" i="15"/>
  <c r="M182" i="15"/>
  <c r="X182" i="15"/>
  <c r="Q183" i="15"/>
  <c r="AH183" i="15"/>
  <c r="O184" i="15"/>
  <c r="AB184" i="15"/>
  <c r="AB186" i="15"/>
  <c r="AF200" i="15"/>
  <c r="AG200" i="15"/>
  <c r="U200" i="15"/>
  <c r="AC200" i="15"/>
  <c r="O200" i="15"/>
  <c r="Y200" i="15"/>
  <c r="T202" i="15"/>
  <c r="P203" i="15"/>
  <c r="AG204" i="15"/>
  <c r="N212" i="15"/>
  <c r="AC212" i="15"/>
  <c r="AA223" i="15"/>
  <c r="Q223" i="15"/>
  <c r="AJ227" i="15"/>
  <c r="AF227" i="15"/>
  <c r="V227" i="15"/>
  <c r="AD227" i="15"/>
  <c r="R227" i="15"/>
  <c r="AC227" i="15"/>
  <c r="Q227" i="15"/>
  <c r="Z227" i="15"/>
  <c r="P227" i="15"/>
  <c r="Y227" i="15"/>
  <c r="AH238" i="15"/>
  <c r="W137" i="15"/>
  <c r="V140" i="15"/>
  <c r="AI364" i="15"/>
  <c r="AJ372" i="15"/>
  <c r="AF372" i="15"/>
  <c r="N182" i="15"/>
  <c r="Z182" i="15"/>
  <c r="AC185" i="15"/>
  <c r="Q185" i="15"/>
  <c r="Z185" i="15"/>
  <c r="AA198" i="15"/>
  <c r="S198" i="15"/>
  <c r="AC198" i="15"/>
  <c r="Z200" i="15"/>
  <c r="T208" i="15"/>
  <c r="AI208" i="15"/>
  <c r="M208" i="15"/>
  <c r="AA213" i="15"/>
  <c r="AG213" i="15"/>
  <c r="R213" i="15"/>
  <c r="Z213" i="15"/>
  <c r="N213" i="15"/>
  <c r="AD213" i="15"/>
  <c r="AG214" i="15"/>
  <c r="AI214" i="15"/>
  <c r="AF220" i="15"/>
  <c r="M220" i="15"/>
  <c r="X220" i="15"/>
  <c r="W220" i="15"/>
  <c r="AC142" i="15"/>
  <c r="AE142" i="15"/>
  <c r="W142" i="15"/>
  <c r="P142" i="15"/>
  <c r="O142" i="15"/>
  <c r="AJ364" i="15"/>
  <c r="AB364" i="15"/>
  <c r="O372" i="15"/>
  <c r="AI97" i="15"/>
  <c r="AI98" i="15"/>
  <c r="AC98" i="15"/>
  <c r="J100" i="15"/>
  <c r="AI101" i="15"/>
  <c r="J103" i="15"/>
  <c r="AB106" i="15"/>
  <c r="X106" i="15"/>
  <c r="J107" i="15"/>
  <c r="R146" i="15"/>
  <c r="AE146" i="15"/>
  <c r="N147" i="15"/>
  <c r="AI147" i="15"/>
  <c r="X149" i="15"/>
  <c r="AF152" i="15"/>
  <c r="J156" i="15"/>
  <c r="Q156" i="15"/>
  <c r="AD156" i="15"/>
  <c r="O163" i="15"/>
  <c r="AD163" i="15"/>
  <c r="U169" i="15"/>
  <c r="V170" i="15"/>
  <c r="P172" i="15"/>
  <c r="P173" i="15"/>
  <c r="AF173" i="15"/>
  <c r="O174" i="15"/>
  <c r="Z174" i="15"/>
  <c r="J175" i="15"/>
  <c r="V178" i="15"/>
  <c r="J179" i="15"/>
  <c r="AF180" i="15"/>
  <c r="P182" i="15"/>
  <c r="AC182" i="15"/>
  <c r="S183" i="15"/>
  <c r="Q184" i="15"/>
  <c r="AA185" i="15"/>
  <c r="O197" i="15"/>
  <c r="AD198" i="15"/>
  <c r="N199" i="15"/>
  <c r="M200" i="15"/>
  <c r="Y203" i="15"/>
  <c r="Q212" i="15"/>
  <c r="AE212" i="15"/>
  <c r="AE213" i="15"/>
  <c r="AB215" i="15"/>
  <c r="U215" i="15"/>
  <c r="T215" i="15"/>
  <c r="M227" i="15"/>
  <c r="AG227" i="15"/>
  <c r="AC234" i="15"/>
  <c r="X236" i="15"/>
  <c r="N140" i="15"/>
  <c r="AC141" i="15"/>
  <c r="AE141" i="15"/>
  <c r="AD141" i="15"/>
  <c r="W141" i="15"/>
  <c r="V141" i="15"/>
  <c r="S364" i="15"/>
  <c r="T231" i="15"/>
  <c r="AD233" i="15"/>
  <c r="V236" i="15"/>
  <c r="R140" i="15"/>
  <c r="AH140" i="15"/>
  <c r="AD142" i="15"/>
  <c r="R359" i="15"/>
  <c r="AF359" i="15"/>
  <c r="AD371" i="15"/>
  <c r="P372" i="15"/>
  <c r="AI221" i="15"/>
  <c r="Y221" i="15"/>
  <c r="AI222" i="15"/>
  <c r="U222" i="15"/>
  <c r="AE222" i="15"/>
  <c r="J230" i="15"/>
  <c r="W230" i="15"/>
  <c r="W231" i="15"/>
  <c r="AI233" i="15"/>
  <c r="R234" i="15"/>
  <c r="J236" i="15"/>
  <c r="W236" i="15"/>
  <c r="AD237" i="15"/>
  <c r="W237" i="15"/>
  <c r="AH237" i="15"/>
  <c r="R238" i="15"/>
  <c r="U140" i="15"/>
  <c r="U359" i="15"/>
  <c r="AI368" i="15"/>
  <c r="W368" i="15"/>
  <c r="W372" i="15"/>
  <c r="AA201" i="15"/>
  <c r="AE203" i="15"/>
  <c r="V222" i="15"/>
  <c r="AF222" i="15"/>
  <c r="AA231" i="15"/>
  <c r="J235" i="15"/>
  <c r="J139" i="15"/>
  <c r="J141" i="15"/>
  <c r="AD359" i="15"/>
  <c r="W359" i="15"/>
  <c r="AH359" i="15"/>
  <c r="Z368" i="15"/>
  <c r="AC371" i="15"/>
  <c r="X372" i="15"/>
  <c r="AF230" i="15"/>
  <c r="Z230" i="15"/>
  <c r="AE231" i="15"/>
  <c r="AC236" i="15"/>
  <c r="AD236" i="15"/>
  <c r="J138" i="15"/>
  <c r="AI140" i="15"/>
  <c r="W140" i="15"/>
  <c r="J364" i="15"/>
  <c r="N371" i="15"/>
  <c r="AH160" i="15"/>
  <c r="Z169" i="15"/>
  <c r="J173" i="15"/>
  <c r="AI186" i="15"/>
  <c r="AE214" i="15"/>
  <c r="Q221" i="15"/>
  <c r="AJ221" i="15"/>
  <c r="O222" i="15"/>
  <c r="Y222" i="15"/>
  <c r="AB225" i="15"/>
  <c r="O230" i="15"/>
  <c r="AD230" i="15"/>
  <c r="O231" i="15"/>
  <c r="N236" i="15"/>
  <c r="AJ236" i="15"/>
  <c r="AF238" i="15"/>
  <c r="AD238" i="15"/>
  <c r="AC139" i="15"/>
  <c r="M140" i="15"/>
  <c r="AC140" i="15"/>
  <c r="J142" i="15"/>
  <c r="O359" i="15"/>
  <c r="Z359" i="15"/>
  <c r="O368" i="15"/>
  <c r="AE368" i="15"/>
  <c r="AD372" i="15"/>
  <c r="S187" i="15"/>
  <c r="AA187" i="15"/>
  <c r="AI187" i="15"/>
  <c r="T190" i="15"/>
  <c r="AB190" i="15"/>
  <c r="AJ190" i="15"/>
  <c r="S298" i="15"/>
  <c r="AA298" i="15"/>
  <c r="AI298" i="15"/>
  <c r="T301" i="15"/>
  <c r="AB301" i="15"/>
  <c r="AJ301" i="15"/>
  <c r="S373" i="15"/>
  <c r="AA373" i="15"/>
  <c r="AI373" i="15"/>
  <c r="T376" i="15"/>
  <c r="AB376" i="15"/>
  <c r="AJ376" i="15"/>
  <c r="P62" i="15"/>
  <c r="X62" i="15"/>
  <c r="AF62" i="15"/>
  <c r="Q65" i="15"/>
  <c r="Y65" i="15"/>
  <c r="AG65" i="15"/>
  <c r="R115" i="15"/>
  <c r="Z115" i="15"/>
  <c r="AH115" i="15"/>
  <c r="S118" i="15"/>
  <c r="AA118" i="15"/>
  <c r="AI118" i="15"/>
  <c r="T187" i="15"/>
  <c r="AB187" i="15"/>
  <c r="AJ187" i="15"/>
  <c r="M190" i="15"/>
  <c r="U190" i="15"/>
  <c r="AC190" i="15"/>
  <c r="O242" i="15"/>
  <c r="W242" i="15"/>
  <c r="AE242" i="15"/>
  <c r="P255" i="15"/>
  <c r="X255" i="15"/>
  <c r="AF255" i="15"/>
  <c r="Q258" i="15"/>
  <c r="Y258" i="15"/>
  <c r="AG258" i="15"/>
  <c r="R272" i="15"/>
  <c r="Z272" i="15"/>
  <c r="AH272" i="15"/>
  <c r="S275" i="15"/>
  <c r="AA275" i="15"/>
  <c r="AI275" i="15"/>
  <c r="T298" i="15"/>
  <c r="AB298" i="15"/>
  <c r="AJ298" i="15"/>
  <c r="M301" i="15"/>
  <c r="U301" i="15"/>
  <c r="AC301" i="15"/>
  <c r="O318" i="15"/>
  <c r="W318" i="15"/>
  <c r="AE318" i="15"/>
  <c r="P333" i="15"/>
  <c r="X333" i="15"/>
  <c r="AF333" i="15"/>
  <c r="Q336" i="15"/>
  <c r="Y336" i="15"/>
  <c r="AG336" i="15"/>
  <c r="R349" i="15"/>
  <c r="Z349" i="15"/>
  <c r="AH349" i="15"/>
  <c r="S352" i="15"/>
  <c r="AA352" i="15"/>
  <c r="AI352" i="15"/>
  <c r="T373" i="15"/>
  <c r="AB373" i="15"/>
  <c r="AJ373" i="15"/>
  <c r="M376" i="15"/>
  <c r="U376" i="15"/>
  <c r="AC376" i="15"/>
  <c r="O394" i="15"/>
  <c r="W394" i="15"/>
  <c r="AE394" i="15"/>
  <c r="P403" i="15"/>
  <c r="X403" i="15"/>
  <c r="AF403" i="15"/>
  <c r="Q404" i="15"/>
  <c r="Y404" i="15"/>
  <c r="AG404" i="15"/>
  <c r="T377" i="15"/>
  <c r="Q377" i="15"/>
  <c r="AJ377" i="15"/>
  <c r="P377" i="15"/>
  <c r="AF377" i="15"/>
  <c r="AB377" i="15"/>
  <c r="Y377" i="15"/>
  <c r="X377" i="15"/>
  <c r="Q62" i="15"/>
  <c r="Y62" i="15"/>
  <c r="AG62" i="15"/>
  <c r="R65" i="15"/>
  <c r="Z65" i="15"/>
  <c r="AH65" i="15"/>
  <c r="S115" i="15"/>
  <c r="AA115" i="15"/>
  <c r="AI115" i="15"/>
  <c r="T118" i="15"/>
  <c r="AB118" i="15"/>
  <c r="AJ118" i="15"/>
  <c r="M187" i="15"/>
  <c r="U187" i="15"/>
  <c r="AC187" i="15"/>
  <c r="N190" i="15"/>
  <c r="V190" i="15"/>
  <c r="AD190" i="15"/>
  <c r="P242" i="15"/>
  <c r="X242" i="15"/>
  <c r="AF242" i="15"/>
  <c r="Q255" i="15"/>
  <c r="Y255" i="15"/>
  <c r="AG255" i="15"/>
  <c r="R258" i="15"/>
  <c r="Z258" i="15"/>
  <c r="AH258" i="15"/>
  <c r="S272" i="15"/>
  <c r="AA272" i="15"/>
  <c r="AI272" i="15"/>
  <c r="T275" i="15"/>
  <c r="AB275" i="15"/>
  <c r="AJ275" i="15"/>
  <c r="M298" i="15"/>
  <c r="U298" i="15"/>
  <c r="AC298" i="15"/>
  <c r="N301" i="15"/>
  <c r="V301" i="15"/>
  <c r="AD301" i="15"/>
  <c r="P318" i="15"/>
  <c r="X318" i="15"/>
  <c r="AF318" i="15"/>
  <c r="Q333" i="15"/>
  <c r="Y333" i="15"/>
  <c r="AG333" i="15"/>
  <c r="R336" i="15"/>
  <c r="Z336" i="15"/>
  <c r="AH336" i="15"/>
  <c r="S349" i="15"/>
  <c r="AA349" i="15"/>
  <c r="AI349" i="15"/>
  <c r="T352" i="15"/>
  <c r="AB352" i="15"/>
  <c r="AJ352" i="15"/>
  <c r="M373" i="15"/>
  <c r="U373" i="15"/>
  <c r="AC373" i="15"/>
  <c r="N376" i="15"/>
  <c r="V376" i="15"/>
  <c r="AD376" i="15"/>
  <c r="P394" i="15"/>
  <c r="X394" i="15"/>
  <c r="AF394" i="15"/>
  <c r="Q403" i="15"/>
  <c r="Y403" i="15"/>
  <c r="AG403" i="15"/>
  <c r="R404" i="15"/>
  <c r="Z404" i="15"/>
  <c r="AH404" i="15"/>
  <c r="AG377" i="15"/>
  <c r="R62" i="15"/>
  <c r="Z62" i="15"/>
  <c r="AH62" i="15"/>
  <c r="S65" i="15"/>
  <c r="AA65" i="15"/>
  <c r="AI65" i="15"/>
  <c r="T115" i="15"/>
  <c r="AB115" i="15"/>
  <c r="AJ115" i="15"/>
  <c r="N187" i="15"/>
  <c r="V187" i="15"/>
  <c r="AD187" i="15"/>
  <c r="O190" i="15"/>
  <c r="W190" i="15"/>
  <c r="AE190" i="15"/>
  <c r="Q242" i="15"/>
  <c r="Y242" i="15"/>
  <c r="AG242" i="15"/>
  <c r="R255" i="15"/>
  <c r="Z255" i="15"/>
  <c r="AH255" i="15"/>
  <c r="S258" i="15"/>
  <c r="AA258" i="15"/>
  <c r="AI258" i="15"/>
  <c r="T272" i="15"/>
  <c r="AB272" i="15"/>
  <c r="AJ272" i="15"/>
  <c r="N298" i="15"/>
  <c r="V298" i="15"/>
  <c r="AD298" i="15"/>
  <c r="O301" i="15"/>
  <c r="W301" i="15"/>
  <c r="AE301" i="15"/>
  <c r="Q318" i="15"/>
  <c r="Y318" i="15"/>
  <c r="AG318" i="15"/>
  <c r="R333" i="15"/>
  <c r="Z333" i="15"/>
  <c r="AH333" i="15"/>
  <c r="S336" i="15"/>
  <c r="AA336" i="15"/>
  <c r="AI336" i="15"/>
  <c r="T349" i="15"/>
  <c r="AB349" i="15"/>
  <c r="AJ349" i="15"/>
  <c r="N373" i="15"/>
  <c r="V373" i="15"/>
  <c r="AD373" i="15"/>
  <c r="O376" i="15"/>
  <c r="W376" i="15"/>
  <c r="AE376" i="15"/>
  <c r="Q394" i="15"/>
  <c r="Y394" i="15"/>
  <c r="AG394" i="15"/>
  <c r="R403" i="15"/>
  <c r="Z403" i="15"/>
  <c r="AH403" i="15"/>
  <c r="S404" i="15"/>
  <c r="AA404" i="15"/>
  <c r="AI404" i="15"/>
  <c r="S62" i="15"/>
  <c r="AA62" i="15"/>
  <c r="AI62" i="15"/>
  <c r="T65" i="15"/>
  <c r="AB65" i="15"/>
  <c r="AJ65" i="15"/>
  <c r="M115" i="15"/>
  <c r="U115" i="15"/>
  <c r="N118" i="15"/>
  <c r="V118" i="15"/>
  <c r="AD118" i="15"/>
  <c r="O187" i="15"/>
  <c r="W187" i="15"/>
  <c r="AE187" i="15"/>
  <c r="P190" i="15"/>
  <c r="X190" i="15"/>
  <c r="AF190" i="15"/>
  <c r="R242" i="15"/>
  <c r="Z242" i="15"/>
  <c r="AH242" i="15"/>
  <c r="S255" i="15"/>
  <c r="AA255" i="15"/>
  <c r="AI255" i="15"/>
  <c r="T258" i="15"/>
  <c r="AB258" i="15"/>
  <c r="AJ258" i="15"/>
  <c r="M272" i="15"/>
  <c r="U272" i="15"/>
  <c r="N275" i="15"/>
  <c r="V275" i="15"/>
  <c r="AD275" i="15"/>
  <c r="O298" i="15"/>
  <c r="W298" i="15"/>
  <c r="AE298" i="15"/>
  <c r="P301" i="15"/>
  <c r="X301" i="15"/>
  <c r="AF301" i="15"/>
  <c r="R318" i="15"/>
  <c r="Z318" i="15"/>
  <c r="AH318" i="15"/>
  <c r="S333" i="15"/>
  <c r="AA333" i="15"/>
  <c r="AI333" i="15"/>
  <c r="T336" i="15"/>
  <c r="AB336" i="15"/>
  <c r="AJ336" i="15"/>
  <c r="M349" i="15"/>
  <c r="U349" i="15"/>
  <c r="N352" i="15"/>
  <c r="V352" i="15"/>
  <c r="AD352" i="15"/>
  <c r="O373" i="15"/>
  <c r="W373" i="15"/>
  <c r="AE373" i="15"/>
  <c r="P376" i="15"/>
  <c r="X376" i="15"/>
  <c r="AF376" i="15"/>
  <c r="R394" i="15"/>
  <c r="Z394" i="15"/>
  <c r="AH394" i="15"/>
  <c r="S403" i="15"/>
  <c r="AA403" i="15"/>
  <c r="AI403" i="15"/>
  <c r="T404" i="15"/>
  <c r="AB404" i="15"/>
  <c r="AJ404" i="15"/>
  <c r="T62" i="15"/>
  <c r="AB62" i="15"/>
  <c r="P187" i="15"/>
  <c r="X187" i="15"/>
  <c r="AF187" i="15"/>
  <c r="Q190" i="15"/>
  <c r="Y190" i="15"/>
  <c r="S242" i="15"/>
  <c r="AA242" i="15"/>
  <c r="AI242" i="15"/>
  <c r="T255" i="15"/>
  <c r="AB255" i="15"/>
  <c r="P298" i="15"/>
  <c r="X298" i="15"/>
  <c r="AF298" i="15"/>
  <c r="Q301" i="15"/>
  <c r="Y301" i="15"/>
  <c r="S318" i="15"/>
  <c r="AA318" i="15"/>
  <c r="AI318" i="15"/>
  <c r="T333" i="15"/>
  <c r="AB333" i="15"/>
  <c r="P373" i="15"/>
  <c r="X373" i="15"/>
  <c r="AF373" i="15"/>
  <c r="Q376" i="15"/>
  <c r="Y376" i="15"/>
  <c r="S394" i="15"/>
  <c r="AA394" i="15"/>
  <c r="AI394" i="15"/>
  <c r="T403" i="15"/>
  <c r="AB403" i="15"/>
  <c r="M62" i="15"/>
  <c r="U62" i="15"/>
  <c r="AC62" i="15"/>
  <c r="N65" i="15"/>
  <c r="V65" i="15"/>
  <c r="AD65" i="15"/>
  <c r="O115" i="15"/>
  <c r="W115" i="15"/>
  <c r="AE115" i="15"/>
  <c r="P118" i="15"/>
  <c r="X118" i="15"/>
  <c r="AF118" i="15"/>
  <c r="Q187" i="15"/>
  <c r="Y187" i="15"/>
  <c r="AG187" i="15"/>
  <c r="R190" i="15"/>
  <c r="Z190" i="15"/>
  <c r="AH190" i="15"/>
  <c r="S239" i="15"/>
  <c r="AA239" i="15"/>
  <c r="AI239" i="15"/>
  <c r="T242" i="15"/>
  <c r="AB242" i="15"/>
  <c r="AJ242" i="15"/>
  <c r="M255" i="15"/>
  <c r="U255" i="15"/>
  <c r="AC255" i="15"/>
  <c r="N258" i="15"/>
  <c r="V258" i="15"/>
  <c r="AD258" i="15"/>
  <c r="O272" i="15"/>
  <c r="W272" i="15"/>
  <c r="AE272" i="15"/>
  <c r="P275" i="15"/>
  <c r="X275" i="15"/>
  <c r="AF275" i="15"/>
  <c r="Q298" i="15"/>
  <c r="Y298" i="15"/>
  <c r="AG298" i="15"/>
  <c r="R301" i="15"/>
  <c r="Z301" i="15"/>
  <c r="AH301" i="15"/>
  <c r="S315" i="15"/>
  <c r="AA315" i="15"/>
  <c r="T318" i="15"/>
  <c r="AB318" i="15"/>
  <c r="AJ318" i="15"/>
  <c r="M333" i="15"/>
  <c r="U333" i="15"/>
  <c r="AC333" i="15"/>
  <c r="N336" i="15"/>
  <c r="V336" i="15"/>
  <c r="AD336" i="15"/>
  <c r="O349" i="15"/>
  <c r="W349" i="15"/>
  <c r="AE349" i="15"/>
  <c r="P352" i="15"/>
  <c r="X352" i="15"/>
  <c r="AF352" i="15"/>
  <c r="Q373" i="15"/>
  <c r="Y373" i="15"/>
  <c r="AG373" i="15"/>
  <c r="R376" i="15"/>
  <c r="Z376" i="15"/>
  <c r="AH376" i="15"/>
  <c r="S391" i="15"/>
  <c r="AA391" i="15"/>
  <c r="AI391" i="15"/>
  <c r="T394" i="15"/>
  <c r="AB394" i="15"/>
  <c r="AJ394" i="15"/>
  <c r="M403" i="15"/>
  <c r="U403" i="15"/>
  <c r="AC403" i="15"/>
  <c r="N404" i="15"/>
  <c r="V404" i="15"/>
  <c r="AD404" i="15"/>
  <c r="AJ49" i="15"/>
  <c r="N62" i="15"/>
  <c r="V62" i="15"/>
  <c r="O65" i="15"/>
  <c r="W65" i="15"/>
  <c r="P115" i="15"/>
  <c r="X115" i="15"/>
  <c r="Q118" i="15"/>
  <c r="Y118" i="15"/>
  <c r="R187" i="15"/>
  <c r="Z187" i="15"/>
  <c r="S190" i="15"/>
  <c r="AA190" i="15"/>
  <c r="T239" i="15"/>
  <c r="M242" i="15"/>
  <c r="U242" i="15"/>
  <c r="N255" i="15"/>
  <c r="V255" i="15"/>
  <c r="O258" i="15"/>
  <c r="W258" i="15"/>
  <c r="P272" i="15"/>
  <c r="X272" i="15"/>
  <c r="Q275" i="15"/>
  <c r="Y275" i="15"/>
  <c r="R298" i="15"/>
  <c r="Z298" i="15"/>
  <c r="S301" i="15"/>
  <c r="AA301" i="15"/>
  <c r="T315" i="15"/>
  <c r="AB315" i="15"/>
  <c r="M318" i="15"/>
  <c r="U318" i="15"/>
  <c r="N333" i="15"/>
  <c r="V333" i="15"/>
  <c r="O336" i="15"/>
  <c r="W336" i="15"/>
  <c r="P349" i="15"/>
  <c r="X349" i="15"/>
  <c r="Q352" i="15"/>
  <c r="Y352" i="15"/>
  <c r="R373" i="15"/>
  <c r="Z373" i="15"/>
  <c r="S376" i="15"/>
  <c r="AA376" i="15"/>
  <c r="T391" i="15"/>
  <c r="AB391" i="15"/>
  <c r="M394" i="15"/>
  <c r="U394" i="15"/>
  <c r="N403" i="15"/>
  <c r="V403" i="15"/>
  <c r="O404" i="15"/>
  <c r="W404" i="15"/>
  <c r="T49" i="15"/>
  <c r="S49" i="15"/>
  <c r="AB49" i="15"/>
  <c r="AI49" i="15"/>
  <c r="AH287" i="15"/>
  <c r="S288" i="15"/>
  <c r="T288" i="15"/>
  <c r="AG289" i="15"/>
  <c r="J324" i="15"/>
  <c r="AC377" i="15"/>
  <c r="AF49" i="15"/>
  <c r="X49" i="15"/>
  <c r="P49" i="15"/>
  <c r="AE49" i="15"/>
  <c r="W49" i="15"/>
  <c r="O49" i="15"/>
  <c r="AD49" i="15"/>
  <c r="V49" i="15"/>
  <c r="N49" i="15"/>
  <c r="AC49" i="15"/>
  <c r="U49" i="15"/>
  <c r="M49" i="15"/>
  <c r="AH49" i="15"/>
  <c r="Z49" i="15"/>
  <c r="R49" i="15"/>
  <c r="AG49" i="15"/>
  <c r="Y49" i="15"/>
  <c r="Q49" i="15"/>
  <c r="AE287" i="15"/>
  <c r="W287" i="15"/>
  <c r="O287" i="15"/>
  <c r="AD287" i="15"/>
  <c r="V287" i="15"/>
  <c r="N287" i="15"/>
  <c r="AC287" i="15"/>
  <c r="U287" i="15"/>
  <c r="M287" i="15"/>
  <c r="AJ287" i="15"/>
  <c r="AB287" i="15"/>
  <c r="T287" i="15"/>
  <c r="AG287" i="15"/>
  <c r="Y287" i="15"/>
  <c r="Q287" i="15"/>
  <c r="AF287" i="15"/>
  <c r="X287" i="15"/>
  <c r="P287" i="15"/>
  <c r="AA288" i="15"/>
  <c r="AE289" i="15"/>
  <c r="W289" i="15"/>
  <c r="O289" i="15"/>
  <c r="AD289" i="15"/>
  <c r="V289" i="15"/>
  <c r="N289" i="15"/>
  <c r="AB288" i="15"/>
  <c r="AJ306" i="15"/>
  <c r="AB306" i="15"/>
  <c r="T306" i="15"/>
  <c r="AH306" i="15"/>
  <c r="Z306" i="15"/>
  <c r="R306" i="15"/>
  <c r="AG306" i="15"/>
  <c r="Y306" i="15"/>
  <c r="Q306" i="15"/>
  <c r="AD306" i="15"/>
  <c r="V306" i="15"/>
  <c r="N306" i="15"/>
  <c r="AC306" i="15"/>
  <c r="U306" i="15"/>
  <c r="M306" i="15"/>
  <c r="AE306" i="15"/>
  <c r="R287" i="15"/>
  <c r="AI288" i="15"/>
  <c r="T289" i="15"/>
  <c r="O306" i="15"/>
  <c r="AI306" i="15"/>
  <c r="AA49" i="15"/>
  <c r="AE50" i="15"/>
  <c r="W50" i="15"/>
  <c r="O50" i="15"/>
  <c r="AD50" i="15"/>
  <c r="V50" i="15"/>
  <c r="N50" i="15"/>
  <c r="Z287" i="15"/>
  <c r="AF288" i="15"/>
  <c r="X288" i="15"/>
  <c r="P288" i="15"/>
  <c r="AE288" i="15"/>
  <c r="W288" i="15"/>
  <c r="O288" i="15"/>
  <c r="AD288" i="15"/>
  <c r="V288" i="15"/>
  <c r="N288" i="15"/>
  <c r="AC288" i="15"/>
  <c r="U288" i="15"/>
  <c r="M288" i="15"/>
  <c r="AH288" i="15"/>
  <c r="Z288" i="15"/>
  <c r="R288" i="15"/>
  <c r="AG288" i="15"/>
  <c r="Y288" i="15"/>
  <c r="Q288" i="15"/>
  <c r="AB289" i="15"/>
  <c r="S68" i="15"/>
  <c r="AA68" i="15"/>
  <c r="T267" i="15"/>
  <c r="AB267" i="15"/>
  <c r="AJ267" i="15"/>
  <c r="N377" i="15"/>
  <c r="V377" i="15"/>
  <c r="AD377" i="15"/>
  <c r="O380" i="15"/>
  <c r="W380" i="15"/>
  <c r="AE380" i="15"/>
  <c r="R50" i="15"/>
  <c r="Z50" i="15"/>
  <c r="AH50" i="15"/>
  <c r="S282" i="15"/>
  <c r="AA282" i="15"/>
  <c r="AI282" i="15"/>
  <c r="T283" i="15"/>
  <c r="AB283" i="15"/>
  <c r="M284" i="15"/>
  <c r="U284" i="15"/>
  <c r="AC284" i="15"/>
  <c r="N285" i="15"/>
  <c r="V285" i="15"/>
  <c r="AD285" i="15"/>
  <c r="O286" i="15"/>
  <c r="W286" i="15"/>
  <c r="AE286" i="15"/>
  <c r="R289" i="15"/>
  <c r="Z289" i="15"/>
  <c r="AH289" i="15"/>
  <c r="S290" i="15"/>
  <c r="AA290" i="15"/>
  <c r="AI290" i="15"/>
  <c r="T291" i="15"/>
  <c r="AB291" i="15"/>
  <c r="AJ291" i="15"/>
  <c r="M323" i="15"/>
  <c r="U323" i="15"/>
  <c r="AC323" i="15"/>
  <c r="N324" i="15"/>
  <c r="V324" i="15"/>
  <c r="AD324" i="15"/>
  <c r="T68" i="15"/>
  <c r="AB68" i="15"/>
  <c r="AJ68" i="15"/>
  <c r="O377" i="15"/>
  <c r="W377" i="15"/>
  <c r="AE377" i="15"/>
  <c r="P380" i="15"/>
  <c r="X380" i="15"/>
  <c r="AF380" i="15"/>
  <c r="S50" i="15"/>
  <c r="AA50" i="15"/>
  <c r="AI50" i="15"/>
  <c r="T282" i="15"/>
  <c r="AB282" i="15"/>
  <c r="AJ282" i="15"/>
  <c r="AE285" i="15"/>
  <c r="P286" i="15"/>
  <c r="X286" i="15"/>
  <c r="AF286" i="15"/>
  <c r="S289" i="15"/>
  <c r="AA289" i="15"/>
  <c r="AI289" i="15"/>
  <c r="T290" i="15"/>
  <c r="AB290" i="15"/>
  <c r="AJ290" i="15"/>
  <c r="R377" i="15"/>
  <c r="Z377" i="15"/>
  <c r="AH377" i="15"/>
  <c r="S380" i="15"/>
  <c r="AA380" i="15"/>
  <c r="AI380" i="15"/>
  <c r="Q284" i="15"/>
  <c r="Y284" i="15"/>
  <c r="AG284" i="15"/>
  <c r="R285" i="15"/>
  <c r="Z285" i="15"/>
  <c r="AH285" i="15"/>
  <c r="S286" i="15"/>
  <c r="AA286" i="15"/>
  <c r="AI286" i="15"/>
  <c r="P291" i="15"/>
  <c r="X291" i="15"/>
  <c r="AF291" i="15"/>
  <c r="Q323" i="15"/>
  <c r="Y323" i="15"/>
  <c r="AG323" i="15"/>
  <c r="R324" i="15"/>
  <c r="Z324" i="15"/>
  <c r="AH324" i="15"/>
  <c r="S377" i="15"/>
  <c r="AA377" i="15"/>
  <c r="AI377" i="15"/>
  <c r="T380" i="15"/>
  <c r="AB380" i="15"/>
  <c r="P282" i="15"/>
  <c r="X282" i="15"/>
  <c r="AF282" i="15"/>
  <c r="R284" i="15"/>
  <c r="Z284" i="15"/>
  <c r="AH284" i="15"/>
  <c r="S285" i="15"/>
  <c r="AA285" i="15"/>
  <c r="AI285" i="15"/>
  <c r="T286" i="15"/>
  <c r="AB286" i="15"/>
  <c r="P290" i="15"/>
  <c r="X290" i="15"/>
  <c r="AF290" i="15"/>
  <c r="Q291" i="15"/>
  <c r="Y291" i="15"/>
  <c r="R323" i="15"/>
  <c r="Z323" i="15"/>
  <c r="AH323" i="15"/>
  <c r="S324" i="15"/>
  <c r="AA324" i="15"/>
  <c r="AI324" i="15"/>
  <c r="P50" i="15"/>
  <c r="X50" i="15"/>
  <c r="AF50" i="15"/>
  <c r="Q282" i="15"/>
  <c r="Y282" i="15"/>
  <c r="S284" i="15"/>
  <c r="AA284" i="15"/>
  <c r="AI284" i="15"/>
  <c r="T285" i="15"/>
  <c r="AB285" i="15"/>
  <c r="P289" i="15"/>
  <c r="X289" i="15"/>
  <c r="AF289" i="15"/>
  <c r="Q290" i="15"/>
  <c r="Y290" i="15"/>
  <c r="S323" i="15"/>
  <c r="AA323" i="15"/>
  <c r="AI323" i="15"/>
  <c r="T324" i="15"/>
  <c r="AB324" i="15"/>
  <c r="R68" i="15"/>
  <c r="Z68" i="15"/>
  <c r="S267" i="15"/>
  <c r="AA267" i="15"/>
  <c r="M377" i="15"/>
  <c r="U377" i="15"/>
  <c r="N380" i="15"/>
  <c r="V380" i="15"/>
  <c r="Q50" i="15"/>
  <c r="Y50" i="15"/>
  <c r="R282" i="15"/>
  <c r="Z282" i="15"/>
  <c r="S283" i="15"/>
  <c r="AA283" i="15"/>
  <c r="T284" i="15"/>
  <c r="AB284" i="15"/>
  <c r="M285" i="15"/>
  <c r="U285" i="15"/>
  <c r="N286" i="15"/>
  <c r="V286" i="15"/>
  <c r="Q289" i="15"/>
  <c r="Y289" i="15"/>
  <c r="R290" i="15"/>
  <c r="Z290" i="15"/>
  <c r="S291" i="15"/>
  <c r="AA291" i="15"/>
  <c r="T323" i="15"/>
  <c r="AB323" i="15"/>
  <c r="M324" i="15"/>
  <c r="U324" i="15"/>
  <c r="J124" i="15"/>
  <c r="AH126" i="15"/>
  <c r="Z126" i="15"/>
  <c r="R126" i="15"/>
  <c r="AG126" i="15"/>
  <c r="Y126" i="15"/>
  <c r="Q126" i="15"/>
  <c r="AF126" i="15"/>
  <c r="X126" i="15"/>
  <c r="P126" i="15"/>
  <c r="AE126" i="15"/>
  <c r="W126" i="15"/>
  <c r="O126" i="15"/>
  <c r="AD126" i="15"/>
  <c r="V126" i="15"/>
  <c r="N126" i="15"/>
  <c r="AC126" i="15"/>
  <c r="U126" i="15"/>
  <c r="M126" i="15"/>
  <c r="AJ126" i="15"/>
  <c r="AB126" i="15"/>
  <c r="T126" i="15"/>
  <c r="AD127" i="15"/>
  <c r="V127" i="15"/>
  <c r="N127" i="15"/>
  <c r="S126" i="15"/>
  <c r="T127" i="15"/>
  <c r="AA126" i="15"/>
  <c r="AB127" i="15"/>
  <c r="S134" i="15"/>
  <c r="AA134" i="15"/>
  <c r="AI134" i="15"/>
  <c r="AH63" i="15"/>
  <c r="Z63" i="15"/>
  <c r="R63" i="15"/>
  <c r="T63" i="15"/>
  <c r="AC63" i="15"/>
  <c r="X116" i="15"/>
  <c r="AH240" i="15"/>
  <c r="Z240" i="15"/>
  <c r="R240" i="15"/>
  <c r="AD240" i="15"/>
  <c r="V240" i="15"/>
  <c r="N240" i="15"/>
  <c r="AC240" i="15"/>
  <c r="U240" i="15"/>
  <c r="M240" i="15"/>
  <c r="O121" i="15"/>
  <c r="W121" i="15"/>
  <c r="AE121" i="15"/>
  <c r="P122" i="15"/>
  <c r="X122" i="15"/>
  <c r="AF122" i="15"/>
  <c r="Q123" i="15"/>
  <c r="Y123" i="15"/>
  <c r="AG123" i="15"/>
  <c r="R124" i="15"/>
  <c r="Z124" i="15"/>
  <c r="AH124" i="15"/>
  <c r="S125" i="15"/>
  <c r="AA125" i="15"/>
  <c r="AI125" i="15"/>
  <c r="M127" i="15"/>
  <c r="U127" i="15"/>
  <c r="AC127" i="15"/>
  <c r="N128" i="15"/>
  <c r="V128" i="15"/>
  <c r="AD128" i="15"/>
  <c r="O129" i="15"/>
  <c r="W129" i="15"/>
  <c r="AE129" i="15"/>
  <c r="P130" i="15"/>
  <c r="X130" i="15"/>
  <c r="AF130" i="15"/>
  <c r="Q131" i="15"/>
  <c r="Y131" i="15"/>
  <c r="AG131" i="15"/>
  <c r="R132" i="15"/>
  <c r="Z132" i="15"/>
  <c r="AH132" i="15"/>
  <c r="S133" i="15"/>
  <c r="AA133" i="15"/>
  <c r="AI133" i="15"/>
  <c r="T134" i="15"/>
  <c r="AB134" i="15"/>
  <c r="AJ134" i="15"/>
  <c r="P5" i="15"/>
  <c r="X5" i="15"/>
  <c r="AF5" i="15"/>
  <c r="Q16" i="15"/>
  <c r="Y16" i="15"/>
  <c r="AG16" i="15"/>
  <c r="R27" i="15"/>
  <c r="Z27" i="15"/>
  <c r="AH27" i="15"/>
  <c r="AF38" i="15"/>
  <c r="X38" i="15"/>
  <c r="P38" i="15"/>
  <c r="T38" i="15"/>
  <c r="AC38" i="15"/>
  <c r="O51" i="15"/>
  <c r="X51" i="15"/>
  <c r="AH51" i="15"/>
  <c r="U63" i="15"/>
  <c r="AD63" i="15"/>
  <c r="P66" i="15"/>
  <c r="Z66" i="15"/>
  <c r="Q69" i="15"/>
  <c r="AD69" i="15"/>
  <c r="W71" i="15"/>
  <c r="P82" i="15"/>
  <c r="R93" i="15"/>
  <c r="AD93" i="15"/>
  <c r="U104" i="15"/>
  <c r="N116" i="15"/>
  <c r="AA116" i="15"/>
  <c r="J119" i="15"/>
  <c r="O143" i="15"/>
  <c r="AH165" i="15"/>
  <c r="Z165" i="15"/>
  <c r="R165" i="15"/>
  <c r="AE165" i="15"/>
  <c r="W165" i="15"/>
  <c r="O165" i="15"/>
  <c r="AD165" i="15"/>
  <c r="V165" i="15"/>
  <c r="N165" i="15"/>
  <c r="AJ165" i="15"/>
  <c r="AB165" i="15"/>
  <c r="T165" i="15"/>
  <c r="Y165" i="15"/>
  <c r="AA228" i="15"/>
  <c r="Q240" i="15"/>
  <c r="W247" i="15"/>
  <c r="S124" i="15"/>
  <c r="AA124" i="15"/>
  <c r="AI124" i="15"/>
  <c r="T125" i="15"/>
  <c r="AB125" i="15"/>
  <c r="AJ125" i="15"/>
  <c r="S132" i="15"/>
  <c r="AA132" i="15"/>
  <c r="AI132" i="15"/>
  <c r="T133" i="15"/>
  <c r="AB133" i="15"/>
  <c r="AJ133" i="15"/>
  <c r="M134" i="15"/>
  <c r="U134" i="15"/>
  <c r="AC134" i="15"/>
  <c r="S27" i="15"/>
  <c r="AA27" i="15"/>
  <c r="AI27" i="15"/>
  <c r="U38" i="15"/>
  <c r="AD38" i="15"/>
  <c r="P51" i="15"/>
  <c r="Z51" i="15"/>
  <c r="AI51" i="15"/>
  <c r="M63" i="15"/>
  <c r="V63" i="15"/>
  <c r="AE63" i="15"/>
  <c r="Q66" i="15"/>
  <c r="AC66" i="15"/>
  <c r="R69" i="15"/>
  <c r="AE69" i="15"/>
  <c r="AG71" i="15"/>
  <c r="Y71" i="15"/>
  <c r="Q71" i="15"/>
  <c r="AD71" i="15"/>
  <c r="V71" i="15"/>
  <c r="N71" i="15"/>
  <c r="AC71" i="15"/>
  <c r="U71" i="15"/>
  <c r="M71" i="15"/>
  <c r="X71" i="15"/>
  <c r="AJ71" i="15"/>
  <c r="T93" i="15"/>
  <c r="AG93" i="15"/>
  <c r="AJ104" i="15"/>
  <c r="AB104" i="15"/>
  <c r="T104" i="15"/>
  <c r="AG104" i="15"/>
  <c r="Y104" i="15"/>
  <c r="Q104" i="15"/>
  <c r="AF104" i="15"/>
  <c r="X104" i="15"/>
  <c r="P104" i="15"/>
  <c r="V104" i="15"/>
  <c r="AI104" i="15"/>
  <c r="O116" i="15"/>
  <c r="AB116" i="15"/>
  <c r="AF228" i="15"/>
  <c r="T240" i="15"/>
  <c r="AC245" i="15"/>
  <c r="U245" i="15"/>
  <c r="M245" i="15"/>
  <c r="AJ245" i="15"/>
  <c r="AB245" i="15"/>
  <c r="T245" i="15"/>
  <c r="AH245" i="15"/>
  <c r="Z245" i="15"/>
  <c r="R245" i="15"/>
  <c r="AG245" i="15"/>
  <c r="Y245" i="15"/>
  <c r="Q245" i="15"/>
  <c r="AF245" i="15"/>
  <c r="X245" i="15"/>
  <c r="P245" i="15"/>
  <c r="AE245" i="15"/>
  <c r="W245" i="15"/>
  <c r="O245" i="15"/>
  <c r="Q121" i="15"/>
  <c r="Y121" i="15"/>
  <c r="AG121" i="15"/>
  <c r="R122" i="15"/>
  <c r="Z122" i="15"/>
  <c r="AH122" i="15"/>
  <c r="S123" i="15"/>
  <c r="AA123" i="15"/>
  <c r="AI123" i="15"/>
  <c r="T124" i="15"/>
  <c r="AB124" i="15"/>
  <c r="AJ124" i="15"/>
  <c r="M125" i="15"/>
  <c r="U125" i="15"/>
  <c r="AC125" i="15"/>
  <c r="O127" i="15"/>
  <c r="W127" i="15"/>
  <c r="AE127" i="15"/>
  <c r="P128" i="15"/>
  <c r="X128" i="15"/>
  <c r="AF128" i="15"/>
  <c r="Q129" i="15"/>
  <c r="Y129" i="15"/>
  <c r="AG129" i="15"/>
  <c r="R130" i="15"/>
  <c r="Z130" i="15"/>
  <c r="AH130" i="15"/>
  <c r="S131" i="15"/>
  <c r="AA131" i="15"/>
  <c r="AI131" i="15"/>
  <c r="T132" i="15"/>
  <c r="AB132" i="15"/>
  <c r="AJ132" i="15"/>
  <c r="M133" i="15"/>
  <c r="U133" i="15"/>
  <c r="AC133" i="15"/>
  <c r="N134" i="15"/>
  <c r="V134" i="15"/>
  <c r="AD134" i="15"/>
  <c r="R5" i="15"/>
  <c r="Z5" i="15"/>
  <c r="AH5" i="15"/>
  <c r="S16" i="15"/>
  <c r="AA16" i="15"/>
  <c r="AI16" i="15"/>
  <c r="T27" i="15"/>
  <c r="AB27" i="15"/>
  <c r="AJ27" i="15"/>
  <c r="M38" i="15"/>
  <c r="V38" i="15"/>
  <c r="AE38" i="15"/>
  <c r="R51" i="15"/>
  <c r="AA51" i="15"/>
  <c r="AJ51" i="15"/>
  <c r="N63" i="15"/>
  <c r="W63" i="15"/>
  <c r="AF63" i="15"/>
  <c r="R66" i="15"/>
  <c r="AD66" i="15"/>
  <c r="S69" i="15"/>
  <c r="AG69" i="15"/>
  <c r="Z71" i="15"/>
  <c r="U93" i="15"/>
  <c r="AH93" i="15"/>
  <c r="W104" i="15"/>
  <c r="P116" i="15"/>
  <c r="AD116" i="15"/>
  <c r="AD193" i="15"/>
  <c r="V193" i="15"/>
  <c r="N193" i="15"/>
  <c r="AC193" i="15"/>
  <c r="U193" i="15"/>
  <c r="M193" i="15"/>
  <c r="AG193" i="15"/>
  <c r="Y193" i="15"/>
  <c r="Q193" i="15"/>
  <c r="AF193" i="15"/>
  <c r="X193" i="15"/>
  <c r="P193" i="15"/>
  <c r="Y240" i="15"/>
  <c r="R121" i="15"/>
  <c r="Z121" i="15"/>
  <c r="AH121" i="15"/>
  <c r="S122" i="15"/>
  <c r="AA122" i="15"/>
  <c r="AI122" i="15"/>
  <c r="T123" i="15"/>
  <c r="AB123" i="15"/>
  <c r="AJ123" i="15"/>
  <c r="M124" i="15"/>
  <c r="U124" i="15"/>
  <c r="AC124" i="15"/>
  <c r="N125" i="15"/>
  <c r="V125" i="15"/>
  <c r="AD125" i="15"/>
  <c r="P127" i="15"/>
  <c r="X127" i="15"/>
  <c r="AF127" i="15"/>
  <c r="Q128" i="15"/>
  <c r="Y128" i="15"/>
  <c r="AG128" i="15"/>
  <c r="R129" i="15"/>
  <c r="Z129" i="15"/>
  <c r="AH129" i="15"/>
  <c r="S130" i="15"/>
  <c r="AA130" i="15"/>
  <c r="T131" i="15"/>
  <c r="AB131" i="15"/>
  <c r="AJ131" i="15"/>
  <c r="M132" i="15"/>
  <c r="U132" i="15"/>
  <c r="AC132" i="15"/>
  <c r="N133" i="15"/>
  <c r="V133" i="15"/>
  <c r="AD133" i="15"/>
  <c r="O134" i="15"/>
  <c r="W134" i="15"/>
  <c r="AE134" i="15"/>
  <c r="S5" i="15"/>
  <c r="AA5" i="15"/>
  <c r="AI5" i="15"/>
  <c r="T16" i="15"/>
  <c r="AB16" i="15"/>
  <c r="AJ16" i="15"/>
  <c r="M27" i="15"/>
  <c r="U27" i="15"/>
  <c r="AC27" i="15"/>
  <c r="N38" i="15"/>
  <c r="W38" i="15"/>
  <c r="AG38" i="15"/>
  <c r="S51" i="15"/>
  <c r="O63" i="15"/>
  <c r="X63" i="15"/>
  <c r="AG63" i="15"/>
  <c r="AI66" i="15"/>
  <c r="U66" i="15"/>
  <c r="V69" i="15"/>
  <c r="O71" i="15"/>
  <c r="AA71" i="15"/>
  <c r="J82" i="15"/>
  <c r="T82" i="15"/>
  <c r="AG82" i="15"/>
  <c r="AI93" i="15"/>
  <c r="V93" i="15"/>
  <c r="AJ93" i="15"/>
  <c r="M104" i="15"/>
  <c r="Z104" i="15"/>
  <c r="S116" i="15"/>
  <c r="AE116" i="15"/>
  <c r="AD119" i="15"/>
  <c r="V119" i="15"/>
  <c r="N119" i="15"/>
  <c r="AF119" i="15"/>
  <c r="X119" i="15"/>
  <c r="P119" i="15"/>
  <c r="AB119" i="15"/>
  <c r="AC191" i="15"/>
  <c r="U191" i="15"/>
  <c r="M191" i="15"/>
  <c r="AJ191" i="15"/>
  <c r="AB191" i="15"/>
  <c r="T191" i="15"/>
  <c r="AH191" i="15"/>
  <c r="Z191" i="15"/>
  <c r="R191" i="15"/>
  <c r="AG191" i="15"/>
  <c r="Y191" i="15"/>
  <c r="Q191" i="15"/>
  <c r="AE191" i="15"/>
  <c r="W191" i="15"/>
  <c r="O191" i="15"/>
  <c r="AD191" i="15"/>
  <c r="O193" i="15"/>
  <c r="AH228" i="15"/>
  <c r="Z228" i="15"/>
  <c r="R228" i="15"/>
  <c r="AG228" i="15"/>
  <c r="Y228" i="15"/>
  <c r="Q228" i="15"/>
  <c r="AE228" i="15"/>
  <c r="W228" i="15"/>
  <c r="O228" i="15"/>
  <c r="AD228" i="15"/>
  <c r="V228" i="15"/>
  <c r="N228" i="15"/>
  <c r="AC228" i="15"/>
  <c r="U228" i="15"/>
  <c r="M228" i="15"/>
  <c r="AJ228" i="15"/>
  <c r="AB228" i="15"/>
  <c r="T228" i="15"/>
  <c r="AB240" i="15"/>
  <c r="S121" i="15"/>
  <c r="AA121" i="15"/>
  <c r="AI121" i="15"/>
  <c r="T122" i="15"/>
  <c r="AB122" i="15"/>
  <c r="N124" i="15"/>
  <c r="V124" i="15"/>
  <c r="AD124" i="15"/>
  <c r="O125" i="15"/>
  <c r="W125" i="15"/>
  <c r="AE125" i="15"/>
  <c r="Q127" i="15"/>
  <c r="Y127" i="15"/>
  <c r="AG127" i="15"/>
  <c r="R128" i="15"/>
  <c r="Z128" i="15"/>
  <c r="AH128" i="15"/>
  <c r="S129" i="15"/>
  <c r="AA129" i="15"/>
  <c r="AI129" i="15"/>
  <c r="T130" i="15"/>
  <c r="AB130" i="15"/>
  <c r="AJ130" i="15"/>
  <c r="N132" i="15"/>
  <c r="V132" i="15"/>
  <c r="AD132" i="15"/>
  <c r="O133" i="15"/>
  <c r="W133" i="15"/>
  <c r="AE133" i="15"/>
  <c r="P134" i="15"/>
  <c r="X134" i="15"/>
  <c r="AF134" i="15"/>
  <c r="T5" i="15"/>
  <c r="AB5" i="15"/>
  <c r="N27" i="15"/>
  <c r="V27" i="15"/>
  <c r="AD27" i="15"/>
  <c r="O38" i="15"/>
  <c r="Y38" i="15"/>
  <c r="AH38" i="15"/>
  <c r="AG51" i="15"/>
  <c r="Y51" i="15"/>
  <c r="Q51" i="15"/>
  <c r="T51" i="15"/>
  <c r="AC51" i="15"/>
  <c r="P63" i="15"/>
  <c r="Y63" i="15"/>
  <c r="AI63" i="15"/>
  <c r="AJ66" i="15"/>
  <c r="AB66" i="15"/>
  <c r="T66" i="15"/>
  <c r="V66" i="15"/>
  <c r="AF66" i="15"/>
  <c r="AF69" i="15"/>
  <c r="X69" i="15"/>
  <c r="P69" i="15"/>
  <c r="AC69" i="15"/>
  <c r="U69" i="15"/>
  <c r="M69" i="15"/>
  <c r="AJ69" i="15"/>
  <c r="AB69" i="15"/>
  <c r="T69" i="15"/>
  <c r="W69" i="15"/>
  <c r="AI69" i="15"/>
  <c r="Y93" i="15"/>
  <c r="T116" i="15"/>
  <c r="AH176" i="15"/>
  <c r="AC176" i="15"/>
  <c r="U176" i="15"/>
  <c r="M176" i="15"/>
  <c r="AB176" i="15"/>
  <c r="AF191" i="15"/>
  <c r="T193" i="15"/>
  <c r="AG240" i="15"/>
  <c r="AI247" i="15"/>
  <c r="T121" i="15"/>
  <c r="AB121" i="15"/>
  <c r="M122" i="15"/>
  <c r="U122" i="15"/>
  <c r="N123" i="15"/>
  <c r="V123" i="15"/>
  <c r="O124" i="15"/>
  <c r="W124" i="15"/>
  <c r="AE124" i="15"/>
  <c r="P125" i="15"/>
  <c r="X125" i="15"/>
  <c r="R127" i="15"/>
  <c r="Z127" i="15"/>
  <c r="AH127" i="15"/>
  <c r="S128" i="15"/>
  <c r="AA128" i="15"/>
  <c r="T129" i="15"/>
  <c r="AB129" i="15"/>
  <c r="M130" i="15"/>
  <c r="U130" i="15"/>
  <c r="N131" i="15"/>
  <c r="V131" i="15"/>
  <c r="O132" i="15"/>
  <c r="W132" i="15"/>
  <c r="AE132" i="15"/>
  <c r="P133" i="15"/>
  <c r="X133" i="15"/>
  <c r="Q134" i="15"/>
  <c r="Y134" i="15"/>
  <c r="AG134" i="15"/>
  <c r="M5" i="15"/>
  <c r="U5" i="15"/>
  <c r="N16" i="15"/>
  <c r="V16" i="15"/>
  <c r="O27" i="15"/>
  <c r="W27" i="15"/>
  <c r="AE27" i="15"/>
  <c r="Q38" i="15"/>
  <c r="Z38" i="15"/>
  <c r="AI38" i="15"/>
  <c r="U51" i="15"/>
  <c r="AD51" i="15"/>
  <c r="J63" i="15"/>
  <c r="Q63" i="15"/>
  <c r="AA63" i="15"/>
  <c r="AJ63" i="15"/>
  <c r="M66" i="15"/>
  <c r="W66" i="15"/>
  <c r="AG66" i="15"/>
  <c r="Y69" i="15"/>
  <c r="R71" i="15"/>
  <c r="AE71" i="15"/>
  <c r="AH82" i="15"/>
  <c r="Z82" i="15"/>
  <c r="R82" i="15"/>
  <c r="AE82" i="15"/>
  <c r="W82" i="15"/>
  <c r="O82" i="15"/>
  <c r="AD82" i="15"/>
  <c r="V82" i="15"/>
  <c r="N82" i="15"/>
  <c r="X82" i="15"/>
  <c r="AJ82" i="15"/>
  <c r="M93" i="15"/>
  <c r="Z93" i="15"/>
  <c r="O104" i="15"/>
  <c r="AC104" i="15"/>
  <c r="V116" i="15"/>
  <c r="O119" i="15"/>
  <c r="AE119" i="15"/>
  <c r="AF143" i="15"/>
  <c r="X143" i="15"/>
  <c r="P143" i="15"/>
  <c r="AC143" i="15"/>
  <c r="U143" i="15"/>
  <c r="M143" i="15"/>
  <c r="AJ143" i="15"/>
  <c r="AB143" i="15"/>
  <c r="T143" i="15"/>
  <c r="AH143" i="15"/>
  <c r="Z143" i="15"/>
  <c r="R143" i="15"/>
  <c r="Y143" i="15"/>
  <c r="N176" i="15"/>
  <c r="AD176" i="15"/>
  <c r="N191" i="15"/>
  <c r="AI191" i="15"/>
  <c r="W193" i="15"/>
  <c r="P228" i="15"/>
  <c r="AJ240" i="15"/>
  <c r="AD247" i="15"/>
  <c r="V247" i="15"/>
  <c r="N247" i="15"/>
  <c r="AC247" i="15"/>
  <c r="U247" i="15"/>
  <c r="M247" i="15"/>
  <c r="AG247" i="15"/>
  <c r="Y247" i="15"/>
  <c r="Q247" i="15"/>
  <c r="AF247" i="15"/>
  <c r="X247" i="15"/>
  <c r="P247" i="15"/>
  <c r="P124" i="15"/>
  <c r="X124" i="15"/>
  <c r="Q125" i="15"/>
  <c r="Y125" i="15"/>
  <c r="S127" i="15"/>
  <c r="AA127" i="15"/>
  <c r="T128" i="15"/>
  <c r="AB128" i="15"/>
  <c r="P132" i="15"/>
  <c r="X132" i="15"/>
  <c r="Q133" i="15"/>
  <c r="Y133" i="15"/>
  <c r="R134" i="15"/>
  <c r="Z134" i="15"/>
  <c r="P27" i="15"/>
  <c r="X27" i="15"/>
  <c r="R38" i="15"/>
  <c r="AA38" i="15"/>
  <c r="M51" i="15"/>
  <c r="V51" i="15"/>
  <c r="AE51" i="15"/>
  <c r="S63" i="15"/>
  <c r="AB63" i="15"/>
  <c r="N66" i="15"/>
  <c r="X66" i="15"/>
  <c r="AH66" i="15"/>
  <c r="N69" i="15"/>
  <c r="Z69" i="15"/>
  <c r="S71" i="15"/>
  <c r="AF71" i="15"/>
  <c r="N93" i="15"/>
  <c r="R104" i="15"/>
  <c r="AD104" i="15"/>
  <c r="AC116" i="15"/>
  <c r="U116" i="15"/>
  <c r="M116" i="15"/>
  <c r="AH116" i="15"/>
  <c r="Z116" i="15"/>
  <c r="R116" i="15"/>
  <c r="AG116" i="15"/>
  <c r="Y116" i="15"/>
  <c r="Q116" i="15"/>
  <c r="W116" i="15"/>
  <c r="AJ116" i="15"/>
  <c r="J165" i="15"/>
  <c r="U165" i="15"/>
  <c r="Q176" i="15"/>
  <c r="AG176" i="15"/>
  <c r="P191" i="15"/>
  <c r="AB193" i="15"/>
  <c r="S228" i="15"/>
  <c r="AI240" i="15"/>
  <c r="AA245" i="15"/>
  <c r="O247" i="15"/>
  <c r="S256" i="15"/>
  <c r="AA256" i="15"/>
  <c r="AI256" i="15"/>
  <c r="T259" i="15"/>
  <c r="AB259" i="15"/>
  <c r="AJ259" i="15"/>
  <c r="N263" i="15"/>
  <c r="V263" i="15"/>
  <c r="AD263" i="15"/>
  <c r="O265" i="15"/>
  <c r="W265" i="15"/>
  <c r="AE265" i="15"/>
  <c r="S276" i="15"/>
  <c r="AA276" i="15"/>
  <c r="AI276" i="15"/>
  <c r="T278" i="15"/>
  <c r="AB278" i="15"/>
  <c r="AJ278" i="15"/>
  <c r="N292" i="15"/>
  <c r="V292" i="15"/>
  <c r="AD292" i="15"/>
  <c r="AC299" i="15"/>
  <c r="U299" i="15"/>
  <c r="M299" i="15"/>
  <c r="AG299" i="15"/>
  <c r="Y299" i="15"/>
  <c r="Q299" i="15"/>
  <c r="V299" i="15"/>
  <c r="AF299" i="15"/>
  <c r="Y302" i="15"/>
  <c r="AC319" i="15"/>
  <c r="U319" i="15"/>
  <c r="M319" i="15"/>
  <c r="AJ319" i="15"/>
  <c r="AB319" i="15"/>
  <c r="T319" i="15"/>
  <c r="AG319" i="15"/>
  <c r="Y319" i="15"/>
  <c r="Q319" i="15"/>
  <c r="AE319" i="15"/>
  <c r="W319" i="15"/>
  <c r="O319" i="15"/>
  <c r="Z319" i="15"/>
  <c r="AD365" i="15"/>
  <c r="V365" i="15"/>
  <c r="N365" i="15"/>
  <c r="AC365" i="15"/>
  <c r="U365" i="15"/>
  <c r="M365" i="15"/>
  <c r="AD389" i="15"/>
  <c r="V389" i="15"/>
  <c r="N389" i="15"/>
  <c r="AC389" i="15"/>
  <c r="U389" i="15"/>
  <c r="M389" i="15"/>
  <c r="P389" i="15"/>
  <c r="S154" i="15"/>
  <c r="AA154" i="15"/>
  <c r="AI154" i="15"/>
  <c r="N188" i="15"/>
  <c r="V188" i="15"/>
  <c r="AD188" i="15"/>
  <c r="R206" i="15"/>
  <c r="Z206" i="15"/>
  <c r="AH206" i="15"/>
  <c r="S217" i="15"/>
  <c r="AA217" i="15"/>
  <c r="AI217" i="15"/>
  <c r="N243" i="15"/>
  <c r="V243" i="15"/>
  <c r="AD243" i="15"/>
  <c r="R251" i="15"/>
  <c r="Z251" i="15"/>
  <c r="AH251" i="15"/>
  <c r="S253" i="15"/>
  <c r="AA253" i="15"/>
  <c r="AI253" i="15"/>
  <c r="T256" i="15"/>
  <c r="AB256" i="15"/>
  <c r="AJ256" i="15"/>
  <c r="M259" i="15"/>
  <c r="U259" i="15"/>
  <c r="AC259" i="15"/>
  <c r="N261" i="15"/>
  <c r="V261" i="15"/>
  <c r="AD261" i="15"/>
  <c r="O263" i="15"/>
  <c r="W263" i="15"/>
  <c r="AE263" i="15"/>
  <c r="P265" i="15"/>
  <c r="X265" i="15"/>
  <c r="AF265" i="15"/>
  <c r="R270" i="15"/>
  <c r="Z270" i="15"/>
  <c r="AH270" i="15"/>
  <c r="S273" i="15"/>
  <c r="AA273" i="15"/>
  <c r="AI273" i="15"/>
  <c r="T276" i="15"/>
  <c r="AB276" i="15"/>
  <c r="AJ276" i="15"/>
  <c r="M278" i="15"/>
  <c r="U278" i="15"/>
  <c r="AC278" i="15"/>
  <c r="N280" i="15"/>
  <c r="V280" i="15"/>
  <c r="AD280" i="15"/>
  <c r="O292" i="15"/>
  <c r="W292" i="15"/>
  <c r="AE292" i="15"/>
  <c r="W299" i="15"/>
  <c r="AH299" i="15"/>
  <c r="M302" i="15"/>
  <c r="AA302" i="15"/>
  <c r="P304" i="15"/>
  <c r="AC304" i="15"/>
  <c r="AF309" i="15"/>
  <c r="X309" i="15"/>
  <c r="P309" i="15"/>
  <c r="AB309" i="15"/>
  <c r="AH311" i="15"/>
  <c r="Z311" i="15"/>
  <c r="R311" i="15"/>
  <c r="AG311" i="15"/>
  <c r="Y311" i="15"/>
  <c r="Q311" i="15"/>
  <c r="AD311" i="15"/>
  <c r="V311" i="15"/>
  <c r="N311" i="15"/>
  <c r="AJ311" i="15"/>
  <c r="AB311" i="15"/>
  <c r="T311" i="15"/>
  <c r="X311" i="15"/>
  <c r="AA319" i="15"/>
  <c r="AD321" i="15"/>
  <c r="V321" i="15"/>
  <c r="N321" i="15"/>
  <c r="AC321" i="15"/>
  <c r="U321" i="15"/>
  <c r="M321" i="15"/>
  <c r="AH321" i="15"/>
  <c r="Z321" i="15"/>
  <c r="R321" i="15"/>
  <c r="AF321" i="15"/>
  <c r="X321" i="15"/>
  <c r="P321" i="15"/>
  <c r="AA321" i="15"/>
  <c r="AG329" i="15"/>
  <c r="S341" i="15"/>
  <c r="U345" i="15"/>
  <c r="AG347" i="15"/>
  <c r="J361" i="15"/>
  <c r="R365" i="15"/>
  <c r="T374" i="15"/>
  <c r="J387" i="15"/>
  <c r="R389" i="15"/>
  <c r="T395" i="15"/>
  <c r="S206" i="15"/>
  <c r="AA206" i="15"/>
  <c r="AI206" i="15"/>
  <c r="T217" i="15"/>
  <c r="AB217" i="15"/>
  <c r="AJ217" i="15"/>
  <c r="S251" i="15"/>
  <c r="AA251" i="15"/>
  <c r="AI251" i="15"/>
  <c r="T253" i="15"/>
  <c r="AB253" i="15"/>
  <c r="AJ253" i="15"/>
  <c r="M256" i="15"/>
  <c r="U256" i="15"/>
  <c r="AC256" i="15"/>
  <c r="N259" i="15"/>
  <c r="V259" i="15"/>
  <c r="AD259" i="15"/>
  <c r="P263" i="15"/>
  <c r="X263" i="15"/>
  <c r="AF263" i="15"/>
  <c r="Q265" i="15"/>
  <c r="Y265" i="15"/>
  <c r="AG265" i="15"/>
  <c r="S270" i="15"/>
  <c r="AA270" i="15"/>
  <c r="AI270" i="15"/>
  <c r="T273" i="15"/>
  <c r="AB273" i="15"/>
  <c r="AJ273" i="15"/>
  <c r="M276" i="15"/>
  <c r="U276" i="15"/>
  <c r="AC276" i="15"/>
  <c r="N278" i="15"/>
  <c r="V278" i="15"/>
  <c r="AD278" i="15"/>
  <c r="P292" i="15"/>
  <c r="X292" i="15"/>
  <c r="AF292" i="15"/>
  <c r="N299" i="15"/>
  <c r="X299" i="15"/>
  <c r="AI299" i="15"/>
  <c r="O302" i="15"/>
  <c r="AB302" i="15"/>
  <c r="R304" i="15"/>
  <c r="AD304" i="15"/>
  <c r="AF307" i="15"/>
  <c r="X307" i="15"/>
  <c r="P307" i="15"/>
  <c r="AJ307" i="15"/>
  <c r="AB307" i="15"/>
  <c r="T307" i="15"/>
  <c r="AH307" i="15"/>
  <c r="Z307" i="15"/>
  <c r="R307" i="15"/>
  <c r="V307" i="15"/>
  <c r="AI307" i="15"/>
  <c r="N309" i="15"/>
  <c r="AD309" i="15"/>
  <c r="AA311" i="15"/>
  <c r="N319" i="15"/>
  <c r="AD319" i="15"/>
  <c r="AF327" i="15"/>
  <c r="X327" i="15"/>
  <c r="P327" i="15"/>
  <c r="AE327" i="15"/>
  <c r="W327" i="15"/>
  <c r="O327" i="15"/>
  <c r="AJ327" i="15"/>
  <c r="AB327" i="15"/>
  <c r="T327" i="15"/>
  <c r="AH327" i="15"/>
  <c r="Z327" i="15"/>
  <c r="R327" i="15"/>
  <c r="AG327" i="15"/>
  <c r="Y327" i="15"/>
  <c r="Q327" i="15"/>
  <c r="AC327" i="15"/>
  <c r="AF329" i="15"/>
  <c r="X329" i="15"/>
  <c r="P329" i="15"/>
  <c r="AC329" i="15"/>
  <c r="U329" i="15"/>
  <c r="M329" i="15"/>
  <c r="AH329" i="15"/>
  <c r="Z329" i="15"/>
  <c r="R329" i="15"/>
  <c r="AE329" i="15"/>
  <c r="Y341" i="15"/>
  <c r="AF347" i="15"/>
  <c r="X347" i="15"/>
  <c r="P347" i="15"/>
  <c r="AE347" i="15"/>
  <c r="W347" i="15"/>
  <c r="O347" i="15"/>
  <c r="AC347" i="15"/>
  <c r="U347" i="15"/>
  <c r="M347" i="15"/>
  <c r="AH347" i="15"/>
  <c r="Z347" i="15"/>
  <c r="R347" i="15"/>
  <c r="T365" i="15"/>
  <c r="AF369" i="15"/>
  <c r="X369" i="15"/>
  <c r="P369" i="15"/>
  <c r="AE369" i="15"/>
  <c r="W369" i="15"/>
  <c r="O369" i="15"/>
  <c r="AD369" i="15"/>
  <c r="V369" i="15"/>
  <c r="N369" i="15"/>
  <c r="AJ369" i="15"/>
  <c r="AB369" i="15"/>
  <c r="T369" i="15"/>
  <c r="AH369" i="15"/>
  <c r="Z369" i="15"/>
  <c r="R369" i="15"/>
  <c r="AG369" i="15"/>
  <c r="Y369" i="15"/>
  <c r="Q369" i="15"/>
  <c r="T389" i="15"/>
  <c r="AF392" i="15"/>
  <c r="X392" i="15"/>
  <c r="P392" i="15"/>
  <c r="AE392" i="15"/>
  <c r="W392" i="15"/>
  <c r="O392" i="15"/>
  <c r="AD392" i="15"/>
  <c r="V392" i="15"/>
  <c r="N392" i="15"/>
  <c r="AJ392" i="15"/>
  <c r="AB392" i="15"/>
  <c r="T392" i="15"/>
  <c r="AH392" i="15"/>
  <c r="Z392" i="15"/>
  <c r="R392" i="15"/>
  <c r="AG392" i="15"/>
  <c r="Y392" i="15"/>
  <c r="Q392" i="15"/>
  <c r="S66" i="15"/>
  <c r="AA66" i="15"/>
  <c r="O93" i="15"/>
  <c r="W93" i="15"/>
  <c r="AE93" i="15"/>
  <c r="R119" i="15"/>
  <c r="Z119" i="15"/>
  <c r="AH119" i="15"/>
  <c r="S135" i="15"/>
  <c r="AA135" i="15"/>
  <c r="M154" i="15"/>
  <c r="U154" i="15"/>
  <c r="AC154" i="15"/>
  <c r="O176" i="15"/>
  <c r="W176" i="15"/>
  <c r="AE176" i="15"/>
  <c r="P188" i="15"/>
  <c r="X188" i="15"/>
  <c r="AF188" i="15"/>
  <c r="R193" i="15"/>
  <c r="Z193" i="15"/>
  <c r="AH193" i="15"/>
  <c r="S195" i="15"/>
  <c r="AA195" i="15"/>
  <c r="T206" i="15"/>
  <c r="AB206" i="15"/>
  <c r="AJ206" i="15"/>
  <c r="M217" i="15"/>
  <c r="U217" i="15"/>
  <c r="AC217" i="15"/>
  <c r="O240" i="15"/>
  <c r="W240" i="15"/>
  <c r="AE240" i="15"/>
  <c r="P243" i="15"/>
  <c r="X243" i="15"/>
  <c r="AF243" i="15"/>
  <c r="R247" i="15"/>
  <c r="Z247" i="15"/>
  <c r="AH247" i="15"/>
  <c r="S249" i="15"/>
  <c r="AA249" i="15"/>
  <c r="T251" i="15"/>
  <c r="AB251" i="15"/>
  <c r="AJ251" i="15"/>
  <c r="M253" i="15"/>
  <c r="U253" i="15"/>
  <c r="AC253" i="15"/>
  <c r="N256" i="15"/>
  <c r="V256" i="15"/>
  <c r="AD256" i="15"/>
  <c r="O259" i="15"/>
  <c r="W259" i="15"/>
  <c r="AE259" i="15"/>
  <c r="P261" i="15"/>
  <c r="X261" i="15"/>
  <c r="AF261" i="15"/>
  <c r="Q263" i="15"/>
  <c r="Y263" i="15"/>
  <c r="AG263" i="15"/>
  <c r="R265" i="15"/>
  <c r="Z265" i="15"/>
  <c r="AH265" i="15"/>
  <c r="S268" i="15"/>
  <c r="AA268" i="15"/>
  <c r="T270" i="15"/>
  <c r="AB270" i="15"/>
  <c r="AJ270" i="15"/>
  <c r="M273" i="15"/>
  <c r="U273" i="15"/>
  <c r="AC273" i="15"/>
  <c r="N276" i="15"/>
  <c r="V276" i="15"/>
  <c r="AD276" i="15"/>
  <c r="O278" i="15"/>
  <c r="W278" i="15"/>
  <c r="AE278" i="15"/>
  <c r="P280" i="15"/>
  <c r="X280" i="15"/>
  <c r="AF280" i="15"/>
  <c r="Q292" i="15"/>
  <c r="Y292" i="15"/>
  <c r="AG292" i="15"/>
  <c r="AC294" i="15"/>
  <c r="O296" i="15"/>
  <c r="Z296" i="15"/>
  <c r="O299" i="15"/>
  <c r="Z299" i="15"/>
  <c r="AJ299" i="15"/>
  <c r="Q302" i="15"/>
  <c r="AC302" i="15"/>
  <c r="T304" i="15"/>
  <c r="AF304" i="15"/>
  <c r="W307" i="15"/>
  <c r="O309" i="15"/>
  <c r="AE309" i="15"/>
  <c r="M311" i="15"/>
  <c r="AC311" i="15"/>
  <c r="P319" i="15"/>
  <c r="AF319" i="15"/>
  <c r="O321" i="15"/>
  <c r="AE321" i="15"/>
  <c r="AD327" i="15"/>
  <c r="N329" i="15"/>
  <c r="AJ329" i="15"/>
  <c r="AA341" i="15"/>
  <c r="AD343" i="15"/>
  <c r="V343" i="15"/>
  <c r="N343" i="15"/>
  <c r="AC343" i="15"/>
  <c r="U343" i="15"/>
  <c r="M343" i="15"/>
  <c r="AF343" i="15"/>
  <c r="X343" i="15"/>
  <c r="P343" i="15"/>
  <c r="AC345" i="15"/>
  <c r="N347" i="15"/>
  <c r="AD361" i="15"/>
  <c r="V361" i="15"/>
  <c r="N361" i="15"/>
  <c r="AC361" i="15"/>
  <c r="U361" i="15"/>
  <c r="M361" i="15"/>
  <c r="AJ361" i="15"/>
  <c r="AB361" i="15"/>
  <c r="T361" i="15"/>
  <c r="AH361" i="15"/>
  <c r="Z361" i="15"/>
  <c r="R361" i="15"/>
  <c r="AF361" i="15"/>
  <c r="X361" i="15"/>
  <c r="P361" i="15"/>
  <c r="AE361" i="15"/>
  <c r="W361" i="15"/>
  <c r="O361" i="15"/>
  <c r="Z365" i="15"/>
  <c r="AD387" i="15"/>
  <c r="V387" i="15"/>
  <c r="N387" i="15"/>
  <c r="AC387" i="15"/>
  <c r="U387" i="15"/>
  <c r="M387" i="15"/>
  <c r="AJ387" i="15"/>
  <c r="AB387" i="15"/>
  <c r="T387" i="15"/>
  <c r="AH387" i="15"/>
  <c r="Z387" i="15"/>
  <c r="R387" i="15"/>
  <c r="AF387" i="15"/>
  <c r="X387" i="15"/>
  <c r="P387" i="15"/>
  <c r="AE387" i="15"/>
  <c r="W387" i="15"/>
  <c r="O387" i="15"/>
  <c r="Z389" i="15"/>
  <c r="AB395" i="15"/>
  <c r="P93" i="15"/>
  <c r="X93" i="15"/>
  <c r="AF93" i="15"/>
  <c r="S119" i="15"/>
  <c r="AA119" i="15"/>
  <c r="T135" i="15"/>
  <c r="AB135" i="15"/>
  <c r="N154" i="15"/>
  <c r="V154" i="15"/>
  <c r="AD154" i="15"/>
  <c r="P176" i="15"/>
  <c r="X176" i="15"/>
  <c r="AF176" i="15"/>
  <c r="Q188" i="15"/>
  <c r="Y188" i="15"/>
  <c r="AG188" i="15"/>
  <c r="S193" i="15"/>
  <c r="AA193" i="15"/>
  <c r="T195" i="15"/>
  <c r="AB195" i="15"/>
  <c r="M206" i="15"/>
  <c r="U206" i="15"/>
  <c r="AC206" i="15"/>
  <c r="N217" i="15"/>
  <c r="V217" i="15"/>
  <c r="AD217" i="15"/>
  <c r="P240" i="15"/>
  <c r="X240" i="15"/>
  <c r="AF240" i="15"/>
  <c r="Q243" i="15"/>
  <c r="Y243" i="15"/>
  <c r="AG243" i="15"/>
  <c r="S247" i="15"/>
  <c r="AA247" i="15"/>
  <c r="T249" i="15"/>
  <c r="AB249" i="15"/>
  <c r="M251" i="15"/>
  <c r="U251" i="15"/>
  <c r="AC251" i="15"/>
  <c r="N253" i="15"/>
  <c r="V253" i="15"/>
  <c r="AD253" i="15"/>
  <c r="O256" i="15"/>
  <c r="W256" i="15"/>
  <c r="AE256" i="15"/>
  <c r="P259" i="15"/>
  <c r="X259" i="15"/>
  <c r="AF259" i="15"/>
  <c r="Q261" i="15"/>
  <c r="Y261" i="15"/>
  <c r="AG261" i="15"/>
  <c r="R263" i="15"/>
  <c r="Z263" i="15"/>
  <c r="AH263" i="15"/>
  <c r="S265" i="15"/>
  <c r="AA265" i="15"/>
  <c r="T268" i="15"/>
  <c r="AB268" i="15"/>
  <c r="M270" i="15"/>
  <c r="U270" i="15"/>
  <c r="AC270" i="15"/>
  <c r="N273" i="15"/>
  <c r="V273" i="15"/>
  <c r="AD273" i="15"/>
  <c r="O276" i="15"/>
  <c r="W276" i="15"/>
  <c r="AE276" i="15"/>
  <c r="P278" i="15"/>
  <c r="X278" i="15"/>
  <c r="AF278" i="15"/>
  <c r="Q280" i="15"/>
  <c r="Y280" i="15"/>
  <c r="AG280" i="15"/>
  <c r="R292" i="15"/>
  <c r="Z292" i="15"/>
  <c r="AI292" i="15"/>
  <c r="U294" i="15"/>
  <c r="Q296" i="15"/>
  <c r="P299" i="15"/>
  <c r="AA299" i="15"/>
  <c r="S302" i="15"/>
  <c r="U304" i="15"/>
  <c r="M307" i="15"/>
  <c r="Y307" i="15"/>
  <c r="R309" i="15"/>
  <c r="AH309" i="15"/>
  <c r="O311" i="15"/>
  <c r="AE311" i="15"/>
  <c r="AH313" i="15"/>
  <c r="Z313" i="15"/>
  <c r="R313" i="15"/>
  <c r="AE313" i="15"/>
  <c r="W313" i="15"/>
  <c r="O313" i="15"/>
  <c r="AC313" i="15"/>
  <c r="U313" i="15"/>
  <c r="M313" i="15"/>
  <c r="AB313" i="15"/>
  <c r="R319" i="15"/>
  <c r="AH319" i="15"/>
  <c r="Q321" i="15"/>
  <c r="AG321" i="15"/>
  <c r="AE325" i="15"/>
  <c r="W325" i="15"/>
  <c r="O325" i="15"/>
  <c r="AD325" i="15"/>
  <c r="V325" i="15"/>
  <c r="N325" i="15"/>
  <c r="AF325" i="15"/>
  <c r="X325" i="15"/>
  <c r="P325" i="15"/>
  <c r="AH325" i="15"/>
  <c r="M327" i="15"/>
  <c r="AI327" i="15"/>
  <c r="O329" i="15"/>
  <c r="J341" i="15"/>
  <c r="AG341" i="15"/>
  <c r="R343" i="15"/>
  <c r="T347" i="15"/>
  <c r="AB365" i="15"/>
  <c r="M369" i="15"/>
  <c r="AB389" i="15"/>
  <c r="M392" i="15"/>
  <c r="AD395" i="15"/>
  <c r="AI52" i="15"/>
  <c r="S263" i="15"/>
  <c r="AA263" i="15"/>
  <c r="AI263" i="15"/>
  <c r="T265" i="15"/>
  <c r="AB265" i="15"/>
  <c r="AJ265" i="15"/>
  <c r="S292" i="15"/>
  <c r="AA292" i="15"/>
  <c r="AJ292" i="15"/>
  <c r="S319" i="15"/>
  <c r="AI319" i="15"/>
  <c r="AF345" i="15"/>
  <c r="X345" i="15"/>
  <c r="P345" i="15"/>
  <c r="AE345" i="15"/>
  <c r="W345" i="15"/>
  <c r="O345" i="15"/>
  <c r="AD345" i="15"/>
  <c r="V345" i="15"/>
  <c r="N345" i="15"/>
  <c r="AJ345" i="15"/>
  <c r="AB345" i="15"/>
  <c r="T345" i="15"/>
  <c r="AH345" i="15"/>
  <c r="Z345" i="15"/>
  <c r="R345" i="15"/>
  <c r="AG345" i="15"/>
  <c r="Y345" i="15"/>
  <c r="Q345" i="15"/>
  <c r="V347" i="15"/>
  <c r="AH365" i="15"/>
  <c r="Q387" i="15"/>
  <c r="AH389" i="15"/>
  <c r="S392" i="15"/>
  <c r="AE52" i="15"/>
  <c r="S52" i="15"/>
  <c r="AD52" i="15"/>
  <c r="R52" i="15"/>
  <c r="AB52" i="15"/>
  <c r="O52" i="15"/>
  <c r="S188" i="15"/>
  <c r="AA188" i="15"/>
  <c r="AI188" i="15"/>
  <c r="O206" i="15"/>
  <c r="W206" i="15"/>
  <c r="AE206" i="15"/>
  <c r="P217" i="15"/>
  <c r="X217" i="15"/>
  <c r="S243" i="15"/>
  <c r="AA243" i="15"/>
  <c r="AI243" i="15"/>
  <c r="O251" i="15"/>
  <c r="W251" i="15"/>
  <c r="AE251" i="15"/>
  <c r="P253" i="15"/>
  <c r="X253" i="15"/>
  <c r="Q256" i="15"/>
  <c r="Y256" i="15"/>
  <c r="AG256" i="15"/>
  <c r="R259" i="15"/>
  <c r="Z259" i="15"/>
  <c r="S261" i="15"/>
  <c r="AA261" i="15"/>
  <c r="AI261" i="15"/>
  <c r="T263" i="15"/>
  <c r="AB263" i="15"/>
  <c r="AJ263" i="15"/>
  <c r="M265" i="15"/>
  <c r="U265" i="15"/>
  <c r="AC265" i="15"/>
  <c r="O270" i="15"/>
  <c r="W270" i="15"/>
  <c r="AE270" i="15"/>
  <c r="P273" i="15"/>
  <c r="X273" i="15"/>
  <c r="Q276" i="15"/>
  <c r="Y276" i="15"/>
  <c r="AG276" i="15"/>
  <c r="R278" i="15"/>
  <c r="Z278" i="15"/>
  <c r="S280" i="15"/>
  <c r="AA280" i="15"/>
  <c r="AI280" i="15"/>
  <c r="T292" i="15"/>
  <c r="AB292" i="15"/>
  <c r="S299" i="15"/>
  <c r="AD299" i="15"/>
  <c r="U302" i="15"/>
  <c r="AE304" i="15"/>
  <c r="W304" i="15"/>
  <c r="O304" i="15"/>
  <c r="AG304" i="15"/>
  <c r="Y304" i="15"/>
  <c r="Q304" i="15"/>
  <c r="X304" i="15"/>
  <c r="V319" i="15"/>
  <c r="AD341" i="15"/>
  <c r="V341" i="15"/>
  <c r="N341" i="15"/>
  <c r="AC341" i="15"/>
  <c r="U341" i="15"/>
  <c r="M341" i="15"/>
  <c r="AJ341" i="15"/>
  <c r="AB341" i="15"/>
  <c r="T341" i="15"/>
  <c r="AH341" i="15"/>
  <c r="Z341" i="15"/>
  <c r="R341" i="15"/>
  <c r="AF341" i="15"/>
  <c r="X341" i="15"/>
  <c r="P341" i="15"/>
  <c r="AE341" i="15"/>
  <c r="W341" i="15"/>
  <c r="O341" i="15"/>
  <c r="AJ365" i="15"/>
  <c r="AJ389" i="15"/>
  <c r="U392" i="15"/>
  <c r="S93" i="15"/>
  <c r="AA93" i="15"/>
  <c r="Q154" i="15"/>
  <c r="Y154" i="15"/>
  <c r="S176" i="15"/>
  <c r="AA176" i="15"/>
  <c r="T188" i="15"/>
  <c r="AB188" i="15"/>
  <c r="P206" i="15"/>
  <c r="X206" i="15"/>
  <c r="Q217" i="15"/>
  <c r="Y217" i="15"/>
  <c r="S240" i="15"/>
  <c r="AA240" i="15"/>
  <c r="T243" i="15"/>
  <c r="AB243" i="15"/>
  <c r="P251" i="15"/>
  <c r="X251" i="15"/>
  <c r="Q253" i="15"/>
  <c r="Y253" i="15"/>
  <c r="R256" i="15"/>
  <c r="Z256" i="15"/>
  <c r="S259" i="15"/>
  <c r="AA259" i="15"/>
  <c r="T261" i="15"/>
  <c r="AB261" i="15"/>
  <c r="M263" i="15"/>
  <c r="U263" i="15"/>
  <c r="N265" i="15"/>
  <c r="V265" i="15"/>
  <c r="P270" i="15"/>
  <c r="X270" i="15"/>
  <c r="Q273" i="15"/>
  <c r="Y273" i="15"/>
  <c r="R276" i="15"/>
  <c r="Z276" i="15"/>
  <c r="S278" i="15"/>
  <c r="AA278" i="15"/>
  <c r="T280" i="15"/>
  <c r="AB280" i="15"/>
  <c r="M292" i="15"/>
  <c r="U292" i="15"/>
  <c r="AC292" i="15"/>
  <c r="AJ296" i="15"/>
  <c r="AB296" i="15"/>
  <c r="T296" i="15"/>
  <c r="AF296" i="15"/>
  <c r="X296" i="15"/>
  <c r="P296" i="15"/>
  <c r="U296" i="15"/>
  <c r="AE296" i="15"/>
  <c r="T299" i="15"/>
  <c r="AE299" i="15"/>
  <c r="AD302" i="15"/>
  <c r="V302" i="15"/>
  <c r="N302" i="15"/>
  <c r="AH302" i="15"/>
  <c r="Z302" i="15"/>
  <c r="R302" i="15"/>
  <c r="AF302" i="15"/>
  <c r="X302" i="15"/>
  <c r="P302" i="15"/>
  <c r="W302" i="15"/>
  <c r="AJ302" i="15"/>
  <c r="M304" i="15"/>
  <c r="Z304" i="15"/>
  <c r="Q307" i="15"/>
  <c r="AD307" i="15"/>
  <c r="W309" i="15"/>
  <c r="U311" i="15"/>
  <c r="Q313" i="15"/>
  <c r="AG313" i="15"/>
  <c r="X319" i="15"/>
  <c r="J321" i="15"/>
  <c r="W321" i="15"/>
  <c r="T325" i="15"/>
  <c r="U327" i="15"/>
  <c r="W329" i="15"/>
  <c r="AB343" i="15"/>
  <c r="M345" i="15"/>
  <c r="AD347" i="15"/>
  <c r="Y361" i="15"/>
  <c r="AE365" i="15"/>
  <c r="AA369" i="15"/>
  <c r="P374" i="15"/>
  <c r="AE374" i="15"/>
  <c r="W374" i="15"/>
  <c r="O374" i="15"/>
  <c r="AC374" i="15"/>
  <c r="U374" i="15"/>
  <c r="M374" i="15"/>
  <c r="AH374" i="15"/>
  <c r="Z374" i="15"/>
  <c r="R374" i="15"/>
  <c r="Y387" i="15"/>
  <c r="AE389" i="15"/>
  <c r="AA392" i="15"/>
  <c r="AE395" i="15"/>
  <c r="W395" i="15"/>
  <c r="O395" i="15"/>
  <c r="AC395" i="15"/>
  <c r="U395" i="15"/>
  <c r="M395" i="15"/>
  <c r="AH395" i="15"/>
  <c r="Z395" i="15"/>
  <c r="R395" i="15"/>
  <c r="AB117" i="15"/>
  <c r="S331" i="15"/>
  <c r="AA331" i="15"/>
  <c r="AI331" i="15"/>
  <c r="T334" i="15"/>
  <c r="AB334" i="15"/>
  <c r="AJ334" i="15"/>
  <c r="S350" i="15"/>
  <c r="AA350" i="15"/>
  <c r="AI350" i="15"/>
  <c r="T353" i="15"/>
  <c r="AB353" i="15"/>
  <c r="AJ353" i="15"/>
  <c r="P365" i="15"/>
  <c r="X365" i="15"/>
  <c r="AF365" i="15"/>
  <c r="S378" i="15"/>
  <c r="AA378" i="15"/>
  <c r="AI378" i="15"/>
  <c r="T381" i="15"/>
  <c r="AB381" i="15"/>
  <c r="AJ381" i="15"/>
  <c r="N385" i="15"/>
  <c r="V385" i="15"/>
  <c r="AD385" i="15"/>
  <c r="X389" i="15"/>
  <c r="AF389" i="15"/>
  <c r="S397" i="15"/>
  <c r="AA397" i="15"/>
  <c r="AI397" i="15"/>
  <c r="T399" i="15"/>
  <c r="AB399" i="15"/>
  <c r="AJ399" i="15"/>
  <c r="W6" i="15"/>
  <c r="M17" i="15"/>
  <c r="X17" i="15"/>
  <c r="AI17" i="15"/>
  <c r="V28" i="15"/>
  <c r="AG28" i="15"/>
  <c r="AJ39" i="15"/>
  <c r="AB39" i="15"/>
  <c r="T39" i="15"/>
  <c r="AF39" i="15"/>
  <c r="X39" i="15"/>
  <c r="P39" i="15"/>
  <c r="U39" i="15"/>
  <c r="AE39" i="15"/>
  <c r="V52" i="15"/>
  <c r="O64" i="15"/>
  <c r="AE64" i="15"/>
  <c r="AH67" i="15"/>
  <c r="Z67" i="15"/>
  <c r="R67" i="15"/>
  <c r="AG67" i="15"/>
  <c r="Y67" i="15"/>
  <c r="Q67" i="15"/>
  <c r="AE67" i="15"/>
  <c r="W67" i="15"/>
  <c r="O67" i="15"/>
  <c r="AB67" i="15"/>
  <c r="AC83" i="15"/>
  <c r="U83" i="15"/>
  <c r="M83" i="15"/>
  <c r="AJ83" i="15"/>
  <c r="AB83" i="15"/>
  <c r="T83" i="15"/>
  <c r="AH83" i="15"/>
  <c r="Z83" i="15"/>
  <c r="R83" i="15"/>
  <c r="AD83" i="15"/>
  <c r="V83" i="15"/>
  <c r="N83" i="15"/>
  <c r="Y83" i="15"/>
  <c r="AE120" i="15"/>
  <c r="S309" i="15"/>
  <c r="AA309" i="15"/>
  <c r="AI309" i="15"/>
  <c r="N316" i="15"/>
  <c r="V316" i="15"/>
  <c r="AD316" i="15"/>
  <c r="Q325" i="15"/>
  <c r="Y325" i="15"/>
  <c r="AG325" i="15"/>
  <c r="S329" i="15"/>
  <c r="AA329" i="15"/>
  <c r="AI329" i="15"/>
  <c r="T331" i="15"/>
  <c r="AB331" i="15"/>
  <c r="AJ331" i="15"/>
  <c r="M334" i="15"/>
  <c r="U334" i="15"/>
  <c r="AC334" i="15"/>
  <c r="N337" i="15"/>
  <c r="V337" i="15"/>
  <c r="AD337" i="15"/>
  <c r="O339" i="15"/>
  <c r="W339" i="15"/>
  <c r="AE339" i="15"/>
  <c r="Q343" i="15"/>
  <c r="Y343" i="15"/>
  <c r="AG343" i="15"/>
  <c r="S347" i="15"/>
  <c r="AA347" i="15"/>
  <c r="AI347" i="15"/>
  <c r="T350" i="15"/>
  <c r="AB350" i="15"/>
  <c r="AJ350" i="15"/>
  <c r="M353" i="15"/>
  <c r="U353" i="15"/>
  <c r="AC353" i="15"/>
  <c r="N355" i="15"/>
  <c r="V355" i="15"/>
  <c r="AD355" i="15"/>
  <c r="O357" i="15"/>
  <c r="W357" i="15"/>
  <c r="AE357" i="15"/>
  <c r="Q365" i="15"/>
  <c r="Y365" i="15"/>
  <c r="AG365" i="15"/>
  <c r="S374" i="15"/>
  <c r="AA374" i="15"/>
  <c r="AI374" i="15"/>
  <c r="T378" i="15"/>
  <c r="AB378" i="15"/>
  <c r="AJ378" i="15"/>
  <c r="M381" i="15"/>
  <c r="U381" i="15"/>
  <c r="AC381" i="15"/>
  <c r="N383" i="15"/>
  <c r="V383" i="15"/>
  <c r="AD383" i="15"/>
  <c r="O385" i="15"/>
  <c r="W385" i="15"/>
  <c r="AE385" i="15"/>
  <c r="Q389" i="15"/>
  <c r="Y389" i="15"/>
  <c r="AG389" i="15"/>
  <c r="S395" i="15"/>
  <c r="AA395" i="15"/>
  <c r="AI395" i="15"/>
  <c r="T397" i="15"/>
  <c r="AB397" i="15"/>
  <c r="AJ397" i="15"/>
  <c r="M399" i="15"/>
  <c r="U399" i="15"/>
  <c r="AC399" i="15"/>
  <c r="O17" i="15"/>
  <c r="Y17" i="15"/>
  <c r="AJ17" i="15"/>
  <c r="AF52" i="15"/>
  <c r="X52" i="15"/>
  <c r="P52" i="15"/>
  <c r="AC52" i="15"/>
  <c r="U52" i="15"/>
  <c r="M52" i="15"/>
  <c r="AG52" i="15"/>
  <c r="Y52" i="15"/>
  <c r="Q52" i="15"/>
  <c r="W52" i="15"/>
  <c r="AJ52" i="15"/>
  <c r="S64" i="15"/>
  <c r="AI64" i="15"/>
  <c r="AE105" i="15"/>
  <c r="W105" i="15"/>
  <c r="O105" i="15"/>
  <c r="AD105" i="15"/>
  <c r="V105" i="15"/>
  <c r="N105" i="15"/>
  <c r="AJ105" i="15"/>
  <c r="AB105" i="15"/>
  <c r="T105" i="15"/>
  <c r="AG105" i="15"/>
  <c r="Y105" i="15"/>
  <c r="Q105" i="15"/>
  <c r="AF105" i="15"/>
  <c r="X105" i="15"/>
  <c r="P105" i="15"/>
  <c r="AC105" i="15"/>
  <c r="AF117" i="15"/>
  <c r="X117" i="15"/>
  <c r="P117" i="15"/>
  <c r="AE117" i="15"/>
  <c r="W117" i="15"/>
  <c r="O117" i="15"/>
  <c r="AC117" i="15"/>
  <c r="U117" i="15"/>
  <c r="M117" i="15"/>
  <c r="AH117" i="15"/>
  <c r="Z117" i="15"/>
  <c r="R117" i="15"/>
  <c r="AG117" i="15"/>
  <c r="Y117" i="15"/>
  <c r="Q117" i="15"/>
  <c r="AD117" i="15"/>
  <c r="S304" i="15"/>
  <c r="AA304" i="15"/>
  <c r="M309" i="15"/>
  <c r="U309" i="15"/>
  <c r="AC309" i="15"/>
  <c r="P316" i="15"/>
  <c r="X316" i="15"/>
  <c r="AF316" i="15"/>
  <c r="S325" i="15"/>
  <c r="AA325" i="15"/>
  <c r="N331" i="15"/>
  <c r="V331" i="15"/>
  <c r="AD331" i="15"/>
  <c r="O334" i="15"/>
  <c r="W334" i="15"/>
  <c r="AE334" i="15"/>
  <c r="P337" i="15"/>
  <c r="X337" i="15"/>
  <c r="AF337" i="15"/>
  <c r="Q339" i="15"/>
  <c r="Y339" i="15"/>
  <c r="AG339" i="15"/>
  <c r="S343" i="15"/>
  <c r="AA343" i="15"/>
  <c r="AI343" i="15"/>
  <c r="N350" i="15"/>
  <c r="V350" i="15"/>
  <c r="AD350" i="15"/>
  <c r="O353" i="15"/>
  <c r="W353" i="15"/>
  <c r="AE353" i="15"/>
  <c r="P355" i="15"/>
  <c r="X355" i="15"/>
  <c r="AF355" i="15"/>
  <c r="Q357" i="15"/>
  <c r="Y357" i="15"/>
  <c r="AG357" i="15"/>
  <c r="S365" i="15"/>
  <c r="AA365" i="15"/>
  <c r="AI365" i="15"/>
  <c r="N378" i="15"/>
  <c r="V378" i="15"/>
  <c r="AD378" i="15"/>
  <c r="O381" i="15"/>
  <c r="W381" i="15"/>
  <c r="AE381" i="15"/>
  <c r="P383" i="15"/>
  <c r="X383" i="15"/>
  <c r="AF383" i="15"/>
  <c r="Q385" i="15"/>
  <c r="Y385" i="15"/>
  <c r="AG385" i="15"/>
  <c r="S389" i="15"/>
  <c r="AA389" i="15"/>
  <c r="AI389" i="15"/>
  <c r="N397" i="15"/>
  <c r="V397" i="15"/>
  <c r="AD397" i="15"/>
  <c r="O399" i="15"/>
  <c r="W399" i="15"/>
  <c r="AE399" i="15"/>
  <c r="P401" i="15"/>
  <c r="X401" i="15"/>
  <c r="AF401" i="15"/>
  <c r="Q17" i="15"/>
  <c r="N52" i="15"/>
  <c r="AA52" i="15"/>
  <c r="U64" i="15"/>
  <c r="AD94" i="15"/>
  <c r="V94" i="15"/>
  <c r="N94" i="15"/>
  <c r="AC94" i="15"/>
  <c r="U94" i="15"/>
  <c r="M94" i="15"/>
  <c r="AF94" i="15"/>
  <c r="X94" i="15"/>
  <c r="P94" i="15"/>
  <c r="AE94" i="15"/>
  <c r="W94" i="15"/>
  <c r="O94" i="15"/>
  <c r="AH94" i="15"/>
  <c r="M105" i="15"/>
  <c r="AI105" i="15"/>
  <c r="N117" i="15"/>
  <c r="AJ117" i="15"/>
  <c r="Q83" i="15"/>
  <c r="AG83" i="15"/>
  <c r="Q94" i="15"/>
  <c r="AJ94" i="15"/>
  <c r="R105" i="15"/>
  <c r="S117" i="15"/>
  <c r="U120" i="15"/>
  <c r="P331" i="15"/>
  <c r="X331" i="15"/>
  <c r="AF331" i="15"/>
  <c r="Q334" i="15"/>
  <c r="Y334" i="15"/>
  <c r="AG334" i="15"/>
  <c r="S339" i="15"/>
  <c r="AA339" i="15"/>
  <c r="AI339" i="15"/>
  <c r="P350" i="15"/>
  <c r="X350" i="15"/>
  <c r="AF350" i="15"/>
  <c r="Q353" i="15"/>
  <c r="Y353" i="15"/>
  <c r="AG353" i="15"/>
  <c r="S357" i="15"/>
  <c r="AA357" i="15"/>
  <c r="AI357" i="15"/>
  <c r="S385" i="15"/>
  <c r="AA385" i="15"/>
  <c r="AI385" i="15"/>
  <c r="AG64" i="15"/>
  <c r="Y64" i="15"/>
  <c r="Q64" i="15"/>
  <c r="AF64" i="15"/>
  <c r="X64" i="15"/>
  <c r="P64" i="15"/>
  <c r="AD64" i="15"/>
  <c r="V64" i="15"/>
  <c r="N64" i="15"/>
  <c r="AH64" i="15"/>
  <c r="Z64" i="15"/>
  <c r="R64" i="15"/>
  <c r="AA64" i="15"/>
  <c r="U67" i="15"/>
  <c r="S83" i="15"/>
  <c r="AI83" i="15"/>
  <c r="R94" i="15"/>
  <c r="S105" i="15"/>
  <c r="T117" i="15"/>
  <c r="W120" i="15"/>
  <c r="S316" i="15"/>
  <c r="AA316" i="15"/>
  <c r="AI316" i="15"/>
  <c r="Q331" i="15"/>
  <c r="Y331" i="15"/>
  <c r="AG331" i="15"/>
  <c r="R334" i="15"/>
  <c r="Z334" i="15"/>
  <c r="S337" i="15"/>
  <c r="AA337" i="15"/>
  <c r="AI337" i="15"/>
  <c r="T339" i="15"/>
  <c r="AB339" i="15"/>
  <c r="AJ339" i="15"/>
  <c r="Q350" i="15"/>
  <c r="Y350" i="15"/>
  <c r="AG350" i="15"/>
  <c r="R353" i="15"/>
  <c r="Z353" i="15"/>
  <c r="S355" i="15"/>
  <c r="AA355" i="15"/>
  <c r="AI355" i="15"/>
  <c r="T357" i="15"/>
  <c r="AB357" i="15"/>
  <c r="AJ357" i="15"/>
  <c r="X374" i="15"/>
  <c r="AF374" i="15"/>
  <c r="Q378" i="15"/>
  <c r="Y378" i="15"/>
  <c r="AG378" i="15"/>
  <c r="R381" i="15"/>
  <c r="Z381" i="15"/>
  <c r="S383" i="15"/>
  <c r="AA383" i="15"/>
  <c r="AI383" i="15"/>
  <c r="T385" i="15"/>
  <c r="AB385" i="15"/>
  <c r="AJ385" i="15"/>
  <c r="P395" i="15"/>
  <c r="X395" i="15"/>
  <c r="AF395" i="15"/>
  <c r="Q397" i="15"/>
  <c r="Y397" i="15"/>
  <c r="AG397" i="15"/>
  <c r="R399" i="15"/>
  <c r="Z399" i="15"/>
  <c r="S401" i="15"/>
  <c r="AA401" i="15"/>
  <c r="AI401" i="15"/>
  <c r="AH17" i="15"/>
  <c r="Z17" i="15"/>
  <c r="R17" i="15"/>
  <c r="AD17" i="15"/>
  <c r="V17" i="15"/>
  <c r="N17" i="15"/>
  <c r="U17" i="15"/>
  <c r="AF17" i="15"/>
  <c r="AB64" i="15"/>
  <c r="W83" i="15"/>
  <c r="T94" i="15"/>
  <c r="U105" i="15"/>
  <c r="V117" i="15"/>
  <c r="AB120" i="15"/>
  <c r="S294" i="15"/>
  <c r="AA294" i="15"/>
  <c r="Q309" i="15"/>
  <c r="Y309" i="15"/>
  <c r="S313" i="15"/>
  <c r="AA313" i="15"/>
  <c r="T316" i="15"/>
  <c r="AB316" i="15"/>
  <c r="Q329" i="15"/>
  <c r="Y329" i="15"/>
  <c r="R331" i="15"/>
  <c r="Z331" i="15"/>
  <c r="S334" i="15"/>
  <c r="AA334" i="15"/>
  <c r="T337" i="15"/>
  <c r="AB337" i="15"/>
  <c r="M339" i="15"/>
  <c r="U339" i="15"/>
  <c r="O343" i="15"/>
  <c r="W343" i="15"/>
  <c r="Q347" i="15"/>
  <c r="Y347" i="15"/>
  <c r="R350" i="15"/>
  <c r="Z350" i="15"/>
  <c r="S353" i="15"/>
  <c r="AA353" i="15"/>
  <c r="T355" i="15"/>
  <c r="AB355" i="15"/>
  <c r="M357" i="15"/>
  <c r="U357" i="15"/>
  <c r="O365" i="15"/>
  <c r="W365" i="15"/>
  <c r="Q374" i="15"/>
  <c r="Y374" i="15"/>
  <c r="R378" i="15"/>
  <c r="Z378" i="15"/>
  <c r="S381" i="15"/>
  <c r="AA381" i="15"/>
  <c r="T383" i="15"/>
  <c r="AB383" i="15"/>
  <c r="M385" i="15"/>
  <c r="U385" i="15"/>
  <c r="O389" i="15"/>
  <c r="W389" i="15"/>
  <c r="Q395" i="15"/>
  <c r="Y395" i="15"/>
  <c r="R397" i="15"/>
  <c r="Z397" i="15"/>
  <c r="S399" i="15"/>
  <c r="AA399" i="15"/>
  <c r="T401" i="15"/>
  <c r="AB401" i="15"/>
  <c r="AG6" i="15"/>
  <c r="Y6" i="15"/>
  <c r="Q6" i="15"/>
  <c r="AC6" i="15"/>
  <c r="U6" i="15"/>
  <c r="M6" i="15"/>
  <c r="V6" i="15"/>
  <c r="AF6" i="15"/>
  <c r="W17" i="15"/>
  <c r="AG17" i="15"/>
  <c r="AI28" i="15"/>
  <c r="U28" i="15"/>
  <c r="S39" i="15"/>
  <c r="AD39" i="15"/>
  <c r="T52" i="15"/>
  <c r="AH52" i="15"/>
  <c r="M64" i="15"/>
  <c r="AC64" i="15"/>
  <c r="AI67" i="15"/>
  <c r="X67" i="15"/>
  <c r="J70" i="15"/>
  <c r="X83" i="15"/>
  <c r="Y94" i="15"/>
  <c r="Z105" i="15"/>
  <c r="AA117" i="15"/>
  <c r="AG120" i="15"/>
  <c r="O28" i="15"/>
  <c r="W28" i="15"/>
  <c r="AE28" i="15"/>
  <c r="S67" i="15"/>
  <c r="AA67" i="15"/>
  <c r="T70" i="15"/>
  <c r="AB70" i="15"/>
  <c r="AJ70" i="15"/>
  <c r="M72" i="15"/>
  <c r="U72" i="15"/>
  <c r="AC72" i="15"/>
  <c r="R120" i="15"/>
  <c r="Z120" i="15"/>
  <c r="AH120" i="15"/>
  <c r="S136" i="15"/>
  <c r="AA136" i="15"/>
  <c r="T144" i="15"/>
  <c r="AB144" i="15"/>
  <c r="AJ144" i="15"/>
  <c r="M155" i="15"/>
  <c r="U155" i="15"/>
  <c r="AC155" i="15"/>
  <c r="N166" i="15"/>
  <c r="V166" i="15"/>
  <c r="AD166" i="15"/>
  <c r="O177" i="15"/>
  <c r="W177" i="15"/>
  <c r="AE177" i="15"/>
  <c r="P189" i="15"/>
  <c r="X189" i="15"/>
  <c r="AF189" i="15"/>
  <c r="Q192" i="15"/>
  <c r="Y192" i="15"/>
  <c r="AG192" i="15"/>
  <c r="R194" i="15"/>
  <c r="Z194" i="15"/>
  <c r="AH194" i="15"/>
  <c r="S196" i="15"/>
  <c r="AA196" i="15"/>
  <c r="T207" i="15"/>
  <c r="AB207" i="15"/>
  <c r="AJ207" i="15"/>
  <c r="M218" i="15"/>
  <c r="U218" i="15"/>
  <c r="AC218" i="15"/>
  <c r="N229" i="15"/>
  <c r="V229" i="15"/>
  <c r="AD229" i="15"/>
  <c r="O241" i="15"/>
  <c r="W241" i="15"/>
  <c r="AE241" i="15"/>
  <c r="P244" i="15"/>
  <c r="X244" i="15"/>
  <c r="AF244" i="15"/>
  <c r="Q246" i="15"/>
  <c r="Y246" i="15"/>
  <c r="AG246" i="15"/>
  <c r="R248" i="15"/>
  <c r="Z248" i="15"/>
  <c r="AH248" i="15"/>
  <c r="S250" i="15"/>
  <c r="AA250" i="15"/>
  <c r="AI250" i="15"/>
  <c r="T252" i="15"/>
  <c r="AB252" i="15"/>
  <c r="AJ252" i="15"/>
  <c r="M254" i="15"/>
  <c r="U254" i="15"/>
  <c r="AC254" i="15"/>
  <c r="N257" i="15"/>
  <c r="V257" i="15"/>
  <c r="AD257" i="15"/>
  <c r="O260" i="15"/>
  <c r="W260" i="15"/>
  <c r="AE260" i="15"/>
  <c r="P262" i="15"/>
  <c r="X262" i="15"/>
  <c r="AF262" i="15"/>
  <c r="Q264" i="15"/>
  <c r="Y264" i="15"/>
  <c r="AG264" i="15"/>
  <c r="R266" i="15"/>
  <c r="Z266" i="15"/>
  <c r="AH266" i="15"/>
  <c r="S269" i="15"/>
  <c r="AA269" i="15"/>
  <c r="AI269" i="15"/>
  <c r="T271" i="15"/>
  <c r="AJ271" i="15"/>
  <c r="M274" i="15"/>
  <c r="U274" i="15"/>
  <c r="AC274" i="15"/>
  <c r="N277" i="15"/>
  <c r="V277" i="15"/>
  <c r="AD277" i="15"/>
  <c r="O279" i="15"/>
  <c r="W279" i="15"/>
  <c r="AE279" i="15"/>
  <c r="P281" i="15"/>
  <c r="X281" i="15"/>
  <c r="AF281" i="15"/>
  <c r="Q293" i="15"/>
  <c r="Y293" i="15"/>
  <c r="AG293" i="15"/>
  <c r="R295" i="15"/>
  <c r="Z295" i="15"/>
  <c r="AH295" i="15"/>
  <c r="AG297" i="15"/>
  <c r="Y297" i="15"/>
  <c r="S297" i="15"/>
  <c r="AB297" i="15"/>
  <c r="P300" i="15"/>
  <c r="N303" i="15"/>
  <c r="Y303" i="15"/>
  <c r="AJ303" i="15"/>
  <c r="M305" i="15"/>
  <c r="W305" i="15"/>
  <c r="N308" i="15"/>
  <c r="X308" i="15"/>
  <c r="AI308" i="15"/>
  <c r="O314" i="15"/>
  <c r="AB314" i="15"/>
  <c r="S120" i="15"/>
  <c r="AA120" i="15"/>
  <c r="AI120" i="15"/>
  <c r="T136" i="15"/>
  <c r="AB136" i="15"/>
  <c r="AJ136" i="15"/>
  <c r="O166" i="15"/>
  <c r="W166" i="15"/>
  <c r="AE166" i="15"/>
  <c r="P177" i="15"/>
  <c r="X177" i="15"/>
  <c r="AF177" i="15"/>
  <c r="Q189" i="15"/>
  <c r="Y189" i="15"/>
  <c r="AG189" i="15"/>
  <c r="R192" i="15"/>
  <c r="Z192" i="15"/>
  <c r="AH192" i="15"/>
  <c r="S194" i="15"/>
  <c r="AA194" i="15"/>
  <c r="AI194" i="15"/>
  <c r="T196" i="15"/>
  <c r="AB196" i="15"/>
  <c r="AJ196" i="15"/>
  <c r="O229" i="15"/>
  <c r="W229" i="15"/>
  <c r="AE229" i="15"/>
  <c r="P241" i="15"/>
  <c r="X241" i="15"/>
  <c r="AF241" i="15"/>
  <c r="Q244" i="15"/>
  <c r="Y244" i="15"/>
  <c r="AG244" i="15"/>
  <c r="R246" i="15"/>
  <c r="Z246" i="15"/>
  <c r="AH246" i="15"/>
  <c r="S248" i="15"/>
  <c r="AA248" i="15"/>
  <c r="AI248" i="15"/>
  <c r="T250" i="15"/>
  <c r="AB250" i="15"/>
  <c r="AJ250" i="15"/>
  <c r="O257" i="15"/>
  <c r="W257" i="15"/>
  <c r="AE257" i="15"/>
  <c r="P260" i="15"/>
  <c r="X260" i="15"/>
  <c r="AF260" i="15"/>
  <c r="Q262" i="15"/>
  <c r="Y262" i="15"/>
  <c r="AG262" i="15"/>
  <c r="R264" i="15"/>
  <c r="Z264" i="15"/>
  <c r="AH264" i="15"/>
  <c r="S266" i="15"/>
  <c r="AA266" i="15"/>
  <c r="AI266" i="15"/>
  <c r="T269" i="15"/>
  <c r="AB269" i="15"/>
  <c r="AJ269" i="15"/>
  <c r="O277" i="15"/>
  <c r="W277" i="15"/>
  <c r="AE277" i="15"/>
  <c r="P279" i="15"/>
  <c r="X279" i="15"/>
  <c r="AF279" i="15"/>
  <c r="Q281" i="15"/>
  <c r="Y281" i="15"/>
  <c r="AG281" i="15"/>
  <c r="R293" i="15"/>
  <c r="Z293" i="15"/>
  <c r="AH293" i="15"/>
  <c r="S295" i="15"/>
  <c r="AA295" i="15"/>
  <c r="AI295" i="15"/>
  <c r="T297" i="15"/>
  <c r="AC297" i="15"/>
  <c r="R314" i="15"/>
  <c r="AD314" i="15"/>
  <c r="AF317" i="15"/>
  <c r="X317" i="15"/>
  <c r="P317" i="15"/>
  <c r="AD317" i="15"/>
  <c r="V317" i="15"/>
  <c r="N317" i="15"/>
  <c r="AH317" i="15"/>
  <c r="Z317" i="15"/>
  <c r="R317" i="15"/>
  <c r="AG317" i="15"/>
  <c r="Y317" i="15"/>
  <c r="Q317" i="15"/>
  <c r="AA317" i="15"/>
  <c r="S192" i="15"/>
  <c r="AA192" i="15"/>
  <c r="AI192" i="15"/>
  <c r="T194" i="15"/>
  <c r="AB194" i="15"/>
  <c r="AJ194" i="15"/>
  <c r="S246" i="15"/>
  <c r="AA246" i="15"/>
  <c r="AI246" i="15"/>
  <c r="T248" i="15"/>
  <c r="AB248" i="15"/>
  <c r="AJ248" i="15"/>
  <c r="S264" i="15"/>
  <c r="AA264" i="15"/>
  <c r="AI264" i="15"/>
  <c r="T266" i="15"/>
  <c r="AB266" i="15"/>
  <c r="AJ266" i="15"/>
  <c r="P277" i="15"/>
  <c r="X277" i="15"/>
  <c r="AF277" i="15"/>
  <c r="Q279" i="15"/>
  <c r="Y279" i="15"/>
  <c r="AG279" i="15"/>
  <c r="R281" i="15"/>
  <c r="Z281" i="15"/>
  <c r="AH281" i="15"/>
  <c r="S293" i="15"/>
  <c r="AA293" i="15"/>
  <c r="AI293" i="15"/>
  <c r="T295" i="15"/>
  <c r="AB295" i="15"/>
  <c r="J300" i="15"/>
  <c r="S300" i="15"/>
  <c r="AC300" i="15"/>
  <c r="S314" i="15"/>
  <c r="AE314" i="15"/>
  <c r="AB317" i="15"/>
  <c r="Q166" i="15"/>
  <c r="Y166" i="15"/>
  <c r="AG166" i="15"/>
  <c r="R177" i="15"/>
  <c r="Z177" i="15"/>
  <c r="AH177" i="15"/>
  <c r="S189" i="15"/>
  <c r="AA189" i="15"/>
  <c r="AI189" i="15"/>
  <c r="T192" i="15"/>
  <c r="AB192" i="15"/>
  <c r="AJ192" i="15"/>
  <c r="M194" i="15"/>
  <c r="U194" i="15"/>
  <c r="AC194" i="15"/>
  <c r="Q229" i="15"/>
  <c r="Y229" i="15"/>
  <c r="AG229" i="15"/>
  <c r="R241" i="15"/>
  <c r="Z241" i="15"/>
  <c r="AH241" i="15"/>
  <c r="S244" i="15"/>
  <c r="AA244" i="15"/>
  <c r="AI244" i="15"/>
  <c r="T246" i="15"/>
  <c r="AB246" i="15"/>
  <c r="AJ246" i="15"/>
  <c r="M248" i="15"/>
  <c r="U248" i="15"/>
  <c r="AC248" i="15"/>
  <c r="Q257" i="15"/>
  <c r="Y257" i="15"/>
  <c r="AG257" i="15"/>
  <c r="R260" i="15"/>
  <c r="Z260" i="15"/>
  <c r="AH260" i="15"/>
  <c r="S262" i="15"/>
  <c r="AA262" i="15"/>
  <c r="AI262" i="15"/>
  <c r="T264" i="15"/>
  <c r="AB264" i="15"/>
  <c r="AJ264" i="15"/>
  <c r="M266" i="15"/>
  <c r="U266" i="15"/>
  <c r="AC266" i="15"/>
  <c r="Q277" i="15"/>
  <c r="Y277" i="15"/>
  <c r="AG277" i="15"/>
  <c r="R279" i="15"/>
  <c r="Z279" i="15"/>
  <c r="AH279" i="15"/>
  <c r="S281" i="15"/>
  <c r="AA281" i="15"/>
  <c r="AI281" i="15"/>
  <c r="T293" i="15"/>
  <c r="AB293" i="15"/>
  <c r="T314" i="15"/>
  <c r="AH314" i="15"/>
  <c r="M317" i="15"/>
  <c r="AC317" i="15"/>
  <c r="S28" i="15"/>
  <c r="AA28" i="15"/>
  <c r="P70" i="15"/>
  <c r="X70" i="15"/>
  <c r="AF70" i="15"/>
  <c r="Q72" i="15"/>
  <c r="Y72" i="15"/>
  <c r="AG72" i="15"/>
  <c r="S94" i="15"/>
  <c r="AA94" i="15"/>
  <c r="N120" i="15"/>
  <c r="V120" i="15"/>
  <c r="AD120" i="15"/>
  <c r="O136" i="15"/>
  <c r="W136" i="15"/>
  <c r="AE136" i="15"/>
  <c r="P144" i="15"/>
  <c r="X144" i="15"/>
  <c r="AF144" i="15"/>
  <c r="Q155" i="15"/>
  <c r="Y155" i="15"/>
  <c r="AG155" i="15"/>
  <c r="R166" i="15"/>
  <c r="Z166" i="15"/>
  <c r="AH166" i="15"/>
  <c r="S177" i="15"/>
  <c r="AA177" i="15"/>
  <c r="T189" i="15"/>
  <c r="AB189" i="15"/>
  <c r="AJ189" i="15"/>
  <c r="M192" i="15"/>
  <c r="U192" i="15"/>
  <c r="AC192" i="15"/>
  <c r="N194" i="15"/>
  <c r="V194" i="15"/>
  <c r="AD194" i="15"/>
  <c r="O196" i="15"/>
  <c r="W196" i="15"/>
  <c r="AE196" i="15"/>
  <c r="P207" i="15"/>
  <c r="X207" i="15"/>
  <c r="AF207" i="15"/>
  <c r="Q218" i="15"/>
  <c r="Y218" i="15"/>
  <c r="AG218" i="15"/>
  <c r="R229" i="15"/>
  <c r="Z229" i="15"/>
  <c r="AH229" i="15"/>
  <c r="S241" i="15"/>
  <c r="AA241" i="15"/>
  <c r="T244" i="15"/>
  <c r="AB244" i="15"/>
  <c r="AJ244" i="15"/>
  <c r="M246" i="15"/>
  <c r="U246" i="15"/>
  <c r="AC246" i="15"/>
  <c r="N248" i="15"/>
  <c r="V248" i="15"/>
  <c r="AD248" i="15"/>
  <c r="O250" i="15"/>
  <c r="W250" i="15"/>
  <c r="AE250" i="15"/>
  <c r="P252" i="15"/>
  <c r="X252" i="15"/>
  <c r="AF252" i="15"/>
  <c r="Q254" i="15"/>
  <c r="Y254" i="15"/>
  <c r="AG254" i="15"/>
  <c r="R257" i="15"/>
  <c r="Z257" i="15"/>
  <c r="AH257" i="15"/>
  <c r="S260" i="15"/>
  <c r="AA260" i="15"/>
  <c r="AI260" i="15"/>
  <c r="T262" i="15"/>
  <c r="AB262" i="15"/>
  <c r="AJ262" i="15"/>
  <c r="M264" i="15"/>
  <c r="U264" i="15"/>
  <c r="AC264" i="15"/>
  <c r="N266" i="15"/>
  <c r="V266" i="15"/>
  <c r="AD266" i="15"/>
  <c r="O269" i="15"/>
  <c r="W269" i="15"/>
  <c r="AE269" i="15"/>
  <c r="P271" i="15"/>
  <c r="X271" i="15"/>
  <c r="AF271" i="15"/>
  <c r="Q274" i="15"/>
  <c r="Y274" i="15"/>
  <c r="AG274" i="15"/>
  <c r="R277" i="15"/>
  <c r="Z277" i="15"/>
  <c r="AH277" i="15"/>
  <c r="S279" i="15"/>
  <c r="AA279" i="15"/>
  <c r="AI279" i="15"/>
  <c r="T281" i="15"/>
  <c r="AB281" i="15"/>
  <c r="AJ281" i="15"/>
  <c r="M293" i="15"/>
  <c r="U293" i="15"/>
  <c r="AC293" i="15"/>
  <c r="N295" i="15"/>
  <c r="V295" i="15"/>
  <c r="AD295" i="15"/>
  <c r="O297" i="15"/>
  <c r="W297" i="15"/>
  <c r="AF297" i="15"/>
  <c r="AE300" i="15"/>
  <c r="W300" i="15"/>
  <c r="O300" i="15"/>
  <c r="AH300" i="15"/>
  <c r="Z300" i="15"/>
  <c r="R300" i="15"/>
  <c r="U300" i="15"/>
  <c r="AF300" i="15"/>
  <c r="J308" i="15"/>
  <c r="S308" i="15"/>
  <c r="V314" i="15"/>
  <c r="O317" i="15"/>
  <c r="AE317" i="15"/>
  <c r="AB320" i="15"/>
  <c r="AF338" i="15"/>
  <c r="X338" i="15"/>
  <c r="P338" i="15"/>
  <c r="AE338" i="15"/>
  <c r="W338" i="15"/>
  <c r="O338" i="15"/>
  <c r="AD338" i="15"/>
  <c r="V338" i="15"/>
  <c r="N338" i="15"/>
  <c r="AC338" i="15"/>
  <c r="U338" i="15"/>
  <c r="M338" i="15"/>
  <c r="AJ338" i="15"/>
  <c r="AB338" i="15"/>
  <c r="T338" i="15"/>
  <c r="AH338" i="15"/>
  <c r="Z338" i="15"/>
  <c r="R338" i="15"/>
  <c r="AG338" i="15"/>
  <c r="Y338" i="15"/>
  <c r="Q338" i="15"/>
  <c r="AG340" i="15"/>
  <c r="S166" i="15"/>
  <c r="AA166" i="15"/>
  <c r="AI166" i="15"/>
  <c r="T177" i="15"/>
  <c r="AB177" i="15"/>
  <c r="AJ177" i="15"/>
  <c r="N192" i="15"/>
  <c r="V192" i="15"/>
  <c r="AD192" i="15"/>
  <c r="O194" i="15"/>
  <c r="W194" i="15"/>
  <c r="S229" i="15"/>
  <c r="AA229" i="15"/>
  <c r="AI229" i="15"/>
  <c r="T241" i="15"/>
  <c r="AB241" i="15"/>
  <c r="AJ241" i="15"/>
  <c r="N246" i="15"/>
  <c r="V246" i="15"/>
  <c r="AD246" i="15"/>
  <c r="O248" i="15"/>
  <c r="W248" i="15"/>
  <c r="S257" i="15"/>
  <c r="AA257" i="15"/>
  <c r="AI257" i="15"/>
  <c r="T260" i="15"/>
  <c r="AB260" i="15"/>
  <c r="AJ260" i="15"/>
  <c r="N264" i="15"/>
  <c r="V264" i="15"/>
  <c r="AD264" i="15"/>
  <c r="O266" i="15"/>
  <c r="W266" i="15"/>
  <c r="S277" i="15"/>
  <c r="AA277" i="15"/>
  <c r="AI277" i="15"/>
  <c r="T279" i="15"/>
  <c r="AB279" i="15"/>
  <c r="AJ279" i="15"/>
  <c r="P297" i="15"/>
  <c r="X297" i="15"/>
  <c r="AH297" i="15"/>
  <c r="V300" i="15"/>
  <c r="AC314" i="15"/>
  <c r="U314" i="15"/>
  <c r="M314" i="15"/>
  <c r="AG314" i="15"/>
  <c r="Y314" i="15"/>
  <c r="Q314" i="15"/>
  <c r="AF314" i="15"/>
  <c r="X314" i="15"/>
  <c r="P314" i="15"/>
  <c r="W314" i="15"/>
  <c r="AJ314" i="15"/>
  <c r="AI317" i="15"/>
  <c r="AF340" i="15"/>
  <c r="X340" i="15"/>
  <c r="P340" i="15"/>
  <c r="AD340" i="15"/>
  <c r="V340" i="15"/>
  <c r="N340" i="15"/>
  <c r="AC340" i="15"/>
  <c r="U340" i="15"/>
  <c r="M340" i="15"/>
  <c r="S72" i="15"/>
  <c r="AA72" i="15"/>
  <c r="AI72" i="15"/>
  <c r="P120" i="15"/>
  <c r="X120" i="15"/>
  <c r="AF120" i="15"/>
  <c r="Q136" i="15"/>
  <c r="Y136" i="15"/>
  <c r="AG136" i="15"/>
  <c r="S155" i="15"/>
  <c r="AA155" i="15"/>
  <c r="AI155" i="15"/>
  <c r="T166" i="15"/>
  <c r="AB166" i="15"/>
  <c r="AJ166" i="15"/>
  <c r="M177" i="15"/>
  <c r="U177" i="15"/>
  <c r="AC177" i="15"/>
  <c r="N189" i="15"/>
  <c r="V189" i="15"/>
  <c r="AD189" i="15"/>
  <c r="O192" i="15"/>
  <c r="W192" i="15"/>
  <c r="AE192" i="15"/>
  <c r="P194" i="15"/>
  <c r="X194" i="15"/>
  <c r="AF194" i="15"/>
  <c r="Q196" i="15"/>
  <c r="Y196" i="15"/>
  <c r="AG196" i="15"/>
  <c r="S218" i="15"/>
  <c r="AA218" i="15"/>
  <c r="AI218" i="15"/>
  <c r="T229" i="15"/>
  <c r="AB229" i="15"/>
  <c r="AJ229" i="15"/>
  <c r="M241" i="15"/>
  <c r="U241" i="15"/>
  <c r="AC241" i="15"/>
  <c r="N244" i="15"/>
  <c r="V244" i="15"/>
  <c r="AD244" i="15"/>
  <c r="O246" i="15"/>
  <c r="W246" i="15"/>
  <c r="AE246" i="15"/>
  <c r="P248" i="15"/>
  <c r="X248" i="15"/>
  <c r="AF248" i="15"/>
  <c r="Q250" i="15"/>
  <c r="Y250" i="15"/>
  <c r="S254" i="15"/>
  <c r="AA254" i="15"/>
  <c r="AI254" i="15"/>
  <c r="T257" i="15"/>
  <c r="AB257" i="15"/>
  <c r="AJ257" i="15"/>
  <c r="M260" i="15"/>
  <c r="U260" i="15"/>
  <c r="AC260" i="15"/>
  <c r="N262" i="15"/>
  <c r="V262" i="15"/>
  <c r="AD262" i="15"/>
  <c r="O264" i="15"/>
  <c r="W264" i="15"/>
  <c r="AE264" i="15"/>
  <c r="P266" i="15"/>
  <c r="X266" i="15"/>
  <c r="AF266" i="15"/>
  <c r="Q269" i="15"/>
  <c r="Y269" i="15"/>
  <c r="S274" i="15"/>
  <c r="AA274" i="15"/>
  <c r="AI274" i="15"/>
  <c r="T277" i="15"/>
  <c r="AB277" i="15"/>
  <c r="AJ277" i="15"/>
  <c r="M279" i="15"/>
  <c r="U279" i="15"/>
  <c r="N281" i="15"/>
  <c r="V281" i="15"/>
  <c r="AD281" i="15"/>
  <c r="O293" i="15"/>
  <c r="W293" i="15"/>
  <c r="AE293" i="15"/>
  <c r="P295" i="15"/>
  <c r="X295" i="15"/>
  <c r="AF295" i="15"/>
  <c r="Q297" i="15"/>
  <c r="Z297" i="15"/>
  <c r="M300" i="15"/>
  <c r="X300" i="15"/>
  <c r="AI300" i="15"/>
  <c r="V303" i="15"/>
  <c r="AG303" i="15"/>
  <c r="AG305" i="15"/>
  <c r="Y305" i="15"/>
  <c r="Q305" i="15"/>
  <c r="AJ305" i="15"/>
  <c r="AB305" i="15"/>
  <c r="T305" i="15"/>
  <c r="U305" i="15"/>
  <c r="AE305" i="15"/>
  <c r="AH308" i="15"/>
  <c r="Z308" i="15"/>
  <c r="R308" i="15"/>
  <c r="AC308" i="15"/>
  <c r="U308" i="15"/>
  <c r="M308" i="15"/>
  <c r="V308" i="15"/>
  <c r="AF308" i="15"/>
  <c r="Z314" i="15"/>
  <c r="T317" i="15"/>
  <c r="AJ317" i="15"/>
  <c r="T340" i="15"/>
  <c r="S70" i="15"/>
  <c r="AA70" i="15"/>
  <c r="T72" i="15"/>
  <c r="AB72" i="15"/>
  <c r="Q120" i="15"/>
  <c r="Y120" i="15"/>
  <c r="R136" i="15"/>
  <c r="Z136" i="15"/>
  <c r="S144" i="15"/>
  <c r="AA144" i="15"/>
  <c r="T155" i="15"/>
  <c r="AB155" i="15"/>
  <c r="M166" i="15"/>
  <c r="U166" i="15"/>
  <c r="N177" i="15"/>
  <c r="V177" i="15"/>
  <c r="O189" i="15"/>
  <c r="W189" i="15"/>
  <c r="P192" i="15"/>
  <c r="X192" i="15"/>
  <c r="Q194" i="15"/>
  <c r="Y194" i="15"/>
  <c r="R196" i="15"/>
  <c r="Z196" i="15"/>
  <c r="S207" i="15"/>
  <c r="AA207" i="15"/>
  <c r="T218" i="15"/>
  <c r="AB218" i="15"/>
  <c r="M229" i="15"/>
  <c r="U229" i="15"/>
  <c r="N241" i="15"/>
  <c r="V241" i="15"/>
  <c r="O244" i="15"/>
  <c r="W244" i="15"/>
  <c r="P246" i="15"/>
  <c r="X246" i="15"/>
  <c r="Q248" i="15"/>
  <c r="Y248" i="15"/>
  <c r="R250" i="15"/>
  <c r="Z250" i="15"/>
  <c r="S252" i="15"/>
  <c r="AA252" i="15"/>
  <c r="T254" i="15"/>
  <c r="AB254" i="15"/>
  <c r="M257" i="15"/>
  <c r="U257" i="15"/>
  <c r="V260" i="15"/>
  <c r="O262" i="15"/>
  <c r="W262" i="15"/>
  <c r="P264" i="15"/>
  <c r="X264" i="15"/>
  <c r="Q266" i="15"/>
  <c r="Y266" i="15"/>
  <c r="R269" i="15"/>
  <c r="Z269" i="15"/>
  <c r="S271" i="15"/>
  <c r="AA271" i="15"/>
  <c r="T274" i="15"/>
  <c r="AB274" i="15"/>
  <c r="M277" i="15"/>
  <c r="U277" i="15"/>
  <c r="N279" i="15"/>
  <c r="V279" i="15"/>
  <c r="O281" i="15"/>
  <c r="W281" i="15"/>
  <c r="P293" i="15"/>
  <c r="X293" i="15"/>
  <c r="Q295" i="15"/>
  <c r="Y295" i="15"/>
  <c r="R297" i="15"/>
  <c r="AA297" i="15"/>
  <c r="AJ297" i="15"/>
  <c r="N300" i="15"/>
  <c r="Y300" i="15"/>
  <c r="AJ300" i="15"/>
  <c r="M303" i="15"/>
  <c r="W303" i="15"/>
  <c r="V305" i="15"/>
  <c r="AF305" i="15"/>
  <c r="W308" i="15"/>
  <c r="AG308" i="15"/>
  <c r="AD310" i="15"/>
  <c r="V310" i="15"/>
  <c r="N310" i="15"/>
  <c r="W310" i="15"/>
  <c r="AG310" i="15"/>
  <c r="AJ312" i="15"/>
  <c r="AB312" i="15"/>
  <c r="T312" i="15"/>
  <c r="AF312" i="15"/>
  <c r="X312" i="15"/>
  <c r="P312" i="15"/>
  <c r="AE312" i="15"/>
  <c r="W312" i="15"/>
  <c r="O312" i="15"/>
  <c r="V312" i="15"/>
  <c r="AI312" i="15"/>
  <c r="N314" i="15"/>
  <c r="AA314" i="15"/>
  <c r="U317" i="15"/>
  <c r="P320" i="15"/>
  <c r="AA338" i="15"/>
  <c r="AB340" i="15"/>
  <c r="S303" i="15"/>
  <c r="AA303" i="15"/>
  <c r="AI303" i="15"/>
  <c r="R320" i="15"/>
  <c r="Z320" i="15"/>
  <c r="AH320" i="15"/>
  <c r="S322" i="15"/>
  <c r="AA322" i="15"/>
  <c r="AI322" i="15"/>
  <c r="T326" i="15"/>
  <c r="AB326" i="15"/>
  <c r="M328" i="15"/>
  <c r="U328" i="15"/>
  <c r="AC328" i="15"/>
  <c r="N330" i="15"/>
  <c r="V330" i="15"/>
  <c r="AD330" i="15"/>
  <c r="O332" i="15"/>
  <c r="W332" i="15"/>
  <c r="AE332" i="15"/>
  <c r="P335" i="15"/>
  <c r="X335" i="15"/>
  <c r="AF335" i="15"/>
  <c r="R340" i="15"/>
  <c r="Z340" i="15"/>
  <c r="AH340" i="15"/>
  <c r="AF342" i="15"/>
  <c r="X342" i="15"/>
  <c r="P342" i="15"/>
  <c r="T342" i="15"/>
  <c r="AC342" i="15"/>
  <c r="O344" i="15"/>
  <c r="AA344" i="15"/>
  <c r="O346" i="15"/>
  <c r="AA346" i="15"/>
  <c r="Y348" i="15"/>
  <c r="N354" i="15"/>
  <c r="X354" i="15"/>
  <c r="AH354" i="15"/>
  <c r="O356" i="15"/>
  <c r="Y356" i="15"/>
  <c r="AI356" i="15"/>
  <c r="M358" i="15"/>
  <c r="AA358" i="15"/>
  <c r="R362" i="15"/>
  <c r="AC362" i="15"/>
  <c r="T366" i="15"/>
  <c r="AI366" i="15"/>
  <c r="O370" i="15"/>
  <c r="AB386" i="15"/>
  <c r="AD9" i="15"/>
  <c r="V9" i="15"/>
  <c r="N9" i="15"/>
  <c r="S320" i="15"/>
  <c r="AA320" i="15"/>
  <c r="AI320" i="15"/>
  <c r="T322" i="15"/>
  <c r="AB322" i="15"/>
  <c r="N328" i="15"/>
  <c r="V328" i="15"/>
  <c r="AD328" i="15"/>
  <c r="O330" i="15"/>
  <c r="W330" i="15"/>
  <c r="AE330" i="15"/>
  <c r="P332" i="15"/>
  <c r="X332" i="15"/>
  <c r="AF332" i="15"/>
  <c r="Q335" i="15"/>
  <c r="Y335" i="15"/>
  <c r="AG335" i="15"/>
  <c r="S340" i="15"/>
  <c r="AA340" i="15"/>
  <c r="AI340" i="15"/>
  <c r="U342" i="15"/>
  <c r="R344" i="15"/>
  <c r="P346" i="15"/>
  <c r="O354" i="15"/>
  <c r="Y354" i="15"/>
  <c r="AI354" i="15"/>
  <c r="P356" i="15"/>
  <c r="Z356" i="15"/>
  <c r="AJ356" i="15"/>
  <c r="Q358" i="15"/>
  <c r="AB358" i="15"/>
  <c r="S362" i="15"/>
  <c r="AD362" i="15"/>
  <c r="U366" i="15"/>
  <c r="T370" i="15"/>
  <c r="AH386" i="15"/>
  <c r="P354" i="15"/>
  <c r="Z354" i="15"/>
  <c r="Q356" i="15"/>
  <c r="AA356" i="15"/>
  <c r="R358" i="15"/>
  <c r="AC358" i="15"/>
  <c r="T362" i="15"/>
  <c r="AH362" i="15"/>
  <c r="AC366" i="15"/>
  <c r="AH366" i="15"/>
  <c r="Z366" i="15"/>
  <c r="R366" i="15"/>
  <c r="AG366" i="15"/>
  <c r="Y366" i="15"/>
  <c r="Q366" i="15"/>
  <c r="AF366" i="15"/>
  <c r="X366" i="15"/>
  <c r="P366" i="15"/>
  <c r="V366" i="15"/>
  <c r="U370" i="15"/>
  <c r="J402" i="15"/>
  <c r="AB9" i="15"/>
  <c r="AF20" i="15"/>
  <c r="X20" i="15"/>
  <c r="P20" i="15"/>
  <c r="AD20" i="15"/>
  <c r="V20" i="15"/>
  <c r="N20" i="15"/>
  <c r="AI20" i="15"/>
  <c r="Y20" i="15"/>
  <c r="M20" i="15"/>
  <c r="AH20" i="15"/>
  <c r="W20" i="15"/>
  <c r="AE20" i="15"/>
  <c r="T20" i="15"/>
  <c r="AC20" i="15"/>
  <c r="S20" i="15"/>
  <c r="AB20" i="15"/>
  <c r="R20" i="15"/>
  <c r="AA20" i="15"/>
  <c r="Q20" i="15"/>
  <c r="AJ20" i="15"/>
  <c r="Z20" i="15"/>
  <c r="O20" i="15"/>
  <c r="P328" i="15"/>
  <c r="X328" i="15"/>
  <c r="AF328" i="15"/>
  <c r="Q330" i="15"/>
  <c r="Y330" i="15"/>
  <c r="AG330" i="15"/>
  <c r="S335" i="15"/>
  <c r="AA335" i="15"/>
  <c r="AI335" i="15"/>
  <c r="R356" i="15"/>
  <c r="AB356" i="15"/>
  <c r="S358" i="15"/>
  <c r="AG358" i="15"/>
  <c r="U362" i="15"/>
  <c r="W366" i="15"/>
  <c r="W370" i="15"/>
  <c r="AI386" i="15"/>
  <c r="Q328" i="15"/>
  <c r="Y328" i="15"/>
  <c r="AG328" i="15"/>
  <c r="R330" i="15"/>
  <c r="Z330" i="15"/>
  <c r="AH330" i="15"/>
  <c r="S332" i="15"/>
  <c r="AA332" i="15"/>
  <c r="AI332" i="15"/>
  <c r="T335" i="15"/>
  <c r="AB335" i="15"/>
  <c r="AJ335" i="15"/>
  <c r="AG344" i="15"/>
  <c r="Y344" i="15"/>
  <c r="Q344" i="15"/>
  <c r="AF344" i="15"/>
  <c r="X344" i="15"/>
  <c r="P344" i="15"/>
  <c r="U344" i="15"/>
  <c r="AE344" i="15"/>
  <c r="AH346" i="15"/>
  <c r="Z346" i="15"/>
  <c r="R346" i="15"/>
  <c r="AG346" i="15"/>
  <c r="Y346" i="15"/>
  <c r="Q346" i="15"/>
  <c r="U346" i="15"/>
  <c r="AE346" i="15"/>
  <c r="AG362" i="15"/>
  <c r="Y362" i="15"/>
  <c r="Q362" i="15"/>
  <c r="AF362" i="15"/>
  <c r="X362" i="15"/>
  <c r="P362" i="15"/>
  <c r="AE362" i="15"/>
  <c r="W362" i="15"/>
  <c r="O362" i="15"/>
  <c r="V362" i="15"/>
  <c r="AJ362" i="15"/>
  <c r="AG386" i="15"/>
  <c r="Y386" i="15"/>
  <c r="Q386" i="15"/>
  <c r="AC386" i="15"/>
  <c r="U386" i="15"/>
  <c r="M386" i="15"/>
  <c r="P303" i="15"/>
  <c r="X303" i="15"/>
  <c r="S310" i="15"/>
  <c r="AA310" i="15"/>
  <c r="O320" i="15"/>
  <c r="W320" i="15"/>
  <c r="AE320" i="15"/>
  <c r="P322" i="15"/>
  <c r="X322" i="15"/>
  <c r="AF322" i="15"/>
  <c r="Q326" i="15"/>
  <c r="Y326" i="15"/>
  <c r="AG326" i="15"/>
  <c r="R328" i="15"/>
  <c r="Z328" i="15"/>
  <c r="AH328" i="15"/>
  <c r="S330" i="15"/>
  <c r="AA330" i="15"/>
  <c r="T332" i="15"/>
  <c r="AB332" i="15"/>
  <c r="AJ332" i="15"/>
  <c r="M335" i="15"/>
  <c r="U335" i="15"/>
  <c r="AC335" i="15"/>
  <c r="O340" i="15"/>
  <c r="W340" i="15"/>
  <c r="AE340" i="15"/>
  <c r="Q342" i="15"/>
  <c r="Z342" i="15"/>
  <c r="AI342" i="15"/>
  <c r="V344" i="15"/>
  <c r="AH344" i="15"/>
  <c r="V346" i="15"/>
  <c r="AF346" i="15"/>
  <c r="V348" i="15"/>
  <c r="AF348" i="15"/>
  <c r="S354" i="15"/>
  <c r="T356" i="15"/>
  <c r="U358" i="15"/>
  <c r="Z362" i="15"/>
  <c r="N366" i="15"/>
  <c r="AB366" i="15"/>
  <c r="AI370" i="15"/>
  <c r="J384" i="15"/>
  <c r="R386" i="15"/>
  <c r="AG20" i="15"/>
  <c r="S328" i="15"/>
  <c r="AA328" i="15"/>
  <c r="AI328" i="15"/>
  <c r="T330" i="15"/>
  <c r="AB330" i="15"/>
  <c r="AJ330" i="15"/>
  <c r="V335" i="15"/>
  <c r="AD335" i="15"/>
  <c r="M344" i="15"/>
  <c r="W344" i="15"/>
  <c r="AI344" i="15"/>
  <c r="M346" i="15"/>
  <c r="W346" i="15"/>
  <c r="AI346" i="15"/>
  <c r="AC354" i="15"/>
  <c r="U354" i="15"/>
  <c r="M354" i="15"/>
  <c r="AJ354" i="15"/>
  <c r="AB354" i="15"/>
  <c r="T354" i="15"/>
  <c r="V354" i="15"/>
  <c r="AF354" i="15"/>
  <c r="AD356" i="15"/>
  <c r="V356" i="15"/>
  <c r="N356" i="15"/>
  <c r="AC356" i="15"/>
  <c r="U356" i="15"/>
  <c r="M356" i="15"/>
  <c r="W356" i="15"/>
  <c r="AG356" i="15"/>
  <c r="AF358" i="15"/>
  <c r="X358" i="15"/>
  <c r="P358" i="15"/>
  <c r="AE358" i="15"/>
  <c r="W358" i="15"/>
  <c r="O358" i="15"/>
  <c r="AD358" i="15"/>
  <c r="V358" i="15"/>
  <c r="N358" i="15"/>
  <c r="Y358" i="15"/>
  <c r="AJ358" i="15"/>
  <c r="M362" i="15"/>
  <c r="AA362" i="15"/>
  <c r="AD370" i="15"/>
  <c r="V370" i="15"/>
  <c r="N370" i="15"/>
  <c r="AF370" i="15"/>
  <c r="X370" i="15"/>
  <c r="P370" i="15"/>
  <c r="AE370" i="15"/>
  <c r="T386" i="15"/>
  <c r="AC8" i="15"/>
  <c r="U8" i="15"/>
  <c r="M8" i="15"/>
  <c r="AJ8" i="15"/>
  <c r="AB8" i="15"/>
  <c r="T8" i="15"/>
  <c r="AH8" i="15"/>
  <c r="Z8" i="15"/>
  <c r="R8" i="15"/>
  <c r="AG8" i="15"/>
  <c r="Y8" i="15"/>
  <c r="Q8" i="15"/>
  <c r="AF8" i="15"/>
  <c r="X8" i="15"/>
  <c r="P8" i="15"/>
  <c r="AE8" i="15"/>
  <c r="W8" i="15"/>
  <c r="O8" i="15"/>
  <c r="AD8" i="15"/>
  <c r="V8" i="15"/>
  <c r="N8" i="15"/>
  <c r="Q320" i="15"/>
  <c r="Y320" i="15"/>
  <c r="R322" i="15"/>
  <c r="Z322" i="15"/>
  <c r="S326" i="15"/>
  <c r="AA326" i="15"/>
  <c r="T328" i="15"/>
  <c r="AB328" i="15"/>
  <c r="M330" i="15"/>
  <c r="U330" i="15"/>
  <c r="N332" i="15"/>
  <c r="V332" i="15"/>
  <c r="O335" i="15"/>
  <c r="W335" i="15"/>
  <c r="Q340" i="15"/>
  <c r="Y340" i="15"/>
  <c r="S342" i="15"/>
  <c r="AB342" i="15"/>
  <c r="N344" i="15"/>
  <c r="Z344" i="15"/>
  <c r="AJ344" i="15"/>
  <c r="N346" i="15"/>
  <c r="X346" i="15"/>
  <c r="AJ346" i="15"/>
  <c r="N348" i="15"/>
  <c r="X348" i="15"/>
  <c r="W354" i="15"/>
  <c r="AG354" i="15"/>
  <c r="X356" i="15"/>
  <c r="AH356" i="15"/>
  <c r="Z358" i="15"/>
  <c r="N362" i="15"/>
  <c r="AB362" i="15"/>
  <c r="S366" i="15"/>
  <c r="AE366" i="15"/>
  <c r="M370" i="15"/>
  <c r="AJ370" i="15"/>
  <c r="J379" i="15"/>
  <c r="AH384" i="15"/>
  <c r="Z384" i="15"/>
  <c r="R384" i="15"/>
  <c r="AF384" i="15"/>
  <c r="X384" i="15"/>
  <c r="P384" i="15"/>
  <c r="AE384" i="15"/>
  <c r="W384" i="15"/>
  <c r="O384" i="15"/>
  <c r="AD384" i="15"/>
  <c r="V384" i="15"/>
  <c r="N384" i="15"/>
  <c r="AC384" i="15"/>
  <c r="U384" i="15"/>
  <c r="M384" i="15"/>
  <c r="AJ384" i="15"/>
  <c r="AB384" i="15"/>
  <c r="T384" i="15"/>
  <c r="Z386" i="15"/>
  <c r="AJ388" i="15"/>
  <c r="AB388" i="15"/>
  <c r="T388" i="15"/>
  <c r="AH388" i="15"/>
  <c r="Z388" i="15"/>
  <c r="R388" i="15"/>
  <c r="AG388" i="15"/>
  <c r="Y388" i="15"/>
  <c r="Q388" i="15"/>
  <c r="AF388" i="15"/>
  <c r="X388" i="15"/>
  <c r="P388" i="15"/>
  <c r="AE388" i="15"/>
  <c r="W388" i="15"/>
  <c r="O388" i="15"/>
  <c r="AD388" i="15"/>
  <c r="V388" i="15"/>
  <c r="N388" i="15"/>
  <c r="AC9" i="15"/>
  <c r="S382" i="15"/>
  <c r="AA382" i="15"/>
  <c r="AI382" i="15"/>
  <c r="O390" i="15"/>
  <c r="W390" i="15"/>
  <c r="AE390" i="15"/>
  <c r="P393" i="15"/>
  <c r="X393" i="15"/>
  <c r="AF393" i="15"/>
  <c r="S400" i="15"/>
  <c r="AA400" i="15"/>
  <c r="AI400" i="15"/>
  <c r="T402" i="15"/>
  <c r="AB402" i="15"/>
  <c r="AJ402" i="15"/>
  <c r="M7" i="15"/>
  <c r="U7" i="15"/>
  <c r="AC7" i="15"/>
  <c r="O9" i="15"/>
  <c r="W9" i="15"/>
  <c r="AE9" i="15"/>
  <c r="P10" i="15"/>
  <c r="X10" i="15"/>
  <c r="AF10" i="15"/>
  <c r="S13" i="15"/>
  <c r="AA13" i="15"/>
  <c r="AI13" i="15"/>
  <c r="M14" i="15"/>
  <c r="V14" i="15"/>
  <c r="AE14" i="15"/>
  <c r="V23" i="15"/>
  <c r="AF23" i="15"/>
  <c r="AD26" i="15"/>
  <c r="V26" i="15"/>
  <c r="N26" i="15"/>
  <c r="AJ26" i="15"/>
  <c r="AB26" i="15"/>
  <c r="T26" i="15"/>
  <c r="U26" i="15"/>
  <c r="AF26" i="15"/>
  <c r="O36" i="15"/>
  <c r="AA36" i="15"/>
  <c r="R37" i="15"/>
  <c r="AF37" i="15"/>
  <c r="AF40" i="15"/>
  <c r="X40" i="15"/>
  <c r="P40" i="15"/>
  <c r="AD40" i="15"/>
  <c r="V40" i="15"/>
  <c r="N40" i="15"/>
  <c r="AJ40" i="15"/>
  <c r="AB40" i="15"/>
  <c r="T40" i="15"/>
  <c r="W40" i="15"/>
  <c r="AI40" i="15"/>
  <c r="N41" i="15"/>
  <c r="AD41" i="15"/>
  <c r="AB42" i="15"/>
  <c r="AH48" i="15"/>
  <c r="Z48" i="15"/>
  <c r="R48" i="15"/>
  <c r="AF48" i="15"/>
  <c r="X48" i="15"/>
  <c r="P48" i="15"/>
  <c r="AE48" i="15"/>
  <c r="W48" i="15"/>
  <c r="O48" i="15"/>
  <c r="AD48" i="15"/>
  <c r="V48" i="15"/>
  <c r="N48" i="15"/>
  <c r="AC48" i="15"/>
  <c r="U48" i="15"/>
  <c r="M48" i="15"/>
  <c r="AJ48" i="15"/>
  <c r="AB48" i="15"/>
  <c r="T48" i="15"/>
  <c r="Z53" i="15"/>
  <c r="AH60" i="15"/>
  <c r="Z60" i="15"/>
  <c r="R60" i="15"/>
  <c r="AG60" i="15"/>
  <c r="Y60" i="15"/>
  <c r="Q60" i="15"/>
  <c r="AF60" i="15"/>
  <c r="X60" i="15"/>
  <c r="P60" i="15"/>
  <c r="AE60" i="15"/>
  <c r="W60" i="15"/>
  <c r="O60" i="15"/>
  <c r="AD60" i="15"/>
  <c r="V60" i="15"/>
  <c r="N60" i="15"/>
  <c r="AC60" i="15"/>
  <c r="U60" i="15"/>
  <c r="M60" i="15"/>
  <c r="AJ60" i="15"/>
  <c r="AB60" i="15"/>
  <c r="T60" i="15"/>
  <c r="AI61" i="15"/>
  <c r="R348" i="15"/>
  <c r="Z348" i="15"/>
  <c r="AH348" i="15"/>
  <c r="S351" i="15"/>
  <c r="AA351" i="15"/>
  <c r="Q370" i="15"/>
  <c r="Y370" i="15"/>
  <c r="AG370" i="15"/>
  <c r="R375" i="15"/>
  <c r="Z375" i="15"/>
  <c r="AH375" i="15"/>
  <c r="S379" i="15"/>
  <c r="AA379" i="15"/>
  <c r="T382" i="15"/>
  <c r="AB382" i="15"/>
  <c r="AJ382" i="15"/>
  <c r="N386" i="15"/>
  <c r="V386" i="15"/>
  <c r="AD386" i="15"/>
  <c r="P390" i="15"/>
  <c r="X390" i="15"/>
  <c r="AF390" i="15"/>
  <c r="Q393" i="15"/>
  <c r="Y393" i="15"/>
  <c r="AG393" i="15"/>
  <c r="R396" i="15"/>
  <c r="Z396" i="15"/>
  <c r="AH396" i="15"/>
  <c r="S398" i="15"/>
  <c r="AA398" i="15"/>
  <c r="T400" i="15"/>
  <c r="AB400" i="15"/>
  <c r="AJ400" i="15"/>
  <c r="M402" i="15"/>
  <c r="U402" i="15"/>
  <c r="AC402" i="15"/>
  <c r="N7" i="15"/>
  <c r="V7" i="15"/>
  <c r="AD7" i="15"/>
  <c r="P9" i="15"/>
  <c r="X9" i="15"/>
  <c r="AF9" i="15"/>
  <c r="Q10" i="15"/>
  <c r="Y10" i="15"/>
  <c r="AG10" i="15"/>
  <c r="R11" i="15"/>
  <c r="Z11" i="15"/>
  <c r="AH11" i="15"/>
  <c r="S12" i="15"/>
  <c r="AA12" i="15"/>
  <c r="AI12" i="15"/>
  <c r="T13" i="15"/>
  <c r="AB13" i="15"/>
  <c r="AJ13" i="15"/>
  <c r="N14" i="15"/>
  <c r="W14" i="15"/>
  <c r="AF14" i="15"/>
  <c r="R15" i="15"/>
  <c r="AB15" i="15"/>
  <c r="N18" i="15"/>
  <c r="W18" i="15"/>
  <c r="AF18" i="15"/>
  <c r="S19" i="15"/>
  <c r="AB19" i="15"/>
  <c r="N21" i="15"/>
  <c r="Z21" i="15"/>
  <c r="AJ21" i="15"/>
  <c r="N22" i="15"/>
  <c r="Y22" i="15"/>
  <c r="AJ22" i="15"/>
  <c r="M23" i="15"/>
  <c r="W23" i="15"/>
  <c r="AH23" i="15"/>
  <c r="M24" i="15"/>
  <c r="W24" i="15"/>
  <c r="AG24" i="15"/>
  <c r="AC25" i="15"/>
  <c r="U25" i="15"/>
  <c r="M25" i="15"/>
  <c r="W25" i="15"/>
  <c r="AG25" i="15"/>
  <c r="W26" i="15"/>
  <c r="AG26" i="15"/>
  <c r="AE29" i="15"/>
  <c r="W29" i="15"/>
  <c r="O29" i="15"/>
  <c r="AC29" i="15"/>
  <c r="U29" i="15"/>
  <c r="M29" i="15"/>
  <c r="V29" i="15"/>
  <c r="AG29" i="15"/>
  <c r="AF30" i="15"/>
  <c r="X30" i="15"/>
  <c r="P30" i="15"/>
  <c r="AD30" i="15"/>
  <c r="V30" i="15"/>
  <c r="N30" i="15"/>
  <c r="U30" i="15"/>
  <c r="AG30" i="15"/>
  <c r="T31" i="15"/>
  <c r="AD31" i="15"/>
  <c r="T32" i="15"/>
  <c r="AD32" i="15"/>
  <c r="R33" i="15"/>
  <c r="AC33" i="15"/>
  <c r="S34" i="15"/>
  <c r="AE34" i="15"/>
  <c r="P36" i="15"/>
  <c r="AC36" i="15"/>
  <c r="T37" i="15"/>
  <c r="AG37" i="15"/>
  <c r="Y40" i="15"/>
  <c r="R41" i="15"/>
  <c r="AH41" i="15"/>
  <c r="M42" i="15"/>
  <c r="AC42" i="15"/>
  <c r="AB53" i="15"/>
  <c r="AH61" i="15"/>
  <c r="Z61" i="15"/>
  <c r="R61" i="15"/>
  <c r="S348" i="15"/>
  <c r="AA348" i="15"/>
  <c r="T351" i="15"/>
  <c r="AB351" i="15"/>
  <c r="R370" i="15"/>
  <c r="Z370" i="15"/>
  <c r="AH370" i="15"/>
  <c r="S375" i="15"/>
  <c r="AA375" i="15"/>
  <c r="T379" i="15"/>
  <c r="AB379" i="15"/>
  <c r="M382" i="15"/>
  <c r="U382" i="15"/>
  <c r="AC382" i="15"/>
  <c r="O386" i="15"/>
  <c r="W386" i="15"/>
  <c r="AE386" i="15"/>
  <c r="Q390" i="15"/>
  <c r="Y390" i="15"/>
  <c r="AG390" i="15"/>
  <c r="R393" i="15"/>
  <c r="Z393" i="15"/>
  <c r="AH393" i="15"/>
  <c r="S396" i="15"/>
  <c r="AA396" i="15"/>
  <c r="T398" i="15"/>
  <c r="AB398" i="15"/>
  <c r="M400" i="15"/>
  <c r="U400" i="15"/>
  <c r="AC400" i="15"/>
  <c r="N402" i="15"/>
  <c r="V402" i="15"/>
  <c r="AD402" i="15"/>
  <c r="O7" i="15"/>
  <c r="W7" i="15"/>
  <c r="AE7" i="15"/>
  <c r="Q9" i="15"/>
  <c r="Y9" i="15"/>
  <c r="AG9" i="15"/>
  <c r="R10" i="15"/>
  <c r="Z10" i="15"/>
  <c r="AH10" i="15"/>
  <c r="S11" i="15"/>
  <c r="AA11" i="15"/>
  <c r="T12" i="15"/>
  <c r="AB12" i="15"/>
  <c r="M13" i="15"/>
  <c r="U13" i="15"/>
  <c r="AC13" i="15"/>
  <c r="O14" i="15"/>
  <c r="X14" i="15"/>
  <c r="AI15" i="15"/>
  <c r="T15" i="15"/>
  <c r="AC15" i="15"/>
  <c r="O18" i="15"/>
  <c r="X18" i="15"/>
  <c r="AC19" i="15"/>
  <c r="U19" i="15"/>
  <c r="M19" i="15"/>
  <c r="T19" i="15"/>
  <c r="AD19" i="15"/>
  <c r="P21" i="15"/>
  <c r="AA21" i="15"/>
  <c r="O22" i="15"/>
  <c r="AA22" i="15"/>
  <c r="N23" i="15"/>
  <c r="X23" i="15"/>
  <c r="AJ23" i="15"/>
  <c r="N24" i="15"/>
  <c r="X24" i="15"/>
  <c r="N25" i="15"/>
  <c r="X25" i="15"/>
  <c r="AH25" i="15"/>
  <c r="M26" i="15"/>
  <c r="X26" i="15"/>
  <c r="AH26" i="15"/>
  <c r="X29" i="15"/>
  <c r="AH29" i="15"/>
  <c r="W30" i="15"/>
  <c r="AH30" i="15"/>
  <c r="AG31" i="15"/>
  <c r="Y31" i="15"/>
  <c r="Q31" i="15"/>
  <c r="AE31" i="15"/>
  <c r="W31" i="15"/>
  <c r="O31" i="15"/>
  <c r="U31" i="15"/>
  <c r="AF31" i="15"/>
  <c r="AH32" i="15"/>
  <c r="Z32" i="15"/>
  <c r="R32" i="15"/>
  <c r="AF32" i="15"/>
  <c r="X32" i="15"/>
  <c r="P32" i="15"/>
  <c r="U32" i="15"/>
  <c r="AE32" i="15"/>
  <c r="T33" i="15"/>
  <c r="AD33" i="15"/>
  <c r="U34" i="15"/>
  <c r="AC35" i="15"/>
  <c r="U35" i="15"/>
  <c r="M35" i="15"/>
  <c r="AG35" i="15"/>
  <c r="Y35" i="15"/>
  <c r="Q35" i="15"/>
  <c r="X35" i="15"/>
  <c r="Q36" i="15"/>
  <c r="AE36" i="15"/>
  <c r="V37" i="15"/>
  <c r="AH37" i="15"/>
  <c r="M40" i="15"/>
  <c r="Z40" i="15"/>
  <c r="S41" i="15"/>
  <c r="AI41" i="15"/>
  <c r="O42" i="15"/>
  <c r="AE42" i="15"/>
  <c r="AH43" i="15"/>
  <c r="Z43" i="15"/>
  <c r="R43" i="15"/>
  <c r="AF43" i="15"/>
  <c r="X43" i="15"/>
  <c r="P43" i="15"/>
  <c r="AE43" i="15"/>
  <c r="W43" i="15"/>
  <c r="O43" i="15"/>
  <c r="AD43" i="15"/>
  <c r="Q48" i="15"/>
  <c r="AH53" i="15"/>
  <c r="S60" i="15"/>
  <c r="T61" i="15"/>
  <c r="S370" i="15"/>
  <c r="AA370" i="15"/>
  <c r="T375" i="15"/>
  <c r="AB375" i="15"/>
  <c r="N382" i="15"/>
  <c r="V382" i="15"/>
  <c r="AD382" i="15"/>
  <c r="P386" i="15"/>
  <c r="X386" i="15"/>
  <c r="AF386" i="15"/>
  <c r="R390" i="15"/>
  <c r="Z390" i="15"/>
  <c r="AH390" i="15"/>
  <c r="S393" i="15"/>
  <c r="AA393" i="15"/>
  <c r="T396" i="15"/>
  <c r="AB396" i="15"/>
  <c r="N400" i="15"/>
  <c r="V400" i="15"/>
  <c r="AD400" i="15"/>
  <c r="O402" i="15"/>
  <c r="W402" i="15"/>
  <c r="AE402" i="15"/>
  <c r="P7" i="15"/>
  <c r="X7" i="15"/>
  <c r="AF7" i="15"/>
  <c r="R9" i="15"/>
  <c r="Z9" i="15"/>
  <c r="AH9" i="15"/>
  <c r="S10" i="15"/>
  <c r="AA10" i="15"/>
  <c r="T11" i="15"/>
  <c r="AB11" i="15"/>
  <c r="AJ11" i="15"/>
  <c r="N13" i="15"/>
  <c r="V13" i="15"/>
  <c r="AD13" i="15"/>
  <c r="P14" i="15"/>
  <c r="Y14" i="15"/>
  <c r="AI14" i="15"/>
  <c r="U15" i="15"/>
  <c r="AD15" i="15"/>
  <c r="V19" i="15"/>
  <c r="AE19" i="15"/>
  <c r="R21" i="15"/>
  <c r="Q22" i="15"/>
  <c r="O23" i="15"/>
  <c r="Z23" i="15"/>
  <c r="O26" i="15"/>
  <c r="Y26" i="15"/>
  <c r="AI26" i="15"/>
  <c r="V31" i="15"/>
  <c r="V32" i="15"/>
  <c r="AI33" i="15"/>
  <c r="U33" i="15"/>
  <c r="AE33" i="15"/>
  <c r="AJ34" i="15"/>
  <c r="AB34" i="15"/>
  <c r="T34" i="15"/>
  <c r="AH34" i="15"/>
  <c r="Z34" i="15"/>
  <c r="R34" i="15"/>
  <c r="AF34" i="15"/>
  <c r="X34" i="15"/>
  <c r="P34" i="15"/>
  <c r="V34" i="15"/>
  <c r="AI34" i="15"/>
  <c r="J36" i="15"/>
  <c r="S36" i="15"/>
  <c r="AF36" i="15"/>
  <c r="AE37" i="15"/>
  <c r="X37" i="15"/>
  <c r="AJ37" i="15"/>
  <c r="O40" i="15"/>
  <c r="AA40" i="15"/>
  <c r="T41" i="15"/>
  <c r="S42" i="15"/>
  <c r="J46" i="15"/>
  <c r="S48" i="15"/>
  <c r="AJ53" i="15"/>
  <c r="J58" i="15"/>
  <c r="AA60" i="15"/>
  <c r="AB61" i="15"/>
  <c r="J77" i="15"/>
  <c r="S390" i="15"/>
  <c r="AA390" i="15"/>
  <c r="AI390" i="15"/>
  <c r="T393" i="15"/>
  <c r="AB393" i="15"/>
  <c r="AJ393" i="15"/>
  <c r="P402" i="15"/>
  <c r="X402" i="15"/>
  <c r="AF402" i="15"/>
  <c r="Q7" i="15"/>
  <c r="Y7" i="15"/>
  <c r="AG7" i="15"/>
  <c r="S9" i="15"/>
  <c r="AA9" i="15"/>
  <c r="AI9" i="15"/>
  <c r="T10" i="15"/>
  <c r="AB10" i="15"/>
  <c r="AJ10" i="15"/>
  <c r="J14" i="15"/>
  <c r="Q14" i="15"/>
  <c r="AA14" i="15"/>
  <c r="AJ14" i="15"/>
  <c r="J22" i="15"/>
  <c r="P23" i="15"/>
  <c r="AB23" i="15"/>
  <c r="P26" i="15"/>
  <c r="Z26" i="15"/>
  <c r="V33" i="15"/>
  <c r="AF33" i="15"/>
  <c r="U36" i="15"/>
  <c r="Y37" i="15"/>
  <c r="Y48" i="15"/>
  <c r="AI53" i="15"/>
  <c r="AI60" i="15"/>
  <c r="AJ61" i="15"/>
  <c r="AD36" i="15"/>
  <c r="V36" i="15"/>
  <c r="N36" i="15"/>
  <c r="AJ36" i="15"/>
  <c r="AB36" i="15"/>
  <c r="T36" i="15"/>
  <c r="AH36" i="15"/>
  <c r="Z36" i="15"/>
  <c r="R36" i="15"/>
  <c r="W36" i="15"/>
  <c r="AI36" i="15"/>
  <c r="Q382" i="15"/>
  <c r="Y382" i="15"/>
  <c r="S386" i="15"/>
  <c r="AA386" i="15"/>
  <c r="M390" i="15"/>
  <c r="U390" i="15"/>
  <c r="N393" i="15"/>
  <c r="V393" i="15"/>
  <c r="Q400" i="15"/>
  <c r="Y400" i="15"/>
  <c r="R402" i="15"/>
  <c r="Z402" i="15"/>
  <c r="AH402" i="15"/>
  <c r="S7" i="15"/>
  <c r="AA7" i="15"/>
  <c r="M9" i="15"/>
  <c r="U9" i="15"/>
  <c r="N10" i="15"/>
  <c r="V10" i="15"/>
  <c r="O11" i="15"/>
  <c r="W11" i="15"/>
  <c r="Q13" i="15"/>
  <c r="Y13" i="15"/>
  <c r="AH14" i="15"/>
  <c r="Z14" i="15"/>
  <c r="R14" i="15"/>
  <c r="T14" i="15"/>
  <c r="AC14" i="15"/>
  <c r="O15" i="15"/>
  <c r="X15" i="15"/>
  <c r="AG15" i="15"/>
  <c r="AJ18" i="15"/>
  <c r="AB18" i="15"/>
  <c r="T18" i="15"/>
  <c r="S18" i="15"/>
  <c r="AC18" i="15"/>
  <c r="P19" i="15"/>
  <c r="Y19" i="15"/>
  <c r="AH19" i="15"/>
  <c r="AG21" i="15"/>
  <c r="Y21" i="15"/>
  <c r="Q21" i="15"/>
  <c r="AE21" i="15"/>
  <c r="W21" i="15"/>
  <c r="O21" i="15"/>
  <c r="U21" i="15"/>
  <c r="AF21" i="15"/>
  <c r="AH22" i="15"/>
  <c r="Z22" i="15"/>
  <c r="R22" i="15"/>
  <c r="AF22" i="15"/>
  <c r="X22" i="15"/>
  <c r="P22" i="15"/>
  <c r="U22" i="15"/>
  <c r="AE22" i="15"/>
  <c r="T23" i="15"/>
  <c r="AD23" i="15"/>
  <c r="R26" i="15"/>
  <c r="AC26" i="15"/>
  <c r="X33" i="15"/>
  <c r="AJ33" i="15"/>
  <c r="X36" i="15"/>
  <c r="P37" i="15"/>
  <c r="AB37" i="15"/>
  <c r="AG41" i="15"/>
  <c r="Y41" i="15"/>
  <c r="Q41" i="15"/>
  <c r="AF41" i="15"/>
  <c r="X41" i="15"/>
  <c r="P41" i="15"/>
  <c r="AE41" i="15"/>
  <c r="W41" i="15"/>
  <c r="O41" i="15"/>
  <c r="AC41" i="15"/>
  <c r="U41" i="15"/>
  <c r="M41" i="15"/>
  <c r="AA41" i="15"/>
  <c r="R53" i="15"/>
  <c r="S402" i="15"/>
  <c r="AA402" i="15"/>
  <c r="T7" i="15"/>
  <c r="AB7" i="15"/>
  <c r="U14" i="15"/>
  <c r="P15" i="15"/>
  <c r="Y15" i="15"/>
  <c r="Q19" i="15"/>
  <c r="Z19" i="15"/>
  <c r="V21" i="15"/>
  <c r="AH21" i="15"/>
  <c r="V22" i="15"/>
  <c r="AG22" i="15"/>
  <c r="AI23" i="15"/>
  <c r="U23" i="15"/>
  <c r="AJ24" i="15"/>
  <c r="AB24" i="15"/>
  <c r="T24" i="15"/>
  <c r="AH24" i="15"/>
  <c r="Z24" i="15"/>
  <c r="R24" i="15"/>
  <c r="U24" i="15"/>
  <c r="AE24" i="15"/>
  <c r="S26" i="15"/>
  <c r="AE26" i="15"/>
  <c r="R31" i="15"/>
  <c r="AB31" i="15"/>
  <c r="Q32" i="15"/>
  <c r="AB32" i="15"/>
  <c r="O33" i="15"/>
  <c r="O34" i="15"/>
  <c r="AC34" i="15"/>
  <c r="T35" i="15"/>
  <c r="AF35" i="15"/>
  <c r="M36" i="15"/>
  <c r="Y36" i="15"/>
  <c r="Q37" i="15"/>
  <c r="U40" i="15"/>
  <c r="AH40" i="15"/>
  <c r="AB41" i="15"/>
  <c r="AH42" i="15"/>
  <c r="Z42" i="15"/>
  <c r="R42" i="15"/>
  <c r="AG42" i="15"/>
  <c r="Y42" i="15"/>
  <c r="Q42" i="15"/>
  <c r="AF42" i="15"/>
  <c r="X42" i="15"/>
  <c r="P42" i="15"/>
  <c r="AD42" i="15"/>
  <c r="V42" i="15"/>
  <c r="N42" i="15"/>
  <c r="AA42" i="15"/>
  <c r="V43" i="15"/>
  <c r="AI48" i="15"/>
  <c r="AJ54" i="15"/>
  <c r="AB54" i="15"/>
  <c r="T54" i="15"/>
  <c r="AI54" i="15"/>
  <c r="AA54" i="15"/>
  <c r="S54" i="15"/>
  <c r="AH54" i="15"/>
  <c r="Z54" i="15"/>
  <c r="R54" i="15"/>
  <c r="AG54" i="15"/>
  <c r="Y54" i="15"/>
  <c r="Q54" i="15"/>
  <c r="AF54" i="15"/>
  <c r="X54" i="15"/>
  <c r="P54" i="15"/>
  <c r="AE54" i="15"/>
  <c r="W54" i="15"/>
  <c r="O54" i="15"/>
  <c r="AD54" i="15"/>
  <c r="V54" i="15"/>
  <c r="N54" i="15"/>
  <c r="AH80" i="15"/>
  <c r="Z80" i="15"/>
  <c r="R80" i="15"/>
  <c r="AF80" i="15"/>
  <c r="X80" i="15"/>
  <c r="P80" i="15"/>
  <c r="U80" i="15"/>
  <c r="AE80" i="15"/>
  <c r="AH87" i="15"/>
  <c r="Z87" i="15"/>
  <c r="R87" i="15"/>
  <c r="AE87" i="15"/>
  <c r="W87" i="15"/>
  <c r="O87" i="15"/>
  <c r="AD87" i="15"/>
  <c r="V87" i="15"/>
  <c r="N87" i="15"/>
  <c r="AC87" i="15"/>
  <c r="U87" i="15"/>
  <c r="M87" i="15"/>
  <c r="AA87" i="15"/>
  <c r="S37" i="15"/>
  <c r="AA37" i="15"/>
  <c r="AI37" i="15"/>
  <c r="P44" i="15"/>
  <c r="X44" i="15"/>
  <c r="AF44" i="15"/>
  <c r="Q45" i="15"/>
  <c r="Y45" i="15"/>
  <c r="AG45" i="15"/>
  <c r="R46" i="15"/>
  <c r="Z46" i="15"/>
  <c r="AH46" i="15"/>
  <c r="S47" i="15"/>
  <c r="AA47" i="15"/>
  <c r="AI47" i="15"/>
  <c r="M53" i="15"/>
  <c r="U53" i="15"/>
  <c r="AC53" i="15"/>
  <c r="O55" i="15"/>
  <c r="W55" i="15"/>
  <c r="AE55" i="15"/>
  <c r="P56" i="15"/>
  <c r="X56" i="15"/>
  <c r="AF56" i="15"/>
  <c r="Q57" i="15"/>
  <c r="Y57" i="15"/>
  <c r="AG57" i="15"/>
  <c r="R58" i="15"/>
  <c r="Z58" i="15"/>
  <c r="AH58" i="15"/>
  <c r="S59" i="15"/>
  <c r="AA59" i="15"/>
  <c r="AI59" i="15"/>
  <c r="M61" i="15"/>
  <c r="U61" i="15"/>
  <c r="AC61" i="15"/>
  <c r="N73" i="15"/>
  <c r="V73" i="15"/>
  <c r="AD73" i="15"/>
  <c r="O74" i="15"/>
  <c r="W74" i="15"/>
  <c r="AE74" i="15"/>
  <c r="P75" i="15"/>
  <c r="X75" i="15"/>
  <c r="AF75" i="15"/>
  <c r="Q76" i="15"/>
  <c r="Y76" i="15"/>
  <c r="AG76" i="15"/>
  <c r="R77" i="15"/>
  <c r="Z77" i="15"/>
  <c r="AH77" i="15"/>
  <c r="AF78" i="15"/>
  <c r="X78" i="15"/>
  <c r="P78" i="15"/>
  <c r="T78" i="15"/>
  <c r="AC78" i="15"/>
  <c r="O79" i="15"/>
  <c r="X79" i="15"/>
  <c r="AH79" i="15"/>
  <c r="V80" i="15"/>
  <c r="AG80" i="15"/>
  <c r="O86" i="15"/>
  <c r="AE86" i="15"/>
  <c r="AB87" i="15"/>
  <c r="N90" i="15"/>
  <c r="AD90" i="15"/>
  <c r="AD91" i="15"/>
  <c r="V91" i="15"/>
  <c r="N91" i="15"/>
  <c r="AH91" i="15"/>
  <c r="Z91" i="15"/>
  <c r="R91" i="15"/>
  <c r="AB91" i="15"/>
  <c r="O100" i="15"/>
  <c r="U103" i="15"/>
  <c r="AE111" i="15"/>
  <c r="W111" i="15"/>
  <c r="O111" i="15"/>
  <c r="AJ111" i="15"/>
  <c r="AB111" i="15"/>
  <c r="T111" i="15"/>
  <c r="AD111" i="15"/>
  <c r="S111" i="15"/>
  <c r="AC111" i="15"/>
  <c r="R111" i="15"/>
  <c r="AA111" i="15"/>
  <c r="Q111" i="15"/>
  <c r="Z111" i="15"/>
  <c r="P111" i="15"/>
  <c r="AI111" i="15"/>
  <c r="Y111" i="15"/>
  <c r="N111" i="15"/>
  <c r="AH111" i="15"/>
  <c r="X111" i="15"/>
  <c r="M111" i="15"/>
  <c r="AG111" i="15"/>
  <c r="V111" i="15"/>
  <c r="Q44" i="15"/>
  <c r="Y44" i="15"/>
  <c r="AG44" i="15"/>
  <c r="R45" i="15"/>
  <c r="Z45" i="15"/>
  <c r="AH45" i="15"/>
  <c r="S46" i="15"/>
  <c r="AA46" i="15"/>
  <c r="AI46" i="15"/>
  <c r="T47" i="15"/>
  <c r="AB47" i="15"/>
  <c r="AJ47" i="15"/>
  <c r="N53" i="15"/>
  <c r="V53" i="15"/>
  <c r="AD53" i="15"/>
  <c r="P55" i="15"/>
  <c r="X55" i="15"/>
  <c r="AF55" i="15"/>
  <c r="Q56" i="15"/>
  <c r="Y56" i="15"/>
  <c r="AG56" i="15"/>
  <c r="R57" i="15"/>
  <c r="Z57" i="15"/>
  <c r="AH57" i="15"/>
  <c r="S58" i="15"/>
  <c r="AA58" i="15"/>
  <c r="AI58" i="15"/>
  <c r="T59" i="15"/>
  <c r="AB59" i="15"/>
  <c r="N61" i="15"/>
  <c r="V61" i="15"/>
  <c r="AD61" i="15"/>
  <c r="O73" i="15"/>
  <c r="W73" i="15"/>
  <c r="AE73" i="15"/>
  <c r="P74" i="15"/>
  <c r="X74" i="15"/>
  <c r="AF74" i="15"/>
  <c r="Q75" i="15"/>
  <c r="Y75" i="15"/>
  <c r="AG75" i="15"/>
  <c r="R76" i="15"/>
  <c r="Z76" i="15"/>
  <c r="AH76" i="15"/>
  <c r="S77" i="15"/>
  <c r="AA77" i="15"/>
  <c r="AI77" i="15"/>
  <c r="U78" i="15"/>
  <c r="P79" i="15"/>
  <c r="Z79" i="15"/>
  <c r="AI79" i="15"/>
  <c r="M80" i="15"/>
  <c r="W80" i="15"/>
  <c r="AI80" i="15"/>
  <c r="AH81" i="15"/>
  <c r="Z81" i="15"/>
  <c r="AG81" i="15"/>
  <c r="Y81" i="15"/>
  <c r="Q81" i="15"/>
  <c r="V81" i="15"/>
  <c r="AJ81" i="15"/>
  <c r="P86" i="15"/>
  <c r="AF86" i="15"/>
  <c r="P87" i="15"/>
  <c r="AF87" i="15"/>
  <c r="O90" i="15"/>
  <c r="AE90" i="15"/>
  <c r="M91" i="15"/>
  <c r="AC91" i="15"/>
  <c r="AG97" i="15"/>
  <c r="Y97" i="15"/>
  <c r="Q97" i="15"/>
  <c r="S100" i="15"/>
  <c r="Z103" i="15"/>
  <c r="AE109" i="15"/>
  <c r="T109" i="15"/>
  <c r="AD109" i="15"/>
  <c r="S109" i="15"/>
  <c r="AJ109" i="15"/>
  <c r="Y109" i="15"/>
  <c r="O109" i="15"/>
  <c r="S15" i="15"/>
  <c r="AA15" i="15"/>
  <c r="Q23" i="15"/>
  <c r="Y23" i="15"/>
  <c r="AG23" i="15"/>
  <c r="S25" i="15"/>
  <c r="AA25" i="15"/>
  <c r="Q33" i="15"/>
  <c r="Y33" i="15"/>
  <c r="AG33" i="15"/>
  <c r="S35" i="15"/>
  <c r="AA35" i="15"/>
  <c r="M37" i="15"/>
  <c r="U37" i="15"/>
  <c r="AC37" i="15"/>
  <c r="Q43" i="15"/>
  <c r="Y43" i="15"/>
  <c r="AG43" i="15"/>
  <c r="R44" i="15"/>
  <c r="Z44" i="15"/>
  <c r="AH44" i="15"/>
  <c r="S45" i="15"/>
  <c r="AA45" i="15"/>
  <c r="T46" i="15"/>
  <c r="AB46" i="15"/>
  <c r="AJ46" i="15"/>
  <c r="M47" i="15"/>
  <c r="U47" i="15"/>
  <c r="O53" i="15"/>
  <c r="W53" i="15"/>
  <c r="AE53" i="15"/>
  <c r="Q55" i="15"/>
  <c r="Y55" i="15"/>
  <c r="AG55" i="15"/>
  <c r="R56" i="15"/>
  <c r="Z56" i="15"/>
  <c r="AH56" i="15"/>
  <c r="S57" i="15"/>
  <c r="AA57" i="15"/>
  <c r="T58" i="15"/>
  <c r="AB58" i="15"/>
  <c r="AJ58" i="15"/>
  <c r="M59" i="15"/>
  <c r="U59" i="15"/>
  <c r="AC59" i="15"/>
  <c r="O61" i="15"/>
  <c r="W61" i="15"/>
  <c r="AE61" i="15"/>
  <c r="P73" i="15"/>
  <c r="X73" i="15"/>
  <c r="AF73" i="15"/>
  <c r="Q74" i="15"/>
  <c r="Y74" i="15"/>
  <c r="AG74" i="15"/>
  <c r="R75" i="15"/>
  <c r="Z75" i="15"/>
  <c r="AH75" i="15"/>
  <c r="S76" i="15"/>
  <c r="AA76" i="15"/>
  <c r="T77" i="15"/>
  <c r="AB77" i="15"/>
  <c r="AJ77" i="15"/>
  <c r="M78" i="15"/>
  <c r="V78" i="15"/>
  <c r="AE78" i="15"/>
  <c r="R79" i="15"/>
  <c r="AA79" i="15"/>
  <c r="N80" i="15"/>
  <c r="Y80" i="15"/>
  <c r="AJ80" i="15"/>
  <c r="M81" i="15"/>
  <c r="W81" i="15"/>
  <c r="R86" i="15"/>
  <c r="AH86" i="15"/>
  <c r="Q87" i="15"/>
  <c r="AG87" i="15"/>
  <c r="AE88" i="15"/>
  <c r="W88" i="15"/>
  <c r="O88" i="15"/>
  <c r="AD88" i="15"/>
  <c r="V88" i="15"/>
  <c r="N88" i="15"/>
  <c r="AB88" i="15"/>
  <c r="S90" i="15"/>
  <c r="AI90" i="15"/>
  <c r="O91" i="15"/>
  <c r="AE91" i="15"/>
  <c r="P97" i="15"/>
  <c r="W100" i="15"/>
  <c r="AE101" i="15"/>
  <c r="W101" i="15"/>
  <c r="O101" i="15"/>
  <c r="AD101" i="15"/>
  <c r="V101" i="15"/>
  <c r="N101" i="15"/>
  <c r="AC101" i="15"/>
  <c r="U101" i="15"/>
  <c r="M101" i="15"/>
  <c r="AH101" i="15"/>
  <c r="Z101" i="15"/>
  <c r="R101" i="15"/>
  <c r="J102" i="15"/>
  <c r="AD103" i="15"/>
  <c r="Q109" i="15"/>
  <c r="AF110" i="15"/>
  <c r="U110" i="15"/>
  <c r="AE110" i="15"/>
  <c r="T110" i="15"/>
  <c r="AC110" i="15"/>
  <c r="R110" i="15"/>
  <c r="AB110" i="15"/>
  <c r="Q110" i="15"/>
  <c r="Z110" i="15"/>
  <c r="P110" i="15"/>
  <c r="AJ110" i="15"/>
  <c r="Y110" i="15"/>
  <c r="O110" i="15"/>
  <c r="AH110" i="15"/>
  <c r="X110" i="15"/>
  <c r="M110" i="15"/>
  <c r="U111" i="15"/>
  <c r="S44" i="15"/>
  <c r="AA44" i="15"/>
  <c r="AI44" i="15"/>
  <c r="T45" i="15"/>
  <c r="AB45" i="15"/>
  <c r="AJ45" i="15"/>
  <c r="P53" i="15"/>
  <c r="X53" i="15"/>
  <c r="AF53" i="15"/>
  <c r="R55" i="15"/>
  <c r="Z55" i="15"/>
  <c r="AH55" i="15"/>
  <c r="S56" i="15"/>
  <c r="AA56" i="15"/>
  <c r="AI56" i="15"/>
  <c r="T57" i="15"/>
  <c r="AB57" i="15"/>
  <c r="AJ57" i="15"/>
  <c r="P61" i="15"/>
  <c r="X61" i="15"/>
  <c r="AF61" i="15"/>
  <c r="Q73" i="15"/>
  <c r="Y73" i="15"/>
  <c r="AG73" i="15"/>
  <c r="R74" i="15"/>
  <c r="Z74" i="15"/>
  <c r="AH74" i="15"/>
  <c r="S75" i="15"/>
  <c r="AA75" i="15"/>
  <c r="AI75" i="15"/>
  <c r="T76" i="15"/>
  <c r="AB76" i="15"/>
  <c r="AJ76" i="15"/>
  <c r="S79" i="15"/>
  <c r="AB79" i="15"/>
  <c r="O80" i="15"/>
  <c r="AA80" i="15"/>
  <c r="S86" i="15"/>
  <c r="AI86" i="15"/>
  <c r="S87" i="15"/>
  <c r="AI87" i="15"/>
  <c r="T90" i="15"/>
  <c r="AJ90" i="15"/>
  <c r="W109" i="15"/>
  <c r="W110" i="15"/>
  <c r="AF111" i="15"/>
  <c r="S23" i="15"/>
  <c r="AA23" i="15"/>
  <c r="S33" i="15"/>
  <c r="AA33" i="15"/>
  <c r="O37" i="15"/>
  <c r="W37" i="15"/>
  <c r="S43" i="15"/>
  <c r="AA43" i="15"/>
  <c r="T44" i="15"/>
  <c r="AB44" i="15"/>
  <c r="M45" i="15"/>
  <c r="U45" i="15"/>
  <c r="N46" i="15"/>
  <c r="V46" i="15"/>
  <c r="O47" i="15"/>
  <c r="W47" i="15"/>
  <c r="Q53" i="15"/>
  <c r="Y53" i="15"/>
  <c r="AG53" i="15"/>
  <c r="S55" i="15"/>
  <c r="AA55" i="15"/>
  <c r="T56" i="15"/>
  <c r="AB56" i="15"/>
  <c r="M57" i="15"/>
  <c r="U57" i="15"/>
  <c r="N58" i="15"/>
  <c r="V58" i="15"/>
  <c r="O59" i="15"/>
  <c r="W59" i="15"/>
  <c r="Q61" i="15"/>
  <c r="Y61" i="15"/>
  <c r="AG61" i="15"/>
  <c r="R73" i="15"/>
  <c r="Z73" i="15"/>
  <c r="AH73" i="15"/>
  <c r="S74" i="15"/>
  <c r="AA74" i="15"/>
  <c r="T75" i="15"/>
  <c r="AB75" i="15"/>
  <c r="M76" i="15"/>
  <c r="U76" i="15"/>
  <c r="N77" i="15"/>
  <c r="V77" i="15"/>
  <c r="O78" i="15"/>
  <c r="Y78" i="15"/>
  <c r="AH78" i="15"/>
  <c r="AG79" i="15"/>
  <c r="Y79" i="15"/>
  <c r="Q79" i="15"/>
  <c r="T79" i="15"/>
  <c r="AC79" i="15"/>
  <c r="Q80" i="15"/>
  <c r="AB80" i="15"/>
  <c r="O81" i="15"/>
  <c r="AB81" i="15"/>
  <c r="J84" i="15"/>
  <c r="T87" i="15"/>
  <c r="AJ87" i="15"/>
  <c r="Q88" i="15"/>
  <c r="AG88" i="15"/>
  <c r="AJ89" i="15"/>
  <c r="AB89" i="15"/>
  <c r="T89" i="15"/>
  <c r="AG89" i="15"/>
  <c r="Y89" i="15"/>
  <c r="Q89" i="15"/>
  <c r="AF89" i="15"/>
  <c r="X89" i="15"/>
  <c r="P89" i="15"/>
  <c r="AE89" i="15"/>
  <c r="W89" i="15"/>
  <c r="O89" i="15"/>
  <c r="Z89" i="15"/>
  <c r="V90" i="15"/>
  <c r="T91" i="15"/>
  <c r="AJ91" i="15"/>
  <c r="X97" i="15"/>
  <c r="AE100" i="15"/>
  <c r="T101" i="15"/>
  <c r="AB109" i="15"/>
  <c r="AG110" i="15"/>
  <c r="T55" i="15"/>
  <c r="AB55" i="15"/>
  <c r="AJ55" i="15"/>
  <c r="S73" i="15"/>
  <c r="AA73" i="15"/>
  <c r="AI73" i="15"/>
  <c r="T74" i="15"/>
  <c r="AB74" i="15"/>
  <c r="AJ74" i="15"/>
  <c r="U79" i="15"/>
  <c r="AD79" i="15"/>
  <c r="S80" i="15"/>
  <c r="AC80" i="15"/>
  <c r="X87" i="15"/>
  <c r="U91" i="15"/>
  <c r="AH96" i="15"/>
  <c r="Z96" i="15"/>
  <c r="R96" i="15"/>
  <c r="AG96" i="15"/>
  <c r="Y96" i="15"/>
  <c r="Q96" i="15"/>
  <c r="AF96" i="15"/>
  <c r="X96" i="15"/>
  <c r="P96" i="15"/>
  <c r="AD96" i="15"/>
  <c r="V96" i="15"/>
  <c r="N96" i="15"/>
  <c r="AC96" i="15"/>
  <c r="U96" i="15"/>
  <c r="M96" i="15"/>
  <c r="AJ96" i="15"/>
  <c r="AB96" i="15"/>
  <c r="T96" i="15"/>
  <c r="AB97" i="15"/>
  <c r="X101" i="15"/>
  <c r="AH103" i="15"/>
  <c r="AG109" i="15"/>
  <c r="S53" i="15"/>
  <c r="AA53" i="15"/>
  <c r="M55" i="15"/>
  <c r="U55" i="15"/>
  <c r="S61" i="15"/>
  <c r="AA61" i="15"/>
  <c r="T73" i="15"/>
  <c r="AB73" i="15"/>
  <c r="M74" i="15"/>
  <c r="U74" i="15"/>
  <c r="M79" i="15"/>
  <c r="V79" i="15"/>
  <c r="T80" i="15"/>
  <c r="AD80" i="15"/>
  <c r="AG86" i="15"/>
  <c r="Y86" i="15"/>
  <c r="Q86" i="15"/>
  <c r="AD86" i="15"/>
  <c r="V86" i="15"/>
  <c r="N86" i="15"/>
  <c r="AC86" i="15"/>
  <c r="U86" i="15"/>
  <c r="M86" i="15"/>
  <c r="AJ86" i="15"/>
  <c r="AB86" i="15"/>
  <c r="T86" i="15"/>
  <c r="Z86" i="15"/>
  <c r="Y87" i="15"/>
  <c r="AC90" i="15"/>
  <c r="U90" i="15"/>
  <c r="M90" i="15"/>
  <c r="AH90" i="15"/>
  <c r="Z90" i="15"/>
  <c r="R90" i="15"/>
  <c r="AG90" i="15"/>
  <c r="Y90" i="15"/>
  <c r="Q90" i="15"/>
  <c r="AF90" i="15"/>
  <c r="X90" i="15"/>
  <c r="P90" i="15"/>
  <c r="AA90" i="15"/>
  <c r="AD100" i="15"/>
  <c r="V100" i="15"/>
  <c r="N100" i="15"/>
  <c r="AC100" i="15"/>
  <c r="U100" i="15"/>
  <c r="M100" i="15"/>
  <c r="AJ100" i="15"/>
  <c r="AB100" i="15"/>
  <c r="T100" i="15"/>
  <c r="AH100" i="15"/>
  <c r="Z100" i="15"/>
  <c r="R100" i="15"/>
  <c r="AG100" i="15"/>
  <c r="Y100" i="15"/>
  <c r="Q100" i="15"/>
  <c r="AF100" i="15"/>
  <c r="X100" i="15"/>
  <c r="P100" i="15"/>
  <c r="AB103" i="15"/>
  <c r="S103" i="15"/>
  <c r="AJ103" i="15"/>
  <c r="AA103" i="15"/>
  <c r="R103" i="15"/>
  <c r="AF103" i="15"/>
  <c r="W103" i="15"/>
  <c r="N103" i="15"/>
  <c r="R84" i="15"/>
  <c r="Z84" i="15"/>
  <c r="AH84" i="15"/>
  <c r="S85" i="15"/>
  <c r="AA85" i="15"/>
  <c r="AI85" i="15"/>
  <c r="Q91" i="15"/>
  <c r="Y91" i="15"/>
  <c r="AG91" i="15"/>
  <c r="R92" i="15"/>
  <c r="Z92" i="15"/>
  <c r="AH92" i="15"/>
  <c r="S95" i="15"/>
  <c r="AA95" i="15"/>
  <c r="M97" i="15"/>
  <c r="U97" i="15"/>
  <c r="AC97" i="15"/>
  <c r="N98" i="15"/>
  <c r="V98" i="15"/>
  <c r="AD98" i="15"/>
  <c r="O99" i="15"/>
  <c r="W99" i="15"/>
  <c r="AE99" i="15"/>
  <c r="Q101" i="15"/>
  <c r="Y101" i="15"/>
  <c r="AG101" i="15"/>
  <c r="R102" i="15"/>
  <c r="AA102" i="15"/>
  <c r="M103" i="15"/>
  <c r="V103" i="15"/>
  <c r="AE103" i="15"/>
  <c r="S106" i="15"/>
  <c r="N107" i="15"/>
  <c r="Y107" i="15"/>
  <c r="AJ107" i="15"/>
  <c r="M108" i="15"/>
  <c r="W108" i="15"/>
  <c r="AH108" i="15"/>
  <c r="N109" i="15"/>
  <c r="X109" i="15"/>
  <c r="AI109" i="15"/>
  <c r="AF112" i="15"/>
  <c r="X112" i="15"/>
  <c r="P112" i="15"/>
  <c r="AC112" i="15"/>
  <c r="U112" i="15"/>
  <c r="M112" i="15"/>
  <c r="V112" i="15"/>
  <c r="AG112" i="15"/>
  <c r="AG113" i="15"/>
  <c r="Y113" i="15"/>
  <c r="Q113" i="15"/>
  <c r="AF113" i="15"/>
  <c r="X113" i="15"/>
  <c r="P113" i="15"/>
  <c r="AD113" i="15"/>
  <c r="V113" i="15"/>
  <c r="N113" i="15"/>
  <c r="W113" i="15"/>
  <c r="AJ113" i="15"/>
  <c r="N114" i="15"/>
  <c r="AB114" i="15"/>
  <c r="T145" i="15"/>
  <c r="AE145" i="15"/>
  <c r="AC148" i="15"/>
  <c r="U148" i="15"/>
  <c r="M148" i="15"/>
  <c r="AB148" i="15"/>
  <c r="S84" i="15"/>
  <c r="AA84" i="15"/>
  <c r="AI84" i="15"/>
  <c r="T85" i="15"/>
  <c r="AB85" i="15"/>
  <c r="S92" i="15"/>
  <c r="AA92" i="15"/>
  <c r="AI92" i="15"/>
  <c r="T95" i="15"/>
  <c r="AB95" i="15"/>
  <c r="AJ95" i="15"/>
  <c r="N97" i="15"/>
  <c r="V97" i="15"/>
  <c r="AD97" i="15"/>
  <c r="O98" i="15"/>
  <c r="W98" i="15"/>
  <c r="AE98" i="15"/>
  <c r="P99" i="15"/>
  <c r="X99" i="15"/>
  <c r="AF99" i="15"/>
  <c r="AF102" i="15"/>
  <c r="X102" i="15"/>
  <c r="S102" i="15"/>
  <c r="AB102" i="15"/>
  <c r="AH106" i="15"/>
  <c r="Z106" i="15"/>
  <c r="R106" i="15"/>
  <c r="T106" i="15"/>
  <c r="AC106" i="15"/>
  <c r="W112" i="15"/>
  <c r="AH112" i="15"/>
  <c r="Z113" i="15"/>
  <c r="P114" i="15"/>
  <c r="AC114" i="15"/>
  <c r="U145" i="15"/>
  <c r="AG145" i="15"/>
  <c r="AE149" i="15"/>
  <c r="W149" i="15"/>
  <c r="O149" i="15"/>
  <c r="AD149" i="15"/>
  <c r="V149" i="15"/>
  <c r="N149" i="15"/>
  <c r="AJ149" i="15"/>
  <c r="AB149" i="15"/>
  <c r="T149" i="15"/>
  <c r="AG149" i="15"/>
  <c r="Y149" i="15"/>
  <c r="Q149" i="15"/>
  <c r="Z149" i="15"/>
  <c r="AH151" i="15"/>
  <c r="Z151" i="15"/>
  <c r="R151" i="15"/>
  <c r="AG151" i="15"/>
  <c r="Y151" i="15"/>
  <c r="Q151" i="15"/>
  <c r="AF151" i="15"/>
  <c r="X151" i="15"/>
  <c r="P151" i="15"/>
  <c r="AC151" i="15"/>
  <c r="O151" i="15"/>
  <c r="AB151" i="15"/>
  <c r="N151" i="15"/>
  <c r="W151" i="15"/>
  <c r="AE151" i="15"/>
  <c r="T151" i="15"/>
  <c r="AI151" i="15"/>
  <c r="S81" i="15"/>
  <c r="AA81" i="15"/>
  <c r="T84" i="15"/>
  <c r="AB84" i="15"/>
  <c r="M85" i="15"/>
  <c r="U85" i="15"/>
  <c r="AC85" i="15"/>
  <c r="P88" i="15"/>
  <c r="X88" i="15"/>
  <c r="AF88" i="15"/>
  <c r="S91" i="15"/>
  <c r="AA91" i="15"/>
  <c r="T92" i="15"/>
  <c r="AB92" i="15"/>
  <c r="AJ92" i="15"/>
  <c r="M95" i="15"/>
  <c r="U95" i="15"/>
  <c r="AC95" i="15"/>
  <c r="O97" i="15"/>
  <c r="W97" i="15"/>
  <c r="AE97" i="15"/>
  <c r="P98" i="15"/>
  <c r="X98" i="15"/>
  <c r="AF98" i="15"/>
  <c r="Q99" i="15"/>
  <c r="Y99" i="15"/>
  <c r="AG99" i="15"/>
  <c r="S101" i="15"/>
  <c r="AA101" i="15"/>
  <c r="T102" i="15"/>
  <c r="AC102" i="15"/>
  <c r="O103" i="15"/>
  <c r="X103" i="15"/>
  <c r="U106" i="15"/>
  <c r="AD106" i="15"/>
  <c r="Q107" i="15"/>
  <c r="O108" i="15"/>
  <c r="P109" i="15"/>
  <c r="N112" i="15"/>
  <c r="Y112" i="15"/>
  <c r="AI112" i="15"/>
  <c r="M113" i="15"/>
  <c r="AA113" i="15"/>
  <c r="S114" i="15"/>
  <c r="AD114" i="15"/>
  <c r="AI145" i="15"/>
  <c r="V145" i="15"/>
  <c r="AA149" i="15"/>
  <c r="AJ151" i="15"/>
  <c r="T114" i="15"/>
  <c r="AF114" i="15"/>
  <c r="AH145" i="15"/>
  <c r="Z145" i="15"/>
  <c r="R145" i="15"/>
  <c r="AF145" i="15"/>
  <c r="X145" i="15"/>
  <c r="P145" i="15"/>
  <c r="W145" i="15"/>
  <c r="V147" i="15"/>
  <c r="R148" i="15"/>
  <c r="AH148" i="15"/>
  <c r="M149" i="15"/>
  <c r="AC149" i="15"/>
  <c r="AG150" i="15"/>
  <c r="Y150" i="15"/>
  <c r="AF150" i="15"/>
  <c r="X150" i="15"/>
  <c r="P150" i="15"/>
  <c r="AA150" i="15"/>
  <c r="Q150" i="15"/>
  <c r="AJ150" i="15"/>
  <c r="Z150" i="15"/>
  <c r="O150" i="15"/>
  <c r="AH150" i="15"/>
  <c r="V150" i="15"/>
  <c r="M150" i="15"/>
  <c r="AC150" i="15"/>
  <c r="S150" i="15"/>
  <c r="AD150" i="15"/>
  <c r="M151" i="15"/>
  <c r="S99" i="15"/>
  <c r="AA99" i="15"/>
  <c r="AI99" i="15"/>
  <c r="Q112" i="15"/>
  <c r="AA112" i="15"/>
  <c r="R113" i="15"/>
  <c r="AC113" i="15"/>
  <c r="U114" i="15"/>
  <c r="M145" i="15"/>
  <c r="Y145" i="15"/>
  <c r="T148" i="15"/>
  <c r="AJ148" i="15"/>
  <c r="P149" i="15"/>
  <c r="AF149" i="15"/>
  <c r="S151" i="15"/>
  <c r="P85" i="15"/>
  <c r="X85" i="15"/>
  <c r="S88" i="15"/>
  <c r="AA88" i="15"/>
  <c r="O92" i="15"/>
  <c r="W92" i="15"/>
  <c r="P95" i="15"/>
  <c r="X95" i="15"/>
  <c r="R97" i="15"/>
  <c r="Z97" i="15"/>
  <c r="AH97" i="15"/>
  <c r="S98" i="15"/>
  <c r="AA98" i="15"/>
  <c r="T99" i="15"/>
  <c r="AB99" i="15"/>
  <c r="AJ99" i="15"/>
  <c r="AH114" i="15"/>
  <c r="Z114" i="15"/>
  <c r="R114" i="15"/>
  <c r="AG114" i="15"/>
  <c r="Y114" i="15"/>
  <c r="Q114" i="15"/>
  <c r="AE114" i="15"/>
  <c r="W114" i="15"/>
  <c r="O114" i="15"/>
  <c r="V114" i="15"/>
  <c r="AJ114" i="15"/>
  <c r="AC147" i="15"/>
  <c r="U147" i="15"/>
  <c r="M147" i="15"/>
  <c r="AJ147" i="15"/>
  <c r="AB147" i="15"/>
  <c r="T147" i="15"/>
  <c r="AH147" i="15"/>
  <c r="Z147" i="15"/>
  <c r="R147" i="15"/>
  <c r="AE147" i="15"/>
  <c r="W147" i="15"/>
  <c r="O147" i="15"/>
  <c r="Y147" i="15"/>
  <c r="W148" i="15"/>
  <c r="R149" i="15"/>
  <c r="AH149" i="15"/>
  <c r="U151" i="15"/>
  <c r="S97" i="15"/>
  <c r="AA97" i="15"/>
  <c r="T98" i="15"/>
  <c r="AB98" i="15"/>
  <c r="M99" i="15"/>
  <c r="U99" i="15"/>
  <c r="P102" i="15"/>
  <c r="Y102" i="15"/>
  <c r="AH102" i="15"/>
  <c r="AG103" i="15"/>
  <c r="Y103" i="15"/>
  <c r="Q103" i="15"/>
  <c r="T103" i="15"/>
  <c r="AC103" i="15"/>
  <c r="P106" i="15"/>
  <c r="Y106" i="15"/>
  <c r="AI106" i="15"/>
  <c r="AF107" i="15"/>
  <c r="X107" i="15"/>
  <c r="P107" i="15"/>
  <c r="V107" i="15"/>
  <c r="AG107" i="15"/>
  <c r="AJ108" i="15"/>
  <c r="AB108" i="15"/>
  <c r="T108" i="15"/>
  <c r="AG108" i="15"/>
  <c r="Y108" i="15"/>
  <c r="Q108" i="15"/>
  <c r="U108" i="15"/>
  <c r="AE108" i="15"/>
  <c r="AC109" i="15"/>
  <c r="U109" i="15"/>
  <c r="M109" i="15"/>
  <c r="AH109" i="15"/>
  <c r="Z109" i="15"/>
  <c r="R109" i="15"/>
  <c r="V109" i="15"/>
  <c r="AF109" i="15"/>
  <c r="AD110" i="15"/>
  <c r="S112" i="15"/>
  <c r="T113" i="15"/>
  <c r="X114" i="15"/>
  <c r="O145" i="15"/>
  <c r="AC145" i="15"/>
  <c r="S149" i="15"/>
  <c r="AI149" i="15"/>
  <c r="R150" i="15"/>
  <c r="V151" i="15"/>
  <c r="AF159" i="15"/>
  <c r="X159" i="15"/>
  <c r="P159" i="15"/>
  <c r="AE159" i="15"/>
  <c r="W159" i="15"/>
  <c r="O159" i="15"/>
  <c r="AD159" i="15"/>
  <c r="V159" i="15"/>
  <c r="N159" i="15"/>
  <c r="AA159" i="15"/>
  <c r="M159" i="15"/>
  <c r="Z159" i="15"/>
  <c r="AI159" i="15"/>
  <c r="U159" i="15"/>
  <c r="AH159" i="15"/>
  <c r="T159" i="15"/>
  <c r="AG159" i="15"/>
  <c r="S159" i="15"/>
  <c r="AC159" i="15"/>
  <c r="R159" i="15"/>
  <c r="AB159" i="15"/>
  <c r="Q159" i="15"/>
  <c r="R157" i="15"/>
  <c r="AF157" i="15"/>
  <c r="AE158" i="15"/>
  <c r="W158" i="15"/>
  <c r="O158" i="15"/>
  <c r="AD158" i="15"/>
  <c r="V158" i="15"/>
  <c r="N158" i="15"/>
  <c r="AC158" i="15"/>
  <c r="U158" i="15"/>
  <c r="M158" i="15"/>
  <c r="Y158" i="15"/>
  <c r="AJ158" i="15"/>
  <c r="S160" i="15"/>
  <c r="AD160" i="15"/>
  <c r="AH161" i="15"/>
  <c r="Z161" i="15"/>
  <c r="R161" i="15"/>
  <c r="AG161" i="15"/>
  <c r="Y161" i="15"/>
  <c r="Q161" i="15"/>
  <c r="AF161" i="15"/>
  <c r="X161" i="15"/>
  <c r="P161" i="15"/>
  <c r="V161" i="15"/>
  <c r="AJ161" i="15"/>
  <c r="AD167" i="15"/>
  <c r="V167" i="15"/>
  <c r="N167" i="15"/>
  <c r="AC167" i="15"/>
  <c r="U167" i="15"/>
  <c r="M167" i="15"/>
  <c r="AJ167" i="15"/>
  <c r="AB167" i="15"/>
  <c r="T167" i="15"/>
  <c r="X167" i="15"/>
  <c r="AI167" i="15"/>
  <c r="R168" i="15"/>
  <c r="AH168" i="15"/>
  <c r="AB169" i="15"/>
  <c r="U170" i="15"/>
  <c r="O171" i="15"/>
  <c r="AE171" i="15"/>
  <c r="V179" i="15"/>
  <c r="J181" i="15"/>
  <c r="P148" i="15"/>
  <c r="X148" i="15"/>
  <c r="AF148" i="15"/>
  <c r="W152" i="15"/>
  <c r="S157" i="15"/>
  <c r="Z158" i="15"/>
  <c r="T160" i="15"/>
  <c r="W161" i="15"/>
  <c r="S168" i="15"/>
  <c r="AI168" i="15"/>
  <c r="T171" i="15"/>
  <c r="AJ171" i="15"/>
  <c r="AC179" i="15"/>
  <c r="J182" i="15"/>
  <c r="AH170" i="15"/>
  <c r="Z170" i="15"/>
  <c r="R170" i="15"/>
  <c r="AG170" i="15"/>
  <c r="Y170" i="15"/>
  <c r="Q170" i="15"/>
  <c r="AF170" i="15"/>
  <c r="X170" i="15"/>
  <c r="P170" i="15"/>
  <c r="AE170" i="15"/>
  <c r="W170" i="15"/>
  <c r="O170" i="15"/>
  <c r="AA170" i="15"/>
  <c r="AD179" i="15"/>
  <c r="AD157" i="15"/>
  <c r="V157" i="15"/>
  <c r="N157" i="15"/>
  <c r="AC157" i="15"/>
  <c r="U157" i="15"/>
  <c r="M157" i="15"/>
  <c r="AJ157" i="15"/>
  <c r="AB157" i="15"/>
  <c r="T157" i="15"/>
  <c r="X157" i="15"/>
  <c r="AI157" i="15"/>
  <c r="AG160" i="15"/>
  <c r="Y160" i="15"/>
  <c r="Q160" i="15"/>
  <c r="AF160" i="15"/>
  <c r="X160" i="15"/>
  <c r="P160" i="15"/>
  <c r="AE160" i="15"/>
  <c r="W160" i="15"/>
  <c r="O160" i="15"/>
  <c r="V160" i="15"/>
  <c r="AJ160" i="15"/>
  <c r="Y168" i="15"/>
  <c r="AB170" i="15"/>
  <c r="V171" i="15"/>
  <c r="AH179" i="15"/>
  <c r="AC181" i="15"/>
  <c r="Q181" i="15"/>
  <c r="AB181" i="15"/>
  <c r="P181" i="15"/>
  <c r="Y181" i="15"/>
  <c r="O181" i="15"/>
  <c r="AJ181" i="15"/>
  <c r="X181" i="15"/>
  <c r="N181" i="15"/>
  <c r="AG181" i="15"/>
  <c r="W181" i="15"/>
  <c r="M181" i="15"/>
  <c r="AE181" i="15"/>
  <c r="U181" i="15"/>
  <c r="S110" i="15"/>
  <c r="AA110" i="15"/>
  <c r="AI110" i="15"/>
  <c r="Q146" i="15"/>
  <c r="Y146" i="15"/>
  <c r="AG146" i="15"/>
  <c r="S148" i="15"/>
  <c r="AA148" i="15"/>
  <c r="AI148" i="15"/>
  <c r="Y157" i="15"/>
  <c r="R158" i="15"/>
  <c r="AF158" i="15"/>
  <c r="Z160" i="15"/>
  <c r="O161" i="15"/>
  <c r="AC161" i="15"/>
  <c r="M170" i="15"/>
  <c r="AC170" i="15"/>
  <c r="AI171" i="15"/>
  <c r="W171" i="15"/>
  <c r="AD175" i="15"/>
  <c r="AC180" i="15"/>
  <c r="T181" i="15"/>
  <c r="AF168" i="15"/>
  <c r="X168" i="15"/>
  <c r="P168" i="15"/>
  <c r="AE168" i="15"/>
  <c r="W168" i="15"/>
  <c r="O168" i="15"/>
  <c r="AD168" i="15"/>
  <c r="V168" i="15"/>
  <c r="N168" i="15"/>
  <c r="AC168" i="15"/>
  <c r="U168" i="15"/>
  <c r="M168" i="15"/>
  <c r="AA168" i="15"/>
  <c r="N170" i="15"/>
  <c r="AD170" i="15"/>
  <c r="AB171" i="15"/>
  <c r="V181" i="15"/>
  <c r="S146" i="15"/>
  <c r="AA146" i="15"/>
  <c r="AI146" i="15"/>
  <c r="T152" i="15"/>
  <c r="AE152" i="15"/>
  <c r="P157" i="15"/>
  <c r="AA157" i="15"/>
  <c r="T158" i="15"/>
  <c r="AH158" i="15"/>
  <c r="N160" i="15"/>
  <c r="AB160" i="15"/>
  <c r="T161" i="15"/>
  <c r="AE161" i="15"/>
  <c r="W162" i="15"/>
  <c r="S167" i="15"/>
  <c r="AG167" i="15"/>
  <c r="AB168" i="15"/>
  <c r="S170" i="15"/>
  <c r="AI170" i="15"/>
  <c r="M171" i="15"/>
  <c r="AC171" i="15"/>
  <c r="S179" i="15"/>
  <c r="AD181" i="15"/>
  <c r="AB211" i="15"/>
  <c r="P211" i="15"/>
  <c r="Y211" i="15"/>
  <c r="O211" i="15"/>
  <c r="AJ211" i="15"/>
  <c r="X211" i="15"/>
  <c r="N211" i="15"/>
  <c r="AG211" i="15"/>
  <c r="W211" i="15"/>
  <c r="M211" i="15"/>
  <c r="AE211" i="15"/>
  <c r="U211" i="15"/>
  <c r="AD211" i="15"/>
  <c r="T211" i="15"/>
  <c r="AF211" i="15"/>
  <c r="AC211" i="15"/>
  <c r="V211" i="15"/>
  <c r="Q211" i="15"/>
  <c r="S107" i="15"/>
  <c r="AA107" i="15"/>
  <c r="N110" i="15"/>
  <c r="V110" i="15"/>
  <c r="S145" i="15"/>
  <c r="AA145" i="15"/>
  <c r="T146" i="15"/>
  <c r="AB146" i="15"/>
  <c r="N148" i="15"/>
  <c r="V148" i="15"/>
  <c r="U152" i="15"/>
  <c r="Q157" i="15"/>
  <c r="AE157" i="15"/>
  <c r="X158" i="15"/>
  <c r="AI158" i="15"/>
  <c r="R160" i="15"/>
  <c r="AC160" i="15"/>
  <c r="U161" i="15"/>
  <c r="AI161" i="15"/>
  <c r="M162" i="15"/>
  <c r="W167" i="15"/>
  <c r="AH167" i="15"/>
  <c r="Q168" i="15"/>
  <c r="AG168" i="15"/>
  <c r="AG169" i="15"/>
  <c r="Y169" i="15"/>
  <c r="Q169" i="15"/>
  <c r="AF169" i="15"/>
  <c r="X169" i="15"/>
  <c r="P169" i="15"/>
  <c r="AE169" i="15"/>
  <c r="W169" i="15"/>
  <c r="O169" i="15"/>
  <c r="AD169" i="15"/>
  <c r="V169" i="15"/>
  <c r="N169" i="15"/>
  <c r="AA169" i="15"/>
  <c r="T170" i="15"/>
  <c r="AJ170" i="15"/>
  <c r="N171" i="15"/>
  <c r="AF181" i="15"/>
  <c r="Q186" i="15"/>
  <c r="AA186" i="15"/>
  <c r="N197" i="15"/>
  <c r="Z197" i="15"/>
  <c r="AI199" i="15"/>
  <c r="AF201" i="15"/>
  <c r="Q202" i="15"/>
  <c r="AB209" i="15"/>
  <c r="R209" i="15"/>
  <c r="AA209" i="15"/>
  <c r="O209" i="15"/>
  <c r="AJ209" i="15"/>
  <c r="Z209" i="15"/>
  <c r="N209" i="15"/>
  <c r="AD209" i="15"/>
  <c r="T209" i="15"/>
  <c r="AE175" i="15"/>
  <c r="W175" i="15"/>
  <c r="O175" i="15"/>
  <c r="T175" i="15"/>
  <c r="AC175" i="15"/>
  <c r="AG179" i="15"/>
  <c r="Y179" i="15"/>
  <c r="Q179" i="15"/>
  <c r="AF179" i="15"/>
  <c r="X179" i="15"/>
  <c r="P179" i="15"/>
  <c r="U179" i="15"/>
  <c r="AE179" i="15"/>
  <c r="AH180" i="15"/>
  <c r="Z180" i="15"/>
  <c r="R180" i="15"/>
  <c r="AG180" i="15"/>
  <c r="Y180" i="15"/>
  <c r="Q180" i="15"/>
  <c r="U180" i="15"/>
  <c r="AE180" i="15"/>
  <c r="AI181" i="15"/>
  <c r="AF199" i="15"/>
  <c r="X199" i="15"/>
  <c r="P199" i="15"/>
  <c r="AC199" i="15"/>
  <c r="U199" i="15"/>
  <c r="M199" i="15"/>
  <c r="AH199" i="15"/>
  <c r="Z199" i="15"/>
  <c r="R199" i="15"/>
  <c r="AB199" i="15"/>
  <c r="N201" i="15"/>
  <c r="AI201" i="15"/>
  <c r="AD204" i="15"/>
  <c r="V204" i="15"/>
  <c r="N204" i="15"/>
  <c r="AC204" i="15"/>
  <c r="U204" i="15"/>
  <c r="M204" i="15"/>
  <c r="AF204" i="15"/>
  <c r="T204" i="15"/>
  <c r="AE204" i="15"/>
  <c r="S204" i="15"/>
  <c r="AA204" i="15"/>
  <c r="Q204" i="15"/>
  <c r="AI204" i="15"/>
  <c r="Y204" i="15"/>
  <c r="O204" i="15"/>
  <c r="AH204" i="15"/>
  <c r="X204" i="15"/>
  <c r="AJ204" i="15"/>
  <c r="S209" i="15"/>
  <c r="AB210" i="15"/>
  <c r="P210" i="15"/>
  <c r="AA210" i="15"/>
  <c r="O210" i="15"/>
  <c r="AJ210" i="15"/>
  <c r="X210" i="15"/>
  <c r="N210" i="15"/>
  <c r="AD210" i="15"/>
  <c r="T210" i="15"/>
  <c r="Q152" i="15"/>
  <c r="Y152" i="15"/>
  <c r="AG152" i="15"/>
  <c r="R153" i="15"/>
  <c r="Z153" i="15"/>
  <c r="AH153" i="15"/>
  <c r="S156" i="15"/>
  <c r="AA156" i="15"/>
  <c r="AI156" i="15"/>
  <c r="Q162" i="15"/>
  <c r="Y162" i="15"/>
  <c r="AG162" i="15"/>
  <c r="R163" i="15"/>
  <c r="Z163" i="15"/>
  <c r="AH163" i="15"/>
  <c r="S164" i="15"/>
  <c r="AA164" i="15"/>
  <c r="AI164" i="15"/>
  <c r="P171" i="15"/>
  <c r="X171" i="15"/>
  <c r="AF171" i="15"/>
  <c r="Q172" i="15"/>
  <c r="Y172" i="15"/>
  <c r="AG172" i="15"/>
  <c r="R173" i="15"/>
  <c r="Z173" i="15"/>
  <c r="AH173" i="15"/>
  <c r="S174" i="15"/>
  <c r="AA174" i="15"/>
  <c r="AJ174" i="15"/>
  <c r="M175" i="15"/>
  <c r="V175" i="15"/>
  <c r="AF175" i="15"/>
  <c r="R178" i="15"/>
  <c r="AA178" i="15"/>
  <c r="AJ178" i="15"/>
  <c r="M179" i="15"/>
  <c r="W179" i="15"/>
  <c r="AI179" i="15"/>
  <c r="M180" i="15"/>
  <c r="W180" i="15"/>
  <c r="AI180" i="15"/>
  <c r="AC183" i="15"/>
  <c r="U183" i="15"/>
  <c r="M183" i="15"/>
  <c r="AJ183" i="15"/>
  <c r="AB183" i="15"/>
  <c r="T183" i="15"/>
  <c r="V183" i="15"/>
  <c r="AF183" i="15"/>
  <c r="AD184" i="15"/>
  <c r="V184" i="15"/>
  <c r="N184" i="15"/>
  <c r="AC184" i="15"/>
  <c r="U184" i="15"/>
  <c r="M184" i="15"/>
  <c r="W184" i="15"/>
  <c r="AG184" i="15"/>
  <c r="AE185" i="15"/>
  <c r="W185" i="15"/>
  <c r="O185" i="15"/>
  <c r="AD185" i="15"/>
  <c r="V185" i="15"/>
  <c r="N185" i="15"/>
  <c r="U185" i="15"/>
  <c r="AG185" i="15"/>
  <c r="T186" i="15"/>
  <c r="AD186" i="15"/>
  <c r="S197" i="15"/>
  <c r="AD197" i="15"/>
  <c r="AJ198" i="15"/>
  <c r="AB198" i="15"/>
  <c r="T198" i="15"/>
  <c r="AH198" i="15"/>
  <c r="Z198" i="15"/>
  <c r="R198" i="15"/>
  <c r="AG198" i="15"/>
  <c r="Y198" i="15"/>
  <c r="Q198" i="15"/>
  <c r="V198" i="15"/>
  <c r="AI198" i="15"/>
  <c r="O199" i="15"/>
  <c r="AE199" i="15"/>
  <c r="S201" i="15"/>
  <c r="Y202" i="15"/>
  <c r="P204" i="15"/>
  <c r="AC209" i="15"/>
  <c r="V210" i="15"/>
  <c r="R152" i="15"/>
  <c r="Z152" i="15"/>
  <c r="AH152" i="15"/>
  <c r="S153" i="15"/>
  <c r="AA153" i="15"/>
  <c r="T156" i="15"/>
  <c r="AB156" i="15"/>
  <c r="R162" i="15"/>
  <c r="Z162" i="15"/>
  <c r="AH162" i="15"/>
  <c r="S163" i="15"/>
  <c r="AA163" i="15"/>
  <c r="T164" i="15"/>
  <c r="AB164" i="15"/>
  <c r="Q171" i="15"/>
  <c r="Y171" i="15"/>
  <c r="AG171" i="15"/>
  <c r="R172" i="15"/>
  <c r="Z172" i="15"/>
  <c r="AH172" i="15"/>
  <c r="S173" i="15"/>
  <c r="AA173" i="15"/>
  <c r="T174" i="15"/>
  <c r="AB174" i="15"/>
  <c r="N175" i="15"/>
  <c r="X175" i="15"/>
  <c r="AG175" i="15"/>
  <c r="S178" i="15"/>
  <c r="N179" i="15"/>
  <c r="Z179" i="15"/>
  <c r="AJ179" i="15"/>
  <c r="N180" i="15"/>
  <c r="X180" i="15"/>
  <c r="AJ180" i="15"/>
  <c r="W183" i="15"/>
  <c r="AG183" i="15"/>
  <c r="X184" i="15"/>
  <c r="AH184" i="15"/>
  <c r="X185" i="15"/>
  <c r="AH185" i="15"/>
  <c r="AF186" i="15"/>
  <c r="X186" i="15"/>
  <c r="P186" i="15"/>
  <c r="AE186" i="15"/>
  <c r="W186" i="15"/>
  <c r="O186" i="15"/>
  <c r="U186" i="15"/>
  <c r="AG186" i="15"/>
  <c r="T197" i="15"/>
  <c r="W198" i="15"/>
  <c r="Q199" i="15"/>
  <c r="AG199" i="15"/>
  <c r="V201" i="15"/>
  <c r="AB202" i="15"/>
  <c r="R204" i="15"/>
  <c r="AH209" i="15"/>
  <c r="AC210" i="15"/>
  <c r="S152" i="15"/>
  <c r="AA152" i="15"/>
  <c r="T153" i="15"/>
  <c r="AB153" i="15"/>
  <c r="S162" i="15"/>
  <c r="AA162" i="15"/>
  <c r="T163" i="15"/>
  <c r="AB163" i="15"/>
  <c r="R171" i="15"/>
  <c r="Z171" i="15"/>
  <c r="AH171" i="15"/>
  <c r="S172" i="15"/>
  <c r="AA172" i="15"/>
  <c r="T173" i="15"/>
  <c r="AB173" i="15"/>
  <c r="P175" i="15"/>
  <c r="Y175" i="15"/>
  <c r="AH175" i="15"/>
  <c r="AF178" i="15"/>
  <c r="X178" i="15"/>
  <c r="P178" i="15"/>
  <c r="T178" i="15"/>
  <c r="AC178" i="15"/>
  <c r="O179" i="15"/>
  <c r="AA179" i="15"/>
  <c r="O180" i="15"/>
  <c r="AA180" i="15"/>
  <c r="V186" i="15"/>
  <c r="AH186" i="15"/>
  <c r="AI197" i="15"/>
  <c r="AA197" i="15"/>
  <c r="AG197" i="15"/>
  <c r="Y197" i="15"/>
  <c r="Q197" i="15"/>
  <c r="AF197" i="15"/>
  <c r="X197" i="15"/>
  <c r="P197" i="15"/>
  <c r="U197" i="15"/>
  <c r="AH197" i="15"/>
  <c r="T199" i="15"/>
  <c r="AJ199" i="15"/>
  <c r="X201" i="15"/>
  <c r="AI202" i="15"/>
  <c r="AE202" i="15"/>
  <c r="W204" i="15"/>
  <c r="AE205" i="15"/>
  <c r="W205" i="15"/>
  <c r="O205" i="15"/>
  <c r="AD205" i="15"/>
  <c r="V205" i="15"/>
  <c r="N205" i="15"/>
  <c r="AF205" i="15"/>
  <c r="T205" i="15"/>
  <c r="AC205" i="15"/>
  <c r="S205" i="15"/>
  <c r="AB205" i="15"/>
  <c r="R205" i="15"/>
  <c r="AA205" i="15"/>
  <c r="Q205" i="15"/>
  <c r="AI205" i="15"/>
  <c r="Y205" i="15"/>
  <c r="M205" i="15"/>
  <c r="AH205" i="15"/>
  <c r="X205" i="15"/>
  <c r="AF210" i="15"/>
  <c r="S171" i="15"/>
  <c r="AA171" i="15"/>
  <c r="T172" i="15"/>
  <c r="AB172" i="15"/>
  <c r="Q175" i="15"/>
  <c r="Z175" i="15"/>
  <c r="AI175" i="15"/>
  <c r="U178" i="15"/>
  <c r="AD178" i="15"/>
  <c r="R179" i="15"/>
  <c r="AB179" i="15"/>
  <c r="P180" i="15"/>
  <c r="AB180" i="15"/>
  <c r="M186" i="15"/>
  <c r="Y186" i="15"/>
  <c r="V197" i="15"/>
  <c r="AJ197" i="15"/>
  <c r="J199" i="15"/>
  <c r="V199" i="15"/>
  <c r="AH201" i="15"/>
  <c r="Z201" i="15"/>
  <c r="R201" i="15"/>
  <c r="AG201" i="15"/>
  <c r="Y201" i="15"/>
  <c r="Q201" i="15"/>
  <c r="AE201" i="15"/>
  <c r="W201" i="15"/>
  <c r="O201" i="15"/>
  <c r="AC201" i="15"/>
  <c r="U201" i="15"/>
  <c r="M201" i="15"/>
  <c r="AJ201" i="15"/>
  <c r="AB201" i="15"/>
  <c r="T201" i="15"/>
  <c r="AD201" i="15"/>
  <c r="R181" i="15"/>
  <c r="Z181" i="15"/>
  <c r="AH181" i="15"/>
  <c r="S182" i="15"/>
  <c r="AA182" i="15"/>
  <c r="S200" i="15"/>
  <c r="AA200" i="15"/>
  <c r="AI200" i="15"/>
  <c r="M202" i="15"/>
  <c r="U202" i="15"/>
  <c r="AC202" i="15"/>
  <c r="N203" i="15"/>
  <c r="W203" i="15"/>
  <c r="AG203" i="15"/>
  <c r="AF208" i="15"/>
  <c r="X208" i="15"/>
  <c r="P208" i="15"/>
  <c r="AE208" i="15"/>
  <c r="W208" i="15"/>
  <c r="O208" i="15"/>
  <c r="U208" i="15"/>
  <c r="AG208" i="15"/>
  <c r="Q213" i="15"/>
  <c r="S214" i="15"/>
  <c r="AG215" i="15"/>
  <c r="Y215" i="15"/>
  <c r="Q215" i="15"/>
  <c r="AE215" i="15"/>
  <c r="W215" i="15"/>
  <c r="O215" i="15"/>
  <c r="AD215" i="15"/>
  <c r="V215" i="15"/>
  <c r="N215" i="15"/>
  <c r="X215" i="15"/>
  <c r="AJ215" i="15"/>
  <c r="N216" i="15"/>
  <c r="AB216" i="15"/>
  <c r="R219" i="15"/>
  <c r="AD219" i="15"/>
  <c r="AJ220" i="15"/>
  <c r="AB220" i="15"/>
  <c r="T220" i="15"/>
  <c r="AH220" i="15"/>
  <c r="Z220" i="15"/>
  <c r="R220" i="15"/>
  <c r="AG220" i="15"/>
  <c r="Y220" i="15"/>
  <c r="Q220" i="15"/>
  <c r="V220" i="15"/>
  <c r="AI220" i="15"/>
  <c r="AG223" i="15"/>
  <c r="O224" i="15"/>
  <c r="AJ224" i="15"/>
  <c r="S181" i="15"/>
  <c r="AA181" i="15"/>
  <c r="T182" i="15"/>
  <c r="AB182" i="15"/>
  <c r="S199" i="15"/>
  <c r="AA199" i="15"/>
  <c r="T200" i="15"/>
  <c r="AB200" i="15"/>
  <c r="AJ200" i="15"/>
  <c r="N202" i="15"/>
  <c r="V202" i="15"/>
  <c r="AD202" i="15"/>
  <c r="O203" i="15"/>
  <c r="X203" i="15"/>
  <c r="AH203" i="15"/>
  <c r="V208" i="15"/>
  <c r="AH208" i="15"/>
  <c r="AG209" i="15"/>
  <c r="Y209" i="15"/>
  <c r="Q209" i="15"/>
  <c r="AF209" i="15"/>
  <c r="X209" i="15"/>
  <c r="P209" i="15"/>
  <c r="U209" i="15"/>
  <c r="AE209" i="15"/>
  <c r="AH210" i="15"/>
  <c r="Z210" i="15"/>
  <c r="R210" i="15"/>
  <c r="AG210" i="15"/>
  <c r="Y210" i="15"/>
  <c r="Q210" i="15"/>
  <c r="U210" i="15"/>
  <c r="AE210" i="15"/>
  <c r="AI211" i="15"/>
  <c r="T214" i="15"/>
  <c r="AH214" i="15"/>
  <c r="Z215" i="15"/>
  <c r="Q216" i="15"/>
  <c r="AC216" i="15"/>
  <c r="T219" i="15"/>
  <c r="AE219" i="15"/>
  <c r="N223" i="15"/>
  <c r="AI223" i="15"/>
  <c r="R224" i="15"/>
  <c r="P202" i="15"/>
  <c r="X202" i="15"/>
  <c r="AF202" i="15"/>
  <c r="Q203" i="15"/>
  <c r="N208" i="15"/>
  <c r="Z208" i="15"/>
  <c r="AJ208" i="15"/>
  <c r="M209" i="15"/>
  <c r="W209" i="15"/>
  <c r="AI209" i="15"/>
  <c r="M210" i="15"/>
  <c r="W210" i="15"/>
  <c r="AI210" i="15"/>
  <c r="AC213" i="15"/>
  <c r="U213" i="15"/>
  <c r="M213" i="15"/>
  <c r="AJ213" i="15"/>
  <c r="AB213" i="15"/>
  <c r="T213" i="15"/>
  <c r="V213" i="15"/>
  <c r="AF213" i="15"/>
  <c r="AF214" i="15"/>
  <c r="X214" i="15"/>
  <c r="P214" i="15"/>
  <c r="AD214" i="15"/>
  <c r="V214" i="15"/>
  <c r="N214" i="15"/>
  <c r="AC214" i="15"/>
  <c r="U214" i="15"/>
  <c r="M214" i="15"/>
  <c r="Y214" i="15"/>
  <c r="AJ214" i="15"/>
  <c r="P215" i="15"/>
  <c r="J216" i="15"/>
  <c r="T216" i="15"/>
  <c r="AG216" i="15"/>
  <c r="AI219" i="15"/>
  <c r="V219" i="15"/>
  <c r="AJ219" i="15"/>
  <c r="J221" i="15"/>
  <c r="S223" i="15"/>
  <c r="W224" i="15"/>
  <c r="Z214" i="15"/>
  <c r="U216" i="15"/>
  <c r="AI216" i="15"/>
  <c r="W219" i="15"/>
  <c r="V223" i="15"/>
  <c r="Z224" i="15"/>
  <c r="P200" i="15"/>
  <c r="X200" i="15"/>
  <c r="R202" i="15"/>
  <c r="Z202" i="15"/>
  <c r="AH202" i="15"/>
  <c r="AC203" i="15"/>
  <c r="AJ203" i="15"/>
  <c r="AB203" i="15"/>
  <c r="T203" i="15"/>
  <c r="S203" i="15"/>
  <c r="AD203" i="15"/>
  <c r="R208" i="15"/>
  <c r="AB208" i="15"/>
  <c r="O214" i="15"/>
  <c r="AA214" i="15"/>
  <c r="S215" i="15"/>
  <c r="AF215" i="15"/>
  <c r="AH216" i="15"/>
  <c r="Z216" i="15"/>
  <c r="R216" i="15"/>
  <c r="AF216" i="15"/>
  <c r="X216" i="15"/>
  <c r="P216" i="15"/>
  <c r="AE216" i="15"/>
  <c r="W216" i="15"/>
  <c r="O216" i="15"/>
  <c r="V216" i="15"/>
  <c r="AJ216" i="15"/>
  <c r="M219" i="15"/>
  <c r="Z219" i="15"/>
  <c r="P220" i="15"/>
  <c r="AD220" i="15"/>
  <c r="Y223" i="15"/>
  <c r="AB224" i="15"/>
  <c r="AE225" i="15"/>
  <c r="V225" i="15"/>
  <c r="M225" i="15"/>
  <c r="AJ225" i="15"/>
  <c r="S202" i="15"/>
  <c r="AA202" i="15"/>
  <c r="U203" i="15"/>
  <c r="Y216" i="15"/>
  <c r="S220" i="15"/>
  <c r="AE220" i="15"/>
  <c r="AC221" i="15"/>
  <c r="U221" i="15"/>
  <c r="M221" i="15"/>
  <c r="AF221" i="15"/>
  <c r="X221" i="15"/>
  <c r="P221" i="15"/>
  <c r="AB221" i="15"/>
  <c r="AG224" i="15"/>
  <c r="AE224" i="15"/>
  <c r="N225" i="15"/>
  <c r="R214" i="15"/>
  <c r="M216" i="15"/>
  <c r="O219" i="15"/>
  <c r="AF223" i="15"/>
  <c r="X223" i="15"/>
  <c r="P223" i="15"/>
  <c r="AE223" i="15"/>
  <c r="W223" i="15"/>
  <c r="O223" i="15"/>
  <c r="AC223" i="15"/>
  <c r="U223" i="15"/>
  <c r="M223" i="15"/>
  <c r="AJ223" i="15"/>
  <c r="AB223" i="15"/>
  <c r="T223" i="15"/>
  <c r="AH223" i="15"/>
  <c r="Z223" i="15"/>
  <c r="R223" i="15"/>
  <c r="AD223" i="15"/>
  <c r="AG232" i="15"/>
  <c r="Y232" i="15"/>
  <c r="Q232" i="15"/>
  <c r="AE232" i="15"/>
  <c r="W232" i="15"/>
  <c r="O232" i="15"/>
  <c r="AD232" i="15"/>
  <c r="V232" i="15"/>
  <c r="N232" i="15"/>
  <c r="X232" i="15"/>
  <c r="AJ232" i="15"/>
  <c r="AJ235" i="15"/>
  <c r="AB235" i="15"/>
  <c r="T235" i="15"/>
  <c r="AH235" i="15"/>
  <c r="Z235" i="15"/>
  <c r="R235" i="15"/>
  <c r="AG235" i="15"/>
  <c r="Y235" i="15"/>
  <c r="Q235" i="15"/>
  <c r="AF235" i="15"/>
  <c r="X235" i="15"/>
  <c r="P235" i="15"/>
  <c r="W235" i="15"/>
  <c r="AG137" i="15"/>
  <c r="Y137" i="15"/>
  <c r="Q137" i="15"/>
  <c r="AF137" i="15"/>
  <c r="X137" i="15"/>
  <c r="P137" i="15"/>
  <c r="AD137" i="15"/>
  <c r="V137" i="15"/>
  <c r="N137" i="15"/>
  <c r="AC137" i="15"/>
  <c r="U137" i="15"/>
  <c r="M137" i="15"/>
  <c r="AJ137" i="15"/>
  <c r="AB137" i="15"/>
  <c r="T137" i="15"/>
  <c r="AE137" i="15"/>
  <c r="P138" i="15"/>
  <c r="AJ138" i="15"/>
  <c r="T139" i="15"/>
  <c r="AG363" i="15"/>
  <c r="Y363" i="15"/>
  <c r="Q363" i="15"/>
  <c r="AF363" i="15"/>
  <c r="X363" i="15"/>
  <c r="P363" i="15"/>
  <c r="AE363" i="15"/>
  <c r="W363" i="15"/>
  <c r="O363" i="15"/>
  <c r="AD363" i="15"/>
  <c r="V363" i="15"/>
  <c r="N363" i="15"/>
  <c r="AC363" i="15"/>
  <c r="U363" i="15"/>
  <c r="M363" i="15"/>
  <c r="AJ363" i="15"/>
  <c r="AB363" i="15"/>
  <c r="T363" i="15"/>
  <c r="S224" i="15"/>
  <c r="AA224" i="15"/>
  <c r="AI224" i="15"/>
  <c r="Z232" i="15"/>
  <c r="AA235" i="15"/>
  <c r="J237" i="15"/>
  <c r="AH137" i="15"/>
  <c r="S138" i="15"/>
  <c r="U139" i="15"/>
  <c r="R211" i="15"/>
  <c r="Z211" i="15"/>
  <c r="AH211" i="15"/>
  <c r="S212" i="15"/>
  <c r="AA212" i="15"/>
  <c r="P219" i="15"/>
  <c r="X219" i="15"/>
  <c r="AF219" i="15"/>
  <c r="R221" i="15"/>
  <c r="Z221" i="15"/>
  <c r="AH221" i="15"/>
  <c r="S222" i="15"/>
  <c r="AA222" i="15"/>
  <c r="M224" i="15"/>
  <c r="U224" i="15"/>
  <c r="AC224" i="15"/>
  <c r="O225" i="15"/>
  <c r="X225" i="15"/>
  <c r="AG225" i="15"/>
  <c r="AH226" i="15"/>
  <c r="Z226" i="15"/>
  <c r="R226" i="15"/>
  <c r="V226" i="15"/>
  <c r="AF226" i="15"/>
  <c r="S230" i="15"/>
  <c r="AF231" i="15"/>
  <c r="X231" i="15"/>
  <c r="P231" i="15"/>
  <c r="AD231" i="15"/>
  <c r="V231" i="15"/>
  <c r="N231" i="15"/>
  <c r="AC231" i="15"/>
  <c r="U231" i="15"/>
  <c r="M231" i="15"/>
  <c r="Y231" i="15"/>
  <c r="AJ231" i="15"/>
  <c r="P232" i="15"/>
  <c r="AB232" i="15"/>
  <c r="J233" i="15"/>
  <c r="T233" i="15"/>
  <c r="AG233" i="15"/>
  <c r="AI234" i="15"/>
  <c r="V234" i="15"/>
  <c r="N235" i="15"/>
  <c r="AD235" i="15"/>
  <c r="AH236" i="15"/>
  <c r="Z236" i="15"/>
  <c r="R236" i="15"/>
  <c r="AG236" i="15"/>
  <c r="Y236" i="15"/>
  <c r="Q236" i="15"/>
  <c r="AB236" i="15"/>
  <c r="R137" i="15"/>
  <c r="X138" i="15"/>
  <c r="AB139" i="15"/>
  <c r="S363" i="15"/>
  <c r="AH364" i="15"/>
  <c r="Z364" i="15"/>
  <c r="R364" i="15"/>
  <c r="AG364" i="15"/>
  <c r="Y364" i="15"/>
  <c r="Q364" i="15"/>
  <c r="AF364" i="15"/>
  <c r="X364" i="15"/>
  <c r="P364" i="15"/>
  <c r="AE364" i="15"/>
  <c r="W364" i="15"/>
  <c r="O364" i="15"/>
  <c r="AD364" i="15"/>
  <c r="V364" i="15"/>
  <c r="N364" i="15"/>
  <c r="AC364" i="15"/>
  <c r="U364" i="15"/>
  <c r="M364" i="15"/>
  <c r="S211" i="15"/>
  <c r="AA211" i="15"/>
  <c r="T212" i="15"/>
  <c r="AB212" i="15"/>
  <c r="Q219" i="15"/>
  <c r="Y219" i="15"/>
  <c r="AG219" i="15"/>
  <c r="S221" i="15"/>
  <c r="AA221" i="15"/>
  <c r="T222" i="15"/>
  <c r="AB222" i="15"/>
  <c r="N224" i="15"/>
  <c r="V224" i="15"/>
  <c r="AD224" i="15"/>
  <c r="P225" i="15"/>
  <c r="Y225" i="15"/>
  <c r="AI225" i="15"/>
  <c r="AE230" i="15"/>
  <c r="AC230" i="15"/>
  <c r="U230" i="15"/>
  <c r="M230" i="15"/>
  <c r="AJ230" i="15"/>
  <c r="AB230" i="15"/>
  <c r="T230" i="15"/>
  <c r="V230" i="15"/>
  <c r="AG230" i="15"/>
  <c r="R232" i="15"/>
  <c r="AC232" i="15"/>
  <c r="U233" i="15"/>
  <c r="AF234" i="15"/>
  <c r="X234" i="15"/>
  <c r="P234" i="15"/>
  <c r="W234" i="15"/>
  <c r="O235" i="15"/>
  <c r="AE235" i="15"/>
  <c r="S137" i="15"/>
  <c r="AA138" i="15"/>
  <c r="AI139" i="15"/>
  <c r="Z363" i="15"/>
  <c r="S232" i="15"/>
  <c r="AF232" i="15"/>
  <c r="AH233" i="15"/>
  <c r="Z233" i="15"/>
  <c r="R233" i="15"/>
  <c r="AF233" i="15"/>
  <c r="X233" i="15"/>
  <c r="P233" i="15"/>
  <c r="AE233" i="15"/>
  <c r="W233" i="15"/>
  <c r="O233" i="15"/>
  <c r="V233" i="15"/>
  <c r="AJ233" i="15"/>
  <c r="S235" i="15"/>
  <c r="AI235" i="15"/>
  <c r="AD139" i="15"/>
  <c r="V139" i="15"/>
  <c r="N139" i="15"/>
  <c r="AG139" i="15"/>
  <c r="S219" i="15"/>
  <c r="AA219" i="15"/>
  <c r="P224" i="15"/>
  <c r="X224" i="15"/>
  <c r="AF224" i="15"/>
  <c r="S225" i="15"/>
  <c r="O226" i="15"/>
  <c r="Y226" i="15"/>
  <c r="N230" i="15"/>
  <c r="X230" i="15"/>
  <c r="AI230" i="15"/>
  <c r="Q231" i="15"/>
  <c r="AB231" i="15"/>
  <c r="T232" i="15"/>
  <c r="AH232" i="15"/>
  <c r="Y233" i="15"/>
  <c r="N234" i="15"/>
  <c r="AB234" i="15"/>
  <c r="U235" i="15"/>
  <c r="P236" i="15"/>
  <c r="AF236" i="15"/>
  <c r="Z137" i="15"/>
  <c r="AH138" i="15"/>
  <c r="Z138" i="15"/>
  <c r="R138" i="15"/>
  <c r="AG138" i="15"/>
  <c r="Y138" i="15"/>
  <c r="Q138" i="15"/>
  <c r="AE138" i="15"/>
  <c r="W138" i="15"/>
  <c r="O138" i="15"/>
  <c r="AD138" i="15"/>
  <c r="V138" i="15"/>
  <c r="N138" i="15"/>
  <c r="AC138" i="15"/>
  <c r="U138" i="15"/>
  <c r="M138" i="15"/>
  <c r="AF138" i="15"/>
  <c r="M139" i="15"/>
  <c r="AJ139" i="15"/>
  <c r="AH363" i="15"/>
  <c r="T364" i="15"/>
  <c r="Q224" i="15"/>
  <c r="Y224" i="15"/>
  <c r="AH225" i="15"/>
  <c r="Z225" i="15"/>
  <c r="R225" i="15"/>
  <c r="T225" i="15"/>
  <c r="AC225" i="15"/>
  <c r="U232" i="15"/>
  <c r="AI232" i="15"/>
  <c r="M233" i="15"/>
  <c r="AA233" i="15"/>
  <c r="V235" i="15"/>
  <c r="Q139" i="15"/>
  <c r="AI363" i="15"/>
  <c r="AA364" i="15"/>
  <c r="AG367" i="15"/>
  <c r="Y367" i="15"/>
  <c r="Q367" i="15"/>
  <c r="AE367" i="15"/>
  <c r="W367" i="15"/>
  <c r="O367" i="15"/>
  <c r="AD367" i="15"/>
  <c r="V367" i="15"/>
  <c r="N367" i="15"/>
  <c r="S238" i="15"/>
  <c r="AA238" i="15"/>
  <c r="AI238" i="15"/>
  <c r="P141" i="15"/>
  <c r="X141" i="15"/>
  <c r="AF141" i="15"/>
  <c r="Q142" i="15"/>
  <c r="Y142" i="15"/>
  <c r="AG142" i="15"/>
  <c r="S360" i="15"/>
  <c r="AA360" i="15"/>
  <c r="AI360" i="15"/>
  <c r="P371" i="15"/>
  <c r="X371" i="15"/>
  <c r="AF371" i="15"/>
  <c r="Q372" i="15"/>
  <c r="Y372" i="15"/>
  <c r="AG372" i="15"/>
  <c r="S227" i="15"/>
  <c r="AA227" i="15"/>
  <c r="AI227" i="15"/>
  <c r="S237" i="15"/>
  <c r="AA237" i="15"/>
  <c r="AI237" i="15"/>
  <c r="T238" i="15"/>
  <c r="AB238" i="15"/>
  <c r="AJ238" i="15"/>
  <c r="O139" i="15"/>
  <c r="W139" i="15"/>
  <c r="AE139" i="15"/>
  <c r="P140" i="15"/>
  <c r="X140" i="15"/>
  <c r="AF140" i="15"/>
  <c r="Q141" i="15"/>
  <c r="Y141" i="15"/>
  <c r="AG141" i="15"/>
  <c r="R142" i="15"/>
  <c r="Z142" i="15"/>
  <c r="AH142" i="15"/>
  <c r="S359" i="15"/>
  <c r="AA359" i="15"/>
  <c r="AI359" i="15"/>
  <c r="T360" i="15"/>
  <c r="AB360" i="15"/>
  <c r="AJ360" i="15"/>
  <c r="P368" i="15"/>
  <c r="X368" i="15"/>
  <c r="AF368" i="15"/>
  <c r="Q371" i="15"/>
  <c r="Y371" i="15"/>
  <c r="AG371" i="15"/>
  <c r="R372" i="15"/>
  <c r="Z372" i="15"/>
  <c r="AH372" i="15"/>
  <c r="S226" i="15"/>
  <c r="AA226" i="15"/>
  <c r="T227" i="15"/>
  <c r="AB227" i="15"/>
  <c r="Q234" i="15"/>
  <c r="Y234" i="15"/>
  <c r="AG234" i="15"/>
  <c r="S236" i="15"/>
  <c r="AA236" i="15"/>
  <c r="AI236" i="15"/>
  <c r="T237" i="15"/>
  <c r="AB237" i="15"/>
  <c r="AJ237" i="15"/>
  <c r="M238" i="15"/>
  <c r="U238" i="15"/>
  <c r="AC238" i="15"/>
  <c r="P139" i="15"/>
  <c r="X139" i="15"/>
  <c r="AF139" i="15"/>
  <c r="Q140" i="15"/>
  <c r="Y140" i="15"/>
  <c r="AG140" i="15"/>
  <c r="R141" i="15"/>
  <c r="Z141" i="15"/>
  <c r="AH141" i="15"/>
  <c r="S142" i="15"/>
  <c r="AA142" i="15"/>
  <c r="AI142" i="15"/>
  <c r="T359" i="15"/>
  <c r="AB359" i="15"/>
  <c r="AJ359" i="15"/>
  <c r="M360" i="15"/>
  <c r="U360" i="15"/>
  <c r="AC360" i="15"/>
  <c r="P367" i="15"/>
  <c r="X367" i="15"/>
  <c r="AF367" i="15"/>
  <c r="Q368" i="15"/>
  <c r="Y368" i="15"/>
  <c r="AG368" i="15"/>
  <c r="R371" i="15"/>
  <c r="Z371" i="15"/>
  <c r="AH371" i="15"/>
  <c r="S372" i="15"/>
  <c r="AA372" i="15"/>
  <c r="AI372" i="15"/>
  <c r="S141" i="15"/>
  <c r="AA141" i="15"/>
  <c r="AI141" i="15"/>
  <c r="T142" i="15"/>
  <c r="AB142" i="15"/>
  <c r="AJ142" i="15"/>
  <c r="S371" i="15"/>
  <c r="AA371" i="15"/>
  <c r="AI371" i="15"/>
  <c r="T372" i="15"/>
  <c r="AB372" i="15"/>
  <c r="S234" i="15"/>
  <c r="AA234" i="15"/>
  <c r="M236" i="15"/>
  <c r="U236" i="15"/>
  <c r="N237" i="15"/>
  <c r="V237" i="15"/>
  <c r="O238" i="15"/>
  <c r="W238" i="15"/>
  <c r="AE238" i="15"/>
  <c r="R139" i="15"/>
  <c r="Z139" i="15"/>
  <c r="AH139" i="15"/>
  <c r="S140" i="15"/>
  <c r="AA140" i="15"/>
  <c r="T141" i="15"/>
  <c r="AB141" i="15"/>
  <c r="AJ141" i="15"/>
  <c r="M142" i="15"/>
  <c r="U142" i="15"/>
  <c r="N359" i="15"/>
  <c r="V359" i="15"/>
  <c r="O360" i="15"/>
  <c r="W360" i="15"/>
  <c r="AE360" i="15"/>
  <c r="R367" i="15"/>
  <c r="Z367" i="15"/>
  <c r="AH367" i="15"/>
  <c r="S368" i="15"/>
  <c r="AA368" i="15"/>
  <c r="T371" i="15"/>
  <c r="AB371" i="15"/>
  <c r="AJ371" i="15"/>
  <c r="M372" i="15"/>
  <c r="U372" i="15"/>
  <c r="AC372" i="15"/>
  <c r="P238" i="15"/>
  <c r="X238" i="15"/>
  <c r="S139" i="15"/>
  <c r="AA139" i="15"/>
  <c r="T140" i="15"/>
  <c r="AB140" i="15"/>
  <c r="M141" i="15"/>
  <c r="U141" i="15"/>
  <c r="N142" i="15"/>
  <c r="V142" i="15"/>
  <c r="P360" i="15"/>
  <c r="X360" i="15"/>
  <c r="S367" i="15"/>
  <c r="AA367" i="15"/>
  <c r="T368" i="15"/>
  <c r="AB368" i="15"/>
  <c r="M371" i="15"/>
  <c r="U371" i="15"/>
  <c r="N372" i="15"/>
  <c r="V372" i="15"/>
  <c r="Y1110" i="7"/>
  <c r="AF1110" i="7"/>
  <c r="S1407" i="7"/>
  <c r="AG1407" i="7"/>
  <c r="N1407" i="7"/>
  <c r="O1522" i="7"/>
  <c r="AD1522" i="7"/>
  <c r="N1522" i="7"/>
  <c r="U1488" i="7"/>
  <c r="M1488" i="7"/>
  <c r="AE37" i="7"/>
  <c r="O37" i="7"/>
  <c r="R28" i="7"/>
  <c r="AC28" i="7"/>
  <c r="Q28" i="7"/>
  <c r="Y1300" i="7"/>
  <c r="J1330" i="7"/>
  <c r="N1807" i="7"/>
  <c r="S1494" i="7"/>
  <c r="T1348" i="7"/>
  <c r="O1708" i="7"/>
  <c r="R531" i="7"/>
  <c r="AC274" i="7"/>
  <c r="AF392" i="7"/>
  <c r="AC527" i="7"/>
  <c r="AI1168" i="7"/>
  <c r="Y1493" i="7"/>
  <c r="AC1532" i="7"/>
  <c r="J557" i="7"/>
  <c r="AC560" i="7"/>
  <c r="J562" i="7"/>
  <c r="AA574" i="7"/>
  <c r="T590" i="7"/>
  <c r="AE601" i="7"/>
  <c r="J603" i="7"/>
  <c r="AE959" i="7"/>
  <c r="T1171" i="7"/>
  <c r="J818" i="7"/>
  <c r="AI881" i="7"/>
  <c r="J398" i="7"/>
  <c r="Y1413" i="7"/>
  <c r="AH1413" i="7"/>
  <c r="AH1307" i="7"/>
  <c r="W615" i="7"/>
  <c r="P1309" i="7"/>
  <c r="J978" i="7"/>
  <c r="M979" i="7"/>
  <c r="Y1716" i="7"/>
  <c r="O1716" i="7"/>
  <c r="AB880" i="7"/>
  <c r="U880" i="7"/>
  <c r="AJ1527" i="7"/>
  <c r="AI1634" i="7"/>
  <c r="Z530" i="7"/>
  <c r="J535" i="7"/>
  <c r="X525" i="7"/>
  <c r="J956" i="7"/>
  <c r="AC1312" i="7"/>
  <c r="AF1331" i="7"/>
  <c r="AH541" i="7"/>
  <c r="J544" i="7"/>
  <c r="AE550" i="7"/>
  <c r="AI565" i="7"/>
  <c r="J572" i="7"/>
  <c r="R959" i="7"/>
  <c r="N758" i="7"/>
  <c r="AE1388" i="7"/>
  <c r="V1413" i="7"/>
  <c r="X759" i="7"/>
  <c r="O1244" i="7"/>
  <c r="J465" i="7"/>
  <c r="AD615" i="7"/>
  <c r="AG288" i="7"/>
  <c r="Q288" i="7"/>
  <c r="M1810" i="7"/>
  <c r="Y1601" i="7"/>
  <c r="O556" i="7"/>
  <c r="AD556" i="7"/>
  <c r="P947" i="7"/>
  <c r="AJ1169" i="7"/>
  <c r="T1169" i="7"/>
  <c r="X1110" i="7"/>
  <c r="M694" i="7"/>
  <c r="S758" i="7"/>
  <c r="N821" i="7"/>
  <c r="U1359" i="7"/>
  <c r="X1407" i="7"/>
  <c r="T822" i="7"/>
  <c r="S1334" i="7"/>
  <c r="AE1815" i="7"/>
  <c r="AJ1036" i="7"/>
  <c r="N1036" i="7"/>
  <c r="M1036" i="7"/>
  <c r="R328" i="7"/>
  <c r="AH328" i="7"/>
  <c r="M328" i="7"/>
  <c r="M1509" i="7"/>
  <c r="O1509" i="7"/>
  <c r="AE1431" i="7"/>
  <c r="U1431" i="7"/>
  <c r="M1431" i="7"/>
  <c r="P1298" i="7"/>
  <c r="J1328" i="7"/>
  <c r="W1613" i="7"/>
  <c r="P1636" i="7"/>
  <c r="J538" i="7"/>
  <c r="AI543" i="7"/>
  <c r="T543" i="7"/>
  <c r="AC544" i="7"/>
  <c r="AI555" i="7"/>
  <c r="U555" i="7"/>
  <c r="Y456" i="7"/>
  <c r="AG1110" i="7"/>
  <c r="AD337" i="7"/>
  <c r="P694" i="7"/>
  <c r="AD758" i="7"/>
  <c r="AD1359" i="7"/>
  <c r="Q1362" i="7"/>
  <c r="R759" i="7"/>
  <c r="Y1731" i="7"/>
  <c r="AF1731" i="7"/>
  <c r="AI434" i="7"/>
  <c r="AJ434" i="7"/>
  <c r="AC524" i="7"/>
  <c r="AE955" i="7"/>
  <c r="J1704" i="7"/>
  <c r="N1706" i="7"/>
  <c r="AC277" i="7"/>
  <c r="J1597" i="7"/>
  <c r="AC1495" i="7"/>
  <c r="AG1531" i="7"/>
  <c r="X529" i="7"/>
  <c r="AC532" i="7"/>
  <c r="J534" i="7"/>
  <c r="P956" i="7"/>
  <c r="J1301" i="7"/>
  <c r="U1623" i="7"/>
  <c r="Q556" i="7"/>
  <c r="AG568" i="7"/>
  <c r="R571" i="7"/>
  <c r="J596" i="7"/>
  <c r="AJ599" i="7"/>
  <c r="U599" i="7"/>
  <c r="N599" i="7"/>
  <c r="J1172" i="7"/>
  <c r="W460" i="7"/>
  <c r="J691" i="7"/>
  <c r="W1047" i="7"/>
  <c r="AA1240" i="7"/>
  <c r="X335" i="7"/>
  <c r="AH1174" i="7"/>
  <c r="AJ462" i="7"/>
  <c r="V953" i="7"/>
  <c r="J1305" i="7"/>
  <c r="AC1315" i="7"/>
  <c r="AA1315" i="7"/>
  <c r="Q337" i="7"/>
  <c r="J463" i="7"/>
  <c r="AH464" i="7"/>
  <c r="M695" i="7"/>
  <c r="AB824" i="7"/>
  <c r="S405" i="7"/>
  <c r="AE1752" i="7"/>
  <c r="AA1017" i="7"/>
  <c r="J1300" i="7"/>
  <c r="J220" i="7"/>
  <c r="J1708" i="7"/>
  <c r="AF537" i="7"/>
  <c r="J119" i="7"/>
  <c r="AG946" i="7"/>
  <c r="AJ1042" i="7"/>
  <c r="J1168" i="7"/>
  <c r="AJ1322" i="7"/>
  <c r="J1327" i="7"/>
  <c r="J1493" i="7"/>
  <c r="W1616" i="7"/>
  <c r="J1620" i="7"/>
  <c r="M543" i="7"/>
  <c r="Q555" i="7"/>
  <c r="Z572" i="7"/>
  <c r="AE577" i="7"/>
  <c r="T1045" i="7"/>
  <c r="J1171" i="7"/>
  <c r="AH754" i="7"/>
  <c r="N971" i="7"/>
  <c r="S337" i="7"/>
  <c r="J1413" i="7"/>
  <c r="U1414" i="7"/>
  <c r="U614" i="7"/>
  <c r="Q695" i="7"/>
  <c r="J1724" i="7"/>
  <c r="AI1760" i="7"/>
  <c r="AG1760" i="7"/>
  <c r="P1760" i="7"/>
  <c r="N1760" i="7"/>
  <c r="Z644" i="7"/>
  <c r="X644" i="7"/>
  <c r="R1088" i="7"/>
  <c r="AD1088" i="7"/>
  <c r="Q1088" i="7"/>
  <c r="V1362" i="7"/>
  <c r="AE1371" i="7"/>
  <c r="Y1374" i="7"/>
  <c r="J1379" i="7"/>
  <c r="V1383" i="7"/>
  <c r="J1388" i="7"/>
  <c r="Y1402" i="7"/>
  <c r="J1407" i="7"/>
  <c r="Y338" i="7"/>
  <c r="J339" i="7"/>
  <c r="J1116" i="7"/>
  <c r="P618" i="7"/>
  <c r="M1714" i="7"/>
  <c r="V1720" i="7"/>
  <c r="V1728" i="7"/>
  <c r="J1738" i="7"/>
  <c r="J1741" i="7"/>
  <c r="J1755" i="7"/>
  <c r="J1758" i="7"/>
  <c r="S62" i="7"/>
  <c r="J1482" i="7"/>
  <c r="R1488" i="7"/>
  <c r="X1523" i="7"/>
  <c r="J1343" i="7"/>
  <c r="S1510" i="7"/>
  <c r="V983" i="7"/>
  <c r="O1040" i="7"/>
  <c r="AG653" i="7"/>
  <c r="AH670" i="7"/>
  <c r="J1434" i="7"/>
  <c r="J1445" i="7"/>
  <c r="AI1454" i="7"/>
  <c r="J1456" i="7"/>
  <c r="AA1474" i="7"/>
  <c r="J1476" i="7"/>
  <c r="J17" i="7"/>
  <c r="J31" i="7"/>
  <c r="J40" i="7"/>
  <c r="J45" i="7"/>
  <c r="AG72" i="7"/>
  <c r="AJ75" i="7"/>
  <c r="W91" i="7"/>
  <c r="J107" i="7"/>
  <c r="AG125" i="7"/>
  <c r="J130" i="7"/>
  <c r="AF139" i="7"/>
  <c r="J163" i="7"/>
  <c r="J194" i="7"/>
  <c r="AJ195" i="7"/>
  <c r="J205" i="7"/>
  <c r="X224" i="7"/>
  <c r="AI235" i="7"/>
  <c r="Y249" i="7"/>
  <c r="J251" i="7"/>
  <c r="R704" i="7"/>
  <c r="Z781" i="7"/>
  <c r="AD781" i="7"/>
  <c r="AC781" i="7"/>
  <c r="J1771" i="7"/>
  <c r="AG56" i="7"/>
  <c r="AC1522" i="7"/>
  <c r="AE890" i="7"/>
  <c r="AH893" i="7"/>
  <c r="U1509" i="7"/>
  <c r="M1512" i="7"/>
  <c r="J981" i="7"/>
  <c r="AG635" i="7"/>
  <c r="AI655" i="7"/>
  <c r="J660" i="7"/>
  <c r="V669" i="7"/>
  <c r="J671" i="7"/>
  <c r="P1423" i="7"/>
  <c r="X1434" i="7"/>
  <c r="AG1465" i="7"/>
  <c r="P14" i="7"/>
  <c r="R25" i="7"/>
  <c r="V40" i="7"/>
  <c r="Z88" i="7"/>
  <c r="AJ94" i="7"/>
  <c r="AB99" i="7"/>
  <c r="V138" i="7"/>
  <c r="P163" i="7"/>
  <c r="J185" i="7"/>
  <c r="U186" i="7"/>
  <c r="AJ194" i="7"/>
  <c r="Z213" i="7"/>
  <c r="S251" i="7"/>
  <c r="AC285" i="7"/>
  <c r="O294" i="7"/>
  <c r="AB299" i="7"/>
  <c r="AG302" i="7"/>
  <c r="M311" i="7"/>
  <c r="AB450" i="7"/>
  <c r="Y481" i="7"/>
  <c r="P481" i="7"/>
  <c r="AH1719" i="7"/>
  <c r="U1727" i="7"/>
  <c r="AD1749" i="7"/>
  <c r="AB1333" i="7"/>
  <c r="X1491" i="7"/>
  <c r="V1521" i="7"/>
  <c r="J1526" i="7"/>
  <c r="P1817" i="7"/>
  <c r="O1008" i="7"/>
  <c r="AE1016" i="7"/>
  <c r="AI1039" i="7"/>
  <c r="P310" i="7"/>
  <c r="AE310" i="7"/>
  <c r="W584" i="7"/>
  <c r="AI587" i="7"/>
  <c r="Y607" i="7"/>
  <c r="J752" i="7"/>
  <c r="X815" i="7"/>
  <c r="AC332" i="7"/>
  <c r="S753" i="7"/>
  <c r="AF609" i="7"/>
  <c r="Z610" i="7"/>
  <c r="W398" i="7"/>
  <c r="AH962" i="7"/>
  <c r="J612" i="7"/>
  <c r="Y463" i="7"/>
  <c r="AJ1355" i="7"/>
  <c r="AG1362" i="7"/>
  <c r="U1401" i="7"/>
  <c r="M1406" i="7"/>
  <c r="J886" i="7"/>
  <c r="U976" i="7"/>
  <c r="AA1246" i="7"/>
  <c r="J1319" i="7"/>
  <c r="U978" i="7"/>
  <c r="O468" i="7"/>
  <c r="AG889" i="7"/>
  <c r="J1712" i="7"/>
  <c r="R1732" i="7"/>
  <c r="J1734" i="7"/>
  <c r="AF1735" i="7"/>
  <c r="AI1748" i="7"/>
  <c r="J1753" i="7"/>
  <c r="X1754" i="7"/>
  <c r="J1756" i="7"/>
  <c r="O1758" i="7"/>
  <c r="AH1774" i="7"/>
  <c r="X1339" i="7"/>
  <c r="AC1517" i="7"/>
  <c r="M1521" i="7"/>
  <c r="AA893" i="7"/>
  <c r="J895" i="7"/>
  <c r="R1819" i="7"/>
  <c r="U1790" i="7"/>
  <c r="O981" i="7"/>
  <c r="V1007" i="7"/>
  <c r="AI1010" i="7"/>
  <c r="J1424" i="7"/>
  <c r="U1456" i="7"/>
  <c r="V1470" i="7"/>
  <c r="J1472" i="7"/>
  <c r="AB19" i="7"/>
  <c r="O22" i="7"/>
  <c r="N138" i="7"/>
  <c r="AC149" i="7"/>
  <c r="AB152" i="7"/>
  <c r="U160" i="7"/>
  <c r="AE272" i="7"/>
  <c r="AA282" i="7"/>
  <c r="O296" i="7"/>
  <c r="T420" i="7"/>
  <c r="P447" i="7"/>
  <c r="AI480" i="7"/>
  <c r="AD480" i="7"/>
  <c r="R480" i="7"/>
  <c r="AE504" i="7"/>
  <c r="Y504" i="7"/>
  <c r="U504" i="7"/>
  <c r="R521" i="7"/>
  <c r="P521" i="7"/>
  <c r="R705" i="7"/>
  <c r="AF930" i="7"/>
  <c r="N930" i="7"/>
  <c r="AE1758" i="7"/>
  <c r="AD1521" i="7"/>
  <c r="AC1021" i="7"/>
  <c r="AA626" i="7"/>
  <c r="W657" i="7"/>
  <c r="AC1456" i="7"/>
  <c r="X47" i="7"/>
  <c r="AA81" i="7"/>
  <c r="J83" i="7"/>
  <c r="AG87" i="7"/>
  <c r="R126" i="7"/>
  <c r="AC129" i="7"/>
  <c r="J142" i="7"/>
  <c r="AD148" i="7"/>
  <c r="Q149" i="7"/>
  <c r="W174" i="7"/>
  <c r="J176" i="7"/>
  <c r="Y182" i="7"/>
  <c r="Z188" i="7"/>
  <c r="J190" i="7"/>
  <c r="AB193" i="7"/>
  <c r="R196" i="7"/>
  <c r="AB201" i="7"/>
  <c r="AC253" i="7"/>
  <c r="J286" i="7"/>
  <c r="J292" i="7"/>
  <c r="M310" i="7"/>
  <c r="J318" i="7"/>
  <c r="AI344" i="7"/>
  <c r="M366" i="7"/>
  <c r="V383" i="7"/>
  <c r="U869" i="7"/>
  <c r="R869" i="7"/>
  <c r="V1167" i="7"/>
  <c r="V1589" i="7"/>
  <c r="T1675" i="7"/>
  <c r="AI1701" i="7"/>
  <c r="AI1787" i="7"/>
  <c r="J545" i="7"/>
  <c r="N567" i="7"/>
  <c r="Y578" i="7"/>
  <c r="S584" i="7"/>
  <c r="J589" i="7"/>
  <c r="J597" i="7"/>
  <c r="Q814" i="7"/>
  <c r="J1043" i="7"/>
  <c r="J395" i="7"/>
  <c r="Q458" i="7"/>
  <c r="S817" i="7"/>
  <c r="Y960" i="7"/>
  <c r="J1240" i="7"/>
  <c r="AG611" i="7"/>
  <c r="AE962" i="7"/>
  <c r="N463" i="7"/>
  <c r="T758" i="7"/>
  <c r="W1372" i="7"/>
  <c r="U1386" i="7"/>
  <c r="Y1400" i="7"/>
  <c r="Z1403" i="7"/>
  <c r="W1406" i="7"/>
  <c r="J977" i="7"/>
  <c r="M888" i="7"/>
  <c r="J618" i="7"/>
  <c r="Z1748" i="7"/>
  <c r="Z1753" i="7"/>
  <c r="AF1758" i="7"/>
  <c r="N1335" i="7"/>
  <c r="W1816" i="7"/>
  <c r="S1819" i="7"/>
  <c r="Q1007" i="7"/>
  <c r="AB1026" i="7"/>
  <c r="AI659" i="7"/>
  <c r="J678" i="7"/>
  <c r="AI1421" i="7"/>
  <c r="J1432" i="7"/>
  <c r="W1441" i="7"/>
  <c r="J1443" i="7"/>
  <c r="AA1458" i="7"/>
  <c r="AD1469" i="7"/>
  <c r="J1474" i="7"/>
  <c r="J9" i="7"/>
  <c r="Q44" i="7"/>
  <c r="Y52" i="7"/>
  <c r="AD70" i="7"/>
  <c r="J72" i="7"/>
  <c r="J80" i="7"/>
  <c r="AE92" i="7"/>
  <c r="J97" i="7"/>
  <c r="J105" i="7"/>
  <c r="AJ111" i="7"/>
  <c r="J113" i="7"/>
  <c r="J125" i="7"/>
  <c r="J136" i="7"/>
  <c r="AA159" i="7"/>
  <c r="AE171" i="7"/>
  <c r="AG198" i="7"/>
  <c r="X209" i="7"/>
  <c r="AJ217" i="7"/>
  <c r="AI225" i="7"/>
  <c r="AI310" i="7"/>
  <c r="Q504" i="7"/>
  <c r="AJ707" i="7"/>
  <c r="T707" i="7"/>
  <c r="AH773" i="7"/>
  <c r="V773" i="7"/>
  <c r="AJ373" i="7"/>
  <c r="N413" i="7"/>
  <c r="Q427" i="7"/>
  <c r="AI444" i="7"/>
  <c r="R453" i="7"/>
  <c r="J493" i="7"/>
  <c r="J501" i="7"/>
  <c r="V511" i="7"/>
  <c r="J518" i="7"/>
  <c r="AJ519" i="7"/>
  <c r="AC704" i="7"/>
  <c r="J713" i="7"/>
  <c r="J746" i="7"/>
  <c r="R776" i="7"/>
  <c r="X779" i="7"/>
  <c r="J787" i="7"/>
  <c r="M793" i="7"/>
  <c r="J829" i="7"/>
  <c r="AJ833" i="7"/>
  <c r="AD838" i="7"/>
  <c r="AJ841" i="7"/>
  <c r="X858" i="7"/>
  <c r="J865" i="7"/>
  <c r="AC897" i="7"/>
  <c r="U901" i="7"/>
  <c r="J926" i="7"/>
  <c r="T927" i="7"/>
  <c r="J1057" i="7"/>
  <c r="AA1074" i="7"/>
  <c r="AJ1088" i="7"/>
  <c r="O1099" i="7"/>
  <c r="AG1144" i="7"/>
  <c r="J1146" i="7"/>
  <c r="J1160" i="7"/>
  <c r="Q1186" i="7"/>
  <c r="J1191" i="7"/>
  <c r="Y1192" i="7"/>
  <c r="AI1229" i="7"/>
  <c r="M1249" i="7"/>
  <c r="Y1251" i="7"/>
  <c r="AE1261" i="7"/>
  <c r="U1271" i="7"/>
  <c r="Z1294" i="7"/>
  <c r="AE1558" i="7"/>
  <c r="J1593" i="7"/>
  <c r="O1641" i="7"/>
  <c r="AJ1647" i="7"/>
  <c r="Y1651" i="7"/>
  <c r="AJ1664" i="7"/>
  <c r="AA1666" i="7"/>
  <c r="AG1609" i="7"/>
  <c r="AD1612" i="7"/>
  <c r="V1801" i="7"/>
  <c r="AC305" i="7"/>
  <c r="J320" i="7"/>
  <c r="J328" i="7"/>
  <c r="J343" i="7"/>
  <c r="AF358" i="7"/>
  <c r="AH383" i="7"/>
  <c r="AH387" i="7"/>
  <c r="AB407" i="7"/>
  <c r="J414" i="7"/>
  <c r="X421" i="7"/>
  <c r="T443" i="7"/>
  <c r="AG446" i="7"/>
  <c r="AG481" i="7"/>
  <c r="J484" i="7"/>
  <c r="AA485" i="7"/>
  <c r="J503" i="7"/>
  <c r="O510" i="7"/>
  <c r="AG521" i="7"/>
  <c r="Q704" i="7"/>
  <c r="W708" i="7"/>
  <c r="AH719" i="7"/>
  <c r="J721" i="7"/>
  <c r="V738" i="7"/>
  <c r="V746" i="7"/>
  <c r="J748" i="7"/>
  <c r="Y772" i="7"/>
  <c r="AE787" i="7"/>
  <c r="AD795" i="7"/>
  <c r="R829" i="7"/>
  <c r="J834" i="7"/>
  <c r="O835" i="7"/>
  <c r="O857" i="7"/>
  <c r="J867" i="7"/>
  <c r="W871" i="7"/>
  <c r="J873" i="7"/>
  <c r="AD901" i="7"/>
  <c r="N906" i="7"/>
  <c r="AF909" i="7"/>
  <c r="J911" i="7"/>
  <c r="V918" i="7"/>
  <c r="J942" i="7"/>
  <c r="AJ1093" i="7"/>
  <c r="J1123" i="7"/>
  <c r="W1129" i="7"/>
  <c r="S1146" i="7"/>
  <c r="J1148" i="7"/>
  <c r="AE1149" i="7"/>
  <c r="AC1166" i="7"/>
  <c r="W1185" i="7"/>
  <c r="W1186" i="7"/>
  <c r="J1220" i="7"/>
  <c r="J1232" i="7"/>
  <c r="M1273" i="7"/>
  <c r="P1275" i="7"/>
  <c r="Z1277" i="7"/>
  <c r="X1281" i="7"/>
  <c r="T1533" i="7"/>
  <c r="AD1541" i="7"/>
  <c r="AC1547" i="7"/>
  <c r="AH1580" i="7"/>
  <c r="Z1588" i="7"/>
  <c r="J1590" i="7"/>
  <c r="AI1638" i="7"/>
  <c r="X1679" i="7"/>
  <c r="Z1681" i="7"/>
  <c r="J1695" i="7"/>
  <c r="J1699" i="7"/>
  <c r="P1599" i="7"/>
  <c r="AG1602" i="7"/>
  <c r="P1803" i="7"/>
  <c r="AD1685" i="7"/>
  <c r="AC1687" i="7"/>
  <c r="R1608" i="7"/>
  <c r="U1784" i="7"/>
  <c r="W325" i="7"/>
  <c r="R343" i="7"/>
  <c r="J348" i="7"/>
  <c r="AJ377" i="7"/>
  <c r="X389" i="7"/>
  <c r="AB420" i="7"/>
  <c r="U426" i="7"/>
  <c r="J436" i="7"/>
  <c r="AG452" i="7"/>
  <c r="AD477" i="7"/>
  <c r="AH484" i="7"/>
  <c r="J497" i="7"/>
  <c r="AF512" i="7"/>
  <c r="J706" i="7"/>
  <c r="AB707" i="7"/>
  <c r="S715" i="7"/>
  <c r="O724" i="7"/>
  <c r="J734" i="7"/>
  <c r="X748" i="7"/>
  <c r="M789" i="7"/>
  <c r="J799" i="7"/>
  <c r="J807" i="7"/>
  <c r="U808" i="7"/>
  <c r="AC831" i="7"/>
  <c r="J836" i="7"/>
  <c r="T845" i="7"/>
  <c r="AE923" i="7"/>
  <c r="AI1075" i="7"/>
  <c r="AE1078" i="7"/>
  <c r="AE1128" i="7"/>
  <c r="T1131" i="7"/>
  <c r="J1133" i="7"/>
  <c r="O1134" i="7"/>
  <c r="J1139" i="7"/>
  <c r="R1140" i="7"/>
  <c r="Z1148" i="7"/>
  <c r="J1150" i="7"/>
  <c r="Q1151" i="7"/>
  <c r="Y1214" i="7"/>
  <c r="U1222" i="7"/>
  <c r="Y1258" i="7"/>
  <c r="AI1260" i="7"/>
  <c r="V1262" i="7"/>
  <c r="J1280" i="7"/>
  <c r="AI1287" i="7"/>
  <c r="P1557" i="7"/>
  <c r="AD1559" i="7"/>
  <c r="J1563" i="7"/>
  <c r="U1590" i="7"/>
  <c r="V1648" i="7"/>
  <c r="AI1656" i="7"/>
  <c r="AD1671" i="7"/>
  <c r="AA1676" i="7"/>
  <c r="S1608" i="7"/>
  <c r="W1627" i="7"/>
  <c r="AE1800" i="7"/>
  <c r="J448" i="7"/>
  <c r="AC828" i="7"/>
  <c r="Q917" i="7"/>
  <c r="AA1673" i="7"/>
  <c r="J1690" i="7"/>
  <c r="J1622" i="7"/>
  <c r="J1631" i="7"/>
  <c r="S1776" i="7"/>
  <c r="J321" i="7"/>
  <c r="J347" i="7"/>
  <c r="AA348" i="7"/>
  <c r="Z351" i="7"/>
  <c r="U359" i="7"/>
  <c r="Z383" i="7"/>
  <c r="AI425" i="7"/>
  <c r="J427" i="7"/>
  <c r="AB433" i="7"/>
  <c r="AE439" i="7"/>
  <c r="J444" i="7"/>
  <c r="AD445" i="7"/>
  <c r="AB451" i="7"/>
  <c r="AD481" i="7"/>
  <c r="U484" i="7"/>
  <c r="AE521" i="7"/>
  <c r="J705" i="7"/>
  <c r="Z723" i="7"/>
  <c r="W726" i="7"/>
  <c r="J744" i="7"/>
  <c r="AH765" i="7"/>
  <c r="AH774" i="7"/>
  <c r="J776" i="7"/>
  <c r="AA783" i="7"/>
  <c r="J793" i="7"/>
  <c r="J801" i="7"/>
  <c r="AJ802" i="7"/>
  <c r="V807" i="7"/>
  <c r="S827" i="7"/>
  <c r="J838" i="7"/>
  <c r="W850" i="7"/>
  <c r="X856" i="7"/>
  <c r="AI869" i="7"/>
  <c r="Z898" i="7"/>
  <c r="R905" i="7"/>
  <c r="M913" i="7"/>
  <c r="AF917" i="7"/>
  <c r="J924" i="7"/>
  <c r="AE930" i="7"/>
  <c r="J938" i="7"/>
  <c r="R1056" i="7"/>
  <c r="J1066" i="7"/>
  <c r="J1082" i="7"/>
  <c r="J1085" i="7"/>
  <c r="X1086" i="7"/>
  <c r="AE1119" i="7"/>
  <c r="W1128" i="7"/>
  <c r="AG1136" i="7"/>
  <c r="J1141" i="7"/>
  <c r="M1167" i="7"/>
  <c r="AJ1187" i="7"/>
  <c r="J1206" i="7"/>
  <c r="AF1207" i="7"/>
  <c r="J1253" i="7"/>
  <c r="AB1272" i="7"/>
  <c r="X1534" i="7"/>
  <c r="W1563" i="7"/>
  <c r="AJ1569" i="7"/>
  <c r="AC1575" i="7"/>
  <c r="U1581" i="7"/>
  <c r="AD1583" i="7"/>
  <c r="AJ1639" i="7"/>
  <c r="J1653" i="7"/>
  <c r="AC1658" i="7"/>
  <c r="S1682" i="7"/>
  <c r="U1785" i="7"/>
  <c r="J1801" i="7"/>
  <c r="AC955" i="7"/>
  <c r="AD1300" i="7"/>
  <c r="AB1597" i="7"/>
  <c r="W1636" i="7"/>
  <c r="U966" i="7"/>
  <c r="AH1493" i="7"/>
  <c r="T1532" i="7"/>
  <c r="AH1623" i="7"/>
  <c r="AI1799" i="7"/>
  <c r="V1799" i="7"/>
  <c r="Y580" i="7"/>
  <c r="AI580" i="7"/>
  <c r="V395" i="7"/>
  <c r="R395" i="7"/>
  <c r="M689" i="7"/>
  <c r="AC689" i="7"/>
  <c r="AG465" i="7"/>
  <c r="T465" i="7"/>
  <c r="R1607" i="7"/>
  <c r="AH1607" i="7"/>
  <c r="U1818" i="7"/>
  <c r="AG1818" i="7"/>
  <c r="V988" i="7"/>
  <c r="N988" i="7"/>
  <c r="M988" i="7"/>
  <c r="W1005" i="7"/>
  <c r="AD1005" i="7"/>
  <c r="N1005" i="7"/>
  <c r="AH275" i="7"/>
  <c r="N945" i="7"/>
  <c r="AC1477" i="7"/>
  <c r="AJ1529" i="7"/>
  <c r="J1830" i="7"/>
  <c r="AC1810" i="7"/>
  <c r="AJ681" i="7"/>
  <c r="AE1636" i="7"/>
  <c r="W169" i="7"/>
  <c r="U527" i="7"/>
  <c r="J686" i="7"/>
  <c r="J876" i="7"/>
  <c r="AC966" i="7"/>
  <c r="O1301" i="7"/>
  <c r="AI1327" i="7"/>
  <c r="J1331" i="7"/>
  <c r="V1623" i="7"/>
  <c r="Z1637" i="7"/>
  <c r="O1775" i="7"/>
  <c r="W1775" i="7"/>
  <c r="R1775" i="7"/>
  <c r="P547" i="7"/>
  <c r="Z547" i="7"/>
  <c r="AE589" i="7"/>
  <c r="P589" i="7"/>
  <c r="O589" i="7"/>
  <c r="AJ589" i="7"/>
  <c r="Z589" i="7"/>
  <c r="V600" i="7"/>
  <c r="AE459" i="7"/>
  <c r="R459" i="7"/>
  <c r="X609" i="7"/>
  <c r="AD1508" i="7"/>
  <c r="U1508" i="7"/>
  <c r="AD526" i="7"/>
  <c r="M1527" i="7"/>
  <c r="J1615" i="7"/>
  <c r="P681" i="7"/>
  <c r="AA685" i="7"/>
  <c r="J1494" i="7"/>
  <c r="AC1496" i="7"/>
  <c r="J1501" i="7"/>
  <c r="AE536" i="7"/>
  <c r="X537" i="7"/>
  <c r="AI274" i="7"/>
  <c r="AG455" i="7"/>
  <c r="O946" i="7"/>
  <c r="AF1299" i="7"/>
  <c r="J1323" i="7"/>
  <c r="AJ1347" i="7"/>
  <c r="AE1480" i="7"/>
  <c r="J1504" i="7"/>
  <c r="AI1629" i="7"/>
  <c r="J1635" i="7"/>
  <c r="AH1705" i="7"/>
  <c r="R1705" i="7"/>
  <c r="M1827" i="7"/>
  <c r="J539" i="7"/>
  <c r="N544" i="7"/>
  <c r="AG580" i="7"/>
  <c r="N395" i="7"/>
  <c r="Y399" i="7"/>
  <c r="R1243" i="7"/>
  <c r="AI1385" i="7"/>
  <c r="AH1385" i="7"/>
  <c r="P1391" i="7"/>
  <c r="J404" i="7"/>
  <c r="T889" i="7"/>
  <c r="AG1525" i="7"/>
  <c r="AH1525" i="7"/>
  <c r="AE1737" i="7"/>
  <c r="N1737" i="7"/>
  <c r="AC987" i="7"/>
  <c r="T987" i="7"/>
  <c r="M987" i="7"/>
  <c r="Y999" i="7"/>
  <c r="V999" i="7"/>
  <c r="P999" i="7"/>
  <c r="AD1013" i="7"/>
  <c r="V1013" i="7"/>
  <c r="AJ649" i="7"/>
  <c r="AC649" i="7"/>
  <c r="O649" i="7"/>
  <c r="W1298" i="7"/>
  <c r="AH1328" i="7"/>
  <c r="J1479" i="7"/>
  <c r="N1527" i="7"/>
  <c r="Y1615" i="7"/>
  <c r="AC1706" i="7"/>
  <c r="AE1822" i="7"/>
  <c r="W1808" i="7"/>
  <c r="Q1810" i="7"/>
  <c r="J221" i="7"/>
  <c r="O222" i="7"/>
  <c r="O683" i="7"/>
  <c r="J749" i="7"/>
  <c r="AD1498" i="7"/>
  <c r="J1500" i="7"/>
  <c r="J528" i="7"/>
  <c r="AD1636" i="7"/>
  <c r="AH529" i="7"/>
  <c r="W536" i="7"/>
  <c r="J55" i="7"/>
  <c r="AJ119" i="7"/>
  <c r="N274" i="7"/>
  <c r="O455" i="7"/>
  <c r="AE1235" i="7"/>
  <c r="AE1332" i="7"/>
  <c r="R1347" i="7"/>
  <c r="M1480" i="7"/>
  <c r="AF1528" i="7"/>
  <c r="AB1601" i="7"/>
  <c r="W1813" i="7"/>
  <c r="U1813" i="7"/>
  <c r="V1823" i="7"/>
  <c r="AC559" i="7"/>
  <c r="AE591" i="7"/>
  <c r="R591" i="7"/>
  <c r="N591" i="7"/>
  <c r="M591" i="7"/>
  <c r="Z591" i="7"/>
  <c r="T591" i="7"/>
  <c r="AG595" i="7"/>
  <c r="AH595" i="7"/>
  <c r="AH331" i="7"/>
  <c r="Y396" i="7"/>
  <c r="AH396" i="7"/>
  <c r="W396" i="7"/>
  <c r="M396" i="7"/>
  <c r="Q612" i="7"/>
  <c r="P612" i="7"/>
  <c r="O612" i="7"/>
  <c r="AI612" i="7"/>
  <c r="Z612" i="7"/>
  <c r="V1179" i="7"/>
  <c r="V1737" i="7"/>
  <c r="AI60" i="7"/>
  <c r="M60" i="7"/>
  <c r="M1525" i="7"/>
  <c r="M1300" i="7"/>
  <c r="W1527" i="7"/>
  <c r="V1706" i="7"/>
  <c r="P529" i="7"/>
  <c r="N1331" i="7"/>
  <c r="AC1806" i="7"/>
  <c r="AG1806" i="7"/>
  <c r="Y594" i="7"/>
  <c r="AB594" i="7"/>
  <c r="AJ957" i="7"/>
  <c r="AG957" i="7"/>
  <c r="P957" i="7"/>
  <c r="Q691" i="7"/>
  <c r="P691" i="7"/>
  <c r="Y691" i="7"/>
  <c r="X691" i="7"/>
  <c r="AF1116" i="7"/>
  <c r="U1116" i="7"/>
  <c r="V1765" i="7"/>
  <c r="AC984" i="7"/>
  <c r="R984" i="7"/>
  <c r="O989" i="7"/>
  <c r="N989" i="7"/>
  <c r="J275" i="7"/>
  <c r="U524" i="7"/>
  <c r="X955" i="7"/>
  <c r="R1300" i="7"/>
  <c r="AD1479" i="7"/>
  <c r="AF1613" i="7"/>
  <c r="O1615" i="7"/>
  <c r="J1634" i="7"/>
  <c r="AJ1807" i="7"/>
  <c r="J681" i="7"/>
  <c r="P683" i="7"/>
  <c r="J685" i="7"/>
  <c r="AJ749" i="7"/>
  <c r="AH1500" i="7"/>
  <c r="AI1503" i="7"/>
  <c r="AJ528" i="7"/>
  <c r="N1636" i="7"/>
  <c r="J531" i="7"/>
  <c r="R535" i="7"/>
  <c r="J537" i="7"/>
  <c r="J525" i="7"/>
  <c r="AE527" i="7"/>
  <c r="AJ538" i="7"/>
  <c r="J750" i="7"/>
  <c r="U813" i="7"/>
  <c r="J946" i="7"/>
  <c r="J1322" i="7"/>
  <c r="N1329" i="7"/>
  <c r="O1331" i="7"/>
  <c r="J1344" i="7"/>
  <c r="J1349" i="7"/>
  <c r="J1616" i="7"/>
  <c r="AI1700" i="7"/>
  <c r="AI1781" i="7"/>
  <c r="J553" i="7"/>
  <c r="AE593" i="7"/>
  <c r="AA593" i="7"/>
  <c r="O594" i="7"/>
  <c r="Q957" i="7"/>
  <c r="AD970" i="7"/>
  <c r="AJ1387" i="7"/>
  <c r="Y1387" i="7"/>
  <c r="V1387" i="7"/>
  <c r="N1387" i="7"/>
  <c r="AA887" i="7"/>
  <c r="Z887" i="7"/>
  <c r="J1713" i="7"/>
  <c r="W1300" i="7"/>
  <c r="W1615" i="7"/>
  <c r="AD682" i="7"/>
  <c r="AE683" i="7"/>
  <c r="J1499" i="7"/>
  <c r="Q1531" i="7"/>
  <c r="W1708" i="7"/>
  <c r="N531" i="7"/>
  <c r="AJ534" i="7"/>
  <c r="J276" i="7"/>
  <c r="Q813" i="7"/>
  <c r="R966" i="7"/>
  <c r="AH1331" i="7"/>
  <c r="N1806" i="7"/>
  <c r="Q594" i="7"/>
  <c r="V949" i="7"/>
  <c r="AF691" i="7"/>
  <c r="W971" i="7"/>
  <c r="Z953" i="7"/>
  <c r="O953" i="7"/>
  <c r="AC1354" i="7"/>
  <c r="U1354" i="7"/>
  <c r="AB1386" i="7"/>
  <c r="AJ1386" i="7"/>
  <c r="S1177" i="7"/>
  <c r="N1177" i="7"/>
  <c r="AC980" i="7"/>
  <c r="M980" i="7"/>
  <c r="AC1020" i="7"/>
  <c r="V1020" i="7"/>
  <c r="J1809" i="7"/>
  <c r="S1391" i="7"/>
  <c r="AC1485" i="7"/>
  <c r="AE1006" i="7"/>
  <c r="X1006" i="7"/>
  <c r="J1629" i="7"/>
  <c r="J1705" i="7"/>
  <c r="AH1809" i="7"/>
  <c r="AF1811" i="7"/>
  <c r="J1813" i="7"/>
  <c r="V1825" i="7"/>
  <c r="AI540" i="7"/>
  <c r="Z544" i="7"/>
  <c r="J548" i="7"/>
  <c r="AI551" i="7"/>
  <c r="R555" i="7"/>
  <c r="N565" i="7"/>
  <c r="Y566" i="7"/>
  <c r="Z575" i="7"/>
  <c r="AI581" i="7"/>
  <c r="J583" i="7"/>
  <c r="AC599" i="7"/>
  <c r="J600" i="7"/>
  <c r="J456" i="7"/>
  <c r="AA606" i="7"/>
  <c r="J331" i="7"/>
  <c r="J968" i="7"/>
  <c r="Q1044" i="7"/>
  <c r="AF1237" i="7"/>
  <c r="W458" i="7"/>
  <c r="J753" i="7"/>
  <c r="W816" i="7"/>
  <c r="N959" i="7"/>
  <c r="V950" i="7"/>
  <c r="AI1239" i="7"/>
  <c r="J971" i="7"/>
  <c r="AI1303" i="7"/>
  <c r="AC819" i="7"/>
  <c r="J952" i="7"/>
  <c r="R962" i="7"/>
  <c r="J1111" i="7"/>
  <c r="J399" i="7"/>
  <c r="J757" i="7"/>
  <c r="J1050" i="7"/>
  <c r="AI1113" i="7"/>
  <c r="J1357" i="7"/>
  <c r="M1358" i="7"/>
  <c r="V1363" i="7"/>
  <c r="AA1368" i="7"/>
  <c r="R1380" i="7"/>
  <c r="Z1387" i="7"/>
  <c r="Z1389" i="7"/>
  <c r="AA1391" i="7"/>
  <c r="Y1397" i="7"/>
  <c r="X464" i="7"/>
  <c r="AG1307" i="7"/>
  <c r="AG823" i="7"/>
  <c r="J1711" i="7"/>
  <c r="AC1716" i="7"/>
  <c r="Z1727" i="7"/>
  <c r="J1736" i="7"/>
  <c r="AA1737" i="7"/>
  <c r="J1746" i="7"/>
  <c r="S1758" i="7"/>
  <c r="U1759" i="7"/>
  <c r="AC1772" i="7"/>
  <c r="AI67" i="7"/>
  <c r="AG1338" i="7"/>
  <c r="AI1341" i="7"/>
  <c r="AG1517" i="7"/>
  <c r="J1326" i="7"/>
  <c r="AE1526" i="7"/>
  <c r="M471" i="7"/>
  <c r="V1789" i="7"/>
  <c r="AB1792" i="7"/>
  <c r="Y984" i="7"/>
  <c r="J987" i="7"/>
  <c r="X990" i="7"/>
  <c r="AD1007" i="7"/>
  <c r="U1014" i="7"/>
  <c r="AJ1027" i="7"/>
  <c r="J1032" i="7"/>
  <c r="AB1035" i="7"/>
  <c r="Q643" i="7"/>
  <c r="O643" i="7"/>
  <c r="AA655" i="7"/>
  <c r="AE598" i="7"/>
  <c r="M600" i="7"/>
  <c r="AH603" i="7"/>
  <c r="J687" i="7"/>
  <c r="AC751" i="7"/>
  <c r="AG947" i="7"/>
  <c r="U1106" i="7"/>
  <c r="AG878" i="7"/>
  <c r="AE968" i="7"/>
  <c r="J879" i="7"/>
  <c r="J1108" i="7"/>
  <c r="Z459" i="7"/>
  <c r="AC1048" i="7"/>
  <c r="U1111" i="7"/>
  <c r="J336" i="7"/>
  <c r="J693" i="7"/>
  <c r="AJ757" i="7"/>
  <c r="J973" i="7"/>
  <c r="O1050" i="7"/>
  <c r="J1176" i="7"/>
  <c r="AG1357" i="7"/>
  <c r="J1364" i="7"/>
  <c r="Q1370" i="7"/>
  <c r="AG1388" i="7"/>
  <c r="J1401" i="7"/>
  <c r="J1404" i="7"/>
  <c r="AC401" i="7"/>
  <c r="AJ1051" i="7"/>
  <c r="AA402" i="7"/>
  <c r="W760" i="7"/>
  <c r="J1115" i="7"/>
  <c r="AJ1319" i="7"/>
  <c r="J762" i="7"/>
  <c r="R342" i="7"/>
  <c r="AB889" i="7"/>
  <c r="J1720" i="7"/>
  <c r="J1729" i="7"/>
  <c r="AH1733" i="7"/>
  <c r="AB1736" i="7"/>
  <c r="P1743" i="7"/>
  <c r="J1745" i="7"/>
  <c r="J1764" i="7"/>
  <c r="AC1773" i="7"/>
  <c r="J57" i="7"/>
  <c r="J63" i="7"/>
  <c r="J66" i="7"/>
  <c r="AF1485" i="7"/>
  <c r="T1488" i="7"/>
  <c r="N1489" i="7"/>
  <c r="Y1516" i="7"/>
  <c r="J1507" i="7"/>
  <c r="J1606" i="7"/>
  <c r="AJ1492" i="7"/>
  <c r="AF892" i="7"/>
  <c r="AI895" i="7"/>
  <c r="AA1819" i="7"/>
  <c r="AG1509" i="7"/>
  <c r="J1790" i="7"/>
  <c r="AC988" i="7"/>
  <c r="J1001" i="7"/>
  <c r="Q1006" i="7"/>
  <c r="X1007" i="7"/>
  <c r="J1009" i="7"/>
  <c r="AH1023" i="7"/>
  <c r="N1023" i="7"/>
  <c r="Y677" i="7"/>
  <c r="AG677" i="7"/>
  <c r="U636" i="7"/>
  <c r="Z636" i="7"/>
  <c r="AE660" i="7"/>
  <c r="U660" i="7"/>
  <c r="AA1532" i="7"/>
  <c r="AJ1617" i="7"/>
  <c r="J1700" i="7"/>
  <c r="AE1809" i="7"/>
  <c r="AE1826" i="7"/>
  <c r="O539" i="7"/>
  <c r="AJ543" i="7"/>
  <c r="V544" i="7"/>
  <c r="J546" i="7"/>
  <c r="J549" i="7"/>
  <c r="AE561" i="7"/>
  <c r="J563" i="7"/>
  <c r="AI564" i="7"/>
  <c r="J567" i="7"/>
  <c r="J578" i="7"/>
  <c r="AC588" i="7"/>
  <c r="AA592" i="7"/>
  <c r="Z599" i="7"/>
  <c r="AC877" i="7"/>
  <c r="R331" i="7"/>
  <c r="N815" i="7"/>
  <c r="AI958" i="7"/>
  <c r="J1107" i="7"/>
  <c r="R1045" i="7"/>
  <c r="J1238" i="7"/>
  <c r="N970" i="7"/>
  <c r="J755" i="7"/>
  <c r="AC961" i="7"/>
  <c r="J1173" i="7"/>
  <c r="R461" i="7"/>
  <c r="O1048" i="7"/>
  <c r="N399" i="7"/>
  <c r="AB462" i="7"/>
  <c r="J1112" i="7"/>
  <c r="Q400" i="7"/>
  <c r="P758" i="7"/>
  <c r="Y1357" i="7"/>
  <c r="V1370" i="7"/>
  <c r="AB1373" i="7"/>
  <c r="J1381" i="7"/>
  <c r="P1388" i="7"/>
  <c r="M1391" i="7"/>
  <c r="Y1404" i="7"/>
  <c r="V338" i="7"/>
  <c r="N402" i="7"/>
  <c r="AG760" i="7"/>
  <c r="AC1115" i="7"/>
  <c r="J616" i="7"/>
  <c r="P467" i="7"/>
  <c r="J698" i="7"/>
  <c r="J888" i="7"/>
  <c r="AI826" i="7"/>
  <c r="AI1717" i="7"/>
  <c r="J1719" i="7"/>
  <c r="J1725" i="7"/>
  <c r="J1728" i="7"/>
  <c r="AA1729" i="7"/>
  <c r="J1731" i="7"/>
  <c r="M1735" i="7"/>
  <c r="V1736" i="7"/>
  <c r="W1737" i="7"/>
  <c r="J1739" i="7"/>
  <c r="J1742" i="7"/>
  <c r="AH1745" i="7"/>
  <c r="AB1748" i="7"/>
  <c r="J1770" i="7"/>
  <c r="J1335" i="7"/>
  <c r="J1336" i="7"/>
  <c r="M1485" i="7"/>
  <c r="Z1488" i="7"/>
  <c r="AD1491" i="7"/>
  <c r="J1518" i="7"/>
  <c r="Y1524" i="7"/>
  <c r="U1492" i="7"/>
  <c r="O1816" i="7"/>
  <c r="J469" i="7"/>
  <c r="AF473" i="7"/>
  <c r="AI1511" i="7"/>
  <c r="W1514" i="7"/>
  <c r="AH1790" i="7"/>
  <c r="X982" i="7"/>
  <c r="AA986" i="7"/>
  <c r="AA1001" i="7"/>
  <c r="J1008" i="7"/>
  <c r="AB1019" i="7"/>
  <c r="X1022" i="7"/>
  <c r="U1022" i="7"/>
  <c r="R1023" i="7"/>
  <c r="AD1028" i="7"/>
  <c r="N1028" i="7"/>
  <c r="J619" i="7"/>
  <c r="Y1626" i="7"/>
  <c r="J1633" i="7"/>
  <c r="AI1812" i="7"/>
  <c r="AI567" i="7"/>
  <c r="AE582" i="7"/>
  <c r="J584" i="7"/>
  <c r="AE585" i="7"/>
  <c r="J587" i="7"/>
  <c r="N597" i="7"/>
  <c r="J1169" i="7"/>
  <c r="W752" i="7"/>
  <c r="J1237" i="7"/>
  <c r="J959" i="7"/>
  <c r="AF610" i="7"/>
  <c r="J1047" i="7"/>
  <c r="AH882" i="7"/>
  <c r="T1048" i="7"/>
  <c r="W399" i="7"/>
  <c r="AI1316" i="7"/>
  <c r="J1351" i="7"/>
  <c r="AC1359" i="7"/>
  <c r="AA1370" i="7"/>
  <c r="J1377" i="7"/>
  <c r="N1391" i="7"/>
  <c r="J822" i="7"/>
  <c r="AA339" i="7"/>
  <c r="X696" i="7"/>
  <c r="J340" i="7"/>
  <c r="AD1764" i="7"/>
  <c r="U1485" i="7"/>
  <c r="AB1488" i="7"/>
  <c r="Z1518" i="7"/>
  <c r="AI1325" i="7"/>
  <c r="W1606" i="7"/>
  <c r="J69" i="7"/>
  <c r="AI1343" i="7"/>
  <c r="AJ894" i="7"/>
  <c r="W472" i="7"/>
  <c r="O473" i="7"/>
  <c r="V1004" i="7"/>
  <c r="AH1015" i="7"/>
  <c r="M1019" i="7"/>
  <c r="AF622" i="7"/>
  <c r="R636" i="7"/>
  <c r="J1820" i="7"/>
  <c r="J540" i="7"/>
  <c r="X541" i="7"/>
  <c r="X549" i="7"/>
  <c r="AC556" i="7"/>
  <c r="AB557" i="7"/>
  <c r="AD560" i="7"/>
  <c r="J565" i="7"/>
  <c r="AI578" i="7"/>
  <c r="AI596" i="7"/>
  <c r="J330" i="7"/>
  <c r="J688" i="7"/>
  <c r="AH608" i="7"/>
  <c r="Q692" i="7"/>
  <c r="AF1048" i="7"/>
  <c r="AJ1366" i="7"/>
  <c r="Y1381" i="7"/>
  <c r="AB1390" i="7"/>
  <c r="AF1406" i="7"/>
  <c r="Z1414" i="7"/>
  <c r="Z1317" i="7"/>
  <c r="J823" i="7"/>
  <c r="AH616" i="7"/>
  <c r="Y341" i="7"/>
  <c r="J1310" i="7"/>
  <c r="AE763" i="7"/>
  <c r="J979" i="7"/>
  <c r="J1321" i="7"/>
  <c r="J1715" i="7"/>
  <c r="J1727" i="7"/>
  <c r="AI1728" i="7"/>
  <c r="AD1732" i="7"/>
  <c r="AE1735" i="7"/>
  <c r="Y1745" i="7"/>
  <c r="V1748" i="7"/>
  <c r="S1751" i="7"/>
  <c r="AA1767" i="7"/>
  <c r="J1769" i="7"/>
  <c r="J1772" i="7"/>
  <c r="AB1774" i="7"/>
  <c r="AH59" i="7"/>
  <c r="AH1335" i="7"/>
  <c r="J1338" i="7"/>
  <c r="J1341" i="7"/>
  <c r="AG1342" i="7"/>
  <c r="J1483" i="7"/>
  <c r="X1484" i="7"/>
  <c r="W1485" i="7"/>
  <c r="AA1486" i="7"/>
  <c r="U1816" i="7"/>
  <c r="J1818" i="7"/>
  <c r="AA985" i="7"/>
  <c r="X991" i="7"/>
  <c r="R1008" i="7"/>
  <c r="J1014" i="7"/>
  <c r="J1024" i="7"/>
  <c r="Z1039" i="7"/>
  <c r="AC202" i="7"/>
  <c r="AC231" i="7"/>
  <c r="V232" i="7"/>
  <c r="AD285" i="7"/>
  <c r="W302" i="7"/>
  <c r="AI323" i="7"/>
  <c r="X323" i="7"/>
  <c r="W347" i="7"/>
  <c r="Q347" i="7"/>
  <c r="N347" i="7"/>
  <c r="X453" i="7"/>
  <c r="R489" i="7"/>
  <c r="Q781" i="7"/>
  <c r="O781" i="7"/>
  <c r="AG781" i="7"/>
  <c r="N781" i="7"/>
  <c r="AE781" i="7"/>
  <c r="M781" i="7"/>
  <c r="U781" i="7"/>
  <c r="R781" i="7"/>
  <c r="AJ829" i="7"/>
  <c r="S829" i="7"/>
  <c r="AE849" i="7"/>
  <c r="AJ1058" i="7"/>
  <c r="J1060" i="7"/>
  <c r="W1061" i="7"/>
  <c r="J1035" i="7"/>
  <c r="N1037" i="7"/>
  <c r="J633" i="7"/>
  <c r="J637" i="7"/>
  <c r="Z638" i="7"/>
  <c r="AF644" i="7"/>
  <c r="J650" i="7"/>
  <c r="U657" i="7"/>
  <c r="Y661" i="7"/>
  <c r="J668" i="7"/>
  <c r="AF669" i="7"/>
  <c r="R670" i="7"/>
  <c r="Z676" i="7"/>
  <c r="V1419" i="7"/>
  <c r="J1421" i="7"/>
  <c r="W1428" i="7"/>
  <c r="AC1431" i="7"/>
  <c r="V1435" i="7"/>
  <c r="AC1446" i="7"/>
  <c r="J1448" i="7"/>
  <c r="R1449" i="7"/>
  <c r="W1456" i="7"/>
  <c r="J1458" i="7"/>
  <c r="P1464" i="7"/>
  <c r="Q1465" i="7"/>
  <c r="Y7" i="7"/>
  <c r="R8" i="7"/>
  <c r="W22" i="7"/>
  <c r="J30" i="7"/>
  <c r="J36" i="7"/>
  <c r="AD44" i="7"/>
  <c r="J49" i="7"/>
  <c r="Z79" i="7"/>
  <c r="R87" i="7"/>
  <c r="W94" i="7"/>
  <c r="O98" i="7"/>
  <c r="J103" i="7"/>
  <c r="N104" i="7"/>
  <c r="J109" i="7"/>
  <c r="J124" i="7"/>
  <c r="J127" i="7"/>
  <c r="AJ128" i="7"/>
  <c r="U137" i="7"/>
  <c r="X140" i="7"/>
  <c r="AF147" i="7"/>
  <c r="AG148" i="7"/>
  <c r="U149" i="7"/>
  <c r="J160" i="7"/>
  <c r="M161" i="7"/>
  <c r="AG164" i="7"/>
  <c r="AJ167" i="7"/>
  <c r="AA183" i="7"/>
  <c r="J196" i="7"/>
  <c r="AD202" i="7"/>
  <c r="AG208" i="7"/>
  <c r="AJ211" i="7"/>
  <c r="AI216" i="7"/>
  <c r="J218" i="7"/>
  <c r="J226" i="7"/>
  <c r="AG227" i="7"/>
  <c r="Z234" i="7"/>
  <c r="AG263" i="7"/>
  <c r="J265" i="7"/>
  <c r="J283" i="7"/>
  <c r="AJ314" i="7"/>
  <c r="AC317" i="7"/>
  <c r="AH320" i="7"/>
  <c r="M320" i="7"/>
  <c r="U386" i="7"/>
  <c r="AE488" i="7"/>
  <c r="Y488" i="7"/>
  <c r="AI706" i="7"/>
  <c r="AG718" i="7"/>
  <c r="AJ718" i="7"/>
  <c r="AJ800" i="7"/>
  <c r="AB800" i="7"/>
  <c r="AE874" i="7"/>
  <c r="AD874" i="7"/>
  <c r="Q874" i="7"/>
  <c r="AE935" i="7"/>
  <c r="AJ260" i="7"/>
  <c r="T260" i="7"/>
  <c r="AC301" i="7"/>
  <c r="N301" i="7"/>
  <c r="U370" i="7"/>
  <c r="Q370" i="7"/>
  <c r="P370" i="7"/>
  <c r="N370" i="7"/>
  <c r="M370" i="7"/>
  <c r="Y370" i="7"/>
  <c r="V370" i="7"/>
  <c r="AE496" i="7"/>
  <c r="N496" i="7"/>
  <c r="AC811" i="7"/>
  <c r="Q811" i="7"/>
  <c r="O840" i="7"/>
  <c r="AC840" i="7"/>
  <c r="AF633" i="7"/>
  <c r="J639" i="7"/>
  <c r="J655" i="7"/>
  <c r="AB656" i="7"/>
  <c r="J662" i="7"/>
  <c r="AE675" i="7"/>
  <c r="S1421" i="7"/>
  <c r="W1425" i="7"/>
  <c r="M7" i="7"/>
  <c r="J16" i="7"/>
  <c r="N21" i="7"/>
  <c r="AD40" i="7"/>
  <c r="AJ46" i="7"/>
  <c r="U78" i="7"/>
  <c r="N87" i="7"/>
  <c r="M94" i="7"/>
  <c r="M131" i="7"/>
  <c r="Q140" i="7"/>
  <c r="R141" i="7"/>
  <c r="AJ144" i="7"/>
  <c r="J162" i="7"/>
  <c r="AJ170" i="7"/>
  <c r="AD179" i="7"/>
  <c r="N195" i="7"/>
  <c r="J198" i="7"/>
  <c r="X207" i="7"/>
  <c r="J209" i="7"/>
  <c r="W218" i="7"/>
  <c r="T226" i="7"/>
  <c r="J228" i="7"/>
  <c r="Y239" i="7"/>
  <c r="AJ246" i="7"/>
  <c r="AI312" i="7"/>
  <c r="Z312" i="7"/>
  <c r="J351" i="7"/>
  <c r="AI352" i="7"/>
  <c r="AD355" i="7"/>
  <c r="O355" i="7"/>
  <c r="N355" i="7"/>
  <c r="AE355" i="7"/>
  <c r="J383" i="7"/>
  <c r="AG705" i="7"/>
  <c r="S706" i="7"/>
  <c r="AJ717" i="7"/>
  <c r="AA717" i="7"/>
  <c r="T717" i="7"/>
  <c r="AD811" i="7"/>
  <c r="N840" i="7"/>
  <c r="AJ1430" i="7"/>
  <c r="Z1431" i="7"/>
  <c r="AC1434" i="7"/>
  <c r="AF1448" i="7"/>
  <c r="AJ1463" i="7"/>
  <c r="J1473" i="7"/>
  <c r="X7" i="7"/>
  <c r="O20" i="7"/>
  <c r="W21" i="7"/>
  <c r="P39" i="7"/>
  <c r="O53" i="7"/>
  <c r="AD77" i="7"/>
  <c r="AC78" i="7"/>
  <c r="AC87" i="7"/>
  <c r="P94" i="7"/>
  <c r="J111" i="7"/>
  <c r="AC124" i="7"/>
  <c r="AA127" i="7"/>
  <c r="V140" i="7"/>
  <c r="U163" i="7"/>
  <c r="AD171" i="7"/>
  <c r="O182" i="7"/>
  <c r="U194" i="7"/>
  <c r="Q195" i="7"/>
  <c r="Z199" i="7"/>
  <c r="AB210" i="7"/>
  <c r="X242" i="7"/>
  <c r="AG286" i="7"/>
  <c r="Q286" i="7"/>
  <c r="AD301" i="7"/>
  <c r="AG370" i="7"/>
  <c r="AC375" i="7"/>
  <c r="N375" i="7"/>
  <c r="AA714" i="7"/>
  <c r="J716" i="7"/>
  <c r="AJ1084" i="7"/>
  <c r="Q1084" i="7"/>
  <c r="Y1084" i="7"/>
  <c r="J1021" i="7"/>
  <c r="AE1029" i="7"/>
  <c r="J1041" i="7"/>
  <c r="AI635" i="7"/>
  <c r="AE652" i="7"/>
  <c r="R662" i="7"/>
  <c r="AB672" i="7"/>
  <c r="AG678" i="7"/>
  <c r="AD1424" i="7"/>
  <c r="J1426" i="7"/>
  <c r="AG1427" i="7"/>
  <c r="AB1445" i="7"/>
  <c r="AJ19" i="7"/>
  <c r="AG20" i="7"/>
  <c r="AH24" i="7"/>
  <c r="AE25" i="7"/>
  <c r="AF39" i="7"/>
  <c r="S42" i="7"/>
  <c r="J44" i="7"/>
  <c r="R52" i="7"/>
  <c r="M71" i="7"/>
  <c r="J73" i="7"/>
  <c r="AD93" i="7"/>
  <c r="U94" i="7"/>
  <c r="R108" i="7"/>
  <c r="AA117" i="7"/>
  <c r="AI121" i="7"/>
  <c r="U129" i="7"/>
  <c r="Y140" i="7"/>
  <c r="AI150" i="7"/>
  <c r="AD156" i="7"/>
  <c r="AC162" i="7"/>
  <c r="J168" i="7"/>
  <c r="M170" i="7"/>
  <c r="J175" i="7"/>
  <c r="AG194" i="7"/>
  <c r="W195" i="7"/>
  <c r="AH199" i="7"/>
  <c r="Z202" i="7"/>
  <c r="AE233" i="7"/>
  <c r="AH242" i="7"/>
  <c r="O280" i="7"/>
  <c r="V313" i="7"/>
  <c r="AJ369" i="7"/>
  <c r="AB369" i="7"/>
  <c r="T369" i="7"/>
  <c r="O410" i="7"/>
  <c r="W479" i="7"/>
  <c r="O495" i="7"/>
  <c r="W495" i="7"/>
  <c r="U495" i="7"/>
  <c r="P495" i="7"/>
  <c r="AI507" i="7"/>
  <c r="AB507" i="7"/>
  <c r="T507" i="7"/>
  <c r="AH804" i="7"/>
  <c r="Y804" i="7"/>
  <c r="Q804" i="7"/>
  <c r="AF1439" i="7"/>
  <c r="AG1456" i="7"/>
  <c r="V16" i="7"/>
  <c r="W25" i="7"/>
  <c r="AE94" i="7"/>
  <c r="V108" i="7"/>
  <c r="AD170" i="7"/>
  <c r="AI184" i="7"/>
  <c r="AF190" i="7"/>
  <c r="AD195" i="7"/>
  <c r="M202" i="7"/>
  <c r="AG203" i="7"/>
  <c r="M231" i="7"/>
  <c r="N232" i="7"/>
  <c r="W241" i="7"/>
  <c r="W286" i="7"/>
  <c r="AC300" i="7"/>
  <c r="W304" i="7"/>
  <c r="S327" i="7"/>
  <c r="AB418" i="7"/>
  <c r="W418" i="7"/>
  <c r="S418" i="7"/>
  <c r="N418" i="7"/>
  <c r="AB438" i="7"/>
  <c r="Y438" i="7"/>
  <c r="AJ495" i="7"/>
  <c r="U801" i="7"/>
  <c r="AC801" i="7"/>
  <c r="AD804" i="7"/>
  <c r="U833" i="7"/>
  <c r="AE833" i="7"/>
  <c r="Y902" i="7"/>
  <c r="AD1064" i="7"/>
  <c r="AC1013" i="7"/>
  <c r="J1016" i="7"/>
  <c r="Z1017" i="7"/>
  <c r="J1027" i="7"/>
  <c r="S1034" i="7"/>
  <c r="O635" i="7"/>
  <c r="J638" i="7"/>
  <c r="M652" i="7"/>
  <c r="J657" i="7"/>
  <c r="V658" i="7"/>
  <c r="J666" i="7"/>
  <c r="V674" i="7"/>
  <c r="R678" i="7"/>
  <c r="J680" i="7"/>
  <c r="O1423" i="7"/>
  <c r="S1429" i="7"/>
  <c r="J1438" i="7"/>
  <c r="J1446" i="7"/>
  <c r="J1449" i="7"/>
  <c r="AA1450" i="7"/>
  <c r="J1452" i="7"/>
  <c r="Z1457" i="7"/>
  <c r="AA1462" i="7"/>
  <c r="V1465" i="7"/>
  <c r="J8" i="7"/>
  <c r="U15" i="7"/>
  <c r="Y23" i="7"/>
  <c r="Z24" i="7"/>
  <c r="N28" i="7"/>
  <c r="J34" i="7"/>
  <c r="J43" i="7"/>
  <c r="P47" i="7"/>
  <c r="AC48" i="7"/>
  <c r="J88" i="7"/>
  <c r="AH96" i="7"/>
  <c r="J98" i="7"/>
  <c r="J115" i="7"/>
  <c r="AC120" i="7"/>
  <c r="J122" i="7"/>
  <c r="P123" i="7"/>
  <c r="N129" i="7"/>
  <c r="AF132" i="7"/>
  <c r="J137" i="7"/>
  <c r="AD155" i="7"/>
  <c r="X156" i="7"/>
  <c r="AI165" i="7"/>
  <c r="J177" i="7"/>
  <c r="Q206" i="7"/>
  <c r="U214" i="7"/>
  <c r="U231" i="7"/>
  <c r="P232" i="7"/>
  <c r="J234" i="7"/>
  <c r="J263" i="7"/>
  <c r="N285" i="7"/>
  <c r="Y288" i="7"/>
  <c r="J291" i="7"/>
  <c r="AG304" i="7"/>
  <c r="AE311" i="7"/>
  <c r="AC312" i="7"/>
  <c r="J314" i="7"/>
  <c r="AA326" i="7"/>
  <c r="O326" i="7"/>
  <c r="W345" i="7"/>
  <c r="T407" i="7"/>
  <c r="J409" i="7"/>
  <c r="P503" i="7"/>
  <c r="S708" i="7"/>
  <c r="AG722" i="7"/>
  <c r="AJ776" i="7"/>
  <c r="V238" i="7"/>
  <c r="Q247" i="7"/>
  <c r="AF250" i="7"/>
  <c r="N264" i="7"/>
  <c r="AA267" i="7"/>
  <c r="J289" i="7"/>
  <c r="J305" i="7"/>
  <c r="J308" i="7"/>
  <c r="J317" i="7"/>
  <c r="AC328" i="7"/>
  <c r="Q350" i="7"/>
  <c r="J363" i="7"/>
  <c r="AD367" i="7"/>
  <c r="J375" i="7"/>
  <c r="R383" i="7"/>
  <c r="AC390" i="7"/>
  <c r="AG416" i="7"/>
  <c r="AH440" i="7"/>
  <c r="X443" i="7"/>
  <c r="X444" i="7"/>
  <c r="R447" i="7"/>
  <c r="AJ451" i="7"/>
  <c r="N477" i="7"/>
  <c r="V481" i="7"/>
  <c r="T483" i="7"/>
  <c r="J508" i="7"/>
  <c r="V509" i="7"/>
  <c r="AJ512" i="7"/>
  <c r="J517" i="7"/>
  <c r="AD704" i="7"/>
  <c r="R715" i="7"/>
  <c r="Q720" i="7"/>
  <c r="Z724" i="7"/>
  <c r="N725" i="7"/>
  <c r="AA738" i="7"/>
  <c r="AF779" i="7"/>
  <c r="AI783" i="7"/>
  <c r="AF798" i="7"/>
  <c r="AD802" i="7"/>
  <c r="AG806" i="7"/>
  <c r="J811" i="7"/>
  <c r="Z812" i="7"/>
  <c r="Y827" i="7"/>
  <c r="AI830" i="7"/>
  <c r="S831" i="7"/>
  <c r="Z835" i="7"/>
  <c r="AF841" i="7"/>
  <c r="P856" i="7"/>
  <c r="Y857" i="7"/>
  <c r="R866" i="7"/>
  <c r="AJ896" i="7"/>
  <c r="V901" i="7"/>
  <c r="J902" i="7"/>
  <c r="J905" i="7"/>
  <c r="AJ909" i="7"/>
  <c r="N914" i="7"/>
  <c r="W918" i="7"/>
  <c r="U930" i="7"/>
  <c r="J326" i="7"/>
  <c r="AI327" i="7"/>
  <c r="X357" i="7"/>
  <c r="J359" i="7"/>
  <c r="J378" i="7"/>
  <c r="U383" i="7"/>
  <c r="N386" i="7"/>
  <c r="J389" i="7"/>
  <c r="AI429" i="7"/>
  <c r="J438" i="7"/>
  <c r="AB439" i="7"/>
  <c r="AI442" i="7"/>
  <c r="AC443" i="7"/>
  <c r="AH444" i="7"/>
  <c r="J446" i="7"/>
  <c r="AA450" i="7"/>
  <c r="P451" i="7"/>
  <c r="Z476" i="7"/>
  <c r="M480" i="7"/>
  <c r="N481" i="7"/>
  <c r="AI482" i="7"/>
  <c r="J485" i="7"/>
  <c r="AF489" i="7"/>
  <c r="S490" i="7"/>
  <c r="M500" i="7"/>
  <c r="P504" i="7"/>
  <c r="J507" i="7"/>
  <c r="W511" i="7"/>
  <c r="J514" i="7"/>
  <c r="N704" i="7"/>
  <c r="AJ723" i="7"/>
  <c r="AJ724" i="7"/>
  <c r="U725" i="7"/>
  <c r="X740" i="7"/>
  <c r="J745" i="7"/>
  <c r="J766" i="7"/>
  <c r="AA777" i="7"/>
  <c r="AI791" i="7"/>
  <c r="T794" i="7"/>
  <c r="J843" i="7"/>
  <c r="AC853" i="7"/>
  <c r="Z857" i="7"/>
  <c r="AG865" i="7"/>
  <c r="AF866" i="7"/>
  <c r="J871" i="7"/>
  <c r="AC905" i="7"/>
  <c r="M905" i="7"/>
  <c r="J932" i="7"/>
  <c r="J1064" i="7"/>
  <c r="J1069" i="7"/>
  <c r="AH359" i="7"/>
  <c r="V362" i="7"/>
  <c r="J374" i="7"/>
  <c r="AJ415" i="7"/>
  <c r="AG520" i="7"/>
  <c r="AC796" i="7"/>
  <c r="W843" i="7"/>
  <c r="AA871" i="7"/>
  <c r="P874" i="7"/>
  <c r="AE900" i="7"/>
  <c r="AG913" i="7"/>
  <c r="Q925" i="7"/>
  <c r="O930" i="7"/>
  <c r="Y930" i="7"/>
  <c r="AH932" i="7"/>
  <c r="J934" i="7"/>
  <c r="AB940" i="7"/>
  <c r="AJ1069" i="7"/>
  <c r="AJ1072" i="7"/>
  <c r="N254" i="7"/>
  <c r="W265" i="7"/>
  <c r="J267" i="7"/>
  <c r="T283" i="7"/>
  <c r="AJ299" i="7"/>
  <c r="M302" i="7"/>
  <c r="AI303" i="7"/>
  <c r="AJ310" i="7"/>
  <c r="Y319" i="7"/>
  <c r="J325" i="7"/>
  <c r="AJ354" i="7"/>
  <c r="J367" i="7"/>
  <c r="S368" i="7"/>
  <c r="W380" i="7"/>
  <c r="AD383" i="7"/>
  <c r="T385" i="7"/>
  <c r="AA406" i="7"/>
  <c r="J408" i="7"/>
  <c r="AJ417" i="7"/>
  <c r="J430" i="7"/>
  <c r="J443" i="7"/>
  <c r="AF445" i="7"/>
  <c r="J477" i="7"/>
  <c r="N478" i="7"/>
  <c r="J481" i="7"/>
  <c r="AF487" i="7"/>
  <c r="AF504" i="7"/>
  <c r="Y513" i="7"/>
  <c r="J704" i="7"/>
  <c r="AE704" i="7"/>
  <c r="J715" i="7"/>
  <c r="Y725" i="7"/>
  <c r="U730" i="7"/>
  <c r="AJ747" i="7"/>
  <c r="J774" i="7"/>
  <c r="AC780" i="7"/>
  <c r="AC803" i="7"/>
  <c r="AI861" i="7"/>
  <c r="AI873" i="7"/>
  <c r="J896" i="7"/>
  <c r="AI919" i="7"/>
  <c r="AH922" i="7"/>
  <c r="X930" i="7"/>
  <c r="J936" i="7"/>
  <c r="AE937" i="7"/>
  <c r="AC942" i="7"/>
  <c r="W942" i="7"/>
  <c r="AJ1060" i="7"/>
  <c r="J1065" i="7"/>
  <c r="Q1071" i="7"/>
  <c r="J1089" i="7"/>
  <c r="T361" i="7"/>
  <c r="J379" i="7"/>
  <c r="M383" i="7"/>
  <c r="J387" i="7"/>
  <c r="W409" i="7"/>
  <c r="AA414" i="7"/>
  <c r="J416" i="7"/>
  <c r="M427" i="7"/>
  <c r="X434" i="7"/>
  <c r="AC437" i="7"/>
  <c r="W513" i="7"/>
  <c r="J521" i="7"/>
  <c r="J701" i="7"/>
  <c r="U738" i="7"/>
  <c r="V765" i="7"/>
  <c r="M779" i="7"/>
  <c r="O364" i="7"/>
  <c r="AI477" i="7"/>
  <c r="AF513" i="7"/>
  <c r="O732" i="7"/>
  <c r="AF771" i="7"/>
  <c r="J777" i="7"/>
  <c r="AJ778" i="7"/>
  <c r="AG783" i="7"/>
  <c r="Z798" i="7"/>
  <c r="AI799" i="7"/>
  <c r="J812" i="7"/>
  <c r="J830" i="7"/>
  <c r="AF842" i="7"/>
  <c r="AD866" i="7"/>
  <c r="Z873" i="7"/>
  <c r="Z906" i="7"/>
  <c r="J923" i="7"/>
  <c r="AF924" i="7"/>
  <c r="P930" i="7"/>
  <c r="M942" i="7"/>
  <c r="Y1071" i="7"/>
  <c r="J1073" i="7"/>
  <c r="AJ1082" i="7"/>
  <c r="J1088" i="7"/>
  <c r="AB1095" i="7"/>
  <c r="O1101" i="7"/>
  <c r="J1103" i="7"/>
  <c r="AG1121" i="7"/>
  <c r="J1140" i="7"/>
  <c r="O1167" i="7"/>
  <c r="R1186" i="7"/>
  <c r="P1187" i="7"/>
  <c r="AI1198" i="7"/>
  <c r="AE1210" i="7"/>
  <c r="J1221" i="7"/>
  <c r="W1225" i="7"/>
  <c r="AA1230" i="7"/>
  <c r="Z1253" i="7"/>
  <c r="J1255" i="7"/>
  <c r="V1545" i="7"/>
  <c r="AH1556" i="7"/>
  <c r="J1588" i="7"/>
  <c r="J1592" i="7"/>
  <c r="J1233" i="7"/>
  <c r="J1650" i="7"/>
  <c r="J1656" i="7"/>
  <c r="M1663" i="7"/>
  <c r="P1673" i="7"/>
  <c r="AI1682" i="7"/>
  <c r="AH1684" i="7"/>
  <c r="J1686" i="7"/>
  <c r="J1692" i="7"/>
  <c r="J1596" i="7"/>
  <c r="AA1612" i="7"/>
  <c r="J1625" i="7"/>
  <c r="J1782" i="7"/>
  <c r="AG1574" i="7"/>
  <c r="AB1580" i="7"/>
  <c r="V1076" i="7"/>
  <c r="Z1089" i="7"/>
  <c r="AF1120" i="7"/>
  <c r="J1125" i="7"/>
  <c r="J1128" i="7"/>
  <c r="O1136" i="7"/>
  <c r="AE1140" i="7"/>
  <c r="X1143" i="7"/>
  <c r="N1162" i="7"/>
  <c r="X1167" i="7"/>
  <c r="AI1186" i="7"/>
  <c r="J1188" i="7"/>
  <c r="AA1194" i="7"/>
  <c r="AJ1195" i="7"/>
  <c r="AJ1200" i="7"/>
  <c r="J1203" i="7"/>
  <c r="AC1206" i="7"/>
  <c r="Y1212" i="7"/>
  <c r="Z1221" i="7"/>
  <c r="J1252" i="7"/>
  <c r="AE1258" i="7"/>
  <c r="AI1269" i="7"/>
  <c r="AD1279" i="7"/>
  <c r="AE1282" i="7"/>
  <c r="AC1291" i="7"/>
  <c r="AA1297" i="7"/>
  <c r="AC1542" i="7"/>
  <c r="U1556" i="7"/>
  <c r="M1559" i="7"/>
  <c r="J1567" i="7"/>
  <c r="AG1645" i="7"/>
  <c r="AE1668" i="7"/>
  <c r="J1676" i="7"/>
  <c r="O1682" i="7"/>
  <c r="AJ1683" i="7"/>
  <c r="T1686" i="7"/>
  <c r="N1599" i="7"/>
  <c r="R1602" i="7"/>
  <c r="J1152" i="7"/>
  <c r="Z1153" i="7"/>
  <c r="AH1156" i="7"/>
  <c r="T1165" i="7"/>
  <c r="AB1191" i="7"/>
  <c r="J1231" i="7"/>
  <c r="AG1252" i="7"/>
  <c r="J1254" i="7"/>
  <c r="P1258" i="7"/>
  <c r="J1268" i="7"/>
  <c r="AE1273" i="7"/>
  <c r="AI1278" i="7"/>
  <c r="P1294" i="7"/>
  <c r="J1296" i="7"/>
  <c r="AC1538" i="7"/>
  <c r="X1551" i="7"/>
  <c r="T1554" i="7"/>
  <c r="J1561" i="7"/>
  <c r="J1575" i="7"/>
  <c r="N1582" i="7"/>
  <c r="J1591" i="7"/>
  <c r="AI1233" i="7"/>
  <c r="J1649" i="7"/>
  <c r="AG1659" i="7"/>
  <c r="J1664" i="7"/>
  <c r="J1670" i="7"/>
  <c r="AJ1675" i="7"/>
  <c r="AC1676" i="7"/>
  <c r="AA1678" i="7"/>
  <c r="P1682" i="7"/>
  <c r="Q1695" i="7"/>
  <c r="J1697" i="7"/>
  <c r="AG1698" i="7"/>
  <c r="S1596" i="7"/>
  <c r="O1599" i="7"/>
  <c r="V1602" i="7"/>
  <c r="AI1611" i="7"/>
  <c r="P1619" i="7"/>
  <c r="J1784" i="7"/>
  <c r="S1796" i="7"/>
  <c r="AF1797" i="7"/>
  <c r="AE1802" i="7"/>
  <c r="P1094" i="7"/>
  <c r="AC1097" i="7"/>
  <c r="O1129" i="7"/>
  <c r="V1136" i="7"/>
  <c r="AH1689" i="7"/>
  <c r="M1776" i="7"/>
  <c r="N1796" i="7"/>
  <c r="J1077" i="7"/>
  <c r="J1080" i="7"/>
  <c r="J1090" i="7"/>
  <c r="P1091" i="7"/>
  <c r="AE1096" i="7"/>
  <c r="J1104" i="7"/>
  <c r="J1124" i="7"/>
  <c r="R1128" i="7"/>
  <c r="J1131" i="7"/>
  <c r="W1136" i="7"/>
  <c r="X1151" i="7"/>
  <c r="J1154" i="7"/>
  <c r="J1157" i="7"/>
  <c r="J1190" i="7"/>
  <c r="AB1193" i="7"/>
  <c r="S1200" i="7"/>
  <c r="J1207" i="7"/>
  <c r="AE1208" i="7"/>
  <c r="AC1214" i="7"/>
  <c r="J1217" i="7"/>
  <c r="U1220" i="7"/>
  <c r="AA1231" i="7"/>
  <c r="AJ1251" i="7"/>
  <c r="AB1263" i="7"/>
  <c r="AD1271" i="7"/>
  <c r="J1277" i="7"/>
  <c r="R1278" i="7"/>
  <c r="AG1290" i="7"/>
  <c r="J1292" i="7"/>
  <c r="V1296" i="7"/>
  <c r="J1543" i="7"/>
  <c r="AA1551" i="7"/>
  <c r="R1554" i="7"/>
  <c r="J1572" i="7"/>
  <c r="AE1575" i="7"/>
  <c r="J1580" i="7"/>
  <c r="J1583" i="7"/>
  <c r="J1234" i="7"/>
  <c r="Y1661" i="7"/>
  <c r="J1666" i="7"/>
  <c r="P1675" i="7"/>
  <c r="N1676" i="7"/>
  <c r="AA1682" i="7"/>
  <c r="AG1595" i="7"/>
  <c r="Z1599" i="7"/>
  <c r="O1609" i="7"/>
  <c r="T1619" i="7"/>
  <c r="W1624" i="7"/>
  <c r="N1776" i="7"/>
  <c r="AI1779" i="7"/>
  <c r="J1783" i="7"/>
  <c r="M1785" i="7"/>
  <c r="O1796" i="7"/>
  <c r="R1800" i="7"/>
  <c r="W1152" i="7"/>
  <c r="O1251" i="7"/>
  <c r="O1281" i="7"/>
  <c r="AH1638" i="7"/>
  <c r="AA1599" i="7"/>
  <c r="R1796" i="7"/>
  <c r="R897" i="7"/>
  <c r="J913" i="7"/>
  <c r="J925" i="7"/>
  <c r="R926" i="7"/>
  <c r="J935" i="7"/>
  <c r="X936" i="7"/>
  <c r="Y941" i="7"/>
  <c r="AD1056" i="7"/>
  <c r="U1059" i="7"/>
  <c r="Z1065" i="7"/>
  <c r="J1067" i="7"/>
  <c r="AH1077" i="7"/>
  <c r="J1092" i="7"/>
  <c r="AG1093" i="7"/>
  <c r="AB1096" i="7"/>
  <c r="Z1099" i="7"/>
  <c r="J1126" i="7"/>
  <c r="AH1128" i="7"/>
  <c r="AF1136" i="7"/>
  <c r="AH1136" i="7"/>
  <c r="Q1144" i="7"/>
  <c r="Z1145" i="7"/>
  <c r="AD1148" i="7"/>
  <c r="P1151" i="7"/>
  <c r="AA1154" i="7"/>
  <c r="J1165" i="7"/>
  <c r="S1184" i="7"/>
  <c r="J1189" i="7"/>
  <c r="Y1196" i="7"/>
  <c r="AJ1207" i="7"/>
  <c r="W1208" i="7"/>
  <c r="M1214" i="7"/>
  <c r="J1219" i="7"/>
  <c r="AG1225" i="7"/>
  <c r="U1259" i="7"/>
  <c r="AF1262" i="7"/>
  <c r="AC1270" i="7"/>
  <c r="M1283" i="7"/>
  <c r="M1289" i="7"/>
  <c r="AB1537" i="7"/>
  <c r="J1542" i="7"/>
  <c r="J1552" i="7"/>
  <c r="AG1554" i="7"/>
  <c r="J1556" i="7"/>
  <c r="J1559" i="7"/>
  <c r="Q1566" i="7"/>
  <c r="AD1575" i="7"/>
  <c r="J1585" i="7"/>
  <c r="AB1589" i="7"/>
  <c r="AB1234" i="7"/>
  <c r="AE1673" i="7"/>
  <c r="Z1675" i="7"/>
  <c r="Z1676" i="7"/>
  <c r="V1687" i="7"/>
  <c r="AC1688" i="7"/>
  <c r="J1602" i="7"/>
  <c r="J1603" i="7"/>
  <c r="AJ1622" i="7"/>
  <c r="Y1627" i="7"/>
  <c r="X1779" i="7"/>
  <c r="AH1784" i="7"/>
  <c r="AH1796" i="7"/>
  <c r="V1800" i="7"/>
  <c r="R1801" i="7"/>
  <c r="AC604" i="7"/>
  <c r="R604" i="7"/>
  <c r="AC526" i="7"/>
  <c r="P955" i="7"/>
  <c r="AG1300" i="7"/>
  <c r="U1527" i="7"/>
  <c r="P1615" i="7"/>
  <c r="AC1822" i="7"/>
  <c r="N1810" i="7"/>
  <c r="AE1810" i="7"/>
  <c r="AI219" i="7"/>
  <c r="Q681" i="7"/>
  <c r="AC682" i="7"/>
  <c r="W683" i="7"/>
  <c r="Y684" i="7"/>
  <c r="AJ1499" i="7"/>
  <c r="S1500" i="7"/>
  <c r="J1502" i="7"/>
  <c r="AF1636" i="7"/>
  <c r="V531" i="7"/>
  <c r="AD534" i="7"/>
  <c r="AD5" i="7"/>
  <c r="W455" i="7"/>
  <c r="Y813" i="7"/>
  <c r="AG966" i="7"/>
  <c r="Y1235" i="7"/>
  <c r="M1312" i="7"/>
  <c r="Z1347" i="7"/>
  <c r="O1493" i="7"/>
  <c r="R1637" i="7"/>
  <c r="W1705" i="7"/>
  <c r="U543" i="7"/>
  <c r="AG546" i="7"/>
  <c r="R551" i="7"/>
  <c r="P557" i="7"/>
  <c r="M559" i="7"/>
  <c r="AD567" i="7"/>
  <c r="Q568" i="7"/>
  <c r="O576" i="7"/>
  <c r="O583" i="7"/>
  <c r="AG584" i="7"/>
  <c r="Q588" i="7"/>
  <c r="AD591" i="7"/>
  <c r="AA600" i="7"/>
  <c r="AG604" i="7"/>
  <c r="U814" i="7"/>
  <c r="AC1169" i="7"/>
  <c r="X394" i="7"/>
  <c r="AE394" i="7"/>
  <c r="AA394" i="7"/>
  <c r="AD688" i="7"/>
  <c r="N1237" i="7"/>
  <c r="N332" i="7"/>
  <c r="AH959" i="7"/>
  <c r="AH459" i="7"/>
  <c r="Y609" i="7"/>
  <c r="T880" i="7"/>
  <c r="AJ880" i="7"/>
  <c r="O960" i="7"/>
  <c r="Q1109" i="7"/>
  <c r="AE610" i="7"/>
  <c r="Y971" i="7"/>
  <c r="AF962" i="7"/>
  <c r="W1048" i="7"/>
  <c r="AF612" i="7"/>
  <c r="Y612" i="7"/>
  <c r="W612" i="7"/>
  <c r="AG612" i="7"/>
  <c r="M612" i="7"/>
  <c r="AA612" i="7"/>
  <c r="S463" i="7"/>
  <c r="U955" i="7"/>
  <c r="AC1298" i="7"/>
  <c r="AF1300" i="7"/>
  <c r="AH1300" i="7"/>
  <c r="V1527" i="7"/>
  <c r="Q1615" i="7"/>
  <c r="J1805" i="7"/>
  <c r="N1822" i="7"/>
  <c r="AJ1824" i="7"/>
  <c r="AA1597" i="7"/>
  <c r="AI1808" i="7"/>
  <c r="P1810" i="7"/>
  <c r="AI221" i="7"/>
  <c r="X681" i="7"/>
  <c r="X683" i="7"/>
  <c r="J1495" i="7"/>
  <c r="V528" i="7"/>
  <c r="Y1531" i="7"/>
  <c r="AJ1636" i="7"/>
  <c r="J529" i="7"/>
  <c r="AH531" i="7"/>
  <c r="M534" i="7"/>
  <c r="AE534" i="7"/>
  <c r="J274" i="7"/>
  <c r="AJ276" i="7"/>
  <c r="J279" i="7"/>
  <c r="R392" i="7"/>
  <c r="AH956" i="7"/>
  <c r="AH966" i="7"/>
  <c r="J1332" i="7"/>
  <c r="W1345" i="7"/>
  <c r="AD1347" i="7"/>
  <c r="J1478" i="7"/>
  <c r="AJ1481" i="7"/>
  <c r="J1598" i="7"/>
  <c r="AJ1601" i="7"/>
  <c r="J1604" i="7"/>
  <c r="AI1623" i="7"/>
  <c r="AI1635" i="7"/>
  <c r="U1637" i="7"/>
  <c r="AI1702" i="7"/>
  <c r="Z1705" i="7"/>
  <c r="AE1775" i="7"/>
  <c r="AD1809" i="7"/>
  <c r="AI1821" i="7"/>
  <c r="V540" i="7"/>
  <c r="Z543" i="7"/>
  <c r="T551" i="7"/>
  <c r="AA552" i="7"/>
  <c r="J556" i="7"/>
  <c r="T557" i="7"/>
  <c r="N559" i="7"/>
  <c r="J564" i="7"/>
  <c r="AE566" i="7"/>
  <c r="AF567" i="7"/>
  <c r="AA568" i="7"/>
  <c r="AJ571" i="7"/>
  <c r="Q576" i="7"/>
  <c r="J579" i="7"/>
  <c r="V580" i="7"/>
  <c r="N581" i="7"/>
  <c r="O582" i="7"/>
  <c r="AH584" i="7"/>
  <c r="Y588" i="7"/>
  <c r="AC590" i="7"/>
  <c r="AF591" i="7"/>
  <c r="X594" i="7"/>
  <c r="J595" i="7"/>
  <c r="M599" i="7"/>
  <c r="AJ603" i="7"/>
  <c r="R603" i="7"/>
  <c r="Q604" i="7"/>
  <c r="Z814" i="7"/>
  <c r="W877" i="7"/>
  <c r="T957" i="7"/>
  <c r="AF331" i="7"/>
  <c r="V331" i="7"/>
  <c r="AD1237" i="7"/>
  <c r="O332" i="7"/>
  <c r="O959" i="7"/>
  <c r="P959" i="7"/>
  <c r="V1171" i="7"/>
  <c r="W459" i="7"/>
  <c r="AF459" i="7"/>
  <c r="J817" i="7"/>
  <c r="N950" i="7"/>
  <c r="Q960" i="7"/>
  <c r="R1109" i="7"/>
  <c r="J610" i="7"/>
  <c r="AC335" i="7"/>
  <c r="M398" i="7"/>
  <c r="Y611" i="7"/>
  <c r="S882" i="7"/>
  <c r="J962" i="7"/>
  <c r="J1048" i="7"/>
  <c r="AI399" i="7"/>
  <c r="P399" i="7"/>
  <c r="V399" i="7"/>
  <c r="R462" i="7"/>
  <c r="Z462" i="7"/>
  <c r="AH612" i="7"/>
  <c r="R883" i="7"/>
  <c r="J758" i="7"/>
  <c r="J1243" i="7"/>
  <c r="R1366" i="7"/>
  <c r="R1376" i="7"/>
  <c r="W1376" i="7"/>
  <c r="S1376" i="7"/>
  <c r="AG1381" i="7"/>
  <c r="AH688" i="7"/>
  <c r="AJ688" i="7"/>
  <c r="AC461" i="7"/>
  <c r="V461" i="7"/>
  <c r="V1377" i="7"/>
  <c r="AF1377" i="7"/>
  <c r="AE1377" i="7"/>
  <c r="O1822" i="7"/>
  <c r="N534" i="7"/>
  <c r="AG534" i="7"/>
  <c r="N329" i="7"/>
  <c r="M966" i="7"/>
  <c r="P1302" i="7"/>
  <c r="AH1347" i="7"/>
  <c r="AD540" i="7"/>
  <c r="AC543" i="7"/>
  <c r="Y551" i="7"/>
  <c r="X557" i="7"/>
  <c r="T559" i="7"/>
  <c r="AC568" i="7"/>
  <c r="AA576" i="7"/>
  <c r="X581" i="7"/>
  <c r="Y582" i="7"/>
  <c r="Z588" i="7"/>
  <c r="AD600" i="7"/>
  <c r="AD604" i="7"/>
  <c r="AC814" i="7"/>
  <c r="R332" i="7"/>
  <c r="AB1171" i="7"/>
  <c r="P950" i="7"/>
  <c r="R960" i="7"/>
  <c r="AH610" i="7"/>
  <c r="N398" i="7"/>
  <c r="W461" i="7"/>
  <c r="AF611" i="7"/>
  <c r="X882" i="7"/>
  <c r="AJ962" i="7"/>
  <c r="V883" i="7"/>
  <c r="AI1243" i="7"/>
  <c r="U1243" i="7"/>
  <c r="Q1243" i="7"/>
  <c r="AD1243" i="7"/>
  <c r="AH1351" i="7"/>
  <c r="AA1351" i="7"/>
  <c r="S1351" i="7"/>
  <c r="U1383" i="7"/>
  <c r="Z1383" i="7"/>
  <c r="Y1383" i="7"/>
  <c r="R1178" i="7"/>
  <c r="AH1178" i="7"/>
  <c r="P1178" i="7"/>
  <c r="AA1367" i="7"/>
  <c r="AC1367" i="7"/>
  <c r="AD1052" i="7"/>
  <c r="AF1052" i="7"/>
  <c r="AE630" i="7"/>
  <c r="Z630" i="7"/>
  <c r="T630" i="7"/>
  <c r="AF1298" i="7"/>
  <c r="N1300" i="7"/>
  <c r="AH1330" i="7"/>
  <c r="J1527" i="7"/>
  <c r="AE1527" i="7"/>
  <c r="J1706" i="7"/>
  <c r="W1805" i="7"/>
  <c r="AD1807" i="7"/>
  <c r="W1822" i="7"/>
  <c r="J1346" i="7"/>
  <c r="O1597" i="7"/>
  <c r="T1810" i="7"/>
  <c r="AF683" i="7"/>
  <c r="N1495" i="7"/>
  <c r="AJ1497" i="7"/>
  <c r="O1636" i="7"/>
  <c r="AG530" i="7"/>
  <c r="AD533" i="7"/>
  <c r="O534" i="7"/>
  <c r="AI279" i="7"/>
  <c r="Y329" i="7"/>
  <c r="J455" i="7"/>
  <c r="AI527" i="7"/>
  <c r="Q966" i="7"/>
  <c r="J1042" i="7"/>
  <c r="J1299" i="7"/>
  <c r="AG1332" i="7"/>
  <c r="J1347" i="7"/>
  <c r="AI1478" i="7"/>
  <c r="AG1480" i="7"/>
  <c r="P1505" i="7"/>
  <c r="J1530" i="7"/>
  <c r="AJ1532" i="7"/>
  <c r="AB1598" i="7"/>
  <c r="N1601" i="7"/>
  <c r="AI1604" i="7"/>
  <c r="R1623" i="7"/>
  <c r="AI1709" i="7"/>
  <c r="U1775" i="7"/>
  <c r="AD1806" i="7"/>
  <c r="R1809" i="7"/>
  <c r="AD1826" i="7"/>
  <c r="R539" i="7"/>
  <c r="AH543" i="7"/>
  <c r="AD548" i="7"/>
  <c r="T549" i="7"/>
  <c r="J551" i="7"/>
  <c r="Z551" i="7"/>
  <c r="AD557" i="7"/>
  <c r="U559" i="7"/>
  <c r="Z560" i="7"/>
  <c r="AD564" i="7"/>
  <c r="J568" i="7"/>
  <c r="AC574" i="7"/>
  <c r="P579" i="7"/>
  <c r="AJ582" i="7"/>
  <c r="J585" i="7"/>
  <c r="AC586" i="7"/>
  <c r="J588" i="7"/>
  <c r="AI588" i="7"/>
  <c r="AH593" i="7"/>
  <c r="M594" i="7"/>
  <c r="X595" i="7"/>
  <c r="AG600" i="7"/>
  <c r="AI600" i="7"/>
  <c r="N600" i="7"/>
  <c r="Q600" i="7"/>
  <c r="AH600" i="7"/>
  <c r="U603" i="7"/>
  <c r="AE604" i="7"/>
  <c r="AE606" i="7"/>
  <c r="S606" i="7"/>
  <c r="J814" i="7"/>
  <c r="AD814" i="7"/>
  <c r="J457" i="7"/>
  <c r="AI815" i="7"/>
  <c r="AE878" i="7"/>
  <c r="AC948" i="7"/>
  <c r="U1044" i="7"/>
  <c r="AH1044" i="7"/>
  <c r="AD1107" i="7"/>
  <c r="Y332" i="7"/>
  <c r="W395" i="7"/>
  <c r="AG458" i="7"/>
  <c r="AA753" i="7"/>
  <c r="T753" i="7"/>
  <c r="AD333" i="7"/>
  <c r="O459" i="7"/>
  <c r="AI754" i="7"/>
  <c r="S754" i="7"/>
  <c r="Z960" i="7"/>
  <c r="J460" i="7"/>
  <c r="V610" i="7"/>
  <c r="W610" i="7"/>
  <c r="AJ881" i="7"/>
  <c r="Z398" i="7"/>
  <c r="AH461" i="7"/>
  <c r="J756" i="7"/>
  <c r="AI962" i="7"/>
  <c r="V962" i="7"/>
  <c r="O962" i="7"/>
  <c r="P1048" i="7"/>
  <c r="AG1048" i="7"/>
  <c r="AH1048" i="7"/>
  <c r="W757" i="7"/>
  <c r="AG883" i="7"/>
  <c r="M953" i="7"/>
  <c r="X694" i="7"/>
  <c r="T694" i="7"/>
  <c r="S694" i="7"/>
  <c r="Q954" i="7"/>
  <c r="J974" i="7"/>
  <c r="R1351" i="7"/>
  <c r="V1372" i="7"/>
  <c r="AD1372" i="7"/>
  <c r="AG1379" i="7"/>
  <c r="J1382" i="7"/>
  <c r="J1402" i="7"/>
  <c r="Y1406" i="7"/>
  <c r="AJ1406" i="7"/>
  <c r="AJ1177" i="7"/>
  <c r="AI1177" i="7"/>
  <c r="Y1177" i="7"/>
  <c r="Q1177" i="7"/>
  <c r="X1178" i="7"/>
  <c r="AG1318" i="7"/>
  <c r="U1318" i="7"/>
  <c r="O1336" i="7"/>
  <c r="W1336" i="7"/>
  <c r="U1336" i="7"/>
  <c r="V955" i="7"/>
  <c r="AF955" i="7"/>
  <c r="AI1613" i="7"/>
  <c r="AD1615" i="7"/>
  <c r="Z1615" i="7"/>
  <c r="AD1822" i="7"/>
  <c r="AI1830" i="7"/>
  <c r="AC1597" i="7"/>
  <c r="X1810" i="7"/>
  <c r="AI220" i="7"/>
  <c r="AF681" i="7"/>
  <c r="N1496" i="7"/>
  <c r="AJ1501" i="7"/>
  <c r="M530" i="7"/>
  <c r="Q534" i="7"/>
  <c r="AG536" i="7"/>
  <c r="AH537" i="7"/>
  <c r="AE55" i="7"/>
  <c r="J169" i="7"/>
  <c r="AH223" i="7"/>
  <c r="AH525" i="7"/>
  <c r="AF876" i="7"/>
  <c r="J1528" i="7"/>
  <c r="S1532" i="7"/>
  <c r="S1601" i="7"/>
  <c r="AI1705" i="7"/>
  <c r="Z1813" i="7"/>
  <c r="AI1820" i="7"/>
  <c r="AD1825" i="7"/>
  <c r="AI1828" i="7"/>
  <c r="AD551" i="7"/>
  <c r="AE557" i="7"/>
  <c r="Z559" i="7"/>
  <c r="AD596" i="7"/>
  <c r="Y596" i="7"/>
  <c r="Z332" i="7"/>
  <c r="AE609" i="7"/>
  <c r="Q609" i="7"/>
  <c r="AC960" i="7"/>
  <c r="AC1047" i="7"/>
  <c r="R1047" i="7"/>
  <c r="AE884" i="7"/>
  <c r="AH884" i="7"/>
  <c r="Z884" i="7"/>
  <c r="Y1378" i="7"/>
  <c r="X1378" i="7"/>
  <c r="W1114" i="7"/>
  <c r="AC1114" i="7"/>
  <c r="AJ1726" i="7"/>
  <c r="AB1726" i="7"/>
  <c r="AJ559" i="7"/>
  <c r="AE611" i="7"/>
  <c r="X611" i="7"/>
  <c r="Z883" i="7"/>
  <c r="S883" i="7"/>
  <c r="O883" i="7"/>
  <c r="AC1615" i="7"/>
  <c r="Y1810" i="7"/>
  <c r="O1496" i="7"/>
  <c r="Q530" i="7"/>
  <c r="U534" i="7"/>
  <c r="Y1329" i="7"/>
  <c r="O1332" i="7"/>
  <c r="J1703" i="7"/>
  <c r="AF551" i="7"/>
  <c r="AI557" i="7"/>
  <c r="AG578" i="7"/>
  <c r="AI584" i="7"/>
  <c r="M595" i="7"/>
  <c r="Q878" i="7"/>
  <c r="AD960" i="7"/>
  <c r="O610" i="7"/>
  <c r="Y757" i="7"/>
  <c r="AJ883" i="7"/>
  <c r="AC463" i="7"/>
  <c r="AI463" i="7"/>
  <c r="Z463" i="7"/>
  <c r="Q463" i="7"/>
  <c r="X1357" i="7"/>
  <c r="AI1357" i="7"/>
  <c r="N1360" i="7"/>
  <c r="J1371" i="7"/>
  <c r="AD1388" i="7"/>
  <c r="U1388" i="7"/>
  <c r="R1388" i="7"/>
  <c r="AH1388" i="7"/>
  <c r="T1410" i="7"/>
  <c r="AC1410" i="7"/>
  <c r="X1410" i="7"/>
  <c r="AG1410" i="7"/>
  <c r="J1051" i="7"/>
  <c r="P1114" i="7"/>
  <c r="AI403" i="7"/>
  <c r="T403" i="7"/>
  <c r="M403" i="7"/>
  <c r="Z1366" i="7"/>
  <c r="U1366" i="7"/>
  <c r="T1366" i="7"/>
  <c r="S1374" i="7"/>
  <c r="AA1374" i="7"/>
  <c r="N1513" i="7"/>
  <c r="AC1513" i="7"/>
  <c r="AD1513" i="7"/>
  <c r="U1513" i="7"/>
  <c r="M1513" i="7"/>
  <c r="AD624" i="7"/>
  <c r="AE624" i="7"/>
  <c r="T624" i="7"/>
  <c r="S624" i="7"/>
  <c r="AJ627" i="7"/>
  <c r="AB627" i="7"/>
  <c r="N627" i="7"/>
  <c r="AJ1442" i="7"/>
  <c r="AB1442" i="7"/>
  <c r="Z1442" i="7"/>
  <c r="V1442" i="7"/>
  <c r="Q1442" i="7"/>
  <c r="M1442" i="7"/>
  <c r="AH273" i="7"/>
  <c r="J526" i="7"/>
  <c r="AI945" i="7"/>
  <c r="M955" i="7"/>
  <c r="X1300" i="7"/>
  <c r="AI1479" i="7"/>
  <c r="P1613" i="7"/>
  <c r="M1615" i="7"/>
  <c r="AG1615" i="7"/>
  <c r="AC1704" i="7"/>
  <c r="J1808" i="7"/>
  <c r="AF1810" i="7"/>
  <c r="J219" i="7"/>
  <c r="AI222" i="7"/>
  <c r="M681" i="7"/>
  <c r="AJ1494" i="7"/>
  <c r="AJ1495" i="7"/>
  <c r="Y1496" i="7"/>
  <c r="AD1497" i="7"/>
  <c r="Z1500" i="7"/>
  <c r="S965" i="7"/>
  <c r="Y530" i="7"/>
  <c r="V534" i="7"/>
  <c r="AF535" i="7"/>
  <c r="O536" i="7"/>
  <c r="P537" i="7"/>
  <c r="AG169" i="7"/>
  <c r="X223" i="7"/>
  <c r="J392" i="7"/>
  <c r="P525" i="7"/>
  <c r="O527" i="7"/>
  <c r="R876" i="7"/>
  <c r="W966" i="7"/>
  <c r="N1235" i="7"/>
  <c r="R1299" i="7"/>
  <c r="J1302" i="7"/>
  <c r="AI1312" i="7"/>
  <c r="R1331" i="7"/>
  <c r="J1345" i="7"/>
  <c r="AC1349" i="7"/>
  <c r="J1480" i="7"/>
  <c r="AB1493" i="7"/>
  <c r="AB1504" i="7"/>
  <c r="W1528" i="7"/>
  <c r="J1610" i="7"/>
  <c r="AG1637" i="7"/>
  <c r="AC1703" i="7"/>
  <c r="O1705" i="7"/>
  <c r="AF1707" i="7"/>
  <c r="J1775" i="7"/>
  <c r="R1813" i="7"/>
  <c r="AI1823" i="7"/>
  <c r="N1825" i="7"/>
  <c r="AB541" i="7"/>
  <c r="P543" i="7"/>
  <c r="AD544" i="7"/>
  <c r="Y548" i="7"/>
  <c r="M551" i="7"/>
  <c r="AE553" i="7"/>
  <c r="J555" i="7"/>
  <c r="AF555" i="7"/>
  <c r="AA556" i="7"/>
  <c r="N557" i="7"/>
  <c r="AI559" i="7"/>
  <c r="AH559" i="7"/>
  <c r="Q560" i="7"/>
  <c r="Z563" i="7"/>
  <c r="Y567" i="7"/>
  <c r="AE569" i="7"/>
  <c r="J571" i="7"/>
  <c r="AB573" i="7"/>
  <c r="AG576" i="7"/>
  <c r="X578" i="7"/>
  <c r="J580" i="7"/>
  <c r="J581" i="7"/>
  <c r="R584" i="7"/>
  <c r="N588" i="7"/>
  <c r="Y591" i="7"/>
  <c r="Z592" i="7"/>
  <c r="Z595" i="7"/>
  <c r="N596" i="7"/>
  <c r="J599" i="7"/>
  <c r="S600" i="7"/>
  <c r="AA456" i="7"/>
  <c r="P751" i="7"/>
  <c r="Y751" i="7"/>
  <c r="Y967" i="7"/>
  <c r="J1106" i="7"/>
  <c r="J394" i="7"/>
  <c r="Q457" i="7"/>
  <c r="AC752" i="7"/>
  <c r="P815" i="7"/>
  <c r="R878" i="7"/>
  <c r="R1044" i="7"/>
  <c r="AI1237" i="7"/>
  <c r="P1237" i="7"/>
  <c r="AJ332" i="7"/>
  <c r="U332" i="7"/>
  <c r="AG332" i="7"/>
  <c r="M332" i="7"/>
  <c r="AE332" i="7"/>
  <c r="AH395" i="7"/>
  <c r="AC879" i="7"/>
  <c r="AD959" i="7"/>
  <c r="AB1045" i="7"/>
  <c r="V459" i="7"/>
  <c r="P609" i="7"/>
  <c r="Z754" i="7"/>
  <c r="J880" i="7"/>
  <c r="AE960" i="7"/>
  <c r="N960" i="7"/>
  <c r="U960" i="7"/>
  <c r="AG960" i="7"/>
  <c r="AE1109" i="7"/>
  <c r="AG1109" i="7"/>
  <c r="Y1109" i="7"/>
  <c r="AI397" i="7"/>
  <c r="X397" i="7"/>
  <c r="V397" i="7"/>
  <c r="P610" i="7"/>
  <c r="V1047" i="7"/>
  <c r="S962" i="7"/>
  <c r="R1048" i="7"/>
  <c r="X612" i="7"/>
  <c r="W953" i="7"/>
  <c r="AC694" i="7"/>
  <c r="W884" i="7"/>
  <c r="AG1243" i="7"/>
  <c r="AC1358" i="7"/>
  <c r="U1362" i="7"/>
  <c r="M1362" i="7"/>
  <c r="AC1362" i="7"/>
  <c r="W1374" i="7"/>
  <c r="S1378" i="7"/>
  <c r="O1388" i="7"/>
  <c r="AH1406" i="7"/>
  <c r="AI1114" i="7"/>
  <c r="X1411" i="7"/>
  <c r="J759" i="7"/>
  <c r="J1317" i="7"/>
  <c r="M467" i="7"/>
  <c r="AF467" i="7"/>
  <c r="AC467" i="7"/>
  <c r="T467" i="7"/>
  <c r="AH979" i="7"/>
  <c r="AC979" i="7"/>
  <c r="R979" i="7"/>
  <c r="W1181" i="7"/>
  <c r="AC1715" i="7"/>
  <c r="Y1715" i="7"/>
  <c r="Q1715" i="7"/>
  <c r="M1715" i="7"/>
  <c r="AB1763" i="7"/>
  <c r="AI1763" i="7"/>
  <c r="Z1763" i="7"/>
  <c r="W1763" i="7"/>
  <c r="Q1763" i="7"/>
  <c r="P1763" i="7"/>
  <c r="M1763" i="7"/>
  <c r="Z59" i="7"/>
  <c r="N59" i="7"/>
  <c r="AD1506" i="7"/>
  <c r="V1506" i="7"/>
  <c r="U1506" i="7"/>
  <c r="N1506" i="7"/>
  <c r="M1506" i="7"/>
  <c r="AI1605" i="7"/>
  <c r="AG1605" i="7"/>
  <c r="Y1605" i="7"/>
  <c r="X1605" i="7"/>
  <c r="V1605" i="7"/>
  <c r="N1605" i="7"/>
  <c r="AJ69" i="7"/>
  <c r="T69" i="7"/>
  <c r="S69" i="7"/>
  <c r="AC978" i="7"/>
  <c r="V978" i="7"/>
  <c r="S978" i="7"/>
  <c r="N978" i="7"/>
  <c r="AI978" i="7"/>
  <c r="M978" i="7"/>
  <c r="AH978" i="7"/>
  <c r="J1118" i="7"/>
  <c r="R1741" i="7"/>
  <c r="AJ1741" i="7"/>
  <c r="AA1741" i="7"/>
  <c r="AC981" i="7"/>
  <c r="N981" i="7"/>
  <c r="AC996" i="7"/>
  <c r="AD996" i="7"/>
  <c r="V996" i="7"/>
  <c r="M996" i="7"/>
  <c r="M1003" i="7"/>
  <c r="AC1003" i="7"/>
  <c r="AB1003" i="7"/>
  <c r="AE695" i="7"/>
  <c r="Z695" i="7"/>
  <c r="W695" i="7"/>
  <c r="U759" i="7"/>
  <c r="P759" i="7"/>
  <c r="M759" i="7"/>
  <c r="AD1307" i="7"/>
  <c r="Q1307" i="7"/>
  <c r="M1307" i="7"/>
  <c r="R615" i="7"/>
  <c r="AE404" i="7"/>
  <c r="N404" i="7"/>
  <c r="AJ404" i="7"/>
  <c r="AF1714" i="7"/>
  <c r="X1714" i="7"/>
  <c r="P1714" i="7"/>
  <c r="O1714" i="7"/>
  <c r="Y1718" i="7"/>
  <c r="AJ1718" i="7"/>
  <c r="AH1750" i="7"/>
  <c r="AE1750" i="7"/>
  <c r="Q58" i="7"/>
  <c r="AA58" i="7"/>
  <c r="Y58" i="7"/>
  <c r="AA64" i="7"/>
  <c r="AI64" i="7"/>
  <c r="W64" i="7"/>
  <c r="S64" i="7"/>
  <c r="O64" i="7"/>
  <c r="M64" i="7"/>
  <c r="Y474" i="7"/>
  <c r="AD474" i="7"/>
  <c r="U1403" i="7"/>
  <c r="AA1406" i="7"/>
  <c r="S1406" i="7"/>
  <c r="P1406" i="7"/>
  <c r="AJ1244" i="7"/>
  <c r="Y1244" i="7"/>
  <c r="R1244" i="7"/>
  <c r="AE465" i="7"/>
  <c r="Y465" i="7"/>
  <c r="O465" i="7"/>
  <c r="M465" i="7"/>
  <c r="AI615" i="7"/>
  <c r="AA615" i="7"/>
  <c r="AH1308" i="7"/>
  <c r="AB1308" i="7"/>
  <c r="X1308" i="7"/>
  <c r="N341" i="7"/>
  <c r="T404" i="7"/>
  <c r="AH888" i="7"/>
  <c r="Y888" i="7"/>
  <c r="T888" i="7"/>
  <c r="R978" i="7"/>
  <c r="U1180" i="7"/>
  <c r="M1180" i="7"/>
  <c r="J405" i="7"/>
  <c r="J1716" i="7"/>
  <c r="AB1762" i="7"/>
  <c r="AI1762" i="7"/>
  <c r="Z1762" i="7"/>
  <c r="Q1762" i="7"/>
  <c r="AB1326" i="7"/>
  <c r="U1326" i="7"/>
  <c r="M1326" i="7"/>
  <c r="AF66" i="7"/>
  <c r="AC66" i="7"/>
  <c r="W66" i="7"/>
  <c r="U66" i="7"/>
  <c r="M66" i="7"/>
  <c r="M470" i="7"/>
  <c r="AC470" i="7"/>
  <c r="U470" i="7"/>
  <c r="T470" i="7"/>
  <c r="Y998" i="7"/>
  <c r="P998" i="7"/>
  <c r="AH697" i="7"/>
  <c r="R697" i="7"/>
  <c r="Z763" i="7"/>
  <c r="U763" i="7"/>
  <c r="R763" i="7"/>
  <c r="O763" i="7"/>
  <c r="AH763" i="7"/>
  <c r="N763" i="7"/>
  <c r="AG763" i="7"/>
  <c r="N1723" i="7"/>
  <c r="AF1723" i="7"/>
  <c r="X1723" i="7"/>
  <c r="AB1771" i="7"/>
  <c r="Y1771" i="7"/>
  <c r="P1771" i="7"/>
  <c r="J593" i="7"/>
  <c r="AI599" i="7"/>
  <c r="AH599" i="7"/>
  <c r="J605" i="7"/>
  <c r="P330" i="7"/>
  <c r="J751" i="7"/>
  <c r="AJ814" i="7"/>
  <c r="O814" i="7"/>
  <c r="AG814" i="7"/>
  <c r="J957" i="7"/>
  <c r="W331" i="7"/>
  <c r="J948" i="7"/>
  <c r="AG949" i="7"/>
  <c r="AH690" i="7"/>
  <c r="Z970" i="7"/>
  <c r="W970" i="7"/>
  <c r="J951" i="7"/>
  <c r="J1303" i="7"/>
  <c r="J461" i="7"/>
  <c r="J611" i="7"/>
  <c r="J692" i="7"/>
  <c r="AA756" i="7"/>
  <c r="J820" i="7"/>
  <c r="T1305" i="7"/>
  <c r="AJ821" i="7"/>
  <c r="W821" i="7"/>
  <c r="Q821" i="7"/>
  <c r="AJ1354" i="7"/>
  <c r="V1354" i="7"/>
  <c r="N1354" i="7"/>
  <c r="AJ1384" i="7"/>
  <c r="AF1391" i="7"/>
  <c r="Y1391" i="7"/>
  <c r="V1391" i="7"/>
  <c r="AJ1391" i="7"/>
  <c r="J1393" i="7"/>
  <c r="X1394" i="7"/>
  <c r="J1396" i="7"/>
  <c r="Z1399" i="7"/>
  <c r="O1406" i="7"/>
  <c r="J1414" i="7"/>
  <c r="AH695" i="7"/>
  <c r="AF759" i="7"/>
  <c r="AF1244" i="7"/>
  <c r="AB465" i="7"/>
  <c r="O1245" i="7"/>
  <c r="AJ1245" i="7"/>
  <c r="AB1245" i="7"/>
  <c r="AD697" i="7"/>
  <c r="W1309" i="7"/>
  <c r="T468" i="7"/>
  <c r="AI1055" i="7"/>
  <c r="AI1719" i="7"/>
  <c r="AC1719" i="7"/>
  <c r="Z1719" i="7"/>
  <c r="R1719" i="7"/>
  <c r="M1719" i="7"/>
  <c r="V1723" i="7"/>
  <c r="AF1770" i="7"/>
  <c r="J1488" i="7"/>
  <c r="AH80" i="7"/>
  <c r="R80" i="7"/>
  <c r="Z80" i="7"/>
  <c r="AE105" i="7"/>
  <c r="AA105" i="7"/>
  <c r="N105" i="7"/>
  <c r="AE114" i="7"/>
  <c r="O114" i="7"/>
  <c r="J760" i="7"/>
  <c r="V823" i="7"/>
  <c r="AD1180" i="7"/>
  <c r="AJ889" i="7"/>
  <c r="N1055" i="7"/>
  <c r="M1181" i="7"/>
  <c r="AF1715" i="7"/>
  <c r="Q1718" i="7"/>
  <c r="AF1737" i="7"/>
  <c r="AB1741" i="7"/>
  <c r="R1760" i="7"/>
  <c r="AC58" i="7"/>
  <c r="O60" i="7"/>
  <c r="U64" i="7"/>
  <c r="V1335" i="7"/>
  <c r="AE1336" i="7"/>
  <c r="AE1516" i="7"/>
  <c r="R1517" i="7"/>
  <c r="O1525" i="7"/>
  <c r="AJ1326" i="7"/>
  <c r="AC1506" i="7"/>
  <c r="AA69" i="7"/>
  <c r="V1492" i="7"/>
  <c r="V471" i="7"/>
  <c r="AE472" i="7"/>
  <c r="P473" i="7"/>
  <c r="J1512" i="7"/>
  <c r="Y1789" i="7"/>
  <c r="W1790" i="7"/>
  <c r="N980" i="7"/>
  <c r="AF982" i="7"/>
  <c r="W984" i="7"/>
  <c r="J992" i="7"/>
  <c r="AC997" i="7"/>
  <c r="AE997" i="7"/>
  <c r="O632" i="7"/>
  <c r="AE632" i="7"/>
  <c r="Q632" i="7"/>
  <c r="AD1447" i="7"/>
  <c r="P1447" i="7"/>
  <c r="AF1473" i="7"/>
  <c r="Z1473" i="7"/>
  <c r="AJ758" i="7"/>
  <c r="AD1354" i="7"/>
  <c r="P1356" i="7"/>
  <c r="AJ1362" i="7"/>
  <c r="AI1367" i="7"/>
  <c r="J1374" i="7"/>
  <c r="W1396" i="7"/>
  <c r="AB1405" i="7"/>
  <c r="Y402" i="7"/>
  <c r="J615" i="7"/>
  <c r="J976" i="7"/>
  <c r="AJ824" i="7"/>
  <c r="AG887" i="7"/>
  <c r="S1055" i="7"/>
  <c r="P1181" i="7"/>
  <c r="AJ1713" i="7"/>
  <c r="T1718" i="7"/>
  <c r="AI1737" i="7"/>
  <c r="J1749" i="7"/>
  <c r="AE1754" i="7"/>
  <c r="W1760" i="7"/>
  <c r="AH1765" i="7"/>
  <c r="R1771" i="7"/>
  <c r="AB60" i="7"/>
  <c r="W1335" i="7"/>
  <c r="U1517" i="7"/>
  <c r="U1521" i="7"/>
  <c r="AE1522" i="7"/>
  <c r="AD1523" i="7"/>
  <c r="AE1524" i="7"/>
  <c r="Q1525" i="7"/>
  <c r="J1324" i="7"/>
  <c r="AI1607" i="7"/>
  <c r="AI891" i="7"/>
  <c r="J1815" i="7"/>
  <c r="AI1819" i="7"/>
  <c r="U473" i="7"/>
  <c r="O1514" i="7"/>
  <c r="Y1790" i="7"/>
  <c r="J1792" i="7"/>
  <c r="U980" i="7"/>
  <c r="W989" i="7"/>
  <c r="N991" i="7"/>
  <c r="N997" i="7"/>
  <c r="X999" i="7"/>
  <c r="J1006" i="7"/>
  <c r="AF1031" i="7"/>
  <c r="AG1031" i="7"/>
  <c r="Z1031" i="7"/>
  <c r="P1031" i="7"/>
  <c r="J620" i="7"/>
  <c r="AD629" i="7"/>
  <c r="N629" i="7"/>
  <c r="Z1426" i="7"/>
  <c r="AA1444" i="7"/>
  <c r="N1444" i="7"/>
  <c r="AE1048" i="7"/>
  <c r="AD399" i="7"/>
  <c r="T820" i="7"/>
  <c r="J953" i="7"/>
  <c r="J1315" i="7"/>
  <c r="J337" i="7"/>
  <c r="AA758" i="7"/>
  <c r="Y1176" i="7"/>
  <c r="AG1351" i="7"/>
  <c r="AD1351" i="7"/>
  <c r="V1355" i="7"/>
  <c r="J1360" i="7"/>
  <c r="AC1361" i="7"/>
  <c r="AB1371" i="7"/>
  <c r="AF1375" i="7"/>
  <c r="J1380" i="7"/>
  <c r="V1386" i="7"/>
  <c r="J1391" i="7"/>
  <c r="AD1393" i="7"/>
  <c r="W1398" i="7"/>
  <c r="J1400" i="7"/>
  <c r="AA1401" i="7"/>
  <c r="AF1409" i="7"/>
  <c r="J1412" i="7"/>
  <c r="T1413" i="7"/>
  <c r="J464" i="7"/>
  <c r="AB885" i="7"/>
  <c r="J1114" i="7"/>
  <c r="AH1317" i="7"/>
  <c r="AD1178" i="7"/>
  <c r="J1245" i="7"/>
  <c r="P824" i="7"/>
  <c r="N887" i="7"/>
  <c r="J1053" i="7"/>
  <c r="N1179" i="7"/>
  <c r="O1246" i="7"/>
  <c r="J341" i="7"/>
  <c r="AF889" i="7"/>
  <c r="AA1055" i="7"/>
  <c r="AJ1118" i="7"/>
  <c r="AA1720" i="7"/>
  <c r="AI1721" i="7"/>
  <c r="M1737" i="7"/>
  <c r="AG1739" i="7"/>
  <c r="AB1747" i="7"/>
  <c r="M1748" i="7"/>
  <c r="AJ1749" i="7"/>
  <c r="W1753" i="7"/>
  <c r="AA1754" i="7"/>
  <c r="X1758" i="7"/>
  <c r="AB1760" i="7"/>
  <c r="AA1764" i="7"/>
  <c r="Q1765" i="7"/>
  <c r="S1771" i="7"/>
  <c r="O1773" i="7"/>
  <c r="AF1774" i="7"/>
  <c r="AD56" i="7"/>
  <c r="AG57" i="7"/>
  <c r="AI62" i="7"/>
  <c r="Z63" i="7"/>
  <c r="R67" i="7"/>
  <c r="J1333" i="7"/>
  <c r="AA1334" i="7"/>
  <c r="Z1335" i="7"/>
  <c r="AA1339" i="7"/>
  <c r="N1342" i="7"/>
  <c r="J1484" i="7"/>
  <c r="J1486" i="7"/>
  <c r="AJ1488" i="7"/>
  <c r="O1491" i="7"/>
  <c r="J1517" i="7"/>
  <c r="R1525" i="7"/>
  <c r="AI1507" i="7"/>
  <c r="P1508" i="7"/>
  <c r="AF1606" i="7"/>
  <c r="AA1607" i="7"/>
  <c r="AF890" i="7"/>
  <c r="AC895" i="7"/>
  <c r="X1817" i="7"/>
  <c r="W1818" i="7"/>
  <c r="V980" i="7"/>
  <c r="M990" i="7"/>
  <c r="Q991" i="7"/>
  <c r="M995" i="7"/>
  <c r="AJ995" i="7"/>
  <c r="V997" i="7"/>
  <c r="V645" i="7"/>
  <c r="AG661" i="7"/>
  <c r="U1426" i="7"/>
  <c r="P1426" i="7"/>
  <c r="AI1438" i="7"/>
  <c r="AB1438" i="7"/>
  <c r="AI50" i="7"/>
  <c r="S50" i="7"/>
  <c r="AC1760" i="7"/>
  <c r="V67" i="7"/>
  <c r="AE1517" i="7"/>
  <c r="W1525" i="7"/>
  <c r="X1789" i="7"/>
  <c r="P1789" i="7"/>
  <c r="AC990" i="7"/>
  <c r="V991" i="7"/>
  <c r="AD1012" i="7"/>
  <c r="AC1012" i="7"/>
  <c r="U1012" i="7"/>
  <c r="M1012" i="7"/>
  <c r="AA1033" i="7"/>
  <c r="Z1033" i="7"/>
  <c r="AA631" i="7"/>
  <c r="AD631" i="7"/>
  <c r="S631" i="7"/>
  <c r="N631" i="7"/>
  <c r="J606" i="7"/>
  <c r="W947" i="7"/>
  <c r="AF957" i="7"/>
  <c r="J607" i="7"/>
  <c r="J458" i="7"/>
  <c r="J969" i="7"/>
  <c r="Q1045" i="7"/>
  <c r="S1171" i="7"/>
  <c r="J396" i="7"/>
  <c r="AF950" i="7"/>
  <c r="J1109" i="7"/>
  <c r="J1239" i="7"/>
  <c r="AE691" i="7"/>
  <c r="AE1110" i="7"/>
  <c r="AC820" i="7"/>
  <c r="AD953" i="7"/>
  <c r="J963" i="7"/>
  <c r="AE337" i="7"/>
  <c r="AB694" i="7"/>
  <c r="AI694" i="7"/>
  <c r="AF1113" i="7"/>
  <c r="M1176" i="7"/>
  <c r="AE1306" i="7"/>
  <c r="M1351" i="7"/>
  <c r="W1355" i="7"/>
  <c r="AJ1361" i="7"/>
  <c r="W1363" i="7"/>
  <c r="J1366" i="7"/>
  <c r="J1368" i="7"/>
  <c r="Y1370" i="7"/>
  <c r="J1373" i="7"/>
  <c r="P1380" i="7"/>
  <c r="P1387" i="7"/>
  <c r="V1400" i="7"/>
  <c r="Z1401" i="7"/>
  <c r="Y1408" i="7"/>
  <c r="Y695" i="7"/>
  <c r="R885" i="7"/>
  <c r="X1114" i="7"/>
  <c r="M1178" i="7"/>
  <c r="AC824" i="7"/>
  <c r="AC1053" i="7"/>
  <c r="AC341" i="7"/>
  <c r="Q889" i="7"/>
  <c r="J1055" i="7"/>
  <c r="J1181" i="7"/>
  <c r="V1716" i="7"/>
  <c r="N1720" i="7"/>
  <c r="AC1723" i="7"/>
  <c r="Q1737" i="7"/>
  <c r="AB1739" i="7"/>
  <c r="R1747" i="7"/>
  <c r="Y1748" i="7"/>
  <c r="AF1753" i="7"/>
  <c r="R1758" i="7"/>
  <c r="AF1760" i="7"/>
  <c r="AJ1764" i="7"/>
  <c r="Y1765" i="7"/>
  <c r="AB1773" i="7"/>
  <c r="O1774" i="7"/>
  <c r="P56" i="7"/>
  <c r="J59" i="7"/>
  <c r="M62" i="7"/>
  <c r="Q1334" i="7"/>
  <c r="AJ1335" i="7"/>
  <c r="AD1338" i="7"/>
  <c r="U1342" i="7"/>
  <c r="Y1484" i="7"/>
  <c r="R1485" i="7"/>
  <c r="V1486" i="7"/>
  <c r="AA1489" i="7"/>
  <c r="W1517" i="7"/>
  <c r="AH1517" i="7"/>
  <c r="J1519" i="7"/>
  <c r="AI1520" i="7"/>
  <c r="J1525" i="7"/>
  <c r="AC1525" i="7"/>
  <c r="S1324" i="7"/>
  <c r="U890" i="7"/>
  <c r="J893" i="7"/>
  <c r="AC1815" i="7"/>
  <c r="M1818" i="7"/>
  <c r="X473" i="7"/>
  <c r="J1509" i="7"/>
  <c r="J1788" i="7"/>
  <c r="AE984" i="7"/>
  <c r="AH984" i="7"/>
  <c r="U984" i="7"/>
  <c r="J985" i="7"/>
  <c r="Y991" i="7"/>
  <c r="J1003" i="7"/>
  <c r="N1004" i="7"/>
  <c r="AC1004" i="7"/>
  <c r="W1006" i="7"/>
  <c r="O1006" i="7"/>
  <c r="Q1008" i="7"/>
  <c r="AE1008" i="7"/>
  <c r="Z1008" i="7"/>
  <c r="W1008" i="7"/>
  <c r="W1030" i="7"/>
  <c r="AE625" i="7"/>
  <c r="AI625" i="7"/>
  <c r="X625" i="7"/>
  <c r="T625" i="7"/>
  <c r="P625" i="7"/>
  <c r="M625" i="7"/>
  <c r="M628" i="7"/>
  <c r="AE1425" i="7"/>
  <c r="AC13" i="7"/>
  <c r="AE13" i="7"/>
  <c r="AD13" i="7"/>
  <c r="O13" i="7"/>
  <c r="AE1525" i="7"/>
  <c r="AG1790" i="7"/>
  <c r="Q1790" i="7"/>
  <c r="AE983" i="7"/>
  <c r="X983" i="7"/>
  <c r="P1015" i="7"/>
  <c r="AF1015" i="7"/>
  <c r="Y1015" i="7"/>
  <c r="X1015" i="7"/>
  <c r="V1015" i="7"/>
  <c r="R1015" i="7"/>
  <c r="N1015" i="7"/>
  <c r="U1030" i="7"/>
  <c r="AC1030" i="7"/>
  <c r="Q1030" i="7"/>
  <c r="M1030" i="7"/>
  <c r="Z628" i="7"/>
  <c r="W628" i="7"/>
  <c r="O628" i="7"/>
  <c r="AJ402" i="7"/>
  <c r="J1246" i="7"/>
  <c r="AF1309" i="7"/>
  <c r="AD1054" i="7"/>
  <c r="J342" i="7"/>
  <c r="V1055" i="7"/>
  <c r="J1710" i="7"/>
  <c r="AI1720" i="7"/>
  <c r="AG1727" i="7"/>
  <c r="J1733" i="7"/>
  <c r="AA1734" i="7"/>
  <c r="J1737" i="7"/>
  <c r="AC1742" i="7"/>
  <c r="J1744" i="7"/>
  <c r="J1748" i="7"/>
  <c r="AJ1751" i="7"/>
  <c r="J1754" i="7"/>
  <c r="O1760" i="7"/>
  <c r="AB1770" i="7"/>
  <c r="AI1771" i="7"/>
  <c r="AA59" i="7"/>
  <c r="AG60" i="7"/>
  <c r="J67" i="7"/>
  <c r="J1339" i="7"/>
  <c r="M1517" i="7"/>
  <c r="U1525" i="7"/>
  <c r="J1325" i="7"/>
  <c r="J1506" i="7"/>
  <c r="J1508" i="7"/>
  <c r="J1607" i="7"/>
  <c r="AJ1526" i="7"/>
  <c r="AC1814" i="7"/>
  <c r="X1816" i="7"/>
  <c r="AD1817" i="7"/>
  <c r="J471" i="7"/>
  <c r="AC472" i="7"/>
  <c r="M473" i="7"/>
  <c r="Q1509" i="7"/>
  <c r="AE1509" i="7"/>
  <c r="Q1789" i="7"/>
  <c r="AE1790" i="7"/>
  <c r="W981" i="7"/>
  <c r="N983" i="7"/>
  <c r="O984" i="7"/>
  <c r="AI994" i="7"/>
  <c r="J996" i="7"/>
  <c r="O1005" i="7"/>
  <c r="J1013" i="7"/>
  <c r="AH1032" i="7"/>
  <c r="AE1032" i="7"/>
  <c r="Z1032" i="7"/>
  <c r="O1032" i="7"/>
  <c r="O630" i="7"/>
  <c r="AH1445" i="7"/>
  <c r="AE36" i="7"/>
  <c r="W36" i="7"/>
  <c r="U83" i="7"/>
  <c r="O83" i="7"/>
  <c r="AH83" i="7"/>
  <c r="AC83" i="7"/>
  <c r="V83" i="7"/>
  <c r="R83" i="7"/>
  <c r="J999" i="7"/>
  <c r="J1011" i="7"/>
  <c r="N1012" i="7"/>
  <c r="W1013" i="7"/>
  <c r="S1018" i="7"/>
  <c r="X1040" i="7"/>
  <c r="J623" i="7"/>
  <c r="Y632" i="7"/>
  <c r="AJ635" i="7"/>
  <c r="X636" i="7"/>
  <c r="AD642" i="7"/>
  <c r="R644" i="7"/>
  <c r="W649" i="7"/>
  <c r="J653" i="7"/>
  <c r="X660" i="7"/>
  <c r="V661" i="7"/>
  <c r="Y669" i="7"/>
  <c r="AE670" i="7"/>
  <c r="O673" i="7"/>
  <c r="J676" i="7"/>
  <c r="W678" i="7"/>
  <c r="J1420" i="7"/>
  <c r="U1423" i="7"/>
  <c r="N1424" i="7"/>
  <c r="O1425" i="7"/>
  <c r="M1426" i="7"/>
  <c r="J1428" i="7"/>
  <c r="J1429" i="7"/>
  <c r="O1431" i="7"/>
  <c r="AF1434" i="7"/>
  <c r="J1437" i="7"/>
  <c r="T1445" i="7"/>
  <c r="O1446" i="7"/>
  <c r="U1448" i="7"/>
  <c r="R1450" i="7"/>
  <c r="Q1456" i="7"/>
  <c r="J1461" i="7"/>
  <c r="M1472" i="7"/>
  <c r="O1183" i="7"/>
  <c r="AG7" i="7"/>
  <c r="AD16" i="7"/>
  <c r="AE22" i="7"/>
  <c r="AH25" i="7"/>
  <c r="AF32" i="7"/>
  <c r="N32" i="7"/>
  <c r="AD32" i="7"/>
  <c r="V37" i="7"/>
  <c r="AH95" i="7"/>
  <c r="Y95" i="7"/>
  <c r="U95" i="7"/>
  <c r="R95" i="7"/>
  <c r="M95" i="7"/>
  <c r="AF657" i="7"/>
  <c r="Z660" i="7"/>
  <c r="AG669" i="7"/>
  <c r="AH678" i="7"/>
  <c r="W1423" i="7"/>
  <c r="AH1434" i="7"/>
  <c r="U1445" i="7"/>
  <c r="S1446" i="7"/>
  <c r="Y1448" i="7"/>
  <c r="S1450" i="7"/>
  <c r="J1182" i="7"/>
  <c r="AI44" i="7"/>
  <c r="M44" i="7"/>
  <c r="AE44" i="7"/>
  <c r="Y44" i="7"/>
  <c r="N45" i="7"/>
  <c r="W46" i="7"/>
  <c r="AA73" i="7"/>
  <c r="J75" i="7"/>
  <c r="J78" i="7"/>
  <c r="J79" i="7"/>
  <c r="AG102" i="7"/>
  <c r="AA102" i="7"/>
  <c r="U1512" i="7"/>
  <c r="AC1788" i="7"/>
  <c r="N996" i="7"/>
  <c r="W997" i="7"/>
  <c r="J998" i="7"/>
  <c r="AH999" i="7"/>
  <c r="J1000" i="7"/>
  <c r="Z1001" i="7"/>
  <c r="J1004" i="7"/>
  <c r="J1005" i="7"/>
  <c r="U1006" i="7"/>
  <c r="M1011" i="7"/>
  <c r="O1013" i="7"/>
  <c r="Y1014" i="7"/>
  <c r="J1020" i="7"/>
  <c r="AD1023" i="7"/>
  <c r="AE1024" i="7"/>
  <c r="AI1037" i="7"/>
  <c r="AC1038" i="7"/>
  <c r="N1039" i="7"/>
  <c r="S623" i="7"/>
  <c r="J636" i="7"/>
  <c r="AE638" i="7"/>
  <c r="J641" i="7"/>
  <c r="J646" i="7"/>
  <c r="AE649" i="7"/>
  <c r="Q653" i="7"/>
  <c r="AJ657" i="7"/>
  <c r="AH660" i="7"/>
  <c r="J663" i="7"/>
  <c r="R673" i="7"/>
  <c r="R676" i="7"/>
  <c r="J1416" i="7"/>
  <c r="AE1423" i="7"/>
  <c r="R1426" i="7"/>
  <c r="AI1429" i="7"/>
  <c r="W1431" i="7"/>
  <c r="N1432" i="7"/>
  <c r="AA1437" i="7"/>
  <c r="U1446" i="7"/>
  <c r="V1450" i="7"/>
  <c r="AB1451" i="7"/>
  <c r="R1457" i="7"/>
  <c r="J1465" i="7"/>
  <c r="J11" i="7"/>
  <c r="AJ35" i="7"/>
  <c r="X86" i="7"/>
  <c r="Q86" i="7"/>
  <c r="N95" i="7"/>
  <c r="Z96" i="7"/>
  <c r="S1010" i="7"/>
  <c r="AG1016" i="7"/>
  <c r="AD1021" i="7"/>
  <c r="AJ672" i="7"/>
  <c r="W1450" i="7"/>
  <c r="AE1454" i="7"/>
  <c r="U1457" i="7"/>
  <c r="U1465" i="7"/>
  <c r="AC1465" i="7"/>
  <c r="AC16" i="7"/>
  <c r="N16" i="7"/>
  <c r="N40" i="7"/>
  <c r="AD45" i="7"/>
  <c r="AI52" i="7"/>
  <c r="M52" i="7"/>
  <c r="AE52" i="7"/>
  <c r="AJ54" i="7"/>
  <c r="AF54" i="7"/>
  <c r="V95" i="7"/>
  <c r="V101" i="7"/>
  <c r="O101" i="7"/>
  <c r="Q115" i="7"/>
  <c r="Q635" i="7"/>
  <c r="J643" i="7"/>
  <c r="P652" i="7"/>
  <c r="V653" i="7"/>
  <c r="O657" i="7"/>
  <c r="J670" i="7"/>
  <c r="N676" i="7"/>
  <c r="AD1419" i="7"/>
  <c r="X1426" i="7"/>
  <c r="V1427" i="7"/>
  <c r="R1428" i="7"/>
  <c r="J1436" i="7"/>
  <c r="AJ1453" i="7"/>
  <c r="AG1457" i="7"/>
  <c r="Z1458" i="7"/>
  <c r="O1464" i="7"/>
  <c r="W1470" i="7"/>
  <c r="AE1470" i="7"/>
  <c r="AG23" i="7"/>
  <c r="P23" i="7"/>
  <c r="J42" i="7"/>
  <c r="R44" i="7"/>
  <c r="R48" i="7"/>
  <c r="N53" i="7"/>
  <c r="AF85" i="7"/>
  <c r="O85" i="7"/>
  <c r="AD95" i="7"/>
  <c r="W1509" i="7"/>
  <c r="J1510" i="7"/>
  <c r="AB1512" i="7"/>
  <c r="J1793" i="7"/>
  <c r="J984" i="7"/>
  <c r="O997" i="7"/>
  <c r="O998" i="7"/>
  <c r="R999" i="7"/>
  <c r="R1007" i="7"/>
  <c r="T1010" i="7"/>
  <c r="AE1013" i="7"/>
  <c r="O1021" i="7"/>
  <c r="AG1022" i="7"/>
  <c r="Z1023" i="7"/>
  <c r="V1028" i="7"/>
  <c r="J1031" i="7"/>
  <c r="J1033" i="7"/>
  <c r="V1036" i="7"/>
  <c r="O1037" i="7"/>
  <c r="J629" i="7"/>
  <c r="T635" i="7"/>
  <c r="AF636" i="7"/>
  <c r="AB638" i="7"/>
  <c r="AI643" i="7"/>
  <c r="U644" i="7"/>
  <c r="W651" i="7"/>
  <c r="Z652" i="7"/>
  <c r="P657" i="7"/>
  <c r="AC658" i="7"/>
  <c r="M660" i="7"/>
  <c r="J665" i="7"/>
  <c r="N669" i="7"/>
  <c r="Z670" i="7"/>
  <c r="AA671" i="7"/>
  <c r="AD675" i="7"/>
  <c r="U676" i="7"/>
  <c r="Q677" i="7"/>
  <c r="AI679" i="7"/>
  <c r="J1415" i="7"/>
  <c r="M1434" i="7"/>
  <c r="J1442" i="7"/>
  <c r="J1444" i="7"/>
  <c r="J1447" i="7"/>
  <c r="W1448" i="7"/>
  <c r="AH1450" i="7"/>
  <c r="AI1450" i="7"/>
  <c r="AD1453" i="7"/>
  <c r="AD1456" i="7"/>
  <c r="J1462" i="7"/>
  <c r="X1464" i="7"/>
  <c r="M1465" i="7"/>
  <c r="N1470" i="7"/>
  <c r="M16" i="7"/>
  <c r="N20" i="7"/>
  <c r="Z20" i="7"/>
  <c r="AD28" i="7"/>
  <c r="AC37" i="7"/>
  <c r="N37" i="7"/>
  <c r="W37" i="7"/>
  <c r="AF71" i="7"/>
  <c r="AC71" i="7"/>
  <c r="AC100" i="7"/>
  <c r="Q100" i="7"/>
  <c r="AB100" i="7"/>
  <c r="W100" i="7"/>
  <c r="R100" i="7"/>
  <c r="J1017" i="7"/>
  <c r="N1020" i="7"/>
  <c r="T1026" i="7"/>
  <c r="AC1036" i="7"/>
  <c r="J1040" i="7"/>
  <c r="AD628" i="7"/>
  <c r="AI630" i="7"/>
  <c r="W635" i="7"/>
  <c r="P636" i="7"/>
  <c r="AG640" i="7"/>
  <c r="J642" i="7"/>
  <c r="AI645" i="7"/>
  <c r="M649" i="7"/>
  <c r="AH652" i="7"/>
  <c r="J654" i="7"/>
  <c r="AJ656" i="7"/>
  <c r="O659" i="7"/>
  <c r="P660" i="7"/>
  <c r="AD661" i="7"/>
  <c r="AG662" i="7"/>
  <c r="Q669" i="7"/>
  <c r="J673" i="7"/>
  <c r="AD674" i="7"/>
  <c r="W675" i="7"/>
  <c r="V676" i="7"/>
  <c r="AD677" i="7"/>
  <c r="O678" i="7"/>
  <c r="AC1424" i="7"/>
  <c r="AI1425" i="7"/>
  <c r="AE1426" i="7"/>
  <c r="AH1426" i="7"/>
  <c r="U1434" i="7"/>
  <c r="Y1452" i="7"/>
  <c r="J1459" i="7"/>
  <c r="AE1464" i="7"/>
  <c r="N1465" i="7"/>
  <c r="S1470" i="7"/>
  <c r="Q16" i="7"/>
  <c r="AD21" i="7"/>
  <c r="V21" i="7"/>
  <c r="M23" i="7"/>
  <c r="R24" i="7"/>
  <c r="O25" i="7"/>
  <c r="O36" i="7"/>
  <c r="AB47" i="7"/>
  <c r="AD53" i="7"/>
  <c r="J76" i="7"/>
  <c r="J7" i="7"/>
  <c r="J12" i="7"/>
  <c r="J13" i="7"/>
  <c r="AF15" i="7"/>
  <c r="AJ16" i="7"/>
  <c r="AJ22" i="7"/>
  <c r="AJ23" i="7"/>
  <c r="AI28" i="7"/>
  <c r="AH28" i="7"/>
  <c r="AI42" i="7"/>
  <c r="AE75" i="7"/>
  <c r="J77" i="7"/>
  <c r="AD78" i="7"/>
  <c r="AG79" i="7"/>
  <c r="J90" i="7"/>
  <c r="N92" i="7"/>
  <c r="J94" i="7"/>
  <c r="U108" i="7"/>
  <c r="V115" i="7"/>
  <c r="N125" i="7"/>
  <c r="J129" i="7"/>
  <c r="AD129" i="7"/>
  <c r="O130" i="7"/>
  <c r="P131" i="7"/>
  <c r="N132" i="7"/>
  <c r="W138" i="7"/>
  <c r="O139" i="7"/>
  <c r="J141" i="7"/>
  <c r="W146" i="7"/>
  <c r="AI149" i="7"/>
  <c r="AE149" i="7"/>
  <c r="Z150" i="7"/>
  <c r="J152" i="7"/>
  <c r="AC153" i="7"/>
  <c r="AJ154" i="7"/>
  <c r="P155" i="7"/>
  <c r="Y157" i="7"/>
  <c r="J159" i="7"/>
  <c r="AC161" i="7"/>
  <c r="X164" i="7"/>
  <c r="AJ168" i="7"/>
  <c r="AE173" i="7"/>
  <c r="J174" i="7"/>
  <c r="J179" i="7"/>
  <c r="Y181" i="7"/>
  <c r="AF182" i="7"/>
  <c r="J183" i="7"/>
  <c r="W188" i="7"/>
  <c r="AJ192" i="7"/>
  <c r="AD194" i="7"/>
  <c r="O195" i="7"/>
  <c r="P202" i="7"/>
  <c r="W203" i="7"/>
  <c r="O204" i="7"/>
  <c r="Q210" i="7"/>
  <c r="J215" i="7"/>
  <c r="AA227" i="7"/>
  <c r="Z228" i="7"/>
  <c r="AC232" i="7"/>
  <c r="R234" i="7"/>
  <c r="AC237" i="7"/>
  <c r="J240" i="7"/>
  <c r="AG241" i="7"/>
  <c r="N246" i="7"/>
  <c r="AG255" i="7"/>
  <c r="AD262" i="7"/>
  <c r="J264" i="7"/>
  <c r="AH264" i="7"/>
  <c r="Y265" i="7"/>
  <c r="AB268" i="7"/>
  <c r="J281" i="7"/>
  <c r="X115" i="7"/>
  <c r="O125" i="7"/>
  <c r="W130" i="7"/>
  <c r="X131" i="7"/>
  <c r="Q132" i="7"/>
  <c r="AD138" i="7"/>
  <c r="P139" i="7"/>
  <c r="AG149" i="7"/>
  <c r="AH150" i="7"/>
  <c r="U155" i="7"/>
  <c r="AB306" i="7"/>
  <c r="Y306" i="7"/>
  <c r="R306" i="7"/>
  <c r="N306" i="7"/>
  <c r="AJ306" i="7"/>
  <c r="AE318" i="7"/>
  <c r="R318" i="7"/>
  <c r="P318" i="7"/>
  <c r="AI318" i="7"/>
  <c r="O318" i="7"/>
  <c r="AH318" i="7"/>
  <c r="X318" i="7"/>
  <c r="W318" i="7"/>
  <c r="S318" i="7"/>
  <c r="AH1473" i="7"/>
  <c r="AE7" i="7"/>
  <c r="AH12" i="7"/>
  <c r="J32" i="7"/>
  <c r="J33" i="7"/>
  <c r="AF40" i="7"/>
  <c r="J52" i="7"/>
  <c r="J53" i="7"/>
  <c r="J70" i="7"/>
  <c r="AD85" i="7"/>
  <c r="AI90" i="7"/>
  <c r="V91" i="7"/>
  <c r="X94" i="7"/>
  <c r="AF94" i="7"/>
  <c r="AD98" i="7"/>
  <c r="AD115" i="7"/>
  <c r="M120" i="7"/>
  <c r="Q125" i="7"/>
  <c r="AC131" i="7"/>
  <c r="X132" i="7"/>
  <c r="AF133" i="7"/>
  <c r="J138" i="7"/>
  <c r="AE138" i="7"/>
  <c r="U139" i="7"/>
  <c r="P140" i="7"/>
  <c r="AC141" i="7"/>
  <c r="AD145" i="7"/>
  <c r="J147" i="7"/>
  <c r="M149" i="7"/>
  <c r="AH149" i="7"/>
  <c r="J155" i="7"/>
  <c r="W155" i="7"/>
  <c r="AI159" i="7"/>
  <c r="T160" i="7"/>
  <c r="N161" i="7"/>
  <c r="J166" i="7"/>
  <c r="J171" i="7"/>
  <c r="N173" i="7"/>
  <c r="AF174" i="7"/>
  <c r="AJ179" i="7"/>
  <c r="P181" i="7"/>
  <c r="Q182" i="7"/>
  <c r="AI183" i="7"/>
  <c r="AJ184" i="7"/>
  <c r="J186" i="7"/>
  <c r="Y190" i="7"/>
  <c r="R195" i="7"/>
  <c r="AI200" i="7"/>
  <c r="Y202" i="7"/>
  <c r="Y203" i="7"/>
  <c r="J208" i="7"/>
  <c r="S209" i="7"/>
  <c r="Q227" i="7"/>
  <c r="AH236" i="7"/>
  <c r="AB246" i="7"/>
  <c r="AE250" i="7"/>
  <c r="AI251" i="7"/>
  <c r="M255" i="7"/>
  <c r="M300" i="7"/>
  <c r="AC346" i="7"/>
  <c r="J89" i="7"/>
  <c r="AD91" i="7"/>
  <c r="Z103" i="7"/>
  <c r="W114" i="7"/>
  <c r="AB118" i="7"/>
  <c r="Y125" i="7"/>
  <c r="J128" i="7"/>
  <c r="J131" i="7"/>
  <c r="Y132" i="7"/>
  <c r="AE139" i="7"/>
  <c r="J144" i="7"/>
  <c r="AF155" i="7"/>
  <c r="AB160" i="7"/>
  <c r="U161" i="7"/>
  <c r="S167" i="7"/>
  <c r="P173" i="7"/>
  <c r="O174" i="7"/>
  <c r="N179" i="7"/>
  <c r="Q181" i="7"/>
  <c r="R182" i="7"/>
  <c r="S191" i="7"/>
  <c r="Z196" i="7"/>
  <c r="P197" i="7"/>
  <c r="M207" i="7"/>
  <c r="O208" i="7"/>
  <c r="M218" i="7"/>
  <c r="R226" i="7"/>
  <c r="Y227" i="7"/>
  <c r="P250" i="7"/>
  <c r="O255" i="7"/>
  <c r="Z256" i="7"/>
  <c r="V256" i="7"/>
  <c r="M261" i="7"/>
  <c r="AC261" i="7"/>
  <c r="J269" i="7"/>
  <c r="AF280" i="7"/>
  <c r="W280" i="7"/>
  <c r="M284" i="7"/>
  <c r="AF296" i="7"/>
  <c r="W296" i="7"/>
  <c r="AF318" i="7"/>
  <c r="AH321" i="7"/>
  <c r="U321" i="7"/>
  <c r="N321" i="7"/>
  <c r="Y346" i="7"/>
  <c r="P346" i="7"/>
  <c r="AD346" i="7"/>
  <c r="AD125" i="7"/>
  <c r="AD132" i="7"/>
  <c r="J158" i="7"/>
  <c r="AJ160" i="7"/>
  <c r="V161" i="7"/>
  <c r="AJ171" i="7"/>
  <c r="Q174" i="7"/>
  <c r="O179" i="7"/>
  <c r="AF180" i="7"/>
  <c r="W182" i="7"/>
  <c r="AJ187" i="7"/>
  <c r="O190" i="7"/>
  <c r="Z191" i="7"/>
  <c r="J195" i="7"/>
  <c r="Q197" i="7"/>
  <c r="T207" i="7"/>
  <c r="AD217" i="7"/>
  <c r="Q218" i="7"/>
  <c r="N224" i="7"/>
  <c r="O225" i="7"/>
  <c r="AB226" i="7"/>
  <c r="J229" i="7"/>
  <c r="AB236" i="7"/>
  <c r="M239" i="7"/>
  <c r="X240" i="7"/>
  <c r="W249" i="7"/>
  <c r="X250" i="7"/>
  <c r="U255" i="7"/>
  <c r="AE256" i="7"/>
  <c r="W257" i="7"/>
  <c r="Y257" i="7"/>
  <c r="P264" i="7"/>
  <c r="J307" i="7"/>
  <c r="AE1463" i="7"/>
  <c r="AF1465" i="7"/>
  <c r="T1467" i="7"/>
  <c r="J1469" i="7"/>
  <c r="AI1470" i="7"/>
  <c r="AJ6" i="7"/>
  <c r="Q7" i="7"/>
  <c r="Z12" i="7"/>
  <c r="AC21" i="7"/>
  <c r="X28" i="7"/>
  <c r="U40" i="7"/>
  <c r="AJ43" i="7"/>
  <c r="J50" i="7"/>
  <c r="AE53" i="7"/>
  <c r="AE54" i="7"/>
  <c r="AC76" i="7"/>
  <c r="O84" i="7"/>
  <c r="J91" i="7"/>
  <c r="O94" i="7"/>
  <c r="J95" i="7"/>
  <c r="AH108" i="7"/>
  <c r="M114" i="7"/>
  <c r="N115" i="7"/>
  <c r="T118" i="7"/>
  <c r="AE130" i="7"/>
  <c r="W131" i="7"/>
  <c r="J134" i="7"/>
  <c r="V141" i="7"/>
  <c r="U144" i="7"/>
  <c r="J146" i="7"/>
  <c r="AC147" i="7"/>
  <c r="R149" i="7"/>
  <c r="AE164" i="7"/>
  <c r="AA166" i="7"/>
  <c r="O171" i="7"/>
  <c r="AG173" i="7"/>
  <c r="U174" i="7"/>
  <c r="S175" i="7"/>
  <c r="AD178" i="7"/>
  <c r="V179" i="7"/>
  <c r="J182" i="7"/>
  <c r="Z182" i="7"/>
  <c r="AC186" i="7"/>
  <c r="AE189" i="7"/>
  <c r="AH190" i="7"/>
  <c r="AC193" i="7"/>
  <c r="N194" i="7"/>
  <c r="V195" i="7"/>
  <c r="AE195" i="7"/>
  <c r="P196" i="7"/>
  <c r="X197" i="7"/>
  <c r="AF198" i="7"/>
  <c r="AG202" i="7"/>
  <c r="AD205" i="7"/>
  <c r="AB206" i="7"/>
  <c r="U207" i="7"/>
  <c r="Z208" i="7"/>
  <c r="J213" i="7"/>
  <c r="U218" i="7"/>
  <c r="V224" i="7"/>
  <c r="J232" i="7"/>
  <c r="Q235" i="7"/>
  <c r="AD238" i="7"/>
  <c r="Q239" i="7"/>
  <c r="AD248" i="7"/>
  <c r="Z250" i="7"/>
  <c r="J252" i="7"/>
  <c r="W255" i="7"/>
  <c r="P256" i="7"/>
  <c r="AG257" i="7"/>
  <c r="R264" i="7"/>
  <c r="M292" i="7"/>
  <c r="AD163" i="7"/>
  <c r="V171" i="7"/>
  <c r="AE174" i="7"/>
  <c r="U177" i="7"/>
  <c r="W179" i="7"/>
  <c r="J181" i="7"/>
  <c r="AH182" i="7"/>
  <c r="J184" i="7"/>
  <c r="T185" i="7"/>
  <c r="J188" i="7"/>
  <c r="J192" i="7"/>
  <c r="Q194" i="7"/>
  <c r="AG195" i="7"/>
  <c r="Y197" i="7"/>
  <c r="J200" i="7"/>
  <c r="AI201" i="7"/>
  <c r="Z207" i="7"/>
  <c r="AC218" i="7"/>
  <c r="AC239" i="7"/>
  <c r="Z242" i="7"/>
  <c r="J246" i="7"/>
  <c r="AC247" i="7"/>
  <c r="U247" i="7"/>
  <c r="Y255" i="7"/>
  <c r="R256" i="7"/>
  <c r="M263" i="7"/>
  <c r="X264" i="7"/>
  <c r="O265" i="7"/>
  <c r="X266" i="7"/>
  <c r="J268" i="7"/>
  <c r="M269" i="7"/>
  <c r="N272" i="7"/>
  <c r="W294" i="7"/>
  <c r="AE294" i="7"/>
  <c r="N295" i="7"/>
  <c r="AE356" i="7"/>
  <c r="AA356" i="7"/>
  <c r="S356" i="7"/>
  <c r="O356" i="7"/>
  <c r="AJ95" i="7"/>
  <c r="AF106" i="7"/>
  <c r="V113" i="7"/>
  <c r="AC114" i="7"/>
  <c r="AF116" i="7"/>
  <c r="J121" i="7"/>
  <c r="AD122" i="7"/>
  <c r="W125" i="7"/>
  <c r="AC132" i="7"/>
  <c r="W139" i="7"/>
  <c r="O155" i="7"/>
  <c r="AG174" i="7"/>
  <c r="AE179" i="7"/>
  <c r="AF197" i="7"/>
  <c r="AF207" i="7"/>
  <c r="AE234" i="7"/>
  <c r="J237" i="7"/>
  <c r="J241" i="7"/>
  <c r="AE255" i="7"/>
  <c r="AD256" i="7"/>
  <c r="AD264" i="7"/>
  <c r="Q271" i="7"/>
  <c r="AE271" i="7"/>
  <c r="AD286" i="7"/>
  <c r="M286" i="7"/>
  <c r="R295" i="7"/>
  <c r="U272" i="7"/>
  <c r="AJ284" i="7"/>
  <c r="J290" i="7"/>
  <c r="U295" i="7"/>
  <c r="AF297" i="7"/>
  <c r="J299" i="7"/>
  <c r="AJ300" i="7"/>
  <c r="Y304" i="7"/>
  <c r="AI315" i="7"/>
  <c r="J322" i="7"/>
  <c r="AF326" i="7"/>
  <c r="Q327" i="7"/>
  <c r="Z328" i="7"/>
  <c r="AA343" i="7"/>
  <c r="T344" i="7"/>
  <c r="J346" i="7"/>
  <c r="AJ347" i="7"/>
  <c r="S352" i="7"/>
  <c r="AG358" i="7"/>
  <c r="R359" i="7"/>
  <c r="U362" i="7"/>
  <c r="Y366" i="7"/>
  <c r="J371" i="7"/>
  <c r="AI376" i="7"/>
  <c r="Y378" i="7"/>
  <c r="J381" i="7"/>
  <c r="V386" i="7"/>
  <c r="Q387" i="7"/>
  <c r="J410" i="7"/>
  <c r="J413" i="7"/>
  <c r="AF418" i="7"/>
  <c r="X419" i="7"/>
  <c r="J422" i="7"/>
  <c r="V427" i="7"/>
  <c r="J432" i="7"/>
  <c r="AG433" i="7"/>
  <c r="R434" i="7"/>
  <c r="J441" i="7"/>
  <c r="N444" i="7"/>
  <c r="P445" i="7"/>
  <c r="AE446" i="7"/>
  <c r="AA447" i="7"/>
  <c r="O450" i="7"/>
  <c r="N451" i="7"/>
  <c r="AI452" i="7"/>
  <c r="J453" i="7"/>
  <c r="J475" i="7"/>
  <c r="N487" i="7"/>
  <c r="J489" i="7"/>
  <c r="J492" i="7"/>
  <c r="V495" i="7"/>
  <c r="AH497" i="7"/>
  <c r="R504" i="7"/>
  <c r="J505" i="7"/>
  <c r="V520" i="7"/>
  <c r="J702" i="7"/>
  <c r="AD703" i="7"/>
  <c r="P704" i="7"/>
  <c r="AF704" i="7"/>
  <c r="Y717" i="7"/>
  <c r="W718" i="7"/>
  <c r="P722" i="7"/>
  <c r="J731" i="7"/>
  <c r="AE764" i="7"/>
  <c r="N764" i="7"/>
  <c r="Y764" i="7"/>
  <c r="X764" i="7"/>
  <c r="V764" i="7"/>
  <c r="Q764" i="7"/>
  <c r="P764" i="7"/>
  <c r="AH326" i="7"/>
  <c r="AC367" i="7"/>
  <c r="AD378" i="7"/>
  <c r="J523" i="7"/>
  <c r="AE710" i="7"/>
  <c r="AB710" i="7"/>
  <c r="AF713" i="7"/>
  <c r="P713" i="7"/>
  <c r="Z715" i="7"/>
  <c r="J310" i="7"/>
  <c r="X315" i="7"/>
  <c r="AJ322" i="7"/>
  <c r="AE326" i="7"/>
  <c r="AI326" i="7"/>
  <c r="X327" i="7"/>
  <c r="V346" i="7"/>
  <c r="AF346" i="7"/>
  <c r="V351" i="7"/>
  <c r="Z359" i="7"/>
  <c r="N362" i="7"/>
  <c r="Z371" i="7"/>
  <c r="U374" i="7"/>
  <c r="J380" i="7"/>
  <c r="J386" i="7"/>
  <c r="AD386" i="7"/>
  <c r="Z387" i="7"/>
  <c r="AH391" i="7"/>
  <c r="Z413" i="7"/>
  <c r="J421" i="7"/>
  <c r="T422" i="7"/>
  <c r="J431" i="7"/>
  <c r="AI432" i="7"/>
  <c r="AF434" i="7"/>
  <c r="U451" i="7"/>
  <c r="M452" i="7"/>
  <c r="T475" i="7"/>
  <c r="O480" i="7"/>
  <c r="P487" i="7"/>
  <c r="AH489" i="7"/>
  <c r="AH492" i="7"/>
  <c r="AE495" i="7"/>
  <c r="O496" i="7"/>
  <c r="N497" i="7"/>
  <c r="T499" i="7"/>
  <c r="Z500" i="7"/>
  <c r="N501" i="7"/>
  <c r="AE513" i="7"/>
  <c r="AH513" i="7"/>
  <c r="J729" i="7"/>
  <c r="N730" i="7"/>
  <c r="S730" i="7"/>
  <c r="AD730" i="7"/>
  <c r="V730" i="7"/>
  <c r="P743" i="7"/>
  <c r="R743" i="7"/>
  <c r="Z743" i="7"/>
  <c r="S743" i="7"/>
  <c r="AG764" i="7"/>
  <c r="X451" i="7"/>
  <c r="P452" i="7"/>
  <c r="U487" i="7"/>
  <c r="AF495" i="7"/>
  <c r="Y496" i="7"/>
  <c r="Q497" i="7"/>
  <c r="AJ499" i="7"/>
  <c r="AC504" i="7"/>
  <c r="S710" i="7"/>
  <c r="R713" i="7"/>
  <c r="J726" i="7"/>
  <c r="AD272" i="7"/>
  <c r="AD295" i="7"/>
  <c r="X319" i="7"/>
  <c r="R320" i="7"/>
  <c r="AC325" i="7"/>
  <c r="P326" i="7"/>
  <c r="M346" i="7"/>
  <c r="AG347" i="7"/>
  <c r="V355" i="7"/>
  <c r="AI356" i="7"/>
  <c r="AJ361" i="7"/>
  <c r="AC366" i="7"/>
  <c r="AC370" i="7"/>
  <c r="Y371" i="7"/>
  <c r="M374" i="7"/>
  <c r="U375" i="7"/>
  <c r="V378" i="7"/>
  <c r="X381" i="7"/>
  <c r="U390" i="7"/>
  <c r="R391" i="7"/>
  <c r="Y409" i="7"/>
  <c r="AD413" i="7"/>
  <c r="AD422" i="7"/>
  <c r="W428" i="7"/>
  <c r="P429" i="7"/>
  <c r="P432" i="7"/>
  <c r="N433" i="7"/>
  <c r="S437" i="7"/>
  <c r="W452" i="7"/>
  <c r="O453" i="7"/>
  <c r="J476" i="7"/>
  <c r="W480" i="7"/>
  <c r="AC481" i="7"/>
  <c r="AI484" i="7"/>
  <c r="V487" i="7"/>
  <c r="N489" i="7"/>
  <c r="T491" i="7"/>
  <c r="R492" i="7"/>
  <c r="N495" i="7"/>
  <c r="Z496" i="7"/>
  <c r="R497" i="7"/>
  <c r="AD504" i="7"/>
  <c r="AJ508" i="7"/>
  <c r="U512" i="7"/>
  <c r="N513" i="7"/>
  <c r="J522" i="7"/>
  <c r="Z704" i="7"/>
  <c r="AB713" i="7"/>
  <c r="J718" i="7"/>
  <c r="AE720" i="7"/>
  <c r="X725" i="7"/>
  <c r="AB725" i="7"/>
  <c r="Y726" i="7"/>
  <c r="Q730" i="7"/>
  <c r="J245" i="7"/>
  <c r="J254" i="7"/>
  <c r="AH272" i="7"/>
  <c r="J285" i="7"/>
  <c r="J287" i="7"/>
  <c r="W288" i="7"/>
  <c r="AH295" i="7"/>
  <c r="J301" i="7"/>
  <c r="J303" i="7"/>
  <c r="AB311" i="7"/>
  <c r="AI319" i="7"/>
  <c r="U320" i="7"/>
  <c r="J323" i="7"/>
  <c r="R326" i="7"/>
  <c r="AJ344" i="7"/>
  <c r="AC345" i="7"/>
  <c r="N346" i="7"/>
  <c r="AJ353" i="7"/>
  <c r="J355" i="7"/>
  <c r="AD370" i="7"/>
  <c r="AF370" i="7"/>
  <c r="P373" i="7"/>
  <c r="AG374" i="7"/>
  <c r="M378" i="7"/>
  <c r="AF389" i="7"/>
  <c r="AD409" i="7"/>
  <c r="AH413" i="7"/>
  <c r="Q416" i="7"/>
  <c r="J418" i="7"/>
  <c r="W429" i="7"/>
  <c r="N430" i="7"/>
  <c r="S431" i="7"/>
  <c r="AH432" i="7"/>
  <c r="S433" i="7"/>
  <c r="J439" i="7"/>
  <c r="J442" i="7"/>
  <c r="AD451" i="7"/>
  <c r="Z452" i="7"/>
  <c r="O478" i="7"/>
  <c r="Y480" i="7"/>
  <c r="J482" i="7"/>
  <c r="AI483" i="7"/>
  <c r="S485" i="7"/>
  <c r="W487" i="7"/>
  <c r="N488" i="7"/>
  <c r="Q489" i="7"/>
  <c r="Z497" i="7"/>
  <c r="J500" i="7"/>
  <c r="J502" i="7"/>
  <c r="N504" i="7"/>
  <c r="Q513" i="7"/>
  <c r="W521" i="7"/>
  <c r="AE713" i="7"/>
  <c r="AA716" i="7"/>
  <c r="N717" i="7"/>
  <c r="T718" i="7"/>
  <c r="W719" i="7"/>
  <c r="AG742" i="7"/>
  <c r="AD302" i="7"/>
  <c r="J315" i="7"/>
  <c r="U316" i="7"/>
  <c r="AC320" i="7"/>
  <c r="S326" i="7"/>
  <c r="J372" i="7"/>
  <c r="J376" i="7"/>
  <c r="N378" i="7"/>
  <c r="AD379" i="7"/>
  <c r="AJ385" i="7"/>
  <c r="J406" i="7"/>
  <c r="J411" i="7"/>
  <c r="AB415" i="7"/>
  <c r="J426" i="7"/>
  <c r="Z429" i="7"/>
  <c r="W430" i="7"/>
  <c r="AG431" i="7"/>
  <c r="W433" i="7"/>
  <c r="Z453" i="7"/>
  <c r="AE487" i="7"/>
  <c r="AF497" i="7"/>
  <c r="J499" i="7"/>
  <c r="J509" i="7"/>
  <c r="V513" i="7"/>
  <c r="J516" i="7"/>
  <c r="J700" i="7"/>
  <c r="P717" i="7"/>
  <c r="J722" i="7"/>
  <c r="J297" i="7"/>
  <c r="X326" i="7"/>
  <c r="S344" i="7"/>
  <c r="U346" i="7"/>
  <c r="AC355" i="7"/>
  <c r="AG355" i="7"/>
  <c r="J358" i="7"/>
  <c r="N359" i="7"/>
  <c r="AE360" i="7"/>
  <c r="P378" i="7"/>
  <c r="AG429" i="7"/>
  <c r="AJ430" i="7"/>
  <c r="N434" i="7"/>
  <c r="N443" i="7"/>
  <c r="X445" i="7"/>
  <c r="M451" i="7"/>
  <c r="AF453" i="7"/>
  <c r="AG480" i="7"/>
  <c r="AJ487" i="7"/>
  <c r="Z489" i="7"/>
  <c r="P740" i="7"/>
  <c r="Y742" i="7"/>
  <c r="W747" i="7"/>
  <c r="AF748" i="7"/>
  <c r="AC770" i="7"/>
  <c r="Q772" i="7"/>
  <c r="J780" i="7"/>
  <c r="AF781" i="7"/>
  <c r="Y781" i="7"/>
  <c r="J782" i="7"/>
  <c r="S783" i="7"/>
  <c r="N789" i="7"/>
  <c r="J790" i="7"/>
  <c r="Z792" i="7"/>
  <c r="U793" i="7"/>
  <c r="AB794" i="7"/>
  <c r="M801" i="7"/>
  <c r="V802" i="7"/>
  <c r="P803" i="7"/>
  <c r="N804" i="7"/>
  <c r="N811" i="7"/>
  <c r="AE811" i="7"/>
  <c r="AA827" i="7"/>
  <c r="Z829" i="7"/>
  <c r="O830" i="7"/>
  <c r="O831" i="7"/>
  <c r="M833" i="7"/>
  <c r="AE835" i="7"/>
  <c r="J837" i="7"/>
  <c r="AD840" i="7"/>
  <c r="AH850" i="7"/>
  <c r="AD857" i="7"/>
  <c r="X860" i="7"/>
  <c r="V862" i="7"/>
  <c r="J864" i="7"/>
  <c r="AJ865" i="7"/>
  <c r="Y866" i="7"/>
  <c r="V870" i="7"/>
  <c r="O871" i="7"/>
  <c r="M897" i="7"/>
  <c r="AF901" i="7"/>
  <c r="AG901" i="7"/>
  <c r="Z905" i="7"/>
  <c r="Q909" i="7"/>
  <c r="X910" i="7"/>
  <c r="R917" i="7"/>
  <c r="R918" i="7"/>
  <c r="S919" i="7"/>
  <c r="J922" i="7"/>
  <c r="W925" i="7"/>
  <c r="Z926" i="7"/>
  <c r="AG930" i="7"/>
  <c r="AG937" i="7"/>
  <c r="AI938" i="7"/>
  <c r="T1058" i="7"/>
  <c r="T1059" i="7"/>
  <c r="R1064" i="7"/>
  <c r="P1071" i="7"/>
  <c r="AF1071" i="7"/>
  <c r="J1075" i="7"/>
  <c r="AJ1077" i="7"/>
  <c r="P1079" i="7"/>
  <c r="AE1086" i="7"/>
  <c r="AF1086" i="7"/>
  <c r="P1086" i="7"/>
  <c r="AH705" i="7"/>
  <c r="AI708" i="7"/>
  <c r="Q728" i="7"/>
  <c r="S738" i="7"/>
  <c r="AB739" i="7"/>
  <c r="U740" i="7"/>
  <c r="M746" i="7"/>
  <c r="N747" i="7"/>
  <c r="P748" i="7"/>
  <c r="AG766" i="7"/>
  <c r="V772" i="7"/>
  <c r="X774" i="7"/>
  <c r="J778" i="7"/>
  <c r="Y783" i="7"/>
  <c r="AI784" i="7"/>
  <c r="P788" i="7"/>
  <c r="O789" i="7"/>
  <c r="S791" i="7"/>
  <c r="AB792" i="7"/>
  <c r="AD794" i="7"/>
  <c r="J796" i="7"/>
  <c r="T800" i="7"/>
  <c r="U803" i="7"/>
  <c r="P804" i="7"/>
  <c r="O806" i="7"/>
  <c r="AD810" i="7"/>
  <c r="P811" i="7"/>
  <c r="AH811" i="7"/>
  <c r="AF827" i="7"/>
  <c r="W830" i="7"/>
  <c r="M831" i="7"/>
  <c r="V832" i="7"/>
  <c r="J835" i="7"/>
  <c r="J840" i="7"/>
  <c r="R843" i="7"/>
  <c r="J846" i="7"/>
  <c r="Z853" i="7"/>
  <c r="AG858" i="7"/>
  <c r="P860" i="7"/>
  <c r="Q861" i="7"/>
  <c r="M865" i="7"/>
  <c r="J866" i="7"/>
  <c r="Z870" i="7"/>
  <c r="J874" i="7"/>
  <c r="Q897" i="7"/>
  <c r="J903" i="7"/>
  <c r="AE908" i="7"/>
  <c r="R909" i="7"/>
  <c r="J915" i="7"/>
  <c r="AE916" i="7"/>
  <c r="U917" i="7"/>
  <c r="AD923" i="7"/>
  <c r="Y925" i="7"/>
  <c r="AC926" i="7"/>
  <c r="Y926" i="7"/>
  <c r="AD926" i="7"/>
  <c r="M930" i="7"/>
  <c r="AI937" i="7"/>
  <c r="AC937" i="7"/>
  <c r="O937" i="7"/>
  <c r="Q1056" i="7"/>
  <c r="AA1057" i="7"/>
  <c r="AI1057" i="7"/>
  <c r="W1058" i="7"/>
  <c r="Z1064" i="7"/>
  <c r="U1077" i="7"/>
  <c r="W1078" i="7"/>
  <c r="J723" i="7"/>
  <c r="W732" i="7"/>
  <c r="J737" i="7"/>
  <c r="AA746" i="7"/>
  <c r="AB747" i="7"/>
  <c r="J772" i="7"/>
  <c r="X772" i="7"/>
  <c r="AD779" i="7"/>
  <c r="Y780" i="7"/>
  <c r="Q789" i="7"/>
  <c r="AH792" i="7"/>
  <c r="AE803" i="7"/>
  <c r="AF860" i="7"/>
  <c r="R861" i="7"/>
  <c r="P865" i="7"/>
  <c r="AE909" i="7"/>
  <c r="Z925" i="7"/>
  <c r="AE926" i="7"/>
  <c r="AD935" i="7"/>
  <c r="O935" i="7"/>
  <c r="V1077" i="7"/>
  <c r="AI746" i="7"/>
  <c r="J764" i="7"/>
  <c r="AI776" i="7"/>
  <c r="AI777" i="7"/>
  <c r="Y789" i="7"/>
  <c r="J794" i="7"/>
  <c r="W797" i="7"/>
  <c r="V804" i="7"/>
  <c r="J808" i="7"/>
  <c r="AE809" i="7"/>
  <c r="R811" i="7"/>
  <c r="J827" i="7"/>
  <c r="AD831" i="7"/>
  <c r="AF835" i="7"/>
  <c r="J839" i="7"/>
  <c r="AF843" i="7"/>
  <c r="J851" i="7"/>
  <c r="P857" i="7"/>
  <c r="P858" i="7"/>
  <c r="J863" i="7"/>
  <c r="AJ864" i="7"/>
  <c r="Q865" i="7"/>
  <c r="J872" i="7"/>
  <c r="AC874" i="7"/>
  <c r="U897" i="7"/>
  <c r="J906" i="7"/>
  <c r="AC921" i="7"/>
  <c r="Z922" i="7"/>
  <c r="O923" i="7"/>
  <c r="P924" i="7"/>
  <c r="M925" i="7"/>
  <c r="AC925" i="7"/>
  <c r="N926" i="7"/>
  <c r="AF926" i="7"/>
  <c r="J928" i="7"/>
  <c r="W932" i="7"/>
  <c r="AA935" i="7"/>
  <c r="Q937" i="7"/>
  <c r="Z1056" i="7"/>
  <c r="J1059" i="7"/>
  <c r="M1061" i="7"/>
  <c r="X1071" i="7"/>
  <c r="W1072" i="7"/>
  <c r="AH1085" i="7"/>
  <c r="AF742" i="7"/>
  <c r="AI768" i="7"/>
  <c r="J771" i="7"/>
  <c r="AE772" i="7"/>
  <c r="AG772" i="7"/>
  <c r="J785" i="7"/>
  <c r="AC786" i="7"/>
  <c r="Z789" i="7"/>
  <c r="X804" i="7"/>
  <c r="U811" i="7"/>
  <c r="AI836" i="7"/>
  <c r="AE841" i="7"/>
  <c r="AH843" i="7"/>
  <c r="U849" i="7"/>
  <c r="W851" i="7"/>
  <c r="AB855" i="7"/>
  <c r="AF856" i="7"/>
  <c r="Q858" i="7"/>
  <c r="W865" i="7"/>
  <c r="O873" i="7"/>
  <c r="Z897" i="7"/>
  <c r="J909" i="7"/>
  <c r="J918" i="7"/>
  <c r="J919" i="7"/>
  <c r="AD922" i="7"/>
  <c r="W923" i="7"/>
  <c r="X924" i="7"/>
  <c r="N925" i="7"/>
  <c r="AG925" i="7"/>
  <c r="O926" i="7"/>
  <c r="N935" i="7"/>
  <c r="R937" i="7"/>
  <c r="J1058" i="7"/>
  <c r="AI1062" i="7"/>
  <c r="AJ1075" i="7"/>
  <c r="AI1080" i="7"/>
  <c r="AI1083" i="7"/>
  <c r="AJ1083" i="7"/>
  <c r="AC789" i="7"/>
  <c r="X811" i="7"/>
  <c r="N829" i="7"/>
  <c r="AD849" i="7"/>
  <c r="Z865" i="7"/>
  <c r="N866" i="7"/>
  <c r="P873" i="7"/>
  <c r="J897" i="7"/>
  <c r="V906" i="7"/>
  <c r="O925" i="7"/>
  <c r="AH925" i="7"/>
  <c r="P926" i="7"/>
  <c r="J930" i="7"/>
  <c r="P935" i="7"/>
  <c r="U937" i="7"/>
  <c r="AJ1059" i="7"/>
  <c r="X1059" i="7"/>
  <c r="AI1064" i="7"/>
  <c r="P1064" i="7"/>
  <c r="AC1064" i="7"/>
  <c r="AG1087" i="7"/>
  <c r="P1087" i="7"/>
  <c r="AE731" i="7"/>
  <c r="M742" i="7"/>
  <c r="T768" i="7"/>
  <c r="X771" i="7"/>
  <c r="N772" i="7"/>
  <c r="S775" i="7"/>
  <c r="AH776" i="7"/>
  <c r="U777" i="7"/>
  <c r="AB778" i="7"/>
  <c r="AJ789" i="7"/>
  <c r="AD789" i="7"/>
  <c r="AI792" i="7"/>
  <c r="AJ794" i="7"/>
  <c r="Q796" i="7"/>
  <c r="AH812" i="7"/>
  <c r="Y834" i="7"/>
  <c r="R835" i="7"/>
  <c r="U841" i="7"/>
  <c r="AB845" i="7"/>
  <c r="AJ848" i="7"/>
  <c r="AA851" i="7"/>
  <c r="J853" i="7"/>
  <c r="J857" i="7"/>
  <c r="AE858" i="7"/>
  <c r="J861" i="7"/>
  <c r="AH862" i="7"/>
  <c r="AC865" i="7"/>
  <c r="Q866" i="7"/>
  <c r="AE871" i="7"/>
  <c r="Y873" i="7"/>
  <c r="J904" i="7"/>
  <c r="J908" i="7"/>
  <c r="V909" i="7"/>
  <c r="J910" i="7"/>
  <c r="AH913" i="7"/>
  <c r="J916" i="7"/>
  <c r="AE918" i="7"/>
  <c r="P925" i="7"/>
  <c r="Q926" i="7"/>
  <c r="S935" i="7"/>
  <c r="AD937" i="7"/>
  <c r="AB1074" i="7"/>
  <c r="U742" i="7"/>
  <c r="P772" i="7"/>
  <c r="O795" i="7"/>
  <c r="X796" i="7"/>
  <c r="O803" i="7"/>
  <c r="W935" i="7"/>
  <c r="AI1056" i="7"/>
  <c r="AC1056" i="7"/>
  <c r="P1056" i="7"/>
  <c r="P1059" i="7"/>
  <c r="Y1060" i="7"/>
  <c r="Q1064" i="7"/>
  <c r="Z1069" i="7"/>
  <c r="AE1077" i="7"/>
  <c r="R1077" i="7"/>
  <c r="AD1078" i="7"/>
  <c r="X1078" i="7"/>
  <c r="W1086" i="7"/>
  <c r="AI924" i="7"/>
  <c r="AI925" i="7"/>
  <c r="X925" i="7"/>
  <c r="AC927" i="7"/>
  <c r="AD930" i="7"/>
  <c r="AJ934" i="7"/>
  <c r="AF1059" i="7"/>
  <c r="AE1071" i="7"/>
  <c r="AD1072" i="7"/>
  <c r="AI1081" i="7"/>
  <c r="J1087" i="7"/>
  <c r="Y1088" i="7"/>
  <c r="U1102" i="7"/>
  <c r="R1119" i="7"/>
  <c r="Q1120" i="7"/>
  <c r="N1128" i="7"/>
  <c r="O1132" i="7"/>
  <c r="V1133" i="7"/>
  <c r="J1135" i="7"/>
  <c r="AE1136" i="7"/>
  <c r="N1140" i="7"/>
  <c r="AH1140" i="7"/>
  <c r="R1144" i="7"/>
  <c r="J1145" i="7"/>
  <c r="J1149" i="7"/>
  <c r="N1152" i="7"/>
  <c r="J1153" i="7"/>
  <c r="AF1161" i="7"/>
  <c r="AD1163" i="7"/>
  <c r="R1166" i="7"/>
  <c r="J1192" i="7"/>
  <c r="AI1196" i="7"/>
  <c r="AH1198" i="7"/>
  <c r="AB1200" i="7"/>
  <c r="S1202" i="7"/>
  <c r="T1206" i="7"/>
  <c r="P1207" i="7"/>
  <c r="AI1214" i="7"/>
  <c r="U1216" i="7"/>
  <c r="AD1261" i="7"/>
  <c r="AG1267" i="7"/>
  <c r="AC1275" i="7"/>
  <c r="AJ1279" i="7"/>
  <c r="U1283" i="7"/>
  <c r="J1286" i="7"/>
  <c r="O1291" i="7"/>
  <c r="AI1537" i="7"/>
  <c r="Q1538" i="7"/>
  <c r="AJ1541" i="7"/>
  <c r="T1541" i="7"/>
  <c r="O1551" i="7"/>
  <c r="U1559" i="7"/>
  <c r="J1562" i="7"/>
  <c r="AG1563" i="7"/>
  <c r="O1575" i="7"/>
  <c r="AD1576" i="7"/>
  <c r="J1578" i="7"/>
  <c r="J1581" i="7"/>
  <c r="AB1582" i="7"/>
  <c r="AH1586" i="7"/>
  <c r="Z1586" i="7"/>
  <c r="R1586" i="7"/>
  <c r="W1643" i="7"/>
  <c r="AH1643" i="7"/>
  <c r="V1643" i="7"/>
  <c r="Z1658" i="7"/>
  <c r="V1658" i="7"/>
  <c r="U1663" i="7"/>
  <c r="AI1076" i="7"/>
  <c r="J1078" i="7"/>
  <c r="AJ1085" i="7"/>
  <c r="V1092" i="7"/>
  <c r="Y1094" i="7"/>
  <c r="J1096" i="7"/>
  <c r="Q1097" i="7"/>
  <c r="U1099" i="7"/>
  <c r="AD1104" i="7"/>
  <c r="W1120" i="7"/>
  <c r="AE1127" i="7"/>
  <c r="Q1128" i="7"/>
  <c r="V1132" i="7"/>
  <c r="J1138" i="7"/>
  <c r="O1140" i="7"/>
  <c r="V1144" i="7"/>
  <c r="O1152" i="7"/>
  <c r="V1162" i="7"/>
  <c r="AF1200" i="7"/>
  <c r="AA1202" i="7"/>
  <c r="T1207" i="7"/>
  <c r="AC1216" i="7"/>
  <c r="AI1232" i="7"/>
  <c r="AG1232" i="7"/>
  <c r="AA1249" i="7"/>
  <c r="V1249" i="7"/>
  <c r="AE1275" i="7"/>
  <c r="AJ1282" i="7"/>
  <c r="V1283" i="7"/>
  <c r="V1291" i="7"/>
  <c r="AE1296" i="7"/>
  <c r="U1575" i="7"/>
  <c r="W1585" i="7"/>
  <c r="O1585" i="7"/>
  <c r="AG1594" i="7"/>
  <c r="W1594" i="7"/>
  <c r="N1642" i="7"/>
  <c r="AD1642" i="7"/>
  <c r="Y1642" i="7"/>
  <c r="Z1132" i="7"/>
  <c r="X1135" i="7"/>
  <c r="W1144" i="7"/>
  <c r="AG1151" i="7"/>
  <c r="Q1152" i="7"/>
  <c r="AH1153" i="7"/>
  <c r="J1156" i="7"/>
  <c r="AC1162" i="7"/>
  <c r="J1164" i="7"/>
  <c r="AB1192" i="7"/>
  <c r="J1193" i="7"/>
  <c r="AG1200" i="7"/>
  <c r="AD1202" i="7"/>
  <c r="X1205" i="7"/>
  <c r="S1208" i="7"/>
  <c r="AA1212" i="7"/>
  <c r="J1215" i="7"/>
  <c r="AD1216" i="7"/>
  <c r="Z1219" i="7"/>
  <c r="N1225" i="7"/>
  <c r="AI1250" i="7"/>
  <c r="S1250" i="7"/>
  <c r="AG1275" i="7"/>
  <c r="P1282" i="7"/>
  <c r="Z1283" i="7"/>
  <c r="AA1286" i="7"/>
  <c r="J1288" i="7"/>
  <c r="J1533" i="7"/>
  <c r="AE1534" i="7"/>
  <c r="J1536" i="7"/>
  <c r="S1540" i="7"/>
  <c r="P1541" i="7"/>
  <c r="R1545" i="7"/>
  <c r="N1558" i="7"/>
  <c r="V1571" i="7"/>
  <c r="Z1575" i="7"/>
  <c r="AF1578" i="7"/>
  <c r="AD1585" i="7"/>
  <c r="M1586" i="7"/>
  <c r="R1594" i="7"/>
  <c r="R1642" i="7"/>
  <c r="AH1651" i="7"/>
  <c r="AG1651" i="7"/>
  <c r="W1651" i="7"/>
  <c r="R1651" i="7"/>
  <c r="AA1654" i="7"/>
  <c r="AG1668" i="7"/>
  <c r="AE1087" i="7"/>
  <c r="S1089" i="7"/>
  <c r="S1097" i="7"/>
  <c r="AG1120" i="7"/>
  <c r="V1124" i="7"/>
  <c r="AE1132" i="7"/>
  <c r="U1140" i="7"/>
  <c r="AD1144" i="7"/>
  <c r="AI1202" i="7"/>
  <c r="AG1216" i="7"/>
  <c r="AH1275" i="7"/>
  <c r="M1565" i="7"/>
  <c r="AI1565" i="7"/>
  <c r="AD1584" i="7"/>
  <c r="AF1584" i="7"/>
  <c r="N1584" i="7"/>
  <c r="U1642" i="7"/>
  <c r="Q1661" i="7"/>
  <c r="AD929" i="7"/>
  <c r="J937" i="7"/>
  <c r="J1061" i="7"/>
  <c r="V1069" i="7"/>
  <c r="AG1072" i="7"/>
  <c r="U1076" i="7"/>
  <c r="AE1079" i="7"/>
  <c r="U1084" i="7"/>
  <c r="U1085" i="7"/>
  <c r="AC1088" i="7"/>
  <c r="AI1091" i="7"/>
  <c r="AA1094" i="7"/>
  <c r="J1095" i="7"/>
  <c r="AF1097" i="7"/>
  <c r="J1099" i="7"/>
  <c r="AI1103" i="7"/>
  <c r="J1119" i="7"/>
  <c r="J1120" i="7"/>
  <c r="AA1122" i="7"/>
  <c r="AD1126" i="7"/>
  <c r="W1134" i="7"/>
  <c r="R1136" i="7"/>
  <c r="J1137" i="7"/>
  <c r="V1140" i="7"/>
  <c r="J1143" i="7"/>
  <c r="Z1144" i="7"/>
  <c r="AE1144" i="7"/>
  <c r="O1148" i="7"/>
  <c r="AD1152" i="7"/>
  <c r="O1153" i="7"/>
  <c r="J1158" i="7"/>
  <c r="AA1159" i="7"/>
  <c r="Z1186" i="7"/>
  <c r="AF1187" i="7"/>
  <c r="N1192" i="7"/>
  <c r="AJ1193" i="7"/>
  <c r="P1194" i="7"/>
  <c r="N1200" i="7"/>
  <c r="AF1215" i="7"/>
  <c r="X1218" i="7"/>
  <c r="J1223" i="7"/>
  <c r="J1227" i="7"/>
  <c r="AI1228" i="7"/>
  <c r="AF1231" i="7"/>
  <c r="T1232" i="7"/>
  <c r="N1249" i="7"/>
  <c r="AJ1253" i="7"/>
  <c r="AE1259" i="7"/>
  <c r="AA1263" i="7"/>
  <c r="J1265" i="7"/>
  <c r="X1266" i="7"/>
  <c r="AE1272" i="7"/>
  <c r="AH1272" i="7"/>
  <c r="O1273" i="7"/>
  <c r="W1273" i="7"/>
  <c r="Z1275" i="7"/>
  <c r="N1282" i="7"/>
  <c r="R1288" i="7"/>
  <c r="V1289" i="7"/>
  <c r="J1291" i="7"/>
  <c r="AB1533" i="7"/>
  <c r="M1534" i="7"/>
  <c r="P1535" i="7"/>
  <c r="R1536" i="7"/>
  <c r="AF1540" i="7"/>
  <c r="T1547" i="7"/>
  <c r="J1550" i="7"/>
  <c r="AD1562" i="7"/>
  <c r="R1580" i="7"/>
  <c r="Y1585" i="7"/>
  <c r="AE1641" i="7"/>
  <c r="AF1642" i="7"/>
  <c r="J1647" i="7"/>
  <c r="AE1660" i="7"/>
  <c r="X1660" i="7"/>
  <c r="AC1140" i="7"/>
  <c r="V1148" i="7"/>
  <c r="AE1152" i="7"/>
  <c r="AJ1159" i="7"/>
  <c r="J1161" i="7"/>
  <c r="AI1162" i="7"/>
  <c r="J1163" i="7"/>
  <c r="J1167" i="7"/>
  <c r="M1190" i="7"/>
  <c r="R1191" i="7"/>
  <c r="P1192" i="7"/>
  <c r="R1193" i="7"/>
  <c r="AH1194" i="7"/>
  <c r="O1198" i="7"/>
  <c r="P1200" i="7"/>
  <c r="M1202" i="7"/>
  <c r="AE1207" i="7"/>
  <c r="AC1210" i="7"/>
  <c r="J1213" i="7"/>
  <c r="M1216" i="7"/>
  <c r="AH1225" i="7"/>
  <c r="V1231" i="7"/>
  <c r="Z1232" i="7"/>
  <c r="W1249" i="7"/>
  <c r="P1274" i="7"/>
  <c r="N1275" i="7"/>
  <c r="V1282" i="7"/>
  <c r="AG1285" i="7"/>
  <c r="AI1289" i="7"/>
  <c r="AA1292" i="7"/>
  <c r="Z1296" i="7"/>
  <c r="P1297" i="7"/>
  <c r="U1297" i="7"/>
  <c r="P1534" i="7"/>
  <c r="J1560" i="7"/>
  <c r="AE1561" i="7"/>
  <c r="S1565" i="7"/>
  <c r="J1568" i="7"/>
  <c r="R1575" i="7"/>
  <c r="AH1575" i="7"/>
  <c r="M1575" i="7"/>
  <c r="AH1583" i="7"/>
  <c r="N1583" i="7"/>
  <c r="X1584" i="7"/>
  <c r="Y1644" i="7"/>
  <c r="X1644" i="7"/>
  <c r="R1644" i="7"/>
  <c r="R1653" i="7"/>
  <c r="AF1653" i="7"/>
  <c r="P1653" i="7"/>
  <c r="AE1670" i="7"/>
  <c r="R1677" i="7"/>
  <c r="N1677" i="7"/>
  <c r="P1093" i="7"/>
  <c r="M1094" i="7"/>
  <c r="AA1095" i="7"/>
  <c r="W1099" i="7"/>
  <c r="P1122" i="7"/>
  <c r="AD1132" i="7"/>
  <c r="Z1140" i="7"/>
  <c r="AD1140" i="7"/>
  <c r="O1144" i="7"/>
  <c r="AH1144" i="7"/>
  <c r="O1190" i="7"/>
  <c r="AA1191" i="7"/>
  <c r="R1198" i="7"/>
  <c r="N1202" i="7"/>
  <c r="N1216" i="7"/>
  <c r="U1275" i="7"/>
  <c r="AH1543" i="7"/>
  <c r="Y1543" i="7"/>
  <c r="U1565" i="7"/>
  <c r="AH1572" i="7"/>
  <c r="Z1572" i="7"/>
  <c r="Y1659" i="7"/>
  <c r="W1659" i="7"/>
  <c r="V1659" i="7"/>
  <c r="W1680" i="7"/>
  <c r="M1680" i="7"/>
  <c r="AH1680" i="7"/>
  <c r="AD1680" i="7"/>
  <c r="R1680" i="7"/>
  <c r="Q1680" i="7"/>
  <c r="AD1095" i="7"/>
  <c r="N1120" i="7"/>
  <c r="AD1136" i="7"/>
  <c r="W1137" i="7"/>
  <c r="M1140" i="7"/>
  <c r="Z1152" i="7"/>
  <c r="AC1158" i="7"/>
  <c r="M1162" i="7"/>
  <c r="J1166" i="7"/>
  <c r="AI1167" i="7"/>
  <c r="AE1185" i="7"/>
  <c r="AB1190" i="7"/>
  <c r="AF1192" i="7"/>
  <c r="J1196" i="7"/>
  <c r="AA1198" i="7"/>
  <c r="Y1200" i="7"/>
  <c r="P1202" i="7"/>
  <c r="AB1206" i="7"/>
  <c r="N1207" i="7"/>
  <c r="P1210" i="7"/>
  <c r="U1215" i="7"/>
  <c r="Q1216" i="7"/>
  <c r="AI1217" i="7"/>
  <c r="J1225" i="7"/>
  <c r="J1226" i="7"/>
  <c r="X1251" i="7"/>
  <c r="AB1251" i="7"/>
  <c r="J1267" i="7"/>
  <c r="O1272" i="7"/>
  <c r="U1273" i="7"/>
  <c r="AG1274" i="7"/>
  <c r="V1275" i="7"/>
  <c r="J1278" i="7"/>
  <c r="J1279" i="7"/>
  <c r="AD1282" i="7"/>
  <c r="AI1284" i="7"/>
  <c r="J1289" i="7"/>
  <c r="V1292" i="7"/>
  <c r="AG1295" i="7"/>
  <c r="M1296" i="7"/>
  <c r="N1297" i="7"/>
  <c r="AG1534" i="7"/>
  <c r="AH1535" i="7"/>
  <c r="N1551" i="7"/>
  <c r="J1558" i="7"/>
  <c r="AA1565" i="7"/>
  <c r="W1569" i="7"/>
  <c r="N1575" i="7"/>
  <c r="U1583" i="7"/>
  <c r="W1652" i="7"/>
  <c r="Y1652" i="7"/>
  <c r="R1652" i="7"/>
  <c r="P1652" i="7"/>
  <c r="P1659" i="7"/>
  <c r="AG1666" i="7"/>
  <c r="X1681" i="7"/>
  <c r="R1684" i="7"/>
  <c r="V1685" i="7"/>
  <c r="AE1688" i="7"/>
  <c r="J1691" i="7"/>
  <c r="J1694" i="7"/>
  <c r="AF1611" i="7"/>
  <c r="J1619" i="7"/>
  <c r="J1628" i="7"/>
  <c r="J1776" i="7"/>
  <c r="AF1783" i="7"/>
  <c r="AG1795" i="7"/>
  <c r="J1797" i="7"/>
  <c r="Y1586" i="7"/>
  <c r="V1592" i="7"/>
  <c r="J1641" i="7"/>
  <c r="N1666" i="7"/>
  <c r="AC1671" i="7"/>
  <c r="J1672" i="7"/>
  <c r="AI1673" i="7"/>
  <c r="AD1673" i="7"/>
  <c r="AC1675" i="7"/>
  <c r="R1681" i="7"/>
  <c r="AH1698" i="7"/>
  <c r="U1595" i="7"/>
  <c r="V1608" i="7"/>
  <c r="V1624" i="7"/>
  <c r="AG1776" i="7"/>
  <c r="J1777" i="7"/>
  <c r="AJ1784" i="7"/>
  <c r="X1795" i="7"/>
  <c r="S1801" i="7"/>
  <c r="AC1665" i="7"/>
  <c r="AE1666" i="7"/>
  <c r="Q1698" i="7"/>
  <c r="AB1608" i="7"/>
  <c r="N1611" i="7"/>
  <c r="J1627" i="7"/>
  <c r="AJ1628" i="7"/>
  <c r="AA1801" i="7"/>
  <c r="AI1802" i="7"/>
  <c r="J1804" i="7"/>
  <c r="AG1256" i="7"/>
  <c r="AG1260" i="7"/>
  <c r="J1262" i="7"/>
  <c r="AE1263" i="7"/>
  <c r="AG1266" i="7"/>
  <c r="J1276" i="7"/>
  <c r="AE1290" i="7"/>
  <c r="AC1539" i="7"/>
  <c r="AC1550" i="7"/>
  <c r="J1571" i="7"/>
  <c r="AA1581" i="7"/>
  <c r="P1592" i="7"/>
  <c r="V1641" i="7"/>
  <c r="AC1642" i="7"/>
  <c r="AE1642" i="7"/>
  <c r="X1650" i="7"/>
  <c r="W1668" i="7"/>
  <c r="P1671" i="7"/>
  <c r="AG1672" i="7"/>
  <c r="O1673" i="7"/>
  <c r="AF1675" i="7"/>
  <c r="AI1676" i="7"/>
  <c r="J1682" i="7"/>
  <c r="J1684" i="7"/>
  <c r="M1687" i="7"/>
  <c r="W1688" i="7"/>
  <c r="Z1689" i="7"/>
  <c r="AI1690" i="7"/>
  <c r="J1696" i="7"/>
  <c r="X1698" i="7"/>
  <c r="J1599" i="7"/>
  <c r="AF1608" i="7"/>
  <c r="O1611" i="7"/>
  <c r="AI1618" i="7"/>
  <c r="M1619" i="7"/>
  <c r="Z1631" i="7"/>
  <c r="J1785" i="7"/>
  <c r="J1796" i="7"/>
  <c r="AH1801" i="7"/>
  <c r="AI1804" i="7"/>
  <c r="Z1698" i="7"/>
  <c r="AH1608" i="7"/>
  <c r="P1611" i="7"/>
  <c r="AI1801" i="7"/>
  <c r="AJ1592" i="7"/>
  <c r="Z1234" i="7"/>
  <c r="U1656" i="7"/>
  <c r="J1661" i="7"/>
  <c r="J1667" i="7"/>
  <c r="M1668" i="7"/>
  <c r="T1671" i="7"/>
  <c r="U1672" i="7"/>
  <c r="R1673" i="7"/>
  <c r="Q1675" i="7"/>
  <c r="AC1684" i="7"/>
  <c r="AA1685" i="7"/>
  <c r="P1687" i="7"/>
  <c r="O1688" i="7"/>
  <c r="O1689" i="7"/>
  <c r="AA1690" i="7"/>
  <c r="AD1693" i="7"/>
  <c r="AI1698" i="7"/>
  <c r="Y1599" i="7"/>
  <c r="AF1602" i="7"/>
  <c r="X1608" i="7"/>
  <c r="AJ1608" i="7"/>
  <c r="AB1611" i="7"/>
  <c r="O1618" i="7"/>
  <c r="W1619" i="7"/>
  <c r="AJ1631" i="7"/>
  <c r="V1776" i="7"/>
  <c r="W1785" i="7"/>
  <c r="J1795" i="7"/>
  <c r="V1796" i="7"/>
  <c r="AI1796" i="7"/>
  <c r="J1544" i="7"/>
  <c r="AA1555" i="7"/>
  <c r="J1557" i="7"/>
  <c r="AH1594" i="7"/>
  <c r="X1233" i="7"/>
  <c r="J1639" i="7"/>
  <c r="W1640" i="7"/>
  <c r="T1641" i="7"/>
  <c r="Q1642" i="7"/>
  <c r="Y1645" i="7"/>
  <c r="AC1648" i="7"/>
  <c r="J1654" i="7"/>
  <c r="U1655" i="7"/>
  <c r="J1660" i="7"/>
  <c r="V1668" i="7"/>
  <c r="AB1671" i="7"/>
  <c r="S1673" i="7"/>
  <c r="S1675" i="7"/>
  <c r="AH1676" i="7"/>
  <c r="J1678" i="7"/>
  <c r="AD1679" i="7"/>
  <c r="M1684" i="7"/>
  <c r="R1688" i="7"/>
  <c r="R1689" i="7"/>
  <c r="J1595" i="7"/>
  <c r="J1600" i="7"/>
  <c r="N1608" i="7"/>
  <c r="J1611" i="7"/>
  <c r="AC1611" i="7"/>
  <c r="X1612" i="7"/>
  <c r="Y1619" i="7"/>
  <c r="AB1624" i="7"/>
  <c r="W1776" i="7"/>
  <c r="T1784" i="7"/>
  <c r="AF1798" i="7"/>
  <c r="U1800" i="7"/>
  <c r="N1801" i="7"/>
  <c r="J1802" i="7"/>
  <c r="AB1803" i="7"/>
  <c r="W1529" i="7"/>
  <c r="AD1805" i="7"/>
  <c r="U1824" i="7"/>
  <c r="AE1824" i="7"/>
  <c r="X1808" i="7"/>
  <c r="AC221" i="7"/>
  <c r="V682" i="7"/>
  <c r="AF682" i="7"/>
  <c r="AG684" i="7"/>
  <c r="AE1498" i="7"/>
  <c r="AG1499" i="7"/>
  <c r="O945" i="7"/>
  <c r="Q1298" i="7"/>
  <c r="AG1298" i="7"/>
  <c r="X1529" i="7"/>
  <c r="X1613" i="7"/>
  <c r="J1632" i="7"/>
  <c r="AH1634" i="7"/>
  <c r="M1805" i="7"/>
  <c r="AE1805" i="7"/>
  <c r="O1807" i="7"/>
  <c r="AE1807" i="7"/>
  <c r="V1824" i="7"/>
  <c r="AF1824" i="7"/>
  <c r="R1597" i="7"/>
  <c r="AD1597" i="7"/>
  <c r="M1808" i="7"/>
  <c r="AA1808" i="7"/>
  <c r="Z220" i="7"/>
  <c r="AD221" i="7"/>
  <c r="T222" i="7"/>
  <c r="M682" i="7"/>
  <c r="W682" i="7"/>
  <c r="AG682" i="7"/>
  <c r="P684" i="7"/>
  <c r="AH684" i="7"/>
  <c r="U1497" i="7"/>
  <c r="AE1497" i="7"/>
  <c r="AF1498" i="7"/>
  <c r="P1499" i="7"/>
  <c r="AH1499" i="7"/>
  <c r="AJ1503" i="7"/>
  <c r="U945" i="7"/>
  <c r="J1298" i="7"/>
  <c r="V1298" i="7"/>
  <c r="O1300" i="7"/>
  <c r="AC1479" i="7"/>
  <c r="AI1527" i="7"/>
  <c r="AC1527" i="7"/>
  <c r="M1529" i="7"/>
  <c r="AC1529" i="7"/>
  <c r="AC1613" i="7"/>
  <c r="Y1613" i="7"/>
  <c r="R1615" i="7"/>
  <c r="AH1632" i="7"/>
  <c r="AD1706" i="7"/>
  <c r="N1805" i="7"/>
  <c r="P1807" i="7"/>
  <c r="AF1807" i="7"/>
  <c r="P1822" i="7"/>
  <c r="AF1822" i="7"/>
  <c r="M1824" i="7"/>
  <c r="W1824" i="7"/>
  <c r="AG1824" i="7"/>
  <c r="AF277" i="7"/>
  <c r="S1597" i="7"/>
  <c r="AI1597" i="7"/>
  <c r="N1808" i="7"/>
  <c r="AB1808" i="7"/>
  <c r="AI1810" i="7"/>
  <c r="U1810" i="7"/>
  <c r="AG1810" i="7"/>
  <c r="AG219" i="7"/>
  <c r="N220" i="7"/>
  <c r="M221" i="7"/>
  <c r="U222" i="7"/>
  <c r="U681" i="7"/>
  <c r="N682" i="7"/>
  <c r="X682" i="7"/>
  <c r="AH682" i="7"/>
  <c r="Q683" i="7"/>
  <c r="AG683" i="7"/>
  <c r="Q684" i="7"/>
  <c r="P1496" i="7"/>
  <c r="AD1496" i="7"/>
  <c r="V1497" i="7"/>
  <c r="AF1497" i="7"/>
  <c r="O1498" i="7"/>
  <c r="AG1498" i="7"/>
  <c r="Q1499" i="7"/>
  <c r="S1501" i="7"/>
  <c r="M1503" i="7"/>
  <c r="V945" i="7"/>
  <c r="AJ955" i="7"/>
  <c r="W955" i="7"/>
  <c r="P1300" i="7"/>
  <c r="Z1300" i="7"/>
  <c r="AI1330" i="7"/>
  <c r="M1477" i="7"/>
  <c r="N1479" i="7"/>
  <c r="AD1527" i="7"/>
  <c r="N1529" i="7"/>
  <c r="AD1529" i="7"/>
  <c r="N1613" i="7"/>
  <c r="AD1613" i="7"/>
  <c r="AJ1615" i="7"/>
  <c r="U1615" i="7"/>
  <c r="AE1615" i="7"/>
  <c r="O1805" i="7"/>
  <c r="J1807" i="7"/>
  <c r="U1807" i="7"/>
  <c r="Q1822" i="7"/>
  <c r="AG1822" i="7"/>
  <c r="N1824" i="7"/>
  <c r="X1824" i="7"/>
  <c r="AH1824" i="7"/>
  <c r="T1597" i="7"/>
  <c r="AJ1597" i="7"/>
  <c r="O1808" i="7"/>
  <c r="AC1808" i="7"/>
  <c r="W1810" i="7"/>
  <c r="AJ1810" i="7"/>
  <c r="AB220" i="7"/>
  <c r="N221" i="7"/>
  <c r="J222" i="7"/>
  <c r="V222" i="7"/>
  <c r="AI681" i="7"/>
  <c r="V681" i="7"/>
  <c r="AG681" i="7"/>
  <c r="O682" i="7"/>
  <c r="Y682" i="7"/>
  <c r="R683" i="7"/>
  <c r="AH683" i="7"/>
  <c r="R684" i="7"/>
  <c r="J1496" i="7"/>
  <c r="Q1496" i="7"/>
  <c r="AE1496" i="7"/>
  <c r="M1497" i="7"/>
  <c r="W1497" i="7"/>
  <c r="AG1497" i="7"/>
  <c r="P1498" i="7"/>
  <c r="R1499" i="7"/>
  <c r="AB1501" i="7"/>
  <c r="M1502" i="7"/>
  <c r="N1503" i="7"/>
  <c r="AJ524" i="7"/>
  <c r="AI526" i="7"/>
  <c r="W945" i="7"/>
  <c r="AI1298" i="7"/>
  <c r="X1298" i="7"/>
  <c r="Q1300" i="7"/>
  <c r="AC1300" i="7"/>
  <c r="U1477" i="7"/>
  <c r="V1479" i="7"/>
  <c r="O1529" i="7"/>
  <c r="AE1529" i="7"/>
  <c r="O1613" i="7"/>
  <c r="AE1613" i="7"/>
  <c r="V1615" i="7"/>
  <c r="U1805" i="7"/>
  <c r="V1807" i="7"/>
  <c r="J1822" i="7"/>
  <c r="V1822" i="7"/>
  <c r="O1824" i="7"/>
  <c r="Y1824" i="7"/>
  <c r="W1597" i="7"/>
  <c r="P1808" i="7"/>
  <c r="AD1808" i="7"/>
  <c r="O221" i="7"/>
  <c r="W222" i="7"/>
  <c r="W681" i="7"/>
  <c r="P682" i="7"/>
  <c r="Z682" i="7"/>
  <c r="X684" i="7"/>
  <c r="U1496" i="7"/>
  <c r="AF1496" i="7"/>
  <c r="N1497" i="7"/>
  <c r="X1497" i="7"/>
  <c r="AH1497" i="7"/>
  <c r="Q1498" i="7"/>
  <c r="X1499" i="7"/>
  <c r="AI1501" i="7"/>
  <c r="U1503" i="7"/>
  <c r="AC945" i="7"/>
  <c r="Y1298" i="7"/>
  <c r="P1529" i="7"/>
  <c r="AF1529" i="7"/>
  <c r="V1805" i="7"/>
  <c r="W1807" i="7"/>
  <c r="P1824" i="7"/>
  <c r="Z1824" i="7"/>
  <c r="Z1597" i="7"/>
  <c r="S1808" i="7"/>
  <c r="S221" i="7"/>
  <c r="AD222" i="7"/>
  <c r="Q682" i="7"/>
  <c r="V1496" i="7"/>
  <c r="AG1496" i="7"/>
  <c r="O1497" i="7"/>
  <c r="Y1497" i="7"/>
  <c r="W1498" i="7"/>
  <c r="Y1499" i="7"/>
  <c r="V1503" i="7"/>
  <c r="J273" i="7"/>
  <c r="AI275" i="7"/>
  <c r="M524" i="7"/>
  <c r="N526" i="7"/>
  <c r="AJ945" i="7"/>
  <c r="AD945" i="7"/>
  <c r="N955" i="7"/>
  <c r="AD955" i="7"/>
  <c r="N1298" i="7"/>
  <c r="AD1298" i="7"/>
  <c r="AJ1300" i="7"/>
  <c r="U1300" i="7"/>
  <c r="AE1300" i="7"/>
  <c r="O1527" i="7"/>
  <c r="J1529" i="7"/>
  <c r="U1529" i="7"/>
  <c r="Q1613" i="7"/>
  <c r="AG1613" i="7"/>
  <c r="N1615" i="7"/>
  <c r="X1615" i="7"/>
  <c r="AH1615" i="7"/>
  <c r="AJ1704" i="7"/>
  <c r="AI1706" i="7"/>
  <c r="X1807" i="7"/>
  <c r="AI1822" i="7"/>
  <c r="X1822" i="7"/>
  <c r="Q1824" i="7"/>
  <c r="AC1824" i="7"/>
  <c r="J1829" i="7"/>
  <c r="AH1830" i="7"/>
  <c r="M1597" i="7"/>
  <c r="T1808" i="7"/>
  <c r="AJ1808" i="7"/>
  <c r="O1810" i="7"/>
  <c r="AB1810" i="7"/>
  <c r="AA221" i="7"/>
  <c r="AE222" i="7"/>
  <c r="N681" i="7"/>
  <c r="Y681" i="7"/>
  <c r="R682" i="7"/>
  <c r="AD683" i="7"/>
  <c r="Y683" i="7"/>
  <c r="J684" i="7"/>
  <c r="Z685" i="7"/>
  <c r="AB749" i="7"/>
  <c r="AB1494" i="7"/>
  <c r="M1495" i="7"/>
  <c r="AJ1496" i="7"/>
  <c r="W1496" i="7"/>
  <c r="P1497" i="7"/>
  <c r="Z1497" i="7"/>
  <c r="X1498" i="7"/>
  <c r="AI1500" i="7"/>
  <c r="J1503" i="7"/>
  <c r="AC1503" i="7"/>
  <c r="V526" i="7"/>
  <c r="M945" i="7"/>
  <c r="AE945" i="7"/>
  <c r="O1298" i="7"/>
  <c r="AE1298" i="7"/>
  <c r="V1300" i="7"/>
  <c r="V1529" i="7"/>
  <c r="J1613" i="7"/>
  <c r="V1613" i="7"/>
  <c r="AI1805" i="7"/>
  <c r="AC1805" i="7"/>
  <c r="M1807" i="7"/>
  <c r="AC1807" i="7"/>
  <c r="Y1822" i="7"/>
  <c r="R1824" i="7"/>
  <c r="AD1824" i="7"/>
  <c r="AH1829" i="7"/>
  <c r="N1597" i="7"/>
  <c r="AB221" i="7"/>
  <c r="N222" i="7"/>
  <c r="AJ222" i="7"/>
  <c r="O681" i="7"/>
  <c r="AC681" i="7"/>
  <c r="AJ682" i="7"/>
  <c r="U682" i="7"/>
  <c r="AE682" i="7"/>
  <c r="AE684" i="7"/>
  <c r="AF684" i="7"/>
  <c r="M1496" i="7"/>
  <c r="X1496" i="7"/>
  <c r="J1497" i="7"/>
  <c r="Q1497" i="7"/>
  <c r="AC1497" i="7"/>
  <c r="Y1498" i="7"/>
  <c r="AE1499" i="7"/>
  <c r="AF1499" i="7"/>
  <c r="AD1503" i="7"/>
  <c r="J965" i="7"/>
  <c r="AI1348" i="7"/>
  <c r="M1531" i="7"/>
  <c r="AC1531" i="7"/>
  <c r="AC1636" i="7"/>
  <c r="X1636" i="7"/>
  <c r="J530" i="7"/>
  <c r="AJ531" i="7"/>
  <c r="AI533" i="7"/>
  <c r="AJ535" i="7"/>
  <c r="AE535" i="7"/>
  <c r="J5" i="7"/>
  <c r="AD55" i="7"/>
  <c r="N119" i="7"/>
  <c r="AH119" i="7"/>
  <c r="AE169" i="7"/>
  <c r="AF223" i="7"/>
  <c r="O274" i="7"/>
  <c r="AE274" i="7"/>
  <c r="J278" i="7"/>
  <c r="AD279" i="7"/>
  <c r="Q329" i="7"/>
  <c r="V392" i="7"/>
  <c r="J527" i="7"/>
  <c r="W527" i="7"/>
  <c r="Z538" i="7"/>
  <c r="AE813" i="7"/>
  <c r="AC813" i="7"/>
  <c r="AJ876" i="7"/>
  <c r="AE876" i="7"/>
  <c r="W946" i="7"/>
  <c r="X956" i="7"/>
  <c r="O966" i="7"/>
  <c r="AE966" i="7"/>
  <c r="J1105" i="7"/>
  <c r="AD1168" i="7"/>
  <c r="Q1235" i="7"/>
  <c r="V1299" i="7"/>
  <c r="J1312" i="7"/>
  <c r="W1312" i="7"/>
  <c r="Z1322" i="7"/>
  <c r="AE1329" i="7"/>
  <c r="AC1329" i="7"/>
  <c r="AJ1331" i="7"/>
  <c r="AE1331" i="7"/>
  <c r="W1332" i="7"/>
  <c r="U1345" i="7"/>
  <c r="V1347" i="7"/>
  <c r="Y1480" i="7"/>
  <c r="AF1481" i="7"/>
  <c r="AD1481" i="7"/>
  <c r="AI1505" i="7"/>
  <c r="Y1528" i="7"/>
  <c r="Q1532" i="7"/>
  <c r="AC1598" i="7"/>
  <c r="Q1601" i="7"/>
  <c r="AD1604" i="7"/>
  <c r="T1614" i="7"/>
  <c r="Y1620" i="7"/>
  <c r="P1623" i="7"/>
  <c r="AF1623" i="7"/>
  <c r="AA1633" i="7"/>
  <c r="T1635" i="7"/>
  <c r="O1637" i="7"/>
  <c r="R1702" i="7"/>
  <c r="AH1702" i="7"/>
  <c r="V1703" i="7"/>
  <c r="M1775" i="7"/>
  <c r="AH1775" i="7"/>
  <c r="AD1781" i="7"/>
  <c r="AE1787" i="7"/>
  <c r="P1799" i="7"/>
  <c r="AF1799" i="7"/>
  <c r="Q1806" i="7"/>
  <c r="V1820" i="7"/>
  <c r="W1821" i="7"/>
  <c r="N1823" i="7"/>
  <c r="AD1823" i="7"/>
  <c r="U539" i="7"/>
  <c r="AI544" i="7"/>
  <c r="S546" i="7"/>
  <c r="AE549" i="7"/>
  <c r="Y550" i="7"/>
  <c r="Q552" i="7"/>
  <c r="AC552" i="7"/>
  <c r="AA558" i="7"/>
  <c r="V560" i="7"/>
  <c r="AI560" i="7"/>
  <c r="X562" i="7"/>
  <c r="V568" i="7"/>
  <c r="AH568" i="7"/>
  <c r="AF571" i="7"/>
  <c r="O572" i="7"/>
  <c r="P573" i="7"/>
  <c r="AI573" i="7"/>
  <c r="P574" i="7"/>
  <c r="Q575" i="7"/>
  <c r="AC575" i="7"/>
  <c r="V576" i="7"/>
  <c r="AH576" i="7"/>
  <c r="P577" i="7"/>
  <c r="AJ578" i="7"/>
  <c r="X579" i="7"/>
  <c r="R583" i="7"/>
  <c r="AF583" i="7"/>
  <c r="Y584" i="7"/>
  <c r="R587" i="7"/>
  <c r="AB590" i="7"/>
  <c r="Q592" i="7"/>
  <c r="AC592" i="7"/>
  <c r="X597" i="7"/>
  <c r="Y598" i="7"/>
  <c r="AB603" i="7"/>
  <c r="W604" i="7"/>
  <c r="T330" i="7"/>
  <c r="O877" i="7"/>
  <c r="AE877" i="7"/>
  <c r="Q967" i="7"/>
  <c r="T1106" i="7"/>
  <c r="Q1236" i="7"/>
  <c r="AD1236" i="7"/>
  <c r="Z331" i="7"/>
  <c r="X457" i="7"/>
  <c r="W878" i="7"/>
  <c r="P948" i="7"/>
  <c r="AF948" i="7"/>
  <c r="P958" i="7"/>
  <c r="T968" i="7"/>
  <c r="Y1044" i="7"/>
  <c r="Z395" i="7"/>
  <c r="AI458" i="7"/>
  <c r="AF458" i="7"/>
  <c r="Z608" i="7"/>
  <c r="U879" i="7"/>
  <c r="AJ949" i="7"/>
  <c r="AD949" i="7"/>
  <c r="Q949" i="7"/>
  <c r="AC949" i="7"/>
  <c r="O949" i="7"/>
  <c r="Z949" i="7"/>
  <c r="N949" i="7"/>
  <c r="AE949" i="7"/>
  <c r="S969" i="7"/>
  <c r="V333" i="7"/>
  <c r="AG396" i="7"/>
  <c r="AG690" i="7"/>
  <c r="AE1046" i="7"/>
  <c r="Y1046" i="7"/>
  <c r="X1046" i="7"/>
  <c r="Q1046" i="7"/>
  <c r="P1046" i="7"/>
  <c r="Z1304" i="7"/>
  <c r="Q1304" i="7"/>
  <c r="AJ1304" i="7"/>
  <c r="AI1304" i="7"/>
  <c r="AA1304" i="7"/>
  <c r="J462" i="7"/>
  <c r="AE400" i="7"/>
  <c r="R400" i="7"/>
  <c r="P400" i="7"/>
  <c r="AB400" i="7"/>
  <c r="Z400" i="7"/>
  <c r="U400" i="7"/>
  <c r="N528" i="7"/>
  <c r="N1531" i="7"/>
  <c r="AD1531" i="7"/>
  <c r="Z1636" i="7"/>
  <c r="AG1708" i="7"/>
  <c r="AE529" i="7"/>
  <c r="AI530" i="7"/>
  <c r="AC530" i="7"/>
  <c r="J532" i="7"/>
  <c r="N535" i="7"/>
  <c r="AH535" i="7"/>
  <c r="M55" i="7"/>
  <c r="AG55" i="7"/>
  <c r="O119" i="7"/>
  <c r="Q274" i="7"/>
  <c r="AG274" i="7"/>
  <c r="N276" i="7"/>
  <c r="U329" i="7"/>
  <c r="W392" i="7"/>
  <c r="Y527" i="7"/>
  <c r="AD538" i="7"/>
  <c r="AD813" i="7"/>
  <c r="N876" i="7"/>
  <c r="AH876" i="7"/>
  <c r="N1042" i="7"/>
  <c r="W1299" i="7"/>
  <c r="Y1312" i="7"/>
  <c r="AD1322" i="7"/>
  <c r="AD1329" i="7"/>
  <c r="AC1480" i="7"/>
  <c r="AE1481" i="7"/>
  <c r="Z1528" i="7"/>
  <c r="AJ1598" i="7"/>
  <c r="AH1604" i="7"/>
  <c r="V1614" i="7"/>
  <c r="AI1633" i="7"/>
  <c r="J1701" i="7"/>
  <c r="J1702" i="7"/>
  <c r="U1702" i="7"/>
  <c r="Y1703" i="7"/>
  <c r="AD1705" i="7"/>
  <c r="J1707" i="7"/>
  <c r="AG1709" i="7"/>
  <c r="R1799" i="7"/>
  <c r="AH1799" i="7"/>
  <c r="V1806" i="7"/>
  <c r="AI1809" i="7"/>
  <c r="M1813" i="7"/>
  <c r="AH1813" i="7"/>
  <c r="AD1820" i="7"/>
  <c r="AE1821" i="7"/>
  <c r="P1823" i="7"/>
  <c r="AF1823" i="7"/>
  <c r="O1826" i="7"/>
  <c r="W539" i="7"/>
  <c r="W544" i="7"/>
  <c r="X546" i="7"/>
  <c r="AI549" i="7"/>
  <c r="AJ550" i="7"/>
  <c r="R552" i="7"/>
  <c r="AD552" i="7"/>
  <c r="AB558" i="7"/>
  <c r="W560" i="7"/>
  <c r="Y562" i="7"/>
  <c r="AG563" i="7"/>
  <c r="W568" i="7"/>
  <c r="AI568" i="7"/>
  <c r="P571" i="7"/>
  <c r="Q572" i="7"/>
  <c r="S573" i="7"/>
  <c r="AJ573" i="7"/>
  <c r="Q574" i="7"/>
  <c r="R575" i="7"/>
  <c r="AD575" i="7"/>
  <c r="W576" i="7"/>
  <c r="AI576" i="7"/>
  <c r="X577" i="7"/>
  <c r="M578" i="7"/>
  <c r="Z579" i="7"/>
  <c r="N580" i="7"/>
  <c r="T583" i="7"/>
  <c r="AH583" i="7"/>
  <c r="M584" i="7"/>
  <c r="AA584" i="7"/>
  <c r="U587" i="7"/>
  <c r="AA589" i="7"/>
  <c r="AE590" i="7"/>
  <c r="R592" i="7"/>
  <c r="AD592" i="7"/>
  <c r="AI597" i="7"/>
  <c r="AJ598" i="7"/>
  <c r="M603" i="7"/>
  <c r="AC603" i="7"/>
  <c r="M604" i="7"/>
  <c r="Y604" i="7"/>
  <c r="AA330" i="7"/>
  <c r="N456" i="7"/>
  <c r="Z606" i="7"/>
  <c r="AJ751" i="7"/>
  <c r="V814" i="7"/>
  <c r="AH814" i="7"/>
  <c r="P877" i="7"/>
  <c r="AF877" i="7"/>
  <c r="Q947" i="7"/>
  <c r="AA967" i="7"/>
  <c r="W1106" i="7"/>
  <c r="X1169" i="7"/>
  <c r="R1236" i="7"/>
  <c r="AE1236" i="7"/>
  <c r="N331" i="7"/>
  <c r="AD331" i="7"/>
  <c r="Y457" i="7"/>
  <c r="R688" i="7"/>
  <c r="AC815" i="7"/>
  <c r="M878" i="7"/>
  <c r="Y878" i="7"/>
  <c r="R948" i="7"/>
  <c r="AH948" i="7"/>
  <c r="S958" i="7"/>
  <c r="Y968" i="7"/>
  <c r="AA1044" i="7"/>
  <c r="J332" i="7"/>
  <c r="AD395" i="7"/>
  <c r="AF608" i="7"/>
  <c r="V879" i="7"/>
  <c r="AG969" i="7"/>
  <c r="Z1108" i="7"/>
  <c r="U1108" i="7"/>
  <c r="S1108" i="7"/>
  <c r="R1108" i="7"/>
  <c r="X333" i="7"/>
  <c r="AJ460" i="7"/>
  <c r="Y460" i="7"/>
  <c r="M460" i="7"/>
  <c r="AE460" i="7"/>
  <c r="R460" i="7"/>
  <c r="AD460" i="7"/>
  <c r="Q460" i="7"/>
  <c r="AC460" i="7"/>
  <c r="O460" i="7"/>
  <c r="Z460" i="7"/>
  <c r="N460" i="7"/>
  <c r="AI961" i="7"/>
  <c r="AF961" i="7"/>
  <c r="M961" i="7"/>
  <c r="V961" i="7"/>
  <c r="U961" i="7"/>
  <c r="P961" i="7"/>
  <c r="N961" i="7"/>
  <c r="U972" i="7"/>
  <c r="AD972" i="7"/>
  <c r="R1304" i="7"/>
  <c r="AB613" i="7"/>
  <c r="AA613" i="7"/>
  <c r="Y613" i="7"/>
  <c r="AJ613" i="7"/>
  <c r="S613" i="7"/>
  <c r="AI613" i="7"/>
  <c r="Q613" i="7"/>
  <c r="AE613" i="7"/>
  <c r="O613" i="7"/>
  <c r="AD613" i="7"/>
  <c r="N613" i="7"/>
  <c r="R528" i="7"/>
  <c r="O1531" i="7"/>
  <c r="AE1531" i="7"/>
  <c r="O535" i="7"/>
  <c r="AI5" i="7"/>
  <c r="N55" i="7"/>
  <c r="R119" i="7"/>
  <c r="J223" i="7"/>
  <c r="R274" i="7"/>
  <c r="AH274" i="7"/>
  <c r="R276" i="7"/>
  <c r="AC278" i="7"/>
  <c r="J329" i="7"/>
  <c r="V329" i="7"/>
  <c r="Z392" i="7"/>
  <c r="AG525" i="7"/>
  <c r="AD527" i="7"/>
  <c r="Z527" i="7"/>
  <c r="AH538" i="7"/>
  <c r="M813" i="7"/>
  <c r="AG813" i="7"/>
  <c r="O876" i="7"/>
  <c r="R1042" i="7"/>
  <c r="AC1105" i="7"/>
  <c r="J1235" i="7"/>
  <c r="V1235" i="7"/>
  <c r="Z1299" i="7"/>
  <c r="AG1302" i="7"/>
  <c r="AD1312" i="7"/>
  <c r="Z1312" i="7"/>
  <c r="AH1322" i="7"/>
  <c r="M1329" i="7"/>
  <c r="AG1329" i="7"/>
  <c r="Y1345" i="7"/>
  <c r="AD1480" i="7"/>
  <c r="N1481" i="7"/>
  <c r="AH1481" i="7"/>
  <c r="J1505" i="7"/>
  <c r="J1515" i="7"/>
  <c r="AD1528" i="7"/>
  <c r="AG1530" i="7"/>
  <c r="AJ1604" i="7"/>
  <c r="J1614" i="7"/>
  <c r="Y1614" i="7"/>
  <c r="X1617" i="7"/>
  <c r="J1623" i="7"/>
  <c r="V1702" i="7"/>
  <c r="AD1703" i="7"/>
  <c r="J1781" i="7"/>
  <c r="J1787" i="7"/>
  <c r="J1799" i="7"/>
  <c r="U1799" i="7"/>
  <c r="Y1806" i="7"/>
  <c r="J1811" i="7"/>
  <c r="AG1812" i="7"/>
  <c r="O1813" i="7"/>
  <c r="R1823" i="7"/>
  <c r="AH1823" i="7"/>
  <c r="W1826" i="7"/>
  <c r="Z539" i="7"/>
  <c r="AD541" i="7"/>
  <c r="AA542" i="7"/>
  <c r="AD543" i="7"/>
  <c r="Y544" i="7"/>
  <c r="Y546" i="7"/>
  <c r="P551" i="7"/>
  <c r="AB551" i="7"/>
  <c r="J552" i="7"/>
  <c r="S552" i="7"/>
  <c r="AG552" i="7"/>
  <c r="S556" i="7"/>
  <c r="Z557" i="7"/>
  <c r="AE558" i="7"/>
  <c r="P559" i="7"/>
  <c r="AD559" i="7"/>
  <c r="Y560" i="7"/>
  <c r="AB562" i="7"/>
  <c r="P563" i="7"/>
  <c r="N564" i="7"/>
  <c r="W566" i="7"/>
  <c r="U567" i="7"/>
  <c r="AH567" i="7"/>
  <c r="M568" i="7"/>
  <c r="Y568" i="7"/>
  <c r="Q571" i="7"/>
  <c r="S572" i="7"/>
  <c r="T573" i="7"/>
  <c r="T574" i="7"/>
  <c r="J575" i="7"/>
  <c r="T575" i="7"/>
  <c r="AF575" i="7"/>
  <c r="M576" i="7"/>
  <c r="Y576" i="7"/>
  <c r="AA577" i="7"/>
  <c r="O578" i="7"/>
  <c r="AH579" i="7"/>
  <c r="U583" i="7"/>
  <c r="AJ583" i="7"/>
  <c r="N584" i="7"/>
  <c r="AC584" i="7"/>
  <c r="Z587" i="7"/>
  <c r="AA588" i="7"/>
  <c r="AD589" i="7"/>
  <c r="O590" i="7"/>
  <c r="AJ590" i="7"/>
  <c r="P591" i="7"/>
  <c r="AB591" i="7"/>
  <c r="J592" i="7"/>
  <c r="S592" i="7"/>
  <c r="AG592" i="7"/>
  <c r="N593" i="7"/>
  <c r="AI594" i="7"/>
  <c r="P595" i="7"/>
  <c r="P599" i="7"/>
  <c r="AD599" i="7"/>
  <c r="W600" i="7"/>
  <c r="P603" i="7"/>
  <c r="AF603" i="7"/>
  <c r="N604" i="7"/>
  <c r="Z604" i="7"/>
  <c r="AB330" i="7"/>
  <c r="AJ393" i="7"/>
  <c r="N606" i="7"/>
  <c r="M751" i="7"/>
  <c r="W814" i="7"/>
  <c r="R877" i="7"/>
  <c r="AH877" i="7"/>
  <c r="S947" i="7"/>
  <c r="AG967" i="7"/>
  <c r="AE1106" i="7"/>
  <c r="M1169" i="7"/>
  <c r="J1236" i="7"/>
  <c r="U1236" i="7"/>
  <c r="AG1236" i="7"/>
  <c r="O331" i="7"/>
  <c r="AE331" i="7"/>
  <c r="O394" i="7"/>
  <c r="Z457" i="7"/>
  <c r="T688" i="7"/>
  <c r="M752" i="7"/>
  <c r="AD815" i="7"/>
  <c r="N878" i="7"/>
  <c r="Z878" i="7"/>
  <c r="V948" i="7"/>
  <c r="W958" i="7"/>
  <c r="Z968" i="7"/>
  <c r="AC1044" i="7"/>
  <c r="U1170" i="7"/>
  <c r="T1237" i="7"/>
  <c r="V332" i="7"/>
  <c r="AH332" i="7"/>
  <c r="O395" i="7"/>
  <c r="AE395" i="7"/>
  <c r="O458" i="7"/>
  <c r="V753" i="7"/>
  <c r="X879" i="7"/>
  <c r="M949" i="7"/>
  <c r="AH949" i="7"/>
  <c r="AC333" i="7"/>
  <c r="N396" i="7"/>
  <c r="AD950" i="7"/>
  <c r="X970" i="7"/>
  <c r="AF1046" i="7"/>
  <c r="AH1172" i="7"/>
  <c r="AI1172" i="7"/>
  <c r="AA1172" i="7"/>
  <c r="Z1172" i="7"/>
  <c r="S1172" i="7"/>
  <c r="AE755" i="7"/>
  <c r="Q755" i="7"/>
  <c r="AG755" i="7"/>
  <c r="Z755" i="7"/>
  <c r="Y755" i="7"/>
  <c r="R755" i="7"/>
  <c r="AJ961" i="7"/>
  <c r="AC971" i="7"/>
  <c r="O971" i="7"/>
  <c r="AG971" i="7"/>
  <c r="U971" i="7"/>
  <c r="AE971" i="7"/>
  <c r="R971" i="7"/>
  <c r="AD971" i="7"/>
  <c r="Q971" i="7"/>
  <c r="AI335" i="7"/>
  <c r="AF335" i="7"/>
  <c r="M335" i="7"/>
  <c r="V335" i="7"/>
  <c r="U335" i="7"/>
  <c r="P335" i="7"/>
  <c r="N335" i="7"/>
  <c r="AI1174" i="7"/>
  <c r="Q1174" i="7"/>
  <c r="AG1174" i="7"/>
  <c r="O1174" i="7"/>
  <c r="Y1174" i="7"/>
  <c r="X1174" i="7"/>
  <c r="S1174" i="7"/>
  <c r="AE1241" i="7"/>
  <c r="AF1241" i="7"/>
  <c r="M1241" i="7"/>
  <c r="AB336" i="7"/>
  <c r="AJ336" i="7"/>
  <c r="AA336" i="7"/>
  <c r="Z336" i="7"/>
  <c r="R336" i="7"/>
  <c r="P336" i="7"/>
  <c r="AH757" i="7"/>
  <c r="AF400" i="7"/>
  <c r="Q55" i="7"/>
  <c r="V119" i="7"/>
  <c r="U274" i="7"/>
  <c r="V276" i="7"/>
  <c r="AD392" i="7"/>
  <c r="V1042" i="7"/>
  <c r="AD1299" i="7"/>
  <c r="AD1345" i="7"/>
  <c r="Z1345" i="7"/>
  <c r="N1604" i="7"/>
  <c r="Z1614" i="7"/>
  <c r="X1702" i="7"/>
  <c r="J1821" i="7"/>
  <c r="J1823" i="7"/>
  <c r="U1823" i="7"/>
  <c r="J1828" i="7"/>
  <c r="AG539" i="7"/>
  <c r="AC539" i="7"/>
  <c r="N540" i="7"/>
  <c r="O541" i="7"/>
  <c r="R543" i="7"/>
  <c r="AF543" i="7"/>
  <c r="M544" i="7"/>
  <c r="AA544" i="7"/>
  <c r="AA546" i="7"/>
  <c r="AB546" i="7"/>
  <c r="AG547" i="7"/>
  <c r="Q551" i="7"/>
  <c r="AC551" i="7"/>
  <c r="V552" i="7"/>
  <c r="AH552" i="7"/>
  <c r="J554" i="7"/>
  <c r="Z555" i="7"/>
  <c r="Z556" i="7"/>
  <c r="AA557" i="7"/>
  <c r="AC558" i="7"/>
  <c r="R559" i="7"/>
  <c r="AF559" i="7"/>
  <c r="M560" i="7"/>
  <c r="AA560" i="7"/>
  <c r="AA562" i="7"/>
  <c r="AI562" i="7"/>
  <c r="Y564" i="7"/>
  <c r="O566" i="7"/>
  <c r="X567" i="7"/>
  <c r="AJ567" i="7"/>
  <c r="N568" i="7"/>
  <c r="Z568" i="7"/>
  <c r="J569" i="7"/>
  <c r="AC570" i="7"/>
  <c r="Y572" i="7"/>
  <c r="X573" i="7"/>
  <c r="Y574" i="7"/>
  <c r="AE575" i="7"/>
  <c r="U575" i="7"/>
  <c r="AH575" i="7"/>
  <c r="N576" i="7"/>
  <c r="Z576" i="7"/>
  <c r="J577" i="7"/>
  <c r="AI577" i="7"/>
  <c r="Q578" i="7"/>
  <c r="AG582" i="7"/>
  <c r="AE583" i="7"/>
  <c r="X583" i="7"/>
  <c r="Q584" i="7"/>
  <c r="AD584" i="7"/>
  <c r="AB587" i="7"/>
  <c r="AD588" i="7"/>
  <c r="N589" i="7"/>
  <c r="AI589" i="7"/>
  <c r="P590" i="7"/>
  <c r="Q591" i="7"/>
  <c r="AC591" i="7"/>
  <c r="V592" i="7"/>
  <c r="AH592" i="7"/>
  <c r="P593" i="7"/>
  <c r="AG594" i="7"/>
  <c r="AJ594" i="7"/>
  <c r="R599" i="7"/>
  <c r="AF599" i="7"/>
  <c r="Y600" i="7"/>
  <c r="J601" i="7"/>
  <c r="AC602" i="7"/>
  <c r="Q603" i="7"/>
  <c r="O604" i="7"/>
  <c r="AI330" i="7"/>
  <c r="AE330" i="7"/>
  <c r="O606" i="7"/>
  <c r="M814" i="7"/>
  <c r="Y814" i="7"/>
  <c r="J877" i="7"/>
  <c r="V877" i="7"/>
  <c r="X947" i="7"/>
  <c r="Z957" i="7"/>
  <c r="AI1106" i="7"/>
  <c r="N1169" i="7"/>
  <c r="AJ1236" i="7"/>
  <c r="V1236" i="7"/>
  <c r="AH1236" i="7"/>
  <c r="P331" i="7"/>
  <c r="Q394" i="7"/>
  <c r="AI457" i="7"/>
  <c r="AF457" i="7"/>
  <c r="S752" i="7"/>
  <c r="M815" i="7"/>
  <c r="AF815" i="7"/>
  <c r="O878" i="7"/>
  <c r="AC878" i="7"/>
  <c r="W948" i="7"/>
  <c r="X958" i="7"/>
  <c r="AG968" i="7"/>
  <c r="M1044" i="7"/>
  <c r="AG1044" i="7"/>
  <c r="V1237" i="7"/>
  <c r="W332" i="7"/>
  <c r="P395" i="7"/>
  <c r="AF395" i="7"/>
  <c r="P458" i="7"/>
  <c r="J608" i="7"/>
  <c r="AB753" i="7"/>
  <c r="R949" i="7"/>
  <c r="AA1108" i="7"/>
  <c r="J333" i="7"/>
  <c r="U396" i="7"/>
  <c r="J459" i="7"/>
  <c r="J754" i="7"/>
  <c r="AG1046" i="7"/>
  <c r="U460" i="7"/>
  <c r="AF755" i="7"/>
  <c r="X961" i="7"/>
  <c r="M971" i="7"/>
  <c r="AJ335" i="7"/>
  <c r="AC398" i="7"/>
  <c r="O398" i="7"/>
  <c r="AG398" i="7"/>
  <c r="U398" i="7"/>
  <c r="AE398" i="7"/>
  <c r="R398" i="7"/>
  <c r="AD398" i="7"/>
  <c r="Q398" i="7"/>
  <c r="AA1111" i="7"/>
  <c r="AD1111" i="7"/>
  <c r="P1174" i="7"/>
  <c r="W1241" i="7"/>
  <c r="AH973" i="7"/>
  <c r="X973" i="7"/>
  <c r="M973" i="7"/>
  <c r="T613" i="7"/>
  <c r="Z528" i="7"/>
  <c r="U1531" i="7"/>
  <c r="V535" i="7"/>
  <c r="U55" i="7"/>
  <c r="W119" i="7"/>
  <c r="W274" i="7"/>
  <c r="Z276" i="7"/>
  <c r="AC329" i="7"/>
  <c r="AJ392" i="7"/>
  <c r="AE392" i="7"/>
  <c r="AD750" i="7"/>
  <c r="V876" i="7"/>
  <c r="J966" i="7"/>
  <c r="Z1042" i="7"/>
  <c r="AC1235" i="7"/>
  <c r="AJ1299" i="7"/>
  <c r="AE1299" i="7"/>
  <c r="W1301" i="7"/>
  <c r="X1302" i="7"/>
  <c r="O1312" i="7"/>
  <c r="AE1312" i="7"/>
  <c r="AD1327" i="7"/>
  <c r="Q1329" i="7"/>
  <c r="V1331" i="7"/>
  <c r="M1345" i="7"/>
  <c r="AC1345" i="7"/>
  <c r="N1480" i="7"/>
  <c r="R1481" i="7"/>
  <c r="P1528" i="7"/>
  <c r="AH1528" i="7"/>
  <c r="R1598" i="7"/>
  <c r="J1601" i="7"/>
  <c r="P1604" i="7"/>
  <c r="AD1614" i="7"/>
  <c r="X1623" i="7"/>
  <c r="J1626" i="7"/>
  <c r="AJ1701" i="7"/>
  <c r="AJ1702" i="7"/>
  <c r="Z1702" i="7"/>
  <c r="X1799" i="7"/>
  <c r="J1806" i="7"/>
  <c r="AE539" i="7"/>
  <c r="AC546" i="7"/>
  <c r="W552" i="7"/>
  <c r="AI552" i="7"/>
  <c r="AJ562" i="7"/>
  <c r="Z573" i="7"/>
  <c r="X575" i="7"/>
  <c r="AJ575" i="7"/>
  <c r="Y583" i="7"/>
  <c r="AC587" i="7"/>
  <c r="W592" i="7"/>
  <c r="AI592" i="7"/>
  <c r="AG330" i="7"/>
  <c r="AJ1106" i="7"/>
  <c r="W1236" i="7"/>
  <c r="AG457" i="7"/>
  <c r="X948" i="7"/>
  <c r="AH968" i="7"/>
  <c r="AI879" i="7"/>
  <c r="N879" i="7"/>
  <c r="AD879" i="7"/>
  <c r="AF879" i="7"/>
  <c r="AA969" i="7"/>
  <c r="Y969" i="7"/>
  <c r="X969" i="7"/>
  <c r="AI334" i="7"/>
  <c r="AC334" i="7"/>
  <c r="AB334" i="7"/>
  <c r="U334" i="7"/>
  <c r="M334" i="7"/>
  <c r="AD528" i="7"/>
  <c r="J1531" i="7"/>
  <c r="V1531" i="7"/>
  <c r="R1636" i="7"/>
  <c r="AH1636" i="7"/>
  <c r="AE1708" i="7"/>
  <c r="AF529" i="7"/>
  <c r="R530" i="7"/>
  <c r="Z531" i="7"/>
  <c r="W534" i="7"/>
  <c r="W535" i="7"/>
  <c r="V55" i="7"/>
  <c r="Z119" i="7"/>
  <c r="AG223" i="7"/>
  <c r="AD274" i="7"/>
  <c r="Y274" i="7"/>
  <c r="AD276" i="7"/>
  <c r="AD329" i="7"/>
  <c r="N392" i="7"/>
  <c r="AH392" i="7"/>
  <c r="AE455" i="7"/>
  <c r="AF525" i="7"/>
  <c r="Q527" i="7"/>
  <c r="AG527" i="7"/>
  <c r="N538" i="7"/>
  <c r="W876" i="7"/>
  <c r="Y966" i="7"/>
  <c r="AD1042" i="7"/>
  <c r="AD1235" i="7"/>
  <c r="N1299" i="7"/>
  <c r="AH1299" i="7"/>
  <c r="AE1301" i="7"/>
  <c r="AF1302" i="7"/>
  <c r="Q1312" i="7"/>
  <c r="AG1312" i="7"/>
  <c r="N1322" i="7"/>
  <c r="U1329" i="7"/>
  <c r="W1331" i="7"/>
  <c r="O1345" i="7"/>
  <c r="AE1345" i="7"/>
  <c r="AD1478" i="7"/>
  <c r="Q1480" i="7"/>
  <c r="V1481" i="7"/>
  <c r="AJ1505" i="7"/>
  <c r="AF1515" i="7"/>
  <c r="Q1528" i="7"/>
  <c r="AI1528" i="7"/>
  <c r="J1532" i="7"/>
  <c r="AE1532" i="7"/>
  <c r="S1598" i="7"/>
  <c r="V1604" i="7"/>
  <c r="N1614" i="7"/>
  <c r="AG1614" i="7"/>
  <c r="AJ1623" i="7"/>
  <c r="Z1623" i="7"/>
  <c r="AB1629" i="7"/>
  <c r="M1633" i="7"/>
  <c r="AC1637" i="7"/>
  <c r="N1700" i="7"/>
  <c r="O1701" i="7"/>
  <c r="M1702" i="7"/>
  <c r="AC1702" i="7"/>
  <c r="Z1775" i="7"/>
  <c r="AJ1787" i="7"/>
  <c r="AJ1799" i="7"/>
  <c r="Z1799" i="7"/>
  <c r="X1823" i="7"/>
  <c r="J1825" i="7"/>
  <c r="M539" i="7"/>
  <c r="AH539" i="7"/>
  <c r="J543" i="7"/>
  <c r="AH545" i="7"/>
  <c r="M546" i="7"/>
  <c r="AI546" i="7"/>
  <c r="N549" i="7"/>
  <c r="M552" i="7"/>
  <c r="Y552" i="7"/>
  <c r="P558" i="7"/>
  <c r="J559" i="7"/>
  <c r="AH561" i="7"/>
  <c r="M562" i="7"/>
  <c r="AA572" i="7"/>
  <c r="AA573" i="7"/>
  <c r="AB574" i="7"/>
  <c r="M575" i="7"/>
  <c r="Y575" i="7"/>
  <c r="AG579" i="7"/>
  <c r="M583" i="7"/>
  <c r="Z583" i="7"/>
  <c r="AJ587" i="7"/>
  <c r="AF587" i="7"/>
  <c r="J591" i="7"/>
  <c r="M592" i="7"/>
  <c r="Y592" i="7"/>
  <c r="O330" i="7"/>
  <c r="X877" i="7"/>
  <c r="AB1106" i="7"/>
  <c r="M1236" i="7"/>
  <c r="Y1236" i="7"/>
  <c r="P457" i="7"/>
  <c r="AH457" i="7"/>
  <c r="Z948" i="7"/>
  <c r="AE958" i="7"/>
  <c r="X968" i="7"/>
  <c r="AJ968" i="7"/>
  <c r="AI608" i="7"/>
  <c r="R608" i="7"/>
  <c r="J689" i="7"/>
  <c r="J1045" i="7"/>
  <c r="AI333" i="7"/>
  <c r="P333" i="7"/>
  <c r="N333" i="7"/>
  <c r="AF333" i="7"/>
  <c r="M333" i="7"/>
  <c r="AE690" i="7"/>
  <c r="Z690" i="7"/>
  <c r="Y690" i="7"/>
  <c r="R690" i="7"/>
  <c r="AE1173" i="7"/>
  <c r="R1173" i="7"/>
  <c r="AH1173" i="7"/>
  <c r="AG1173" i="7"/>
  <c r="Z1173" i="7"/>
  <c r="Y1173" i="7"/>
  <c r="AI1313" i="7"/>
  <c r="M1313" i="7"/>
  <c r="AC1313" i="7"/>
  <c r="U1313" i="7"/>
  <c r="AB1314" i="7"/>
  <c r="AE1314" i="7"/>
  <c r="V1314" i="7"/>
  <c r="M1314" i="7"/>
  <c r="AI693" i="7"/>
  <c r="AA693" i="7"/>
  <c r="R693" i="7"/>
  <c r="AJ693" i="7"/>
  <c r="AB693" i="7"/>
  <c r="AH528" i="7"/>
  <c r="J1348" i="7"/>
  <c r="AJ1531" i="7"/>
  <c r="W1531" i="7"/>
  <c r="V1636" i="7"/>
  <c r="U530" i="7"/>
  <c r="AD531" i="7"/>
  <c r="J533" i="7"/>
  <c r="Y534" i="7"/>
  <c r="Z535" i="7"/>
  <c r="AG537" i="7"/>
  <c r="Y55" i="7"/>
  <c r="AF119" i="7"/>
  <c r="AD119" i="7"/>
  <c r="O169" i="7"/>
  <c r="P223" i="7"/>
  <c r="M274" i="7"/>
  <c r="Z274" i="7"/>
  <c r="AH276" i="7"/>
  <c r="M329" i="7"/>
  <c r="AG329" i="7"/>
  <c r="O392" i="7"/>
  <c r="R527" i="7"/>
  <c r="AH527" i="7"/>
  <c r="R538" i="7"/>
  <c r="AC686" i="7"/>
  <c r="J813" i="7"/>
  <c r="V813" i="7"/>
  <c r="Z876" i="7"/>
  <c r="AG956" i="7"/>
  <c r="AD966" i="7"/>
  <c r="Z966" i="7"/>
  <c r="AH1042" i="7"/>
  <c r="M1235" i="7"/>
  <c r="AG1235" i="7"/>
  <c r="O1299" i="7"/>
  <c r="R1312" i="7"/>
  <c r="AH1312" i="7"/>
  <c r="R1322" i="7"/>
  <c r="AC1323" i="7"/>
  <c r="J1329" i="7"/>
  <c r="V1329" i="7"/>
  <c r="Z1331" i="7"/>
  <c r="AG1344" i="7"/>
  <c r="Q1345" i="7"/>
  <c r="AG1345" i="7"/>
  <c r="N1347" i="7"/>
  <c r="U1480" i="7"/>
  <c r="W1481" i="7"/>
  <c r="U1528" i="7"/>
  <c r="AB1532" i="7"/>
  <c r="Z1598" i="7"/>
  <c r="W1604" i="7"/>
  <c r="AG1610" i="7"/>
  <c r="Q1614" i="7"/>
  <c r="AH1614" i="7"/>
  <c r="AI1620" i="7"/>
  <c r="M1623" i="7"/>
  <c r="AC1623" i="7"/>
  <c r="T1629" i="7"/>
  <c r="P1633" i="7"/>
  <c r="AD1635" i="7"/>
  <c r="AE1637" i="7"/>
  <c r="V1700" i="7"/>
  <c r="W1701" i="7"/>
  <c r="N1702" i="7"/>
  <c r="AD1702" i="7"/>
  <c r="N1703" i="7"/>
  <c r="AE1705" i="7"/>
  <c r="J1709" i="7"/>
  <c r="AG1775" i="7"/>
  <c r="AC1775" i="7"/>
  <c r="N1781" i="7"/>
  <c r="O1787" i="7"/>
  <c r="M1799" i="7"/>
  <c r="AC1799" i="7"/>
  <c r="Z1809" i="7"/>
  <c r="AJ1821" i="7"/>
  <c r="AJ1823" i="7"/>
  <c r="Z1823" i="7"/>
  <c r="AC1825" i="7"/>
  <c r="AG1828" i="7"/>
  <c r="X543" i="7"/>
  <c r="R544" i="7"/>
  <c r="AG544" i="7"/>
  <c r="P545" i="7"/>
  <c r="O546" i="7"/>
  <c r="AJ546" i="7"/>
  <c r="AI548" i="7"/>
  <c r="U551" i="7"/>
  <c r="AH551" i="7"/>
  <c r="N552" i="7"/>
  <c r="AC554" i="7"/>
  <c r="Q558" i="7"/>
  <c r="X559" i="7"/>
  <c r="R560" i="7"/>
  <c r="AG560" i="7"/>
  <c r="P561" i="7"/>
  <c r="O562" i="7"/>
  <c r="P567" i="7"/>
  <c r="AB567" i="7"/>
  <c r="R568" i="7"/>
  <c r="AD568" i="7"/>
  <c r="AB571" i="7"/>
  <c r="AD572" i="7"/>
  <c r="N573" i="7"/>
  <c r="AD573" i="7"/>
  <c r="AE574" i="7"/>
  <c r="N575" i="7"/>
  <c r="R576" i="7"/>
  <c r="AD576" i="7"/>
  <c r="AH577" i="7"/>
  <c r="AB578" i="7"/>
  <c r="M579" i="7"/>
  <c r="N583" i="7"/>
  <c r="AC583" i="7"/>
  <c r="V584" i="7"/>
  <c r="P587" i="7"/>
  <c r="S589" i="7"/>
  <c r="Y590" i="7"/>
  <c r="U591" i="7"/>
  <c r="AH591" i="7"/>
  <c r="N592" i="7"/>
  <c r="AI593" i="7"/>
  <c r="AG598" i="7"/>
  <c r="X599" i="7"/>
  <c r="X603" i="7"/>
  <c r="J604" i="7"/>
  <c r="U604" i="7"/>
  <c r="N605" i="7"/>
  <c r="AB606" i="7"/>
  <c r="Z877" i="7"/>
  <c r="AI947" i="7"/>
  <c r="O1106" i="7"/>
  <c r="AD1169" i="7"/>
  <c r="N1236" i="7"/>
  <c r="AG394" i="7"/>
  <c r="U815" i="7"/>
  <c r="J878" i="7"/>
  <c r="U878" i="7"/>
  <c r="N948" i="7"/>
  <c r="AD948" i="7"/>
  <c r="AF958" i="7"/>
  <c r="Q968" i="7"/>
  <c r="S1044" i="7"/>
  <c r="AJ1237" i="7"/>
  <c r="X458" i="7"/>
  <c r="Y608" i="7"/>
  <c r="M879" i="7"/>
  <c r="W949" i="7"/>
  <c r="P969" i="7"/>
  <c r="AJ333" i="7"/>
  <c r="AF690" i="7"/>
  <c r="AJ950" i="7"/>
  <c r="X950" i="7"/>
  <c r="U950" i="7"/>
  <c r="AC970" i="7"/>
  <c r="V970" i="7"/>
  <c r="AH970" i="7"/>
  <c r="R970" i="7"/>
  <c r="AF970" i="7"/>
  <c r="P970" i="7"/>
  <c r="AE970" i="7"/>
  <c r="O970" i="7"/>
  <c r="AG460" i="7"/>
  <c r="AF1173" i="7"/>
  <c r="AJ1313" i="7"/>
  <c r="AD335" i="7"/>
  <c r="AE692" i="7"/>
  <c r="R692" i="7"/>
  <c r="AH692" i="7"/>
  <c r="AG692" i="7"/>
  <c r="Z692" i="7"/>
  <c r="Y692" i="7"/>
  <c r="AI882" i="7"/>
  <c r="Y882" i="7"/>
  <c r="AJ882" i="7"/>
  <c r="V882" i="7"/>
  <c r="AG882" i="7"/>
  <c r="R882" i="7"/>
  <c r="AF882" i="7"/>
  <c r="P882" i="7"/>
  <c r="AB882" i="7"/>
  <c r="N882" i="7"/>
  <c r="AA882" i="7"/>
  <c r="M882" i="7"/>
  <c r="S693" i="7"/>
  <c r="AE963" i="7"/>
  <c r="AI963" i="7"/>
  <c r="X963" i="7"/>
  <c r="N963" i="7"/>
  <c r="J694" i="7"/>
  <c r="AD535" i="7"/>
  <c r="AC55" i="7"/>
  <c r="AE119" i="7"/>
  <c r="V538" i="7"/>
  <c r="AD876" i="7"/>
  <c r="U1312" i="7"/>
  <c r="V1322" i="7"/>
  <c r="AD1331" i="7"/>
  <c r="R1345" i="7"/>
  <c r="AH1345" i="7"/>
  <c r="V1480" i="7"/>
  <c r="Z1481" i="7"/>
  <c r="Z1604" i="7"/>
  <c r="R1614" i="7"/>
  <c r="AJ1614" i="7"/>
  <c r="N1623" i="7"/>
  <c r="AD1623" i="7"/>
  <c r="Q1626" i="7"/>
  <c r="AE1629" i="7"/>
  <c r="U1633" i="7"/>
  <c r="Q1635" i="7"/>
  <c r="M1637" i="7"/>
  <c r="AH1637" i="7"/>
  <c r="AD1700" i="7"/>
  <c r="AE1701" i="7"/>
  <c r="P1702" i="7"/>
  <c r="AF1702" i="7"/>
  <c r="Q1703" i="7"/>
  <c r="V1781" i="7"/>
  <c r="W1787" i="7"/>
  <c r="N1799" i="7"/>
  <c r="AD1799" i="7"/>
  <c r="AG1813" i="7"/>
  <c r="AC1813" i="7"/>
  <c r="N1820" i="7"/>
  <c r="O1821" i="7"/>
  <c r="M1823" i="7"/>
  <c r="AC1823" i="7"/>
  <c r="AI1826" i="7"/>
  <c r="AF1827" i="7"/>
  <c r="J541" i="7"/>
  <c r="J542" i="7"/>
  <c r="AB543" i="7"/>
  <c r="Y543" i="7"/>
  <c r="S544" i="7"/>
  <c r="AH544" i="7"/>
  <c r="AA545" i="7"/>
  <c r="Q546" i="7"/>
  <c r="O550" i="7"/>
  <c r="X551" i="7"/>
  <c r="AJ551" i="7"/>
  <c r="O552" i="7"/>
  <c r="AB555" i="7"/>
  <c r="S557" i="7"/>
  <c r="AJ557" i="7"/>
  <c r="AB559" i="7"/>
  <c r="Y559" i="7"/>
  <c r="S560" i="7"/>
  <c r="AH560" i="7"/>
  <c r="AA561" i="7"/>
  <c r="Q562" i="7"/>
  <c r="Q567" i="7"/>
  <c r="AC567" i="7"/>
  <c r="S568" i="7"/>
  <c r="AI571" i="7"/>
  <c r="AC571" i="7"/>
  <c r="N572" i="7"/>
  <c r="AI572" i="7"/>
  <c r="O573" i="7"/>
  <c r="AE573" i="7"/>
  <c r="O574" i="7"/>
  <c r="AJ574" i="7"/>
  <c r="P575" i="7"/>
  <c r="AB575" i="7"/>
  <c r="J576" i="7"/>
  <c r="S576" i="7"/>
  <c r="N577" i="7"/>
  <c r="AD580" i="7"/>
  <c r="P583" i="7"/>
  <c r="AD583" i="7"/>
  <c r="Q587" i="7"/>
  <c r="S588" i="7"/>
  <c r="X589" i="7"/>
  <c r="AA590" i="7"/>
  <c r="AG591" i="7"/>
  <c r="X591" i="7"/>
  <c r="AJ591" i="7"/>
  <c r="O592" i="7"/>
  <c r="AG596" i="7"/>
  <c r="O598" i="7"/>
  <c r="Y599" i="7"/>
  <c r="R600" i="7"/>
  <c r="AI603" i="7"/>
  <c r="Z603" i="7"/>
  <c r="AJ604" i="7"/>
  <c r="V604" i="7"/>
  <c r="AH604" i="7"/>
  <c r="Q330" i="7"/>
  <c r="AH456" i="7"/>
  <c r="R814" i="7"/>
  <c r="AE814" i="7"/>
  <c r="N877" i="7"/>
  <c r="AD877" i="7"/>
  <c r="Z1043" i="7"/>
  <c r="S1106" i="7"/>
  <c r="O1236" i="7"/>
  <c r="AC1236" i="7"/>
  <c r="AC331" i="7"/>
  <c r="X331" i="7"/>
  <c r="R457" i="7"/>
  <c r="J815" i="7"/>
  <c r="V815" i="7"/>
  <c r="AJ878" i="7"/>
  <c r="V878" i="7"/>
  <c r="AH878" i="7"/>
  <c r="O948" i="7"/>
  <c r="AE948" i="7"/>
  <c r="O958" i="7"/>
  <c r="R968" i="7"/>
  <c r="J1170" i="7"/>
  <c r="X1237" i="7"/>
  <c r="Q332" i="7"/>
  <c r="AD332" i="7"/>
  <c r="AC395" i="7"/>
  <c r="X395" i="7"/>
  <c r="AE458" i="7"/>
  <c r="P608" i="7"/>
  <c r="P879" i="7"/>
  <c r="J949" i="7"/>
  <c r="Y949" i="7"/>
  <c r="W959" i="7"/>
  <c r="V959" i="7"/>
  <c r="AF959" i="7"/>
  <c r="Q969" i="7"/>
  <c r="U333" i="7"/>
  <c r="AJ396" i="7"/>
  <c r="AE396" i="7"/>
  <c r="R396" i="7"/>
  <c r="AD396" i="7"/>
  <c r="Q396" i="7"/>
  <c r="AC396" i="7"/>
  <c r="O396" i="7"/>
  <c r="Z396" i="7"/>
  <c r="Q690" i="7"/>
  <c r="M950" i="7"/>
  <c r="J397" i="7"/>
  <c r="AH460" i="7"/>
  <c r="Z971" i="7"/>
  <c r="Q1173" i="7"/>
  <c r="Y398" i="7"/>
  <c r="J819" i="7"/>
  <c r="J960" i="7"/>
  <c r="AJ397" i="7"/>
  <c r="AD397" i="7"/>
  <c r="Z1047" i="7"/>
  <c r="Z461" i="7"/>
  <c r="W962" i="7"/>
  <c r="O757" i="7"/>
  <c r="AB757" i="7"/>
  <c r="W883" i="7"/>
  <c r="AA463" i="7"/>
  <c r="Z694" i="7"/>
  <c r="X758" i="7"/>
  <c r="Y821" i="7"/>
  <c r="T954" i="7"/>
  <c r="AH964" i="7"/>
  <c r="S1050" i="7"/>
  <c r="AE1113" i="7"/>
  <c r="AJ1243" i="7"/>
  <c r="W1243" i="7"/>
  <c r="AF1306" i="7"/>
  <c r="U1350" i="7"/>
  <c r="Z1352" i="7"/>
  <c r="AB1353" i="7"/>
  <c r="AF1354" i="7"/>
  <c r="N1355" i="7"/>
  <c r="AE1355" i="7"/>
  <c r="S1356" i="7"/>
  <c r="AI1359" i="7"/>
  <c r="M1359" i="7"/>
  <c r="AA1359" i="7"/>
  <c r="V1360" i="7"/>
  <c r="AB1361" i="7"/>
  <c r="N1363" i="7"/>
  <c r="AD1363" i="7"/>
  <c r="R1367" i="7"/>
  <c r="AD1370" i="7"/>
  <c r="AF1370" i="7"/>
  <c r="U1371" i="7"/>
  <c r="N1372" i="7"/>
  <c r="AH1372" i="7"/>
  <c r="W1373" i="7"/>
  <c r="M1374" i="7"/>
  <c r="AF1374" i="7"/>
  <c r="AD1376" i="7"/>
  <c r="AE1376" i="7"/>
  <c r="S1380" i="7"/>
  <c r="AJ1382" i="7"/>
  <c r="Q1382" i="7"/>
  <c r="AI1383" i="7"/>
  <c r="AA1384" i="7"/>
  <c r="O1385" i="7"/>
  <c r="AF1388" i="7"/>
  <c r="V1388" i="7"/>
  <c r="AA1388" i="7"/>
  <c r="Q1388" i="7"/>
  <c r="W1388" i="7"/>
  <c r="AI1388" i="7"/>
  <c r="Q1389" i="7"/>
  <c r="S1393" i="7"/>
  <c r="AG1394" i="7"/>
  <c r="P1395" i="7"/>
  <c r="AG1395" i="7"/>
  <c r="S1396" i="7"/>
  <c r="T1397" i="7"/>
  <c r="Y1398" i="7"/>
  <c r="M1402" i="7"/>
  <c r="AJ1402" i="7"/>
  <c r="AB1403" i="7"/>
  <c r="Q1404" i="7"/>
  <c r="R1408" i="7"/>
  <c r="V1409" i="7"/>
  <c r="M464" i="7"/>
  <c r="AH759" i="7"/>
  <c r="V759" i="7"/>
  <c r="AC759" i="7"/>
  <c r="Q759" i="7"/>
  <c r="Z759" i="7"/>
  <c r="O759" i="7"/>
  <c r="Y759" i="7"/>
  <c r="R822" i="7"/>
  <c r="AE822" i="7"/>
  <c r="R1051" i="7"/>
  <c r="AH339" i="7"/>
  <c r="AJ339" i="7"/>
  <c r="P339" i="7"/>
  <c r="O339" i="7"/>
  <c r="AD616" i="7"/>
  <c r="AI698" i="7"/>
  <c r="AC698" i="7"/>
  <c r="O698" i="7"/>
  <c r="Z698" i="7"/>
  <c r="N698" i="7"/>
  <c r="AH698" i="7"/>
  <c r="R698" i="7"/>
  <c r="AG698" i="7"/>
  <c r="Q698" i="7"/>
  <c r="AE698" i="7"/>
  <c r="M698" i="7"/>
  <c r="AD698" i="7"/>
  <c r="W698" i="7"/>
  <c r="V698" i="7"/>
  <c r="U698" i="7"/>
  <c r="AI1711" i="7"/>
  <c r="R1711" i="7"/>
  <c r="M1711" i="7"/>
  <c r="AC1711" i="7"/>
  <c r="AH1711" i="7"/>
  <c r="Z1711" i="7"/>
  <c r="U1711" i="7"/>
  <c r="Y1724" i="7"/>
  <c r="J816" i="7"/>
  <c r="AJ879" i="7"/>
  <c r="AE1045" i="7"/>
  <c r="AG1045" i="7"/>
  <c r="AA1171" i="7"/>
  <c r="AC459" i="7"/>
  <c r="X459" i="7"/>
  <c r="AG609" i="7"/>
  <c r="J950" i="7"/>
  <c r="AJ960" i="7"/>
  <c r="V960" i="7"/>
  <c r="AH960" i="7"/>
  <c r="AH1109" i="7"/>
  <c r="AJ1239" i="7"/>
  <c r="M397" i="7"/>
  <c r="AF397" i="7"/>
  <c r="AC610" i="7"/>
  <c r="X610" i="7"/>
  <c r="AG691" i="7"/>
  <c r="AI818" i="7"/>
  <c r="S881" i="7"/>
  <c r="AJ951" i="7"/>
  <c r="N1047" i="7"/>
  <c r="AD1047" i="7"/>
  <c r="AJ1303" i="7"/>
  <c r="N461" i="7"/>
  <c r="AD461" i="7"/>
  <c r="T819" i="7"/>
  <c r="X962" i="7"/>
  <c r="AI1048" i="7"/>
  <c r="X1048" i="7"/>
  <c r="J1174" i="7"/>
  <c r="J1241" i="7"/>
  <c r="J1304" i="7"/>
  <c r="AE399" i="7"/>
  <c r="AH462" i="7"/>
  <c r="R612" i="7"/>
  <c r="AD612" i="7"/>
  <c r="P757" i="7"/>
  <c r="AF757" i="7"/>
  <c r="Y883" i="7"/>
  <c r="AF953" i="7"/>
  <c r="V1049" i="7"/>
  <c r="AB1305" i="7"/>
  <c r="AD1315" i="7"/>
  <c r="J400" i="7"/>
  <c r="AD463" i="7"/>
  <c r="AA694" i="7"/>
  <c r="AB758" i="7"/>
  <c r="Y758" i="7"/>
  <c r="J821" i="7"/>
  <c r="AB821" i="7"/>
  <c r="M884" i="7"/>
  <c r="J954" i="7"/>
  <c r="W954" i="7"/>
  <c r="AA1050" i="7"/>
  <c r="T1113" i="7"/>
  <c r="X1176" i="7"/>
  <c r="M1243" i="7"/>
  <c r="Y1243" i="7"/>
  <c r="J1306" i="7"/>
  <c r="J1350" i="7"/>
  <c r="X1350" i="7"/>
  <c r="AC1353" i="7"/>
  <c r="M1354" i="7"/>
  <c r="AG1354" i="7"/>
  <c r="Q1355" i="7"/>
  <c r="AH1355" i="7"/>
  <c r="X1356" i="7"/>
  <c r="P1357" i="7"/>
  <c r="W1360" i="7"/>
  <c r="M1361" i="7"/>
  <c r="AF1362" i="7"/>
  <c r="O1363" i="7"/>
  <c r="AE1363" i="7"/>
  <c r="U1367" i="7"/>
  <c r="W1369" i="7"/>
  <c r="M1370" i="7"/>
  <c r="AJ1370" i="7"/>
  <c r="Q1372" i="7"/>
  <c r="AI1372" i="7"/>
  <c r="AA1373" i="7"/>
  <c r="O1374" i="7"/>
  <c r="AH1374" i="7"/>
  <c r="M1375" i="7"/>
  <c r="N1376" i="7"/>
  <c r="AG1376" i="7"/>
  <c r="M1377" i="7"/>
  <c r="T1378" i="7"/>
  <c r="O1378" i="7"/>
  <c r="AG1378" i="7"/>
  <c r="X1380" i="7"/>
  <c r="AE1382" i="7"/>
  <c r="M1383" i="7"/>
  <c r="AI1384" i="7"/>
  <c r="P1385" i="7"/>
  <c r="AA1386" i="7"/>
  <c r="Q1386" i="7"/>
  <c r="X1388" i="7"/>
  <c r="R1389" i="7"/>
  <c r="J1390" i="7"/>
  <c r="V1393" i="7"/>
  <c r="T1395" i="7"/>
  <c r="AH1395" i="7"/>
  <c r="U1396" i="7"/>
  <c r="N1402" i="7"/>
  <c r="U1404" i="7"/>
  <c r="J1406" i="7"/>
  <c r="S1408" i="7"/>
  <c r="AC1409" i="7"/>
  <c r="O1410" i="7"/>
  <c r="X1413" i="7"/>
  <c r="P1413" i="7"/>
  <c r="AA401" i="7"/>
  <c r="P464" i="7"/>
  <c r="AA759" i="7"/>
  <c r="AE885" i="7"/>
  <c r="T885" i="7"/>
  <c r="Z1051" i="7"/>
  <c r="N1114" i="7"/>
  <c r="Z339" i="7"/>
  <c r="AC615" i="7"/>
  <c r="O1115" i="7"/>
  <c r="AE1245" i="7"/>
  <c r="Y1245" i="7"/>
  <c r="S1245" i="7"/>
  <c r="Q1245" i="7"/>
  <c r="AI1245" i="7"/>
  <c r="N1245" i="7"/>
  <c r="AD1245" i="7"/>
  <c r="AH977" i="7"/>
  <c r="AI977" i="7"/>
  <c r="V977" i="7"/>
  <c r="AJ1724" i="7"/>
  <c r="R1724" i="7"/>
  <c r="W1724" i="7"/>
  <c r="AJ1045" i="7"/>
  <c r="W960" i="7"/>
  <c r="T1239" i="7"/>
  <c r="N397" i="7"/>
  <c r="AA881" i="7"/>
  <c r="O1047" i="7"/>
  <c r="AE1047" i="7"/>
  <c r="P1110" i="7"/>
  <c r="S1240" i="7"/>
  <c r="O461" i="7"/>
  <c r="AE461" i="7"/>
  <c r="P611" i="7"/>
  <c r="S756" i="7"/>
  <c r="M962" i="7"/>
  <c r="AA962" i="7"/>
  <c r="Y1048" i="7"/>
  <c r="AF399" i="7"/>
  <c r="Q462" i="7"/>
  <c r="U612" i="7"/>
  <c r="AE612" i="7"/>
  <c r="R757" i="7"/>
  <c r="AG757" i="7"/>
  <c r="M883" i="7"/>
  <c r="AB883" i="7"/>
  <c r="AH953" i="7"/>
  <c r="AG1049" i="7"/>
  <c r="R1305" i="7"/>
  <c r="AH821" i="7"/>
  <c r="O884" i="7"/>
  <c r="AA954" i="7"/>
  <c r="AB1050" i="7"/>
  <c r="U1113" i="7"/>
  <c r="N1243" i="7"/>
  <c r="Z1243" i="7"/>
  <c r="AB1350" i="7"/>
  <c r="AE1353" i="7"/>
  <c r="R1355" i="7"/>
  <c r="AF1356" i="7"/>
  <c r="Q1357" i="7"/>
  <c r="N1359" i="7"/>
  <c r="AD1360" i="7"/>
  <c r="T1361" i="7"/>
  <c r="Q1363" i="7"/>
  <c r="AH1363" i="7"/>
  <c r="AI1366" i="7"/>
  <c r="AH1366" i="7"/>
  <c r="V1367" i="7"/>
  <c r="N1370" i="7"/>
  <c r="U1372" i="7"/>
  <c r="P1374" i="7"/>
  <c r="AJ1374" i="7"/>
  <c r="S1375" i="7"/>
  <c r="O1376" i="7"/>
  <c r="AH1376" i="7"/>
  <c r="S1377" i="7"/>
  <c r="Y1380" i="7"/>
  <c r="R1382" i="7"/>
  <c r="P1383" i="7"/>
  <c r="U1385" i="7"/>
  <c r="AE1387" i="7"/>
  <c r="M1387" i="7"/>
  <c r="W1387" i="7"/>
  <c r="AF1387" i="7"/>
  <c r="M1388" i="7"/>
  <c r="Y1388" i="7"/>
  <c r="X1389" i="7"/>
  <c r="X1393" i="7"/>
  <c r="V1395" i="7"/>
  <c r="Q1402" i="7"/>
  <c r="W1404" i="7"/>
  <c r="W1408" i="7"/>
  <c r="AE1409" i="7"/>
  <c r="P1410" i="7"/>
  <c r="AD401" i="7"/>
  <c r="V464" i="7"/>
  <c r="AD614" i="7"/>
  <c r="S614" i="7"/>
  <c r="AD1051" i="7"/>
  <c r="Z615" i="7"/>
  <c r="N615" i="7"/>
  <c r="AF615" i="7"/>
  <c r="S615" i="7"/>
  <c r="T1115" i="7"/>
  <c r="AI1179" i="7"/>
  <c r="AG1179" i="7"/>
  <c r="U1179" i="7"/>
  <c r="AE1179" i="7"/>
  <c r="R1179" i="7"/>
  <c r="AD1179" i="7"/>
  <c r="Q1179" i="7"/>
  <c r="AC1179" i="7"/>
  <c r="O1179" i="7"/>
  <c r="Y1179" i="7"/>
  <c r="M1179" i="7"/>
  <c r="W1179" i="7"/>
  <c r="X617" i="7"/>
  <c r="AI1248" i="7"/>
  <c r="AC1248" i="7"/>
  <c r="M1248" i="7"/>
  <c r="Y1248" i="7"/>
  <c r="AG1248" i="7"/>
  <c r="Q1248" i="7"/>
  <c r="U1248" i="7"/>
  <c r="P1248" i="7"/>
  <c r="N1248" i="7"/>
  <c r="AD1248" i="7"/>
  <c r="X1248" i="7"/>
  <c r="V1248" i="7"/>
  <c r="AF1722" i="7"/>
  <c r="AE1724" i="7"/>
  <c r="AC959" i="7"/>
  <c r="X959" i="7"/>
  <c r="W1238" i="7"/>
  <c r="N459" i="7"/>
  <c r="AD459" i="7"/>
  <c r="AC880" i="7"/>
  <c r="AI950" i="7"/>
  <c r="AC950" i="7"/>
  <c r="M960" i="7"/>
  <c r="J970" i="7"/>
  <c r="AF1109" i="7"/>
  <c r="P397" i="7"/>
  <c r="N610" i="7"/>
  <c r="AD610" i="7"/>
  <c r="AB881" i="7"/>
  <c r="J961" i="7"/>
  <c r="AJ971" i="7"/>
  <c r="V971" i="7"/>
  <c r="AH971" i="7"/>
  <c r="P1047" i="7"/>
  <c r="AF1047" i="7"/>
  <c r="Q1110" i="7"/>
  <c r="J1313" i="7"/>
  <c r="J335" i="7"/>
  <c r="AJ398" i="7"/>
  <c r="V398" i="7"/>
  <c r="AH398" i="7"/>
  <c r="P461" i="7"/>
  <c r="AF461" i="7"/>
  <c r="Q611" i="7"/>
  <c r="AI756" i="7"/>
  <c r="N962" i="7"/>
  <c r="AB962" i="7"/>
  <c r="N1048" i="7"/>
  <c r="AB1048" i="7"/>
  <c r="AJ1174" i="7"/>
  <c r="Z1174" i="7"/>
  <c r="AB1241" i="7"/>
  <c r="AB1304" i="7"/>
  <c r="M399" i="7"/>
  <c r="V612" i="7"/>
  <c r="S757" i="7"/>
  <c r="N883" i="7"/>
  <c r="AC883" i="7"/>
  <c r="P1315" i="7"/>
  <c r="AI400" i="7"/>
  <c r="AC400" i="7"/>
  <c r="P463" i="7"/>
  <c r="O694" i="7"/>
  <c r="AE694" i="7"/>
  <c r="M758" i="7"/>
  <c r="AC758" i="7"/>
  <c r="AG821" i="7"/>
  <c r="V884" i="7"/>
  <c r="AF954" i="7"/>
  <c r="AB954" i="7"/>
  <c r="AE1050" i="7"/>
  <c r="O1243" i="7"/>
  <c r="AC1243" i="7"/>
  <c r="AH1306" i="7"/>
  <c r="AI1350" i="7"/>
  <c r="AC1350" i="7"/>
  <c r="AF1350" i="7"/>
  <c r="P1354" i="7"/>
  <c r="J1356" i="7"/>
  <c r="AH1356" i="7"/>
  <c r="Z1358" i="7"/>
  <c r="S1359" i="7"/>
  <c r="AI1360" i="7"/>
  <c r="P1362" i="7"/>
  <c r="R1363" i="7"/>
  <c r="U1369" i="7"/>
  <c r="J1372" i="7"/>
  <c r="P1378" i="7"/>
  <c r="AG1380" i="7"/>
  <c r="O1381" i="7"/>
  <c r="AI1382" i="7"/>
  <c r="J1384" i="7"/>
  <c r="X1385" i="7"/>
  <c r="S1386" i="7"/>
  <c r="AD1387" i="7"/>
  <c r="AH1387" i="7"/>
  <c r="N1388" i="7"/>
  <c r="Z1388" i="7"/>
  <c r="AD1391" i="7"/>
  <c r="AG1391" i="7"/>
  <c r="R1391" i="7"/>
  <c r="AB1391" i="7"/>
  <c r="W1392" i="7"/>
  <c r="AE1392" i="7"/>
  <c r="AA1393" i="7"/>
  <c r="U1400" i="7"/>
  <c r="V1402" i="7"/>
  <c r="J1403" i="7"/>
  <c r="AE1406" i="7"/>
  <c r="AG1406" i="7"/>
  <c r="R1406" i="7"/>
  <c r="AB1406" i="7"/>
  <c r="V1407" i="7"/>
  <c r="T1407" i="7"/>
  <c r="Y1412" i="7"/>
  <c r="S1412" i="7"/>
  <c r="AB614" i="7"/>
  <c r="AD695" i="7"/>
  <c r="AF695" i="7"/>
  <c r="N695" i="7"/>
  <c r="V695" i="7"/>
  <c r="AJ695" i="7"/>
  <c r="N759" i="7"/>
  <c r="AG759" i="7"/>
  <c r="AB822" i="7"/>
  <c r="AI1244" i="7"/>
  <c r="AH1244" i="7"/>
  <c r="Q1244" i="7"/>
  <c r="AC1244" i="7"/>
  <c r="M1244" i="7"/>
  <c r="AB1244" i="7"/>
  <c r="X1244" i="7"/>
  <c r="U1244" i="7"/>
  <c r="O615" i="7"/>
  <c r="AH760" i="7"/>
  <c r="X760" i="7"/>
  <c r="AF976" i="7"/>
  <c r="AC1308" i="7"/>
  <c r="U1308" i="7"/>
  <c r="AJ1308" i="7"/>
  <c r="T1308" i="7"/>
  <c r="AG1308" i="7"/>
  <c r="P1308" i="7"/>
  <c r="AF1308" i="7"/>
  <c r="M1308" i="7"/>
  <c r="T1116" i="7"/>
  <c r="P1116" i="7"/>
  <c r="N1116" i="7"/>
  <c r="AG1116" i="7"/>
  <c r="AC1116" i="7"/>
  <c r="AB1116" i="7"/>
  <c r="AJ617" i="7"/>
  <c r="AG617" i="7"/>
  <c r="P617" i="7"/>
  <c r="V617" i="7"/>
  <c r="J1721" i="7"/>
  <c r="AJ1722" i="7"/>
  <c r="W1722" i="7"/>
  <c r="AE1722" i="7"/>
  <c r="AE954" i="7"/>
  <c r="AH1350" i="7"/>
  <c r="AF1353" i="7"/>
  <c r="U1353" i="7"/>
  <c r="O1353" i="7"/>
  <c r="AF1379" i="7"/>
  <c r="N1379" i="7"/>
  <c r="U1384" i="7"/>
  <c r="Z1384" i="7"/>
  <c r="Q1384" i="7"/>
  <c r="AB1389" i="7"/>
  <c r="AA1389" i="7"/>
  <c r="W1389" i="7"/>
  <c r="AF1389" i="7"/>
  <c r="AE1393" i="7"/>
  <c r="AI1395" i="7"/>
  <c r="AE1395" i="7"/>
  <c r="R1395" i="7"/>
  <c r="Y1395" i="7"/>
  <c r="N1395" i="7"/>
  <c r="X1395" i="7"/>
  <c r="W1402" i="7"/>
  <c r="AA1404" i="7"/>
  <c r="Z1404" i="7"/>
  <c r="M1404" i="7"/>
  <c r="AI1404" i="7"/>
  <c r="V1404" i="7"/>
  <c r="AD1404" i="7"/>
  <c r="AI1408" i="7"/>
  <c r="AA1408" i="7"/>
  <c r="M1408" i="7"/>
  <c r="AJ1408" i="7"/>
  <c r="V1408" i="7"/>
  <c r="AB1408" i="7"/>
  <c r="W1409" i="7"/>
  <c r="N1409" i="7"/>
  <c r="AI616" i="7"/>
  <c r="AC616" i="7"/>
  <c r="O616" i="7"/>
  <c r="Z616" i="7"/>
  <c r="N616" i="7"/>
  <c r="Y616" i="7"/>
  <c r="M616" i="7"/>
  <c r="W616" i="7"/>
  <c r="AG616" i="7"/>
  <c r="U616" i="7"/>
  <c r="AE616" i="7"/>
  <c r="R616" i="7"/>
  <c r="AF692" i="7"/>
  <c r="J882" i="7"/>
  <c r="J1314" i="7"/>
  <c r="AI757" i="7"/>
  <c r="X757" i="7"/>
  <c r="J613" i="7"/>
  <c r="J884" i="7"/>
  <c r="O954" i="7"/>
  <c r="AG954" i="7"/>
  <c r="T964" i="7"/>
  <c r="AH974" i="7"/>
  <c r="Z1050" i="7"/>
  <c r="J1113" i="7"/>
  <c r="R1306" i="7"/>
  <c r="Y1316" i="7"/>
  <c r="P1350" i="7"/>
  <c r="AJ1350" i="7"/>
  <c r="J1352" i="7"/>
  <c r="AI1355" i="7"/>
  <c r="AG1355" i="7"/>
  <c r="U1355" i="7"/>
  <c r="AC1355" i="7"/>
  <c r="O1355" i="7"/>
  <c r="Y1355" i="7"/>
  <c r="S1367" i="7"/>
  <c r="AD1367" i="7"/>
  <c r="M1367" i="7"/>
  <c r="AH1367" i="7"/>
  <c r="AJ1371" i="7"/>
  <c r="Q1371" i="7"/>
  <c r="AA1372" i="7"/>
  <c r="AE1372" i="7"/>
  <c r="P1372" i="7"/>
  <c r="Y1372" i="7"/>
  <c r="Z1372" i="7"/>
  <c r="J1376" i="7"/>
  <c r="AC1379" i="7"/>
  <c r="J1383" i="7"/>
  <c r="AG1389" i="7"/>
  <c r="M1393" i="7"/>
  <c r="AF1393" i="7"/>
  <c r="O1394" i="7"/>
  <c r="AD1395" i="7"/>
  <c r="AB1395" i="7"/>
  <c r="U1399" i="7"/>
  <c r="AE1404" i="7"/>
  <c r="N1405" i="7"/>
  <c r="AD1408" i="7"/>
  <c r="AE1408" i="7"/>
  <c r="T1411" i="7"/>
  <c r="AC1051" i="7"/>
  <c r="AI696" i="7"/>
  <c r="AG696" i="7"/>
  <c r="W696" i="7"/>
  <c r="N696" i="7"/>
  <c r="AE976" i="7"/>
  <c r="AB1320" i="7"/>
  <c r="S1320" i="7"/>
  <c r="Q1320" i="7"/>
  <c r="AJ1320" i="7"/>
  <c r="AJ699" i="7"/>
  <c r="U699" i="7"/>
  <c r="Q699" i="7"/>
  <c r="Y699" i="7"/>
  <c r="AI1712" i="7"/>
  <c r="AD1712" i="7"/>
  <c r="N1712" i="7"/>
  <c r="AA1712" i="7"/>
  <c r="V1712" i="7"/>
  <c r="S1712" i="7"/>
  <c r="P954" i="7"/>
  <c r="AI954" i="7"/>
  <c r="U964" i="7"/>
  <c r="N1050" i="7"/>
  <c r="S1306" i="7"/>
  <c r="O1316" i="7"/>
  <c r="Q1350" i="7"/>
  <c r="P1353" i="7"/>
  <c r="Z1355" i="7"/>
  <c r="AI1363" i="7"/>
  <c r="Y1363" i="7"/>
  <c r="M1363" i="7"/>
  <c r="AG1363" i="7"/>
  <c r="U1363" i="7"/>
  <c r="Z1363" i="7"/>
  <c r="O1379" i="7"/>
  <c r="R1384" i="7"/>
  <c r="AB1385" i="7"/>
  <c r="Z1385" i="7"/>
  <c r="N1389" i="7"/>
  <c r="AI1389" i="7"/>
  <c r="O1393" i="7"/>
  <c r="AH1393" i="7"/>
  <c r="T1394" i="7"/>
  <c r="M1395" i="7"/>
  <c r="AC1395" i="7"/>
  <c r="AA1399" i="7"/>
  <c r="AB1402" i="7"/>
  <c r="AI1402" i="7"/>
  <c r="P1402" i="7"/>
  <c r="AA1402" i="7"/>
  <c r="AE1402" i="7"/>
  <c r="N1404" i="7"/>
  <c r="AF1404" i="7"/>
  <c r="AF1405" i="7"/>
  <c r="N1408" i="7"/>
  <c r="AG1408" i="7"/>
  <c r="M1409" i="7"/>
  <c r="W1411" i="7"/>
  <c r="AH1051" i="7"/>
  <c r="Y1051" i="7"/>
  <c r="O1051" i="7"/>
  <c r="AG886" i="7"/>
  <c r="AE886" i="7"/>
  <c r="Q616" i="7"/>
  <c r="X697" i="7"/>
  <c r="V697" i="7"/>
  <c r="S697" i="7"/>
  <c r="AF697" i="7"/>
  <c r="P697" i="7"/>
  <c r="AE697" i="7"/>
  <c r="N697" i="7"/>
  <c r="X762" i="7"/>
  <c r="O762" i="7"/>
  <c r="AF762" i="7"/>
  <c r="AE762" i="7"/>
  <c r="P762" i="7"/>
  <c r="AJ334" i="7"/>
  <c r="AC397" i="7"/>
  <c r="X1047" i="7"/>
  <c r="X461" i="7"/>
  <c r="AD1314" i="7"/>
  <c r="M757" i="7"/>
  <c r="AA757" i="7"/>
  <c r="J883" i="7"/>
  <c r="AG963" i="7"/>
  <c r="AF973" i="7"/>
  <c r="AI884" i="7"/>
  <c r="AG964" i="7"/>
  <c r="Y974" i="7"/>
  <c r="V1243" i="7"/>
  <c r="AH1243" i="7"/>
  <c r="AA1316" i="7"/>
  <c r="R1350" i="7"/>
  <c r="S1353" i="7"/>
  <c r="M1355" i="7"/>
  <c r="AD1355" i="7"/>
  <c r="AJ1357" i="7"/>
  <c r="AF1357" i="7"/>
  <c r="S1357" i="7"/>
  <c r="S1360" i="7"/>
  <c r="AE1361" i="7"/>
  <c r="O1361" i="7"/>
  <c r="AJ1363" i="7"/>
  <c r="AC1363" i="7"/>
  <c r="X1364" i="7"/>
  <c r="AA1364" i="7"/>
  <c r="N1367" i="7"/>
  <c r="AB1370" i="7"/>
  <c r="W1370" i="7"/>
  <c r="AI1370" i="7"/>
  <c r="P1370" i="7"/>
  <c r="AE1370" i="7"/>
  <c r="M1371" i="7"/>
  <c r="M1372" i="7"/>
  <c r="AF1372" i="7"/>
  <c r="AE1374" i="7"/>
  <c r="AG1374" i="7"/>
  <c r="R1374" i="7"/>
  <c r="AB1374" i="7"/>
  <c r="X1375" i="7"/>
  <c r="AC1375" i="7"/>
  <c r="AI1376" i="7"/>
  <c r="AA1376" i="7"/>
  <c r="M1376" i="7"/>
  <c r="AJ1376" i="7"/>
  <c r="V1376" i="7"/>
  <c r="AB1376" i="7"/>
  <c r="T1377" i="7"/>
  <c r="W1377" i="7"/>
  <c r="N1377" i="7"/>
  <c r="U1379" i="7"/>
  <c r="AB1383" i="7"/>
  <c r="Q1383" i="7"/>
  <c r="AF1383" i="7"/>
  <c r="AH1383" i="7"/>
  <c r="T1384" i="7"/>
  <c r="O1389" i="7"/>
  <c r="AJ1389" i="7"/>
  <c r="R1393" i="7"/>
  <c r="AJ1393" i="7"/>
  <c r="U1394" i="7"/>
  <c r="O1395" i="7"/>
  <c r="AF1395" i="7"/>
  <c r="AF1402" i="7"/>
  <c r="V1403" i="7"/>
  <c r="P1404" i="7"/>
  <c r="AH1404" i="7"/>
  <c r="O1408" i="7"/>
  <c r="AH1408" i="7"/>
  <c r="T1409" i="7"/>
  <c r="AI1410" i="7"/>
  <c r="Y1410" i="7"/>
  <c r="AC1411" i="7"/>
  <c r="AD464" i="7"/>
  <c r="O464" i="7"/>
  <c r="N1051" i="7"/>
  <c r="R1115" i="7"/>
  <c r="AJ1115" i="7"/>
  <c r="N1115" i="7"/>
  <c r="AD1115" i="7"/>
  <c r="Z1115" i="7"/>
  <c r="Y1115" i="7"/>
  <c r="AI466" i="7"/>
  <c r="AJ466" i="7"/>
  <c r="V466" i="7"/>
  <c r="V616" i="7"/>
  <c r="X1053" i="7"/>
  <c r="AB1053" i="7"/>
  <c r="AH1179" i="7"/>
  <c r="AI1247" i="7"/>
  <c r="AC1247" i="7"/>
  <c r="O1247" i="7"/>
  <c r="Z1247" i="7"/>
  <c r="N1247" i="7"/>
  <c r="AG1247" i="7"/>
  <c r="U1247" i="7"/>
  <c r="AD1247" i="7"/>
  <c r="AI618" i="7"/>
  <c r="AF618" i="7"/>
  <c r="M618" i="7"/>
  <c r="AE618" i="7"/>
  <c r="U618" i="7"/>
  <c r="AJ1311" i="7"/>
  <c r="AG1311" i="7"/>
  <c r="U1311" i="7"/>
  <c r="Z1311" i="7"/>
  <c r="N1311" i="7"/>
  <c r="AD1311" i="7"/>
  <c r="AE1733" i="7"/>
  <c r="V1735" i="7"/>
  <c r="W1738" i="7"/>
  <c r="S1739" i="7"/>
  <c r="S1307" i="7"/>
  <c r="AA1317" i="7"/>
  <c r="Q465" i="7"/>
  <c r="AC465" i="7"/>
  <c r="AA1178" i="7"/>
  <c r="O403" i="7"/>
  <c r="R887" i="7"/>
  <c r="AJ1179" i="7"/>
  <c r="Z1246" i="7"/>
  <c r="Q1309" i="7"/>
  <c r="AD404" i="7"/>
  <c r="Z888" i="7"/>
  <c r="R888" i="7"/>
  <c r="V1180" i="7"/>
  <c r="AJ1247" i="7"/>
  <c r="AE1247" i="7"/>
  <c r="J889" i="7"/>
  <c r="AJ1181" i="7"/>
  <c r="X1181" i="7"/>
  <c r="O1181" i="7"/>
  <c r="J1248" i="7"/>
  <c r="M1311" i="7"/>
  <c r="AE1311" i="7"/>
  <c r="AI1714" i="7"/>
  <c r="W1714" i="7"/>
  <c r="U1714" i="7"/>
  <c r="AE1714" i="7"/>
  <c r="U1715" i="7"/>
  <c r="P1723" i="7"/>
  <c r="AA1728" i="7"/>
  <c r="J1730" i="7"/>
  <c r="W1735" i="7"/>
  <c r="R1736" i="7"/>
  <c r="M1736" i="7"/>
  <c r="AE1736" i="7"/>
  <c r="X1739" i="7"/>
  <c r="AC1740" i="7"/>
  <c r="T1740" i="7"/>
  <c r="AG1753" i="7"/>
  <c r="AF1754" i="7"/>
  <c r="R1114" i="7"/>
  <c r="J1177" i="7"/>
  <c r="X1177" i="7"/>
  <c r="J1307" i="7"/>
  <c r="V1307" i="7"/>
  <c r="AJ1317" i="7"/>
  <c r="AG402" i="7"/>
  <c r="R465" i="7"/>
  <c r="AD465" i="7"/>
  <c r="V615" i="7"/>
  <c r="AH615" i="7"/>
  <c r="AF823" i="7"/>
  <c r="AC1178" i="7"/>
  <c r="AE340" i="7"/>
  <c r="S403" i="7"/>
  <c r="J824" i="7"/>
  <c r="S887" i="7"/>
  <c r="T1309" i="7"/>
  <c r="AI617" i="7"/>
  <c r="U617" i="7"/>
  <c r="Y617" i="7"/>
  <c r="Y1180" i="7"/>
  <c r="M1247" i="7"/>
  <c r="AH1247" i="7"/>
  <c r="O618" i="7"/>
  <c r="AI699" i="7"/>
  <c r="AF699" i="7"/>
  <c r="P699" i="7"/>
  <c r="AD699" i="7"/>
  <c r="N699" i="7"/>
  <c r="V699" i="7"/>
  <c r="AG699" i="7"/>
  <c r="O1311" i="7"/>
  <c r="AF1710" i="7"/>
  <c r="AJ1710" i="7"/>
  <c r="AG1710" i="7"/>
  <c r="Q1710" i="7"/>
  <c r="AI1716" i="7"/>
  <c r="AE1716" i="7"/>
  <c r="R1716" i="7"/>
  <c r="AD1716" i="7"/>
  <c r="Q1716" i="7"/>
  <c r="W1716" i="7"/>
  <c r="Z1716" i="7"/>
  <c r="AI1722" i="7"/>
  <c r="P1722" i="7"/>
  <c r="O1722" i="7"/>
  <c r="X1722" i="7"/>
  <c r="AI1724" i="7"/>
  <c r="AC1724" i="7"/>
  <c r="O1724" i="7"/>
  <c r="Z1724" i="7"/>
  <c r="N1724" i="7"/>
  <c r="AG1724" i="7"/>
  <c r="U1724" i="7"/>
  <c r="AD1724" i="7"/>
  <c r="AB1731" i="7"/>
  <c r="AI1731" i="7"/>
  <c r="M1731" i="7"/>
  <c r="AH1731" i="7"/>
  <c r="W1731" i="7"/>
  <c r="J1735" i="7"/>
  <c r="AA1735" i="7"/>
  <c r="AA1739" i="7"/>
  <c r="Y1741" i="7"/>
  <c r="AA1745" i="7"/>
  <c r="P1745" i="7"/>
  <c r="AD1730" i="7"/>
  <c r="T1730" i="7"/>
  <c r="AB1733" i="7"/>
  <c r="O1733" i="7"/>
  <c r="AI1733" i="7"/>
  <c r="M1733" i="7"/>
  <c r="Y1733" i="7"/>
  <c r="AA1761" i="7"/>
  <c r="U1761" i="7"/>
  <c r="O1761" i="7"/>
  <c r="N1761" i="7"/>
  <c r="AD1761" i="7"/>
  <c r="X1761" i="7"/>
  <c r="W1761" i="7"/>
  <c r="Z1351" i="7"/>
  <c r="T1354" i="7"/>
  <c r="W1356" i="7"/>
  <c r="AI1356" i="7"/>
  <c r="J1358" i="7"/>
  <c r="AJ1360" i="7"/>
  <c r="AE1360" i="7"/>
  <c r="AI1362" i="7"/>
  <c r="X1362" i="7"/>
  <c r="J1363" i="7"/>
  <c r="AC1380" i="7"/>
  <c r="AE1381" i="7"/>
  <c r="AD1383" i="7"/>
  <c r="J1385" i="7"/>
  <c r="J1389" i="7"/>
  <c r="AI1393" i="7"/>
  <c r="W1393" i="7"/>
  <c r="J1398" i="7"/>
  <c r="AD1402" i="7"/>
  <c r="J1408" i="7"/>
  <c r="AI1411" i="7"/>
  <c r="J338" i="7"/>
  <c r="J401" i="7"/>
  <c r="AB464" i="7"/>
  <c r="AE464" i="7"/>
  <c r="T1051" i="7"/>
  <c r="AE1177" i="7"/>
  <c r="AB1177" i="7"/>
  <c r="AE1244" i="7"/>
  <c r="AC1307" i="7"/>
  <c r="Z1307" i="7"/>
  <c r="P402" i="7"/>
  <c r="AI465" i="7"/>
  <c r="U465" i="7"/>
  <c r="AH465" i="7"/>
  <c r="M615" i="7"/>
  <c r="X615" i="7"/>
  <c r="U823" i="7"/>
  <c r="T976" i="7"/>
  <c r="AH1115" i="7"/>
  <c r="N1178" i="7"/>
  <c r="AI1178" i="7"/>
  <c r="AH1318" i="7"/>
  <c r="J403" i="7"/>
  <c r="AA403" i="7"/>
  <c r="AC466" i="7"/>
  <c r="AJ616" i="7"/>
  <c r="J887" i="7"/>
  <c r="O1053" i="7"/>
  <c r="Y1116" i="7"/>
  <c r="J1309" i="7"/>
  <c r="AB1309" i="7"/>
  <c r="Q341" i="7"/>
  <c r="W404" i="7"/>
  <c r="V404" i="7"/>
  <c r="M617" i="7"/>
  <c r="AD617" i="7"/>
  <c r="AJ698" i="7"/>
  <c r="U888" i="7"/>
  <c r="R1247" i="7"/>
  <c r="T342" i="7"/>
  <c r="AD405" i="7"/>
  <c r="W618" i="7"/>
  <c r="M699" i="7"/>
  <c r="U1181" i="7"/>
  <c r="R1311" i="7"/>
  <c r="T1710" i="7"/>
  <c r="AG1711" i="7"/>
  <c r="AI1713" i="7"/>
  <c r="M1716" i="7"/>
  <c r="AG1716" i="7"/>
  <c r="J1718" i="7"/>
  <c r="M1722" i="7"/>
  <c r="M1724" i="7"/>
  <c r="AH1724" i="7"/>
  <c r="P1731" i="7"/>
  <c r="AB1732" i="7"/>
  <c r="AJ1732" i="7"/>
  <c r="AA1732" i="7"/>
  <c r="AD1733" i="7"/>
  <c r="Q1752" i="7"/>
  <c r="P1752" i="7"/>
  <c r="AJ1752" i="7"/>
  <c r="N1752" i="7"/>
  <c r="Z1752" i="7"/>
  <c r="Y1752" i="7"/>
  <c r="W1752" i="7"/>
  <c r="AI1756" i="7"/>
  <c r="AB1756" i="7"/>
  <c r="N1756" i="7"/>
  <c r="AA1756" i="7"/>
  <c r="M1756" i="7"/>
  <c r="Y1756" i="7"/>
  <c r="AH1756" i="7"/>
  <c r="S1756" i="7"/>
  <c r="AG1756" i="7"/>
  <c r="R1756" i="7"/>
  <c r="AF1756" i="7"/>
  <c r="P1756" i="7"/>
  <c r="W1769" i="7"/>
  <c r="AD1114" i="7"/>
  <c r="AA1114" i="7"/>
  <c r="AD1177" i="7"/>
  <c r="AA1307" i="7"/>
  <c r="W465" i="7"/>
  <c r="AJ465" i="7"/>
  <c r="J1308" i="7"/>
  <c r="AB403" i="7"/>
  <c r="J697" i="7"/>
  <c r="J761" i="7"/>
  <c r="AH887" i="7"/>
  <c r="AD887" i="7"/>
  <c r="P1053" i="7"/>
  <c r="AH1246" i="7"/>
  <c r="AE1309" i="7"/>
  <c r="J467" i="7"/>
  <c r="N617" i="7"/>
  <c r="AF617" i="7"/>
  <c r="AJ1180" i="7"/>
  <c r="AF1180" i="7"/>
  <c r="P1180" i="7"/>
  <c r="V1247" i="7"/>
  <c r="X618" i="7"/>
  <c r="J1311" i="7"/>
  <c r="W1311" i="7"/>
  <c r="AI1321" i="7"/>
  <c r="Y1710" i="7"/>
  <c r="AJ1715" i="7"/>
  <c r="V1715" i="7"/>
  <c r="AD1715" i="7"/>
  <c r="N1715" i="7"/>
  <c r="AG1715" i="7"/>
  <c r="N1716" i="7"/>
  <c r="AH1716" i="7"/>
  <c r="U1722" i="7"/>
  <c r="AI1723" i="7"/>
  <c r="U1723" i="7"/>
  <c r="AG1723" i="7"/>
  <c r="Q1723" i="7"/>
  <c r="Y1723" i="7"/>
  <c r="AD1723" i="7"/>
  <c r="Q1724" i="7"/>
  <c r="AF1726" i="7"/>
  <c r="T1726" i="7"/>
  <c r="Q1726" i="7"/>
  <c r="AG1726" i="7"/>
  <c r="AI1727" i="7"/>
  <c r="AH1727" i="7"/>
  <c r="AC1727" i="7"/>
  <c r="M1727" i="7"/>
  <c r="Z1730" i="7"/>
  <c r="Q1731" i="7"/>
  <c r="Q1733" i="7"/>
  <c r="AD1735" i="7"/>
  <c r="AI1735" i="7"/>
  <c r="P1735" i="7"/>
  <c r="AF1738" i="7"/>
  <c r="N1738" i="7"/>
  <c r="AI1739" i="7"/>
  <c r="AJ1739" i="7"/>
  <c r="R1739" i="7"/>
  <c r="AH1739" i="7"/>
  <c r="P1739" i="7"/>
  <c r="Y1739" i="7"/>
  <c r="AB1750" i="7"/>
  <c r="O1750" i="7"/>
  <c r="AI1750" i="7"/>
  <c r="M1750" i="7"/>
  <c r="Z1750" i="7"/>
  <c r="X1750" i="7"/>
  <c r="V1750" i="7"/>
  <c r="AF1761" i="7"/>
  <c r="AH1769" i="7"/>
  <c r="R1769" i="7"/>
  <c r="AA1769" i="7"/>
  <c r="N1769" i="7"/>
  <c r="AE403" i="7"/>
  <c r="AG1309" i="7"/>
  <c r="W1247" i="7"/>
  <c r="AC618" i="7"/>
  <c r="Y1311" i="7"/>
  <c r="AB1710" i="7"/>
  <c r="S1728" i="7"/>
  <c r="N1728" i="7"/>
  <c r="AD1728" i="7"/>
  <c r="AI1730" i="7"/>
  <c r="V1733" i="7"/>
  <c r="AD1734" i="7"/>
  <c r="AJ1734" i="7"/>
  <c r="AJ1738" i="7"/>
  <c r="AE1739" i="7"/>
  <c r="AD1750" i="7"/>
  <c r="AF1752" i="7"/>
  <c r="V1753" i="7"/>
  <c r="AC1755" i="7"/>
  <c r="T1755" i="7"/>
  <c r="V1756" i="7"/>
  <c r="AG1761" i="7"/>
  <c r="Z1769" i="7"/>
  <c r="N1351" i="7"/>
  <c r="AI1354" i="7"/>
  <c r="Y1354" i="7"/>
  <c r="J1355" i="7"/>
  <c r="R1356" i="7"/>
  <c r="J1361" i="7"/>
  <c r="N1362" i="7"/>
  <c r="AD1362" i="7"/>
  <c r="Y1366" i="7"/>
  <c r="J1369" i="7"/>
  <c r="AI1374" i="7"/>
  <c r="X1374" i="7"/>
  <c r="AE1385" i="7"/>
  <c r="AE1389" i="7"/>
  <c r="AI1391" i="7"/>
  <c r="X1391" i="7"/>
  <c r="N1393" i="7"/>
  <c r="AB1393" i="7"/>
  <c r="W1394" i="7"/>
  <c r="J1395" i="7"/>
  <c r="X1396" i="7"/>
  <c r="Z1397" i="7"/>
  <c r="U1398" i="7"/>
  <c r="J1405" i="7"/>
  <c r="AI1406" i="7"/>
  <c r="X1406" i="7"/>
  <c r="U1411" i="7"/>
  <c r="AA1414" i="7"/>
  <c r="U338" i="7"/>
  <c r="M1114" i="7"/>
  <c r="AH1114" i="7"/>
  <c r="O1177" i="7"/>
  <c r="P1307" i="7"/>
  <c r="Q1317" i="7"/>
  <c r="J402" i="7"/>
  <c r="N465" i="7"/>
  <c r="Z465" i="7"/>
  <c r="P615" i="7"/>
  <c r="J1178" i="7"/>
  <c r="W1178" i="7"/>
  <c r="AI1308" i="7"/>
  <c r="Z1308" i="7"/>
  <c r="AF403" i="7"/>
  <c r="AA697" i="7"/>
  <c r="Z697" i="7"/>
  <c r="AI761" i="7"/>
  <c r="M887" i="7"/>
  <c r="J1179" i="7"/>
  <c r="N1246" i="7"/>
  <c r="Y1309" i="7"/>
  <c r="AI1309" i="7"/>
  <c r="O404" i="7"/>
  <c r="Q617" i="7"/>
  <c r="AJ888" i="7"/>
  <c r="AI1117" i="7"/>
  <c r="X1117" i="7"/>
  <c r="N1180" i="7"/>
  <c r="Y1247" i="7"/>
  <c r="X699" i="7"/>
  <c r="AI763" i="7"/>
  <c r="Y763" i="7"/>
  <c r="M763" i="7"/>
  <c r="W763" i="7"/>
  <c r="AD763" i="7"/>
  <c r="Q763" i="7"/>
  <c r="AC763" i="7"/>
  <c r="AG979" i="7"/>
  <c r="U979" i="7"/>
  <c r="AF1181" i="7"/>
  <c r="AC1311" i="7"/>
  <c r="AC1714" i="7"/>
  <c r="P1715" i="7"/>
  <c r="U1716" i="7"/>
  <c r="J1717" i="7"/>
  <c r="AD1720" i="7"/>
  <c r="AC1722" i="7"/>
  <c r="M1723" i="7"/>
  <c r="V1724" i="7"/>
  <c r="Y1726" i="7"/>
  <c r="R1727" i="7"/>
  <c r="AG1729" i="7"/>
  <c r="Z1731" i="7"/>
  <c r="Z1733" i="7"/>
  <c r="R1734" i="7"/>
  <c r="N1735" i="7"/>
  <c r="S1738" i="7"/>
  <c r="O1739" i="7"/>
  <c r="AI1741" i="7"/>
  <c r="AH1741" i="7"/>
  <c r="O1741" i="7"/>
  <c r="AG1741" i="7"/>
  <c r="N1741" i="7"/>
  <c r="W1741" i="7"/>
  <c r="S1741" i="7"/>
  <c r="AB1743" i="7"/>
  <c r="AI1743" i="7"/>
  <c r="Y1743" i="7"/>
  <c r="AB1749" i="7"/>
  <c r="AA1749" i="7"/>
  <c r="R1749" i="7"/>
  <c r="P1750" i="7"/>
  <c r="AH1752" i="7"/>
  <c r="N1754" i="7"/>
  <c r="X1756" i="7"/>
  <c r="AB1768" i="7"/>
  <c r="R1768" i="7"/>
  <c r="AA1747" i="7"/>
  <c r="P1748" i="7"/>
  <c r="Q1753" i="7"/>
  <c r="AA1753" i="7"/>
  <c r="W1754" i="7"/>
  <c r="M1758" i="7"/>
  <c r="AA1758" i="7"/>
  <c r="X1760" i="7"/>
  <c r="AF1763" i="7"/>
  <c r="R1764" i="7"/>
  <c r="M1765" i="7"/>
  <c r="AI1765" i="7"/>
  <c r="AJ1766" i="7"/>
  <c r="Q1767" i="7"/>
  <c r="U1769" i="7"/>
  <c r="AI1769" i="7"/>
  <c r="S1770" i="7"/>
  <c r="AH1771" i="7"/>
  <c r="R1773" i="7"/>
  <c r="Z1774" i="7"/>
  <c r="AA56" i="7"/>
  <c r="O58" i="7"/>
  <c r="V59" i="7"/>
  <c r="U62" i="7"/>
  <c r="V63" i="7"/>
  <c r="O66" i="7"/>
  <c r="AE66" i="7"/>
  <c r="AH67" i="7"/>
  <c r="T68" i="7"/>
  <c r="AC1334" i="7"/>
  <c r="AI1335" i="7"/>
  <c r="AD1335" i="7"/>
  <c r="M1336" i="7"/>
  <c r="AI1336" i="7"/>
  <c r="R1338" i="7"/>
  <c r="AE1338" i="7"/>
  <c r="X1341" i="7"/>
  <c r="M1342" i="7"/>
  <c r="V1484" i="7"/>
  <c r="O1485" i="7"/>
  <c r="AE1485" i="7"/>
  <c r="J1487" i="7"/>
  <c r="AI1488" i="7"/>
  <c r="AC1488" i="7"/>
  <c r="S1489" i="7"/>
  <c r="P1491" i="7"/>
  <c r="J1516" i="7"/>
  <c r="X1516" i="7"/>
  <c r="AH1518" i="7"/>
  <c r="AC1520" i="7"/>
  <c r="N1521" i="7"/>
  <c r="P1523" i="7"/>
  <c r="J1524" i="7"/>
  <c r="X1524" i="7"/>
  <c r="AF1525" i="7"/>
  <c r="Y1525" i="7"/>
  <c r="AJ1506" i="7"/>
  <c r="V1507" i="7"/>
  <c r="AE1508" i="7"/>
  <c r="P1605" i="7"/>
  <c r="Q1606" i="7"/>
  <c r="AG1606" i="7"/>
  <c r="U1343" i="7"/>
  <c r="W1526" i="7"/>
  <c r="M890" i="7"/>
  <c r="Q891" i="7"/>
  <c r="R892" i="7"/>
  <c r="AH892" i="7"/>
  <c r="AI893" i="7"/>
  <c r="AB894" i="7"/>
  <c r="V1814" i="7"/>
  <c r="N1815" i="7"/>
  <c r="AE1816" i="7"/>
  <c r="Q1817" i="7"/>
  <c r="AC471" i="7"/>
  <c r="N472" i="7"/>
  <c r="AD473" i="7"/>
  <c r="AE473" i="7"/>
  <c r="AC473" i="7"/>
  <c r="Q474" i="7"/>
  <c r="AJ1511" i="7"/>
  <c r="AJ1512" i="7"/>
  <c r="U1788" i="7"/>
  <c r="AI1789" i="7"/>
  <c r="AF1789" i="7"/>
  <c r="AD1789" i="7"/>
  <c r="O1790" i="7"/>
  <c r="U982" i="7"/>
  <c r="AI983" i="7"/>
  <c r="P983" i="7"/>
  <c r="AF983" i="7"/>
  <c r="M984" i="7"/>
  <c r="T986" i="7"/>
  <c r="AJ987" i="7"/>
  <c r="AJ988" i="7"/>
  <c r="AD988" i="7"/>
  <c r="U988" i="7"/>
  <c r="U990" i="7"/>
  <c r="AE991" i="7"/>
  <c r="P991" i="7"/>
  <c r="R992" i="7"/>
  <c r="J993" i="7"/>
  <c r="U996" i="7"/>
  <c r="N999" i="7"/>
  <c r="W1000" i="7"/>
  <c r="AI1002" i="7"/>
  <c r="AJ1002" i="7"/>
  <c r="AC1005" i="7"/>
  <c r="AD1006" i="7"/>
  <c r="AF1006" i="7"/>
  <c r="P1006" i="7"/>
  <c r="Y1006" i="7"/>
  <c r="AC1006" i="7"/>
  <c r="N1007" i="7"/>
  <c r="AH1007" i="7"/>
  <c r="AJ1011" i="7"/>
  <c r="V1012" i="7"/>
  <c r="N1013" i="7"/>
  <c r="AD1014" i="7"/>
  <c r="AG1014" i="7"/>
  <c r="Q1014" i="7"/>
  <c r="AC1014" i="7"/>
  <c r="M1014" i="7"/>
  <c r="AE1014" i="7"/>
  <c r="Y1016" i="7"/>
  <c r="U1020" i="7"/>
  <c r="N1021" i="7"/>
  <c r="AE1022" i="7"/>
  <c r="Q1023" i="7"/>
  <c r="R1024" i="7"/>
  <c r="AI1025" i="7"/>
  <c r="AH1025" i="7"/>
  <c r="W1029" i="7"/>
  <c r="P1030" i="7"/>
  <c r="Q1032" i="7"/>
  <c r="AA624" i="7"/>
  <c r="Y624" i="7"/>
  <c r="AI624" i="7"/>
  <c r="N624" i="7"/>
  <c r="J632" i="7"/>
  <c r="AE633" i="7"/>
  <c r="AE668" i="7"/>
  <c r="R668" i="7"/>
  <c r="P668" i="7"/>
  <c r="AH668" i="7"/>
  <c r="M668" i="7"/>
  <c r="AF668" i="7"/>
  <c r="Z668" i="7"/>
  <c r="X668" i="7"/>
  <c r="U668" i="7"/>
  <c r="AC1416" i="7"/>
  <c r="AD1416" i="7"/>
  <c r="V1416" i="7"/>
  <c r="N1416" i="7"/>
  <c r="AF825" i="7"/>
  <c r="J1117" i="7"/>
  <c r="AI1180" i="7"/>
  <c r="X1180" i="7"/>
  <c r="J1247" i="7"/>
  <c r="Y889" i="7"/>
  <c r="AI979" i="7"/>
  <c r="AI1118" i="7"/>
  <c r="AJ1714" i="7"/>
  <c r="AJ1716" i="7"/>
  <c r="AF1718" i="7"/>
  <c r="U1719" i="7"/>
  <c r="AJ1723" i="7"/>
  <c r="J1726" i="7"/>
  <c r="AB1734" i="7"/>
  <c r="AB1735" i="7"/>
  <c r="Y1735" i="7"/>
  <c r="P1737" i="7"/>
  <c r="AH1737" i="7"/>
  <c r="AJ1747" i="7"/>
  <c r="Q1748" i="7"/>
  <c r="J1750" i="7"/>
  <c r="J1752" i="7"/>
  <c r="R1753" i="7"/>
  <c r="AD1753" i="7"/>
  <c r="N1758" i="7"/>
  <c r="AB1759" i="7"/>
  <c r="AE1760" i="7"/>
  <c r="Y1760" i="7"/>
  <c r="AE1763" i="7"/>
  <c r="AH1763" i="7"/>
  <c r="W1767" i="7"/>
  <c r="W1770" i="7"/>
  <c r="AJ1771" i="7"/>
  <c r="S1773" i="7"/>
  <c r="M56" i="7"/>
  <c r="AC56" i="7"/>
  <c r="J62" i="7"/>
  <c r="V62" i="7"/>
  <c r="W63" i="7"/>
  <c r="AF64" i="7"/>
  <c r="AC64" i="7"/>
  <c r="Q66" i="7"/>
  <c r="AG66" i="7"/>
  <c r="N67" i="7"/>
  <c r="W68" i="7"/>
  <c r="M1334" i="7"/>
  <c r="AD1334" i="7"/>
  <c r="AE1335" i="7"/>
  <c r="U1338" i="7"/>
  <c r="P1339" i="7"/>
  <c r="U1341" i="7"/>
  <c r="Q1485" i="7"/>
  <c r="AG1485" i="7"/>
  <c r="P1486" i="7"/>
  <c r="U1491" i="7"/>
  <c r="AF1517" i="7"/>
  <c r="Y1517" i="7"/>
  <c r="AI1518" i="7"/>
  <c r="AJ1520" i="7"/>
  <c r="AI1522" i="7"/>
  <c r="U1523" i="7"/>
  <c r="Z1525" i="7"/>
  <c r="AJ1325" i="7"/>
  <c r="W1507" i="7"/>
  <c r="M1508" i="7"/>
  <c r="AF1508" i="7"/>
  <c r="Q1605" i="7"/>
  <c r="R1606" i="7"/>
  <c r="AH1606" i="7"/>
  <c r="S1607" i="7"/>
  <c r="AB69" i="7"/>
  <c r="AB1343" i="7"/>
  <c r="M1492" i="7"/>
  <c r="AD1526" i="7"/>
  <c r="O890" i="7"/>
  <c r="V891" i="7"/>
  <c r="U892" i="7"/>
  <c r="V1815" i="7"/>
  <c r="AF1816" i="7"/>
  <c r="V1817" i="7"/>
  <c r="Y1818" i="7"/>
  <c r="AD471" i="7"/>
  <c r="O472" i="7"/>
  <c r="V474" i="7"/>
  <c r="Y1509" i="7"/>
  <c r="AI1514" i="7"/>
  <c r="N1514" i="7"/>
  <c r="W1788" i="7"/>
  <c r="AI981" i="7"/>
  <c r="V981" i="7"/>
  <c r="J982" i="7"/>
  <c r="W982" i="7"/>
  <c r="AG983" i="7"/>
  <c r="AB986" i="7"/>
  <c r="AI989" i="7"/>
  <c r="V989" i="7"/>
  <c r="U992" i="7"/>
  <c r="AD998" i="7"/>
  <c r="AG998" i="7"/>
  <c r="Q998" i="7"/>
  <c r="AC998" i="7"/>
  <c r="M998" i="7"/>
  <c r="AE998" i="7"/>
  <c r="Y1000" i="7"/>
  <c r="AI1009" i="7"/>
  <c r="AH1009" i="7"/>
  <c r="AF1014" i="7"/>
  <c r="W1024" i="7"/>
  <c r="P626" i="7"/>
  <c r="AI626" i="7"/>
  <c r="M626" i="7"/>
  <c r="AD626" i="7"/>
  <c r="X626" i="7"/>
  <c r="T626" i="7"/>
  <c r="W633" i="7"/>
  <c r="U633" i="7"/>
  <c r="AH633" i="7"/>
  <c r="R633" i="7"/>
  <c r="AC633" i="7"/>
  <c r="M633" i="7"/>
  <c r="Y637" i="7"/>
  <c r="V637" i="7"/>
  <c r="Q637" i="7"/>
  <c r="AH641" i="7"/>
  <c r="R641" i="7"/>
  <c r="AF641" i="7"/>
  <c r="P641" i="7"/>
  <c r="AE641" i="7"/>
  <c r="O641" i="7"/>
  <c r="AC641" i="7"/>
  <c r="M641" i="7"/>
  <c r="W641" i="7"/>
  <c r="AH665" i="7"/>
  <c r="R665" i="7"/>
  <c r="AF665" i="7"/>
  <c r="P665" i="7"/>
  <c r="AE665" i="7"/>
  <c r="O665" i="7"/>
  <c r="AC665" i="7"/>
  <c r="M665" i="7"/>
  <c r="W665" i="7"/>
  <c r="U665" i="7"/>
  <c r="U1753" i="7"/>
  <c r="AE1753" i="7"/>
  <c r="AB1754" i="7"/>
  <c r="Z1754" i="7"/>
  <c r="J1766" i="7"/>
  <c r="J1767" i="7"/>
  <c r="Y1767" i="7"/>
  <c r="AG1769" i="7"/>
  <c r="Y1769" i="7"/>
  <c r="AC1774" i="7"/>
  <c r="O56" i="7"/>
  <c r="AF56" i="7"/>
  <c r="R58" i="7"/>
  <c r="AD59" i="7"/>
  <c r="AB59" i="7"/>
  <c r="J61" i="7"/>
  <c r="AA62" i="7"/>
  <c r="AE64" i="7"/>
  <c r="R66" i="7"/>
  <c r="AH66" i="7"/>
  <c r="P67" i="7"/>
  <c r="J68" i="7"/>
  <c r="AE68" i="7"/>
  <c r="N1334" i="7"/>
  <c r="AG1334" i="7"/>
  <c r="S1336" i="7"/>
  <c r="AF1338" i="7"/>
  <c r="V1338" i="7"/>
  <c r="AH1338" i="7"/>
  <c r="R1339" i="7"/>
  <c r="Z1341" i="7"/>
  <c r="Q1342" i="7"/>
  <c r="R1486" i="7"/>
  <c r="AB1487" i="7"/>
  <c r="J1491" i="7"/>
  <c r="W1491" i="7"/>
  <c r="AI1516" i="7"/>
  <c r="AD1516" i="7"/>
  <c r="Z1517" i="7"/>
  <c r="J1523" i="7"/>
  <c r="W1523" i="7"/>
  <c r="AI1524" i="7"/>
  <c r="AD1524" i="7"/>
  <c r="AI1324" i="7"/>
  <c r="AD1507" i="7"/>
  <c r="O1508" i="7"/>
  <c r="U1606" i="7"/>
  <c r="Z1607" i="7"/>
  <c r="AC1343" i="7"/>
  <c r="N1492" i="7"/>
  <c r="P890" i="7"/>
  <c r="J891" i="7"/>
  <c r="X891" i="7"/>
  <c r="W892" i="7"/>
  <c r="J894" i="7"/>
  <c r="M1816" i="7"/>
  <c r="AF1818" i="7"/>
  <c r="AE1818" i="7"/>
  <c r="O1818" i="7"/>
  <c r="Z1818" i="7"/>
  <c r="AB470" i="7"/>
  <c r="X474" i="7"/>
  <c r="AF1509" i="7"/>
  <c r="AH1509" i="7"/>
  <c r="R1509" i="7"/>
  <c r="Z1509" i="7"/>
  <c r="AI1510" i="7"/>
  <c r="Z1510" i="7"/>
  <c r="AC1514" i="7"/>
  <c r="R1790" i="7"/>
  <c r="AI986" i="7"/>
  <c r="W992" i="7"/>
  <c r="AI993" i="7"/>
  <c r="AH993" i="7"/>
  <c r="AF998" i="7"/>
  <c r="AE1000" i="7"/>
  <c r="R1001" i="7"/>
  <c r="J1012" i="7"/>
  <c r="O1014" i="7"/>
  <c r="W1021" i="7"/>
  <c r="O1022" i="7"/>
  <c r="V1023" i="7"/>
  <c r="Z1024" i="7"/>
  <c r="AE1031" i="7"/>
  <c r="X1031" i="7"/>
  <c r="V1031" i="7"/>
  <c r="AH1031" i="7"/>
  <c r="R1031" i="7"/>
  <c r="AD1031" i="7"/>
  <c r="N1031" i="7"/>
  <c r="Z627" i="7"/>
  <c r="Y627" i="7"/>
  <c r="R627" i="7"/>
  <c r="Q627" i="7"/>
  <c r="AC627" i="7"/>
  <c r="AA629" i="7"/>
  <c r="S629" i="7"/>
  <c r="Q629" i="7"/>
  <c r="AE629" i="7"/>
  <c r="P633" i="7"/>
  <c r="U641" i="7"/>
  <c r="AD654" i="7"/>
  <c r="W654" i="7"/>
  <c r="R654" i="7"/>
  <c r="O654" i="7"/>
  <c r="AH654" i="7"/>
  <c r="AE654" i="7"/>
  <c r="Z654" i="7"/>
  <c r="Z665" i="7"/>
  <c r="AJ1415" i="7"/>
  <c r="U1415" i="7"/>
  <c r="AH1415" i="7"/>
  <c r="P1415" i="7"/>
  <c r="AF1415" i="7"/>
  <c r="O1415" i="7"/>
  <c r="AE1415" i="7"/>
  <c r="M1415" i="7"/>
  <c r="AC1415" i="7"/>
  <c r="X1415" i="7"/>
  <c r="W1415" i="7"/>
  <c r="R1415" i="7"/>
  <c r="AE1418" i="7"/>
  <c r="X1418" i="7"/>
  <c r="U1418" i="7"/>
  <c r="R1418" i="7"/>
  <c r="P1418" i="7"/>
  <c r="M1418" i="7"/>
  <c r="AF1418" i="7"/>
  <c r="AC1418" i="7"/>
  <c r="Z1418" i="7"/>
  <c r="AG1436" i="7"/>
  <c r="Z1436" i="7"/>
  <c r="O1436" i="7"/>
  <c r="AE1436" i="7"/>
  <c r="W1436" i="7"/>
  <c r="R1436" i="7"/>
  <c r="AH1436" i="7"/>
  <c r="AF59" i="7"/>
  <c r="AC62" i="7"/>
  <c r="AC63" i="7"/>
  <c r="AD63" i="7"/>
  <c r="AG68" i="7"/>
  <c r="W1338" i="7"/>
  <c r="AF1516" i="7"/>
  <c r="AF1524" i="7"/>
  <c r="AJ1343" i="7"/>
  <c r="AC1526" i="7"/>
  <c r="Y892" i="7"/>
  <c r="AJ1814" i="7"/>
  <c r="AD1814" i="7"/>
  <c r="AD1815" i="7"/>
  <c r="J1817" i="7"/>
  <c r="AC1818" i="7"/>
  <c r="AC1509" i="7"/>
  <c r="AD1788" i="7"/>
  <c r="X1788" i="7"/>
  <c r="AE1788" i="7"/>
  <c r="AJ1792" i="7"/>
  <c r="AD982" i="7"/>
  <c r="AE982" i="7"/>
  <c r="AC982" i="7"/>
  <c r="AJ986" i="7"/>
  <c r="AD990" i="7"/>
  <c r="AE990" i="7"/>
  <c r="W990" i="7"/>
  <c r="AF990" i="7"/>
  <c r="P1014" i="7"/>
  <c r="J1015" i="7"/>
  <c r="AF1016" i="7"/>
  <c r="AH1016" i="7"/>
  <c r="O1016" i="7"/>
  <c r="Z1016" i="7"/>
  <c r="Q1022" i="7"/>
  <c r="X1023" i="7"/>
  <c r="J1026" i="7"/>
  <c r="AJ1028" i="7"/>
  <c r="AC1028" i="7"/>
  <c r="U1028" i="7"/>
  <c r="Y1030" i="7"/>
  <c r="AJ1031" i="7"/>
  <c r="AD622" i="7"/>
  <c r="U622" i="7"/>
  <c r="AD623" i="7"/>
  <c r="S626" i="7"/>
  <c r="Z633" i="7"/>
  <c r="AA637" i="7"/>
  <c r="Z641" i="7"/>
  <c r="AI667" i="7"/>
  <c r="AE667" i="7"/>
  <c r="W667" i="7"/>
  <c r="O667" i="7"/>
  <c r="AF1767" i="7"/>
  <c r="AJ1768" i="7"/>
  <c r="AE63" i="7"/>
  <c r="AJ68" i="7"/>
  <c r="M1338" i="7"/>
  <c r="Y1338" i="7"/>
  <c r="J1485" i="7"/>
  <c r="J1489" i="7"/>
  <c r="AC1491" i="7"/>
  <c r="N1516" i="7"/>
  <c r="AG1516" i="7"/>
  <c r="AB1520" i="7"/>
  <c r="J1521" i="7"/>
  <c r="AC1523" i="7"/>
  <c r="N1524" i="7"/>
  <c r="AG1524" i="7"/>
  <c r="Y1606" i="7"/>
  <c r="AD891" i="7"/>
  <c r="Z892" i="7"/>
  <c r="AF992" i="7"/>
  <c r="AG992" i="7"/>
  <c r="Q992" i="7"/>
  <c r="Z992" i="7"/>
  <c r="AC992" i="7"/>
  <c r="AF1000" i="7"/>
  <c r="AH1000" i="7"/>
  <c r="O1000" i="7"/>
  <c r="Z1000" i="7"/>
  <c r="AF1024" i="7"/>
  <c r="AG1024" i="7"/>
  <c r="Y1024" i="7"/>
  <c r="AH1024" i="7"/>
  <c r="AC1029" i="7"/>
  <c r="O1029" i="7"/>
  <c r="AD1029" i="7"/>
  <c r="AD1038" i="7"/>
  <c r="O1038" i="7"/>
  <c r="AF1038" i="7"/>
  <c r="M1038" i="7"/>
  <c r="AE1038" i="7"/>
  <c r="W1038" i="7"/>
  <c r="U1038" i="7"/>
  <c r="AD1041" i="7"/>
  <c r="X1041" i="7"/>
  <c r="N1041" i="7"/>
  <c r="M1041" i="7"/>
  <c r="AJ1041" i="7"/>
  <c r="AI1041" i="7"/>
  <c r="AI646" i="7"/>
  <c r="AE646" i="7"/>
  <c r="Z646" i="7"/>
  <c r="W646" i="7"/>
  <c r="T646" i="7"/>
  <c r="O646" i="7"/>
  <c r="AJ664" i="7"/>
  <c r="AB664" i="7"/>
  <c r="Z1415" i="7"/>
  <c r="AH1418" i="7"/>
  <c r="AA978" i="7"/>
  <c r="AC342" i="7"/>
  <c r="AJ618" i="7"/>
  <c r="AJ763" i="7"/>
  <c r="AJ1248" i="7"/>
  <c r="AE1731" i="7"/>
  <c r="Y1737" i="7"/>
  <c r="AF1748" i="7"/>
  <c r="V1751" i="7"/>
  <c r="N1753" i="7"/>
  <c r="X1753" i="7"/>
  <c r="AH1753" i="7"/>
  <c r="O1754" i="7"/>
  <c r="AG1754" i="7"/>
  <c r="V1758" i="7"/>
  <c r="AJ1758" i="7"/>
  <c r="J1765" i="7"/>
  <c r="Z1765" i="7"/>
  <c r="AD1766" i="7"/>
  <c r="AD1767" i="7"/>
  <c r="AI1767" i="7"/>
  <c r="P1769" i="7"/>
  <c r="AD1769" i="7"/>
  <c r="AJ1773" i="7"/>
  <c r="P1774" i="7"/>
  <c r="V56" i="7"/>
  <c r="P59" i="7"/>
  <c r="AI59" i="7"/>
  <c r="U60" i="7"/>
  <c r="N62" i="7"/>
  <c r="AG62" i="7"/>
  <c r="N63" i="7"/>
  <c r="AH63" i="7"/>
  <c r="Y66" i="7"/>
  <c r="X67" i="7"/>
  <c r="AB68" i="7"/>
  <c r="U1334" i="7"/>
  <c r="AA1336" i="7"/>
  <c r="N1338" i="7"/>
  <c r="Z1338" i="7"/>
  <c r="AH1339" i="7"/>
  <c r="J1342" i="7"/>
  <c r="AC1342" i="7"/>
  <c r="Y1485" i="7"/>
  <c r="AF1486" i="7"/>
  <c r="V1489" i="7"/>
  <c r="AE1491" i="7"/>
  <c r="P1516" i="7"/>
  <c r="Q1517" i="7"/>
  <c r="R1518" i="7"/>
  <c r="M1520" i="7"/>
  <c r="AJ1521" i="7"/>
  <c r="V1522" i="7"/>
  <c r="AE1523" i="7"/>
  <c r="P1524" i="7"/>
  <c r="Z1324" i="7"/>
  <c r="AC1507" i="7"/>
  <c r="W1508" i="7"/>
  <c r="AD1605" i="7"/>
  <c r="Z1606" i="7"/>
  <c r="AC1492" i="7"/>
  <c r="N1526" i="7"/>
  <c r="X890" i="7"/>
  <c r="AE891" i="7"/>
  <c r="AF891" i="7"/>
  <c r="M892" i="7"/>
  <c r="AC892" i="7"/>
  <c r="M1814" i="7"/>
  <c r="AI1817" i="7"/>
  <c r="AG1817" i="7"/>
  <c r="N1817" i="7"/>
  <c r="AF1817" i="7"/>
  <c r="Q1818" i="7"/>
  <c r="AH1818" i="7"/>
  <c r="N471" i="7"/>
  <c r="AI474" i="7"/>
  <c r="P474" i="7"/>
  <c r="AF474" i="7"/>
  <c r="M1788" i="7"/>
  <c r="AE992" i="7"/>
  <c r="U998" i="7"/>
  <c r="J1002" i="7"/>
  <c r="Z1007" i="7"/>
  <c r="AF1008" i="7"/>
  <c r="AG1008" i="7"/>
  <c r="Y1008" i="7"/>
  <c r="AH1008" i="7"/>
  <c r="W1014" i="7"/>
  <c r="AI1015" i="7"/>
  <c r="AG1015" i="7"/>
  <c r="Q1015" i="7"/>
  <c r="Z1015" i="7"/>
  <c r="AD1015" i="7"/>
  <c r="Q1016" i="7"/>
  <c r="AJ1020" i="7"/>
  <c r="M1020" i="7"/>
  <c r="AD1020" i="7"/>
  <c r="J1022" i="7"/>
  <c r="W1022" i="7"/>
  <c r="AJ1026" i="7"/>
  <c r="AI1026" i="7"/>
  <c r="AE1030" i="7"/>
  <c r="AF1030" i="7"/>
  <c r="Q1031" i="7"/>
  <c r="AF1032" i="7"/>
  <c r="Y1032" i="7"/>
  <c r="W1032" i="7"/>
  <c r="R1032" i="7"/>
  <c r="AG1032" i="7"/>
  <c r="AI1035" i="7"/>
  <c r="T1035" i="7"/>
  <c r="M1035" i="7"/>
  <c r="AJ1035" i="7"/>
  <c r="AC1035" i="7"/>
  <c r="AD1039" i="7"/>
  <c r="W1039" i="7"/>
  <c r="R1039" i="7"/>
  <c r="Q1039" i="7"/>
  <c r="AA1039" i="7"/>
  <c r="AE1040" i="7"/>
  <c r="AJ1040" i="7"/>
  <c r="AI1040" i="7"/>
  <c r="Z1040" i="7"/>
  <c r="M1040" i="7"/>
  <c r="J625" i="7"/>
  <c r="AC626" i="7"/>
  <c r="Y645" i="7"/>
  <c r="S645" i="7"/>
  <c r="Q645" i="7"/>
  <c r="N645" i="7"/>
  <c r="AG645" i="7"/>
  <c r="AA645" i="7"/>
  <c r="AI680" i="7"/>
  <c r="AJ680" i="7"/>
  <c r="T680" i="7"/>
  <c r="AI1417" i="7"/>
  <c r="AE1417" i="7"/>
  <c r="W1417" i="7"/>
  <c r="O1417" i="7"/>
  <c r="X467" i="7"/>
  <c r="AI888" i="7"/>
  <c r="AC888" i="7"/>
  <c r="Q1180" i="7"/>
  <c r="AG1180" i="7"/>
  <c r="AA1310" i="7"/>
  <c r="AB468" i="7"/>
  <c r="J826" i="7"/>
  <c r="Z979" i="7"/>
  <c r="AI1181" i="7"/>
  <c r="AC1181" i="7"/>
  <c r="AI1311" i="7"/>
  <c r="V1311" i="7"/>
  <c r="AH1311" i="7"/>
  <c r="J1714" i="7"/>
  <c r="AI1715" i="7"/>
  <c r="X1715" i="7"/>
  <c r="AB1718" i="7"/>
  <c r="AG1719" i="7"/>
  <c r="AJ1721" i="7"/>
  <c r="J1723" i="7"/>
  <c r="AI1725" i="7"/>
  <c r="Q1735" i="7"/>
  <c r="AJ1735" i="7"/>
  <c r="Z1737" i="7"/>
  <c r="AE1747" i="7"/>
  <c r="AD1748" i="7"/>
  <c r="AH1748" i="7"/>
  <c r="AB1751" i="7"/>
  <c r="O1753" i="7"/>
  <c r="Y1753" i="7"/>
  <c r="AI1753" i="7"/>
  <c r="Q1754" i="7"/>
  <c r="AI1754" i="7"/>
  <c r="AI1758" i="7"/>
  <c r="W1758" i="7"/>
  <c r="J1760" i="7"/>
  <c r="T1760" i="7"/>
  <c r="AH1760" i="7"/>
  <c r="J1762" i="7"/>
  <c r="J1763" i="7"/>
  <c r="Y1763" i="7"/>
  <c r="AB1764" i="7"/>
  <c r="AB1765" i="7"/>
  <c r="AE1765" i="7"/>
  <c r="R1766" i="7"/>
  <c r="N1767" i="7"/>
  <c r="AJ1767" i="7"/>
  <c r="Q1769" i="7"/>
  <c r="AF1769" i="7"/>
  <c r="AJ1770" i="7"/>
  <c r="R1774" i="7"/>
  <c r="W56" i="7"/>
  <c r="AH58" i="7"/>
  <c r="AE58" i="7"/>
  <c r="S59" i="7"/>
  <c r="AA60" i="7"/>
  <c r="Q62" i="7"/>
  <c r="O63" i="7"/>
  <c r="Z66" i="7"/>
  <c r="AD67" i="7"/>
  <c r="O68" i="7"/>
  <c r="J1334" i="7"/>
  <c r="V1334" i="7"/>
  <c r="AF1336" i="7"/>
  <c r="AC1336" i="7"/>
  <c r="O1338" i="7"/>
  <c r="AC1338" i="7"/>
  <c r="AI1342" i="7"/>
  <c r="AD1342" i="7"/>
  <c r="AI1484" i="7"/>
  <c r="Z1485" i="7"/>
  <c r="AH1486" i="7"/>
  <c r="M1491" i="7"/>
  <c r="AF1491" i="7"/>
  <c r="Q1516" i="7"/>
  <c r="S1518" i="7"/>
  <c r="T1520" i="7"/>
  <c r="W1522" i="7"/>
  <c r="M1523" i="7"/>
  <c r="AF1523" i="7"/>
  <c r="Q1524" i="7"/>
  <c r="N1507" i="7"/>
  <c r="X1508" i="7"/>
  <c r="AE1605" i="7"/>
  <c r="AF1605" i="7"/>
  <c r="M1606" i="7"/>
  <c r="AC1606" i="7"/>
  <c r="AI69" i="7"/>
  <c r="M1343" i="7"/>
  <c r="J1492" i="7"/>
  <c r="AD1492" i="7"/>
  <c r="O1526" i="7"/>
  <c r="AD890" i="7"/>
  <c r="AC890" i="7"/>
  <c r="N891" i="7"/>
  <c r="AG891" i="7"/>
  <c r="O892" i="7"/>
  <c r="AE892" i="7"/>
  <c r="S894" i="7"/>
  <c r="AJ895" i="7"/>
  <c r="N1814" i="7"/>
  <c r="AI1815" i="7"/>
  <c r="O1815" i="7"/>
  <c r="J1816" i="7"/>
  <c r="AE1817" i="7"/>
  <c r="R1818" i="7"/>
  <c r="AJ470" i="7"/>
  <c r="U471" i="7"/>
  <c r="AI472" i="7"/>
  <c r="V472" i="7"/>
  <c r="J473" i="7"/>
  <c r="AE474" i="7"/>
  <c r="AG474" i="7"/>
  <c r="J1511" i="7"/>
  <c r="J1513" i="7"/>
  <c r="AD1514" i="7"/>
  <c r="O1788" i="7"/>
  <c r="AF1790" i="7"/>
  <c r="AC1790" i="7"/>
  <c r="M1790" i="7"/>
  <c r="Z1790" i="7"/>
  <c r="AD981" i="7"/>
  <c r="O982" i="7"/>
  <c r="Y983" i="7"/>
  <c r="AF984" i="7"/>
  <c r="AG984" i="7"/>
  <c r="Q984" i="7"/>
  <c r="Z984" i="7"/>
  <c r="AI985" i="7"/>
  <c r="R985" i="7"/>
  <c r="AD989" i="7"/>
  <c r="O990" i="7"/>
  <c r="M992" i="7"/>
  <c r="AH992" i="7"/>
  <c r="W998" i="7"/>
  <c r="AI999" i="7"/>
  <c r="AG999" i="7"/>
  <c r="Q999" i="7"/>
  <c r="Z999" i="7"/>
  <c r="AD999" i="7"/>
  <c r="Q1000" i="7"/>
  <c r="AJ1004" i="7"/>
  <c r="M1004" i="7"/>
  <c r="AD1004" i="7"/>
  <c r="AJ1010" i="7"/>
  <c r="AB1010" i="7"/>
  <c r="X1014" i="7"/>
  <c r="R1016" i="7"/>
  <c r="AJ1019" i="7"/>
  <c r="T1019" i="7"/>
  <c r="AI1021" i="7"/>
  <c r="AE1021" i="7"/>
  <c r="V1021" i="7"/>
  <c r="AE1023" i="7"/>
  <c r="AF1023" i="7"/>
  <c r="P1023" i="7"/>
  <c r="AG1023" i="7"/>
  <c r="O1024" i="7"/>
  <c r="J1025" i="7"/>
  <c r="N1029" i="7"/>
  <c r="AG1030" i="7"/>
  <c r="Y1031" i="7"/>
  <c r="P1038" i="7"/>
  <c r="Y1041" i="7"/>
  <c r="J630" i="7"/>
  <c r="R646" i="7"/>
  <c r="AI663" i="7"/>
  <c r="AA663" i="7"/>
  <c r="AC666" i="7"/>
  <c r="AD666" i="7"/>
  <c r="V666" i="7"/>
  <c r="N666" i="7"/>
  <c r="AE1751" i="7"/>
  <c r="P1753" i="7"/>
  <c r="R1754" i="7"/>
  <c r="AJ1754" i="7"/>
  <c r="AA1766" i="7"/>
  <c r="P1767" i="7"/>
  <c r="Y56" i="7"/>
  <c r="T59" i="7"/>
  <c r="R63" i="7"/>
  <c r="AF67" i="7"/>
  <c r="Q68" i="7"/>
  <c r="Q1338" i="7"/>
  <c r="V1516" i="7"/>
  <c r="AA1518" i="7"/>
  <c r="U1520" i="7"/>
  <c r="V1524" i="7"/>
  <c r="O1507" i="7"/>
  <c r="AC1508" i="7"/>
  <c r="O1606" i="7"/>
  <c r="AE1606" i="7"/>
  <c r="T1343" i="7"/>
  <c r="V1526" i="7"/>
  <c r="P891" i="7"/>
  <c r="Q892" i="7"/>
  <c r="AG892" i="7"/>
  <c r="AA894" i="7"/>
  <c r="U1814" i="7"/>
  <c r="N474" i="7"/>
  <c r="AJ1513" i="7"/>
  <c r="V1513" i="7"/>
  <c r="AE1514" i="7"/>
  <c r="P1788" i="7"/>
  <c r="AJ980" i="7"/>
  <c r="AD980" i="7"/>
  <c r="AE981" i="7"/>
  <c r="P982" i="7"/>
  <c r="AD983" i="7"/>
  <c r="S986" i="7"/>
  <c r="AE989" i="7"/>
  <c r="P990" i="7"/>
  <c r="O992" i="7"/>
  <c r="AJ994" i="7"/>
  <c r="AB994" i="7"/>
  <c r="X998" i="7"/>
  <c r="AF999" i="7"/>
  <c r="R1000" i="7"/>
  <c r="AJ1003" i="7"/>
  <c r="T1003" i="7"/>
  <c r="AI1005" i="7"/>
  <c r="AE1005" i="7"/>
  <c r="V1005" i="7"/>
  <c r="AE1007" i="7"/>
  <c r="AF1007" i="7"/>
  <c r="P1007" i="7"/>
  <c r="AG1007" i="7"/>
  <c r="W1016" i="7"/>
  <c r="AI1018" i="7"/>
  <c r="AJ1018" i="7"/>
  <c r="AD1022" i="7"/>
  <c r="AF1022" i="7"/>
  <c r="P1022" i="7"/>
  <c r="Y1022" i="7"/>
  <c r="AC1022" i="7"/>
  <c r="Q1024" i="7"/>
  <c r="V1029" i="7"/>
  <c r="S1033" i="7"/>
  <c r="AI1033" i="7"/>
  <c r="AH1033" i="7"/>
  <c r="R1033" i="7"/>
  <c r="AI1034" i="7"/>
  <c r="AJ1034" i="7"/>
  <c r="AA1034" i="7"/>
  <c r="T1034" i="7"/>
  <c r="AJ646" i="7"/>
  <c r="AF1420" i="7"/>
  <c r="AH1420" i="7"/>
  <c r="AE1420" i="7"/>
  <c r="Z1420" i="7"/>
  <c r="O1420" i="7"/>
  <c r="AE673" i="7"/>
  <c r="AI1433" i="7"/>
  <c r="AE1433" i="7"/>
  <c r="W1433" i="7"/>
  <c r="Y1468" i="7"/>
  <c r="Q1468" i="7"/>
  <c r="AI1476" i="7"/>
  <c r="M1476" i="7"/>
  <c r="AJ1476" i="7"/>
  <c r="AC1476" i="7"/>
  <c r="AB1476" i="7"/>
  <c r="AI1182" i="7"/>
  <c r="AF1182" i="7"/>
  <c r="R1182" i="7"/>
  <c r="AD1182" i="7"/>
  <c r="Q1182" i="7"/>
  <c r="Z1182" i="7"/>
  <c r="N1182" i="7"/>
  <c r="Y1182" i="7"/>
  <c r="M1182" i="7"/>
  <c r="X1182" i="7"/>
  <c r="AJ31" i="7"/>
  <c r="Y31" i="7"/>
  <c r="X31" i="7"/>
  <c r="Q31" i="7"/>
  <c r="AH33" i="7"/>
  <c r="AE33" i="7"/>
  <c r="W33" i="7"/>
  <c r="J1039" i="7"/>
  <c r="AE622" i="7"/>
  <c r="J627" i="7"/>
  <c r="AI631" i="7"/>
  <c r="AJ643" i="7"/>
  <c r="AB646" i="7"/>
  <c r="J648" i="7"/>
  <c r="X649" i="7"/>
  <c r="AE651" i="7"/>
  <c r="AC652" i="7"/>
  <c r="N653" i="7"/>
  <c r="AF662" i="7"/>
  <c r="J664" i="7"/>
  <c r="W670" i="7"/>
  <c r="M673" i="7"/>
  <c r="AH673" i="7"/>
  <c r="P676" i="7"/>
  <c r="AH676" i="7"/>
  <c r="V677" i="7"/>
  <c r="N1419" i="7"/>
  <c r="J1422" i="7"/>
  <c r="AJ1423" i="7"/>
  <c r="AH1423" i="7"/>
  <c r="R1423" i="7"/>
  <c r="AC1423" i="7"/>
  <c r="M1423" i="7"/>
  <c r="Z1423" i="7"/>
  <c r="AF1423" i="7"/>
  <c r="AF1427" i="7"/>
  <c r="AD1427" i="7"/>
  <c r="Q1427" i="7"/>
  <c r="N1427" i="7"/>
  <c r="AG1428" i="7"/>
  <c r="O1428" i="7"/>
  <c r="AH1428" i="7"/>
  <c r="AE1428" i="7"/>
  <c r="T1430" i="7"/>
  <c r="AD1433" i="7"/>
  <c r="AF1435" i="7"/>
  <c r="AD1435" i="7"/>
  <c r="Y1435" i="7"/>
  <c r="P1439" i="7"/>
  <c r="AC1440" i="7"/>
  <c r="AD1440" i="7"/>
  <c r="N1440" i="7"/>
  <c r="AI1443" i="7"/>
  <c r="AD1443" i="7"/>
  <c r="U1443" i="7"/>
  <c r="AF1449" i="7"/>
  <c r="V1449" i="7"/>
  <c r="W1463" i="7"/>
  <c r="AC1468" i="7"/>
  <c r="AC12" i="7"/>
  <c r="AB27" i="7"/>
  <c r="T27" i="7"/>
  <c r="U31" i="7"/>
  <c r="Z33" i="7"/>
  <c r="AC38" i="7"/>
  <c r="W38" i="7"/>
  <c r="O38" i="7"/>
  <c r="R41" i="7"/>
  <c r="AH41" i="7"/>
  <c r="J1814" i="7"/>
  <c r="AD1816" i="7"/>
  <c r="AC1816" i="7"/>
  <c r="AJ471" i="7"/>
  <c r="AE1789" i="7"/>
  <c r="J980" i="7"/>
  <c r="AC989" i="7"/>
  <c r="J990" i="7"/>
  <c r="AI991" i="7"/>
  <c r="AD991" i="7"/>
  <c r="AJ996" i="7"/>
  <c r="AE999" i="7"/>
  <c r="AI1001" i="7"/>
  <c r="AI1007" i="7"/>
  <c r="Y1007" i="7"/>
  <c r="AJ1012" i="7"/>
  <c r="AE1015" i="7"/>
  <c r="AI1017" i="7"/>
  <c r="AC1023" i="7"/>
  <c r="Y1023" i="7"/>
  <c r="J1029" i="7"/>
  <c r="O1030" i="7"/>
  <c r="U1036" i="7"/>
  <c r="AC1037" i="7"/>
  <c r="J1038" i="7"/>
  <c r="AB1039" i="7"/>
  <c r="AG1039" i="7"/>
  <c r="Q624" i="7"/>
  <c r="S625" i="7"/>
  <c r="J626" i="7"/>
  <c r="P628" i="7"/>
  <c r="AI629" i="7"/>
  <c r="W630" i="7"/>
  <c r="AG632" i="7"/>
  <c r="O633" i="7"/>
  <c r="R635" i="7"/>
  <c r="J640" i="7"/>
  <c r="AJ641" i="7"/>
  <c r="X641" i="7"/>
  <c r="Y643" i="7"/>
  <c r="J647" i="7"/>
  <c r="AI648" i="7"/>
  <c r="Z649" i="7"/>
  <c r="O651" i="7"/>
  <c r="AF652" i="7"/>
  <c r="R657" i="7"/>
  <c r="AH657" i="7"/>
  <c r="AD658" i="7"/>
  <c r="AE659" i="7"/>
  <c r="R660" i="7"/>
  <c r="J661" i="7"/>
  <c r="O662" i="7"/>
  <c r="AJ665" i="7"/>
  <c r="X665" i="7"/>
  <c r="J667" i="7"/>
  <c r="AF678" i="7"/>
  <c r="J679" i="7"/>
  <c r="J1417" i="7"/>
  <c r="Q1419" i="7"/>
  <c r="AG1420" i="7"/>
  <c r="W1420" i="7"/>
  <c r="R1420" i="7"/>
  <c r="AI1422" i="7"/>
  <c r="T1422" i="7"/>
  <c r="AF1428" i="7"/>
  <c r="AB1430" i="7"/>
  <c r="AC1432" i="7"/>
  <c r="AD1432" i="7"/>
  <c r="V1432" i="7"/>
  <c r="O1433" i="7"/>
  <c r="W1439" i="7"/>
  <c r="Q1449" i="7"/>
  <c r="AI1451" i="7"/>
  <c r="J1454" i="7"/>
  <c r="Z1461" i="7"/>
  <c r="T1476" i="7"/>
  <c r="P1182" i="7"/>
  <c r="AD6" i="7"/>
  <c r="AF6" i="7"/>
  <c r="AE6" i="7"/>
  <c r="W6" i="7"/>
  <c r="P6" i="7"/>
  <c r="O6" i="7"/>
  <c r="AG17" i="7"/>
  <c r="AH17" i="7"/>
  <c r="Z17" i="7"/>
  <c r="R17" i="7"/>
  <c r="AI20" i="7"/>
  <c r="X20" i="7"/>
  <c r="M20" i="7"/>
  <c r="AH20" i="7"/>
  <c r="V20" i="7"/>
  <c r="AF20" i="7"/>
  <c r="R20" i="7"/>
  <c r="AD20" i="7"/>
  <c r="Q20" i="7"/>
  <c r="AC20" i="7"/>
  <c r="P20" i="7"/>
  <c r="AJ24" i="7"/>
  <c r="AD24" i="7"/>
  <c r="N24" i="7"/>
  <c r="V24" i="7"/>
  <c r="U24" i="7"/>
  <c r="AG24" i="7"/>
  <c r="Q24" i="7"/>
  <c r="AF31" i="7"/>
  <c r="AJ1461" i="7"/>
  <c r="V1461" i="7"/>
  <c r="W1472" i="7"/>
  <c r="U1476" i="7"/>
  <c r="U1182" i="7"/>
  <c r="AC1183" i="7"/>
  <c r="N1183" i="7"/>
  <c r="AE1183" i="7"/>
  <c r="AD1183" i="7"/>
  <c r="W1183" i="7"/>
  <c r="AE8" i="7"/>
  <c r="Y8" i="7"/>
  <c r="V8" i="7"/>
  <c r="Q8" i="7"/>
  <c r="AH8" i="7"/>
  <c r="N8" i="7"/>
  <c r="AG8" i="7"/>
  <c r="AG9" i="7"/>
  <c r="AH9" i="7"/>
  <c r="Z9" i="7"/>
  <c r="R9" i="7"/>
  <c r="AI12" i="7"/>
  <c r="Y12" i="7"/>
  <c r="M12" i="7"/>
  <c r="X12" i="7"/>
  <c r="AG12" i="7"/>
  <c r="U12" i="7"/>
  <c r="AF12" i="7"/>
  <c r="R12" i="7"/>
  <c r="AD12" i="7"/>
  <c r="Q12" i="7"/>
  <c r="J21" i="7"/>
  <c r="AA26" i="7"/>
  <c r="S26" i="7"/>
  <c r="AJ30" i="7"/>
  <c r="AE30" i="7"/>
  <c r="AE38" i="7"/>
  <c r="AB651" i="7"/>
  <c r="Y653" i="7"/>
  <c r="AG654" i="7"/>
  <c r="J656" i="7"/>
  <c r="AF661" i="7"/>
  <c r="W662" i="7"/>
  <c r="AD667" i="7"/>
  <c r="U673" i="7"/>
  <c r="J675" i="7"/>
  <c r="AD1417" i="7"/>
  <c r="Y1419" i="7"/>
  <c r="J1425" i="7"/>
  <c r="Z1439" i="7"/>
  <c r="U1449" i="7"/>
  <c r="W1454" i="7"/>
  <c r="V1454" i="7"/>
  <c r="N1454" i="7"/>
  <c r="AJ1460" i="7"/>
  <c r="AB1460" i="7"/>
  <c r="T1460" i="7"/>
  <c r="M1460" i="7"/>
  <c r="R1461" i="7"/>
  <c r="AJ1472" i="7"/>
  <c r="AE1472" i="7"/>
  <c r="O1472" i="7"/>
  <c r="AE1473" i="7"/>
  <c r="V1473" i="7"/>
  <c r="U1473" i="7"/>
  <c r="AG1473" i="7"/>
  <c r="Q1473" i="7"/>
  <c r="AD1473" i="7"/>
  <c r="N1473" i="7"/>
  <c r="AC1473" i="7"/>
  <c r="M1473" i="7"/>
  <c r="V1182" i="7"/>
  <c r="AC29" i="7"/>
  <c r="AD29" i="7"/>
  <c r="W29" i="7"/>
  <c r="O29" i="7"/>
  <c r="N29" i="7"/>
  <c r="AE29" i="7"/>
  <c r="AI987" i="7"/>
  <c r="J988" i="7"/>
  <c r="AI997" i="7"/>
  <c r="AI1013" i="7"/>
  <c r="U1029" i="7"/>
  <c r="J1030" i="7"/>
  <c r="U1035" i="7"/>
  <c r="AD1036" i="7"/>
  <c r="V1037" i="7"/>
  <c r="AA625" i="7"/>
  <c r="AA628" i="7"/>
  <c r="AJ630" i="7"/>
  <c r="U631" i="7"/>
  <c r="J635" i="7"/>
  <c r="Y635" i="7"/>
  <c r="AE636" i="7"/>
  <c r="AC636" i="7"/>
  <c r="AG638" i="7"/>
  <c r="T643" i="7"/>
  <c r="AE644" i="7"/>
  <c r="AC644" i="7"/>
  <c r="P649" i="7"/>
  <c r="AF649" i="7"/>
  <c r="R652" i="7"/>
  <c r="AD653" i="7"/>
  <c r="X657" i="7"/>
  <c r="J659" i="7"/>
  <c r="Z662" i="7"/>
  <c r="AG670" i="7"/>
  <c r="W673" i="7"/>
  <c r="AC674" i="7"/>
  <c r="AI675" i="7"/>
  <c r="AE676" i="7"/>
  <c r="X676" i="7"/>
  <c r="AF677" i="7"/>
  <c r="Z1449" i="7"/>
  <c r="R1453" i="7"/>
  <c r="U1461" i="7"/>
  <c r="Z1466" i="7"/>
  <c r="AI1466" i="7"/>
  <c r="W1466" i="7"/>
  <c r="S1466" i="7"/>
  <c r="O1466" i="7"/>
  <c r="AI1469" i="7"/>
  <c r="Z1469" i="7"/>
  <c r="V1469" i="7"/>
  <c r="R1469" i="7"/>
  <c r="N1469" i="7"/>
  <c r="AH1469" i="7"/>
  <c r="M1469" i="7"/>
  <c r="AC1182" i="7"/>
  <c r="AI11" i="7"/>
  <c r="T11" i="7"/>
  <c r="W1037" i="7"/>
  <c r="AC625" i="7"/>
  <c r="AH628" i="7"/>
  <c r="V631" i="7"/>
  <c r="Z635" i="7"/>
  <c r="W643" i="7"/>
  <c r="R649" i="7"/>
  <c r="AH649" i="7"/>
  <c r="U652" i="7"/>
  <c r="Z657" i="7"/>
  <c r="AC660" i="7"/>
  <c r="N661" i="7"/>
  <c r="AE662" i="7"/>
  <c r="J672" i="7"/>
  <c r="Z678" i="7"/>
  <c r="S679" i="7"/>
  <c r="J1430" i="7"/>
  <c r="AE1434" i="7"/>
  <c r="Z1434" i="7"/>
  <c r="R1434" i="7"/>
  <c r="P1434" i="7"/>
  <c r="AG1435" i="7"/>
  <c r="J1441" i="7"/>
  <c r="AB1444" i="7"/>
  <c r="AJ1444" i="7"/>
  <c r="AF1444" i="7"/>
  <c r="W1444" i="7"/>
  <c r="Q1444" i="7"/>
  <c r="AC1445" i="7"/>
  <c r="W1445" i="7"/>
  <c r="AD1448" i="7"/>
  <c r="AJ1448" i="7"/>
  <c r="T1448" i="7"/>
  <c r="AG1448" i="7"/>
  <c r="Q1448" i="7"/>
  <c r="AE1448" i="7"/>
  <c r="M1448" i="7"/>
  <c r="AB1448" i="7"/>
  <c r="AG1449" i="7"/>
  <c r="U1453" i="7"/>
  <c r="S1454" i="7"/>
  <c r="AF1457" i="7"/>
  <c r="AC1457" i="7"/>
  <c r="M1457" i="7"/>
  <c r="V1457" i="7"/>
  <c r="U1460" i="7"/>
  <c r="AD1461" i="7"/>
  <c r="AJ1469" i="7"/>
  <c r="U1472" i="7"/>
  <c r="R1473" i="7"/>
  <c r="AG1182" i="7"/>
  <c r="V1183" i="7"/>
  <c r="Z8" i="7"/>
  <c r="P12" i="7"/>
  <c r="AE15" i="7"/>
  <c r="Y15" i="7"/>
  <c r="X15" i="7"/>
  <c r="Q15" i="7"/>
  <c r="P15" i="7"/>
  <c r="AG15" i="7"/>
  <c r="M15" i="7"/>
  <c r="V29" i="7"/>
  <c r="J1028" i="7"/>
  <c r="AD1030" i="7"/>
  <c r="X1030" i="7"/>
  <c r="J1037" i="7"/>
  <c r="AD1037" i="7"/>
  <c r="J622" i="7"/>
  <c r="J631" i="7"/>
  <c r="AJ633" i="7"/>
  <c r="X633" i="7"/>
  <c r="AE635" i="7"/>
  <c r="M636" i="7"/>
  <c r="AH636" i="7"/>
  <c r="T638" i="7"/>
  <c r="AB643" i="7"/>
  <c r="M644" i="7"/>
  <c r="AH644" i="7"/>
  <c r="U649" i="7"/>
  <c r="J651" i="7"/>
  <c r="J652" i="7"/>
  <c r="X652" i="7"/>
  <c r="AF653" i="7"/>
  <c r="M657" i="7"/>
  <c r="AC657" i="7"/>
  <c r="AD659" i="7"/>
  <c r="AF660" i="7"/>
  <c r="Q661" i="7"/>
  <c r="AH662" i="7"/>
  <c r="J669" i="7"/>
  <c r="AD669" i="7"/>
  <c r="O670" i="7"/>
  <c r="AJ673" i="7"/>
  <c r="AC673" i="7"/>
  <c r="N674" i="7"/>
  <c r="O675" i="7"/>
  <c r="M676" i="7"/>
  <c r="AC676" i="7"/>
  <c r="N677" i="7"/>
  <c r="AE678" i="7"/>
  <c r="AG1419" i="7"/>
  <c r="X1423" i="7"/>
  <c r="AH1431" i="7"/>
  <c r="R1431" i="7"/>
  <c r="AF1431" i="7"/>
  <c r="P1431" i="7"/>
  <c r="AJ1439" i="7"/>
  <c r="U1439" i="7"/>
  <c r="AH1439" i="7"/>
  <c r="R1439" i="7"/>
  <c r="AE1439" i="7"/>
  <c r="O1439" i="7"/>
  <c r="AC1439" i="7"/>
  <c r="M1439" i="7"/>
  <c r="J1440" i="7"/>
  <c r="AI1441" i="7"/>
  <c r="AE1441" i="7"/>
  <c r="O1441" i="7"/>
  <c r="Q1445" i="7"/>
  <c r="AD1446" i="7"/>
  <c r="AH1446" i="7"/>
  <c r="N1446" i="7"/>
  <c r="AE1446" i="7"/>
  <c r="AA1446" i="7"/>
  <c r="W1446" i="7"/>
  <c r="AH1449" i="7"/>
  <c r="V1453" i="7"/>
  <c r="AA1454" i="7"/>
  <c r="Q1457" i="7"/>
  <c r="AC1463" i="7"/>
  <c r="AB1463" i="7"/>
  <c r="X1463" i="7"/>
  <c r="T1463" i="7"/>
  <c r="P1463" i="7"/>
  <c r="O1463" i="7"/>
  <c r="AD1464" i="7"/>
  <c r="AC1464" i="7"/>
  <c r="M1464" i="7"/>
  <c r="Y1464" i="7"/>
  <c r="W1464" i="7"/>
  <c r="U1464" i="7"/>
  <c r="AG1464" i="7"/>
  <c r="Q1464" i="7"/>
  <c r="AA1466" i="7"/>
  <c r="U1469" i="7"/>
  <c r="Y1472" i="7"/>
  <c r="Y1473" i="7"/>
  <c r="AH1182" i="7"/>
  <c r="AD8" i="7"/>
  <c r="AB11" i="7"/>
  <c r="V12" i="7"/>
  <c r="AD14" i="7"/>
  <c r="O14" i="7"/>
  <c r="AF14" i="7"/>
  <c r="AE14" i="7"/>
  <c r="X14" i="7"/>
  <c r="AJ15" i="7"/>
  <c r="AI18" i="7"/>
  <c r="AA18" i="7"/>
  <c r="Y20" i="7"/>
  <c r="AI36" i="7"/>
  <c r="AC36" i="7"/>
  <c r="M36" i="7"/>
  <c r="Z36" i="7"/>
  <c r="V36" i="7"/>
  <c r="U36" i="7"/>
  <c r="AH36" i="7"/>
  <c r="R36" i="7"/>
  <c r="AD36" i="7"/>
  <c r="N36" i="7"/>
  <c r="AD39" i="7"/>
  <c r="U39" i="7"/>
  <c r="AG39" i="7"/>
  <c r="Q39" i="7"/>
  <c r="AE39" i="7"/>
  <c r="O39" i="7"/>
  <c r="AC39" i="7"/>
  <c r="M39" i="7"/>
  <c r="Y39" i="7"/>
  <c r="W39" i="7"/>
  <c r="J46" i="7"/>
  <c r="J47" i="7"/>
  <c r="AF48" i="7"/>
  <c r="Z48" i="7"/>
  <c r="AG49" i="7"/>
  <c r="J51" i="7"/>
  <c r="Q52" i="7"/>
  <c r="AD52" i="7"/>
  <c r="J54" i="7"/>
  <c r="P70" i="7"/>
  <c r="R71" i="7"/>
  <c r="AH71" i="7"/>
  <c r="Z72" i="7"/>
  <c r="AI73" i="7"/>
  <c r="O75" i="7"/>
  <c r="O76" i="7"/>
  <c r="AC77" i="7"/>
  <c r="Q78" i="7"/>
  <c r="AG78" i="7"/>
  <c r="Q79" i="7"/>
  <c r="V84" i="7"/>
  <c r="AF87" i="7"/>
  <c r="Z87" i="7"/>
  <c r="Y87" i="7"/>
  <c r="AG88" i="7"/>
  <c r="AH89" i="7"/>
  <c r="U91" i="7"/>
  <c r="J92" i="7"/>
  <c r="W93" i="7"/>
  <c r="AC94" i="7"/>
  <c r="J101" i="7"/>
  <c r="AH104" i="7"/>
  <c r="AA104" i="7"/>
  <c r="Q108" i="7"/>
  <c r="AG108" i="7"/>
  <c r="S109" i="7"/>
  <c r="Z111" i="7"/>
  <c r="W113" i="7"/>
  <c r="Z116" i="7"/>
  <c r="AJ122" i="7"/>
  <c r="W123" i="7"/>
  <c r="AE124" i="7"/>
  <c r="Y124" i="7"/>
  <c r="V124" i="7"/>
  <c r="AG124" i="7"/>
  <c r="AI133" i="7"/>
  <c r="AE133" i="7"/>
  <c r="R133" i="7"/>
  <c r="AC133" i="7"/>
  <c r="O133" i="7"/>
  <c r="Y133" i="7"/>
  <c r="AD48" i="7"/>
  <c r="Q70" i="7"/>
  <c r="AH72" i="7"/>
  <c r="R75" i="7"/>
  <c r="AH75" i="7"/>
  <c r="V76" i="7"/>
  <c r="R79" i="7"/>
  <c r="AH79" i="7"/>
  <c r="W84" i="7"/>
  <c r="AD86" i="7"/>
  <c r="AC86" i="7"/>
  <c r="M86" i="7"/>
  <c r="Y86" i="7"/>
  <c r="X93" i="7"/>
  <c r="AA109" i="7"/>
  <c r="AB113" i="7"/>
  <c r="AC116" i="7"/>
  <c r="R117" i="7"/>
  <c r="Z117" i="7"/>
  <c r="S117" i="7"/>
  <c r="X123" i="7"/>
  <c r="Z133" i="7"/>
  <c r="AJ137" i="7"/>
  <c r="AD137" i="7"/>
  <c r="V137" i="7"/>
  <c r="U141" i="7"/>
  <c r="AE147" i="7"/>
  <c r="P148" i="7"/>
  <c r="AI157" i="7"/>
  <c r="Z157" i="7"/>
  <c r="W157" i="7"/>
  <c r="U157" i="7"/>
  <c r="AH157" i="7"/>
  <c r="R157" i="7"/>
  <c r="AG157" i="7"/>
  <c r="Q157" i="7"/>
  <c r="AE157" i="7"/>
  <c r="O157" i="7"/>
  <c r="AH158" i="7"/>
  <c r="Z158" i="7"/>
  <c r="S158" i="7"/>
  <c r="R158" i="7"/>
  <c r="AC1460" i="7"/>
  <c r="AJ1182" i="7"/>
  <c r="AF8" i="7"/>
  <c r="U28" i="7"/>
  <c r="AE28" i="7"/>
  <c r="Y32" i="7"/>
  <c r="AD38" i="7"/>
  <c r="AJ39" i="7"/>
  <c r="Y40" i="7"/>
  <c r="U44" i="7"/>
  <c r="AG44" i="7"/>
  <c r="O45" i="7"/>
  <c r="AD46" i="7"/>
  <c r="AE47" i="7"/>
  <c r="AC47" i="7"/>
  <c r="M48" i="7"/>
  <c r="AG48" i="7"/>
  <c r="O49" i="7"/>
  <c r="AI51" i="7"/>
  <c r="U52" i="7"/>
  <c r="AG52" i="7"/>
  <c r="AD54" i="7"/>
  <c r="U70" i="7"/>
  <c r="J71" i="7"/>
  <c r="V71" i="7"/>
  <c r="J74" i="7"/>
  <c r="U75" i="7"/>
  <c r="W76" i="7"/>
  <c r="O77" i="7"/>
  <c r="W78" i="7"/>
  <c r="U79" i="7"/>
  <c r="J82" i="7"/>
  <c r="J84" i="7"/>
  <c r="AD84" i="7"/>
  <c r="P85" i="7"/>
  <c r="AJ86" i="7"/>
  <c r="AE86" i="7"/>
  <c r="M87" i="7"/>
  <c r="AD87" i="7"/>
  <c r="R88" i="7"/>
  <c r="AC92" i="7"/>
  <c r="O92" i="7"/>
  <c r="J93" i="7"/>
  <c r="AE93" i="7"/>
  <c r="AD101" i="7"/>
  <c r="Z101" i="7"/>
  <c r="P101" i="7"/>
  <c r="AD113" i="7"/>
  <c r="N116" i="7"/>
  <c r="AD116" i="7"/>
  <c r="AC123" i="7"/>
  <c r="N124" i="7"/>
  <c r="M133" i="7"/>
  <c r="AD133" i="7"/>
  <c r="Q148" i="7"/>
  <c r="U153" i="7"/>
  <c r="M153" i="7"/>
  <c r="AD153" i="7"/>
  <c r="AE156" i="7"/>
  <c r="Y156" i="7"/>
  <c r="V156" i="7"/>
  <c r="Q156" i="7"/>
  <c r="P156" i="7"/>
  <c r="AG156" i="7"/>
  <c r="N156" i="7"/>
  <c r="AF156" i="7"/>
  <c r="J1419" i="7"/>
  <c r="AC1426" i="7"/>
  <c r="AF1436" i="7"/>
  <c r="AD1441" i="7"/>
  <c r="AE1442" i="7"/>
  <c r="AC1448" i="7"/>
  <c r="X1456" i="7"/>
  <c r="J1457" i="7"/>
  <c r="R1465" i="7"/>
  <c r="AH1465" i="7"/>
  <c r="S1467" i="7"/>
  <c r="P1472" i="7"/>
  <c r="AF1472" i="7"/>
  <c r="AC7" i="7"/>
  <c r="J14" i="7"/>
  <c r="R16" i="7"/>
  <c r="AH16" i="7"/>
  <c r="U23" i="7"/>
  <c r="J24" i="7"/>
  <c r="Z25" i="7"/>
  <c r="AJ28" i="7"/>
  <c r="V28" i="7"/>
  <c r="AF28" i="7"/>
  <c r="AJ32" i="7"/>
  <c r="Z32" i="7"/>
  <c r="AJ40" i="7"/>
  <c r="Z40" i="7"/>
  <c r="V44" i="7"/>
  <c r="AH44" i="7"/>
  <c r="V45" i="7"/>
  <c r="AF47" i="7"/>
  <c r="N48" i="7"/>
  <c r="AH48" i="7"/>
  <c r="R49" i="7"/>
  <c r="V52" i="7"/>
  <c r="AH52" i="7"/>
  <c r="X70" i="7"/>
  <c r="Y71" i="7"/>
  <c r="V75" i="7"/>
  <c r="AD76" i="7"/>
  <c r="P77" i="7"/>
  <c r="X78" i="7"/>
  <c r="V79" i="7"/>
  <c r="AE84" i="7"/>
  <c r="O86" i="7"/>
  <c r="AF86" i="7"/>
  <c r="AI91" i="7"/>
  <c r="AE91" i="7"/>
  <c r="O91" i="7"/>
  <c r="Z91" i="7"/>
  <c r="AF93" i="7"/>
  <c r="AB98" i="7"/>
  <c r="AH98" i="7"/>
  <c r="AJ99" i="7"/>
  <c r="P103" i="7"/>
  <c r="AJ113" i="7"/>
  <c r="P114" i="7"/>
  <c r="AE115" i="7"/>
  <c r="AF115" i="7"/>
  <c r="Y115" i="7"/>
  <c r="AG115" i="7"/>
  <c r="O116" i="7"/>
  <c r="AE116" i="7"/>
  <c r="P117" i="7"/>
  <c r="N121" i="7"/>
  <c r="AE123" i="7"/>
  <c r="P124" i="7"/>
  <c r="U125" i="7"/>
  <c r="U131" i="7"/>
  <c r="AE132" i="7"/>
  <c r="V132" i="7"/>
  <c r="P132" i="7"/>
  <c r="AG132" i="7"/>
  <c r="N133" i="7"/>
  <c r="AG133" i="7"/>
  <c r="J135" i="7"/>
  <c r="M137" i="7"/>
  <c r="AC138" i="7"/>
  <c r="O138" i="7"/>
  <c r="X139" i="7"/>
  <c r="J145" i="7"/>
  <c r="N153" i="7"/>
  <c r="AE154" i="7"/>
  <c r="M157" i="7"/>
  <c r="AI158" i="7"/>
  <c r="J1418" i="7"/>
  <c r="AF1419" i="7"/>
  <c r="AD1425" i="7"/>
  <c r="AF1426" i="7"/>
  <c r="AI1442" i="7"/>
  <c r="AI1445" i="7"/>
  <c r="Z1445" i="7"/>
  <c r="AB1447" i="7"/>
  <c r="AE1449" i="7"/>
  <c r="Y1449" i="7"/>
  <c r="X1451" i="7"/>
  <c r="AI1453" i="7"/>
  <c r="AC1453" i="7"/>
  <c r="J1455" i="7"/>
  <c r="AJ1456" i="7"/>
  <c r="Y1456" i="7"/>
  <c r="AE1457" i="7"/>
  <c r="Y1457" i="7"/>
  <c r="AI1461" i="7"/>
  <c r="AC1461" i="7"/>
  <c r="O1462" i="7"/>
  <c r="J1470" i="7"/>
  <c r="AA1470" i="7"/>
  <c r="Q1472" i="7"/>
  <c r="AG1472" i="7"/>
  <c r="Z1474" i="7"/>
  <c r="J1183" i="7"/>
  <c r="AF7" i="7"/>
  <c r="N13" i="7"/>
  <c r="U16" i="7"/>
  <c r="J19" i="7"/>
  <c r="J22" i="7"/>
  <c r="J23" i="7"/>
  <c r="X23" i="7"/>
  <c r="AF24" i="7"/>
  <c r="Y24" i="7"/>
  <c r="M28" i="7"/>
  <c r="W28" i="7"/>
  <c r="AG28" i="7"/>
  <c r="AD30" i="7"/>
  <c r="AE31" i="7"/>
  <c r="AC31" i="7"/>
  <c r="M32" i="7"/>
  <c r="AC32" i="7"/>
  <c r="AG33" i="7"/>
  <c r="AI35" i="7"/>
  <c r="J37" i="7"/>
  <c r="AD37" i="7"/>
  <c r="M40" i="7"/>
  <c r="AC40" i="7"/>
  <c r="AG41" i="7"/>
  <c r="AJ44" i="7"/>
  <c r="W44" i="7"/>
  <c r="W45" i="7"/>
  <c r="O46" i="7"/>
  <c r="M47" i="7"/>
  <c r="AG47" i="7"/>
  <c r="Q48" i="7"/>
  <c r="W49" i="7"/>
  <c r="T51" i="7"/>
  <c r="AJ52" i="7"/>
  <c r="W52" i="7"/>
  <c r="W53" i="7"/>
  <c r="O54" i="7"/>
  <c r="Y70" i="7"/>
  <c r="Z71" i="7"/>
  <c r="AI74" i="7"/>
  <c r="AI75" i="7"/>
  <c r="W75" i="7"/>
  <c r="AE76" i="7"/>
  <c r="W77" i="7"/>
  <c r="AJ78" i="7"/>
  <c r="Y78" i="7"/>
  <c r="AF79" i="7"/>
  <c r="Y79" i="7"/>
  <c r="J81" i="7"/>
  <c r="AI82" i="7"/>
  <c r="T82" i="7"/>
  <c r="AI83" i="7"/>
  <c r="Z83" i="7"/>
  <c r="W83" i="7"/>
  <c r="AE85" i="7"/>
  <c r="P86" i="7"/>
  <c r="AG86" i="7"/>
  <c r="Q87" i="7"/>
  <c r="AH87" i="7"/>
  <c r="AH88" i="7"/>
  <c r="AJ91" i="7"/>
  <c r="AC91" i="7"/>
  <c r="AJ107" i="7"/>
  <c r="T107" i="7"/>
  <c r="AF108" i="7"/>
  <c r="Z108" i="7"/>
  <c r="N108" i="7"/>
  <c r="W108" i="7"/>
  <c r="Y108" i="7"/>
  <c r="AC113" i="7"/>
  <c r="T113" i="7"/>
  <c r="N113" i="7"/>
  <c r="Q116" i="7"/>
  <c r="AG116" i="7"/>
  <c r="X117" i="7"/>
  <c r="U120" i="7"/>
  <c r="U121" i="7"/>
  <c r="W122" i="7"/>
  <c r="AD123" i="7"/>
  <c r="U123" i="7"/>
  <c r="O123" i="7"/>
  <c r="AF123" i="7"/>
  <c r="Q124" i="7"/>
  <c r="T127" i="7"/>
  <c r="AI127" i="7"/>
  <c r="S127" i="7"/>
  <c r="M128" i="7"/>
  <c r="Q133" i="7"/>
  <c r="AH133" i="7"/>
  <c r="N137" i="7"/>
  <c r="AI141" i="7"/>
  <c r="Z141" i="7"/>
  <c r="N141" i="7"/>
  <c r="Y141" i="7"/>
  <c r="M141" i="7"/>
  <c r="W141" i="7"/>
  <c r="AD141" i="7"/>
  <c r="AI142" i="7"/>
  <c r="AD147" i="7"/>
  <c r="X147" i="7"/>
  <c r="U147" i="7"/>
  <c r="P147" i="7"/>
  <c r="O147" i="7"/>
  <c r="AC152" i="7"/>
  <c r="AJ152" i="7"/>
  <c r="M152" i="7"/>
  <c r="AC70" i="7"/>
  <c r="Z75" i="7"/>
  <c r="X109" i="7"/>
  <c r="AD109" i="7"/>
  <c r="AB111" i="7"/>
  <c r="U111" i="7"/>
  <c r="AJ135" i="7"/>
  <c r="S135" i="7"/>
  <c r="AJ145" i="7"/>
  <c r="AC145" i="7"/>
  <c r="U145" i="7"/>
  <c r="N145" i="7"/>
  <c r="M145" i="7"/>
  <c r="AJ146" i="7"/>
  <c r="N146" i="7"/>
  <c r="AE146" i="7"/>
  <c r="AD146" i="7"/>
  <c r="M1445" i="7"/>
  <c r="AD1445" i="7"/>
  <c r="M1449" i="7"/>
  <c r="AC1449" i="7"/>
  <c r="AD1450" i="7"/>
  <c r="P1451" i="7"/>
  <c r="Q1452" i="7"/>
  <c r="M1453" i="7"/>
  <c r="AH1453" i="7"/>
  <c r="O1456" i="7"/>
  <c r="AE1456" i="7"/>
  <c r="M1461" i="7"/>
  <c r="AH1461" i="7"/>
  <c r="AJ1464" i="7"/>
  <c r="AE1465" i="7"/>
  <c r="Y1465" i="7"/>
  <c r="J1468" i="7"/>
  <c r="J1475" i="7"/>
  <c r="J6" i="7"/>
  <c r="P7" i="7"/>
  <c r="J10" i="7"/>
  <c r="AJ12" i="7"/>
  <c r="V13" i="7"/>
  <c r="AJ14" i="7"/>
  <c r="J15" i="7"/>
  <c r="AF16" i="7"/>
  <c r="Y16" i="7"/>
  <c r="J18" i="7"/>
  <c r="AI19" i="7"/>
  <c r="AJ20" i="7"/>
  <c r="O21" i="7"/>
  <c r="AD22" i="7"/>
  <c r="AE23" i="7"/>
  <c r="AC23" i="7"/>
  <c r="M24" i="7"/>
  <c r="AC24" i="7"/>
  <c r="AG25" i="7"/>
  <c r="O28" i="7"/>
  <c r="Y28" i="7"/>
  <c r="O30" i="7"/>
  <c r="M31" i="7"/>
  <c r="AG31" i="7"/>
  <c r="Q32" i="7"/>
  <c r="AG32" i="7"/>
  <c r="O33" i="7"/>
  <c r="T35" i="7"/>
  <c r="AJ36" i="7"/>
  <c r="Q40" i="7"/>
  <c r="AG40" i="7"/>
  <c r="N44" i="7"/>
  <c r="Z44" i="7"/>
  <c r="AE46" i="7"/>
  <c r="Q47" i="7"/>
  <c r="V48" i="7"/>
  <c r="AE49" i="7"/>
  <c r="AA50" i="7"/>
  <c r="AJ51" i="7"/>
  <c r="N52" i="7"/>
  <c r="Z52" i="7"/>
  <c r="W54" i="7"/>
  <c r="AE70" i="7"/>
  <c r="AF70" i="7"/>
  <c r="N71" i="7"/>
  <c r="AD71" i="7"/>
  <c r="AB74" i="7"/>
  <c r="M75" i="7"/>
  <c r="AC75" i="7"/>
  <c r="AE77" i="7"/>
  <c r="O78" i="7"/>
  <c r="AE78" i="7"/>
  <c r="M79" i="7"/>
  <c r="AC79" i="7"/>
  <c r="AB82" i="7"/>
  <c r="M83" i="7"/>
  <c r="AD83" i="7"/>
  <c r="N84" i="7"/>
  <c r="U86" i="7"/>
  <c r="U87" i="7"/>
  <c r="AG90" i="7"/>
  <c r="N91" i="7"/>
  <c r="AH91" i="7"/>
  <c r="W92" i="7"/>
  <c r="O93" i="7"/>
  <c r="AF95" i="7"/>
  <c r="AG95" i="7"/>
  <c r="Q95" i="7"/>
  <c r="Z95" i="7"/>
  <c r="AG96" i="7"/>
  <c r="R96" i="7"/>
  <c r="X98" i="7"/>
  <c r="AH100" i="7"/>
  <c r="AA101" i="7"/>
  <c r="N107" i="7"/>
  <c r="M108" i="7"/>
  <c r="AD108" i="7"/>
  <c r="Y110" i="7"/>
  <c r="AI110" i="7"/>
  <c r="AC111" i="7"/>
  <c r="O113" i="7"/>
  <c r="U116" i="7"/>
  <c r="AH117" i="7"/>
  <c r="AD121" i="7"/>
  <c r="N122" i="7"/>
  <c r="M123" i="7"/>
  <c r="AD124" i="7"/>
  <c r="AF125" i="7"/>
  <c r="AE125" i="7"/>
  <c r="R125" i="7"/>
  <c r="Z125" i="7"/>
  <c r="AI126" i="7"/>
  <c r="AA126" i="7"/>
  <c r="AB127" i="7"/>
  <c r="T128" i="7"/>
  <c r="AC130" i="7"/>
  <c r="AD130" i="7"/>
  <c r="V130" i="7"/>
  <c r="V133" i="7"/>
  <c r="AC137" i="7"/>
  <c r="O141" i="7"/>
  <c r="AG141" i="7"/>
  <c r="S142" i="7"/>
  <c r="O146" i="7"/>
  <c r="M147" i="7"/>
  <c r="AE148" i="7"/>
  <c r="AF148" i="7"/>
  <c r="Y148" i="7"/>
  <c r="X148" i="7"/>
  <c r="V148" i="7"/>
  <c r="AB151" i="7"/>
  <c r="T151" i="7"/>
  <c r="AI1430" i="7"/>
  <c r="AJ1431" i="7"/>
  <c r="X1431" i="7"/>
  <c r="J1433" i="7"/>
  <c r="J1439" i="7"/>
  <c r="S1442" i="7"/>
  <c r="O1445" i="7"/>
  <c r="AE1445" i="7"/>
  <c r="N1449" i="7"/>
  <c r="AD1449" i="7"/>
  <c r="W1451" i="7"/>
  <c r="N1453" i="7"/>
  <c r="P1456" i="7"/>
  <c r="AF1456" i="7"/>
  <c r="N1457" i="7"/>
  <c r="AD1457" i="7"/>
  <c r="N1461" i="7"/>
  <c r="Z1465" i="7"/>
  <c r="AD1472" i="7"/>
  <c r="X1472" i="7"/>
  <c r="W13" i="7"/>
  <c r="Z16" i="7"/>
  <c r="AF23" i="7"/>
  <c r="J26" i="7"/>
  <c r="J27" i="7"/>
  <c r="P28" i="7"/>
  <c r="Z28" i="7"/>
  <c r="J29" i="7"/>
  <c r="W30" i="7"/>
  <c r="P31" i="7"/>
  <c r="R32" i="7"/>
  <c r="AH32" i="7"/>
  <c r="R33" i="7"/>
  <c r="AB35" i="7"/>
  <c r="J38" i="7"/>
  <c r="J39" i="7"/>
  <c r="R40" i="7"/>
  <c r="AH40" i="7"/>
  <c r="Z41" i="7"/>
  <c r="O44" i="7"/>
  <c r="AC44" i="7"/>
  <c r="AC45" i="7"/>
  <c r="U47" i="7"/>
  <c r="J48" i="7"/>
  <c r="Y48" i="7"/>
  <c r="AH49" i="7"/>
  <c r="O52" i="7"/>
  <c r="AC52" i="7"/>
  <c r="AC53" i="7"/>
  <c r="X54" i="7"/>
  <c r="M70" i="7"/>
  <c r="AG70" i="7"/>
  <c r="Q71" i="7"/>
  <c r="AG71" i="7"/>
  <c r="R72" i="7"/>
  <c r="AJ74" i="7"/>
  <c r="N75" i="7"/>
  <c r="AD75" i="7"/>
  <c r="N76" i="7"/>
  <c r="AF77" i="7"/>
  <c r="P78" i="7"/>
  <c r="AF78" i="7"/>
  <c r="N79" i="7"/>
  <c r="AD79" i="7"/>
  <c r="AJ82" i="7"/>
  <c r="N83" i="7"/>
  <c r="AE83" i="7"/>
  <c r="AC85" i="7"/>
  <c r="X85" i="7"/>
  <c r="J86" i="7"/>
  <c r="W86" i="7"/>
  <c r="J87" i="7"/>
  <c r="V87" i="7"/>
  <c r="R91" i="7"/>
  <c r="AD92" i="7"/>
  <c r="P93" i="7"/>
  <c r="AD94" i="7"/>
  <c r="AG94" i="7"/>
  <c r="Q94" i="7"/>
  <c r="Y94" i="7"/>
  <c r="AC95" i="7"/>
  <c r="AF101" i="7"/>
  <c r="AI105" i="7"/>
  <c r="S105" i="7"/>
  <c r="AD107" i="7"/>
  <c r="O108" i="7"/>
  <c r="AE108" i="7"/>
  <c r="N109" i="7"/>
  <c r="AB110" i="7"/>
  <c r="M111" i="7"/>
  <c r="N112" i="7"/>
  <c r="AD114" i="7"/>
  <c r="X114" i="7"/>
  <c r="U114" i="7"/>
  <c r="AF114" i="7"/>
  <c r="W116" i="7"/>
  <c r="AI117" i="7"/>
  <c r="O122" i="7"/>
  <c r="AF124" i="7"/>
  <c r="M125" i="7"/>
  <c r="AC125" i="7"/>
  <c r="AJ127" i="7"/>
  <c r="AC128" i="7"/>
  <c r="AJ130" i="7"/>
  <c r="AD131" i="7"/>
  <c r="O131" i="7"/>
  <c r="AE131" i="7"/>
  <c r="AF131" i="7"/>
  <c r="W133" i="7"/>
  <c r="AB135" i="7"/>
  <c r="M139" i="7"/>
  <c r="Q141" i="7"/>
  <c r="AH141" i="7"/>
  <c r="V145" i="7"/>
  <c r="V146" i="7"/>
  <c r="W147" i="7"/>
  <c r="AI151" i="7"/>
  <c r="AG80" i="7"/>
  <c r="AI81" i="7"/>
  <c r="AJ83" i="7"/>
  <c r="AC84" i="7"/>
  <c r="AC93" i="7"/>
  <c r="J100" i="7"/>
  <c r="AE102" i="7"/>
  <c r="AJ103" i="7"/>
  <c r="Z105" i="7"/>
  <c r="AI106" i="7"/>
  <c r="AJ108" i="7"/>
  <c r="AI116" i="7"/>
  <c r="V116" i="7"/>
  <c r="AH116" i="7"/>
  <c r="AA121" i="7"/>
  <c r="AJ129" i="7"/>
  <c r="AJ138" i="7"/>
  <c r="J139" i="7"/>
  <c r="AE140" i="7"/>
  <c r="AD140" i="7"/>
  <c r="AF141" i="7"/>
  <c r="J143" i="7"/>
  <c r="J149" i="7"/>
  <c r="W149" i="7"/>
  <c r="J151" i="7"/>
  <c r="J153" i="7"/>
  <c r="N154" i="7"/>
  <c r="X155" i="7"/>
  <c r="AJ156" i="7"/>
  <c r="AI160" i="7"/>
  <c r="J161" i="7"/>
  <c r="N162" i="7"/>
  <c r="X163" i="7"/>
  <c r="AJ164" i="7"/>
  <c r="AF164" i="7"/>
  <c r="M165" i="7"/>
  <c r="AC165" i="7"/>
  <c r="AI166" i="7"/>
  <c r="AI167" i="7"/>
  <c r="W171" i="7"/>
  <c r="M172" i="7"/>
  <c r="AF172" i="7"/>
  <c r="Q173" i="7"/>
  <c r="R174" i="7"/>
  <c r="AH174" i="7"/>
  <c r="O180" i="7"/>
  <c r="V181" i="7"/>
  <c r="AJ186" i="7"/>
  <c r="W187" i="7"/>
  <c r="M188" i="7"/>
  <c r="AC188" i="7"/>
  <c r="AF189" i="7"/>
  <c r="Q190" i="7"/>
  <c r="AI191" i="7"/>
  <c r="V194" i="7"/>
  <c r="W196" i="7"/>
  <c r="AG197" i="7"/>
  <c r="R198" i="7"/>
  <c r="AJ200" i="7"/>
  <c r="J202" i="7"/>
  <c r="R202" i="7"/>
  <c r="Q203" i="7"/>
  <c r="AH203" i="7"/>
  <c r="Q204" i="7"/>
  <c r="AC207" i="7"/>
  <c r="AD207" i="7"/>
  <c r="T211" i="7"/>
  <c r="V212" i="7"/>
  <c r="N213" i="7"/>
  <c r="AF213" i="7"/>
  <c r="M214" i="7"/>
  <c r="AG214" i="7"/>
  <c r="R215" i="7"/>
  <c r="M216" i="7"/>
  <c r="N217" i="7"/>
  <c r="AH224" i="7"/>
  <c r="U227" i="7"/>
  <c r="V228" i="7"/>
  <c r="J230" i="7"/>
  <c r="AG231" i="7"/>
  <c r="R232" i="7"/>
  <c r="J233" i="7"/>
  <c r="Y235" i="7"/>
  <c r="S237" i="7"/>
  <c r="O239" i="7"/>
  <c r="Q241" i="7"/>
  <c r="AE242" i="7"/>
  <c r="AH244" i="7"/>
  <c r="AJ244" i="7"/>
  <c r="N248" i="7"/>
  <c r="J253" i="7"/>
  <c r="O257" i="7"/>
  <c r="AI260" i="7"/>
  <c r="AB260" i="7"/>
  <c r="N262" i="7"/>
  <c r="Q263" i="7"/>
  <c r="AI264" i="7"/>
  <c r="V264" i="7"/>
  <c r="AF264" i="7"/>
  <c r="Z264" i="7"/>
  <c r="U269" i="7"/>
  <c r="J284" i="7"/>
  <c r="AJ294" i="7"/>
  <c r="Y294" i="7"/>
  <c r="U294" i="7"/>
  <c r="AG294" i="7"/>
  <c r="M294" i="7"/>
  <c r="V316" i="7"/>
  <c r="AD316" i="7"/>
  <c r="N316" i="7"/>
  <c r="AC316" i="7"/>
  <c r="M316" i="7"/>
  <c r="AF140" i="7"/>
  <c r="Y149" i="7"/>
  <c r="O154" i="7"/>
  <c r="AC155" i="7"/>
  <c r="AD161" i="7"/>
  <c r="O162" i="7"/>
  <c r="AC163" i="7"/>
  <c r="O165" i="7"/>
  <c r="AE165" i="7"/>
  <c r="O172" i="7"/>
  <c r="M178" i="7"/>
  <c r="P180" i="7"/>
  <c r="X181" i="7"/>
  <c r="AD187" i="7"/>
  <c r="O188" i="7"/>
  <c r="AE188" i="7"/>
  <c r="N189" i="7"/>
  <c r="AG189" i="7"/>
  <c r="R190" i="7"/>
  <c r="X194" i="7"/>
  <c r="X196" i="7"/>
  <c r="Y198" i="7"/>
  <c r="M201" i="7"/>
  <c r="U202" i="7"/>
  <c r="AH202" i="7"/>
  <c r="R203" i="7"/>
  <c r="S204" i="7"/>
  <c r="S208" i="7"/>
  <c r="Z209" i="7"/>
  <c r="AE210" i="7"/>
  <c r="U210" i="7"/>
  <c r="AI210" i="7"/>
  <c r="AD211" i="7"/>
  <c r="W212" i="7"/>
  <c r="O213" i="7"/>
  <c r="AH213" i="7"/>
  <c r="O214" i="7"/>
  <c r="AI214" i="7"/>
  <c r="T215" i="7"/>
  <c r="O216" i="7"/>
  <c r="AF233" i="7"/>
  <c r="O233" i="7"/>
  <c r="AF234" i="7"/>
  <c r="AG235" i="7"/>
  <c r="AJ238" i="7"/>
  <c r="AE240" i="7"/>
  <c r="Z240" i="7"/>
  <c r="P240" i="7"/>
  <c r="AH240" i="7"/>
  <c r="P248" i="7"/>
  <c r="AJ254" i="7"/>
  <c r="AD254" i="7"/>
  <c r="Q257" i="7"/>
  <c r="J259" i="7"/>
  <c r="W263" i="7"/>
  <c r="J266" i="7"/>
  <c r="AJ268" i="7"/>
  <c r="T268" i="7"/>
  <c r="AC281" i="7"/>
  <c r="Z281" i="7"/>
  <c r="X281" i="7"/>
  <c r="R281" i="7"/>
  <c r="P281" i="7"/>
  <c r="AH281" i="7"/>
  <c r="AI287" i="7"/>
  <c r="AH287" i="7"/>
  <c r="R287" i="7"/>
  <c r="AF287" i="7"/>
  <c r="P287" i="7"/>
  <c r="AD287" i="7"/>
  <c r="N287" i="7"/>
  <c r="AC287" i="7"/>
  <c r="M287" i="7"/>
  <c r="Z287" i="7"/>
  <c r="V287" i="7"/>
  <c r="X289" i="7"/>
  <c r="AD293" i="7"/>
  <c r="AJ308" i="7"/>
  <c r="X308" i="7"/>
  <c r="V308" i="7"/>
  <c r="S308" i="7"/>
  <c r="AI308" i="7"/>
  <c r="Q308" i="7"/>
  <c r="AG308" i="7"/>
  <c r="N308" i="7"/>
  <c r="AF308" i="7"/>
  <c r="M308" i="7"/>
  <c r="AB308" i="7"/>
  <c r="J99" i="7"/>
  <c r="AE100" i="7"/>
  <c r="P102" i="7"/>
  <c r="W115" i="7"/>
  <c r="M116" i="7"/>
  <c r="Y116" i="7"/>
  <c r="AI118" i="7"/>
  <c r="M121" i="7"/>
  <c r="AI125" i="7"/>
  <c r="V125" i="7"/>
  <c r="AH125" i="7"/>
  <c r="M129" i="7"/>
  <c r="AD139" i="7"/>
  <c r="AC139" i="7"/>
  <c r="N140" i="7"/>
  <c r="AG140" i="7"/>
  <c r="AC146" i="7"/>
  <c r="AF149" i="7"/>
  <c r="Z149" i="7"/>
  <c r="AJ151" i="7"/>
  <c r="AJ153" i="7"/>
  <c r="V154" i="7"/>
  <c r="AE155" i="7"/>
  <c r="T159" i="7"/>
  <c r="M160" i="7"/>
  <c r="AJ161" i="7"/>
  <c r="V162" i="7"/>
  <c r="AE163" i="7"/>
  <c r="P164" i="7"/>
  <c r="Q165" i="7"/>
  <c r="AG165" i="7"/>
  <c r="R166" i="7"/>
  <c r="AB167" i="7"/>
  <c r="T168" i="7"/>
  <c r="N170" i="7"/>
  <c r="P172" i="7"/>
  <c r="X173" i="7"/>
  <c r="AJ177" i="7"/>
  <c r="N178" i="7"/>
  <c r="AC179" i="7"/>
  <c r="U180" i="7"/>
  <c r="AI182" i="7"/>
  <c r="AE182" i="7"/>
  <c r="S184" i="7"/>
  <c r="AJ185" i="7"/>
  <c r="M186" i="7"/>
  <c r="J187" i="7"/>
  <c r="P188" i="7"/>
  <c r="AF188" i="7"/>
  <c r="P189" i="7"/>
  <c r="W190" i="7"/>
  <c r="AJ193" i="7"/>
  <c r="Y194" i="7"/>
  <c r="AC195" i="7"/>
  <c r="Y195" i="7"/>
  <c r="Z198" i="7"/>
  <c r="T200" i="7"/>
  <c r="T201" i="7"/>
  <c r="AJ202" i="7"/>
  <c r="AF202" i="7"/>
  <c r="V202" i="7"/>
  <c r="V203" i="7"/>
  <c r="Y204" i="7"/>
  <c r="P207" i="7"/>
  <c r="V208" i="7"/>
  <c r="AB209" i="7"/>
  <c r="Y210" i="7"/>
  <c r="AF211" i="7"/>
  <c r="R213" i="7"/>
  <c r="AJ213" i="7"/>
  <c r="Q214" i="7"/>
  <c r="U216" i="7"/>
  <c r="P217" i="7"/>
  <c r="AD218" i="7"/>
  <c r="Y218" i="7"/>
  <c r="AE218" i="7"/>
  <c r="P224" i="7"/>
  <c r="O231" i="7"/>
  <c r="X232" i="7"/>
  <c r="W239" i="7"/>
  <c r="AC240" i="7"/>
  <c r="AE241" i="7"/>
  <c r="AD247" i="7"/>
  <c r="Y247" i="7"/>
  <c r="O247" i="7"/>
  <c r="AG247" i="7"/>
  <c r="R248" i="7"/>
  <c r="AF249" i="7"/>
  <c r="Q249" i="7"/>
  <c r="AG249" i="7"/>
  <c r="AE258" i="7"/>
  <c r="X258" i="7"/>
  <c r="AC263" i="7"/>
  <c r="AG289" i="7"/>
  <c r="AH289" i="7"/>
  <c r="AF289" i="7"/>
  <c r="Z289" i="7"/>
  <c r="P289" i="7"/>
  <c r="AJ293" i="7"/>
  <c r="N293" i="7"/>
  <c r="W154" i="7"/>
  <c r="W162" i="7"/>
  <c r="M163" i="7"/>
  <c r="AF163" i="7"/>
  <c r="Q164" i="7"/>
  <c r="R165" i="7"/>
  <c r="AH165" i="7"/>
  <c r="AC168" i="7"/>
  <c r="U170" i="7"/>
  <c r="AC171" i="7"/>
  <c r="U172" i="7"/>
  <c r="Y173" i="7"/>
  <c r="AI174" i="7"/>
  <c r="Y174" i="7"/>
  <c r="U178" i="7"/>
  <c r="J180" i="7"/>
  <c r="AE181" i="7"/>
  <c r="AD181" i="7"/>
  <c r="AG182" i="7"/>
  <c r="R183" i="7"/>
  <c r="AB184" i="7"/>
  <c r="N186" i="7"/>
  <c r="AC187" i="7"/>
  <c r="R188" i="7"/>
  <c r="AH188" i="7"/>
  <c r="Q189" i="7"/>
  <c r="T193" i="7"/>
  <c r="M194" i="7"/>
  <c r="AC194" i="7"/>
  <c r="Z195" i="7"/>
  <c r="AD196" i="7"/>
  <c r="AE196" i="7"/>
  <c r="U201" i="7"/>
  <c r="X202" i="7"/>
  <c r="Z204" i="7"/>
  <c r="U205" i="7"/>
  <c r="Y208" i="7"/>
  <c r="AE209" i="7"/>
  <c r="R209" i="7"/>
  <c r="AD209" i="7"/>
  <c r="O210" i="7"/>
  <c r="J211" i="7"/>
  <c r="T213" i="7"/>
  <c r="S214" i="7"/>
  <c r="AE216" i="7"/>
  <c r="T217" i="7"/>
  <c r="AG218" i="7"/>
  <c r="R224" i="7"/>
  <c r="J225" i="7"/>
  <c r="J227" i="7"/>
  <c r="Q231" i="7"/>
  <c r="Z232" i="7"/>
  <c r="Q233" i="7"/>
  <c r="AG234" i="7"/>
  <c r="AH234" i="7"/>
  <c r="J239" i="7"/>
  <c r="N240" i="7"/>
  <c r="AC246" i="7"/>
  <c r="V246" i="7"/>
  <c r="X248" i="7"/>
  <c r="AG250" i="7"/>
  <c r="AH250" i="7"/>
  <c r="R250" i="7"/>
  <c r="AI252" i="7"/>
  <c r="AJ252" i="7"/>
  <c r="M253" i="7"/>
  <c r="V254" i="7"/>
  <c r="AI256" i="7"/>
  <c r="X256" i="7"/>
  <c r="AH256" i="7"/>
  <c r="N256" i="7"/>
  <c r="AE257" i="7"/>
  <c r="P258" i="7"/>
  <c r="AE263" i="7"/>
  <c r="AF265" i="7"/>
  <c r="AG265" i="7"/>
  <c r="AE265" i="7"/>
  <c r="Q265" i="7"/>
  <c r="AG266" i="7"/>
  <c r="R266" i="7"/>
  <c r="P266" i="7"/>
  <c r="AH266" i="7"/>
  <c r="Z266" i="7"/>
  <c r="AJ271" i="7"/>
  <c r="Y271" i="7"/>
  <c r="W271" i="7"/>
  <c r="U271" i="7"/>
  <c r="AG271" i="7"/>
  <c r="M271" i="7"/>
  <c r="AF281" i="7"/>
  <c r="U287" i="7"/>
  <c r="R289" i="7"/>
  <c r="AC292" i="7"/>
  <c r="V293" i="7"/>
  <c r="Z308" i="7"/>
  <c r="AJ148" i="7"/>
  <c r="J157" i="7"/>
  <c r="AD162" i="7"/>
  <c r="O163" i="7"/>
  <c r="V164" i="7"/>
  <c r="U165" i="7"/>
  <c r="V170" i="7"/>
  <c r="W172" i="7"/>
  <c r="AD173" i="7"/>
  <c r="Z174" i="7"/>
  <c r="V178" i="7"/>
  <c r="X180" i="7"/>
  <c r="AF181" i="7"/>
  <c r="U188" i="7"/>
  <c r="V189" i="7"/>
  <c r="Z190" i="7"/>
  <c r="AF196" i="7"/>
  <c r="AH198" i="7"/>
  <c r="AI209" i="7"/>
  <c r="V213" i="7"/>
  <c r="W214" i="7"/>
  <c r="X217" i="7"/>
  <c r="AA225" i="7"/>
  <c r="Q225" i="7"/>
  <c r="W233" i="7"/>
  <c r="R240" i="7"/>
  <c r="M247" i="7"/>
  <c r="J248" i="7"/>
  <c r="Z248" i="7"/>
  <c r="O249" i="7"/>
  <c r="U253" i="7"/>
  <c r="R258" i="7"/>
  <c r="AE266" i="7"/>
  <c r="AI267" i="7"/>
  <c r="AD270" i="7"/>
  <c r="O271" i="7"/>
  <c r="X287" i="7"/>
  <c r="AE162" i="7"/>
  <c r="J164" i="7"/>
  <c r="W165" i="7"/>
  <c r="J167" i="7"/>
  <c r="J170" i="7"/>
  <c r="AC170" i="7"/>
  <c r="N171" i="7"/>
  <c r="X172" i="7"/>
  <c r="AJ173" i="7"/>
  <c r="AF173" i="7"/>
  <c r="M174" i="7"/>
  <c r="AC174" i="7"/>
  <c r="AI175" i="7"/>
  <c r="J178" i="7"/>
  <c r="AC178" i="7"/>
  <c r="AD180" i="7"/>
  <c r="AC180" i="7"/>
  <c r="N181" i="7"/>
  <c r="V186" i="7"/>
  <c r="N187" i="7"/>
  <c r="X189" i="7"/>
  <c r="AI190" i="7"/>
  <c r="AE190" i="7"/>
  <c r="AI192" i="7"/>
  <c r="P194" i="7"/>
  <c r="AF194" i="7"/>
  <c r="O196" i="7"/>
  <c r="AH196" i="7"/>
  <c r="AI198" i="7"/>
  <c r="AC201" i="7"/>
  <c r="N202" i="7"/>
  <c r="AC203" i="7"/>
  <c r="AD203" i="7"/>
  <c r="N203" i="7"/>
  <c r="Z203" i="7"/>
  <c r="AI204" i="7"/>
  <c r="J206" i="7"/>
  <c r="J207" i="7"/>
  <c r="AA208" i="7"/>
  <c r="AI208" i="7"/>
  <c r="R208" i="7"/>
  <c r="AC208" i="7"/>
  <c r="N209" i="7"/>
  <c r="AJ209" i="7"/>
  <c r="T210" i="7"/>
  <c r="AA214" i="7"/>
  <c r="J216" i="7"/>
  <c r="AB217" i="7"/>
  <c r="O218" i="7"/>
  <c r="J224" i="7"/>
  <c r="AH232" i="7"/>
  <c r="Y233" i="7"/>
  <c r="P234" i="7"/>
  <c r="S235" i="7"/>
  <c r="AA235" i="7"/>
  <c r="N238" i="7"/>
  <c r="AD239" i="7"/>
  <c r="U239" i="7"/>
  <c r="AE239" i="7"/>
  <c r="AG239" i="7"/>
  <c r="V240" i="7"/>
  <c r="AF241" i="7"/>
  <c r="Y241" i="7"/>
  <c r="J255" i="7"/>
  <c r="Z258" i="7"/>
  <c r="AD263" i="7"/>
  <c r="O263" i="7"/>
  <c r="Y263" i="7"/>
  <c r="U263" i="7"/>
  <c r="AJ270" i="7"/>
  <c r="N270" i="7"/>
  <c r="AC154" i="7"/>
  <c r="AF157" i="7"/>
  <c r="Y165" i="7"/>
  <c r="AC172" i="7"/>
  <c r="AE180" i="7"/>
  <c r="O187" i="7"/>
  <c r="AD188" i="7"/>
  <c r="X188" i="7"/>
  <c r="Y189" i="7"/>
  <c r="AG190" i="7"/>
  <c r="AE203" i="7"/>
  <c r="AD208" i="7"/>
  <c r="O209" i="7"/>
  <c r="AG213" i="7"/>
  <c r="W213" i="7"/>
  <c r="AB213" i="7"/>
  <c r="AC214" i="7"/>
  <c r="AA216" i="7"/>
  <c r="W216" i="7"/>
  <c r="AI237" i="7"/>
  <c r="M237" i="7"/>
  <c r="AI248" i="7"/>
  <c r="AF248" i="7"/>
  <c r="V248" i="7"/>
  <c r="AH248" i="7"/>
  <c r="AC262" i="7"/>
  <c r="V262" i="7"/>
  <c r="AC269" i="7"/>
  <c r="V270" i="7"/>
  <c r="AI297" i="7"/>
  <c r="Z297" i="7"/>
  <c r="X297" i="7"/>
  <c r="R297" i="7"/>
  <c r="P297" i="7"/>
  <c r="AH297" i="7"/>
  <c r="J300" i="7"/>
  <c r="U324" i="7"/>
  <c r="AJ162" i="7"/>
  <c r="W163" i="7"/>
  <c r="AD164" i="7"/>
  <c r="AF165" i="7"/>
  <c r="Z165" i="7"/>
  <c r="AE172" i="7"/>
  <c r="M180" i="7"/>
  <c r="V187" i="7"/>
  <c r="AD189" i="7"/>
  <c r="Q198" i="7"/>
  <c r="O203" i="7"/>
  <c r="AE206" i="7"/>
  <c r="AC206" i="7"/>
  <c r="AI207" i="7"/>
  <c r="AH207" i="7"/>
  <c r="Q207" i="7"/>
  <c r="AB207" i="7"/>
  <c r="N208" i="7"/>
  <c r="AC210" i="7"/>
  <c r="R211" i="7"/>
  <c r="X213" i="7"/>
  <c r="AE213" i="7"/>
  <c r="AE214" i="7"/>
  <c r="AD215" i="7"/>
  <c r="AE224" i="7"/>
  <c r="AF224" i="7"/>
  <c r="AD224" i="7"/>
  <c r="Y225" i="7"/>
  <c r="AD228" i="7"/>
  <c r="AD231" i="7"/>
  <c r="W231" i="7"/>
  <c r="AE231" i="7"/>
  <c r="AG233" i="7"/>
  <c r="X234" i="7"/>
  <c r="AD240" i="7"/>
  <c r="O241" i="7"/>
  <c r="AG242" i="7"/>
  <c r="AF242" i="7"/>
  <c r="P242" i="7"/>
  <c r="W247" i="7"/>
  <c r="AE249" i="7"/>
  <c r="AA251" i="7"/>
  <c r="AH258" i="7"/>
  <c r="AJ261" i="7"/>
  <c r="U261" i="7"/>
  <c r="AJ262" i="7"/>
  <c r="AI290" i="7"/>
  <c r="S290" i="7"/>
  <c r="V324" i="7"/>
  <c r="AD324" i="7"/>
  <c r="N324" i="7"/>
  <c r="AH343" i="7"/>
  <c r="AF345" i="7"/>
  <c r="AH348" i="7"/>
  <c r="Y362" i="7"/>
  <c r="Y363" i="7"/>
  <c r="AI364" i="7"/>
  <c r="AE364" i="7"/>
  <c r="AD372" i="7"/>
  <c r="W372" i="7"/>
  <c r="AD388" i="7"/>
  <c r="O388" i="7"/>
  <c r="AD408" i="7"/>
  <c r="N408" i="7"/>
  <c r="AB423" i="7"/>
  <c r="Z423" i="7"/>
  <c r="AE486" i="7"/>
  <c r="AJ486" i="7"/>
  <c r="W486" i="7"/>
  <c r="AC505" i="7"/>
  <c r="Y505" i="7"/>
  <c r="N505" i="7"/>
  <c r="W505" i="7"/>
  <c r="AH505" i="7"/>
  <c r="V505" i="7"/>
  <c r="AG505" i="7"/>
  <c r="R505" i="7"/>
  <c r="AF505" i="7"/>
  <c r="Q505" i="7"/>
  <c r="AE505" i="7"/>
  <c r="P505" i="7"/>
  <c r="AD505" i="7"/>
  <c r="O505" i="7"/>
  <c r="Z505" i="7"/>
  <c r="AJ516" i="7"/>
  <c r="AH516" i="7"/>
  <c r="AC516" i="7"/>
  <c r="Z516" i="7"/>
  <c r="U516" i="7"/>
  <c r="R516" i="7"/>
  <c r="M516" i="7"/>
  <c r="AI711" i="7"/>
  <c r="W711" i="7"/>
  <c r="AH711" i="7"/>
  <c r="S711" i="7"/>
  <c r="AF711" i="7"/>
  <c r="R711" i="7"/>
  <c r="AE711" i="7"/>
  <c r="P711" i="7"/>
  <c r="AB711" i="7"/>
  <c r="O711" i="7"/>
  <c r="AA711" i="7"/>
  <c r="N711" i="7"/>
  <c r="Z711" i="7"/>
  <c r="M711" i="7"/>
  <c r="X711" i="7"/>
  <c r="AF721" i="7"/>
  <c r="Q721" i="7"/>
  <c r="AA727" i="7"/>
  <c r="V727" i="7"/>
  <c r="S727" i="7"/>
  <c r="AE727" i="7"/>
  <c r="AH727" i="7"/>
  <c r="AF727" i="7"/>
  <c r="AD727" i="7"/>
  <c r="R727" i="7"/>
  <c r="P727" i="7"/>
  <c r="O727" i="7"/>
  <c r="AH790" i="7"/>
  <c r="AF790" i="7"/>
  <c r="P272" i="7"/>
  <c r="AF272" i="7"/>
  <c r="Q280" i="7"/>
  <c r="U286" i="7"/>
  <c r="AE288" i="7"/>
  <c r="AI291" i="7"/>
  <c r="P295" i="7"/>
  <c r="AF295" i="7"/>
  <c r="Q296" i="7"/>
  <c r="U302" i="7"/>
  <c r="V303" i="7"/>
  <c r="J304" i="7"/>
  <c r="AE304" i="7"/>
  <c r="W306" i="7"/>
  <c r="AH308" i="7"/>
  <c r="N310" i="7"/>
  <c r="AF310" i="7"/>
  <c r="V311" i="7"/>
  <c r="N312" i="7"/>
  <c r="AB312" i="7"/>
  <c r="AD313" i="7"/>
  <c r="W313" i="7"/>
  <c r="AC315" i="7"/>
  <c r="AI317" i="7"/>
  <c r="Y317" i="7"/>
  <c r="J319" i="7"/>
  <c r="S321" i="7"/>
  <c r="AC323" i="7"/>
  <c r="M324" i="7"/>
  <c r="AC324" i="7"/>
  <c r="AI325" i="7"/>
  <c r="Y325" i="7"/>
  <c r="W326" i="7"/>
  <c r="J327" i="7"/>
  <c r="N343" i="7"/>
  <c r="AI343" i="7"/>
  <c r="W344" i="7"/>
  <c r="M345" i="7"/>
  <c r="Q346" i="7"/>
  <c r="AG346" i="7"/>
  <c r="O347" i="7"/>
  <c r="AE347" i="7"/>
  <c r="AI348" i="7"/>
  <c r="J350" i="7"/>
  <c r="AG351" i="7"/>
  <c r="AC351" i="7"/>
  <c r="N352" i="7"/>
  <c r="AI353" i="7"/>
  <c r="V354" i="7"/>
  <c r="R355" i="7"/>
  <c r="AH355" i="7"/>
  <c r="W356" i="7"/>
  <c r="T357" i="7"/>
  <c r="M358" i="7"/>
  <c r="V359" i="7"/>
  <c r="AI360" i="7"/>
  <c r="M362" i="7"/>
  <c r="AC362" i="7"/>
  <c r="AC363" i="7"/>
  <c r="AH363" i="7"/>
  <c r="R363" i="7"/>
  <c r="Z363" i="7"/>
  <c r="M367" i="7"/>
  <c r="R375" i="7"/>
  <c r="U378" i="7"/>
  <c r="J382" i="7"/>
  <c r="W387" i="7"/>
  <c r="M391" i="7"/>
  <c r="M408" i="7"/>
  <c r="M416" i="7"/>
  <c r="Y436" i="7"/>
  <c r="AA448" i="7"/>
  <c r="U448" i="7"/>
  <c r="T448" i="7"/>
  <c r="S448" i="7"/>
  <c r="AI448" i="7"/>
  <c r="Q448" i="7"/>
  <c r="AH448" i="7"/>
  <c r="M448" i="7"/>
  <c r="AG448" i="7"/>
  <c r="X303" i="7"/>
  <c r="Z313" i="7"/>
  <c r="AE315" i="7"/>
  <c r="Z317" i="7"/>
  <c r="AE323" i="7"/>
  <c r="Z325" i="7"/>
  <c r="O345" i="7"/>
  <c r="O348" i="7"/>
  <c r="AD351" i="7"/>
  <c r="X354" i="7"/>
  <c r="P357" i="7"/>
  <c r="Q358" i="7"/>
  <c r="AD363" i="7"/>
  <c r="R367" i="7"/>
  <c r="AC371" i="7"/>
  <c r="V371" i="7"/>
  <c r="AG371" i="7"/>
  <c r="Q371" i="7"/>
  <c r="AD371" i="7"/>
  <c r="O372" i="7"/>
  <c r="AF373" i="7"/>
  <c r="S376" i="7"/>
  <c r="AC379" i="7"/>
  <c r="V379" i="7"/>
  <c r="AH379" i="7"/>
  <c r="R379" i="7"/>
  <c r="AE379" i="7"/>
  <c r="O379" i="7"/>
  <c r="AG379" i="7"/>
  <c r="AF382" i="7"/>
  <c r="Y382" i="7"/>
  <c r="U382" i="7"/>
  <c r="M382" i="7"/>
  <c r="W388" i="7"/>
  <c r="P408" i="7"/>
  <c r="AI412" i="7"/>
  <c r="U412" i="7"/>
  <c r="Q412" i="7"/>
  <c r="AG412" i="7"/>
  <c r="AI417" i="7"/>
  <c r="AG417" i="7"/>
  <c r="N417" i="7"/>
  <c r="AB417" i="7"/>
  <c r="Y417" i="7"/>
  <c r="S417" i="7"/>
  <c r="Q423" i="7"/>
  <c r="AF436" i="7"/>
  <c r="X436" i="7"/>
  <c r="T436" i="7"/>
  <c r="R436" i="7"/>
  <c r="AH436" i="7"/>
  <c r="P436" i="7"/>
  <c r="AG436" i="7"/>
  <c r="O436" i="7"/>
  <c r="X505" i="7"/>
  <c r="V711" i="7"/>
  <c r="AJ204" i="7"/>
  <c r="AH204" i="7"/>
  <c r="J212" i="7"/>
  <c r="AC224" i="7"/>
  <c r="AF226" i="7"/>
  <c r="AC229" i="7"/>
  <c r="J231" i="7"/>
  <c r="AE232" i="7"/>
  <c r="AD232" i="7"/>
  <c r="AJ236" i="7"/>
  <c r="J249" i="7"/>
  <c r="AJ253" i="7"/>
  <c r="AC254" i="7"/>
  <c r="AD255" i="7"/>
  <c r="AC255" i="7"/>
  <c r="AG258" i="7"/>
  <c r="J261" i="7"/>
  <c r="AE264" i="7"/>
  <c r="J272" i="7"/>
  <c r="Y280" i="7"/>
  <c r="AG281" i="7"/>
  <c r="J282" i="7"/>
  <c r="Y286" i="7"/>
  <c r="AE287" i="7"/>
  <c r="AF288" i="7"/>
  <c r="Q294" i="7"/>
  <c r="J295" i="7"/>
  <c r="Y296" i="7"/>
  <c r="AG297" i="7"/>
  <c r="J298" i="7"/>
  <c r="AI299" i="7"/>
  <c r="Y302" i="7"/>
  <c r="AE303" i="7"/>
  <c r="Z303" i="7"/>
  <c r="AI304" i="7"/>
  <c r="J306" i="7"/>
  <c r="AA306" i="7"/>
  <c r="S310" i="7"/>
  <c r="Q312" i="7"/>
  <c r="AE312" i="7"/>
  <c r="M313" i="7"/>
  <c r="AA313" i="7"/>
  <c r="V314" i="7"/>
  <c r="W315" i="7"/>
  <c r="AF315" i="7"/>
  <c r="P316" i="7"/>
  <c r="AF316" i="7"/>
  <c r="N317" i="7"/>
  <c r="AD317" i="7"/>
  <c r="AA318" i="7"/>
  <c r="V321" i="7"/>
  <c r="V322" i="7"/>
  <c r="W323" i="7"/>
  <c r="AF323" i="7"/>
  <c r="P324" i="7"/>
  <c r="AF324" i="7"/>
  <c r="N325" i="7"/>
  <c r="AD325" i="7"/>
  <c r="Y327" i="7"/>
  <c r="S343" i="7"/>
  <c r="J344" i="7"/>
  <c r="P345" i="7"/>
  <c r="R347" i="7"/>
  <c r="AH347" i="7"/>
  <c r="R348" i="7"/>
  <c r="J349" i="7"/>
  <c r="AC350" i="7"/>
  <c r="M351" i="7"/>
  <c r="AH351" i="7"/>
  <c r="W352" i="7"/>
  <c r="P353" i="7"/>
  <c r="Y354" i="7"/>
  <c r="W355" i="7"/>
  <c r="J356" i="7"/>
  <c r="U358" i="7"/>
  <c r="AG359" i="7"/>
  <c r="AC359" i="7"/>
  <c r="S360" i="7"/>
  <c r="P362" i="7"/>
  <c r="AF362" i="7"/>
  <c r="N363" i="7"/>
  <c r="AE363" i="7"/>
  <c r="W364" i="7"/>
  <c r="V367" i="7"/>
  <c r="AI368" i="7"/>
  <c r="AJ371" i="7"/>
  <c r="AE371" i="7"/>
  <c r="AE372" i="7"/>
  <c r="V375" i="7"/>
  <c r="AC378" i="7"/>
  <c r="AJ379" i="7"/>
  <c r="X382" i="7"/>
  <c r="AG387" i="7"/>
  <c r="AE388" i="7"/>
  <c r="Z391" i="7"/>
  <c r="S406" i="7"/>
  <c r="AJ407" i="7"/>
  <c r="U408" i="7"/>
  <c r="AC409" i="7"/>
  <c r="V409" i="7"/>
  <c r="AH409" i="7"/>
  <c r="R409" i="7"/>
  <c r="AE409" i="7"/>
  <c r="O409" i="7"/>
  <c r="Z409" i="7"/>
  <c r="U416" i="7"/>
  <c r="AI423" i="7"/>
  <c r="AC436" i="7"/>
  <c r="AB448" i="7"/>
  <c r="AB515" i="7"/>
  <c r="AJ515" i="7"/>
  <c r="T515" i="7"/>
  <c r="AJ523" i="7"/>
  <c r="AB523" i="7"/>
  <c r="T523" i="7"/>
  <c r="AI709" i="7"/>
  <c r="AJ711" i="7"/>
  <c r="J714" i="7"/>
  <c r="V272" i="7"/>
  <c r="AE280" i="7"/>
  <c r="AC286" i="7"/>
  <c r="V295" i="7"/>
  <c r="AE296" i="7"/>
  <c r="AC302" i="7"/>
  <c r="M303" i="7"/>
  <c r="AC303" i="7"/>
  <c r="AF306" i="7"/>
  <c r="V310" i="7"/>
  <c r="R312" i="7"/>
  <c r="AH312" i="7"/>
  <c r="N313" i="7"/>
  <c r="AC313" i="7"/>
  <c r="T314" i="7"/>
  <c r="M315" i="7"/>
  <c r="Q316" i="7"/>
  <c r="AG316" i="7"/>
  <c r="O317" i="7"/>
  <c r="AE317" i="7"/>
  <c r="Z320" i="7"/>
  <c r="AA321" i="7"/>
  <c r="T322" i="7"/>
  <c r="M323" i="7"/>
  <c r="Q324" i="7"/>
  <c r="AG324" i="7"/>
  <c r="O325" i="7"/>
  <c r="AE325" i="7"/>
  <c r="U343" i="7"/>
  <c r="U345" i="7"/>
  <c r="AJ346" i="7"/>
  <c r="X346" i="7"/>
  <c r="V347" i="7"/>
  <c r="S348" i="7"/>
  <c r="N351" i="7"/>
  <c r="AE352" i="7"/>
  <c r="T353" i="7"/>
  <c r="M354" i="7"/>
  <c r="AC354" i="7"/>
  <c r="Y355" i="7"/>
  <c r="Y358" i="7"/>
  <c r="AD359" i="7"/>
  <c r="W360" i="7"/>
  <c r="Q362" i="7"/>
  <c r="AG362" i="7"/>
  <c r="O363" i="7"/>
  <c r="AG363" i="7"/>
  <c r="AI366" i="7"/>
  <c r="AG366" i="7"/>
  <c r="Z367" i="7"/>
  <c r="N371" i="7"/>
  <c r="AH371" i="7"/>
  <c r="N379" i="7"/>
  <c r="AE381" i="7"/>
  <c r="AF381" i="7"/>
  <c r="P381" i="7"/>
  <c r="Q382" i="7"/>
  <c r="AC391" i="7"/>
  <c r="AI406" i="7"/>
  <c r="Y408" i="7"/>
  <c r="AE411" i="7"/>
  <c r="AF411" i="7"/>
  <c r="X411" i="7"/>
  <c r="M412" i="7"/>
  <c r="M413" i="7"/>
  <c r="X416" i="7"/>
  <c r="O417" i="7"/>
  <c r="AD494" i="7"/>
  <c r="AE494" i="7"/>
  <c r="W494" i="7"/>
  <c r="AD709" i="7"/>
  <c r="AH709" i="7"/>
  <c r="S709" i="7"/>
  <c r="AG709" i="7"/>
  <c r="R709" i="7"/>
  <c r="AA709" i="7"/>
  <c r="N709" i="7"/>
  <c r="Z709" i="7"/>
  <c r="M709" i="7"/>
  <c r="J270" i="7"/>
  <c r="J271" i="7"/>
  <c r="AI272" i="7"/>
  <c r="X272" i="7"/>
  <c r="AG280" i="7"/>
  <c r="AI282" i="7"/>
  <c r="AJ285" i="7"/>
  <c r="AJ286" i="7"/>
  <c r="AE286" i="7"/>
  <c r="O288" i="7"/>
  <c r="J293" i="7"/>
  <c r="J294" i="7"/>
  <c r="AI295" i="7"/>
  <c r="X295" i="7"/>
  <c r="AG296" i="7"/>
  <c r="T299" i="7"/>
  <c r="AJ301" i="7"/>
  <c r="AJ302" i="7"/>
  <c r="AE302" i="7"/>
  <c r="N303" i="7"/>
  <c r="AD303" i="7"/>
  <c r="O304" i="7"/>
  <c r="AH306" i="7"/>
  <c r="W310" i="7"/>
  <c r="U312" i="7"/>
  <c r="AJ312" i="7"/>
  <c r="O313" i="7"/>
  <c r="AE313" i="7"/>
  <c r="W314" i="7"/>
  <c r="O315" i="7"/>
  <c r="J316" i="7"/>
  <c r="Q317" i="7"/>
  <c r="AG317" i="7"/>
  <c r="AD321" i="7"/>
  <c r="W322" i="7"/>
  <c r="O323" i="7"/>
  <c r="J324" i="7"/>
  <c r="Q325" i="7"/>
  <c r="AG325" i="7"/>
  <c r="V343" i="7"/>
  <c r="J345" i="7"/>
  <c r="X345" i="7"/>
  <c r="W348" i="7"/>
  <c r="AJ349" i="7"/>
  <c r="R351" i="7"/>
  <c r="J352" i="7"/>
  <c r="X353" i="7"/>
  <c r="N354" i="7"/>
  <c r="AD354" i="7"/>
  <c r="AJ355" i="7"/>
  <c r="Z355" i="7"/>
  <c r="AC358" i="7"/>
  <c r="M359" i="7"/>
  <c r="J362" i="7"/>
  <c r="Q363" i="7"/>
  <c r="O371" i="7"/>
  <c r="J373" i="7"/>
  <c r="AF378" i="7"/>
  <c r="Q379" i="7"/>
  <c r="AC382" i="7"/>
  <c r="J384" i="7"/>
  <c r="AC408" i="7"/>
  <c r="N409" i="7"/>
  <c r="Y412" i="7"/>
  <c r="R413" i="7"/>
  <c r="AC416" i="7"/>
  <c r="R417" i="7"/>
  <c r="AI420" i="7"/>
  <c r="AG420" i="7"/>
  <c r="X420" i="7"/>
  <c r="O420" i="7"/>
  <c r="AA514" i="7"/>
  <c r="AI514" i="7"/>
  <c r="S514" i="7"/>
  <c r="AI520" i="7"/>
  <c r="AH520" i="7"/>
  <c r="X520" i="7"/>
  <c r="N520" i="7"/>
  <c r="AF520" i="7"/>
  <c r="U520" i="7"/>
  <c r="AE520" i="7"/>
  <c r="R520" i="7"/>
  <c r="AD520" i="7"/>
  <c r="Q520" i="7"/>
  <c r="AC520" i="7"/>
  <c r="P520" i="7"/>
  <c r="Z520" i="7"/>
  <c r="O520" i="7"/>
  <c r="Y520" i="7"/>
  <c r="M520" i="7"/>
  <c r="W520" i="7"/>
  <c r="Y709" i="7"/>
  <c r="Z272" i="7"/>
  <c r="Z295" i="7"/>
  <c r="P303" i="7"/>
  <c r="AF303" i="7"/>
  <c r="Z310" i="7"/>
  <c r="W312" i="7"/>
  <c r="P313" i="7"/>
  <c r="P315" i="7"/>
  <c r="R317" i="7"/>
  <c r="AH317" i="7"/>
  <c r="AI321" i="7"/>
  <c r="P323" i="7"/>
  <c r="R325" i="7"/>
  <c r="AH325" i="7"/>
  <c r="AC347" i="7"/>
  <c r="Y347" i="7"/>
  <c r="Z348" i="7"/>
  <c r="U351" i="7"/>
  <c r="AF353" i="7"/>
  <c r="P354" i="7"/>
  <c r="AF354" i="7"/>
  <c r="J357" i="7"/>
  <c r="V363" i="7"/>
  <c r="R371" i="7"/>
  <c r="AI374" i="7"/>
  <c r="AC374" i="7"/>
  <c r="Y374" i="7"/>
  <c r="Q374" i="7"/>
  <c r="AG375" i="7"/>
  <c r="AH375" i="7"/>
  <c r="M375" i="7"/>
  <c r="AD375" i="7"/>
  <c r="Z375" i="7"/>
  <c r="AI377" i="7"/>
  <c r="W379" i="7"/>
  <c r="AD380" i="7"/>
  <c r="AE380" i="7"/>
  <c r="O380" i="7"/>
  <c r="AG382" i="7"/>
  <c r="AJ387" i="7"/>
  <c r="V387" i="7"/>
  <c r="AI390" i="7"/>
  <c r="M390" i="7"/>
  <c r="AG390" i="7"/>
  <c r="Y390" i="7"/>
  <c r="AF408" i="7"/>
  <c r="Q409" i="7"/>
  <c r="AD410" i="7"/>
  <c r="AE410" i="7"/>
  <c r="W410" i="7"/>
  <c r="P411" i="7"/>
  <c r="AC412" i="7"/>
  <c r="V413" i="7"/>
  <c r="AI414" i="7"/>
  <c r="W417" i="7"/>
  <c r="AD425" i="7"/>
  <c r="Z425" i="7"/>
  <c r="Q425" i="7"/>
  <c r="AC493" i="7"/>
  <c r="N493" i="7"/>
  <c r="AD493" i="7"/>
  <c r="V493" i="7"/>
  <c r="AI522" i="7"/>
  <c r="AA522" i="7"/>
  <c r="S522" i="7"/>
  <c r="J238" i="7"/>
  <c r="J242" i="7"/>
  <c r="AE248" i="7"/>
  <c r="J256" i="7"/>
  <c r="AF257" i="7"/>
  <c r="AJ269" i="7"/>
  <c r="AC270" i="7"/>
  <c r="AD271" i="7"/>
  <c r="AC271" i="7"/>
  <c r="M272" i="7"/>
  <c r="AC272" i="7"/>
  <c r="S282" i="7"/>
  <c r="U284" i="7"/>
  <c r="V285" i="7"/>
  <c r="O286" i="7"/>
  <c r="AI289" i="7"/>
  <c r="AJ292" i="7"/>
  <c r="AC293" i="7"/>
  <c r="AD294" i="7"/>
  <c r="AC294" i="7"/>
  <c r="M295" i="7"/>
  <c r="AC295" i="7"/>
  <c r="U300" i="7"/>
  <c r="V301" i="7"/>
  <c r="O302" i="7"/>
  <c r="R303" i="7"/>
  <c r="AH303" i="7"/>
  <c r="P306" i="7"/>
  <c r="AH310" i="7"/>
  <c r="AB310" i="7"/>
  <c r="AD312" i="7"/>
  <c r="Y312" i="7"/>
  <c r="J313" i="7"/>
  <c r="S313" i="7"/>
  <c r="U315" i="7"/>
  <c r="AJ316" i="7"/>
  <c r="X316" i="7"/>
  <c r="V317" i="7"/>
  <c r="U323" i="7"/>
  <c r="AJ324" i="7"/>
  <c r="X324" i="7"/>
  <c r="V325" i="7"/>
  <c r="AC343" i="7"/>
  <c r="AD343" i="7"/>
  <c r="AI345" i="7"/>
  <c r="AE345" i="7"/>
  <c r="Z347" i="7"/>
  <c r="AA352" i="7"/>
  <c r="J353" i="7"/>
  <c r="Q354" i="7"/>
  <c r="AG354" i="7"/>
  <c r="AI358" i="7"/>
  <c r="J360" i="7"/>
  <c r="J361" i="7"/>
  <c r="AJ362" i="7"/>
  <c r="X362" i="7"/>
  <c r="W363" i="7"/>
  <c r="Q366" i="7"/>
  <c r="AG367" i="7"/>
  <c r="U367" i="7"/>
  <c r="N367" i="7"/>
  <c r="AH367" i="7"/>
  <c r="W371" i="7"/>
  <c r="AE373" i="7"/>
  <c r="X373" i="7"/>
  <c r="AF374" i="7"/>
  <c r="Y379" i="7"/>
  <c r="AI384" i="7"/>
  <c r="AE389" i="7"/>
  <c r="P389" i="7"/>
  <c r="AG391" i="7"/>
  <c r="V391" i="7"/>
  <c r="U391" i="7"/>
  <c r="N391" i="7"/>
  <c r="AD391" i="7"/>
  <c r="V408" i="7"/>
  <c r="AJ416" i="7"/>
  <c r="AF416" i="7"/>
  <c r="P416" i="7"/>
  <c r="AD416" i="7"/>
  <c r="N416" i="7"/>
  <c r="Y416" i="7"/>
  <c r="V416" i="7"/>
  <c r="AA417" i="7"/>
  <c r="AB419" i="7"/>
  <c r="AG419" i="7"/>
  <c r="O419" i="7"/>
  <c r="AI428" i="7"/>
  <c r="AJ428" i="7"/>
  <c r="V428" i="7"/>
  <c r="AH428" i="7"/>
  <c r="T428" i="7"/>
  <c r="AF428" i="7"/>
  <c r="Q428" i="7"/>
  <c r="AE428" i="7"/>
  <c r="P428" i="7"/>
  <c r="AC428" i="7"/>
  <c r="N428" i="7"/>
  <c r="Z428" i="7"/>
  <c r="M428" i="7"/>
  <c r="Y428" i="7"/>
  <c r="AH449" i="7"/>
  <c r="AI449" i="7"/>
  <c r="AC449" i="7"/>
  <c r="U449" i="7"/>
  <c r="R449" i="7"/>
  <c r="AI479" i="7"/>
  <c r="V479" i="7"/>
  <c r="U479" i="7"/>
  <c r="AF479" i="7"/>
  <c r="P479" i="7"/>
  <c r="AE479" i="7"/>
  <c r="O479" i="7"/>
  <c r="AD479" i="7"/>
  <c r="N479" i="7"/>
  <c r="AC479" i="7"/>
  <c r="M479" i="7"/>
  <c r="X479" i="7"/>
  <c r="AI700" i="7"/>
  <c r="AC700" i="7"/>
  <c r="AH700" i="7"/>
  <c r="Z700" i="7"/>
  <c r="U700" i="7"/>
  <c r="R700" i="7"/>
  <c r="M700" i="7"/>
  <c r="X721" i="7"/>
  <c r="AD428" i="7"/>
  <c r="Q429" i="7"/>
  <c r="AA429" i="7"/>
  <c r="X430" i="7"/>
  <c r="R432" i="7"/>
  <c r="AJ432" i="7"/>
  <c r="AA434" i="7"/>
  <c r="AH438" i="7"/>
  <c r="U443" i="7"/>
  <c r="AJ443" i="7"/>
  <c r="O444" i="7"/>
  <c r="Y444" i="7"/>
  <c r="Q445" i="7"/>
  <c r="AE445" i="7"/>
  <c r="Z448" i="7"/>
  <c r="AC450" i="7"/>
  <c r="Q452" i="7"/>
  <c r="AC452" i="7"/>
  <c r="V453" i="7"/>
  <c r="AG453" i="7"/>
  <c r="T478" i="7"/>
  <c r="AJ479" i="7"/>
  <c r="U480" i="7"/>
  <c r="AE480" i="7"/>
  <c r="W481" i="7"/>
  <c r="AH481" i="7"/>
  <c r="AF482" i="7"/>
  <c r="Y483" i="7"/>
  <c r="V485" i="7"/>
  <c r="O488" i="7"/>
  <c r="Z488" i="7"/>
  <c r="U492" i="7"/>
  <c r="U503" i="7"/>
  <c r="J510" i="7"/>
  <c r="AI512" i="7"/>
  <c r="AH512" i="7"/>
  <c r="X512" i="7"/>
  <c r="N512" i="7"/>
  <c r="V512" i="7"/>
  <c r="AG512" i="7"/>
  <c r="P513" i="7"/>
  <c r="AI519" i="7"/>
  <c r="AE519" i="7"/>
  <c r="O519" i="7"/>
  <c r="X519" i="7"/>
  <c r="AJ520" i="7"/>
  <c r="Q521" i="7"/>
  <c r="AF521" i="7"/>
  <c r="AJ700" i="7"/>
  <c r="AI703" i="7"/>
  <c r="AF703" i="7"/>
  <c r="M703" i="7"/>
  <c r="AE703" i="7"/>
  <c r="V705" i="7"/>
  <c r="V710" i="7"/>
  <c r="Q713" i="7"/>
  <c r="AC713" i="7"/>
  <c r="T715" i="7"/>
  <c r="AC716" i="7"/>
  <c r="R719" i="7"/>
  <c r="AI719" i="7"/>
  <c r="X720" i="7"/>
  <c r="M721" i="7"/>
  <c r="AH731" i="7"/>
  <c r="AG734" i="7"/>
  <c r="X735" i="7"/>
  <c r="AA735" i="7"/>
  <c r="V735" i="7"/>
  <c r="AJ386" i="7"/>
  <c r="X386" i="7"/>
  <c r="AJ409" i="7"/>
  <c r="J412" i="7"/>
  <c r="J415" i="7"/>
  <c r="AA421" i="7"/>
  <c r="AE423" i="7"/>
  <c r="AA427" i="7"/>
  <c r="J429" i="7"/>
  <c r="R429" i="7"/>
  <c r="AD429" i="7"/>
  <c r="AA430" i="7"/>
  <c r="S432" i="7"/>
  <c r="AD434" i="7"/>
  <c r="AB434" i="7"/>
  <c r="AI443" i="7"/>
  <c r="V443" i="7"/>
  <c r="P444" i="7"/>
  <c r="Z444" i="7"/>
  <c r="R445" i="7"/>
  <c r="AB447" i="7"/>
  <c r="AI450" i="7"/>
  <c r="R452" i="7"/>
  <c r="AD452" i="7"/>
  <c r="AC453" i="7"/>
  <c r="W453" i="7"/>
  <c r="AH453" i="7"/>
  <c r="AA477" i="7"/>
  <c r="W478" i="7"/>
  <c r="AJ480" i="7"/>
  <c r="V480" i="7"/>
  <c r="AF480" i="7"/>
  <c r="X481" i="7"/>
  <c r="AB483" i="7"/>
  <c r="AJ484" i="7"/>
  <c r="AD485" i="7"/>
  <c r="P488" i="7"/>
  <c r="AC488" i="7"/>
  <c r="V489" i="7"/>
  <c r="Z492" i="7"/>
  <c r="P496" i="7"/>
  <c r="AC496" i="7"/>
  <c r="V497" i="7"/>
  <c r="V503" i="7"/>
  <c r="M508" i="7"/>
  <c r="AI511" i="7"/>
  <c r="AE511" i="7"/>
  <c r="O511" i="7"/>
  <c r="X511" i="7"/>
  <c r="W512" i="7"/>
  <c r="AI518" i="7"/>
  <c r="AE518" i="7"/>
  <c r="AC519" i="7"/>
  <c r="AC702" i="7"/>
  <c r="O702" i="7"/>
  <c r="AE716" i="7"/>
  <c r="V719" i="7"/>
  <c r="AF726" i="7"/>
  <c r="AC726" i="7"/>
  <c r="O726" i="7"/>
  <c r="Z726" i="7"/>
  <c r="N726" i="7"/>
  <c r="AE726" i="7"/>
  <c r="R726" i="7"/>
  <c r="AD726" i="7"/>
  <c r="AJ734" i="7"/>
  <c r="AE734" i="7"/>
  <c r="R734" i="7"/>
  <c r="AD734" i="7"/>
  <c r="Q734" i="7"/>
  <c r="Z734" i="7"/>
  <c r="N734" i="7"/>
  <c r="Y734" i="7"/>
  <c r="M734" i="7"/>
  <c r="AC741" i="7"/>
  <c r="V741" i="7"/>
  <c r="P741" i="7"/>
  <c r="Y741" i="7"/>
  <c r="AE427" i="7"/>
  <c r="U429" i="7"/>
  <c r="AE429" i="7"/>
  <c r="AF430" i="7"/>
  <c r="X432" i="7"/>
  <c r="J440" i="7"/>
  <c r="Q444" i="7"/>
  <c r="AC444" i="7"/>
  <c r="V445" i="7"/>
  <c r="AG445" i="7"/>
  <c r="Q446" i="7"/>
  <c r="AF447" i="7"/>
  <c r="M450" i="7"/>
  <c r="U452" i="7"/>
  <c r="AE452" i="7"/>
  <c r="AB478" i="7"/>
  <c r="AG483" i="7"/>
  <c r="M484" i="7"/>
  <c r="AI485" i="7"/>
  <c r="Q488" i="7"/>
  <c r="AD488" i="7"/>
  <c r="AC489" i="7"/>
  <c r="X489" i="7"/>
  <c r="W489" i="7"/>
  <c r="Q496" i="7"/>
  <c r="AD496" i="7"/>
  <c r="AC497" i="7"/>
  <c r="X497" i="7"/>
  <c r="W497" i="7"/>
  <c r="AI500" i="7"/>
  <c r="AH500" i="7"/>
  <c r="W503" i="7"/>
  <c r="AI504" i="7"/>
  <c r="AG504" i="7"/>
  <c r="W504" i="7"/>
  <c r="M504" i="7"/>
  <c r="V504" i="7"/>
  <c r="AH504" i="7"/>
  <c r="AJ507" i="7"/>
  <c r="R508" i="7"/>
  <c r="AI510" i="7"/>
  <c r="AE510" i="7"/>
  <c r="AJ511" i="7"/>
  <c r="AC511" i="7"/>
  <c r="M512" i="7"/>
  <c r="Y512" i="7"/>
  <c r="R513" i="7"/>
  <c r="AG513" i="7"/>
  <c r="AC517" i="7"/>
  <c r="AD517" i="7"/>
  <c r="AD518" i="7"/>
  <c r="M519" i="7"/>
  <c r="AD519" i="7"/>
  <c r="V521" i="7"/>
  <c r="AH521" i="7"/>
  <c r="AC701" i="7"/>
  <c r="N701" i="7"/>
  <c r="AD702" i="7"/>
  <c r="O703" i="7"/>
  <c r="AC705" i="7"/>
  <c r="AD705" i="7"/>
  <c r="P705" i="7"/>
  <c r="X705" i="7"/>
  <c r="J707" i="7"/>
  <c r="J708" i="7"/>
  <c r="AF708" i="7"/>
  <c r="P709" i="7"/>
  <c r="AF709" i="7"/>
  <c r="T713" i="7"/>
  <c r="AA715" i="7"/>
  <c r="AB715" i="7"/>
  <c r="AJ716" i="7"/>
  <c r="AD718" i="7"/>
  <c r="Q718" i="7"/>
  <c r="Y718" i="7"/>
  <c r="AI720" i="7"/>
  <c r="AJ726" i="7"/>
  <c r="AG726" i="7"/>
  <c r="O734" i="7"/>
  <c r="AB737" i="7"/>
  <c r="Z737" i="7"/>
  <c r="U737" i="7"/>
  <c r="T737" i="7"/>
  <c r="M737" i="7"/>
  <c r="W739" i="7"/>
  <c r="O739" i="7"/>
  <c r="N739" i="7"/>
  <c r="X741" i="7"/>
  <c r="J366" i="7"/>
  <c r="J369" i="7"/>
  <c r="J370" i="7"/>
  <c r="Q378" i="7"/>
  <c r="M386" i="7"/>
  <c r="AC386" i="7"/>
  <c r="AC387" i="7"/>
  <c r="Y387" i="7"/>
  <c r="J390" i="7"/>
  <c r="Q408" i="7"/>
  <c r="AG408" i="7"/>
  <c r="AJ411" i="7"/>
  <c r="AF412" i="7"/>
  <c r="U413" i="7"/>
  <c r="O421" i="7"/>
  <c r="AJ427" i="7"/>
  <c r="V429" i="7"/>
  <c r="AF429" i="7"/>
  <c r="AG430" i="7"/>
  <c r="O431" i="7"/>
  <c r="Y432" i="7"/>
  <c r="O434" i="7"/>
  <c r="AH434" i="7"/>
  <c r="J437" i="7"/>
  <c r="AD440" i="7"/>
  <c r="AD441" i="7"/>
  <c r="M443" i="7"/>
  <c r="AB443" i="7"/>
  <c r="R444" i="7"/>
  <c r="AD444" i="7"/>
  <c r="AC445" i="7"/>
  <c r="W445" i="7"/>
  <c r="AH445" i="7"/>
  <c r="W446" i="7"/>
  <c r="AI447" i="7"/>
  <c r="N450" i="7"/>
  <c r="J451" i="7"/>
  <c r="AJ452" i="7"/>
  <c r="V452" i="7"/>
  <c r="AF452" i="7"/>
  <c r="N453" i="7"/>
  <c r="Y453" i="7"/>
  <c r="J454" i="7"/>
  <c r="AA475" i="7"/>
  <c r="U476" i="7"/>
  <c r="M477" i="7"/>
  <c r="AJ478" i="7"/>
  <c r="N480" i="7"/>
  <c r="X480" i="7"/>
  <c r="AH480" i="7"/>
  <c r="O481" i="7"/>
  <c r="Z481" i="7"/>
  <c r="AJ483" i="7"/>
  <c r="R484" i="7"/>
  <c r="J487" i="7"/>
  <c r="R488" i="7"/>
  <c r="Y489" i="7"/>
  <c r="J490" i="7"/>
  <c r="J495" i="7"/>
  <c r="R496" i="7"/>
  <c r="Y497" i="7"/>
  <c r="J498" i="7"/>
  <c r="AJ500" i="7"/>
  <c r="AI503" i="7"/>
  <c r="AD503" i="7"/>
  <c r="N503" i="7"/>
  <c r="X503" i="7"/>
  <c r="AJ504" i="7"/>
  <c r="X504" i="7"/>
  <c r="U508" i="7"/>
  <c r="AC509" i="7"/>
  <c r="AD509" i="7"/>
  <c r="AD510" i="7"/>
  <c r="M511" i="7"/>
  <c r="AD511" i="7"/>
  <c r="O512" i="7"/>
  <c r="Z512" i="7"/>
  <c r="O518" i="7"/>
  <c r="N519" i="7"/>
  <c r="AF519" i="7"/>
  <c r="W702" i="7"/>
  <c r="P703" i="7"/>
  <c r="Y705" i="7"/>
  <c r="AI710" i="7"/>
  <c r="AA710" i="7"/>
  <c r="AJ710" i="7"/>
  <c r="AB712" i="7"/>
  <c r="W712" i="7"/>
  <c r="AI713" i="7"/>
  <c r="AG713" i="7"/>
  <c r="W713" i="7"/>
  <c r="M713" i="7"/>
  <c r="V713" i="7"/>
  <c r="AH713" i="7"/>
  <c r="N714" i="7"/>
  <c r="AD715" i="7"/>
  <c r="O716" i="7"/>
  <c r="Z718" i="7"/>
  <c r="AD719" i="7"/>
  <c r="Z719" i="7"/>
  <c r="M719" i="7"/>
  <c r="X719" i="7"/>
  <c r="M726" i="7"/>
  <c r="AH726" i="7"/>
  <c r="W734" i="7"/>
  <c r="T739" i="7"/>
  <c r="AF741" i="7"/>
  <c r="AG767" i="7"/>
  <c r="AA767" i="7"/>
  <c r="Y767" i="7"/>
  <c r="AI767" i="7"/>
  <c r="AA432" i="7"/>
  <c r="U444" i="7"/>
  <c r="AE444" i="7"/>
  <c r="AI488" i="7"/>
  <c r="AF488" i="7"/>
  <c r="V488" i="7"/>
  <c r="U488" i="7"/>
  <c r="AG488" i="7"/>
  <c r="AI492" i="7"/>
  <c r="AC492" i="7"/>
  <c r="AI496" i="7"/>
  <c r="AF496" i="7"/>
  <c r="V496" i="7"/>
  <c r="U496" i="7"/>
  <c r="AG496" i="7"/>
  <c r="AI502" i="7"/>
  <c r="W502" i="7"/>
  <c r="AC503" i="7"/>
  <c r="Z508" i="7"/>
  <c r="N511" i="7"/>
  <c r="AF511" i="7"/>
  <c r="P512" i="7"/>
  <c r="AC512" i="7"/>
  <c r="W518" i="7"/>
  <c r="P519" i="7"/>
  <c r="AC521" i="7"/>
  <c r="Z521" i="7"/>
  <c r="O521" i="7"/>
  <c r="X521" i="7"/>
  <c r="V701" i="7"/>
  <c r="AE702" i="7"/>
  <c r="U703" i="7"/>
  <c r="AI704" i="7"/>
  <c r="Y704" i="7"/>
  <c r="O704" i="7"/>
  <c r="V704" i="7"/>
  <c r="AG704" i="7"/>
  <c r="N705" i="7"/>
  <c r="Z705" i="7"/>
  <c r="AD710" i="7"/>
  <c r="AD713" i="7"/>
  <c r="X713" i="7"/>
  <c r="AJ713" i="7"/>
  <c r="W714" i="7"/>
  <c r="O715" i="7"/>
  <c r="AE715" i="7"/>
  <c r="P716" i="7"/>
  <c r="M718" i="7"/>
  <c r="AB718" i="7"/>
  <c r="AA719" i="7"/>
  <c r="Q726" i="7"/>
  <c r="AG728" i="7"/>
  <c r="AC734" i="7"/>
  <c r="R737" i="7"/>
  <c r="AJ739" i="7"/>
  <c r="AF773" i="7"/>
  <c r="AC773" i="7"/>
  <c r="O773" i="7"/>
  <c r="Z773" i="7"/>
  <c r="N773" i="7"/>
  <c r="Y773" i="7"/>
  <c r="M773" i="7"/>
  <c r="W773" i="7"/>
  <c r="AG773" i="7"/>
  <c r="U773" i="7"/>
  <c r="AE773" i="7"/>
  <c r="R773" i="7"/>
  <c r="AD773" i="7"/>
  <c r="Q773" i="7"/>
  <c r="J365" i="7"/>
  <c r="AF366" i="7"/>
  <c r="AI369" i="7"/>
  <c r="AJ370" i="7"/>
  <c r="X370" i="7"/>
  <c r="AG383" i="7"/>
  <c r="AC383" i="7"/>
  <c r="S384" i="7"/>
  <c r="P386" i="7"/>
  <c r="AF386" i="7"/>
  <c r="N387" i="7"/>
  <c r="AD387" i="7"/>
  <c r="AJ389" i="7"/>
  <c r="AF390" i="7"/>
  <c r="AD417" i="7"/>
  <c r="J420" i="7"/>
  <c r="AG421" i="7"/>
  <c r="J425" i="7"/>
  <c r="AI427" i="7"/>
  <c r="J428" i="7"/>
  <c r="N429" i="7"/>
  <c r="X429" i="7"/>
  <c r="AH429" i="7"/>
  <c r="O430" i="7"/>
  <c r="X431" i="7"/>
  <c r="AD432" i="7"/>
  <c r="AB432" i="7"/>
  <c r="S434" i="7"/>
  <c r="R440" i="7"/>
  <c r="O441" i="7"/>
  <c r="AC442" i="7"/>
  <c r="O443" i="7"/>
  <c r="AD443" i="7"/>
  <c r="AJ444" i="7"/>
  <c r="V444" i="7"/>
  <c r="AF444" i="7"/>
  <c r="N445" i="7"/>
  <c r="Y445" i="7"/>
  <c r="AH446" i="7"/>
  <c r="Q447" i="7"/>
  <c r="U450" i="7"/>
  <c r="N452" i="7"/>
  <c r="X452" i="7"/>
  <c r="AH452" i="7"/>
  <c r="P453" i="7"/>
  <c r="AD453" i="7"/>
  <c r="Y475" i="7"/>
  <c r="U477" i="7"/>
  <c r="AD478" i="7"/>
  <c r="J479" i="7"/>
  <c r="P480" i="7"/>
  <c r="Z480" i="7"/>
  <c r="Q481" i="7"/>
  <c r="AE481" i="7"/>
  <c r="Z484" i="7"/>
  <c r="AI487" i="7"/>
  <c r="AC487" i="7"/>
  <c r="M487" i="7"/>
  <c r="X487" i="7"/>
  <c r="W488" i="7"/>
  <c r="AH488" i="7"/>
  <c r="O489" i="7"/>
  <c r="AD489" i="7"/>
  <c r="AI490" i="7"/>
  <c r="AJ491" i="7"/>
  <c r="AJ492" i="7"/>
  <c r="AI495" i="7"/>
  <c r="AC495" i="7"/>
  <c r="M495" i="7"/>
  <c r="X495" i="7"/>
  <c r="W496" i="7"/>
  <c r="AH496" i="7"/>
  <c r="O497" i="7"/>
  <c r="AD497" i="7"/>
  <c r="R500" i="7"/>
  <c r="AC501" i="7"/>
  <c r="V501" i="7"/>
  <c r="AD502" i="7"/>
  <c r="M503" i="7"/>
  <c r="AE503" i="7"/>
  <c r="O504" i="7"/>
  <c r="Z504" i="7"/>
  <c r="AC508" i="7"/>
  <c r="N509" i="7"/>
  <c r="W510" i="7"/>
  <c r="P511" i="7"/>
  <c r="Q512" i="7"/>
  <c r="AD512" i="7"/>
  <c r="AC513" i="7"/>
  <c r="Z513" i="7"/>
  <c r="O513" i="7"/>
  <c r="X513" i="7"/>
  <c r="V517" i="7"/>
  <c r="U519" i="7"/>
  <c r="J520" i="7"/>
  <c r="Y521" i="7"/>
  <c r="AD701" i="7"/>
  <c r="W703" i="7"/>
  <c r="AJ704" i="7"/>
  <c r="W704" i="7"/>
  <c r="AH704" i="7"/>
  <c r="O705" i="7"/>
  <c r="AE705" i="7"/>
  <c r="AE708" i="7"/>
  <c r="V709" i="7"/>
  <c r="M710" i="7"/>
  <c r="J711" i="7"/>
  <c r="N712" i="7"/>
  <c r="N713" i="7"/>
  <c r="Y713" i="7"/>
  <c r="AF714" i="7"/>
  <c r="Q715" i="7"/>
  <c r="AJ715" i="7"/>
  <c r="S716" i="7"/>
  <c r="AD717" i="7"/>
  <c r="N718" i="7"/>
  <c r="AC718" i="7"/>
  <c r="N719" i="7"/>
  <c r="AC719" i="7"/>
  <c r="AA720" i="7"/>
  <c r="U726" i="7"/>
  <c r="AJ737" i="7"/>
  <c r="AF765" i="7"/>
  <c r="AC765" i="7"/>
  <c r="O765" i="7"/>
  <c r="Z765" i="7"/>
  <c r="N765" i="7"/>
  <c r="Y765" i="7"/>
  <c r="M765" i="7"/>
  <c r="W765" i="7"/>
  <c r="AG765" i="7"/>
  <c r="U765" i="7"/>
  <c r="AE765" i="7"/>
  <c r="R765" i="7"/>
  <c r="AD765" i="7"/>
  <c r="Q765" i="7"/>
  <c r="J377" i="7"/>
  <c r="AJ378" i="7"/>
  <c r="X378" i="7"/>
  <c r="Q386" i="7"/>
  <c r="AG386" i="7"/>
  <c r="O387" i="7"/>
  <c r="AE387" i="7"/>
  <c r="AI407" i="7"/>
  <c r="AJ408" i="7"/>
  <c r="X408" i="7"/>
  <c r="AG413" i="7"/>
  <c r="AC413" i="7"/>
  <c r="J423" i="7"/>
  <c r="J424" i="7"/>
  <c r="AB425" i="7"/>
  <c r="AJ426" i="7"/>
  <c r="O429" i="7"/>
  <c r="Y429" i="7"/>
  <c r="R430" i="7"/>
  <c r="N432" i="7"/>
  <c r="AG432" i="7"/>
  <c r="W434" i="7"/>
  <c r="J435" i="7"/>
  <c r="AI436" i="7"/>
  <c r="AB436" i="7"/>
  <c r="P438" i="7"/>
  <c r="U439" i="7"/>
  <c r="AB440" i="7"/>
  <c r="AA441" i="7"/>
  <c r="P443" i="7"/>
  <c r="AE443" i="7"/>
  <c r="M444" i="7"/>
  <c r="W444" i="7"/>
  <c r="AG444" i="7"/>
  <c r="O445" i="7"/>
  <c r="Z445" i="7"/>
  <c r="J450" i="7"/>
  <c r="AF451" i="7"/>
  <c r="O452" i="7"/>
  <c r="Y452" i="7"/>
  <c r="Q453" i="7"/>
  <c r="AE453" i="7"/>
  <c r="V477" i="7"/>
  <c r="Q480" i="7"/>
  <c r="AC480" i="7"/>
  <c r="R481" i="7"/>
  <c r="AF481" i="7"/>
  <c r="P482" i="7"/>
  <c r="Q483" i="7"/>
  <c r="AC484" i="7"/>
  <c r="N485" i="7"/>
  <c r="T486" i="7"/>
  <c r="AD487" i="7"/>
  <c r="M488" i="7"/>
  <c r="X488" i="7"/>
  <c r="P489" i="7"/>
  <c r="AE489" i="7"/>
  <c r="M492" i="7"/>
  <c r="AI494" i="7"/>
  <c r="O494" i="7"/>
  <c r="AD495" i="7"/>
  <c r="M496" i="7"/>
  <c r="X496" i="7"/>
  <c r="P497" i="7"/>
  <c r="AE497" i="7"/>
  <c r="U500" i="7"/>
  <c r="O502" i="7"/>
  <c r="O503" i="7"/>
  <c r="AF503" i="7"/>
  <c r="AH508" i="7"/>
  <c r="U511" i="7"/>
  <c r="J512" i="7"/>
  <c r="R512" i="7"/>
  <c r="AE512" i="7"/>
  <c r="J519" i="7"/>
  <c r="V519" i="7"/>
  <c r="N521" i="7"/>
  <c r="AD521" i="7"/>
  <c r="J703" i="7"/>
  <c r="X703" i="7"/>
  <c r="M704" i="7"/>
  <c r="X704" i="7"/>
  <c r="Q705" i="7"/>
  <c r="AF705" i="7"/>
  <c r="M708" i="7"/>
  <c r="AB709" i="7"/>
  <c r="Q709" i="7"/>
  <c r="X709" i="7"/>
  <c r="AJ709" i="7"/>
  <c r="R710" i="7"/>
  <c r="AF712" i="7"/>
  <c r="O713" i="7"/>
  <c r="Z713" i="7"/>
  <c r="T716" i="7"/>
  <c r="O718" i="7"/>
  <c r="AH718" i="7"/>
  <c r="O719" i="7"/>
  <c r="AF719" i="7"/>
  <c r="N720" i="7"/>
  <c r="AH721" i="7"/>
  <c r="AB721" i="7"/>
  <c r="AD722" i="7"/>
  <c r="Z722" i="7"/>
  <c r="V722" i="7"/>
  <c r="AE723" i="7"/>
  <c r="O723" i="7"/>
  <c r="V726" i="7"/>
  <c r="J768" i="7"/>
  <c r="P782" i="7"/>
  <c r="AH782" i="7"/>
  <c r="AF782" i="7"/>
  <c r="X787" i="7"/>
  <c r="W787" i="7"/>
  <c r="AE748" i="7"/>
  <c r="AE771" i="7"/>
  <c r="AF780" i="7"/>
  <c r="AD788" i="7"/>
  <c r="AC795" i="7"/>
  <c r="Q797" i="7"/>
  <c r="AG834" i="7"/>
  <c r="AI844" i="7"/>
  <c r="P844" i="7"/>
  <c r="AI868" i="7"/>
  <c r="AF868" i="7"/>
  <c r="AB868" i="7"/>
  <c r="X868" i="7"/>
  <c r="T868" i="7"/>
  <c r="P868" i="7"/>
  <c r="AD1070" i="7"/>
  <c r="P1070" i="7"/>
  <c r="O1070" i="7"/>
  <c r="AF1070" i="7"/>
  <c r="AE1070" i="7"/>
  <c r="X1070" i="7"/>
  <c r="W1070" i="7"/>
  <c r="AC737" i="7"/>
  <c r="V742" i="7"/>
  <c r="AH742" i="7"/>
  <c r="M748" i="7"/>
  <c r="M771" i="7"/>
  <c r="P774" i="7"/>
  <c r="T778" i="7"/>
  <c r="AC779" i="7"/>
  <c r="N780" i="7"/>
  <c r="AG780" i="7"/>
  <c r="AJ784" i="7"/>
  <c r="AC788" i="7"/>
  <c r="AF788" i="7"/>
  <c r="V794" i="7"/>
  <c r="AE795" i="7"/>
  <c r="P796" i="7"/>
  <c r="R797" i="7"/>
  <c r="AB806" i="7"/>
  <c r="Z806" i="7"/>
  <c r="X806" i="7"/>
  <c r="AJ806" i="7"/>
  <c r="AE810" i="7"/>
  <c r="W812" i="7"/>
  <c r="T827" i="7"/>
  <c r="Q827" i="7"/>
  <c r="AI827" i="7"/>
  <c r="O827" i="7"/>
  <c r="AF828" i="7"/>
  <c r="AD830" i="7"/>
  <c r="R830" i="7"/>
  <c r="M830" i="7"/>
  <c r="AB832" i="7"/>
  <c r="P833" i="7"/>
  <c r="AF833" i="7"/>
  <c r="N834" i="7"/>
  <c r="AH834" i="7"/>
  <c r="S836" i="7"/>
  <c r="Z841" i="7"/>
  <c r="N842" i="7"/>
  <c r="U854" i="7"/>
  <c r="AD854" i="7"/>
  <c r="AA854" i="7"/>
  <c r="V854" i="7"/>
  <c r="S854" i="7"/>
  <c r="R854" i="7"/>
  <c r="N854" i="7"/>
  <c r="N898" i="7"/>
  <c r="N910" i="7"/>
  <c r="AA736" i="7"/>
  <c r="J738" i="7"/>
  <c r="J740" i="7"/>
  <c r="W740" i="7"/>
  <c r="AE741" i="7"/>
  <c r="AD741" i="7"/>
  <c r="AJ742" i="7"/>
  <c r="W742" i="7"/>
  <c r="X743" i="7"/>
  <c r="AD747" i="7"/>
  <c r="O748" i="7"/>
  <c r="J765" i="7"/>
  <c r="P766" i="7"/>
  <c r="J769" i="7"/>
  <c r="AJ770" i="7"/>
  <c r="O771" i="7"/>
  <c r="J773" i="7"/>
  <c r="R774" i="7"/>
  <c r="AI775" i="7"/>
  <c r="V778" i="7"/>
  <c r="AE779" i="7"/>
  <c r="P780" i="7"/>
  <c r="AG782" i="7"/>
  <c r="T784" i="7"/>
  <c r="AD787" i="7"/>
  <c r="AC787" i="7"/>
  <c r="N788" i="7"/>
  <c r="AG788" i="7"/>
  <c r="AG790" i="7"/>
  <c r="M795" i="7"/>
  <c r="AF795" i="7"/>
  <c r="J800" i="7"/>
  <c r="J805" i="7"/>
  <c r="AE806" i="7"/>
  <c r="X812" i="7"/>
  <c r="AH827" i="7"/>
  <c r="J832" i="7"/>
  <c r="R833" i="7"/>
  <c r="AG833" i="7"/>
  <c r="Q834" i="7"/>
  <c r="AI840" i="7"/>
  <c r="AB840" i="7"/>
  <c r="M840" i="7"/>
  <c r="X840" i="7"/>
  <c r="AJ840" i="7"/>
  <c r="U840" i="7"/>
  <c r="AF840" i="7"/>
  <c r="T840" i="7"/>
  <c r="AE840" i="7"/>
  <c r="P840" i="7"/>
  <c r="R842" i="7"/>
  <c r="AA844" i="7"/>
  <c r="AI847" i="7"/>
  <c r="AA847" i="7"/>
  <c r="M847" i="7"/>
  <c r="AI853" i="7"/>
  <c r="Y853" i="7"/>
  <c r="U853" i="7"/>
  <c r="R853" i="7"/>
  <c r="Q853" i="7"/>
  <c r="AH853" i="7"/>
  <c r="M853" i="7"/>
  <c r="AG853" i="7"/>
  <c r="AI867" i="7"/>
  <c r="AJ868" i="7"/>
  <c r="AI875" i="7"/>
  <c r="AE875" i="7"/>
  <c r="AA875" i="7"/>
  <c r="W875" i="7"/>
  <c r="S875" i="7"/>
  <c r="O875" i="7"/>
  <c r="AI900" i="7"/>
  <c r="AF900" i="7"/>
  <c r="X900" i="7"/>
  <c r="P900" i="7"/>
  <c r="AG910" i="7"/>
  <c r="J912" i="7"/>
  <c r="AF797" i="7"/>
  <c r="AH797" i="7"/>
  <c r="V797" i="7"/>
  <c r="AG797" i="7"/>
  <c r="U797" i="7"/>
  <c r="Y797" i="7"/>
  <c r="AA828" i="7"/>
  <c r="T828" i="7"/>
  <c r="S828" i="7"/>
  <c r="X842" i="7"/>
  <c r="AD907" i="7"/>
  <c r="AE907" i="7"/>
  <c r="W907" i="7"/>
  <c r="O907" i="7"/>
  <c r="AH910" i="7"/>
  <c r="AG730" i="7"/>
  <c r="R731" i="7"/>
  <c r="AE732" i="7"/>
  <c r="V739" i="7"/>
  <c r="AD740" i="7"/>
  <c r="AC740" i="7"/>
  <c r="N741" i="7"/>
  <c r="AG741" i="7"/>
  <c r="N742" i="7"/>
  <c r="Z742" i="7"/>
  <c r="AA743" i="7"/>
  <c r="U748" i="7"/>
  <c r="AJ765" i="7"/>
  <c r="X766" i="7"/>
  <c r="U771" i="7"/>
  <c r="AJ773" i="7"/>
  <c r="Z774" i="7"/>
  <c r="T776" i="7"/>
  <c r="AD778" i="7"/>
  <c r="O779" i="7"/>
  <c r="V780" i="7"/>
  <c r="J781" i="7"/>
  <c r="M787" i="7"/>
  <c r="AF787" i="7"/>
  <c r="Q788" i="7"/>
  <c r="R789" i="7"/>
  <c r="AE789" i="7"/>
  <c r="P790" i="7"/>
  <c r="P795" i="7"/>
  <c r="Y796" i="7"/>
  <c r="AJ797" i="7"/>
  <c r="Z797" i="7"/>
  <c r="AG798" i="7"/>
  <c r="R798" i="7"/>
  <c r="P798" i="7"/>
  <c r="AC802" i="7"/>
  <c r="AD803" i="7"/>
  <c r="X803" i="7"/>
  <c r="W803" i="7"/>
  <c r="AF803" i="7"/>
  <c r="Q806" i="7"/>
  <c r="J810" i="7"/>
  <c r="AD812" i="7"/>
  <c r="AH828" i="7"/>
  <c r="AI832" i="7"/>
  <c r="U832" i="7"/>
  <c r="AJ832" i="7"/>
  <c r="N832" i="7"/>
  <c r="AF832" i="7"/>
  <c r="M832" i="7"/>
  <c r="V833" i="7"/>
  <c r="W834" i="7"/>
  <c r="AI838" i="7"/>
  <c r="AC838" i="7"/>
  <c r="AA838" i="7"/>
  <c r="R838" i="7"/>
  <c r="M838" i="7"/>
  <c r="U839" i="7"/>
  <c r="S839" i="7"/>
  <c r="AI841" i="7"/>
  <c r="AD841" i="7"/>
  <c r="R841" i="7"/>
  <c r="AC841" i="7"/>
  <c r="Q841" i="7"/>
  <c r="Y841" i="7"/>
  <c r="O841" i="7"/>
  <c r="AH841" i="7"/>
  <c r="X841" i="7"/>
  <c r="N841" i="7"/>
  <c r="AG841" i="7"/>
  <c r="W841" i="7"/>
  <c r="M841" i="7"/>
  <c r="Y842" i="7"/>
  <c r="AI849" i="7"/>
  <c r="AC849" i="7"/>
  <c r="Q849" i="7"/>
  <c r="Z849" i="7"/>
  <c r="P849" i="7"/>
  <c r="Y849" i="7"/>
  <c r="O849" i="7"/>
  <c r="AH849" i="7"/>
  <c r="X849" i="7"/>
  <c r="N849" i="7"/>
  <c r="AG849" i="7"/>
  <c r="W849" i="7"/>
  <c r="M849" i="7"/>
  <c r="AF849" i="7"/>
  <c r="V849" i="7"/>
  <c r="AI854" i="7"/>
  <c r="O867" i="7"/>
  <c r="AC902" i="7"/>
  <c r="AD902" i="7"/>
  <c r="P902" i="7"/>
  <c r="Z902" i="7"/>
  <c r="O902" i="7"/>
  <c r="W902" i="7"/>
  <c r="V902" i="7"/>
  <c r="AH902" i="7"/>
  <c r="R902" i="7"/>
  <c r="AG902" i="7"/>
  <c r="Q902" i="7"/>
  <c r="AF902" i="7"/>
  <c r="N902" i="7"/>
  <c r="AE902" i="7"/>
  <c r="AG928" i="7"/>
  <c r="AI928" i="7"/>
  <c r="Y928" i="7"/>
  <c r="P928" i="7"/>
  <c r="J940" i="7"/>
  <c r="AJ941" i="7"/>
  <c r="AD941" i="7"/>
  <c r="AI730" i="7"/>
  <c r="AE740" i="7"/>
  <c r="O742" i="7"/>
  <c r="AC742" i="7"/>
  <c r="AH743" i="7"/>
  <c r="W748" i="7"/>
  <c r="AD764" i="7"/>
  <c r="Z766" i="7"/>
  <c r="W771" i="7"/>
  <c r="AD772" i="7"/>
  <c r="AF774" i="7"/>
  <c r="Z776" i="7"/>
  <c r="P779" i="7"/>
  <c r="X780" i="7"/>
  <c r="V781" i="7"/>
  <c r="AH781" i="7"/>
  <c r="R782" i="7"/>
  <c r="AJ786" i="7"/>
  <c r="O787" i="7"/>
  <c r="V788" i="7"/>
  <c r="J789" i="7"/>
  <c r="U789" i="7"/>
  <c r="AG789" i="7"/>
  <c r="R790" i="7"/>
  <c r="U795" i="7"/>
  <c r="AD796" i="7"/>
  <c r="M797" i="7"/>
  <c r="AC797" i="7"/>
  <c r="R806" i="7"/>
  <c r="M828" i="7"/>
  <c r="W833" i="7"/>
  <c r="X834" i="7"/>
  <c r="AI846" i="7"/>
  <c r="AD846" i="7"/>
  <c r="U846" i="7"/>
  <c r="S846" i="7"/>
  <c r="AD899" i="7"/>
  <c r="AE899" i="7"/>
  <c r="W899" i="7"/>
  <c r="O899" i="7"/>
  <c r="AJ488" i="7"/>
  <c r="J491" i="7"/>
  <c r="AJ496" i="7"/>
  <c r="AI499" i="7"/>
  <c r="J506" i="7"/>
  <c r="AI508" i="7"/>
  <c r="AI515" i="7"/>
  <c r="AI516" i="7"/>
  <c r="AD711" i="7"/>
  <c r="AE724" i="7"/>
  <c r="AE725" i="7"/>
  <c r="AG725" i="7"/>
  <c r="J733" i="7"/>
  <c r="U734" i="7"/>
  <c r="N738" i="7"/>
  <c r="M740" i="7"/>
  <c r="AF740" i="7"/>
  <c r="Q741" i="7"/>
  <c r="Q742" i="7"/>
  <c r="AD742" i="7"/>
  <c r="AI743" i="7"/>
  <c r="AC747" i="7"/>
  <c r="AC764" i="7"/>
  <c r="AF764" i="7"/>
  <c r="AF766" i="7"/>
  <c r="AJ768" i="7"/>
  <c r="AC772" i="7"/>
  <c r="AF772" i="7"/>
  <c r="AB776" i="7"/>
  <c r="M777" i="7"/>
  <c r="AC778" i="7"/>
  <c r="U779" i="7"/>
  <c r="AJ781" i="7"/>
  <c r="W781" i="7"/>
  <c r="X782" i="7"/>
  <c r="T786" i="7"/>
  <c r="P787" i="7"/>
  <c r="J788" i="7"/>
  <c r="X788" i="7"/>
  <c r="AF789" i="7"/>
  <c r="V789" i="7"/>
  <c r="AH789" i="7"/>
  <c r="X790" i="7"/>
  <c r="T792" i="7"/>
  <c r="AI793" i="7"/>
  <c r="AC794" i="7"/>
  <c r="J795" i="7"/>
  <c r="W795" i="7"/>
  <c r="AE796" i="7"/>
  <c r="V796" i="7"/>
  <c r="AF796" i="7"/>
  <c r="N797" i="7"/>
  <c r="AD797" i="7"/>
  <c r="X798" i="7"/>
  <c r="N802" i="7"/>
  <c r="M803" i="7"/>
  <c r="J804" i="7"/>
  <c r="AA806" i="7"/>
  <c r="AH807" i="7"/>
  <c r="AI810" i="7"/>
  <c r="AC810" i="7"/>
  <c r="U810" i="7"/>
  <c r="AI811" i="7"/>
  <c r="Y811" i="7"/>
  <c r="O811" i="7"/>
  <c r="AG811" i="7"/>
  <c r="W811" i="7"/>
  <c r="M811" i="7"/>
  <c r="AF811" i="7"/>
  <c r="V811" i="7"/>
  <c r="Z811" i="7"/>
  <c r="S812" i="7"/>
  <c r="AG812" i="7"/>
  <c r="P812" i="7"/>
  <c r="AE812" i="7"/>
  <c r="N812" i="7"/>
  <c r="AE827" i="7"/>
  <c r="Q828" i="7"/>
  <c r="AD829" i="7"/>
  <c r="AC829" i="7"/>
  <c r="AB829" i="7"/>
  <c r="AB830" i="7"/>
  <c r="P832" i="7"/>
  <c r="AI833" i="7"/>
  <c r="AC833" i="7"/>
  <c r="Q833" i="7"/>
  <c r="Y833" i="7"/>
  <c r="O833" i="7"/>
  <c r="AH833" i="7"/>
  <c r="X833" i="7"/>
  <c r="N833" i="7"/>
  <c r="Z833" i="7"/>
  <c r="AI837" i="7"/>
  <c r="AA837" i="7"/>
  <c r="M837" i="7"/>
  <c r="S838" i="7"/>
  <c r="AI839" i="7"/>
  <c r="V840" i="7"/>
  <c r="P841" i="7"/>
  <c r="Q845" i="7"/>
  <c r="R849" i="7"/>
  <c r="AC850" i="7"/>
  <c r="AF850" i="7"/>
  <c r="R850" i="7"/>
  <c r="AE850" i="7"/>
  <c r="Q850" i="7"/>
  <c r="AD850" i="7"/>
  <c r="P850" i="7"/>
  <c r="Z850" i="7"/>
  <c r="O850" i="7"/>
  <c r="Y850" i="7"/>
  <c r="N850" i="7"/>
  <c r="X850" i="7"/>
  <c r="AI859" i="7"/>
  <c r="AE859" i="7"/>
  <c r="AA859" i="7"/>
  <c r="W859" i="7"/>
  <c r="S859" i="7"/>
  <c r="O859" i="7"/>
  <c r="X902" i="7"/>
  <c r="AJ725" i="7"/>
  <c r="Y728" i="7"/>
  <c r="J732" i="7"/>
  <c r="AF734" i="7"/>
  <c r="V734" i="7"/>
  <c r="AH734" i="7"/>
  <c r="AC739" i="7"/>
  <c r="AD739" i="7"/>
  <c r="R742" i="7"/>
  <c r="AE742" i="7"/>
  <c r="AD748" i="7"/>
  <c r="AC748" i="7"/>
  <c r="AH766" i="7"/>
  <c r="AD771" i="7"/>
  <c r="AC771" i="7"/>
  <c r="AG774" i="7"/>
  <c r="J779" i="7"/>
  <c r="W779" i="7"/>
  <c r="AE780" i="7"/>
  <c r="AD780" i="7"/>
  <c r="Z782" i="7"/>
  <c r="U787" i="7"/>
  <c r="Y788" i="7"/>
  <c r="W789" i="7"/>
  <c r="Z790" i="7"/>
  <c r="X795" i="7"/>
  <c r="AG796" i="7"/>
  <c r="O797" i="7"/>
  <c r="AE797" i="7"/>
  <c r="J809" i="7"/>
  <c r="Y828" i="7"/>
  <c r="AD833" i="7"/>
  <c r="AC834" i="7"/>
  <c r="AF834" i="7"/>
  <c r="R834" i="7"/>
  <c r="AD834" i="7"/>
  <c r="P834" i="7"/>
  <c r="Z834" i="7"/>
  <c r="O834" i="7"/>
  <c r="AE834" i="7"/>
  <c r="AG836" i="7"/>
  <c r="X836" i="7"/>
  <c r="AG842" i="7"/>
  <c r="AA845" i="7"/>
  <c r="S845" i="7"/>
  <c r="AG845" i="7"/>
  <c r="AD848" i="7"/>
  <c r="AB848" i="7"/>
  <c r="P848" i="7"/>
  <c r="N848" i="7"/>
  <c r="AD898" i="7"/>
  <c r="Y910" i="7"/>
  <c r="AH934" i="7"/>
  <c r="O842" i="7"/>
  <c r="Z842" i="7"/>
  <c r="AJ849" i="7"/>
  <c r="AJ853" i="7"/>
  <c r="Q857" i="7"/>
  <c r="AC857" i="7"/>
  <c r="R858" i="7"/>
  <c r="AF858" i="7"/>
  <c r="U861" i="7"/>
  <c r="AD862" i="7"/>
  <c r="R865" i="7"/>
  <c r="AD865" i="7"/>
  <c r="V866" i="7"/>
  <c r="AG866" i="7"/>
  <c r="S867" i="7"/>
  <c r="Y869" i="7"/>
  <c r="AH870" i="7"/>
  <c r="Q873" i="7"/>
  <c r="AC873" i="7"/>
  <c r="R874" i="7"/>
  <c r="AF874" i="7"/>
  <c r="AJ897" i="7"/>
  <c r="Y897" i="7"/>
  <c r="AG897" i="7"/>
  <c r="R898" i="7"/>
  <c r="Q901" i="7"/>
  <c r="AE901" i="7"/>
  <c r="AG905" i="7"/>
  <c r="R906" i="7"/>
  <c r="U909" i="7"/>
  <c r="AG909" i="7"/>
  <c r="R910" i="7"/>
  <c r="AI912" i="7"/>
  <c r="T912" i="7"/>
  <c r="Q913" i="7"/>
  <c r="AC914" i="7"/>
  <c r="AH914" i="7"/>
  <c r="AD914" i="7"/>
  <c r="Z914" i="7"/>
  <c r="AD915" i="7"/>
  <c r="AE915" i="7"/>
  <c r="W915" i="7"/>
  <c r="O915" i="7"/>
  <c r="V917" i="7"/>
  <c r="X918" i="7"/>
  <c r="U921" i="7"/>
  <c r="AC922" i="7"/>
  <c r="V922" i="7"/>
  <c r="R922" i="7"/>
  <c r="N922" i="7"/>
  <c r="J797" i="7"/>
  <c r="J803" i="7"/>
  <c r="AI804" i="7"/>
  <c r="AE804" i="7"/>
  <c r="AJ811" i="7"/>
  <c r="AA831" i="7"/>
  <c r="P842" i="7"/>
  <c r="AD842" i="7"/>
  <c r="J844" i="7"/>
  <c r="J845" i="7"/>
  <c r="AH845" i="7"/>
  <c r="J855" i="7"/>
  <c r="AI856" i="7"/>
  <c r="R857" i="7"/>
  <c r="V858" i="7"/>
  <c r="AI860" i="7"/>
  <c r="Y861" i="7"/>
  <c r="AI865" i="7"/>
  <c r="U865" i="7"/>
  <c r="AE865" i="7"/>
  <c r="AC866" i="7"/>
  <c r="W866" i="7"/>
  <c r="AH866" i="7"/>
  <c r="AA867" i="7"/>
  <c r="J869" i="7"/>
  <c r="Z869" i="7"/>
  <c r="AC870" i="7"/>
  <c r="R873" i="7"/>
  <c r="AD873" i="7"/>
  <c r="V874" i="7"/>
  <c r="AG874" i="7"/>
  <c r="AI896" i="7"/>
  <c r="AH897" i="7"/>
  <c r="V898" i="7"/>
  <c r="R901" i="7"/>
  <c r="AJ905" i="7"/>
  <c r="Y905" i="7"/>
  <c r="U905" i="7"/>
  <c r="AH905" i="7"/>
  <c r="V910" i="7"/>
  <c r="Z913" i="7"/>
  <c r="Y921" i="7"/>
  <c r="J939" i="7"/>
  <c r="AI944" i="7"/>
  <c r="AF944" i="7"/>
  <c r="T944" i="7"/>
  <c r="Q944" i="7"/>
  <c r="AJ944" i="7"/>
  <c r="AI1061" i="7"/>
  <c r="AH1061" i="7"/>
  <c r="R1061" i="7"/>
  <c r="AE1061" i="7"/>
  <c r="O1061" i="7"/>
  <c r="AD1061" i="7"/>
  <c r="N1061" i="7"/>
  <c r="Z1061" i="7"/>
  <c r="V1061" i="7"/>
  <c r="U1061" i="7"/>
  <c r="S1062" i="7"/>
  <c r="AI1068" i="7"/>
  <c r="N1068" i="7"/>
  <c r="AG1068" i="7"/>
  <c r="M1068" i="7"/>
  <c r="AD1068" i="7"/>
  <c r="Y1068" i="7"/>
  <c r="V1068" i="7"/>
  <c r="U1068" i="7"/>
  <c r="Q1068" i="7"/>
  <c r="AI800" i="7"/>
  <c r="AJ801" i="7"/>
  <c r="AG804" i="7"/>
  <c r="J806" i="7"/>
  <c r="AE808" i="7"/>
  <c r="J831" i="7"/>
  <c r="AH835" i="7"/>
  <c r="Q842" i="7"/>
  <c r="AE842" i="7"/>
  <c r="AI857" i="7"/>
  <c r="U857" i="7"/>
  <c r="AE857" i="7"/>
  <c r="AC858" i="7"/>
  <c r="W858" i="7"/>
  <c r="AH858" i="7"/>
  <c r="Z861" i="7"/>
  <c r="AC862" i="7"/>
  <c r="V865" i="7"/>
  <c r="AF865" i="7"/>
  <c r="X866" i="7"/>
  <c r="AC869" i="7"/>
  <c r="U873" i="7"/>
  <c r="AE873" i="7"/>
  <c r="W874" i="7"/>
  <c r="AH874" i="7"/>
  <c r="AI909" i="7"/>
  <c r="Y909" i="7"/>
  <c r="O909" i="7"/>
  <c r="AH909" i="7"/>
  <c r="X909" i="7"/>
  <c r="N909" i="7"/>
  <c r="W909" i="7"/>
  <c r="W910" i="7"/>
  <c r="AC913" i="7"/>
  <c r="AI917" i="7"/>
  <c r="Y917" i="7"/>
  <c r="O917" i="7"/>
  <c r="AH917" i="7"/>
  <c r="X917" i="7"/>
  <c r="N917" i="7"/>
  <c r="AG917" i="7"/>
  <c r="W917" i="7"/>
  <c r="M917" i="7"/>
  <c r="AC917" i="7"/>
  <c r="AC918" i="7"/>
  <c r="AD918" i="7"/>
  <c r="P918" i="7"/>
  <c r="Z918" i="7"/>
  <c r="O918" i="7"/>
  <c r="Y918" i="7"/>
  <c r="N918" i="7"/>
  <c r="AF918" i="7"/>
  <c r="Z921" i="7"/>
  <c r="V1060" i="7"/>
  <c r="V857" i="7"/>
  <c r="AF857" i="7"/>
  <c r="AC861" i="7"/>
  <c r="AJ869" i="7"/>
  <c r="AG869" i="7"/>
  <c r="N870" i="7"/>
  <c r="AJ873" i="7"/>
  <c r="V873" i="7"/>
  <c r="AF873" i="7"/>
  <c r="X874" i="7"/>
  <c r="T896" i="7"/>
  <c r="Z909" i="7"/>
  <c r="AJ917" i="7"/>
  <c r="AD917" i="7"/>
  <c r="AG918" i="7"/>
  <c r="J828" i="7"/>
  <c r="AH829" i="7"/>
  <c r="AI831" i="7"/>
  <c r="J833" i="7"/>
  <c r="J841" i="7"/>
  <c r="V842" i="7"/>
  <c r="J848" i="7"/>
  <c r="U856" i="7"/>
  <c r="M857" i="7"/>
  <c r="W857" i="7"/>
  <c r="AG857" i="7"/>
  <c r="N858" i="7"/>
  <c r="Y858" i="7"/>
  <c r="J859" i="7"/>
  <c r="T860" i="7"/>
  <c r="AJ861" i="7"/>
  <c r="AG861" i="7"/>
  <c r="N862" i="7"/>
  <c r="T864" i="7"/>
  <c r="N865" i="7"/>
  <c r="X865" i="7"/>
  <c r="AH865" i="7"/>
  <c r="O866" i="7"/>
  <c r="Z866" i="7"/>
  <c r="M869" i="7"/>
  <c r="AH869" i="7"/>
  <c r="R870" i="7"/>
  <c r="AI871" i="7"/>
  <c r="M873" i="7"/>
  <c r="W873" i="7"/>
  <c r="AG873" i="7"/>
  <c r="N874" i="7"/>
  <c r="Y874" i="7"/>
  <c r="J875" i="7"/>
  <c r="J900" i="7"/>
  <c r="AI901" i="7"/>
  <c r="Y901" i="7"/>
  <c r="O901" i="7"/>
  <c r="AH901" i="7"/>
  <c r="X901" i="7"/>
  <c r="N901" i="7"/>
  <c r="W901" i="7"/>
  <c r="Q905" i="7"/>
  <c r="J907" i="7"/>
  <c r="AI908" i="7"/>
  <c r="AF908" i="7"/>
  <c r="X908" i="7"/>
  <c r="M909" i="7"/>
  <c r="AC909" i="7"/>
  <c r="V914" i="7"/>
  <c r="P917" i="7"/>
  <c r="AE917" i="7"/>
  <c r="Q918" i="7"/>
  <c r="AH918" i="7"/>
  <c r="J921" i="7"/>
  <c r="AA938" i="7"/>
  <c r="V938" i="7"/>
  <c r="S938" i="7"/>
  <c r="R938" i="7"/>
  <c r="Z938" i="7"/>
  <c r="AI942" i="7"/>
  <c r="AH942" i="7"/>
  <c r="R942" i="7"/>
  <c r="AE942" i="7"/>
  <c r="O942" i="7"/>
  <c r="AD942" i="7"/>
  <c r="N942" i="7"/>
  <c r="Z942" i="7"/>
  <c r="V942" i="7"/>
  <c r="U942" i="7"/>
  <c r="AI1067" i="7"/>
  <c r="T1067" i="7"/>
  <c r="M1067" i="7"/>
  <c r="U1067" i="7"/>
  <c r="AC842" i="7"/>
  <c r="W842" i="7"/>
  <c r="AH842" i="7"/>
  <c r="J847" i="7"/>
  <c r="J849" i="7"/>
  <c r="O851" i="7"/>
  <c r="N857" i="7"/>
  <c r="X857" i="7"/>
  <c r="AH857" i="7"/>
  <c r="O858" i="7"/>
  <c r="Z858" i="7"/>
  <c r="M861" i="7"/>
  <c r="AH861" i="7"/>
  <c r="R862" i="7"/>
  <c r="O865" i="7"/>
  <c r="Y865" i="7"/>
  <c r="P866" i="7"/>
  <c r="J868" i="7"/>
  <c r="Q869" i="7"/>
  <c r="N873" i="7"/>
  <c r="X873" i="7"/>
  <c r="AH873" i="7"/>
  <c r="O874" i="7"/>
  <c r="Z874" i="7"/>
  <c r="AC898" i="7"/>
  <c r="AH898" i="7"/>
  <c r="J899" i="7"/>
  <c r="Z901" i="7"/>
  <c r="AC906" i="7"/>
  <c r="AH906" i="7"/>
  <c r="AD906" i="7"/>
  <c r="P909" i="7"/>
  <c r="AD909" i="7"/>
  <c r="AC910" i="7"/>
  <c r="AE910" i="7"/>
  <c r="Q910" i="7"/>
  <c r="AD910" i="7"/>
  <c r="P910" i="7"/>
  <c r="Z910" i="7"/>
  <c r="O910" i="7"/>
  <c r="AF910" i="7"/>
  <c r="AJ913" i="7"/>
  <c r="Y913" i="7"/>
  <c r="U913" i="7"/>
  <c r="R913" i="7"/>
  <c r="AI916" i="7"/>
  <c r="AF916" i="7"/>
  <c r="X916" i="7"/>
  <c r="P916" i="7"/>
  <c r="AJ921" i="7"/>
  <c r="Q921" i="7"/>
  <c r="AH921" i="7"/>
  <c r="M921" i="7"/>
  <c r="AG921" i="7"/>
  <c r="J933" i="7"/>
  <c r="AI934" i="7"/>
  <c r="V934" i="7"/>
  <c r="U934" i="7"/>
  <c r="N934" i="7"/>
  <c r="AB934" i="7"/>
  <c r="V941" i="7"/>
  <c r="AD1060" i="7"/>
  <c r="J927" i="7"/>
  <c r="AB928" i="7"/>
  <c r="M935" i="7"/>
  <c r="AC935" i="7"/>
  <c r="N937" i="7"/>
  <c r="Z937" i="7"/>
  <c r="U941" i="7"/>
  <c r="N1056" i="7"/>
  <c r="X1056" i="7"/>
  <c r="AH1056" i="7"/>
  <c r="R1057" i="7"/>
  <c r="U1060" i="7"/>
  <c r="W1062" i="7"/>
  <c r="N1064" i="7"/>
  <c r="X1064" i="7"/>
  <c r="AH1064" i="7"/>
  <c r="AH1065" i="7"/>
  <c r="AJ1066" i="7"/>
  <c r="R1069" i="7"/>
  <c r="AH1069" i="7"/>
  <c r="Q1072" i="7"/>
  <c r="AC1072" i="7"/>
  <c r="M1075" i="7"/>
  <c r="M1076" i="7"/>
  <c r="AG1076" i="7"/>
  <c r="N1077" i="7"/>
  <c r="AD1077" i="7"/>
  <c r="O1078" i="7"/>
  <c r="AG1079" i="7"/>
  <c r="O1080" i="7"/>
  <c r="Y1080" i="7"/>
  <c r="Z1081" i="7"/>
  <c r="T1082" i="7"/>
  <c r="U1083" i="7"/>
  <c r="AD1084" i="7"/>
  <c r="M1085" i="7"/>
  <c r="AC1085" i="7"/>
  <c r="AF1087" i="7"/>
  <c r="N1088" i="7"/>
  <c r="X1088" i="7"/>
  <c r="AH1088" i="7"/>
  <c r="Z1091" i="7"/>
  <c r="M1092" i="7"/>
  <c r="Q1093" i="7"/>
  <c r="AE1094" i="7"/>
  <c r="S1095" i="7"/>
  <c r="R1096" i="7"/>
  <c r="AE1099" i="7"/>
  <c r="V1102" i="7"/>
  <c r="AJ1104" i="7"/>
  <c r="P1119" i="7"/>
  <c r="AC1119" i="7"/>
  <c r="Y1120" i="7"/>
  <c r="AE1121" i="7"/>
  <c r="R1124" i="7"/>
  <c r="AH1124" i="7"/>
  <c r="AD1125" i="7"/>
  <c r="AE1126" i="7"/>
  <c r="P1127" i="7"/>
  <c r="AC1127" i="7"/>
  <c r="AF1128" i="7"/>
  <c r="Z1128" i="7"/>
  <c r="Y1128" i="7"/>
  <c r="AG1129" i="7"/>
  <c r="AH1129" i="7"/>
  <c r="AI1131" i="7"/>
  <c r="AJ1132" i="7"/>
  <c r="U1132" i="7"/>
  <c r="AH1132" i="7"/>
  <c r="R1132" i="7"/>
  <c r="AC1132" i="7"/>
  <c r="N1133" i="7"/>
  <c r="R1135" i="7"/>
  <c r="AH1135" i="7"/>
  <c r="Z1137" i="7"/>
  <c r="N1141" i="7"/>
  <c r="AD1142" i="7"/>
  <c r="AE1142" i="7"/>
  <c r="Z1143" i="7"/>
  <c r="O1145" i="7"/>
  <c r="AD1150" i="7"/>
  <c r="W1150" i="7"/>
  <c r="O1150" i="7"/>
  <c r="M1156" i="7"/>
  <c r="AC1157" i="7"/>
  <c r="AE1157" i="7"/>
  <c r="AD1157" i="7"/>
  <c r="W1157" i="7"/>
  <c r="O1157" i="7"/>
  <c r="N1157" i="7"/>
  <c r="J943" i="7"/>
  <c r="O1056" i="7"/>
  <c r="Y1056" i="7"/>
  <c r="S1057" i="7"/>
  <c r="S1058" i="7"/>
  <c r="M1059" i="7"/>
  <c r="J1062" i="7"/>
  <c r="X1062" i="7"/>
  <c r="O1064" i="7"/>
  <c r="Y1064" i="7"/>
  <c r="U1069" i="7"/>
  <c r="J1072" i="7"/>
  <c r="R1072" i="7"/>
  <c r="T1074" i="7"/>
  <c r="AC1075" i="7"/>
  <c r="N1076" i="7"/>
  <c r="O1077" i="7"/>
  <c r="P1078" i="7"/>
  <c r="AI1079" i="7"/>
  <c r="P1080" i="7"/>
  <c r="Z1080" i="7"/>
  <c r="AA1081" i="7"/>
  <c r="AB1083" i="7"/>
  <c r="M1084" i="7"/>
  <c r="AG1084" i="7"/>
  <c r="N1085" i="7"/>
  <c r="AD1085" i="7"/>
  <c r="O1086" i="7"/>
  <c r="O1088" i="7"/>
  <c r="J1091" i="7"/>
  <c r="AH1091" i="7"/>
  <c r="Y1093" i="7"/>
  <c r="AH1094" i="7"/>
  <c r="S1096" i="7"/>
  <c r="M1099" i="7"/>
  <c r="AH1099" i="7"/>
  <c r="AJ1102" i="7"/>
  <c r="W1102" i="7"/>
  <c r="Q1119" i="7"/>
  <c r="AD1119" i="7"/>
  <c r="Z1120" i="7"/>
  <c r="AH1121" i="7"/>
  <c r="AI1122" i="7"/>
  <c r="U1124" i="7"/>
  <c r="Q1127" i="7"/>
  <c r="AD1127" i="7"/>
  <c r="AD1128" i="7"/>
  <c r="U1135" i="7"/>
  <c r="O1141" i="7"/>
  <c r="AC1142" i="7"/>
  <c r="M1143" i="7"/>
  <c r="AF1143" i="7"/>
  <c r="R1145" i="7"/>
  <c r="W1148" i="7"/>
  <c r="AC1149" i="7"/>
  <c r="AD1149" i="7"/>
  <c r="W1149" i="7"/>
  <c r="V1149" i="7"/>
  <c r="N1149" i="7"/>
  <c r="R1156" i="7"/>
  <c r="AF1163" i="7"/>
  <c r="AH1204" i="7"/>
  <c r="AG1204" i="7"/>
  <c r="S1204" i="7"/>
  <c r="J1070" i="7"/>
  <c r="AI1072" i="7"/>
  <c r="U1072" i="7"/>
  <c r="AE1072" i="7"/>
  <c r="Q1080" i="7"/>
  <c r="AC1080" i="7"/>
  <c r="AH1081" i="7"/>
  <c r="J1083" i="7"/>
  <c r="AC1083" i="7"/>
  <c r="O1085" i="7"/>
  <c r="AE1085" i="7"/>
  <c r="AI1087" i="7"/>
  <c r="P1088" i="7"/>
  <c r="Z1088" i="7"/>
  <c r="Z1093" i="7"/>
  <c r="Z1102" i="7"/>
  <c r="R1127" i="7"/>
  <c r="AF1127" i="7"/>
  <c r="V1135" i="7"/>
  <c r="V1141" i="7"/>
  <c r="O1142" i="7"/>
  <c r="N1143" i="7"/>
  <c r="AG1143" i="7"/>
  <c r="W1145" i="7"/>
  <c r="AE1150" i="7"/>
  <c r="Z1156" i="7"/>
  <c r="V1157" i="7"/>
  <c r="S1164" i="7"/>
  <c r="Q1164" i="7"/>
  <c r="AB1189" i="7"/>
  <c r="AJ1189" i="7"/>
  <c r="AA1189" i="7"/>
  <c r="R1189" i="7"/>
  <c r="AI940" i="7"/>
  <c r="AI941" i="7"/>
  <c r="AC941" i="7"/>
  <c r="AJ942" i="7"/>
  <c r="AA943" i="7"/>
  <c r="AB944" i="7"/>
  <c r="AI1060" i="7"/>
  <c r="AC1060" i="7"/>
  <c r="AJ1061" i="7"/>
  <c r="AF1062" i="7"/>
  <c r="J1068" i="7"/>
  <c r="AI1069" i="7"/>
  <c r="W1069" i="7"/>
  <c r="V1072" i="7"/>
  <c r="AF1072" i="7"/>
  <c r="R1080" i="7"/>
  <c r="AD1080" i="7"/>
  <c r="AB1091" i="7"/>
  <c r="AH1093" i="7"/>
  <c r="AC1096" i="7"/>
  <c r="AD1097" i="7"/>
  <c r="R1099" i="7"/>
  <c r="J1100" i="7"/>
  <c r="M1102" i="7"/>
  <c r="AC1102" i="7"/>
  <c r="U1119" i="7"/>
  <c r="AG1119" i="7"/>
  <c r="O1120" i="7"/>
  <c r="AE1120" i="7"/>
  <c r="J1122" i="7"/>
  <c r="AJ1124" i="7"/>
  <c r="W1124" i="7"/>
  <c r="U1127" i="7"/>
  <c r="AG1127" i="7"/>
  <c r="O1128" i="7"/>
  <c r="AG1128" i="7"/>
  <c r="R1129" i="7"/>
  <c r="AJ1131" i="7"/>
  <c r="N1132" i="7"/>
  <c r="J1134" i="7"/>
  <c r="J1136" i="7"/>
  <c r="AG1137" i="7"/>
  <c r="AH1137" i="7"/>
  <c r="AE1137" i="7"/>
  <c r="W1141" i="7"/>
  <c r="W1142" i="7"/>
  <c r="R1143" i="7"/>
  <c r="AH1143" i="7"/>
  <c r="J1147" i="7"/>
  <c r="AJ1148" i="7"/>
  <c r="U1148" i="7"/>
  <c r="AH1148" i="7"/>
  <c r="R1148" i="7"/>
  <c r="AC1148" i="7"/>
  <c r="O1149" i="7"/>
  <c r="AC1156" i="7"/>
  <c r="P1163" i="7"/>
  <c r="U1080" i="7"/>
  <c r="AE1080" i="7"/>
  <c r="N1102" i="7"/>
  <c r="AD1102" i="7"/>
  <c r="N1103" i="7"/>
  <c r="O1104" i="7"/>
  <c r="V1119" i="7"/>
  <c r="AH1119" i="7"/>
  <c r="O1121" i="7"/>
  <c r="Z1124" i="7"/>
  <c r="V1127" i="7"/>
  <c r="AH1127" i="7"/>
  <c r="AE1135" i="7"/>
  <c r="AD1135" i="7"/>
  <c r="Q1135" i="7"/>
  <c r="AC1135" i="7"/>
  <c r="P1135" i="7"/>
  <c r="Y1135" i="7"/>
  <c r="U1143" i="7"/>
  <c r="W1163" i="7"/>
  <c r="AC1197" i="7"/>
  <c r="T1197" i="7"/>
  <c r="J920" i="7"/>
  <c r="R925" i="7"/>
  <c r="AD925" i="7"/>
  <c r="V926" i="7"/>
  <c r="AG926" i="7"/>
  <c r="V930" i="7"/>
  <c r="AH930" i="7"/>
  <c r="V937" i="7"/>
  <c r="AH937" i="7"/>
  <c r="M940" i="7"/>
  <c r="M941" i="7"/>
  <c r="AG941" i="7"/>
  <c r="O943" i="7"/>
  <c r="U1056" i="7"/>
  <c r="AE1056" i="7"/>
  <c r="M1060" i="7"/>
  <c r="AG1060" i="7"/>
  <c r="O1062" i="7"/>
  <c r="U1064" i="7"/>
  <c r="AE1064" i="7"/>
  <c r="AJ1067" i="7"/>
  <c r="AJ1068" i="7"/>
  <c r="M1069" i="7"/>
  <c r="AC1069" i="7"/>
  <c r="N1072" i="7"/>
  <c r="X1072" i="7"/>
  <c r="AH1072" i="7"/>
  <c r="J1076" i="7"/>
  <c r="Y1076" i="7"/>
  <c r="AI1077" i="7"/>
  <c r="W1077" i="7"/>
  <c r="AF1078" i="7"/>
  <c r="X1079" i="7"/>
  <c r="AJ1080" i="7"/>
  <c r="V1080" i="7"/>
  <c r="AF1080" i="7"/>
  <c r="V1084" i="7"/>
  <c r="V1085" i="7"/>
  <c r="J1086" i="7"/>
  <c r="Q1087" i="7"/>
  <c r="AI1088" i="7"/>
  <c r="U1088" i="7"/>
  <c r="AE1088" i="7"/>
  <c r="AI1089" i="7"/>
  <c r="O1091" i="7"/>
  <c r="V1094" i="7"/>
  <c r="AE1095" i="7"/>
  <c r="J1097" i="7"/>
  <c r="AD1100" i="7"/>
  <c r="O1102" i="7"/>
  <c r="AE1102" i="7"/>
  <c r="S1103" i="7"/>
  <c r="T1104" i="7"/>
  <c r="X1119" i="7"/>
  <c r="R1120" i="7"/>
  <c r="AH1120" i="7"/>
  <c r="R1121" i="7"/>
  <c r="M1124" i="7"/>
  <c r="AC1124" i="7"/>
  <c r="AC1126" i="7"/>
  <c r="X1127" i="7"/>
  <c r="Z1129" i="7"/>
  <c r="AD1134" i="7"/>
  <c r="AE1134" i="7"/>
  <c r="Z1135" i="7"/>
  <c r="O1137" i="7"/>
  <c r="V1143" i="7"/>
  <c r="M1148" i="7"/>
  <c r="AE1148" i="7"/>
  <c r="R1159" i="7"/>
  <c r="AD1185" i="7"/>
  <c r="AF1185" i="7"/>
  <c r="T1185" i="7"/>
  <c r="AC1185" i="7"/>
  <c r="P1185" i="7"/>
  <c r="AB1185" i="7"/>
  <c r="O1185" i="7"/>
  <c r="Y1185" i="7"/>
  <c r="N1185" i="7"/>
  <c r="X1185" i="7"/>
  <c r="M1185" i="7"/>
  <c r="AF1188" i="7"/>
  <c r="W1188" i="7"/>
  <c r="M1188" i="7"/>
  <c r="AH1203" i="7"/>
  <c r="AF1203" i="7"/>
  <c r="AB1203" i="7"/>
  <c r="R1203" i="7"/>
  <c r="P1203" i="7"/>
  <c r="Z1209" i="7"/>
  <c r="U925" i="7"/>
  <c r="AE925" i="7"/>
  <c r="W926" i="7"/>
  <c r="AH926" i="7"/>
  <c r="J929" i="7"/>
  <c r="AA930" i="7"/>
  <c r="W930" i="7"/>
  <c r="AA932" i="7"/>
  <c r="AF935" i="7"/>
  <c r="X935" i="7"/>
  <c r="AF937" i="7"/>
  <c r="W937" i="7"/>
  <c r="AC940" i="7"/>
  <c r="N941" i="7"/>
  <c r="AI943" i="7"/>
  <c r="AJ1056" i="7"/>
  <c r="V1056" i="7"/>
  <c r="AF1056" i="7"/>
  <c r="AB1059" i="7"/>
  <c r="N1060" i="7"/>
  <c r="P1062" i="7"/>
  <c r="AJ1064" i="7"/>
  <c r="V1064" i="7"/>
  <c r="AF1064" i="7"/>
  <c r="N1069" i="7"/>
  <c r="AD1069" i="7"/>
  <c r="AG1071" i="7"/>
  <c r="O1072" i="7"/>
  <c r="Y1072" i="7"/>
  <c r="AC1076" i="7"/>
  <c r="Z1077" i="7"/>
  <c r="Y1079" i="7"/>
  <c r="M1080" i="7"/>
  <c r="W1080" i="7"/>
  <c r="AG1080" i="7"/>
  <c r="R1081" i="7"/>
  <c r="M1083" i="7"/>
  <c r="W1085" i="7"/>
  <c r="X1087" i="7"/>
  <c r="V1088" i="7"/>
  <c r="AF1088" i="7"/>
  <c r="R1102" i="7"/>
  <c r="AH1102" i="7"/>
  <c r="AD1103" i="7"/>
  <c r="W1104" i="7"/>
  <c r="M1119" i="7"/>
  <c r="Y1119" i="7"/>
  <c r="V1120" i="7"/>
  <c r="W1121" i="7"/>
  <c r="N1124" i="7"/>
  <c r="AD1124" i="7"/>
  <c r="N1125" i="7"/>
  <c r="O1126" i="7"/>
  <c r="M1127" i="7"/>
  <c r="Y1127" i="7"/>
  <c r="V1128" i="7"/>
  <c r="J1129" i="7"/>
  <c r="AE1129" i="7"/>
  <c r="W1132" i="7"/>
  <c r="AC1133" i="7"/>
  <c r="AD1133" i="7"/>
  <c r="AC1134" i="7"/>
  <c r="M1135" i="7"/>
  <c r="AF1135" i="7"/>
  <c r="R1137" i="7"/>
  <c r="AE1141" i="7"/>
  <c r="J1142" i="7"/>
  <c r="J1144" i="7"/>
  <c r="AG1145" i="7"/>
  <c r="AH1145" i="7"/>
  <c r="AE1145" i="7"/>
  <c r="N1148" i="7"/>
  <c r="AE1151" i="7"/>
  <c r="AD1151" i="7"/>
  <c r="N1151" i="7"/>
  <c r="AC1151" i="7"/>
  <c r="M1151" i="7"/>
  <c r="Y1151" i="7"/>
  <c r="V1151" i="7"/>
  <c r="U1151" i="7"/>
  <c r="U1156" i="7"/>
  <c r="AH1209" i="7"/>
  <c r="AB1209" i="7"/>
  <c r="W1209" i="7"/>
  <c r="R1209" i="7"/>
  <c r="O1209" i="7"/>
  <c r="N1209" i="7"/>
  <c r="AE924" i="7"/>
  <c r="AJ925" i="7"/>
  <c r="V925" i="7"/>
  <c r="AF925" i="7"/>
  <c r="X926" i="7"/>
  <c r="J931" i="7"/>
  <c r="M937" i="7"/>
  <c r="Y937" i="7"/>
  <c r="AJ940" i="7"/>
  <c r="Q941" i="7"/>
  <c r="M1056" i="7"/>
  <c r="W1056" i="7"/>
  <c r="AG1056" i="7"/>
  <c r="N1057" i="7"/>
  <c r="AB1058" i="7"/>
  <c r="Q1060" i="7"/>
  <c r="M1064" i="7"/>
  <c r="W1064" i="7"/>
  <c r="AG1064" i="7"/>
  <c r="AA1065" i="7"/>
  <c r="O1066" i="7"/>
  <c r="O1069" i="7"/>
  <c r="AE1069" i="7"/>
  <c r="AI1071" i="7"/>
  <c r="P1072" i="7"/>
  <c r="Z1072" i="7"/>
  <c r="AJ1074" i="7"/>
  <c r="AB1075" i="7"/>
  <c r="AJ1076" i="7"/>
  <c r="AD1076" i="7"/>
  <c r="M1077" i="7"/>
  <c r="AC1077" i="7"/>
  <c r="J1079" i="7"/>
  <c r="AF1079" i="7"/>
  <c r="N1080" i="7"/>
  <c r="X1080" i="7"/>
  <c r="AH1080" i="7"/>
  <c r="S1081" i="7"/>
  <c r="T1083" i="7"/>
  <c r="AI1084" i="7"/>
  <c r="AC1084" i="7"/>
  <c r="Z1085" i="7"/>
  <c r="AD1086" i="7"/>
  <c r="Y1087" i="7"/>
  <c r="M1088" i="7"/>
  <c r="W1088" i="7"/>
  <c r="AG1088" i="7"/>
  <c r="R1089" i="7"/>
  <c r="X1091" i="7"/>
  <c r="AE1092" i="7"/>
  <c r="AD1094" i="7"/>
  <c r="R1095" i="7"/>
  <c r="AA1096" i="7"/>
  <c r="AG1097" i="7"/>
  <c r="J1098" i="7"/>
  <c r="AG1099" i="7"/>
  <c r="AC1099" i="7"/>
  <c r="AB1104" i="7"/>
  <c r="N1119" i="7"/>
  <c r="Z1119" i="7"/>
  <c r="Z1121" i="7"/>
  <c r="O1124" i="7"/>
  <c r="V1125" i="7"/>
  <c r="W1126" i="7"/>
  <c r="N1127" i="7"/>
  <c r="Z1127" i="7"/>
  <c r="N1135" i="7"/>
  <c r="AG1135" i="7"/>
  <c r="AE1143" i="7"/>
  <c r="AD1143" i="7"/>
  <c r="Q1143" i="7"/>
  <c r="AC1143" i="7"/>
  <c r="P1143" i="7"/>
  <c r="Y1143" i="7"/>
  <c r="AI1146" i="7"/>
  <c r="AA1146" i="7"/>
  <c r="V1156" i="7"/>
  <c r="AE1156" i="7"/>
  <c r="O1156" i="7"/>
  <c r="AD1156" i="7"/>
  <c r="N1156" i="7"/>
  <c r="AJ1209" i="7"/>
  <c r="X1217" i="7"/>
  <c r="W1224" i="7"/>
  <c r="AB1253" i="7"/>
  <c r="AH1264" i="7"/>
  <c r="AF1264" i="7"/>
  <c r="Q1264" i="7"/>
  <c r="AC1264" i="7"/>
  <c r="AH1265" i="7"/>
  <c r="AI1265" i="7"/>
  <c r="R1265" i="7"/>
  <c r="S1268" i="7"/>
  <c r="AB1268" i="7"/>
  <c r="AF1276" i="7"/>
  <c r="Q1276" i="7"/>
  <c r="V1276" i="7"/>
  <c r="AA1276" i="7"/>
  <c r="W1280" i="7"/>
  <c r="U1280" i="7"/>
  <c r="AJ1280" i="7"/>
  <c r="AE1293" i="7"/>
  <c r="R1293" i="7"/>
  <c r="AE1542" i="7"/>
  <c r="AF1548" i="7"/>
  <c r="O1548" i="7"/>
  <c r="V1159" i="7"/>
  <c r="W1162" i="7"/>
  <c r="R1163" i="7"/>
  <c r="AE1163" i="7"/>
  <c r="W1184" i="7"/>
  <c r="Q1187" i="7"/>
  <c r="AG1187" i="7"/>
  <c r="AE1190" i="7"/>
  <c r="AA1196" i="7"/>
  <c r="Q1210" i="7"/>
  <c r="AF1210" i="7"/>
  <c r="U1212" i="7"/>
  <c r="J1214" i="7"/>
  <c r="AG1217" i="7"/>
  <c r="Z1217" i="7"/>
  <c r="R1219" i="7"/>
  <c r="J1222" i="7"/>
  <c r="X1223" i="7"/>
  <c r="Y1224" i="7"/>
  <c r="AF1227" i="7"/>
  <c r="AD1228" i="7"/>
  <c r="W1231" i="7"/>
  <c r="V1232" i="7"/>
  <c r="AH1232" i="7"/>
  <c r="W1250" i="7"/>
  <c r="N1253" i="7"/>
  <c r="AG1253" i="7"/>
  <c r="N1254" i="7"/>
  <c r="Q1260" i="7"/>
  <c r="M1264" i="7"/>
  <c r="AE1264" i="7"/>
  <c r="AA1268" i="7"/>
  <c r="Y1271" i="7"/>
  <c r="AD1276" i="7"/>
  <c r="AH1278" i="7"/>
  <c r="AC1278" i="7"/>
  <c r="M1278" i="7"/>
  <c r="AG1279" i="7"/>
  <c r="M1280" i="7"/>
  <c r="P1281" i="7"/>
  <c r="Z1284" i="7"/>
  <c r="J1287" i="7"/>
  <c r="AB1288" i="7"/>
  <c r="O1290" i="7"/>
  <c r="AJ1291" i="7"/>
  <c r="AD1291" i="7"/>
  <c r="R1291" i="7"/>
  <c r="AG1291" i="7"/>
  <c r="W1291" i="7"/>
  <c r="M1291" i="7"/>
  <c r="X1291" i="7"/>
  <c r="Z1292" i="7"/>
  <c r="Y1533" i="7"/>
  <c r="AD1534" i="7"/>
  <c r="Z1534" i="7"/>
  <c r="O1534" i="7"/>
  <c r="AF1534" i="7"/>
  <c r="R1534" i="7"/>
  <c r="Y1534" i="7"/>
  <c r="AF1537" i="7"/>
  <c r="T1539" i="7"/>
  <c r="AC1540" i="7"/>
  <c r="W1540" i="7"/>
  <c r="AD1540" i="7"/>
  <c r="N1540" i="7"/>
  <c r="O1542" i="7"/>
  <c r="AF1542" i="7"/>
  <c r="AA1545" i="7"/>
  <c r="T1546" i="7"/>
  <c r="AC1546" i="7"/>
  <c r="AD1548" i="7"/>
  <c r="AB1550" i="7"/>
  <c r="AH1551" i="7"/>
  <c r="R1551" i="7"/>
  <c r="Z1551" i="7"/>
  <c r="AI1551" i="7"/>
  <c r="Q1551" i="7"/>
  <c r="AD1551" i="7"/>
  <c r="P1551" i="7"/>
  <c r="AC1551" i="7"/>
  <c r="AC1566" i="7"/>
  <c r="J1151" i="7"/>
  <c r="R1152" i="7"/>
  <c r="AH1152" i="7"/>
  <c r="R1153" i="7"/>
  <c r="J1159" i="7"/>
  <c r="AJ1162" i="7"/>
  <c r="Y1162" i="7"/>
  <c r="U1163" i="7"/>
  <c r="R1167" i="7"/>
  <c r="AB1184" i="7"/>
  <c r="U1186" i="7"/>
  <c r="J1187" i="7"/>
  <c r="S1187" i="7"/>
  <c r="AH1187" i="7"/>
  <c r="AD1190" i="7"/>
  <c r="AH1190" i="7"/>
  <c r="AJ1191" i="7"/>
  <c r="W1192" i="7"/>
  <c r="AH1196" i="7"/>
  <c r="Y1198" i="7"/>
  <c r="O1200" i="7"/>
  <c r="AE1200" i="7"/>
  <c r="O1202" i="7"/>
  <c r="AG1202" i="7"/>
  <c r="AG1206" i="7"/>
  <c r="R1207" i="7"/>
  <c r="AA1208" i="7"/>
  <c r="S1210" i="7"/>
  <c r="AG1210" i="7"/>
  <c r="J1212" i="7"/>
  <c r="AG1214" i="7"/>
  <c r="O1216" i="7"/>
  <c r="AE1216" i="7"/>
  <c r="N1217" i="7"/>
  <c r="AD1217" i="7"/>
  <c r="X1219" i="7"/>
  <c r="M1220" i="7"/>
  <c r="W1222" i="7"/>
  <c r="P1223" i="7"/>
  <c r="M1224" i="7"/>
  <c r="AC1224" i="7"/>
  <c r="AI1225" i="7"/>
  <c r="AD1225" i="7"/>
  <c r="Q1226" i="7"/>
  <c r="U1227" i="7"/>
  <c r="J1230" i="7"/>
  <c r="AD1232" i="7"/>
  <c r="X1232" i="7"/>
  <c r="AJ1232" i="7"/>
  <c r="Q1249" i="7"/>
  <c r="AA1250" i="7"/>
  <c r="AG1251" i="7"/>
  <c r="O1253" i="7"/>
  <c r="AH1253" i="7"/>
  <c r="J1256" i="7"/>
  <c r="V1260" i="7"/>
  <c r="M1262" i="7"/>
  <c r="N1264" i="7"/>
  <c r="AG1264" i="7"/>
  <c r="M1265" i="7"/>
  <c r="O1267" i="7"/>
  <c r="N1268" i="7"/>
  <c r="J1270" i="7"/>
  <c r="J1271" i="7"/>
  <c r="AC1271" i="7"/>
  <c r="W1272" i="7"/>
  <c r="U1272" i="7"/>
  <c r="J1273" i="7"/>
  <c r="Q1275" i="7"/>
  <c r="AF1275" i="7"/>
  <c r="N1276" i="7"/>
  <c r="AG1276" i="7"/>
  <c r="R1277" i="7"/>
  <c r="S1278" i="7"/>
  <c r="O1280" i="7"/>
  <c r="W1281" i="7"/>
  <c r="AI1282" i="7"/>
  <c r="AG1282" i="7"/>
  <c r="T1282" i="7"/>
  <c r="Y1282" i="7"/>
  <c r="AB1282" i="7"/>
  <c r="AJ1283" i="7"/>
  <c r="AH1283" i="7"/>
  <c r="X1283" i="7"/>
  <c r="N1283" i="7"/>
  <c r="AC1283" i="7"/>
  <c r="Q1283" i="7"/>
  <c r="W1283" i="7"/>
  <c r="AB1287" i="7"/>
  <c r="U1287" i="7"/>
  <c r="V1290" i="7"/>
  <c r="Y1291" i="7"/>
  <c r="J1295" i="7"/>
  <c r="AI1296" i="7"/>
  <c r="AC1296" i="7"/>
  <c r="N1296" i="7"/>
  <c r="AH1296" i="7"/>
  <c r="T1296" i="7"/>
  <c r="AB1296" i="7"/>
  <c r="AC1534" i="7"/>
  <c r="AG1535" i="7"/>
  <c r="AA1535" i="7"/>
  <c r="J1537" i="7"/>
  <c r="J1539" i="7"/>
  <c r="AB1539" i="7"/>
  <c r="J1541" i="7"/>
  <c r="P1542" i="7"/>
  <c r="AH1542" i="7"/>
  <c r="AB1545" i="7"/>
  <c r="AE1578" i="7"/>
  <c r="AD1578" i="7"/>
  <c r="Q1578" i="7"/>
  <c r="V1578" i="7"/>
  <c r="AH1578" i="7"/>
  <c r="U1578" i="7"/>
  <c r="AG1578" i="7"/>
  <c r="R1578" i="7"/>
  <c r="Y1578" i="7"/>
  <c r="AC1578" i="7"/>
  <c r="Z1578" i="7"/>
  <c r="X1578" i="7"/>
  <c r="P1578" i="7"/>
  <c r="N1578" i="7"/>
  <c r="M1578" i="7"/>
  <c r="V1152" i="7"/>
  <c r="W1153" i="7"/>
  <c r="AD1158" i="7"/>
  <c r="AB1159" i="7"/>
  <c r="Z1159" i="7"/>
  <c r="AJ1163" i="7"/>
  <c r="V1163" i="7"/>
  <c r="AH1163" i="7"/>
  <c r="AD1184" i="7"/>
  <c r="W1187" i="7"/>
  <c r="AI1187" i="7"/>
  <c r="AJ1196" i="7"/>
  <c r="J1208" i="7"/>
  <c r="U1210" i="7"/>
  <c r="AE1212" i="7"/>
  <c r="Z1212" i="7"/>
  <c r="AI1213" i="7"/>
  <c r="O1217" i="7"/>
  <c r="AE1217" i="7"/>
  <c r="W1218" i="7"/>
  <c r="AH1219" i="7"/>
  <c r="R1220" i="7"/>
  <c r="U1223" i="7"/>
  <c r="N1224" i="7"/>
  <c r="AD1224" i="7"/>
  <c r="AE1225" i="7"/>
  <c r="Z1226" i="7"/>
  <c r="AB1231" i="7"/>
  <c r="AE1231" i="7"/>
  <c r="M1232" i="7"/>
  <c r="Y1232" i="7"/>
  <c r="AB1250" i="7"/>
  <c r="AH1251" i="7"/>
  <c r="Q1253" i="7"/>
  <c r="S1257" i="7"/>
  <c r="Z1260" i="7"/>
  <c r="U1261" i="7"/>
  <c r="P1262" i="7"/>
  <c r="AI1263" i="7"/>
  <c r="V1263" i="7"/>
  <c r="AJ1263" i="7"/>
  <c r="O1264" i="7"/>
  <c r="AJ1264" i="7"/>
  <c r="Q1265" i="7"/>
  <c r="AB1266" i="7"/>
  <c r="R1266" i="7"/>
  <c r="AA1266" i="7"/>
  <c r="AJ1266" i="7"/>
  <c r="P1268" i="7"/>
  <c r="AC1269" i="7"/>
  <c r="M1269" i="7"/>
  <c r="J1275" i="7"/>
  <c r="P1276" i="7"/>
  <c r="AH1276" i="7"/>
  <c r="T1277" i="7"/>
  <c r="P1278" i="7"/>
  <c r="T1280" i="7"/>
  <c r="Y1283" i="7"/>
  <c r="X1290" i="7"/>
  <c r="N1291" i="7"/>
  <c r="Z1291" i="7"/>
  <c r="AG1292" i="7"/>
  <c r="Y1292" i="7"/>
  <c r="AD1292" i="7"/>
  <c r="N1292" i="7"/>
  <c r="AF1292" i="7"/>
  <c r="J1294" i="7"/>
  <c r="AD1296" i="7"/>
  <c r="AI1533" i="7"/>
  <c r="AF1533" i="7"/>
  <c r="P1533" i="7"/>
  <c r="W1533" i="7"/>
  <c r="AD1533" i="7"/>
  <c r="P1540" i="7"/>
  <c r="Q1542" i="7"/>
  <c r="Y1545" i="7"/>
  <c r="AE1545" i="7"/>
  <c r="AI1550" i="7"/>
  <c r="Y1550" i="7"/>
  <c r="AD1550" i="7"/>
  <c r="O1550" i="7"/>
  <c r="U1550" i="7"/>
  <c r="T1550" i="7"/>
  <c r="AE1550" i="7"/>
  <c r="AB1553" i="7"/>
  <c r="AD1561" i="7"/>
  <c r="AC1561" i="7"/>
  <c r="P1561" i="7"/>
  <c r="Z1561" i="7"/>
  <c r="X1561" i="7"/>
  <c r="U1561" i="7"/>
  <c r="T1561" i="7"/>
  <c r="R1561" i="7"/>
  <c r="AH1561" i="7"/>
  <c r="Q1561" i="7"/>
  <c r="AF1561" i="7"/>
  <c r="M1561" i="7"/>
  <c r="U1562" i="7"/>
  <c r="AC1562" i="7"/>
  <c r="X1562" i="7"/>
  <c r="R1562" i="7"/>
  <c r="Q1562" i="7"/>
  <c r="P1562" i="7"/>
  <c r="AG1562" i="7"/>
  <c r="N1562" i="7"/>
  <c r="AD1568" i="7"/>
  <c r="X1568" i="7"/>
  <c r="X1187" i="7"/>
  <c r="X1210" i="7"/>
  <c r="P1217" i="7"/>
  <c r="AF1217" i="7"/>
  <c r="Y1220" i="7"/>
  <c r="O1224" i="7"/>
  <c r="AE1224" i="7"/>
  <c r="AI1226" i="7"/>
  <c r="AF1250" i="7"/>
  <c r="S1253" i="7"/>
  <c r="AF1260" i="7"/>
  <c r="T1264" i="7"/>
  <c r="V1265" i="7"/>
  <c r="X1268" i="7"/>
  <c r="AB1271" i="7"/>
  <c r="S1271" i="7"/>
  <c r="AI1271" i="7"/>
  <c r="R1276" i="7"/>
  <c r="AI1277" i="7"/>
  <c r="V1279" i="7"/>
  <c r="M1279" i="7"/>
  <c r="AA1279" i="7"/>
  <c r="V1280" i="7"/>
  <c r="AE1281" i="7"/>
  <c r="U1281" i="7"/>
  <c r="AA1281" i="7"/>
  <c r="AC1281" i="7"/>
  <c r="AH1284" i="7"/>
  <c r="V1284" i="7"/>
  <c r="AG1284" i="7"/>
  <c r="AE1533" i="7"/>
  <c r="AC1537" i="7"/>
  <c r="P1537" i="7"/>
  <c r="Z1537" i="7"/>
  <c r="AI1539" i="7"/>
  <c r="V1539" i="7"/>
  <c r="Z1539" i="7"/>
  <c r="AD1539" i="7"/>
  <c r="M1539" i="7"/>
  <c r="AE1539" i="7"/>
  <c r="U1542" i="7"/>
  <c r="AJ1545" i="7"/>
  <c r="AH1550" i="7"/>
  <c r="AA1553" i="7"/>
  <c r="AC1553" i="7"/>
  <c r="Y1136" i="7"/>
  <c r="AJ1140" i="7"/>
  <c r="W1140" i="7"/>
  <c r="AF1144" i="7"/>
  <c r="Y1144" i="7"/>
  <c r="AC1150" i="7"/>
  <c r="AF1152" i="7"/>
  <c r="Y1152" i="7"/>
  <c r="AE1153" i="7"/>
  <c r="O1158" i="7"/>
  <c r="M1159" i="7"/>
  <c r="AE1159" i="7"/>
  <c r="O1162" i="7"/>
  <c r="AE1162" i="7"/>
  <c r="M1163" i="7"/>
  <c r="X1163" i="7"/>
  <c r="AA1167" i="7"/>
  <c r="AF1184" i="7"/>
  <c r="J1185" i="7"/>
  <c r="R1185" i="7"/>
  <c r="AH1186" i="7"/>
  <c r="AA1186" i="7"/>
  <c r="Y1187" i="7"/>
  <c r="S1190" i="7"/>
  <c r="AI1192" i="7"/>
  <c r="W1194" i="7"/>
  <c r="AG1196" i="7"/>
  <c r="J1197" i="7"/>
  <c r="J1198" i="7"/>
  <c r="AJ1198" i="7"/>
  <c r="V1200" i="7"/>
  <c r="AI1200" i="7"/>
  <c r="W1202" i="7"/>
  <c r="J1205" i="7"/>
  <c r="AE1206" i="7"/>
  <c r="AB1207" i="7"/>
  <c r="AG1208" i="7"/>
  <c r="J1209" i="7"/>
  <c r="Y1210" i="7"/>
  <c r="J1211" i="7"/>
  <c r="M1212" i="7"/>
  <c r="AC1212" i="7"/>
  <c r="T1213" i="7"/>
  <c r="Q1214" i="7"/>
  <c r="V1216" i="7"/>
  <c r="R1217" i="7"/>
  <c r="AH1217" i="7"/>
  <c r="AA1220" i="7"/>
  <c r="V1221" i="7"/>
  <c r="Q1224" i="7"/>
  <c r="AG1224" i="7"/>
  <c r="O1225" i="7"/>
  <c r="AI1230" i="7"/>
  <c r="M1231" i="7"/>
  <c r="AJ1231" i="7"/>
  <c r="P1232" i="7"/>
  <c r="AB1232" i="7"/>
  <c r="Z1249" i="7"/>
  <c r="AJ1250" i="7"/>
  <c r="P1251" i="7"/>
  <c r="W1253" i="7"/>
  <c r="O1256" i="7"/>
  <c r="AC1257" i="7"/>
  <c r="AH1258" i="7"/>
  <c r="J1260" i="7"/>
  <c r="Z1262" i="7"/>
  <c r="M1263" i="7"/>
  <c r="J1264" i="7"/>
  <c r="V1264" i="7"/>
  <c r="Z1265" i="7"/>
  <c r="N1266" i="7"/>
  <c r="Y1268" i="7"/>
  <c r="Q1269" i="7"/>
  <c r="AA1270" i="7"/>
  <c r="M1271" i="7"/>
  <c r="R1272" i="7"/>
  <c r="AJ1275" i="7"/>
  <c r="Y1275" i="7"/>
  <c r="O1275" i="7"/>
  <c r="AD1275" i="7"/>
  <c r="R1275" i="7"/>
  <c r="W1275" i="7"/>
  <c r="S1276" i="7"/>
  <c r="AJ1277" i="7"/>
  <c r="U1278" i="7"/>
  <c r="Z1280" i="7"/>
  <c r="AD1281" i="7"/>
  <c r="O1282" i="7"/>
  <c r="AF1282" i="7"/>
  <c r="O1283" i="7"/>
  <c r="AD1283" i="7"/>
  <c r="R1286" i="7"/>
  <c r="P1291" i="7"/>
  <c r="AE1291" i="7"/>
  <c r="P1292" i="7"/>
  <c r="O1296" i="7"/>
  <c r="AJ1296" i="7"/>
  <c r="W1297" i="7"/>
  <c r="N1533" i="7"/>
  <c r="AJ1533" i="7"/>
  <c r="Q1534" i="7"/>
  <c r="AH1534" i="7"/>
  <c r="R1535" i="7"/>
  <c r="AE1536" i="7"/>
  <c r="O1536" i="7"/>
  <c r="AH1539" i="7"/>
  <c r="AJ1539" i="7"/>
  <c r="U1540" i="7"/>
  <c r="AG1541" i="7"/>
  <c r="N1541" i="7"/>
  <c r="W1541" i="7"/>
  <c r="W1542" i="7"/>
  <c r="M1545" i="7"/>
  <c r="AG1549" i="7"/>
  <c r="AF1549" i="7"/>
  <c r="N1550" i="7"/>
  <c r="S1551" i="7"/>
  <c r="AB1552" i="7"/>
  <c r="S1553" i="7"/>
  <c r="V1557" i="7"/>
  <c r="AD1557" i="7"/>
  <c r="AC1557" i="7"/>
  <c r="U1558" i="7"/>
  <c r="AD1558" i="7"/>
  <c r="V1558" i="7"/>
  <c r="T1558" i="7"/>
  <c r="R1558" i="7"/>
  <c r="AJ1558" i="7"/>
  <c r="Q1558" i="7"/>
  <c r="AB1561" i="7"/>
  <c r="AF1562" i="7"/>
  <c r="Z1136" i="7"/>
  <c r="AC1141" i="7"/>
  <c r="W1158" i="7"/>
  <c r="N1159" i="7"/>
  <c r="AG1159" i="7"/>
  <c r="Q1162" i="7"/>
  <c r="AG1162" i="7"/>
  <c r="N1163" i="7"/>
  <c r="Z1163" i="7"/>
  <c r="AE1167" i="7"/>
  <c r="N1184" i="7"/>
  <c r="N1187" i="7"/>
  <c r="Z1187" i="7"/>
  <c r="V1190" i="7"/>
  <c r="Y1194" i="7"/>
  <c r="P1196" i="7"/>
  <c r="W1200" i="7"/>
  <c r="X1202" i="7"/>
  <c r="AC1207" i="7"/>
  <c r="M1210" i="7"/>
  <c r="AA1210" i="7"/>
  <c r="O1212" i="7"/>
  <c r="AG1212" i="7"/>
  <c r="AH1213" i="7"/>
  <c r="U1214" i="7"/>
  <c r="W1216" i="7"/>
  <c r="V1217" i="7"/>
  <c r="AC1220" i="7"/>
  <c r="U1224" i="7"/>
  <c r="R1225" i="7"/>
  <c r="U1230" i="7"/>
  <c r="N1231" i="7"/>
  <c r="Q1232" i="7"/>
  <c r="AC1232" i="7"/>
  <c r="AE1249" i="7"/>
  <c r="N1250" i="7"/>
  <c r="S1251" i="7"/>
  <c r="Y1253" i="7"/>
  <c r="X1256" i="7"/>
  <c r="AE1262" i="7"/>
  <c r="Q1263" i="7"/>
  <c r="X1264" i="7"/>
  <c r="AA1265" i="7"/>
  <c r="O1266" i="7"/>
  <c r="AH1268" i="7"/>
  <c r="W1269" i="7"/>
  <c r="P1270" i="7"/>
  <c r="N1271" i="7"/>
  <c r="X1275" i="7"/>
  <c r="Y1276" i="7"/>
  <c r="AA1278" i="7"/>
  <c r="Q1279" i="7"/>
  <c r="AE1280" i="7"/>
  <c r="M1281" i="7"/>
  <c r="AF1281" i="7"/>
  <c r="P1283" i="7"/>
  <c r="Q1284" i="7"/>
  <c r="AJ1286" i="7"/>
  <c r="Q1291" i="7"/>
  <c r="AF1291" i="7"/>
  <c r="Q1292" i="7"/>
  <c r="O1533" i="7"/>
  <c r="U1534" i="7"/>
  <c r="V1535" i="7"/>
  <c r="S1537" i="7"/>
  <c r="N1539" i="7"/>
  <c r="AA1540" i="7"/>
  <c r="Z1542" i="7"/>
  <c r="Z1543" i="7"/>
  <c r="AJ1543" i="7"/>
  <c r="R1543" i="7"/>
  <c r="O1545" i="7"/>
  <c r="P1550" i="7"/>
  <c r="Z1552" i="7"/>
  <c r="AD1552" i="7"/>
  <c r="T1556" i="7"/>
  <c r="AI1556" i="7"/>
  <c r="AH1567" i="7"/>
  <c r="S1567" i="7"/>
  <c r="AA1567" i="7"/>
  <c r="AE1567" i="7"/>
  <c r="W1567" i="7"/>
  <c r="N1567" i="7"/>
  <c r="AE1577" i="7"/>
  <c r="O1577" i="7"/>
  <c r="W1577" i="7"/>
  <c r="AJ1577" i="7"/>
  <c r="AB1577" i="7"/>
  <c r="Y1577" i="7"/>
  <c r="T1577" i="7"/>
  <c r="AG1153" i="7"/>
  <c r="J1155" i="7"/>
  <c r="AJ1156" i="7"/>
  <c r="W1156" i="7"/>
  <c r="AE1158" i="7"/>
  <c r="Q1159" i="7"/>
  <c r="AI1159" i="7"/>
  <c r="U1162" i="7"/>
  <c r="O1163" i="7"/>
  <c r="AC1163" i="7"/>
  <c r="AA1164" i="7"/>
  <c r="AF1165" i="7"/>
  <c r="AF1167" i="7"/>
  <c r="AH1167" i="7"/>
  <c r="AI1185" i="7"/>
  <c r="V1185" i="7"/>
  <c r="AG1185" i="7"/>
  <c r="N1186" i="7"/>
  <c r="AF1186" i="7"/>
  <c r="O1187" i="7"/>
  <c r="AB1187" i="7"/>
  <c r="Y1190" i="7"/>
  <c r="J1194" i="7"/>
  <c r="AF1194" i="7"/>
  <c r="S1195" i="7"/>
  <c r="R1196" i="7"/>
  <c r="AG1198" i="7"/>
  <c r="J1199" i="7"/>
  <c r="X1200" i="7"/>
  <c r="Y1202" i="7"/>
  <c r="J1204" i="7"/>
  <c r="Q1206" i="7"/>
  <c r="Z1207" i="7"/>
  <c r="AD1207" i="7"/>
  <c r="AI1209" i="7"/>
  <c r="AE1209" i="7"/>
  <c r="O1210" i="7"/>
  <c r="Q1212" i="7"/>
  <c r="AH1212" i="7"/>
  <c r="AA1214" i="7"/>
  <c r="X1215" i="7"/>
  <c r="Y1216" i="7"/>
  <c r="W1217" i="7"/>
  <c r="J1218" i="7"/>
  <c r="AH1220" i="7"/>
  <c r="V1224" i="7"/>
  <c r="V1225" i="7"/>
  <c r="Q1231" i="7"/>
  <c r="R1232" i="7"/>
  <c r="AE1232" i="7"/>
  <c r="AF1249" i="7"/>
  <c r="R1250" i="7"/>
  <c r="AF1254" i="7"/>
  <c r="J1259" i="7"/>
  <c r="AJ1260" i="7"/>
  <c r="M1260" i="7"/>
  <c r="AI1262" i="7"/>
  <c r="S1263" i="7"/>
  <c r="Z1264" i="7"/>
  <c r="AE1265" i="7"/>
  <c r="W1266" i="7"/>
  <c r="AI1268" i="7"/>
  <c r="AB1269" i="7"/>
  <c r="Q1271" i="7"/>
  <c r="AD1272" i="7"/>
  <c r="Y1274" i="7"/>
  <c r="M1275" i="7"/>
  <c r="Z1276" i="7"/>
  <c r="AF1278" i="7"/>
  <c r="T1279" i="7"/>
  <c r="AH1280" i="7"/>
  <c r="N1281" i="7"/>
  <c r="Q1282" i="7"/>
  <c r="R1283" i="7"/>
  <c r="AF1283" i="7"/>
  <c r="S1284" i="7"/>
  <c r="Q1290" i="7"/>
  <c r="AB1290" i="7"/>
  <c r="U1291" i="7"/>
  <c r="AH1291" i="7"/>
  <c r="R1292" i="7"/>
  <c r="U1296" i="7"/>
  <c r="J1297" i="7"/>
  <c r="Q1533" i="7"/>
  <c r="W1534" i="7"/>
  <c r="Y1535" i="7"/>
  <c r="U1537" i="7"/>
  <c r="O1539" i="7"/>
  <c r="AE1540" i="7"/>
  <c r="R1550" i="7"/>
  <c r="Y1551" i="7"/>
  <c r="Q1552" i="7"/>
  <c r="J1554" i="7"/>
  <c r="M1557" i="7"/>
  <c r="AC1558" i="7"/>
  <c r="AC1559" i="7"/>
  <c r="AA1559" i="7"/>
  <c r="AE1570" i="7"/>
  <c r="AG1570" i="7"/>
  <c r="AD1570" i="7"/>
  <c r="Q1570" i="7"/>
  <c r="Z1570" i="7"/>
  <c r="N1570" i="7"/>
  <c r="AH1570" i="7"/>
  <c r="U1570" i="7"/>
  <c r="Y1570" i="7"/>
  <c r="X1570" i="7"/>
  <c r="V1570" i="7"/>
  <c r="R1570" i="7"/>
  <c r="P1570" i="7"/>
  <c r="M1570" i="7"/>
  <c r="AF1570" i="7"/>
  <c r="J1257" i="7"/>
  <c r="AB1258" i="7"/>
  <c r="J1261" i="7"/>
  <c r="AJ1262" i="7"/>
  <c r="AI1264" i="7"/>
  <c r="W1264" i="7"/>
  <c r="AB1267" i="7"/>
  <c r="AG1271" i="7"/>
  <c r="AA1271" i="7"/>
  <c r="AI1280" i="7"/>
  <c r="AC1280" i="7"/>
  <c r="J1283" i="7"/>
  <c r="J1284" i="7"/>
  <c r="X1289" i="7"/>
  <c r="J1534" i="7"/>
  <c r="AD1542" i="7"/>
  <c r="Y1542" i="7"/>
  <c r="M1542" i="7"/>
  <c r="X1542" i="7"/>
  <c r="J1549" i="7"/>
  <c r="O1559" i="7"/>
  <c r="U1566" i="7"/>
  <c r="Y1569" i="7"/>
  <c r="AJ1593" i="7"/>
  <c r="AF1593" i="7"/>
  <c r="U1593" i="7"/>
  <c r="AE1593" i="7"/>
  <c r="R1593" i="7"/>
  <c r="AD1593" i="7"/>
  <c r="Q1593" i="7"/>
  <c r="AC1593" i="7"/>
  <c r="P1593" i="7"/>
  <c r="Z1593" i="7"/>
  <c r="O1593" i="7"/>
  <c r="Y1593" i="7"/>
  <c r="N1593" i="7"/>
  <c r="AI1545" i="7"/>
  <c r="S1545" i="7"/>
  <c r="Z1545" i="7"/>
  <c r="AB1547" i="7"/>
  <c r="S1547" i="7"/>
  <c r="AG1565" i="7"/>
  <c r="Q1565" i="7"/>
  <c r="AC1569" i="7"/>
  <c r="P1576" i="7"/>
  <c r="X1593" i="7"/>
  <c r="AJ1650" i="7"/>
  <c r="AF1650" i="7"/>
  <c r="U1650" i="7"/>
  <c r="AE1650" i="7"/>
  <c r="R1650" i="7"/>
  <c r="AD1650" i="7"/>
  <c r="Q1650" i="7"/>
  <c r="AC1650" i="7"/>
  <c r="P1650" i="7"/>
  <c r="Z1650" i="7"/>
  <c r="O1650" i="7"/>
  <c r="AA1579" i="7"/>
  <c r="AG1579" i="7"/>
  <c r="Y1579" i="7"/>
  <c r="Q1579" i="7"/>
  <c r="N1649" i="7"/>
  <c r="N1579" i="7"/>
  <c r="W1649" i="7"/>
  <c r="AJ1649" i="7"/>
  <c r="AD1649" i="7"/>
  <c r="J1269" i="7"/>
  <c r="V1273" i="7"/>
  <c r="AF1273" i="7"/>
  <c r="Y1277" i="7"/>
  <c r="J1281" i="7"/>
  <c r="J1282" i="7"/>
  <c r="AC1289" i="7"/>
  <c r="J1293" i="7"/>
  <c r="U1294" i="7"/>
  <c r="AE1297" i="7"/>
  <c r="AF1297" i="7"/>
  <c r="J1538" i="7"/>
  <c r="R1542" i="7"/>
  <c r="AG1542" i="7"/>
  <c r="Q1545" i="7"/>
  <c r="AH1545" i="7"/>
  <c r="Y1547" i="7"/>
  <c r="S1552" i="7"/>
  <c r="R1553" i="7"/>
  <c r="J1555" i="7"/>
  <c r="AF1556" i="7"/>
  <c r="AH1559" i="7"/>
  <c r="Z1559" i="7"/>
  <c r="P1559" i="7"/>
  <c r="AH1566" i="7"/>
  <c r="Y1566" i="7"/>
  <c r="M1569" i="7"/>
  <c r="T1569" i="7"/>
  <c r="AI1579" i="7"/>
  <c r="AF1588" i="7"/>
  <c r="Q1588" i="7"/>
  <c r="X1588" i="7"/>
  <c r="W1588" i="7"/>
  <c r="AJ1588" i="7"/>
  <c r="S1588" i="7"/>
  <c r="AI1588" i="7"/>
  <c r="R1588" i="7"/>
  <c r="AG1588" i="7"/>
  <c r="O1588" i="7"/>
  <c r="AB1588" i="7"/>
  <c r="M1588" i="7"/>
  <c r="AA1588" i="7"/>
  <c r="AC1667" i="7"/>
  <c r="AA1667" i="7"/>
  <c r="T1667" i="7"/>
  <c r="R1667" i="7"/>
  <c r="AJ1667" i="7"/>
  <c r="J1579" i="7"/>
  <c r="T1580" i="7"/>
  <c r="R1583" i="7"/>
  <c r="AE1586" i="7"/>
  <c r="Q1586" i="7"/>
  <c r="X1586" i="7"/>
  <c r="J1587" i="7"/>
  <c r="J1594" i="7"/>
  <c r="V1594" i="7"/>
  <c r="AG1234" i="7"/>
  <c r="J1640" i="7"/>
  <c r="P1641" i="7"/>
  <c r="AJ1641" i="7"/>
  <c r="O1642" i="7"/>
  <c r="W1644" i="7"/>
  <c r="J1645" i="7"/>
  <c r="AI1645" i="7"/>
  <c r="N1650" i="7"/>
  <c r="V1651" i="7"/>
  <c r="Q1652" i="7"/>
  <c r="AH1652" i="7"/>
  <c r="X1658" i="7"/>
  <c r="AC1659" i="7"/>
  <c r="X1659" i="7"/>
  <c r="AE1659" i="7"/>
  <c r="Q1659" i="7"/>
  <c r="AH1659" i="7"/>
  <c r="R1659" i="7"/>
  <c r="AF1659" i="7"/>
  <c r="O1659" i="7"/>
  <c r="AD1659" i="7"/>
  <c r="N1659" i="7"/>
  <c r="Y1660" i="7"/>
  <c r="X1666" i="7"/>
  <c r="AC1669" i="7"/>
  <c r="AE1669" i="7"/>
  <c r="U1669" i="7"/>
  <c r="W1672" i="7"/>
  <c r="AC1643" i="7"/>
  <c r="AF1643" i="7"/>
  <c r="R1643" i="7"/>
  <c r="X1643" i="7"/>
  <c r="AI1648" i="7"/>
  <c r="M1648" i="7"/>
  <c r="AD1648" i="7"/>
  <c r="AI1657" i="7"/>
  <c r="O1657" i="7"/>
  <c r="AE1657" i="7"/>
  <c r="Y1666" i="7"/>
  <c r="Y1672" i="7"/>
  <c r="V1583" i="7"/>
  <c r="AC1594" i="7"/>
  <c r="Z1594" i="7"/>
  <c r="O1594" i="7"/>
  <c r="X1594" i="7"/>
  <c r="J1642" i="7"/>
  <c r="Y1643" i="7"/>
  <c r="AJ1648" i="7"/>
  <c r="AC1651" i="7"/>
  <c r="Z1651" i="7"/>
  <c r="O1651" i="7"/>
  <c r="X1651" i="7"/>
  <c r="AD1656" i="7"/>
  <c r="M1656" i="7"/>
  <c r="J1582" i="7"/>
  <c r="W1583" i="7"/>
  <c r="AC1584" i="7"/>
  <c r="P1584" i="7"/>
  <c r="AE1585" i="7"/>
  <c r="N1586" i="7"/>
  <c r="AD1586" i="7"/>
  <c r="Y1594" i="7"/>
  <c r="AI1641" i="7"/>
  <c r="U1641" i="7"/>
  <c r="X1641" i="7"/>
  <c r="N1643" i="7"/>
  <c r="Z1643" i="7"/>
  <c r="AD1644" i="7"/>
  <c r="AE1644" i="7"/>
  <c r="O1644" i="7"/>
  <c r="Z1644" i="7"/>
  <c r="N1648" i="7"/>
  <c r="M1657" i="7"/>
  <c r="AJ1658" i="7"/>
  <c r="Y1658" i="7"/>
  <c r="O1658" i="7"/>
  <c r="W1658" i="7"/>
  <c r="AG1658" i="7"/>
  <c r="R1658" i="7"/>
  <c r="AF1658" i="7"/>
  <c r="Q1658" i="7"/>
  <c r="AD1658" i="7"/>
  <c r="AD1660" i="7"/>
  <c r="AH1660" i="7"/>
  <c r="R1660" i="7"/>
  <c r="Z1660" i="7"/>
  <c r="Q1660" i="7"/>
  <c r="AG1660" i="7"/>
  <c r="O1660" i="7"/>
  <c r="AF1660" i="7"/>
  <c r="AI1664" i="7"/>
  <c r="AB1664" i="7"/>
  <c r="V1664" i="7"/>
  <c r="N1664" i="7"/>
  <c r="Z1674" i="7"/>
  <c r="T1674" i="7"/>
  <c r="S1674" i="7"/>
  <c r="Q1674" i="7"/>
  <c r="AE1674" i="7"/>
  <c r="AJ1561" i="7"/>
  <c r="AD1569" i="7"/>
  <c r="AE1569" i="7"/>
  <c r="AD1571" i="7"/>
  <c r="V1575" i="7"/>
  <c r="AJ1580" i="7"/>
  <c r="AI1582" i="7"/>
  <c r="AJ1583" i="7"/>
  <c r="AE1583" i="7"/>
  <c r="O1583" i="7"/>
  <c r="Z1583" i="7"/>
  <c r="AG1585" i="7"/>
  <c r="P1586" i="7"/>
  <c r="AG1586" i="7"/>
  <c r="AI1592" i="7"/>
  <c r="AB1592" i="7"/>
  <c r="N1594" i="7"/>
  <c r="AD1594" i="7"/>
  <c r="N1640" i="7"/>
  <c r="AB1641" i="7"/>
  <c r="AI1642" i="7"/>
  <c r="Z1642" i="7"/>
  <c r="P1642" i="7"/>
  <c r="V1642" i="7"/>
  <c r="AG1642" i="7"/>
  <c r="O1643" i="7"/>
  <c r="AD1643" i="7"/>
  <c r="AF1644" i="7"/>
  <c r="Q1645" i="7"/>
  <c r="S1648" i="7"/>
  <c r="N1651" i="7"/>
  <c r="AD1651" i="7"/>
  <c r="AD1652" i="7"/>
  <c r="X1652" i="7"/>
  <c r="Z1652" i="7"/>
  <c r="V1657" i="7"/>
  <c r="M1658" i="7"/>
  <c r="AH1658" i="7"/>
  <c r="AJ1665" i="7"/>
  <c r="N1665" i="7"/>
  <c r="AD1665" i="7"/>
  <c r="P1674" i="7"/>
  <c r="AI1581" i="7"/>
  <c r="AC1581" i="7"/>
  <c r="AC1583" i="7"/>
  <c r="AF1592" i="7"/>
  <c r="P1594" i="7"/>
  <c r="AE1594" i="7"/>
  <c r="Q1234" i="7"/>
  <c r="V1639" i="7"/>
  <c r="S1640" i="7"/>
  <c r="M1641" i="7"/>
  <c r="AC1641" i="7"/>
  <c r="AJ1642" i="7"/>
  <c r="W1642" i="7"/>
  <c r="AH1642" i="7"/>
  <c r="P1643" i="7"/>
  <c r="AE1643" i="7"/>
  <c r="P1644" i="7"/>
  <c r="AG1644" i="7"/>
  <c r="S1645" i="7"/>
  <c r="Z1647" i="7"/>
  <c r="T1648" i="7"/>
  <c r="P1651" i="7"/>
  <c r="AE1651" i="7"/>
  <c r="AE1652" i="7"/>
  <c r="Y1653" i="7"/>
  <c r="AH1653" i="7"/>
  <c r="W1657" i="7"/>
  <c r="N1658" i="7"/>
  <c r="P1660" i="7"/>
  <c r="AJ1662" i="7"/>
  <c r="AB1662" i="7"/>
  <c r="T1662" i="7"/>
  <c r="T1664" i="7"/>
  <c r="O1665" i="7"/>
  <c r="AC1666" i="7"/>
  <c r="Z1666" i="7"/>
  <c r="O1666" i="7"/>
  <c r="AJ1666" i="7"/>
  <c r="W1666" i="7"/>
  <c r="AI1666" i="7"/>
  <c r="R1666" i="7"/>
  <c r="AH1666" i="7"/>
  <c r="Q1666" i="7"/>
  <c r="AF1666" i="7"/>
  <c r="P1666" i="7"/>
  <c r="AJ1672" i="7"/>
  <c r="AH1672" i="7"/>
  <c r="X1672" i="7"/>
  <c r="N1672" i="7"/>
  <c r="AD1672" i="7"/>
  <c r="R1672" i="7"/>
  <c r="AF1672" i="7"/>
  <c r="Q1672" i="7"/>
  <c r="AE1672" i="7"/>
  <c r="P1672" i="7"/>
  <c r="AC1672" i="7"/>
  <c r="O1672" i="7"/>
  <c r="Z1672" i="7"/>
  <c r="M1672" i="7"/>
  <c r="V1672" i="7"/>
  <c r="AB1674" i="7"/>
  <c r="J1540" i="7"/>
  <c r="AI1541" i="7"/>
  <c r="AF1541" i="7"/>
  <c r="AD1554" i="7"/>
  <c r="AI1558" i="7"/>
  <c r="Y1558" i="7"/>
  <c r="AI1563" i="7"/>
  <c r="AB1564" i="7"/>
  <c r="O1580" i="7"/>
  <c r="M1583" i="7"/>
  <c r="V1584" i="7"/>
  <c r="J1586" i="7"/>
  <c r="U1586" i="7"/>
  <c r="AI1586" i="7"/>
  <c r="N1592" i="7"/>
  <c r="AI1593" i="7"/>
  <c r="AG1593" i="7"/>
  <c r="W1593" i="7"/>
  <c r="M1593" i="7"/>
  <c r="V1593" i="7"/>
  <c r="AH1593" i="7"/>
  <c r="Q1594" i="7"/>
  <c r="AF1594" i="7"/>
  <c r="S1234" i="7"/>
  <c r="T1638" i="7"/>
  <c r="AB1640" i="7"/>
  <c r="N1641" i="7"/>
  <c r="AD1641" i="7"/>
  <c r="M1642" i="7"/>
  <c r="X1642" i="7"/>
  <c r="Q1643" i="7"/>
  <c r="AG1643" i="7"/>
  <c r="Q1644" i="7"/>
  <c r="AH1644" i="7"/>
  <c r="AA1645" i="7"/>
  <c r="U1648" i="7"/>
  <c r="T1649" i="7"/>
  <c r="AI1650" i="7"/>
  <c r="AG1650" i="7"/>
  <c r="W1650" i="7"/>
  <c r="M1650" i="7"/>
  <c r="V1650" i="7"/>
  <c r="AH1650" i="7"/>
  <c r="Q1651" i="7"/>
  <c r="AF1651" i="7"/>
  <c r="O1652" i="7"/>
  <c r="AF1652" i="7"/>
  <c r="AC1657" i="7"/>
  <c r="P1658" i="7"/>
  <c r="J1659" i="7"/>
  <c r="Z1659" i="7"/>
  <c r="W1660" i="7"/>
  <c r="R1662" i="7"/>
  <c r="AD1664" i="7"/>
  <c r="U1665" i="7"/>
  <c r="M1666" i="7"/>
  <c r="AF1674" i="7"/>
  <c r="AF1681" i="7"/>
  <c r="AJ1692" i="7"/>
  <c r="R1692" i="7"/>
  <c r="AH1692" i="7"/>
  <c r="AB1694" i="7"/>
  <c r="X1694" i="7"/>
  <c r="AI1596" i="7"/>
  <c r="Z1596" i="7"/>
  <c r="AJ1603" i="7"/>
  <c r="AC1603" i="7"/>
  <c r="AA1603" i="7"/>
  <c r="V1603" i="7"/>
  <c r="N1603" i="7"/>
  <c r="AJ1674" i="7"/>
  <c r="T1676" i="7"/>
  <c r="O1680" i="7"/>
  <c r="AE1680" i="7"/>
  <c r="O1681" i="7"/>
  <c r="AH1681" i="7"/>
  <c r="AB1683" i="7"/>
  <c r="AI1687" i="7"/>
  <c r="U1687" i="7"/>
  <c r="AD1687" i="7"/>
  <c r="AF1687" i="7"/>
  <c r="Q1688" i="7"/>
  <c r="AH1688" i="7"/>
  <c r="P1689" i="7"/>
  <c r="AC1693" i="7"/>
  <c r="V1693" i="7"/>
  <c r="AE1694" i="7"/>
  <c r="O1695" i="7"/>
  <c r="N1596" i="7"/>
  <c r="J1779" i="7"/>
  <c r="AD1782" i="7"/>
  <c r="AJ1795" i="7"/>
  <c r="Y1795" i="7"/>
  <c r="M1795" i="7"/>
  <c r="AI1679" i="7"/>
  <c r="AF1679" i="7"/>
  <c r="U1679" i="7"/>
  <c r="AJ1679" i="7"/>
  <c r="P1681" i="7"/>
  <c r="AG1683" i="7"/>
  <c r="AI1691" i="7"/>
  <c r="AB1691" i="7"/>
  <c r="AA1696" i="7"/>
  <c r="V1696" i="7"/>
  <c r="U1696" i="7"/>
  <c r="O1696" i="7"/>
  <c r="AG1696" i="7"/>
  <c r="S1780" i="7"/>
  <c r="AA1780" i="7"/>
  <c r="V1780" i="7"/>
  <c r="U1780" i="7"/>
  <c r="R1780" i="7"/>
  <c r="Q1780" i="7"/>
  <c r="AG1780" i="7"/>
  <c r="V1782" i="7"/>
  <c r="T1782" i="7"/>
  <c r="R1782" i="7"/>
  <c r="V1688" i="7"/>
  <c r="W1689" i="7"/>
  <c r="AJ1691" i="7"/>
  <c r="U1692" i="7"/>
  <c r="N1693" i="7"/>
  <c r="AG1694" i="7"/>
  <c r="Y1695" i="7"/>
  <c r="AA1699" i="7"/>
  <c r="AH1699" i="7"/>
  <c r="AE1630" i="7"/>
  <c r="AI1630" i="7"/>
  <c r="AB1630" i="7"/>
  <c r="Y1630" i="7"/>
  <c r="P1630" i="7"/>
  <c r="M1630" i="7"/>
  <c r="P1782" i="7"/>
  <c r="AB1668" i="7"/>
  <c r="Y1668" i="7"/>
  <c r="N1668" i="7"/>
  <c r="AH1668" i="7"/>
  <c r="AB1676" i="7"/>
  <c r="N1679" i="7"/>
  <c r="V1680" i="7"/>
  <c r="W1681" i="7"/>
  <c r="Z1684" i="7"/>
  <c r="AJ1686" i="7"/>
  <c r="X1689" i="7"/>
  <c r="T1691" i="7"/>
  <c r="Z1692" i="7"/>
  <c r="Z1695" i="7"/>
  <c r="M1696" i="7"/>
  <c r="AB1596" i="7"/>
  <c r="AB1602" i="7"/>
  <c r="Q1602" i="7"/>
  <c r="AA1602" i="7"/>
  <c r="P1602" i="7"/>
  <c r="Z1602" i="7"/>
  <c r="N1602" i="7"/>
  <c r="AJ1602" i="7"/>
  <c r="Y1602" i="7"/>
  <c r="M1602" i="7"/>
  <c r="AI1602" i="7"/>
  <c r="X1602" i="7"/>
  <c r="AD1622" i="7"/>
  <c r="AB1622" i="7"/>
  <c r="Z1622" i="7"/>
  <c r="T1622" i="7"/>
  <c r="R1622" i="7"/>
  <c r="N1622" i="7"/>
  <c r="AD1780" i="7"/>
  <c r="AF1782" i="7"/>
  <c r="J1574" i="7"/>
  <c r="AJ1575" i="7"/>
  <c r="W1575" i="7"/>
  <c r="AI1585" i="7"/>
  <c r="AI1234" i="7"/>
  <c r="J1638" i="7"/>
  <c r="AI1640" i="7"/>
  <c r="V1656" i="7"/>
  <c r="AC1656" i="7"/>
  <c r="J1658" i="7"/>
  <c r="AI1665" i="7"/>
  <c r="V1665" i="7"/>
  <c r="AE1665" i="7"/>
  <c r="M1665" i="7"/>
  <c r="AD1668" i="7"/>
  <c r="J1671" i="7"/>
  <c r="AB1675" i="7"/>
  <c r="M1676" i="7"/>
  <c r="AD1676" i="7"/>
  <c r="AB1677" i="7"/>
  <c r="AA1677" i="7"/>
  <c r="P1679" i="7"/>
  <c r="X1682" i="7"/>
  <c r="W1682" i="7"/>
  <c r="AF1688" i="7"/>
  <c r="AG1688" i="7"/>
  <c r="U1688" i="7"/>
  <c r="Z1688" i="7"/>
  <c r="N1688" i="7"/>
  <c r="Y1688" i="7"/>
  <c r="AC1692" i="7"/>
  <c r="AB1695" i="7"/>
  <c r="X1696" i="7"/>
  <c r="AC1596" i="7"/>
  <c r="AI1778" i="7"/>
  <c r="AF1778" i="7"/>
  <c r="Y1778" i="7"/>
  <c r="T1778" i="7"/>
  <c r="M1778" i="7"/>
  <c r="AE1780" i="7"/>
  <c r="T1679" i="7"/>
  <c r="AF1680" i="7"/>
  <c r="Z1680" i="7"/>
  <c r="N1680" i="7"/>
  <c r="AG1680" i="7"/>
  <c r="U1680" i="7"/>
  <c r="Y1680" i="7"/>
  <c r="AG1689" i="7"/>
  <c r="AD1689" i="7"/>
  <c r="N1689" i="7"/>
  <c r="V1689" i="7"/>
  <c r="AE1689" i="7"/>
  <c r="AG1695" i="7"/>
  <c r="AD1696" i="7"/>
  <c r="AD1596" i="7"/>
  <c r="AI1612" i="7"/>
  <c r="W1612" i="7"/>
  <c r="U1612" i="7"/>
  <c r="R1612" i="7"/>
  <c r="AG1612" i="7"/>
  <c r="O1612" i="7"/>
  <c r="AF1612" i="7"/>
  <c r="N1612" i="7"/>
  <c r="Z1618" i="7"/>
  <c r="AG1618" i="7"/>
  <c r="AD1618" i="7"/>
  <c r="T1618" i="7"/>
  <c r="S1618" i="7"/>
  <c r="Q1618" i="7"/>
  <c r="AC1621" i="7"/>
  <c r="AG1621" i="7"/>
  <c r="AA1621" i="7"/>
  <c r="AF1786" i="7"/>
  <c r="AA1786" i="7"/>
  <c r="S1786" i="7"/>
  <c r="P1786" i="7"/>
  <c r="O1786" i="7"/>
  <c r="Z1655" i="7"/>
  <c r="U1657" i="7"/>
  <c r="O1668" i="7"/>
  <c r="AI1671" i="7"/>
  <c r="AE1671" i="7"/>
  <c r="U1671" i="7"/>
  <c r="R1676" i="7"/>
  <c r="AJ1676" i="7"/>
  <c r="V1679" i="7"/>
  <c r="AC1680" i="7"/>
  <c r="AG1681" i="7"/>
  <c r="V1681" i="7"/>
  <c r="AD1681" i="7"/>
  <c r="N1681" i="7"/>
  <c r="AE1681" i="7"/>
  <c r="Y1683" i="7"/>
  <c r="J1687" i="7"/>
  <c r="X1687" i="7"/>
  <c r="M1688" i="7"/>
  <c r="AD1688" i="7"/>
  <c r="AF1689" i="7"/>
  <c r="J1693" i="7"/>
  <c r="AI1695" i="7"/>
  <c r="X1695" i="7"/>
  <c r="AJ1695" i="7"/>
  <c r="T1695" i="7"/>
  <c r="AH1695" i="7"/>
  <c r="R1695" i="7"/>
  <c r="AC1695" i="7"/>
  <c r="P1695" i="7"/>
  <c r="AE1696" i="7"/>
  <c r="AA1596" i="7"/>
  <c r="S1602" i="7"/>
  <c r="AD1627" i="7"/>
  <c r="AI1627" i="7"/>
  <c r="V1627" i="7"/>
  <c r="AH1627" i="7"/>
  <c r="R1627" i="7"/>
  <c r="AG1627" i="7"/>
  <c r="Q1627" i="7"/>
  <c r="AC1627" i="7"/>
  <c r="O1627" i="7"/>
  <c r="AA1627" i="7"/>
  <c r="N1627" i="7"/>
  <c r="Z1627" i="7"/>
  <c r="M1627" i="7"/>
  <c r="AG1630" i="7"/>
  <c r="AF1779" i="7"/>
  <c r="V1784" i="7"/>
  <c r="AB1786" i="7"/>
  <c r="J1800" i="7"/>
  <c r="Y1804" i="7"/>
  <c r="AI1661" i="7"/>
  <c r="AI1662" i="7"/>
  <c r="Z1673" i="7"/>
  <c r="AA1674" i="7"/>
  <c r="AA1675" i="7"/>
  <c r="Y1676" i="7"/>
  <c r="AI1685" i="7"/>
  <c r="AE1687" i="7"/>
  <c r="J1698" i="7"/>
  <c r="R1596" i="7"/>
  <c r="Q1599" i="7"/>
  <c r="AF1599" i="7"/>
  <c r="AC1600" i="7"/>
  <c r="W1608" i="7"/>
  <c r="R1611" i="7"/>
  <c r="AG1611" i="7"/>
  <c r="AC1619" i="7"/>
  <c r="AD1624" i="7"/>
  <c r="U1779" i="7"/>
  <c r="AG1779" i="7"/>
  <c r="Z1784" i="7"/>
  <c r="N1795" i="7"/>
  <c r="Z1795" i="7"/>
  <c r="W1796" i="7"/>
  <c r="AF1800" i="7"/>
  <c r="Y1800" i="7"/>
  <c r="W1801" i="7"/>
  <c r="AJ1804" i="7"/>
  <c r="Z1804" i="7"/>
  <c r="R1599" i="7"/>
  <c r="AG1599" i="7"/>
  <c r="T1611" i="7"/>
  <c r="AH1611" i="7"/>
  <c r="AH1619" i="7"/>
  <c r="AE1624" i="7"/>
  <c r="M1779" i="7"/>
  <c r="AH1779" i="7"/>
  <c r="M1784" i="7"/>
  <c r="AB1784" i="7"/>
  <c r="Z1785" i="7"/>
  <c r="P1795" i="7"/>
  <c r="AC1795" i="7"/>
  <c r="M1798" i="7"/>
  <c r="Z1800" i="7"/>
  <c r="M1804" i="7"/>
  <c r="AC1804" i="7"/>
  <c r="AJ1698" i="7"/>
  <c r="T1596" i="7"/>
  <c r="V1599" i="7"/>
  <c r="AH1599" i="7"/>
  <c r="X1600" i="7"/>
  <c r="M1608" i="7"/>
  <c r="AA1608" i="7"/>
  <c r="W1611" i="7"/>
  <c r="AF1624" i="7"/>
  <c r="R1779" i="7"/>
  <c r="AA1782" i="7"/>
  <c r="N1784" i="7"/>
  <c r="AC1784" i="7"/>
  <c r="Q1795" i="7"/>
  <c r="AD1795" i="7"/>
  <c r="AD1796" i="7"/>
  <c r="X1798" i="7"/>
  <c r="M1800" i="7"/>
  <c r="AC1800" i="7"/>
  <c r="AD1801" i="7"/>
  <c r="N1804" i="7"/>
  <c r="AD1804" i="7"/>
  <c r="W1599" i="7"/>
  <c r="AJ1599" i="7"/>
  <c r="X1611" i="7"/>
  <c r="N1624" i="7"/>
  <c r="AI1624" i="7"/>
  <c r="X1631" i="7"/>
  <c r="AH1776" i="7"/>
  <c r="T1779" i="7"/>
  <c r="Q1783" i="7"/>
  <c r="Q1784" i="7"/>
  <c r="AD1784" i="7"/>
  <c r="R1795" i="7"/>
  <c r="AF1795" i="7"/>
  <c r="AE1796" i="7"/>
  <c r="S1797" i="7"/>
  <c r="AC1798" i="7"/>
  <c r="N1800" i="7"/>
  <c r="AD1800" i="7"/>
  <c r="AE1801" i="7"/>
  <c r="O1802" i="7"/>
  <c r="Q1804" i="7"/>
  <c r="AG1804" i="7"/>
  <c r="AI1658" i="7"/>
  <c r="U1658" i="7"/>
  <c r="AE1658" i="7"/>
  <c r="Z1662" i="7"/>
  <c r="AI1663" i="7"/>
  <c r="J1665" i="7"/>
  <c r="U1666" i="7"/>
  <c r="J1668" i="7"/>
  <c r="Q1673" i="7"/>
  <c r="R1674" i="7"/>
  <c r="R1675" i="7"/>
  <c r="Q1676" i="7"/>
  <c r="AI1677" i="7"/>
  <c r="AJ1684" i="7"/>
  <c r="O1698" i="7"/>
  <c r="O1608" i="7"/>
  <c r="AF1609" i="7"/>
  <c r="AJ1611" i="7"/>
  <c r="Y1611" i="7"/>
  <c r="J1621" i="7"/>
  <c r="O1624" i="7"/>
  <c r="J1630" i="7"/>
  <c r="V1779" i="7"/>
  <c r="S1782" i="7"/>
  <c r="AE1782" i="7"/>
  <c r="R1784" i="7"/>
  <c r="AG1784" i="7"/>
  <c r="J1786" i="7"/>
  <c r="U1795" i="7"/>
  <c r="Q1800" i="7"/>
  <c r="AG1800" i="7"/>
  <c r="R1804" i="7"/>
  <c r="AH1804" i="7"/>
  <c r="AI1795" i="7"/>
  <c r="V1795" i="7"/>
  <c r="AH1795" i="7"/>
  <c r="U1804" i="7"/>
  <c r="S273" i="7"/>
  <c r="AA273" i="7"/>
  <c r="AI273" i="7"/>
  <c r="T275" i="7"/>
  <c r="AB275" i="7"/>
  <c r="AJ275" i="7"/>
  <c r="S1328" i="7"/>
  <c r="AA1328" i="7"/>
  <c r="AI1328" i="7"/>
  <c r="T1330" i="7"/>
  <c r="AB1330" i="7"/>
  <c r="AJ1330" i="7"/>
  <c r="S1632" i="7"/>
  <c r="AA1632" i="7"/>
  <c r="AI1632" i="7"/>
  <c r="T1634" i="7"/>
  <c r="AB1634" i="7"/>
  <c r="AJ1634" i="7"/>
  <c r="S1829" i="7"/>
  <c r="AA1829" i="7"/>
  <c r="AI1829" i="7"/>
  <c r="T1830" i="7"/>
  <c r="AB1830" i="7"/>
  <c r="AJ1830" i="7"/>
  <c r="X277" i="7"/>
  <c r="AH277" i="7"/>
  <c r="AF1346" i="7"/>
  <c r="X1346" i="7"/>
  <c r="P1346" i="7"/>
  <c r="AE1346" i="7"/>
  <c r="W1346" i="7"/>
  <c r="O1346" i="7"/>
  <c r="U1346" i="7"/>
  <c r="AG1346" i="7"/>
  <c r="Z219" i="7"/>
  <c r="T273" i="7"/>
  <c r="AB273" i="7"/>
  <c r="AJ273" i="7"/>
  <c r="M275" i="7"/>
  <c r="U275" i="7"/>
  <c r="AC275" i="7"/>
  <c r="N524" i="7"/>
  <c r="V524" i="7"/>
  <c r="AD524" i="7"/>
  <c r="O526" i="7"/>
  <c r="W526" i="7"/>
  <c r="AE526" i="7"/>
  <c r="P945" i="7"/>
  <c r="X945" i="7"/>
  <c r="AF945" i="7"/>
  <c r="Q955" i="7"/>
  <c r="Y955" i="7"/>
  <c r="AG955" i="7"/>
  <c r="R1298" i="7"/>
  <c r="Z1298" i="7"/>
  <c r="AH1298" i="7"/>
  <c r="S1300" i="7"/>
  <c r="AA1300" i="7"/>
  <c r="AI1300" i="7"/>
  <c r="T1328" i="7"/>
  <c r="AB1328" i="7"/>
  <c r="AJ1328" i="7"/>
  <c r="M1330" i="7"/>
  <c r="U1330" i="7"/>
  <c r="AC1330" i="7"/>
  <c r="N1477" i="7"/>
  <c r="V1477" i="7"/>
  <c r="AD1477" i="7"/>
  <c r="O1479" i="7"/>
  <c r="W1479" i="7"/>
  <c r="AE1479" i="7"/>
  <c r="P1527" i="7"/>
  <c r="X1527" i="7"/>
  <c r="AF1527" i="7"/>
  <c r="Q1529" i="7"/>
  <c r="Y1529" i="7"/>
  <c r="AG1529" i="7"/>
  <c r="R1613" i="7"/>
  <c r="Z1613" i="7"/>
  <c r="AH1613" i="7"/>
  <c r="S1615" i="7"/>
  <c r="AA1615" i="7"/>
  <c r="AI1615" i="7"/>
  <c r="T1632" i="7"/>
  <c r="AB1632" i="7"/>
  <c r="AJ1632" i="7"/>
  <c r="M1634" i="7"/>
  <c r="U1634" i="7"/>
  <c r="AC1634" i="7"/>
  <c r="N1704" i="7"/>
  <c r="V1704" i="7"/>
  <c r="AD1704" i="7"/>
  <c r="O1706" i="7"/>
  <c r="W1706" i="7"/>
  <c r="AE1706" i="7"/>
  <c r="P1805" i="7"/>
  <c r="X1805" i="7"/>
  <c r="AF1805" i="7"/>
  <c r="Q1807" i="7"/>
  <c r="Y1807" i="7"/>
  <c r="AG1807" i="7"/>
  <c r="R1822" i="7"/>
  <c r="Z1822" i="7"/>
  <c r="AH1822" i="7"/>
  <c r="S1824" i="7"/>
  <c r="AA1824" i="7"/>
  <c r="AI1824" i="7"/>
  <c r="T1829" i="7"/>
  <c r="AB1829" i="7"/>
  <c r="AJ1829" i="7"/>
  <c r="M1830" i="7"/>
  <c r="U1830" i="7"/>
  <c r="AC1830" i="7"/>
  <c r="M277" i="7"/>
  <c r="Y277" i="7"/>
  <c r="AI277" i="7"/>
  <c r="V1346" i="7"/>
  <c r="AH1346" i="7"/>
  <c r="AG1597" i="7"/>
  <c r="Y1597" i="7"/>
  <c r="Q1597" i="7"/>
  <c r="AF1597" i="7"/>
  <c r="X1597" i="7"/>
  <c r="P1597" i="7"/>
  <c r="U1597" i="7"/>
  <c r="AE1597" i="7"/>
  <c r="AH1808" i="7"/>
  <c r="Z1808" i="7"/>
  <c r="R1808" i="7"/>
  <c r="AG1808" i="7"/>
  <c r="Y1808" i="7"/>
  <c r="Q1808" i="7"/>
  <c r="U1808" i="7"/>
  <c r="AE1808" i="7"/>
  <c r="M219" i="7"/>
  <c r="AA219" i="7"/>
  <c r="R220" i="7"/>
  <c r="AC220" i="7"/>
  <c r="T221" i="7"/>
  <c r="AE221" i="7"/>
  <c r="AF222" i="7"/>
  <c r="X222" i="7"/>
  <c r="P222" i="7"/>
  <c r="AB222" i="7"/>
  <c r="Q685" i="7"/>
  <c r="AI685" i="7"/>
  <c r="S749" i="7"/>
  <c r="T1494" i="7"/>
  <c r="U1495" i="7"/>
  <c r="AH1501" i="7"/>
  <c r="Z1501" i="7"/>
  <c r="R1501" i="7"/>
  <c r="AG1501" i="7"/>
  <c r="Y1501" i="7"/>
  <c r="Q1501" i="7"/>
  <c r="AF1501" i="7"/>
  <c r="X1501" i="7"/>
  <c r="P1501" i="7"/>
  <c r="AE1501" i="7"/>
  <c r="W1501" i="7"/>
  <c r="O1501" i="7"/>
  <c r="AD1501" i="7"/>
  <c r="V1501" i="7"/>
  <c r="N1501" i="7"/>
  <c r="AC1501" i="7"/>
  <c r="U1501" i="7"/>
  <c r="M1501" i="7"/>
  <c r="U1502" i="7"/>
  <c r="M273" i="7"/>
  <c r="U273" i="7"/>
  <c r="AC273" i="7"/>
  <c r="N275" i="7"/>
  <c r="V275" i="7"/>
  <c r="AD275" i="7"/>
  <c r="O524" i="7"/>
  <c r="W524" i="7"/>
  <c r="AE524" i="7"/>
  <c r="P526" i="7"/>
  <c r="X526" i="7"/>
  <c r="AF526" i="7"/>
  <c r="Q945" i="7"/>
  <c r="Y945" i="7"/>
  <c r="AG945" i="7"/>
  <c r="R955" i="7"/>
  <c r="Z955" i="7"/>
  <c r="AH955" i="7"/>
  <c r="S1298" i="7"/>
  <c r="AA1298" i="7"/>
  <c r="T1300" i="7"/>
  <c r="AB1300" i="7"/>
  <c r="M1328" i="7"/>
  <c r="U1328" i="7"/>
  <c r="AC1328" i="7"/>
  <c r="N1330" i="7"/>
  <c r="V1330" i="7"/>
  <c r="AD1330" i="7"/>
  <c r="O1477" i="7"/>
  <c r="W1477" i="7"/>
  <c r="AE1477" i="7"/>
  <c r="P1479" i="7"/>
  <c r="X1479" i="7"/>
  <c r="AF1479" i="7"/>
  <c r="Q1527" i="7"/>
  <c r="Y1527" i="7"/>
  <c r="AG1527" i="7"/>
  <c r="R1529" i="7"/>
  <c r="Z1529" i="7"/>
  <c r="AH1529" i="7"/>
  <c r="S1613" i="7"/>
  <c r="AA1613" i="7"/>
  <c r="T1615" i="7"/>
  <c r="AB1615" i="7"/>
  <c r="M1632" i="7"/>
  <c r="U1632" i="7"/>
  <c r="AC1632" i="7"/>
  <c r="N1634" i="7"/>
  <c r="V1634" i="7"/>
  <c r="AD1634" i="7"/>
  <c r="O1704" i="7"/>
  <c r="W1704" i="7"/>
  <c r="AE1704" i="7"/>
  <c r="P1706" i="7"/>
  <c r="X1706" i="7"/>
  <c r="AF1706" i="7"/>
  <c r="Q1805" i="7"/>
  <c r="Y1805" i="7"/>
  <c r="AG1805" i="7"/>
  <c r="R1807" i="7"/>
  <c r="Z1807" i="7"/>
  <c r="AH1807" i="7"/>
  <c r="S1822" i="7"/>
  <c r="AA1822" i="7"/>
  <c r="T1824" i="7"/>
  <c r="AB1824" i="7"/>
  <c r="M1829" i="7"/>
  <c r="U1829" i="7"/>
  <c r="AC1829" i="7"/>
  <c r="N1830" i="7"/>
  <c r="V1830" i="7"/>
  <c r="AD1830" i="7"/>
  <c r="P277" i="7"/>
  <c r="Z277" i="7"/>
  <c r="AJ277" i="7"/>
  <c r="M1346" i="7"/>
  <c r="Y1346" i="7"/>
  <c r="AI1346" i="7"/>
  <c r="V1597" i="7"/>
  <c r="AH1597" i="7"/>
  <c r="V1808" i="7"/>
  <c r="AF1808" i="7"/>
  <c r="V1810" i="7"/>
  <c r="Q219" i="7"/>
  <c r="AB219" i="7"/>
  <c r="S220" i="7"/>
  <c r="AD220" i="7"/>
  <c r="U221" i="7"/>
  <c r="M222" i="7"/>
  <c r="AC222" i="7"/>
  <c r="R685" i="7"/>
  <c r="T749" i="7"/>
  <c r="U1494" i="7"/>
  <c r="V1495" i="7"/>
  <c r="AA1500" i="7"/>
  <c r="AB1502" i="7"/>
  <c r="N273" i="7"/>
  <c r="V273" i="7"/>
  <c r="AD273" i="7"/>
  <c r="O275" i="7"/>
  <c r="W275" i="7"/>
  <c r="AE275" i="7"/>
  <c r="P524" i="7"/>
  <c r="X524" i="7"/>
  <c r="AF524" i="7"/>
  <c r="Q526" i="7"/>
  <c r="Y526" i="7"/>
  <c r="AG526" i="7"/>
  <c r="R945" i="7"/>
  <c r="Z945" i="7"/>
  <c r="AH945" i="7"/>
  <c r="S955" i="7"/>
  <c r="AA955" i="7"/>
  <c r="AI955" i="7"/>
  <c r="T1298" i="7"/>
  <c r="AB1298" i="7"/>
  <c r="AJ1298" i="7"/>
  <c r="N1328" i="7"/>
  <c r="V1328" i="7"/>
  <c r="AD1328" i="7"/>
  <c r="O1330" i="7"/>
  <c r="W1330" i="7"/>
  <c r="AE1330" i="7"/>
  <c r="P1477" i="7"/>
  <c r="X1477" i="7"/>
  <c r="AF1477" i="7"/>
  <c r="Q1479" i="7"/>
  <c r="Y1479" i="7"/>
  <c r="AG1479" i="7"/>
  <c r="R1527" i="7"/>
  <c r="Z1527" i="7"/>
  <c r="AH1527" i="7"/>
  <c r="S1529" i="7"/>
  <c r="AA1529" i="7"/>
  <c r="AI1529" i="7"/>
  <c r="T1613" i="7"/>
  <c r="AB1613" i="7"/>
  <c r="AJ1613" i="7"/>
  <c r="N1632" i="7"/>
  <c r="V1632" i="7"/>
  <c r="AD1632" i="7"/>
  <c r="O1634" i="7"/>
  <c r="W1634" i="7"/>
  <c r="AE1634" i="7"/>
  <c r="P1704" i="7"/>
  <c r="X1704" i="7"/>
  <c r="AF1704" i="7"/>
  <c r="Q1706" i="7"/>
  <c r="Y1706" i="7"/>
  <c r="AG1706" i="7"/>
  <c r="R1805" i="7"/>
  <c r="Z1805" i="7"/>
  <c r="AH1805" i="7"/>
  <c r="S1807" i="7"/>
  <c r="AA1807" i="7"/>
  <c r="AI1807" i="7"/>
  <c r="T1822" i="7"/>
  <c r="AB1822" i="7"/>
  <c r="AJ1822" i="7"/>
  <c r="N1829" i="7"/>
  <c r="V1829" i="7"/>
  <c r="AD1829" i="7"/>
  <c r="O1830" i="7"/>
  <c r="W1830" i="7"/>
  <c r="AE1830" i="7"/>
  <c r="Q277" i="7"/>
  <c r="AA277" i="7"/>
  <c r="N1346" i="7"/>
  <c r="Z1346" i="7"/>
  <c r="AJ1346" i="7"/>
  <c r="R219" i="7"/>
  <c r="AC219" i="7"/>
  <c r="T220" i="7"/>
  <c r="AH220" i="7"/>
  <c r="AH221" i="7"/>
  <c r="Z221" i="7"/>
  <c r="R221" i="7"/>
  <c r="AG221" i="7"/>
  <c r="Y221" i="7"/>
  <c r="Q221" i="7"/>
  <c r="AF221" i="7"/>
  <c r="X221" i="7"/>
  <c r="P221" i="7"/>
  <c r="V221" i="7"/>
  <c r="AJ221" i="7"/>
  <c r="S685" i="7"/>
  <c r="Z749" i="7"/>
  <c r="AA1494" i="7"/>
  <c r="AB1495" i="7"/>
  <c r="AC1502" i="7"/>
  <c r="O273" i="7"/>
  <c r="W273" i="7"/>
  <c r="AE273" i="7"/>
  <c r="P275" i="7"/>
  <c r="X275" i="7"/>
  <c r="AF275" i="7"/>
  <c r="Q524" i="7"/>
  <c r="Y524" i="7"/>
  <c r="AG524" i="7"/>
  <c r="R526" i="7"/>
  <c r="Z526" i="7"/>
  <c r="AH526" i="7"/>
  <c r="S945" i="7"/>
  <c r="AA945" i="7"/>
  <c r="T955" i="7"/>
  <c r="AB955" i="7"/>
  <c r="M1298" i="7"/>
  <c r="U1298" i="7"/>
  <c r="O1328" i="7"/>
  <c r="W1328" i="7"/>
  <c r="AE1328" i="7"/>
  <c r="P1330" i="7"/>
  <c r="X1330" i="7"/>
  <c r="AF1330" i="7"/>
  <c r="Q1477" i="7"/>
  <c r="Y1477" i="7"/>
  <c r="AG1477" i="7"/>
  <c r="R1479" i="7"/>
  <c r="Z1479" i="7"/>
  <c r="AH1479" i="7"/>
  <c r="S1527" i="7"/>
  <c r="AA1527" i="7"/>
  <c r="T1529" i="7"/>
  <c r="AB1529" i="7"/>
  <c r="M1613" i="7"/>
  <c r="U1613" i="7"/>
  <c r="O1632" i="7"/>
  <c r="W1632" i="7"/>
  <c r="AE1632" i="7"/>
  <c r="P1634" i="7"/>
  <c r="X1634" i="7"/>
  <c r="AF1634" i="7"/>
  <c r="Q1704" i="7"/>
  <c r="Y1704" i="7"/>
  <c r="AG1704" i="7"/>
  <c r="R1706" i="7"/>
  <c r="Z1706" i="7"/>
  <c r="AH1706" i="7"/>
  <c r="S1805" i="7"/>
  <c r="AA1805" i="7"/>
  <c r="T1807" i="7"/>
  <c r="AB1807" i="7"/>
  <c r="M1822" i="7"/>
  <c r="U1822" i="7"/>
  <c r="O1829" i="7"/>
  <c r="W1829" i="7"/>
  <c r="AE1829" i="7"/>
  <c r="P1830" i="7"/>
  <c r="X1830" i="7"/>
  <c r="AF1830" i="7"/>
  <c r="R277" i="7"/>
  <c r="AB277" i="7"/>
  <c r="Q1346" i="7"/>
  <c r="AA1346" i="7"/>
  <c r="S219" i="7"/>
  <c r="U220" i="7"/>
  <c r="W221" i="7"/>
  <c r="J683" i="7"/>
  <c r="Y685" i="7"/>
  <c r="AA749" i="7"/>
  <c r="AI1495" i="7"/>
  <c r="T1501" i="7"/>
  <c r="AJ1502" i="7"/>
  <c r="P273" i="7"/>
  <c r="X273" i="7"/>
  <c r="AF273" i="7"/>
  <c r="Q275" i="7"/>
  <c r="Y275" i="7"/>
  <c r="AG275" i="7"/>
  <c r="R524" i="7"/>
  <c r="Z524" i="7"/>
  <c r="AH524" i="7"/>
  <c r="S526" i="7"/>
  <c r="AA526" i="7"/>
  <c r="T945" i="7"/>
  <c r="AB945" i="7"/>
  <c r="P1328" i="7"/>
  <c r="X1328" i="7"/>
  <c r="AF1328" i="7"/>
  <c r="Q1330" i="7"/>
  <c r="Y1330" i="7"/>
  <c r="AG1330" i="7"/>
  <c r="R1477" i="7"/>
  <c r="Z1477" i="7"/>
  <c r="AH1477" i="7"/>
  <c r="S1479" i="7"/>
  <c r="AA1479" i="7"/>
  <c r="T1527" i="7"/>
  <c r="AB1527" i="7"/>
  <c r="P1632" i="7"/>
  <c r="X1632" i="7"/>
  <c r="AF1632" i="7"/>
  <c r="Q1634" i="7"/>
  <c r="Y1634" i="7"/>
  <c r="AG1634" i="7"/>
  <c r="R1704" i="7"/>
  <c r="Z1704" i="7"/>
  <c r="AH1704" i="7"/>
  <c r="S1706" i="7"/>
  <c r="AA1706" i="7"/>
  <c r="T1805" i="7"/>
  <c r="AB1805" i="7"/>
  <c r="P1829" i="7"/>
  <c r="X1829" i="7"/>
  <c r="AF1829" i="7"/>
  <c r="Q1830" i="7"/>
  <c r="Y1830" i="7"/>
  <c r="AG1830" i="7"/>
  <c r="S277" i="7"/>
  <c r="R1346" i="7"/>
  <c r="AB1346" i="7"/>
  <c r="T219" i="7"/>
  <c r="AH219" i="7"/>
  <c r="AG220" i="7"/>
  <c r="Y220" i="7"/>
  <c r="Q220" i="7"/>
  <c r="AF220" i="7"/>
  <c r="X220" i="7"/>
  <c r="P220" i="7"/>
  <c r="AE220" i="7"/>
  <c r="W220" i="7"/>
  <c r="O220" i="7"/>
  <c r="V220" i="7"/>
  <c r="AJ220" i="7"/>
  <c r="AH1494" i="7"/>
  <c r="Z1494" i="7"/>
  <c r="R1494" i="7"/>
  <c r="AG1494" i="7"/>
  <c r="Y1494" i="7"/>
  <c r="Q1494" i="7"/>
  <c r="AF1494" i="7"/>
  <c r="X1494" i="7"/>
  <c r="P1494" i="7"/>
  <c r="AE1494" i="7"/>
  <c r="W1494" i="7"/>
  <c r="O1494" i="7"/>
  <c r="AD1494" i="7"/>
  <c r="V1494" i="7"/>
  <c r="N1494" i="7"/>
  <c r="AC1494" i="7"/>
  <c r="AF1495" i="7"/>
  <c r="X1495" i="7"/>
  <c r="P1495" i="7"/>
  <c r="AE1495" i="7"/>
  <c r="W1495" i="7"/>
  <c r="O1495" i="7"/>
  <c r="AD1495" i="7"/>
  <c r="J1498" i="7"/>
  <c r="AG1500" i="7"/>
  <c r="Y1500" i="7"/>
  <c r="Q1500" i="7"/>
  <c r="AF1500" i="7"/>
  <c r="X1500" i="7"/>
  <c r="P1500" i="7"/>
  <c r="AE1500" i="7"/>
  <c r="W1500" i="7"/>
  <c r="O1500" i="7"/>
  <c r="AD1500" i="7"/>
  <c r="V1500" i="7"/>
  <c r="N1500" i="7"/>
  <c r="AC1500" i="7"/>
  <c r="U1500" i="7"/>
  <c r="M1500" i="7"/>
  <c r="AJ1500" i="7"/>
  <c r="AB1500" i="7"/>
  <c r="T1500" i="7"/>
  <c r="AA1501" i="7"/>
  <c r="AI1502" i="7"/>
  <c r="Q273" i="7"/>
  <c r="Y273" i="7"/>
  <c r="AG273" i="7"/>
  <c r="R275" i="7"/>
  <c r="Z275" i="7"/>
  <c r="S524" i="7"/>
  <c r="AA524" i="7"/>
  <c r="AI524" i="7"/>
  <c r="T526" i="7"/>
  <c r="AB526" i="7"/>
  <c r="AJ526" i="7"/>
  <c r="Q1328" i="7"/>
  <c r="Y1328" i="7"/>
  <c r="AG1328" i="7"/>
  <c r="R1330" i="7"/>
  <c r="Z1330" i="7"/>
  <c r="S1477" i="7"/>
  <c r="AA1477" i="7"/>
  <c r="AI1477" i="7"/>
  <c r="T1479" i="7"/>
  <c r="AB1479" i="7"/>
  <c r="AJ1479" i="7"/>
  <c r="Q1632" i="7"/>
  <c r="Y1632" i="7"/>
  <c r="AG1632" i="7"/>
  <c r="R1634" i="7"/>
  <c r="Z1634" i="7"/>
  <c r="S1704" i="7"/>
  <c r="AA1704" i="7"/>
  <c r="AI1704" i="7"/>
  <c r="T1706" i="7"/>
  <c r="AB1706" i="7"/>
  <c r="AJ1706" i="7"/>
  <c r="Q1829" i="7"/>
  <c r="Y1829" i="7"/>
  <c r="AG1829" i="7"/>
  <c r="R1830" i="7"/>
  <c r="Z1830" i="7"/>
  <c r="T277" i="7"/>
  <c r="S1346" i="7"/>
  <c r="AC1346" i="7"/>
  <c r="U219" i="7"/>
  <c r="AG749" i="7"/>
  <c r="Y749" i="7"/>
  <c r="Q749" i="7"/>
  <c r="AF749" i="7"/>
  <c r="X749" i="7"/>
  <c r="P749" i="7"/>
  <c r="AE749" i="7"/>
  <c r="W749" i="7"/>
  <c r="O749" i="7"/>
  <c r="AD749" i="7"/>
  <c r="V749" i="7"/>
  <c r="N749" i="7"/>
  <c r="AC749" i="7"/>
  <c r="U749" i="7"/>
  <c r="M749" i="7"/>
  <c r="AH749" i="7"/>
  <c r="AI1494" i="7"/>
  <c r="R273" i="7"/>
  <c r="Z273" i="7"/>
  <c r="S275" i="7"/>
  <c r="AA275" i="7"/>
  <c r="T524" i="7"/>
  <c r="AB524" i="7"/>
  <c r="M526" i="7"/>
  <c r="U526" i="7"/>
  <c r="R1328" i="7"/>
  <c r="Z1328" i="7"/>
  <c r="S1330" i="7"/>
  <c r="AA1330" i="7"/>
  <c r="T1477" i="7"/>
  <c r="AB1477" i="7"/>
  <c r="M1479" i="7"/>
  <c r="U1479" i="7"/>
  <c r="R1632" i="7"/>
  <c r="Z1632" i="7"/>
  <c r="S1634" i="7"/>
  <c r="AA1634" i="7"/>
  <c r="T1704" i="7"/>
  <c r="AB1704" i="7"/>
  <c r="M1706" i="7"/>
  <c r="U1706" i="7"/>
  <c r="R1829" i="7"/>
  <c r="Z1829" i="7"/>
  <c r="S1830" i="7"/>
  <c r="AA1830" i="7"/>
  <c r="AE277" i="7"/>
  <c r="W277" i="7"/>
  <c r="O277" i="7"/>
  <c r="AD277" i="7"/>
  <c r="V277" i="7"/>
  <c r="N277" i="7"/>
  <c r="U277" i="7"/>
  <c r="AG277" i="7"/>
  <c r="T1346" i="7"/>
  <c r="AD1346" i="7"/>
  <c r="J1810" i="7"/>
  <c r="AF219" i="7"/>
  <c r="X219" i="7"/>
  <c r="P219" i="7"/>
  <c r="AE219" i="7"/>
  <c r="W219" i="7"/>
  <c r="O219" i="7"/>
  <c r="AD219" i="7"/>
  <c r="V219" i="7"/>
  <c r="N219" i="7"/>
  <c r="Y219" i="7"/>
  <c r="AJ219" i="7"/>
  <c r="M220" i="7"/>
  <c r="AA220" i="7"/>
  <c r="AF685" i="7"/>
  <c r="X685" i="7"/>
  <c r="P685" i="7"/>
  <c r="AE685" i="7"/>
  <c r="W685" i="7"/>
  <c r="O685" i="7"/>
  <c r="AD685" i="7"/>
  <c r="V685" i="7"/>
  <c r="N685" i="7"/>
  <c r="AC685" i="7"/>
  <c r="U685" i="7"/>
  <c r="M685" i="7"/>
  <c r="AJ685" i="7"/>
  <c r="AB685" i="7"/>
  <c r="T685" i="7"/>
  <c r="AG685" i="7"/>
  <c r="AI749" i="7"/>
  <c r="M1494" i="7"/>
  <c r="S684" i="7"/>
  <c r="AA684" i="7"/>
  <c r="AI684" i="7"/>
  <c r="R1498" i="7"/>
  <c r="Z1498" i="7"/>
  <c r="AH1498" i="7"/>
  <c r="S1499" i="7"/>
  <c r="AA1499" i="7"/>
  <c r="AI1499" i="7"/>
  <c r="N1502" i="7"/>
  <c r="V1502" i="7"/>
  <c r="AD1502" i="7"/>
  <c r="O1503" i="7"/>
  <c r="W1503" i="7"/>
  <c r="AE1503" i="7"/>
  <c r="S683" i="7"/>
  <c r="AA683" i="7"/>
  <c r="AI683" i="7"/>
  <c r="T684" i="7"/>
  <c r="AB684" i="7"/>
  <c r="AJ684" i="7"/>
  <c r="S1498" i="7"/>
  <c r="AA1498" i="7"/>
  <c r="AI1498" i="7"/>
  <c r="T1499" i="7"/>
  <c r="AB1499" i="7"/>
  <c r="O1502" i="7"/>
  <c r="W1502" i="7"/>
  <c r="AE1502" i="7"/>
  <c r="P1503" i="7"/>
  <c r="X1503" i="7"/>
  <c r="AF1503" i="7"/>
  <c r="R1810" i="7"/>
  <c r="Z1810" i="7"/>
  <c r="AH1810" i="7"/>
  <c r="Q222" i="7"/>
  <c r="Y222" i="7"/>
  <c r="AG222" i="7"/>
  <c r="R681" i="7"/>
  <c r="Z681" i="7"/>
  <c r="AH681" i="7"/>
  <c r="S682" i="7"/>
  <c r="AA682" i="7"/>
  <c r="AI682" i="7"/>
  <c r="T683" i="7"/>
  <c r="AB683" i="7"/>
  <c r="AJ683" i="7"/>
  <c r="M684" i="7"/>
  <c r="U684" i="7"/>
  <c r="AC684" i="7"/>
  <c r="Q1495" i="7"/>
  <c r="Y1495" i="7"/>
  <c r="AG1495" i="7"/>
  <c r="R1496" i="7"/>
  <c r="Z1496" i="7"/>
  <c r="AH1496" i="7"/>
  <c r="S1497" i="7"/>
  <c r="AA1497" i="7"/>
  <c r="AI1497" i="7"/>
  <c r="T1498" i="7"/>
  <c r="AB1498" i="7"/>
  <c r="AJ1498" i="7"/>
  <c r="M1499" i="7"/>
  <c r="U1499" i="7"/>
  <c r="AC1499" i="7"/>
  <c r="P1502" i="7"/>
  <c r="X1502" i="7"/>
  <c r="AF1502" i="7"/>
  <c r="Q1503" i="7"/>
  <c r="Y1503" i="7"/>
  <c r="AG1503" i="7"/>
  <c r="AC965" i="7"/>
  <c r="U965" i="7"/>
  <c r="M965" i="7"/>
  <c r="AJ965" i="7"/>
  <c r="AB965" i="7"/>
  <c r="T965" i="7"/>
  <c r="AH965" i="7"/>
  <c r="Z965" i="7"/>
  <c r="R965" i="7"/>
  <c r="AG965" i="7"/>
  <c r="Y965" i="7"/>
  <c r="Q965" i="7"/>
  <c r="AF965" i="7"/>
  <c r="X965" i="7"/>
  <c r="P965" i="7"/>
  <c r="AE965" i="7"/>
  <c r="W965" i="7"/>
  <c r="O965" i="7"/>
  <c r="AD965" i="7"/>
  <c r="V965" i="7"/>
  <c r="N965" i="7"/>
  <c r="S1810" i="7"/>
  <c r="AA1810" i="7"/>
  <c r="R222" i="7"/>
  <c r="Z222" i="7"/>
  <c r="AH222" i="7"/>
  <c r="S681" i="7"/>
  <c r="AA681" i="7"/>
  <c r="T682" i="7"/>
  <c r="AB682" i="7"/>
  <c r="M683" i="7"/>
  <c r="U683" i="7"/>
  <c r="AC683" i="7"/>
  <c r="N684" i="7"/>
  <c r="V684" i="7"/>
  <c r="AD684" i="7"/>
  <c r="R1495" i="7"/>
  <c r="Z1495" i="7"/>
  <c r="AH1495" i="7"/>
  <c r="S1496" i="7"/>
  <c r="AA1496" i="7"/>
  <c r="T1497" i="7"/>
  <c r="AB1497" i="7"/>
  <c r="M1498" i="7"/>
  <c r="U1498" i="7"/>
  <c r="AC1498" i="7"/>
  <c r="N1499" i="7"/>
  <c r="V1499" i="7"/>
  <c r="AD1499" i="7"/>
  <c r="Q1502" i="7"/>
  <c r="Y1502" i="7"/>
  <c r="AG1502" i="7"/>
  <c r="R1503" i="7"/>
  <c r="Z1503" i="7"/>
  <c r="AH1503" i="7"/>
  <c r="AD1348" i="7"/>
  <c r="V1348" i="7"/>
  <c r="N1348" i="7"/>
  <c r="AC1348" i="7"/>
  <c r="U1348" i="7"/>
  <c r="M1348" i="7"/>
  <c r="AH1348" i="7"/>
  <c r="Z1348" i="7"/>
  <c r="R1348" i="7"/>
  <c r="AG1348" i="7"/>
  <c r="Y1348" i="7"/>
  <c r="Q1348" i="7"/>
  <c r="AF1348" i="7"/>
  <c r="X1348" i="7"/>
  <c r="P1348" i="7"/>
  <c r="AE1348" i="7"/>
  <c r="W1348" i="7"/>
  <c r="O1348" i="7"/>
  <c r="S222" i="7"/>
  <c r="AA222" i="7"/>
  <c r="T681" i="7"/>
  <c r="AB681" i="7"/>
  <c r="N683" i="7"/>
  <c r="V683" i="7"/>
  <c r="O684" i="7"/>
  <c r="W684" i="7"/>
  <c r="S1495" i="7"/>
  <c r="AA1495" i="7"/>
  <c r="T1496" i="7"/>
  <c r="AB1496" i="7"/>
  <c r="N1498" i="7"/>
  <c r="V1498" i="7"/>
  <c r="O1499" i="7"/>
  <c r="W1499" i="7"/>
  <c r="R1502" i="7"/>
  <c r="Z1502" i="7"/>
  <c r="AH1502" i="7"/>
  <c r="S1503" i="7"/>
  <c r="AA1503" i="7"/>
  <c r="S1502" i="7"/>
  <c r="AA1502" i="7"/>
  <c r="T1503" i="7"/>
  <c r="AB1503" i="7"/>
  <c r="AA965" i="7"/>
  <c r="AB1348" i="7"/>
  <c r="AI965" i="7"/>
  <c r="AJ1348" i="7"/>
  <c r="M528" i="7"/>
  <c r="U528" i="7"/>
  <c r="AC528" i="7"/>
  <c r="P1531" i="7"/>
  <c r="X1531" i="7"/>
  <c r="AF1531" i="7"/>
  <c r="Q1636" i="7"/>
  <c r="Y1636" i="7"/>
  <c r="AG1636" i="7"/>
  <c r="R1708" i="7"/>
  <c r="Z1708" i="7"/>
  <c r="AH1708" i="7"/>
  <c r="S529" i="7"/>
  <c r="AA529" i="7"/>
  <c r="AI529" i="7"/>
  <c r="T530" i="7"/>
  <c r="AB530" i="7"/>
  <c r="AJ530" i="7"/>
  <c r="M531" i="7"/>
  <c r="U531" i="7"/>
  <c r="AC531" i="7"/>
  <c r="N532" i="7"/>
  <c r="V532" i="7"/>
  <c r="AD532" i="7"/>
  <c r="O533" i="7"/>
  <c r="W533" i="7"/>
  <c r="AE533" i="7"/>
  <c r="P534" i="7"/>
  <c r="X534" i="7"/>
  <c r="AF534" i="7"/>
  <c r="Q535" i="7"/>
  <c r="Y535" i="7"/>
  <c r="AG535" i="7"/>
  <c r="R536" i="7"/>
  <c r="Z536" i="7"/>
  <c r="AH536" i="7"/>
  <c r="S537" i="7"/>
  <c r="AA537" i="7"/>
  <c r="AI537" i="7"/>
  <c r="O5" i="7"/>
  <c r="W5" i="7"/>
  <c r="AE5" i="7"/>
  <c r="P55" i="7"/>
  <c r="X55" i="7"/>
  <c r="AF55" i="7"/>
  <c r="Q119" i="7"/>
  <c r="Y119" i="7"/>
  <c r="AG119" i="7"/>
  <c r="R169" i="7"/>
  <c r="Z169" i="7"/>
  <c r="AH169" i="7"/>
  <c r="S223" i="7"/>
  <c r="AA223" i="7"/>
  <c r="AI223" i="7"/>
  <c r="T274" i="7"/>
  <c r="AB274" i="7"/>
  <c r="AJ274" i="7"/>
  <c r="M276" i="7"/>
  <c r="U276" i="7"/>
  <c r="AC276" i="7"/>
  <c r="N278" i="7"/>
  <c r="V278" i="7"/>
  <c r="AD278" i="7"/>
  <c r="O279" i="7"/>
  <c r="W279" i="7"/>
  <c r="AE279" i="7"/>
  <c r="P329" i="7"/>
  <c r="X329" i="7"/>
  <c r="AF329" i="7"/>
  <c r="Q392" i="7"/>
  <c r="Y392" i="7"/>
  <c r="AG392" i="7"/>
  <c r="R455" i="7"/>
  <c r="Z455" i="7"/>
  <c r="AH455" i="7"/>
  <c r="S525" i="7"/>
  <c r="AA525" i="7"/>
  <c r="AI525" i="7"/>
  <c r="T527" i="7"/>
  <c r="AB527" i="7"/>
  <c r="AJ527" i="7"/>
  <c r="M538" i="7"/>
  <c r="U538" i="7"/>
  <c r="AC538" i="7"/>
  <c r="N686" i="7"/>
  <c r="V686" i="7"/>
  <c r="AD686" i="7"/>
  <c r="O750" i="7"/>
  <c r="W750" i="7"/>
  <c r="AE750" i="7"/>
  <c r="P813" i="7"/>
  <c r="X813" i="7"/>
  <c r="AF813" i="7"/>
  <c r="Q876" i="7"/>
  <c r="Y876" i="7"/>
  <c r="AG876" i="7"/>
  <c r="R946" i="7"/>
  <c r="Z946" i="7"/>
  <c r="AH946" i="7"/>
  <c r="S956" i="7"/>
  <c r="AA956" i="7"/>
  <c r="AI956" i="7"/>
  <c r="T966" i="7"/>
  <c r="AB966" i="7"/>
  <c r="AJ966" i="7"/>
  <c r="M1042" i="7"/>
  <c r="U1042" i="7"/>
  <c r="AC1042" i="7"/>
  <c r="N1105" i="7"/>
  <c r="V1105" i="7"/>
  <c r="AD1105" i="7"/>
  <c r="O1168" i="7"/>
  <c r="W1168" i="7"/>
  <c r="AE1168" i="7"/>
  <c r="P1235" i="7"/>
  <c r="X1235" i="7"/>
  <c r="AF1235" i="7"/>
  <c r="Q1299" i="7"/>
  <c r="Y1299" i="7"/>
  <c r="AG1299" i="7"/>
  <c r="R1301" i="7"/>
  <c r="Z1301" i="7"/>
  <c r="AH1301" i="7"/>
  <c r="S1302" i="7"/>
  <c r="AA1302" i="7"/>
  <c r="AI1302" i="7"/>
  <c r="T1312" i="7"/>
  <c r="AB1312" i="7"/>
  <c r="AJ1312" i="7"/>
  <c r="M1322" i="7"/>
  <c r="U1322" i="7"/>
  <c r="AC1322" i="7"/>
  <c r="N1323" i="7"/>
  <c r="V1323" i="7"/>
  <c r="AD1323" i="7"/>
  <c r="O1327" i="7"/>
  <c r="W1327" i="7"/>
  <c r="AE1327" i="7"/>
  <c r="P1329" i="7"/>
  <c r="X1329" i="7"/>
  <c r="AF1329" i="7"/>
  <c r="Q1331" i="7"/>
  <c r="Y1331" i="7"/>
  <c r="AG1331" i="7"/>
  <c r="R1332" i="7"/>
  <c r="Z1332" i="7"/>
  <c r="AH1332" i="7"/>
  <c r="S1344" i="7"/>
  <c r="AA1344" i="7"/>
  <c r="AI1344" i="7"/>
  <c r="T1345" i="7"/>
  <c r="AB1345" i="7"/>
  <c r="AJ1345" i="7"/>
  <c r="M1347" i="7"/>
  <c r="U1347" i="7"/>
  <c r="AC1347" i="7"/>
  <c r="N1349" i="7"/>
  <c r="V1349" i="7"/>
  <c r="AD1349" i="7"/>
  <c r="O1478" i="7"/>
  <c r="W1478" i="7"/>
  <c r="AE1478" i="7"/>
  <c r="P1480" i="7"/>
  <c r="X1480" i="7"/>
  <c r="AF1480" i="7"/>
  <c r="Q1481" i="7"/>
  <c r="Y1481" i="7"/>
  <c r="AG1481" i="7"/>
  <c r="S1493" i="7"/>
  <c r="N1504" i="7"/>
  <c r="W1504" i="7"/>
  <c r="AF1504" i="7"/>
  <c r="AH1505" i="7"/>
  <c r="Z1505" i="7"/>
  <c r="R1505" i="7"/>
  <c r="T1505" i="7"/>
  <c r="AC1505" i="7"/>
  <c r="O1515" i="7"/>
  <c r="X1515" i="7"/>
  <c r="AG1515" i="7"/>
  <c r="AJ1528" i="7"/>
  <c r="AB1528" i="7"/>
  <c r="T1528" i="7"/>
  <c r="S1528" i="7"/>
  <c r="AC1528" i="7"/>
  <c r="P1530" i="7"/>
  <c r="Y1530" i="7"/>
  <c r="AH1530" i="7"/>
  <c r="W1532" i="7"/>
  <c r="AH1532" i="7"/>
  <c r="AG1598" i="7"/>
  <c r="Y1598" i="7"/>
  <c r="Q1598" i="7"/>
  <c r="AE1598" i="7"/>
  <c r="W1598" i="7"/>
  <c r="O1598" i="7"/>
  <c r="U1598" i="7"/>
  <c r="AF1598" i="7"/>
  <c r="AH1601" i="7"/>
  <c r="Z1601" i="7"/>
  <c r="R1601" i="7"/>
  <c r="AF1601" i="7"/>
  <c r="X1601" i="7"/>
  <c r="P1601" i="7"/>
  <c r="U1601" i="7"/>
  <c r="AE1601" i="7"/>
  <c r="O1610" i="7"/>
  <c r="AA1610" i="7"/>
  <c r="O1616" i="7"/>
  <c r="AE1616" i="7"/>
  <c r="AB1617" i="7"/>
  <c r="O1626" i="7"/>
  <c r="AI1626" i="7"/>
  <c r="R1629" i="7"/>
  <c r="Y1635" i="7"/>
  <c r="S1708" i="7"/>
  <c r="AA1708" i="7"/>
  <c r="AI1708" i="7"/>
  <c r="T529" i="7"/>
  <c r="AB529" i="7"/>
  <c r="AJ529" i="7"/>
  <c r="O532" i="7"/>
  <c r="W532" i="7"/>
  <c r="AE532" i="7"/>
  <c r="P533" i="7"/>
  <c r="X533" i="7"/>
  <c r="AF533" i="7"/>
  <c r="S536" i="7"/>
  <c r="AA536" i="7"/>
  <c r="AI536" i="7"/>
  <c r="T537" i="7"/>
  <c r="AB537" i="7"/>
  <c r="AJ537" i="7"/>
  <c r="P5" i="7"/>
  <c r="X5" i="7"/>
  <c r="AF5" i="7"/>
  <c r="S169" i="7"/>
  <c r="AA169" i="7"/>
  <c r="AI169" i="7"/>
  <c r="T223" i="7"/>
  <c r="AB223" i="7"/>
  <c r="AJ223" i="7"/>
  <c r="O278" i="7"/>
  <c r="W278" i="7"/>
  <c r="AE278" i="7"/>
  <c r="P279" i="7"/>
  <c r="X279" i="7"/>
  <c r="AF279" i="7"/>
  <c r="S455" i="7"/>
  <c r="AA455" i="7"/>
  <c r="AI455" i="7"/>
  <c r="T525" i="7"/>
  <c r="AB525" i="7"/>
  <c r="AJ525" i="7"/>
  <c r="O686" i="7"/>
  <c r="W686" i="7"/>
  <c r="AE686" i="7"/>
  <c r="P750" i="7"/>
  <c r="X750" i="7"/>
  <c r="AF750" i="7"/>
  <c r="S946" i="7"/>
  <c r="AA946" i="7"/>
  <c r="AI946" i="7"/>
  <c r="T956" i="7"/>
  <c r="AB956" i="7"/>
  <c r="AJ956" i="7"/>
  <c r="O1105" i="7"/>
  <c r="W1105" i="7"/>
  <c r="AE1105" i="7"/>
  <c r="P1168" i="7"/>
  <c r="X1168" i="7"/>
  <c r="AF1168" i="7"/>
  <c r="S1301" i="7"/>
  <c r="AA1301" i="7"/>
  <c r="AI1301" i="7"/>
  <c r="T1302" i="7"/>
  <c r="AB1302" i="7"/>
  <c r="AJ1302" i="7"/>
  <c r="O1323" i="7"/>
  <c r="W1323" i="7"/>
  <c r="AE1323" i="7"/>
  <c r="P1327" i="7"/>
  <c r="X1327" i="7"/>
  <c r="AF1327" i="7"/>
  <c r="S1332" i="7"/>
  <c r="AA1332" i="7"/>
  <c r="AI1332" i="7"/>
  <c r="T1344" i="7"/>
  <c r="AB1344" i="7"/>
  <c r="AJ1344" i="7"/>
  <c r="O1349" i="7"/>
  <c r="W1349" i="7"/>
  <c r="AE1349" i="7"/>
  <c r="P1478" i="7"/>
  <c r="X1478" i="7"/>
  <c r="AF1478" i="7"/>
  <c r="AF1493" i="7"/>
  <c r="X1493" i="7"/>
  <c r="P1493" i="7"/>
  <c r="T1493" i="7"/>
  <c r="AC1493" i="7"/>
  <c r="O1504" i="7"/>
  <c r="X1504" i="7"/>
  <c r="AH1504" i="7"/>
  <c r="U1505" i="7"/>
  <c r="AD1505" i="7"/>
  <c r="P1515" i="7"/>
  <c r="Y1515" i="7"/>
  <c r="AH1515" i="7"/>
  <c r="Q1530" i="7"/>
  <c r="Z1530" i="7"/>
  <c r="AI1530" i="7"/>
  <c r="M1532" i="7"/>
  <c r="Y1532" i="7"/>
  <c r="AI1532" i="7"/>
  <c r="V1598" i="7"/>
  <c r="AH1598" i="7"/>
  <c r="V1601" i="7"/>
  <c r="AG1601" i="7"/>
  <c r="P1610" i="7"/>
  <c r="AC1610" i="7"/>
  <c r="R1616" i="7"/>
  <c r="AH1616" i="7"/>
  <c r="N1617" i="7"/>
  <c r="AD1617" i="7"/>
  <c r="AB1620" i="7"/>
  <c r="AB1635" i="7"/>
  <c r="O528" i="7"/>
  <c r="W528" i="7"/>
  <c r="AE528" i="7"/>
  <c r="R1531" i="7"/>
  <c r="Z1531" i="7"/>
  <c r="AH1531" i="7"/>
  <c r="S1636" i="7"/>
  <c r="AA1636" i="7"/>
  <c r="AI1636" i="7"/>
  <c r="T1708" i="7"/>
  <c r="AB1708" i="7"/>
  <c r="AJ1708" i="7"/>
  <c r="M529" i="7"/>
  <c r="U529" i="7"/>
  <c r="AC529" i="7"/>
  <c r="N530" i="7"/>
  <c r="V530" i="7"/>
  <c r="AD530" i="7"/>
  <c r="O531" i="7"/>
  <c r="W531" i="7"/>
  <c r="AE531" i="7"/>
  <c r="P532" i="7"/>
  <c r="X532" i="7"/>
  <c r="AF532" i="7"/>
  <c r="Q533" i="7"/>
  <c r="Y533" i="7"/>
  <c r="AG533" i="7"/>
  <c r="R534" i="7"/>
  <c r="Z534" i="7"/>
  <c r="AH534" i="7"/>
  <c r="S535" i="7"/>
  <c r="AA535" i="7"/>
  <c r="AI535" i="7"/>
  <c r="T536" i="7"/>
  <c r="AB536" i="7"/>
  <c r="AJ536" i="7"/>
  <c r="M537" i="7"/>
  <c r="U537" i="7"/>
  <c r="AC537" i="7"/>
  <c r="Q5" i="7"/>
  <c r="Y5" i="7"/>
  <c r="AG5" i="7"/>
  <c r="R55" i="7"/>
  <c r="Z55" i="7"/>
  <c r="AH55" i="7"/>
  <c r="S119" i="7"/>
  <c r="AA119" i="7"/>
  <c r="AI119" i="7"/>
  <c r="T169" i="7"/>
  <c r="AB169" i="7"/>
  <c r="AJ169" i="7"/>
  <c r="M223" i="7"/>
  <c r="U223" i="7"/>
  <c r="AC223" i="7"/>
  <c r="V274" i="7"/>
  <c r="O276" i="7"/>
  <c r="W276" i="7"/>
  <c r="AE276" i="7"/>
  <c r="P278" i="7"/>
  <c r="X278" i="7"/>
  <c r="AF278" i="7"/>
  <c r="Q279" i="7"/>
  <c r="Y279" i="7"/>
  <c r="AG279" i="7"/>
  <c r="R329" i="7"/>
  <c r="Z329" i="7"/>
  <c r="AH329" i="7"/>
  <c r="S392" i="7"/>
  <c r="AA392" i="7"/>
  <c r="AI392" i="7"/>
  <c r="T455" i="7"/>
  <c r="AB455" i="7"/>
  <c r="AJ455" i="7"/>
  <c r="M525" i="7"/>
  <c r="U525" i="7"/>
  <c r="AC525" i="7"/>
  <c r="N527" i="7"/>
  <c r="V527" i="7"/>
  <c r="O538" i="7"/>
  <c r="W538" i="7"/>
  <c r="AE538" i="7"/>
  <c r="P686" i="7"/>
  <c r="X686" i="7"/>
  <c r="AF686" i="7"/>
  <c r="Q750" i="7"/>
  <c r="Y750" i="7"/>
  <c r="AG750" i="7"/>
  <c r="R813" i="7"/>
  <c r="Z813" i="7"/>
  <c r="AH813" i="7"/>
  <c r="S876" i="7"/>
  <c r="AA876" i="7"/>
  <c r="AI876" i="7"/>
  <c r="T946" i="7"/>
  <c r="AB946" i="7"/>
  <c r="AJ946" i="7"/>
  <c r="M956" i="7"/>
  <c r="U956" i="7"/>
  <c r="AC956" i="7"/>
  <c r="N966" i="7"/>
  <c r="V966" i="7"/>
  <c r="O1042" i="7"/>
  <c r="W1042" i="7"/>
  <c r="AE1042" i="7"/>
  <c r="P1105" i="7"/>
  <c r="X1105" i="7"/>
  <c r="AF1105" i="7"/>
  <c r="Q1168" i="7"/>
  <c r="Y1168" i="7"/>
  <c r="AG1168" i="7"/>
  <c r="R1235" i="7"/>
  <c r="Z1235" i="7"/>
  <c r="AH1235" i="7"/>
  <c r="S1299" i="7"/>
  <c r="AA1299" i="7"/>
  <c r="AI1299" i="7"/>
  <c r="T1301" i="7"/>
  <c r="AB1301" i="7"/>
  <c r="AJ1301" i="7"/>
  <c r="M1302" i="7"/>
  <c r="U1302" i="7"/>
  <c r="AC1302" i="7"/>
  <c r="N1312" i="7"/>
  <c r="V1312" i="7"/>
  <c r="O1322" i="7"/>
  <c r="W1322" i="7"/>
  <c r="AE1322" i="7"/>
  <c r="P1323" i="7"/>
  <c r="X1323" i="7"/>
  <c r="AF1323" i="7"/>
  <c r="Q1327" i="7"/>
  <c r="Y1327" i="7"/>
  <c r="AG1327" i="7"/>
  <c r="R1329" i="7"/>
  <c r="Z1329" i="7"/>
  <c r="AH1329" i="7"/>
  <c r="S1331" i="7"/>
  <c r="AA1331" i="7"/>
  <c r="AI1331" i="7"/>
  <c r="T1332" i="7"/>
  <c r="AB1332" i="7"/>
  <c r="AJ1332" i="7"/>
  <c r="M1344" i="7"/>
  <c r="U1344" i="7"/>
  <c r="AC1344" i="7"/>
  <c r="N1345" i="7"/>
  <c r="V1345" i="7"/>
  <c r="O1347" i="7"/>
  <c r="W1347" i="7"/>
  <c r="AE1347" i="7"/>
  <c r="P1349" i="7"/>
  <c r="X1349" i="7"/>
  <c r="AF1349" i="7"/>
  <c r="Q1478" i="7"/>
  <c r="Y1478" i="7"/>
  <c r="AG1478" i="7"/>
  <c r="R1480" i="7"/>
  <c r="Z1480" i="7"/>
  <c r="AH1480" i="7"/>
  <c r="S1481" i="7"/>
  <c r="AA1481" i="7"/>
  <c r="AI1481" i="7"/>
  <c r="U1493" i="7"/>
  <c r="AD1493" i="7"/>
  <c r="P1504" i="7"/>
  <c r="Z1504" i="7"/>
  <c r="AI1504" i="7"/>
  <c r="M1505" i="7"/>
  <c r="V1505" i="7"/>
  <c r="AE1505" i="7"/>
  <c r="Q1515" i="7"/>
  <c r="Z1515" i="7"/>
  <c r="AJ1515" i="7"/>
  <c r="M1528" i="7"/>
  <c r="V1528" i="7"/>
  <c r="AE1528" i="7"/>
  <c r="R1530" i="7"/>
  <c r="AA1530" i="7"/>
  <c r="AJ1530" i="7"/>
  <c r="O1532" i="7"/>
  <c r="Z1532" i="7"/>
  <c r="M1598" i="7"/>
  <c r="X1598" i="7"/>
  <c r="AI1598" i="7"/>
  <c r="M1601" i="7"/>
  <c r="W1601" i="7"/>
  <c r="AI1601" i="7"/>
  <c r="AC1604" i="7"/>
  <c r="U1604" i="7"/>
  <c r="M1604" i="7"/>
  <c r="X1604" i="7"/>
  <c r="Q1610" i="7"/>
  <c r="AE1610" i="7"/>
  <c r="S1616" i="7"/>
  <c r="AI1616" i="7"/>
  <c r="P1617" i="7"/>
  <c r="AF1617" i="7"/>
  <c r="M1620" i="7"/>
  <c r="AC1620" i="7"/>
  <c r="S1626" i="7"/>
  <c r="W1629" i="7"/>
  <c r="P528" i="7"/>
  <c r="X528" i="7"/>
  <c r="AF528" i="7"/>
  <c r="S1531" i="7"/>
  <c r="AA1531" i="7"/>
  <c r="AI1531" i="7"/>
  <c r="T1636" i="7"/>
  <c r="AB1636" i="7"/>
  <c r="M1708" i="7"/>
  <c r="U1708" i="7"/>
  <c r="AC1708" i="7"/>
  <c r="N529" i="7"/>
  <c r="V529" i="7"/>
  <c r="AD529" i="7"/>
  <c r="O530" i="7"/>
  <c r="W530" i="7"/>
  <c r="AE530" i="7"/>
  <c r="P531" i="7"/>
  <c r="X531" i="7"/>
  <c r="AF531" i="7"/>
  <c r="Q532" i="7"/>
  <c r="Y532" i="7"/>
  <c r="AG532" i="7"/>
  <c r="R533" i="7"/>
  <c r="Z533" i="7"/>
  <c r="AH533" i="7"/>
  <c r="S534" i="7"/>
  <c r="AA534" i="7"/>
  <c r="AI534" i="7"/>
  <c r="T535" i="7"/>
  <c r="AB535" i="7"/>
  <c r="M536" i="7"/>
  <c r="U536" i="7"/>
  <c r="AC536" i="7"/>
  <c r="N537" i="7"/>
  <c r="V537" i="7"/>
  <c r="AD537" i="7"/>
  <c r="R5" i="7"/>
  <c r="Z5" i="7"/>
  <c r="AH5" i="7"/>
  <c r="S55" i="7"/>
  <c r="AA55" i="7"/>
  <c r="AI55" i="7"/>
  <c r="T119" i="7"/>
  <c r="AB119" i="7"/>
  <c r="M169" i="7"/>
  <c r="U169" i="7"/>
  <c r="AC169" i="7"/>
  <c r="N223" i="7"/>
  <c r="V223" i="7"/>
  <c r="AD223" i="7"/>
  <c r="P276" i="7"/>
  <c r="X276" i="7"/>
  <c r="AF276" i="7"/>
  <c r="Q278" i="7"/>
  <c r="Y278" i="7"/>
  <c r="AG278" i="7"/>
  <c r="R279" i="7"/>
  <c r="Z279" i="7"/>
  <c r="AH279" i="7"/>
  <c r="S329" i="7"/>
  <c r="AA329" i="7"/>
  <c r="AI329" i="7"/>
  <c r="T392" i="7"/>
  <c r="AB392" i="7"/>
  <c r="M455" i="7"/>
  <c r="U455" i="7"/>
  <c r="AC455" i="7"/>
  <c r="N525" i="7"/>
  <c r="V525" i="7"/>
  <c r="AD525" i="7"/>
  <c r="P538" i="7"/>
  <c r="X538" i="7"/>
  <c r="AF538" i="7"/>
  <c r="Q686" i="7"/>
  <c r="Y686" i="7"/>
  <c r="AG686" i="7"/>
  <c r="R750" i="7"/>
  <c r="Z750" i="7"/>
  <c r="AH750" i="7"/>
  <c r="S813" i="7"/>
  <c r="AA813" i="7"/>
  <c r="AI813" i="7"/>
  <c r="T876" i="7"/>
  <c r="AB876" i="7"/>
  <c r="M946" i="7"/>
  <c r="U946" i="7"/>
  <c r="AC946" i="7"/>
  <c r="N956" i="7"/>
  <c r="V956" i="7"/>
  <c r="AD956" i="7"/>
  <c r="P1042" i="7"/>
  <c r="X1042" i="7"/>
  <c r="AF1042" i="7"/>
  <c r="Q1105" i="7"/>
  <c r="Y1105" i="7"/>
  <c r="AG1105" i="7"/>
  <c r="R1168" i="7"/>
  <c r="Z1168" i="7"/>
  <c r="AH1168" i="7"/>
  <c r="S1235" i="7"/>
  <c r="AA1235" i="7"/>
  <c r="AI1235" i="7"/>
  <c r="T1299" i="7"/>
  <c r="AB1299" i="7"/>
  <c r="M1301" i="7"/>
  <c r="U1301" i="7"/>
  <c r="AC1301" i="7"/>
  <c r="N1302" i="7"/>
  <c r="V1302" i="7"/>
  <c r="AD1302" i="7"/>
  <c r="P1322" i="7"/>
  <c r="X1322" i="7"/>
  <c r="AF1322" i="7"/>
  <c r="Q1323" i="7"/>
  <c r="Y1323" i="7"/>
  <c r="AG1323" i="7"/>
  <c r="R1327" i="7"/>
  <c r="Z1327" i="7"/>
  <c r="AH1327" i="7"/>
  <c r="S1329" i="7"/>
  <c r="AA1329" i="7"/>
  <c r="AI1329" i="7"/>
  <c r="T1331" i="7"/>
  <c r="AB1331" i="7"/>
  <c r="M1332" i="7"/>
  <c r="U1332" i="7"/>
  <c r="AC1332" i="7"/>
  <c r="N1344" i="7"/>
  <c r="V1344" i="7"/>
  <c r="AD1344" i="7"/>
  <c r="P1347" i="7"/>
  <c r="X1347" i="7"/>
  <c r="AF1347" i="7"/>
  <c r="Q1349" i="7"/>
  <c r="Y1349" i="7"/>
  <c r="AG1349" i="7"/>
  <c r="R1478" i="7"/>
  <c r="Z1478" i="7"/>
  <c r="AH1478" i="7"/>
  <c r="S1480" i="7"/>
  <c r="AA1480" i="7"/>
  <c r="AI1480" i="7"/>
  <c r="T1481" i="7"/>
  <c r="AB1481" i="7"/>
  <c r="M1493" i="7"/>
  <c r="V1493" i="7"/>
  <c r="AE1493" i="7"/>
  <c r="R1504" i="7"/>
  <c r="AA1504" i="7"/>
  <c r="AJ1504" i="7"/>
  <c r="N1505" i="7"/>
  <c r="W1505" i="7"/>
  <c r="AF1505" i="7"/>
  <c r="R1515" i="7"/>
  <c r="AB1515" i="7"/>
  <c r="S1530" i="7"/>
  <c r="AB1530" i="7"/>
  <c r="S1610" i="7"/>
  <c r="AF1610" i="7"/>
  <c r="U1616" i="7"/>
  <c r="S1617" i="7"/>
  <c r="AI1617" i="7"/>
  <c r="O1620" i="7"/>
  <c r="AE1620" i="7"/>
  <c r="V1626" i="7"/>
  <c r="Z1629" i="7"/>
  <c r="AE1633" i="7"/>
  <c r="W1633" i="7"/>
  <c r="O1633" i="7"/>
  <c r="AD1633" i="7"/>
  <c r="V1633" i="7"/>
  <c r="N1633" i="7"/>
  <c r="AJ1633" i="7"/>
  <c r="AB1633" i="7"/>
  <c r="T1633" i="7"/>
  <c r="AH1633" i="7"/>
  <c r="Z1633" i="7"/>
  <c r="R1633" i="7"/>
  <c r="AG1633" i="7"/>
  <c r="Y1633" i="7"/>
  <c r="Q1633" i="7"/>
  <c r="AC1633" i="7"/>
  <c r="AF1635" i="7"/>
  <c r="X1635" i="7"/>
  <c r="P1635" i="7"/>
  <c r="AE1635" i="7"/>
  <c r="W1635" i="7"/>
  <c r="O1635" i="7"/>
  <c r="AC1635" i="7"/>
  <c r="U1635" i="7"/>
  <c r="M1635" i="7"/>
  <c r="AH1635" i="7"/>
  <c r="Z1635" i="7"/>
  <c r="R1635" i="7"/>
  <c r="AG1635" i="7"/>
  <c r="Q528" i="7"/>
  <c r="Y528" i="7"/>
  <c r="AG528" i="7"/>
  <c r="S1348" i="7"/>
  <c r="AA1348" i="7"/>
  <c r="T1531" i="7"/>
  <c r="AB1531" i="7"/>
  <c r="M1636" i="7"/>
  <c r="U1636" i="7"/>
  <c r="N1708" i="7"/>
  <c r="V1708" i="7"/>
  <c r="AD1708" i="7"/>
  <c r="O529" i="7"/>
  <c r="W529" i="7"/>
  <c r="P530" i="7"/>
  <c r="X530" i="7"/>
  <c r="AF530" i="7"/>
  <c r="Q531" i="7"/>
  <c r="Y531" i="7"/>
  <c r="AG531" i="7"/>
  <c r="R532" i="7"/>
  <c r="Z532" i="7"/>
  <c r="AH532" i="7"/>
  <c r="S533" i="7"/>
  <c r="AA533" i="7"/>
  <c r="T534" i="7"/>
  <c r="AB534" i="7"/>
  <c r="M535" i="7"/>
  <c r="U535" i="7"/>
  <c r="AC535" i="7"/>
  <c r="N536" i="7"/>
  <c r="V536" i="7"/>
  <c r="AD536" i="7"/>
  <c r="O537" i="7"/>
  <c r="W537" i="7"/>
  <c r="AE537" i="7"/>
  <c r="S5" i="7"/>
  <c r="AA5" i="7"/>
  <c r="T55" i="7"/>
  <c r="AB55" i="7"/>
  <c r="AJ55" i="7"/>
  <c r="M119" i="7"/>
  <c r="U119" i="7"/>
  <c r="AC119" i="7"/>
  <c r="N169" i="7"/>
  <c r="V169" i="7"/>
  <c r="AD169" i="7"/>
  <c r="O223" i="7"/>
  <c r="W223" i="7"/>
  <c r="AE223" i="7"/>
  <c r="P274" i="7"/>
  <c r="X274" i="7"/>
  <c r="AF274" i="7"/>
  <c r="Q276" i="7"/>
  <c r="Y276" i="7"/>
  <c r="AG276" i="7"/>
  <c r="R278" i="7"/>
  <c r="Z278" i="7"/>
  <c r="AH278" i="7"/>
  <c r="S279" i="7"/>
  <c r="AA279" i="7"/>
  <c r="T329" i="7"/>
  <c r="AB329" i="7"/>
  <c r="AJ329" i="7"/>
  <c r="M392" i="7"/>
  <c r="U392" i="7"/>
  <c r="AC392" i="7"/>
  <c r="N455" i="7"/>
  <c r="V455" i="7"/>
  <c r="AD455" i="7"/>
  <c r="O525" i="7"/>
  <c r="W525" i="7"/>
  <c r="AE525" i="7"/>
  <c r="P527" i="7"/>
  <c r="X527" i="7"/>
  <c r="AF527" i="7"/>
  <c r="Q538" i="7"/>
  <c r="Y538" i="7"/>
  <c r="AG538" i="7"/>
  <c r="R686" i="7"/>
  <c r="Z686" i="7"/>
  <c r="AH686" i="7"/>
  <c r="S750" i="7"/>
  <c r="AA750" i="7"/>
  <c r="T813" i="7"/>
  <c r="AB813" i="7"/>
  <c r="AJ813" i="7"/>
  <c r="M876" i="7"/>
  <c r="U876" i="7"/>
  <c r="AC876" i="7"/>
  <c r="N946" i="7"/>
  <c r="V946" i="7"/>
  <c r="AD946" i="7"/>
  <c r="O956" i="7"/>
  <c r="W956" i="7"/>
  <c r="AE956" i="7"/>
  <c r="P966" i="7"/>
  <c r="X966" i="7"/>
  <c r="AF966" i="7"/>
  <c r="Q1042" i="7"/>
  <c r="Y1042" i="7"/>
  <c r="AG1042" i="7"/>
  <c r="R1105" i="7"/>
  <c r="Z1105" i="7"/>
  <c r="AH1105" i="7"/>
  <c r="S1168" i="7"/>
  <c r="AA1168" i="7"/>
  <c r="T1235" i="7"/>
  <c r="AB1235" i="7"/>
  <c r="AJ1235" i="7"/>
  <c r="M1299" i="7"/>
  <c r="U1299" i="7"/>
  <c r="AC1299" i="7"/>
  <c r="N1301" i="7"/>
  <c r="V1301" i="7"/>
  <c r="AD1301" i="7"/>
  <c r="O1302" i="7"/>
  <c r="W1302" i="7"/>
  <c r="AE1302" i="7"/>
  <c r="P1312" i="7"/>
  <c r="X1312" i="7"/>
  <c r="AF1312" i="7"/>
  <c r="Q1322" i="7"/>
  <c r="Y1322" i="7"/>
  <c r="AG1322" i="7"/>
  <c r="R1323" i="7"/>
  <c r="Z1323" i="7"/>
  <c r="AH1323" i="7"/>
  <c r="S1327" i="7"/>
  <c r="AA1327" i="7"/>
  <c r="T1329" i="7"/>
  <c r="AB1329" i="7"/>
  <c r="AJ1329" i="7"/>
  <c r="M1331" i="7"/>
  <c r="U1331" i="7"/>
  <c r="AC1331" i="7"/>
  <c r="N1332" i="7"/>
  <c r="V1332" i="7"/>
  <c r="AD1332" i="7"/>
  <c r="O1344" i="7"/>
  <c r="W1344" i="7"/>
  <c r="AE1344" i="7"/>
  <c r="P1345" i="7"/>
  <c r="X1345" i="7"/>
  <c r="AF1345" i="7"/>
  <c r="Q1347" i="7"/>
  <c r="Y1347" i="7"/>
  <c r="AG1347" i="7"/>
  <c r="R1349" i="7"/>
  <c r="Z1349" i="7"/>
  <c r="AH1349" i="7"/>
  <c r="S1478" i="7"/>
  <c r="AA1478" i="7"/>
  <c r="T1480" i="7"/>
  <c r="AB1480" i="7"/>
  <c r="AJ1480" i="7"/>
  <c r="M1481" i="7"/>
  <c r="U1481" i="7"/>
  <c r="AC1481" i="7"/>
  <c r="N1493" i="7"/>
  <c r="W1493" i="7"/>
  <c r="AG1493" i="7"/>
  <c r="S1504" i="7"/>
  <c r="O1505" i="7"/>
  <c r="X1505" i="7"/>
  <c r="AG1505" i="7"/>
  <c r="AI1515" i="7"/>
  <c r="T1515" i="7"/>
  <c r="AC1515" i="7"/>
  <c r="O1528" i="7"/>
  <c r="X1528" i="7"/>
  <c r="AG1528" i="7"/>
  <c r="AC1530" i="7"/>
  <c r="U1530" i="7"/>
  <c r="M1530" i="7"/>
  <c r="T1530" i="7"/>
  <c r="AD1530" i="7"/>
  <c r="R1532" i="7"/>
  <c r="P1598" i="7"/>
  <c r="AA1598" i="7"/>
  <c r="O1601" i="7"/>
  <c r="AA1601" i="7"/>
  <c r="O1604" i="7"/>
  <c r="AB1604" i="7"/>
  <c r="U1610" i="7"/>
  <c r="AF1614" i="7"/>
  <c r="X1614" i="7"/>
  <c r="P1614" i="7"/>
  <c r="AE1614" i="7"/>
  <c r="W1614" i="7"/>
  <c r="O1614" i="7"/>
  <c r="AC1614" i="7"/>
  <c r="U1614" i="7"/>
  <c r="M1614" i="7"/>
  <c r="AB1614" i="7"/>
  <c r="T1617" i="7"/>
  <c r="Q1620" i="7"/>
  <c r="AG1620" i="7"/>
  <c r="AF1633" i="7"/>
  <c r="N1635" i="7"/>
  <c r="AJ1635" i="7"/>
  <c r="S532" i="7"/>
  <c r="AA532" i="7"/>
  <c r="AI532" i="7"/>
  <c r="T533" i="7"/>
  <c r="AB533" i="7"/>
  <c r="AJ533" i="7"/>
  <c r="T5" i="7"/>
  <c r="AB5" i="7"/>
  <c r="AJ5" i="7"/>
  <c r="S278" i="7"/>
  <c r="AA278" i="7"/>
  <c r="AI278" i="7"/>
  <c r="T279" i="7"/>
  <c r="AB279" i="7"/>
  <c r="AJ279" i="7"/>
  <c r="S686" i="7"/>
  <c r="AA686" i="7"/>
  <c r="AI686" i="7"/>
  <c r="T750" i="7"/>
  <c r="AB750" i="7"/>
  <c r="AJ750" i="7"/>
  <c r="S1105" i="7"/>
  <c r="AA1105" i="7"/>
  <c r="AI1105" i="7"/>
  <c r="T1168" i="7"/>
  <c r="AB1168" i="7"/>
  <c r="AJ1168" i="7"/>
  <c r="S1323" i="7"/>
  <c r="AA1323" i="7"/>
  <c r="AI1323" i="7"/>
  <c r="T1327" i="7"/>
  <c r="AB1327" i="7"/>
  <c r="AJ1327" i="7"/>
  <c r="P1344" i="7"/>
  <c r="X1344" i="7"/>
  <c r="AF1344" i="7"/>
  <c r="S1349" i="7"/>
  <c r="AA1349" i="7"/>
  <c r="AI1349" i="7"/>
  <c r="T1478" i="7"/>
  <c r="AB1478" i="7"/>
  <c r="AJ1478" i="7"/>
  <c r="AG1504" i="7"/>
  <c r="Y1504" i="7"/>
  <c r="Q1504" i="7"/>
  <c r="T1504" i="7"/>
  <c r="AC1504" i="7"/>
  <c r="U1515" i="7"/>
  <c r="AD1515" i="7"/>
  <c r="V1530" i="7"/>
  <c r="AE1530" i="7"/>
  <c r="AD1610" i="7"/>
  <c r="V1610" i="7"/>
  <c r="N1610" i="7"/>
  <c r="AJ1610" i="7"/>
  <c r="AB1610" i="7"/>
  <c r="T1610" i="7"/>
  <c r="AH1610" i="7"/>
  <c r="Z1610" i="7"/>
  <c r="R1610" i="7"/>
  <c r="W1610" i="7"/>
  <c r="AI1610" i="7"/>
  <c r="AG1616" i="7"/>
  <c r="Y1616" i="7"/>
  <c r="Q1616" i="7"/>
  <c r="AF1616" i="7"/>
  <c r="X1616" i="7"/>
  <c r="P1616" i="7"/>
  <c r="AD1616" i="7"/>
  <c r="V1616" i="7"/>
  <c r="N1616" i="7"/>
  <c r="AJ1616" i="7"/>
  <c r="AB1616" i="7"/>
  <c r="T1616" i="7"/>
  <c r="Z1616" i="7"/>
  <c r="V1617" i="7"/>
  <c r="T1620" i="7"/>
  <c r="AJ1620" i="7"/>
  <c r="AC1626" i="7"/>
  <c r="U1626" i="7"/>
  <c r="M1626" i="7"/>
  <c r="AJ1626" i="7"/>
  <c r="AB1626" i="7"/>
  <c r="T1626" i="7"/>
  <c r="AH1626" i="7"/>
  <c r="Z1626" i="7"/>
  <c r="R1626" i="7"/>
  <c r="AF1626" i="7"/>
  <c r="X1626" i="7"/>
  <c r="P1626" i="7"/>
  <c r="AE1626" i="7"/>
  <c r="W1626" i="7"/>
  <c r="AA1626" i="7"/>
  <c r="S528" i="7"/>
  <c r="AA528" i="7"/>
  <c r="AI528" i="7"/>
  <c r="P1708" i="7"/>
  <c r="X1708" i="7"/>
  <c r="AF1708" i="7"/>
  <c r="Q529" i="7"/>
  <c r="Y529" i="7"/>
  <c r="AG529" i="7"/>
  <c r="S531" i="7"/>
  <c r="AA531" i="7"/>
  <c r="AI531" i="7"/>
  <c r="T532" i="7"/>
  <c r="AB532" i="7"/>
  <c r="AJ532" i="7"/>
  <c r="M533" i="7"/>
  <c r="U533" i="7"/>
  <c r="AC533" i="7"/>
  <c r="P536" i="7"/>
  <c r="X536" i="7"/>
  <c r="AF536" i="7"/>
  <c r="Q537" i="7"/>
  <c r="Y537" i="7"/>
  <c r="M5" i="7"/>
  <c r="U5" i="7"/>
  <c r="AC5" i="7"/>
  <c r="P169" i="7"/>
  <c r="X169" i="7"/>
  <c r="AF169" i="7"/>
  <c r="Q223" i="7"/>
  <c r="Y223" i="7"/>
  <c r="S276" i="7"/>
  <c r="AA276" i="7"/>
  <c r="AI276" i="7"/>
  <c r="T278" i="7"/>
  <c r="AB278" i="7"/>
  <c r="AJ278" i="7"/>
  <c r="M279" i="7"/>
  <c r="U279" i="7"/>
  <c r="AC279" i="7"/>
  <c r="P455" i="7"/>
  <c r="X455" i="7"/>
  <c r="AF455" i="7"/>
  <c r="Q525" i="7"/>
  <c r="Y525" i="7"/>
  <c r="S538" i="7"/>
  <c r="AA538" i="7"/>
  <c r="AI538" i="7"/>
  <c r="T686" i="7"/>
  <c r="AB686" i="7"/>
  <c r="AJ686" i="7"/>
  <c r="M750" i="7"/>
  <c r="U750" i="7"/>
  <c r="AC750" i="7"/>
  <c r="P946" i="7"/>
  <c r="X946" i="7"/>
  <c r="AF946" i="7"/>
  <c r="Q956" i="7"/>
  <c r="Y956" i="7"/>
  <c r="S1042" i="7"/>
  <c r="AA1042" i="7"/>
  <c r="AI1042" i="7"/>
  <c r="T1105" i="7"/>
  <c r="AB1105" i="7"/>
  <c r="AJ1105" i="7"/>
  <c r="M1168" i="7"/>
  <c r="U1168" i="7"/>
  <c r="AC1168" i="7"/>
  <c r="P1301" i="7"/>
  <c r="X1301" i="7"/>
  <c r="AF1301" i="7"/>
  <c r="Q1302" i="7"/>
  <c r="Y1302" i="7"/>
  <c r="S1322" i="7"/>
  <c r="AA1322" i="7"/>
  <c r="AI1322" i="7"/>
  <c r="T1323" i="7"/>
  <c r="AB1323" i="7"/>
  <c r="AJ1323" i="7"/>
  <c r="M1327" i="7"/>
  <c r="U1327" i="7"/>
  <c r="AC1327" i="7"/>
  <c r="P1332" i="7"/>
  <c r="X1332" i="7"/>
  <c r="AF1332" i="7"/>
  <c r="Q1344" i="7"/>
  <c r="Y1344" i="7"/>
  <c r="S1347" i="7"/>
  <c r="AA1347" i="7"/>
  <c r="AI1347" i="7"/>
  <c r="T1349" i="7"/>
  <c r="AB1349" i="7"/>
  <c r="AJ1349" i="7"/>
  <c r="M1478" i="7"/>
  <c r="U1478" i="7"/>
  <c r="AC1478" i="7"/>
  <c r="Q1493" i="7"/>
  <c r="Z1493" i="7"/>
  <c r="AI1493" i="7"/>
  <c r="U1504" i="7"/>
  <c r="AD1504" i="7"/>
  <c r="Q1505" i="7"/>
  <c r="AA1505" i="7"/>
  <c r="M1515" i="7"/>
  <c r="V1515" i="7"/>
  <c r="AE1515" i="7"/>
  <c r="N1530" i="7"/>
  <c r="W1530" i="7"/>
  <c r="AF1530" i="7"/>
  <c r="R1604" i="7"/>
  <c r="AE1604" i="7"/>
  <c r="X1610" i="7"/>
  <c r="AA1616" i="7"/>
  <c r="U1620" i="7"/>
  <c r="AD1626" i="7"/>
  <c r="AD1629" i="7"/>
  <c r="V1629" i="7"/>
  <c r="N1629" i="7"/>
  <c r="AC1629" i="7"/>
  <c r="U1629" i="7"/>
  <c r="M1629" i="7"/>
  <c r="AF1629" i="7"/>
  <c r="X1629" i="7"/>
  <c r="P1629" i="7"/>
  <c r="AH1629" i="7"/>
  <c r="T528" i="7"/>
  <c r="AB528" i="7"/>
  <c r="Q1708" i="7"/>
  <c r="Y1708" i="7"/>
  <c r="R529" i="7"/>
  <c r="Z529" i="7"/>
  <c r="S530" i="7"/>
  <c r="AA530" i="7"/>
  <c r="T531" i="7"/>
  <c r="AB531" i="7"/>
  <c r="M532" i="7"/>
  <c r="U532" i="7"/>
  <c r="N533" i="7"/>
  <c r="V533" i="7"/>
  <c r="P535" i="7"/>
  <c r="X535" i="7"/>
  <c r="Q536" i="7"/>
  <c r="Y536" i="7"/>
  <c r="R537" i="7"/>
  <c r="Z537" i="7"/>
  <c r="N5" i="7"/>
  <c r="V5" i="7"/>
  <c r="O55" i="7"/>
  <c r="W55" i="7"/>
  <c r="P119" i="7"/>
  <c r="X119" i="7"/>
  <c r="Q169" i="7"/>
  <c r="Y169" i="7"/>
  <c r="R223" i="7"/>
  <c r="Z223" i="7"/>
  <c r="S274" i="7"/>
  <c r="AA274" i="7"/>
  <c r="T276" i="7"/>
  <c r="AB276" i="7"/>
  <c r="M278" i="7"/>
  <c r="U278" i="7"/>
  <c r="N279" i="7"/>
  <c r="V279" i="7"/>
  <c r="O329" i="7"/>
  <c r="W329" i="7"/>
  <c r="P392" i="7"/>
  <c r="X392" i="7"/>
  <c r="Q455" i="7"/>
  <c r="Y455" i="7"/>
  <c r="R525" i="7"/>
  <c r="Z525" i="7"/>
  <c r="S527" i="7"/>
  <c r="AA527" i="7"/>
  <c r="T538" i="7"/>
  <c r="AB538" i="7"/>
  <c r="M686" i="7"/>
  <c r="U686" i="7"/>
  <c r="N750" i="7"/>
  <c r="V750" i="7"/>
  <c r="O813" i="7"/>
  <c r="W813" i="7"/>
  <c r="P876" i="7"/>
  <c r="X876" i="7"/>
  <c r="Q946" i="7"/>
  <c r="Y946" i="7"/>
  <c r="R956" i="7"/>
  <c r="Z956" i="7"/>
  <c r="S966" i="7"/>
  <c r="AA966" i="7"/>
  <c r="T1042" i="7"/>
  <c r="AB1042" i="7"/>
  <c r="M1105" i="7"/>
  <c r="U1105" i="7"/>
  <c r="N1168" i="7"/>
  <c r="V1168" i="7"/>
  <c r="O1235" i="7"/>
  <c r="W1235" i="7"/>
  <c r="P1299" i="7"/>
  <c r="X1299" i="7"/>
  <c r="Q1301" i="7"/>
  <c r="Y1301" i="7"/>
  <c r="R1302" i="7"/>
  <c r="Z1302" i="7"/>
  <c r="S1312" i="7"/>
  <c r="AA1312" i="7"/>
  <c r="T1322" i="7"/>
  <c r="AB1322" i="7"/>
  <c r="M1323" i="7"/>
  <c r="U1323" i="7"/>
  <c r="N1327" i="7"/>
  <c r="V1327" i="7"/>
  <c r="O1329" i="7"/>
  <c r="W1329" i="7"/>
  <c r="P1331" i="7"/>
  <c r="X1331" i="7"/>
  <c r="Q1332" i="7"/>
  <c r="Y1332" i="7"/>
  <c r="R1344" i="7"/>
  <c r="Z1344" i="7"/>
  <c r="S1345" i="7"/>
  <c r="AA1345" i="7"/>
  <c r="T1347" i="7"/>
  <c r="AB1347" i="7"/>
  <c r="M1349" i="7"/>
  <c r="U1349" i="7"/>
  <c r="N1478" i="7"/>
  <c r="V1478" i="7"/>
  <c r="O1480" i="7"/>
  <c r="W1480" i="7"/>
  <c r="P1481" i="7"/>
  <c r="X1481" i="7"/>
  <c r="R1493" i="7"/>
  <c r="AA1493" i="7"/>
  <c r="AJ1493" i="7"/>
  <c r="M1504" i="7"/>
  <c r="V1504" i="7"/>
  <c r="AE1504" i="7"/>
  <c r="S1505" i="7"/>
  <c r="AB1505" i="7"/>
  <c r="N1515" i="7"/>
  <c r="W1515" i="7"/>
  <c r="R1528" i="7"/>
  <c r="AA1528" i="7"/>
  <c r="O1530" i="7"/>
  <c r="X1530" i="7"/>
  <c r="AF1532" i="7"/>
  <c r="X1532" i="7"/>
  <c r="P1532" i="7"/>
  <c r="AD1532" i="7"/>
  <c r="V1532" i="7"/>
  <c r="N1532" i="7"/>
  <c r="U1532" i="7"/>
  <c r="AG1532" i="7"/>
  <c r="T1598" i="7"/>
  <c r="AD1598" i="7"/>
  <c r="T1601" i="7"/>
  <c r="AD1601" i="7"/>
  <c r="T1604" i="7"/>
  <c r="AF1604" i="7"/>
  <c r="M1610" i="7"/>
  <c r="Y1610" i="7"/>
  <c r="M1616" i="7"/>
  <c r="AC1616" i="7"/>
  <c r="AH1617" i="7"/>
  <c r="Z1617" i="7"/>
  <c r="R1617" i="7"/>
  <c r="AG1617" i="7"/>
  <c r="Y1617" i="7"/>
  <c r="Q1617" i="7"/>
  <c r="AE1617" i="7"/>
  <c r="W1617" i="7"/>
  <c r="O1617" i="7"/>
  <c r="AC1617" i="7"/>
  <c r="U1617" i="7"/>
  <c r="M1617" i="7"/>
  <c r="AA1617" i="7"/>
  <c r="N1626" i="7"/>
  <c r="AG1626" i="7"/>
  <c r="O1629" i="7"/>
  <c r="AJ1629" i="7"/>
  <c r="S1633" i="7"/>
  <c r="V1635" i="7"/>
  <c r="S1637" i="7"/>
  <c r="AA1637" i="7"/>
  <c r="AI1637" i="7"/>
  <c r="T1700" i="7"/>
  <c r="AB1700" i="7"/>
  <c r="AJ1700" i="7"/>
  <c r="M1701" i="7"/>
  <c r="U1701" i="7"/>
  <c r="AC1701" i="7"/>
  <c r="O1703" i="7"/>
  <c r="W1703" i="7"/>
  <c r="AE1703" i="7"/>
  <c r="P1705" i="7"/>
  <c r="X1705" i="7"/>
  <c r="AF1705" i="7"/>
  <c r="Q1707" i="7"/>
  <c r="Y1707" i="7"/>
  <c r="AG1707" i="7"/>
  <c r="R1709" i="7"/>
  <c r="Z1709" i="7"/>
  <c r="AH1709" i="7"/>
  <c r="S1775" i="7"/>
  <c r="AA1775" i="7"/>
  <c r="AI1775" i="7"/>
  <c r="T1781" i="7"/>
  <c r="AB1781" i="7"/>
  <c r="AJ1781" i="7"/>
  <c r="M1787" i="7"/>
  <c r="U1787" i="7"/>
  <c r="AC1787" i="7"/>
  <c r="O1806" i="7"/>
  <c r="W1806" i="7"/>
  <c r="AE1806" i="7"/>
  <c r="P1809" i="7"/>
  <c r="X1809" i="7"/>
  <c r="AF1809" i="7"/>
  <c r="Q1811" i="7"/>
  <c r="Y1811" i="7"/>
  <c r="AG1811" i="7"/>
  <c r="R1812" i="7"/>
  <c r="Z1812" i="7"/>
  <c r="AH1812" i="7"/>
  <c r="S1813" i="7"/>
  <c r="AA1813" i="7"/>
  <c r="AI1813" i="7"/>
  <c r="T1820" i="7"/>
  <c r="AB1820" i="7"/>
  <c r="AJ1820" i="7"/>
  <c r="M1821" i="7"/>
  <c r="U1821" i="7"/>
  <c r="AC1821" i="7"/>
  <c r="O1825" i="7"/>
  <c r="W1825" i="7"/>
  <c r="AE1825" i="7"/>
  <c r="P1826" i="7"/>
  <c r="X1826" i="7"/>
  <c r="AF1826" i="7"/>
  <c r="Q1827" i="7"/>
  <c r="Y1827" i="7"/>
  <c r="AG1827" i="7"/>
  <c r="R1828" i="7"/>
  <c r="Z1828" i="7"/>
  <c r="AH1828" i="7"/>
  <c r="S539" i="7"/>
  <c r="AA539" i="7"/>
  <c r="AI539" i="7"/>
  <c r="T540" i="7"/>
  <c r="AB540" i="7"/>
  <c r="AJ540" i="7"/>
  <c r="M541" i="7"/>
  <c r="V541" i="7"/>
  <c r="AE541" i="7"/>
  <c r="S542" i="7"/>
  <c r="AB542" i="7"/>
  <c r="N545" i="7"/>
  <c r="X545" i="7"/>
  <c r="AI545" i="7"/>
  <c r="M547" i="7"/>
  <c r="X547" i="7"/>
  <c r="AH547" i="7"/>
  <c r="V548" i="7"/>
  <c r="AG548" i="7"/>
  <c r="AC549" i="7"/>
  <c r="U549" i="7"/>
  <c r="M549" i="7"/>
  <c r="AG549" i="7"/>
  <c r="Y549" i="7"/>
  <c r="Q549" i="7"/>
  <c r="V549" i="7"/>
  <c r="AF549" i="7"/>
  <c r="W550" i="7"/>
  <c r="AG550" i="7"/>
  <c r="S553" i="7"/>
  <c r="AD553" i="7"/>
  <c r="T554" i="7"/>
  <c r="AE554" i="7"/>
  <c r="N561" i="7"/>
  <c r="X561" i="7"/>
  <c r="AI561" i="7"/>
  <c r="M563" i="7"/>
  <c r="X563" i="7"/>
  <c r="AH563" i="7"/>
  <c r="V564" i="7"/>
  <c r="AG564" i="7"/>
  <c r="AC565" i="7"/>
  <c r="U565" i="7"/>
  <c r="M565" i="7"/>
  <c r="AG565" i="7"/>
  <c r="Y565" i="7"/>
  <c r="Q565" i="7"/>
  <c r="V565" i="7"/>
  <c r="AF565" i="7"/>
  <c r="AG566" i="7"/>
  <c r="S569" i="7"/>
  <c r="AD569" i="7"/>
  <c r="T570" i="7"/>
  <c r="AE570" i="7"/>
  <c r="AC581" i="7"/>
  <c r="U581" i="7"/>
  <c r="M581" i="7"/>
  <c r="AG581" i="7"/>
  <c r="Y581" i="7"/>
  <c r="Q581" i="7"/>
  <c r="V581" i="7"/>
  <c r="AF581" i="7"/>
  <c r="W582" i="7"/>
  <c r="S585" i="7"/>
  <c r="AD585" i="7"/>
  <c r="T586" i="7"/>
  <c r="AE586" i="7"/>
  <c r="AC597" i="7"/>
  <c r="U597" i="7"/>
  <c r="M597" i="7"/>
  <c r="AG597" i="7"/>
  <c r="Y597" i="7"/>
  <c r="Q597" i="7"/>
  <c r="V597" i="7"/>
  <c r="AF597" i="7"/>
  <c r="W598" i="7"/>
  <c r="S601" i="7"/>
  <c r="AD601" i="7"/>
  <c r="T602" i="7"/>
  <c r="AE602" i="7"/>
  <c r="AC605" i="7"/>
  <c r="U605" i="7"/>
  <c r="M605" i="7"/>
  <c r="AJ605" i="7"/>
  <c r="AB605" i="7"/>
  <c r="T605" i="7"/>
  <c r="AG605" i="7"/>
  <c r="Y605" i="7"/>
  <c r="Q605" i="7"/>
  <c r="W605" i="7"/>
  <c r="AI605" i="7"/>
  <c r="U393" i="7"/>
  <c r="AH393" i="7"/>
  <c r="U687" i="7"/>
  <c r="AI687" i="7"/>
  <c r="V1043" i="7"/>
  <c r="U607" i="7"/>
  <c r="AG1107" i="7"/>
  <c r="Y1107" i="7"/>
  <c r="Q1107" i="7"/>
  <c r="AF1107" i="7"/>
  <c r="X1107" i="7"/>
  <c r="P1107" i="7"/>
  <c r="AE1107" i="7"/>
  <c r="W1107" i="7"/>
  <c r="O1107" i="7"/>
  <c r="AC1107" i="7"/>
  <c r="U1107" i="7"/>
  <c r="M1107" i="7"/>
  <c r="AA1107" i="7"/>
  <c r="W1170" i="7"/>
  <c r="AF689" i="7"/>
  <c r="X689" i="7"/>
  <c r="P689" i="7"/>
  <c r="AE689" i="7"/>
  <c r="W689" i="7"/>
  <c r="O689" i="7"/>
  <c r="AD689" i="7"/>
  <c r="V689" i="7"/>
  <c r="N689" i="7"/>
  <c r="AJ689" i="7"/>
  <c r="AB689" i="7"/>
  <c r="T689" i="7"/>
  <c r="Z689" i="7"/>
  <c r="AB816" i="7"/>
  <c r="AB1238" i="7"/>
  <c r="AH817" i="7"/>
  <c r="Z817" i="7"/>
  <c r="R817" i="7"/>
  <c r="AG817" i="7"/>
  <c r="Y817" i="7"/>
  <c r="Q817" i="7"/>
  <c r="AF817" i="7"/>
  <c r="X817" i="7"/>
  <c r="P817" i="7"/>
  <c r="AE817" i="7"/>
  <c r="W817" i="7"/>
  <c r="O817" i="7"/>
  <c r="AD817" i="7"/>
  <c r="V817" i="7"/>
  <c r="N817" i="7"/>
  <c r="AC817" i="7"/>
  <c r="U817" i="7"/>
  <c r="M817" i="7"/>
  <c r="AH818" i="7"/>
  <c r="AD1390" i="7"/>
  <c r="V1390" i="7"/>
  <c r="N1390" i="7"/>
  <c r="AJ1390" i="7"/>
  <c r="AA1390" i="7"/>
  <c r="R1390" i="7"/>
  <c r="AI1390" i="7"/>
  <c r="Z1390" i="7"/>
  <c r="Q1390" i="7"/>
  <c r="AH1390" i="7"/>
  <c r="Y1390" i="7"/>
  <c r="P1390" i="7"/>
  <c r="AE1390" i="7"/>
  <c r="U1390" i="7"/>
  <c r="X1390" i="7"/>
  <c r="W1390" i="7"/>
  <c r="T1390" i="7"/>
  <c r="S1390" i="7"/>
  <c r="AG1390" i="7"/>
  <c r="O1390" i="7"/>
  <c r="AF1390" i="7"/>
  <c r="M1390" i="7"/>
  <c r="AC1390" i="7"/>
  <c r="S1515" i="7"/>
  <c r="AA1515" i="7"/>
  <c r="Q1604" i="7"/>
  <c r="Y1604" i="7"/>
  <c r="AG1604" i="7"/>
  <c r="S1614" i="7"/>
  <c r="AA1614" i="7"/>
  <c r="N1620" i="7"/>
  <c r="V1620" i="7"/>
  <c r="AD1620" i="7"/>
  <c r="O1623" i="7"/>
  <c r="W1623" i="7"/>
  <c r="AE1623" i="7"/>
  <c r="Q1629" i="7"/>
  <c r="Y1629" i="7"/>
  <c r="AG1629" i="7"/>
  <c r="S1635" i="7"/>
  <c r="AA1635" i="7"/>
  <c r="T1637" i="7"/>
  <c r="AB1637" i="7"/>
  <c r="AJ1637" i="7"/>
  <c r="M1700" i="7"/>
  <c r="U1700" i="7"/>
  <c r="AC1700" i="7"/>
  <c r="N1701" i="7"/>
  <c r="V1701" i="7"/>
  <c r="AD1701" i="7"/>
  <c r="O1702" i="7"/>
  <c r="W1702" i="7"/>
  <c r="AE1702" i="7"/>
  <c r="P1703" i="7"/>
  <c r="X1703" i="7"/>
  <c r="AF1703" i="7"/>
  <c r="Q1705" i="7"/>
  <c r="Y1705" i="7"/>
  <c r="AG1705" i="7"/>
  <c r="R1707" i="7"/>
  <c r="Z1707" i="7"/>
  <c r="AH1707" i="7"/>
  <c r="S1709" i="7"/>
  <c r="AA1709" i="7"/>
  <c r="T1775" i="7"/>
  <c r="AB1775" i="7"/>
  <c r="AJ1775" i="7"/>
  <c r="M1781" i="7"/>
  <c r="U1781" i="7"/>
  <c r="AC1781" i="7"/>
  <c r="N1787" i="7"/>
  <c r="V1787" i="7"/>
  <c r="AD1787" i="7"/>
  <c r="O1799" i="7"/>
  <c r="W1799" i="7"/>
  <c r="AE1799" i="7"/>
  <c r="P1806" i="7"/>
  <c r="X1806" i="7"/>
  <c r="AF1806" i="7"/>
  <c r="Q1809" i="7"/>
  <c r="Y1809" i="7"/>
  <c r="AG1809" i="7"/>
  <c r="R1811" i="7"/>
  <c r="Z1811" i="7"/>
  <c r="AH1811" i="7"/>
  <c r="S1812" i="7"/>
  <c r="AA1812" i="7"/>
  <c r="T1813" i="7"/>
  <c r="AB1813" i="7"/>
  <c r="AJ1813" i="7"/>
  <c r="M1820" i="7"/>
  <c r="U1820" i="7"/>
  <c r="AC1820" i="7"/>
  <c r="N1821" i="7"/>
  <c r="V1821" i="7"/>
  <c r="AD1821" i="7"/>
  <c r="O1823" i="7"/>
  <c r="W1823" i="7"/>
  <c r="AE1823" i="7"/>
  <c r="P1825" i="7"/>
  <c r="X1825" i="7"/>
  <c r="AF1825" i="7"/>
  <c r="Q1826" i="7"/>
  <c r="Y1826" i="7"/>
  <c r="AG1826" i="7"/>
  <c r="R1827" i="7"/>
  <c r="Z1827" i="7"/>
  <c r="AH1827" i="7"/>
  <c r="S1828" i="7"/>
  <c r="AA1828" i="7"/>
  <c r="T539" i="7"/>
  <c r="AB539" i="7"/>
  <c r="AJ539" i="7"/>
  <c r="M540" i="7"/>
  <c r="U540" i="7"/>
  <c r="AC540" i="7"/>
  <c r="N541" i="7"/>
  <c r="W541" i="7"/>
  <c r="AF541" i="7"/>
  <c r="AD542" i="7"/>
  <c r="AH542" i="7"/>
  <c r="Z542" i="7"/>
  <c r="R542" i="7"/>
  <c r="T542" i="7"/>
  <c r="AC542" i="7"/>
  <c r="Q543" i="7"/>
  <c r="O544" i="7"/>
  <c r="O545" i="7"/>
  <c r="Z545" i="7"/>
  <c r="AJ545" i="7"/>
  <c r="P546" i="7"/>
  <c r="N547" i="7"/>
  <c r="Y547" i="7"/>
  <c r="AJ547" i="7"/>
  <c r="M548" i="7"/>
  <c r="W548" i="7"/>
  <c r="AH548" i="7"/>
  <c r="W549" i="7"/>
  <c r="AH549" i="7"/>
  <c r="M550" i="7"/>
  <c r="X550" i="7"/>
  <c r="AI550" i="7"/>
  <c r="AE551" i="7"/>
  <c r="W551" i="7"/>
  <c r="O551" i="7"/>
  <c r="V551" i="7"/>
  <c r="AG551" i="7"/>
  <c r="AF552" i="7"/>
  <c r="X552" i="7"/>
  <c r="P552" i="7"/>
  <c r="AJ552" i="7"/>
  <c r="AB552" i="7"/>
  <c r="T552" i="7"/>
  <c r="U552" i="7"/>
  <c r="AE552" i="7"/>
  <c r="T553" i="7"/>
  <c r="AH554" i="7"/>
  <c r="Z554" i="7"/>
  <c r="R554" i="7"/>
  <c r="AD554" i="7"/>
  <c r="V554" i="7"/>
  <c r="N554" i="7"/>
  <c r="U554" i="7"/>
  <c r="AF554" i="7"/>
  <c r="T555" i="7"/>
  <c r="AD555" i="7"/>
  <c r="R556" i="7"/>
  <c r="R557" i="7"/>
  <c r="J558" i="7"/>
  <c r="S558" i="7"/>
  <c r="Q559" i="7"/>
  <c r="O560" i="7"/>
  <c r="O561" i="7"/>
  <c r="Z561" i="7"/>
  <c r="AJ561" i="7"/>
  <c r="P562" i="7"/>
  <c r="N563" i="7"/>
  <c r="Y563" i="7"/>
  <c r="AJ563" i="7"/>
  <c r="M564" i="7"/>
  <c r="W564" i="7"/>
  <c r="AH564" i="7"/>
  <c r="W565" i="7"/>
  <c r="AH565" i="7"/>
  <c r="M566" i="7"/>
  <c r="X566" i="7"/>
  <c r="AI566" i="7"/>
  <c r="AE567" i="7"/>
  <c r="W567" i="7"/>
  <c r="O567" i="7"/>
  <c r="V567" i="7"/>
  <c r="AG567" i="7"/>
  <c r="AF568" i="7"/>
  <c r="X568" i="7"/>
  <c r="P568" i="7"/>
  <c r="AJ568" i="7"/>
  <c r="AB568" i="7"/>
  <c r="T568" i="7"/>
  <c r="U568" i="7"/>
  <c r="AE568" i="7"/>
  <c r="T569" i="7"/>
  <c r="AH570" i="7"/>
  <c r="Z570" i="7"/>
  <c r="R570" i="7"/>
  <c r="AD570" i="7"/>
  <c r="V570" i="7"/>
  <c r="N570" i="7"/>
  <c r="U570" i="7"/>
  <c r="AF570" i="7"/>
  <c r="T571" i="7"/>
  <c r="AD571" i="7"/>
  <c r="R572" i="7"/>
  <c r="R573" i="7"/>
  <c r="J574" i="7"/>
  <c r="S574" i="7"/>
  <c r="O577" i="7"/>
  <c r="Z577" i="7"/>
  <c r="AJ577" i="7"/>
  <c r="P578" i="7"/>
  <c r="AA578" i="7"/>
  <c r="N579" i="7"/>
  <c r="Y579" i="7"/>
  <c r="AJ579" i="7"/>
  <c r="M580" i="7"/>
  <c r="W580" i="7"/>
  <c r="AH580" i="7"/>
  <c r="W581" i="7"/>
  <c r="AH581" i="7"/>
  <c r="M582" i="7"/>
  <c r="X582" i="7"/>
  <c r="AI582" i="7"/>
  <c r="V583" i="7"/>
  <c r="AG583" i="7"/>
  <c r="AF584" i="7"/>
  <c r="X584" i="7"/>
  <c r="P584" i="7"/>
  <c r="AJ584" i="7"/>
  <c r="AB584" i="7"/>
  <c r="T584" i="7"/>
  <c r="U584" i="7"/>
  <c r="AE584" i="7"/>
  <c r="T585" i="7"/>
  <c r="AH586" i="7"/>
  <c r="Z586" i="7"/>
  <c r="R586" i="7"/>
  <c r="AD586" i="7"/>
  <c r="V586" i="7"/>
  <c r="N586" i="7"/>
  <c r="U586" i="7"/>
  <c r="AF586" i="7"/>
  <c r="T587" i="7"/>
  <c r="AD587" i="7"/>
  <c r="R588" i="7"/>
  <c r="R589" i="7"/>
  <c r="AB589" i="7"/>
  <c r="J590" i="7"/>
  <c r="S590" i="7"/>
  <c r="O593" i="7"/>
  <c r="Z593" i="7"/>
  <c r="AJ593" i="7"/>
  <c r="P594" i="7"/>
  <c r="AA594" i="7"/>
  <c r="N595" i="7"/>
  <c r="Y595" i="7"/>
  <c r="AJ595" i="7"/>
  <c r="M596" i="7"/>
  <c r="W596" i="7"/>
  <c r="AH596" i="7"/>
  <c r="W597" i="7"/>
  <c r="AH597" i="7"/>
  <c r="M598" i="7"/>
  <c r="X598" i="7"/>
  <c r="AI598" i="7"/>
  <c r="AE599" i="7"/>
  <c r="W599" i="7"/>
  <c r="O599" i="7"/>
  <c r="V599" i="7"/>
  <c r="AG599" i="7"/>
  <c r="AF600" i="7"/>
  <c r="X600" i="7"/>
  <c r="P600" i="7"/>
  <c r="AJ600" i="7"/>
  <c r="AB600" i="7"/>
  <c r="T600" i="7"/>
  <c r="U600" i="7"/>
  <c r="AE600" i="7"/>
  <c r="T601" i="7"/>
  <c r="AH602" i="7"/>
  <c r="Z602" i="7"/>
  <c r="R602" i="7"/>
  <c r="AD602" i="7"/>
  <c r="V602" i="7"/>
  <c r="N602" i="7"/>
  <c r="U602" i="7"/>
  <c r="AF602" i="7"/>
  <c r="T603" i="7"/>
  <c r="AD603" i="7"/>
  <c r="X605" i="7"/>
  <c r="S330" i="7"/>
  <c r="AF330" i="7"/>
  <c r="AE393" i="7"/>
  <c r="X393" i="7"/>
  <c r="M456" i="7"/>
  <c r="Z456" i="7"/>
  <c r="R606" i="7"/>
  <c r="AD606" i="7"/>
  <c r="AH687" i="7"/>
  <c r="Z687" i="7"/>
  <c r="R687" i="7"/>
  <c r="AG687" i="7"/>
  <c r="Y687" i="7"/>
  <c r="Q687" i="7"/>
  <c r="AD687" i="7"/>
  <c r="V687" i="7"/>
  <c r="N687" i="7"/>
  <c r="W687" i="7"/>
  <c r="AJ687" i="7"/>
  <c r="N751" i="7"/>
  <c r="AB751" i="7"/>
  <c r="J947" i="7"/>
  <c r="R957" i="7"/>
  <c r="AH957" i="7"/>
  <c r="M967" i="7"/>
  <c r="AC967" i="7"/>
  <c r="P1169" i="7"/>
  <c r="AF1169" i="7"/>
  <c r="P394" i="7"/>
  <c r="AF394" i="7"/>
  <c r="AE457" i="7"/>
  <c r="W457" i="7"/>
  <c r="O457" i="7"/>
  <c r="AD457" i="7"/>
  <c r="V457" i="7"/>
  <c r="N457" i="7"/>
  <c r="AC457" i="7"/>
  <c r="U457" i="7"/>
  <c r="M457" i="7"/>
  <c r="AB457" i="7"/>
  <c r="S688" i="7"/>
  <c r="AI688" i="7"/>
  <c r="O752" i="7"/>
  <c r="AE752" i="7"/>
  <c r="AH815" i="7"/>
  <c r="Z815" i="7"/>
  <c r="R815" i="7"/>
  <c r="AG815" i="7"/>
  <c r="Y815" i="7"/>
  <c r="Q815" i="7"/>
  <c r="W815" i="7"/>
  <c r="O815" i="7"/>
  <c r="AB815" i="7"/>
  <c r="AD958" i="7"/>
  <c r="V958" i="7"/>
  <c r="N958" i="7"/>
  <c r="AC958" i="7"/>
  <c r="U958" i="7"/>
  <c r="M958" i="7"/>
  <c r="AJ958" i="7"/>
  <c r="AB958" i="7"/>
  <c r="T958" i="7"/>
  <c r="AH958" i="7"/>
  <c r="Z958" i="7"/>
  <c r="R958" i="7"/>
  <c r="Y958" i="7"/>
  <c r="AB1107" i="7"/>
  <c r="AH1170" i="7"/>
  <c r="Z1170" i="7"/>
  <c r="R1170" i="7"/>
  <c r="AG1170" i="7"/>
  <c r="Y1170" i="7"/>
  <c r="Q1170" i="7"/>
  <c r="AF1170" i="7"/>
  <c r="X1170" i="7"/>
  <c r="P1170" i="7"/>
  <c r="AD1170" i="7"/>
  <c r="V1170" i="7"/>
  <c r="N1170" i="7"/>
  <c r="AA1170" i="7"/>
  <c r="U1237" i="7"/>
  <c r="S458" i="7"/>
  <c r="Q608" i="7"/>
  <c r="AG608" i="7"/>
  <c r="AA689" i="7"/>
  <c r="AI816" i="7"/>
  <c r="AC816" i="7"/>
  <c r="AI1238" i="7"/>
  <c r="AC1238" i="7"/>
  <c r="AA754" i="7"/>
  <c r="J1046" i="7"/>
  <c r="S1239" i="7"/>
  <c r="T881" i="7"/>
  <c r="AI951" i="7"/>
  <c r="AH1240" i="7"/>
  <c r="Z1240" i="7"/>
  <c r="R1240" i="7"/>
  <c r="AG1240" i="7"/>
  <c r="Y1240" i="7"/>
  <c r="Q1240" i="7"/>
  <c r="AF1240" i="7"/>
  <c r="X1240" i="7"/>
  <c r="P1240" i="7"/>
  <c r="AE1240" i="7"/>
  <c r="W1240" i="7"/>
  <c r="O1240" i="7"/>
  <c r="AD1240" i="7"/>
  <c r="V1240" i="7"/>
  <c r="N1240" i="7"/>
  <c r="AC1240" i="7"/>
  <c r="U1240" i="7"/>
  <c r="M1240" i="7"/>
  <c r="AJ1240" i="7"/>
  <c r="AB1240" i="7"/>
  <c r="T1240" i="7"/>
  <c r="AI1352" i="7"/>
  <c r="AH1368" i="7"/>
  <c r="Z1368" i="7"/>
  <c r="R1368" i="7"/>
  <c r="AG1368" i="7"/>
  <c r="Y1368" i="7"/>
  <c r="Q1368" i="7"/>
  <c r="AF1368" i="7"/>
  <c r="X1368" i="7"/>
  <c r="P1368" i="7"/>
  <c r="AC1368" i="7"/>
  <c r="U1368" i="7"/>
  <c r="M1368" i="7"/>
  <c r="W1368" i="7"/>
  <c r="V1368" i="7"/>
  <c r="AJ1368" i="7"/>
  <c r="T1368" i="7"/>
  <c r="AI1368" i="7"/>
  <c r="S1368" i="7"/>
  <c r="AE1368" i="7"/>
  <c r="O1368" i="7"/>
  <c r="AD1368" i="7"/>
  <c r="N1368" i="7"/>
  <c r="AB1368" i="7"/>
  <c r="S1707" i="7"/>
  <c r="AA1707" i="7"/>
  <c r="AI1707" i="7"/>
  <c r="T1709" i="7"/>
  <c r="AB1709" i="7"/>
  <c r="AJ1709" i="7"/>
  <c r="S1811" i="7"/>
  <c r="AA1811" i="7"/>
  <c r="AI1811" i="7"/>
  <c r="T1812" i="7"/>
  <c r="AB1812" i="7"/>
  <c r="AJ1812" i="7"/>
  <c r="Q1825" i="7"/>
  <c r="Y1825" i="7"/>
  <c r="AG1825" i="7"/>
  <c r="R1826" i="7"/>
  <c r="Z1826" i="7"/>
  <c r="AH1826" i="7"/>
  <c r="S1827" i="7"/>
  <c r="AA1827" i="7"/>
  <c r="AI1827" i="7"/>
  <c r="T1828" i="7"/>
  <c r="AB1828" i="7"/>
  <c r="AJ1828" i="7"/>
  <c r="U542" i="7"/>
  <c r="AE542" i="7"/>
  <c r="AG553" i="7"/>
  <c r="Y553" i="7"/>
  <c r="Q553" i="7"/>
  <c r="AC553" i="7"/>
  <c r="U553" i="7"/>
  <c r="M553" i="7"/>
  <c r="V553" i="7"/>
  <c r="AF553" i="7"/>
  <c r="W554" i="7"/>
  <c r="AG554" i="7"/>
  <c r="AG569" i="7"/>
  <c r="Y569" i="7"/>
  <c r="Q569" i="7"/>
  <c r="AC569" i="7"/>
  <c r="U569" i="7"/>
  <c r="M569" i="7"/>
  <c r="V569" i="7"/>
  <c r="AF569" i="7"/>
  <c r="W570" i="7"/>
  <c r="AG570" i="7"/>
  <c r="AG585" i="7"/>
  <c r="Y585" i="7"/>
  <c r="Q585" i="7"/>
  <c r="AC585" i="7"/>
  <c r="U585" i="7"/>
  <c r="M585" i="7"/>
  <c r="V585" i="7"/>
  <c r="AF585" i="7"/>
  <c r="W586" i="7"/>
  <c r="AG586" i="7"/>
  <c r="AG601" i="7"/>
  <c r="Y601" i="7"/>
  <c r="Q601" i="7"/>
  <c r="AC601" i="7"/>
  <c r="U601" i="7"/>
  <c r="M601" i="7"/>
  <c r="V601" i="7"/>
  <c r="AF601" i="7"/>
  <c r="W602" i="7"/>
  <c r="AG602" i="7"/>
  <c r="W393" i="7"/>
  <c r="O393" i="7"/>
  <c r="AD393" i="7"/>
  <c r="V393" i="7"/>
  <c r="N393" i="7"/>
  <c r="Y393" i="7"/>
  <c r="X687" i="7"/>
  <c r="AG1043" i="7"/>
  <c r="Y1043" i="7"/>
  <c r="Q1043" i="7"/>
  <c r="AF1043" i="7"/>
  <c r="X1043" i="7"/>
  <c r="P1043" i="7"/>
  <c r="AE1043" i="7"/>
  <c r="W1043" i="7"/>
  <c r="O1043" i="7"/>
  <c r="AC1043" i="7"/>
  <c r="U1043" i="7"/>
  <c r="M1043" i="7"/>
  <c r="AA1043" i="7"/>
  <c r="AF607" i="7"/>
  <c r="X607" i="7"/>
  <c r="P607" i="7"/>
  <c r="AE607" i="7"/>
  <c r="W607" i="7"/>
  <c r="O607" i="7"/>
  <c r="AD607" i="7"/>
  <c r="V607" i="7"/>
  <c r="N607" i="7"/>
  <c r="AJ607" i="7"/>
  <c r="AB607" i="7"/>
  <c r="T607" i="7"/>
  <c r="Z607" i="7"/>
  <c r="AB1170" i="7"/>
  <c r="AE816" i="7"/>
  <c r="AE1238" i="7"/>
  <c r="AG818" i="7"/>
  <c r="Y818" i="7"/>
  <c r="Q818" i="7"/>
  <c r="AF818" i="7"/>
  <c r="X818" i="7"/>
  <c r="P818" i="7"/>
  <c r="AE818" i="7"/>
  <c r="W818" i="7"/>
  <c r="O818" i="7"/>
  <c r="AD818" i="7"/>
  <c r="V818" i="7"/>
  <c r="N818" i="7"/>
  <c r="AC818" i="7"/>
  <c r="U818" i="7"/>
  <c r="M818" i="7"/>
  <c r="AJ818" i="7"/>
  <c r="AB818" i="7"/>
  <c r="T818" i="7"/>
  <c r="AE951" i="7"/>
  <c r="W951" i="7"/>
  <c r="O951" i="7"/>
  <c r="AF952" i="7"/>
  <c r="X952" i="7"/>
  <c r="P952" i="7"/>
  <c r="AB952" i="7"/>
  <c r="S952" i="7"/>
  <c r="AJ952" i="7"/>
  <c r="AA952" i="7"/>
  <c r="R952" i="7"/>
  <c r="AI952" i="7"/>
  <c r="Z952" i="7"/>
  <c r="Q952" i="7"/>
  <c r="AH952" i="7"/>
  <c r="Y952" i="7"/>
  <c r="O952" i="7"/>
  <c r="AG952" i="7"/>
  <c r="W952" i="7"/>
  <c r="N952" i="7"/>
  <c r="AE952" i="7"/>
  <c r="V952" i="7"/>
  <c r="M952" i="7"/>
  <c r="AD952" i="7"/>
  <c r="U952" i="7"/>
  <c r="AH1242" i="7"/>
  <c r="Z1242" i="7"/>
  <c r="R1242" i="7"/>
  <c r="AE1242" i="7"/>
  <c r="W1242" i="7"/>
  <c r="O1242" i="7"/>
  <c r="AD1242" i="7"/>
  <c r="T1242" i="7"/>
  <c r="AC1242" i="7"/>
  <c r="S1242" i="7"/>
  <c r="AB1242" i="7"/>
  <c r="Q1242" i="7"/>
  <c r="AA1242" i="7"/>
  <c r="P1242" i="7"/>
  <c r="AJ1242" i="7"/>
  <c r="Y1242" i="7"/>
  <c r="N1242" i="7"/>
  <c r="AI1242" i="7"/>
  <c r="X1242" i="7"/>
  <c r="M1242" i="7"/>
  <c r="AG1242" i="7"/>
  <c r="V1242" i="7"/>
  <c r="AH975" i="7"/>
  <c r="Z975" i="7"/>
  <c r="R975" i="7"/>
  <c r="AE975" i="7"/>
  <c r="W975" i="7"/>
  <c r="O975" i="7"/>
  <c r="AJ975" i="7"/>
  <c r="Y975" i="7"/>
  <c r="N975" i="7"/>
  <c r="AI975" i="7"/>
  <c r="X975" i="7"/>
  <c r="M975" i="7"/>
  <c r="AG975" i="7"/>
  <c r="V975" i="7"/>
  <c r="AC975" i="7"/>
  <c r="S975" i="7"/>
  <c r="AA975" i="7"/>
  <c r="P975" i="7"/>
  <c r="AF975" i="7"/>
  <c r="AD975" i="7"/>
  <c r="AB975" i="7"/>
  <c r="U975" i="7"/>
  <c r="T975" i="7"/>
  <c r="Q975" i="7"/>
  <c r="S1604" i="7"/>
  <c r="AA1604" i="7"/>
  <c r="P1620" i="7"/>
  <c r="X1620" i="7"/>
  <c r="AF1620" i="7"/>
  <c r="Q1623" i="7"/>
  <c r="Y1623" i="7"/>
  <c r="AG1623" i="7"/>
  <c r="S1629" i="7"/>
  <c r="AA1629" i="7"/>
  <c r="N1637" i="7"/>
  <c r="V1637" i="7"/>
  <c r="AD1637" i="7"/>
  <c r="O1700" i="7"/>
  <c r="W1700" i="7"/>
  <c r="AE1700" i="7"/>
  <c r="P1701" i="7"/>
  <c r="X1701" i="7"/>
  <c r="AF1701" i="7"/>
  <c r="Q1702" i="7"/>
  <c r="Y1702" i="7"/>
  <c r="AG1702" i="7"/>
  <c r="R1703" i="7"/>
  <c r="Z1703" i="7"/>
  <c r="AH1703" i="7"/>
  <c r="S1705" i="7"/>
  <c r="AA1705" i="7"/>
  <c r="T1707" i="7"/>
  <c r="AB1707" i="7"/>
  <c r="AJ1707" i="7"/>
  <c r="M1709" i="7"/>
  <c r="U1709" i="7"/>
  <c r="AC1709" i="7"/>
  <c r="N1775" i="7"/>
  <c r="V1775" i="7"/>
  <c r="AD1775" i="7"/>
  <c r="O1781" i="7"/>
  <c r="W1781" i="7"/>
  <c r="AE1781" i="7"/>
  <c r="P1787" i="7"/>
  <c r="X1787" i="7"/>
  <c r="AF1787" i="7"/>
  <c r="Q1799" i="7"/>
  <c r="Y1799" i="7"/>
  <c r="AG1799" i="7"/>
  <c r="R1806" i="7"/>
  <c r="Z1806" i="7"/>
  <c r="AH1806" i="7"/>
  <c r="S1809" i="7"/>
  <c r="AA1809" i="7"/>
  <c r="T1811" i="7"/>
  <c r="AB1811" i="7"/>
  <c r="AJ1811" i="7"/>
  <c r="M1812" i="7"/>
  <c r="U1812" i="7"/>
  <c r="AC1812" i="7"/>
  <c r="N1813" i="7"/>
  <c r="V1813" i="7"/>
  <c r="AD1813" i="7"/>
  <c r="O1820" i="7"/>
  <c r="W1820" i="7"/>
  <c r="AE1820" i="7"/>
  <c r="P1821" i="7"/>
  <c r="X1821" i="7"/>
  <c r="AF1821" i="7"/>
  <c r="Q1823" i="7"/>
  <c r="Y1823" i="7"/>
  <c r="AG1823" i="7"/>
  <c r="R1825" i="7"/>
  <c r="Z1825" i="7"/>
  <c r="AH1825" i="7"/>
  <c r="S1826" i="7"/>
  <c r="AA1826" i="7"/>
  <c r="T1827" i="7"/>
  <c r="AB1827" i="7"/>
  <c r="AJ1827" i="7"/>
  <c r="M1828" i="7"/>
  <c r="U1828" i="7"/>
  <c r="AC1828" i="7"/>
  <c r="N539" i="7"/>
  <c r="V539" i="7"/>
  <c r="AD539" i="7"/>
  <c r="O540" i="7"/>
  <c r="W540" i="7"/>
  <c r="AE540" i="7"/>
  <c r="P541" i="7"/>
  <c r="Z541" i="7"/>
  <c r="AI541" i="7"/>
  <c r="M542" i="7"/>
  <c r="V542" i="7"/>
  <c r="AF542" i="7"/>
  <c r="R545" i="7"/>
  <c r="AB545" i="7"/>
  <c r="Q547" i="7"/>
  <c r="AB547" i="7"/>
  <c r="O548" i="7"/>
  <c r="Z548" i="7"/>
  <c r="O549" i="7"/>
  <c r="Z549" i="7"/>
  <c r="AJ549" i="7"/>
  <c r="P550" i="7"/>
  <c r="AA550" i="7"/>
  <c r="W553" i="7"/>
  <c r="AH553" i="7"/>
  <c r="M554" i="7"/>
  <c r="X554" i="7"/>
  <c r="AI554" i="7"/>
  <c r="V555" i="7"/>
  <c r="AG555" i="7"/>
  <c r="AJ556" i="7"/>
  <c r="AB556" i="7"/>
  <c r="T556" i="7"/>
  <c r="AF556" i="7"/>
  <c r="X556" i="7"/>
  <c r="P556" i="7"/>
  <c r="U556" i="7"/>
  <c r="AE556" i="7"/>
  <c r="AD558" i="7"/>
  <c r="V558" i="7"/>
  <c r="N558" i="7"/>
  <c r="AH558" i="7"/>
  <c r="Z558" i="7"/>
  <c r="R558" i="7"/>
  <c r="U558" i="7"/>
  <c r="AF558" i="7"/>
  <c r="R561" i="7"/>
  <c r="AB561" i="7"/>
  <c r="S562" i="7"/>
  <c r="AC562" i="7"/>
  <c r="Q563" i="7"/>
  <c r="AB563" i="7"/>
  <c r="O564" i="7"/>
  <c r="Z564" i="7"/>
  <c r="O565" i="7"/>
  <c r="Z565" i="7"/>
  <c r="AJ565" i="7"/>
  <c r="P566" i="7"/>
  <c r="AA566" i="7"/>
  <c r="W569" i="7"/>
  <c r="AH569" i="7"/>
  <c r="M570" i="7"/>
  <c r="X570" i="7"/>
  <c r="AI570" i="7"/>
  <c r="V571" i="7"/>
  <c r="AG571" i="7"/>
  <c r="AJ572" i="7"/>
  <c r="AB572" i="7"/>
  <c r="T572" i="7"/>
  <c r="AF572" i="7"/>
  <c r="X572" i="7"/>
  <c r="P572" i="7"/>
  <c r="U572" i="7"/>
  <c r="AE572" i="7"/>
  <c r="AD574" i="7"/>
  <c r="V574" i="7"/>
  <c r="N574" i="7"/>
  <c r="AH574" i="7"/>
  <c r="Z574" i="7"/>
  <c r="R574" i="7"/>
  <c r="U574" i="7"/>
  <c r="AF574" i="7"/>
  <c r="R577" i="7"/>
  <c r="AB577" i="7"/>
  <c r="S578" i="7"/>
  <c r="AC578" i="7"/>
  <c r="Q579" i="7"/>
  <c r="AB579" i="7"/>
  <c r="O580" i="7"/>
  <c r="Z580" i="7"/>
  <c r="O581" i="7"/>
  <c r="Z581" i="7"/>
  <c r="AJ581" i="7"/>
  <c r="P582" i="7"/>
  <c r="AA582" i="7"/>
  <c r="W585" i="7"/>
  <c r="AH585" i="7"/>
  <c r="M586" i="7"/>
  <c r="X586" i="7"/>
  <c r="AI586" i="7"/>
  <c r="V587" i="7"/>
  <c r="AG587" i="7"/>
  <c r="AJ588" i="7"/>
  <c r="AB588" i="7"/>
  <c r="T588" i="7"/>
  <c r="AF588" i="7"/>
  <c r="X588" i="7"/>
  <c r="P588" i="7"/>
  <c r="U588" i="7"/>
  <c r="AE588" i="7"/>
  <c r="T589" i="7"/>
  <c r="AD590" i="7"/>
  <c r="V590" i="7"/>
  <c r="N590" i="7"/>
  <c r="AH590" i="7"/>
  <c r="Z590" i="7"/>
  <c r="R590" i="7"/>
  <c r="U590" i="7"/>
  <c r="AF590" i="7"/>
  <c r="R593" i="7"/>
  <c r="AB593" i="7"/>
  <c r="J594" i="7"/>
  <c r="S594" i="7"/>
  <c r="AC594" i="7"/>
  <c r="Q595" i="7"/>
  <c r="AB595" i="7"/>
  <c r="O596" i="7"/>
  <c r="Z596" i="7"/>
  <c r="O597" i="7"/>
  <c r="Z597" i="7"/>
  <c r="AJ597" i="7"/>
  <c r="P598" i="7"/>
  <c r="AA598" i="7"/>
  <c r="W601" i="7"/>
  <c r="AH601" i="7"/>
  <c r="M602" i="7"/>
  <c r="X602" i="7"/>
  <c r="AI602" i="7"/>
  <c r="V603" i="7"/>
  <c r="AG603" i="7"/>
  <c r="O605" i="7"/>
  <c r="AA605" i="7"/>
  <c r="W330" i="7"/>
  <c r="M393" i="7"/>
  <c r="Z393" i="7"/>
  <c r="Q456" i="7"/>
  <c r="AC456" i="7"/>
  <c r="T606" i="7"/>
  <c r="AH606" i="7"/>
  <c r="M687" i="7"/>
  <c r="AA687" i="7"/>
  <c r="Q751" i="7"/>
  <c r="AD751" i="7"/>
  <c r="AD947" i="7"/>
  <c r="V947" i="7"/>
  <c r="N947" i="7"/>
  <c r="AC947" i="7"/>
  <c r="U947" i="7"/>
  <c r="M947" i="7"/>
  <c r="AJ947" i="7"/>
  <c r="AB947" i="7"/>
  <c r="T947" i="7"/>
  <c r="AH947" i="7"/>
  <c r="Z947" i="7"/>
  <c r="R947" i="7"/>
  <c r="Y947" i="7"/>
  <c r="X957" i="7"/>
  <c r="R967" i="7"/>
  <c r="AH967" i="7"/>
  <c r="AB1043" i="7"/>
  <c r="AH1106" i="7"/>
  <c r="Z1106" i="7"/>
  <c r="R1106" i="7"/>
  <c r="AG1106" i="7"/>
  <c r="Y1106" i="7"/>
  <c r="Q1106" i="7"/>
  <c r="AF1106" i="7"/>
  <c r="X1106" i="7"/>
  <c r="P1106" i="7"/>
  <c r="AD1106" i="7"/>
  <c r="V1106" i="7"/>
  <c r="N1106" i="7"/>
  <c r="AA1106" i="7"/>
  <c r="U1169" i="7"/>
  <c r="S394" i="7"/>
  <c r="AI394" i="7"/>
  <c r="AA607" i="7"/>
  <c r="V688" i="7"/>
  <c r="T752" i="7"/>
  <c r="AJ752" i="7"/>
  <c r="R1107" i="7"/>
  <c r="AH1107" i="7"/>
  <c r="M1170" i="7"/>
  <c r="AC1170" i="7"/>
  <c r="T608" i="7"/>
  <c r="AJ608" i="7"/>
  <c r="Q689" i="7"/>
  <c r="AG689" i="7"/>
  <c r="AH753" i="7"/>
  <c r="Z753" i="7"/>
  <c r="R753" i="7"/>
  <c r="AG753" i="7"/>
  <c r="Y753" i="7"/>
  <c r="Q753" i="7"/>
  <c r="AF753" i="7"/>
  <c r="X753" i="7"/>
  <c r="P753" i="7"/>
  <c r="AE753" i="7"/>
  <c r="W753" i="7"/>
  <c r="O753" i="7"/>
  <c r="AC753" i="7"/>
  <c r="U753" i="7"/>
  <c r="M753" i="7"/>
  <c r="AD753" i="7"/>
  <c r="M816" i="7"/>
  <c r="AJ816" i="7"/>
  <c r="AG1108" i="7"/>
  <c r="Y1108" i="7"/>
  <c r="Q1108" i="7"/>
  <c r="AF1108" i="7"/>
  <c r="X1108" i="7"/>
  <c r="P1108" i="7"/>
  <c r="AE1108" i="7"/>
  <c r="W1108" i="7"/>
  <c r="O1108" i="7"/>
  <c r="AD1108" i="7"/>
  <c r="V1108" i="7"/>
  <c r="N1108" i="7"/>
  <c r="AJ1108" i="7"/>
  <c r="AB1108" i="7"/>
  <c r="T1108" i="7"/>
  <c r="AC1108" i="7"/>
  <c r="AH1171" i="7"/>
  <c r="Z1171" i="7"/>
  <c r="R1171" i="7"/>
  <c r="AG1171" i="7"/>
  <c r="Y1171" i="7"/>
  <c r="Q1171" i="7"/>
  <c r="AF1171" i="7"/>
  <c r="X1171" i="7"/>
  <c r="P1171" i="7"/>
  <c r="AE1171" i="7"/>
  <c r="W1171" i="7"/>
  <c r="O1171" i="7"/>
  <c r="AC1171" i="7"/>
  <c r="U1171" i="7"/>
  <c r="M1171" i="7"/>
  <c r="AD1171" i="7"/>
  <c r="M1238" i="7"/>
  <c r="AJ1238" i="7"/>
  <c r="T817" i="7"/>
  <c r="AI880" i="7"/>
  <c r="AG1172" i="7"/>
  <c r="Y1172" i="7"/>
  <c r="Q1172" i="7"/>
  <c r="AF1172" i="7"/>
  <c r="X1172" i="7"/>
  <c r="P1172" i="7"/>
  <c r="AE1172" i="7"/>
  <c r="W1172" i="7"/>
  <c r="O1172" i="7"/>
  <c r="AD1172" i="7"/>
  <c r="V1172" i="7"/>
  <c r="N1172" i="7"/>
  <c r="AC1172" i="7"/>
  <c r="U1172" i="7"/>
  <c r="M1172" i="7"/>
  <c r="AJ1172" i="7"/>
  <c r="AB1172" i="7"/>
  <c r="T1172" i="7"/>
  <c r="AA1239" i="7"/>
  <c r="AE334" i="7"/>
  <c r="W334" i="7"/>
  <c r="O334" i="7"/>
  <c r="M951" i="7"/>
  <c r="AF1112" i="7"/>
  <c r="X1112" i="7"/>
  <c r="P1112" i="7"/>
  <c r="AC1112" i="7"/>
  <c r="U1112" i="7"/>
  <c r="M1112" i="7"/>
  <c r="AE1112" i="7"/>
  <c r="T1112" i="7"/>
  <c r="AD1112" i="7"/>
  <c r="S1112" i="7"/>
  <c r="AB1112" i="7"/>
  <c r="R1112" i="7"/>
  <c r="AA1112" i="7"/>
  <c r="Q1112" i="7"/>
  <c r="AJ1112" i="7"/>
  <c r="Z1112" i="7"/>
  <c r="O1112" i="7"/>
  <c r="AI1112" i="7"/>
  <c r="Y1112" i="7"/>
  <c r="N1112" i="7"/>
  <c r="AH1112" i="7"/>
  <c r="W1112" i="7"/>
  <c r="AG1175" i="7"/>
  <c r="Y1175" i="7"/>
  <c r="Q1175" i="7"/>
  <c r="AD1175" i="7"/>
  <c r="V1175" i="7"/>
  <c r="N1175" i="7"/>
  <c r="AE1175" i="7"/>
  <c r="T1175" i="7"/>
  <c r="AC1175" i="7"/>
  <c r="S1175" i="7"/>
  <c r="AB1175" i="7"/>
  <c r="R1175" i="7"/>
  <c r="AA1175" i="7"/>
  <c r="P1175" i="7"/>
  <c r="AJ1175" i="7"/>
  <c r="Z1175" i="7"/>
  <c r="O1175" i="7"/>
  <c r="AI1175" i="7"/>
  <c r="X1175" i="7"/>
  <c r="M1175" i="7"/>
  <c r="AH1175" i="7"/>
  <c r="W1175" i="7"/>
  <c r="P1700" i="7"/>
  <c r="X1700" i="7"/>
  <c r="AF1700" i="7"/>
  <c r="Q1701" i="7"/>
  <c r="Y1701" i="7"/>
  <c r="AG1701" i="7"/>
  <c r="S1703" i="7"/>
  <c r="AA1703" i="7"/>
  <c r="AI1703" i="7"/>
  <c r="T1705" i="7"/>
  <c r="AB1705" i="7"/>
  <c r="AJ1705" i="7"/>
  <c r="M1707" i="7"/>
  <c r="U1707" i="7"/>
  <c r="AC1707" i="7"/>
  <c r="N1709" i="7"/>
  <c r="V1709" i="7"/>
  <c r="AD1709" i="7"/>
  <c r="P1781" i="7"/>
  <c r="X1781" i="7"/>
  <c r="AF1781" i="7"/>
  <c r="Q1787" i="7"/>
  <c r="Y1787" i="7"/>
  <c r="AG1787" i="7"/>
  <c r="S1806" i="7"/>
  <c r="AA1806" i="7"/>
  <c r="AI1806" i="7"/>
  <c r="T1809" i="7"/>
  <c r="AB1809" i="7"/>
  <c r="AJ1809" i="7"/>
  <c r="M1811" i="7"/>
  <c r="U1811" i="7"/>
  <c r="AC1811" i="7"/>
  <c r="N1812" i="7"/>
  <c r="V1812" i="7"/>
  <c r="AD1812" i="7"/>
  <c r="P1820" i="7"/>
  <c r="X1820" i="7"/>
  <c r="AF1820" i="7"/>
  <c r="Q1821" i="7"/>
  <c r="Y1821" i="7"/>
  <c r="AG1821" i="7"/>
  <c r="S1825" i="7"/>
  <c r="AA1825" i="7"/>
  <c r="AI1825" i="7"/>
  <c r="T1826" i="7"/>
  <c r="AB1826" i="7"/>
  <c r="AJ1826" i="7"/>
  <c r="U1827" i="7"/>
  <c r="AC1827" i="7"/>
  <c r="N1828" i="7"/>
  <c r="V1828" i="7"/>
  <c r="AD1828" i="7"/>
  <c r="P540" i="7"/>
  <c r="X540" i="7"/>
  <c r="AF540" i="7"/>
  <c r="R541" i="7"/>
  <c r="AA541" i="7"/>
  <c r="AJ541" i="7"/>
  <c r="N542" i="7"/>
  <c r="W542" i="7"/>
  <c r="AG542" i="7"/>
  <c r="S545" i="7"/>
  <c r="AD545" i="7"/>
  <c r="T546" i="7"/>
  <c r="AE546" i="7"/>
  <c r="R547" i="7"/>
  <c r="AC547" i="7"/>
  <c r="Q548" i="7"/>
  <c r="AA548" i="7"/>
  <c r="P549" i="7"/>
  <c r="AA549" i="7"/>
  <c r="Q550" i="7"/>
  <c r="AB550" i="7"/>
  <c r="N553" i="7"/>
  <c r="X553" i="7"/>
  <c r="AI553" i="7"/>
  <c r="O554" i="7"/>
  <c r="Y554" i="7"/>
  <c r="AJ554" i="7"/>
  <c r="M555" i="7"/>
  <c r="X555" i="7"/>
  <c r="AH555" i="7"/>
  <c r="V556" i="7"/>
  <c r="AG556" i="7"/>
  <c r="AC557" i="7"/>
  <c r="U557" i="7"/>
  <c r="M557" i="7"/>
  <c r="AG557" i="7"/>
  <c r="Y557" i="7"/>
  <c r="Q557" i="7"/>
  <c r="V557" i="7"/>
  <c r="AF557" i="7"/>
  <c r="W558" i="7"/>
  <c r="AG558" i="7"/>
  <c r="S561" i="7"/>
  <c r="AD561" i="7"/>
  <c r="T562" i="7"/>
  <c r="AE562" i="7"/>
  <c r="R563" i="7"/>
  <c r="AC563" i="7"/>
  <c r="Q564" i="7"/>
  <c r="AA564" i="7"/>
  <c r="P565" i="7"/>
  <c r="AA565" i="7"/>
  <c r="Q566" i="7"/>
  <c r="AB566" i="7"/>
  <c r="N569" i="7"/>
  <c r="X569" i="7"/>
  <c r="AI569" i="7"/>
  <c r="O570" i="7"/>
  <c r="Y570" i="7"/>
  <c r="AJ570" i="7"/>
  <c r="M571" i="7"/>
  <c r="X571" i="7"/>
  <c r="AH571" i="7"/>
  <c r="V572" i="7"/>
  <c r="AG572" i="7"/>
  <c r="AC573" i="7"/>
  <c r="U573" i="7"/>
  <c r="M573" i="7"/>
  <c r="AG573" i="7"/>
  <c r="Y573" i="7"/>
  <c r="Q573" i="7"/>
  <c r="V573" i="7"/>
  <c r="AF573" i="7"/>
  <c r="W574" i="7"/>
  <c r="AG574" i="7"/>
  <c r="S577" i="7"/>
  <c r="AD577" i="7"/>
  <c r="T578" i="7"/>
  <c r="AE578" i="7"/>
  <c r="R579" i="7"/>
  <c r="AC579" i="7"/>
  <c r="Q580" i="7"/>
  <c r="AA580" i="7"/>
  <c r="P581" i="7"/>
  <c r="AA581" i="7"/>
  <c r="Q582" i="7"/>
  <c r="AB582" i="7"/>
  <c r="N585" i="7"/>
  <c r="X585" i="7"/>
  <c r="AI585" i="7"/>
  <c r="O586" i="7"/>
  <c r="Y586" i="7"/>
  <c r="AJ586" i="7"/>
  <c r="M587" i="7"/>
  <c r="X587" i="7"/>
  <c r="AH587" i="7"/>
  <c r="V588" i="7"/>
  <c r="AG588" i="7"/>
  <c r="AC589" i="7"/>
  <c r="U589" i="7"/>
  <c r="M589" i="7"/>
  <c r="AG589" i="7"/>
  <c r="Y589" i="7"/>
  <c r="Q589" i="7"/>
  <c r="V589" i="7"/>
  <c r="AF589" i="7"/>
  <c r="W590" i="7"/>
  <c r="AG590" i="7"/>
  <c r="S593" i="7"/>
  <c r="AD593" i="7"/>
  <c r="T594" i="7"/>
  <c r="AE594" i="7"/>
  <c r="R595" i="7"/>
  <c r="AC595" i="7"/>
  <c r="Q596" i="7"/>
  <c r="AA596" i="7"/>
  <c r="P597" i="7"/>
  <c r="AA597" i="7"/>
  <c r="Q598" i="7"/>
  <c r="AB598" i="7"/>
  <c r="N601" i="7"/>
  <c r="X601" i="7"/>
  <c r="AI601" i="7"/>
  <c r="O602" i="7"/>
  <c r="Y602" i="7"/>
  <c r="AJ602" i="7"/>
  <c r="P605" i="7"/>
  <c r="AD605" i="7"/>
  <c r="AD330" i="7"/>
  <c r="V330" i="7"/>
  <c r="N330" i="7"/>
  <c r="AC330" i="7"/>
  <c r="U330" i="7"/>
  <c r="M330" i="7"/>
  <c r="AH330" i="7"/>
  <c r="Z330" i="7"/>
  <c r="R330" i="7"/>
  <c r="X330" i="7"/>
  <c r="AJ330" i="7"/>
  <c r="P393" i="7"/>
  <c r="AB393" i="7"/>
  <c r="R456" i="7"/>
  <c r="AD456" i="7"/>
  <c r="V606" i="7"/>
  <c r="AI606" i="7"/>
  <c r="O687" i="7"/>
  <c r="AB687" i="7"/>
  <c r="T751" i="7"/>
  <c r="AF751" i="7"/>
  <c r="AA947" i="7"/>
  <c r="Y957" i="7"/>
  <c r="S967" i="7"/>
  <c r="AI967" i="7"/>
  <c r="N1043" i="7"/>
  <c r="AD1043" i="7"/>
  <c r="V1169" i="7"/>
  <c r="W394" i="7"/>
  <c r="M607" i="7"/>
  <c r="AC607" i="7"/>
  <c r="Z688" i="7"/>
  <c r="U752" i="7"/>
  <c r="AD968" i="7"/>
  <c r="V968" i="7"/>
  <c r="N968" i="7"/>
  <c r="AC968" i="7"/>
  <c r="U968" i="7"/>
  <c r="M968" i="7"/>
  <c r="AB968" i="7"/>
  <c r="S1107" i="7"/>
  <c r="AI1107" i="7"/>
  <c r="O1170" i="7"/>
  <c r="AE1170" i="7"/>
  <c r="AH1237" i="7"/>
  <c r="Z1237" i="7"/>
  <c r="R1237" i="7"/>
  <c r="AG1237" i="7"/>
  <c r="Y1237" i="7"/>
  <c r="Q1237" i="7"/>
  <c r="AE1237" i="7"/>
  <c r="W1237" i="7"/>
  <c r="O1237" i="7"/>
  <c r="AB1237" i="7"/>
  <c r="AD458" i="7"/>
  <c r="V458" i="7"/>
  <c r="N458" i="7"/>
  <c r="AC458" i="7"/>
  <c r="U458" i="7"/>
  <c r="M458" i="7"/>
  <c r="AJ458" i="7"/>
  <c r="AB458" i="7"/>
  <c r="T458" i="7"/>
  <c r="AH458" i="7"/>
  <c r="Z458" i="7"/>
  <c r="R458" i="7"/>
  <c r="Y458" i="7"/>
  <c r="X608" i="7"/>
  <c r="R689" i="7"/>
  <c r="AH689" i="7"/>
  <c r="AI753" i="7"/>
  <c r="O816" i="7"/>
  <c r="AH1108" i="7"/>
  <c r="AI1171" i="7"/>
  <c r="O1238" i="7"/>
  <c r="AG754" i="7"/>
  <c r="Y754" i="7"/>
  <c r="Q754" i="7"/>
  <c r="AF754" i="7"/>
  <c r="X754" i="7"/>
  <c r="P754" i="7"/>
  <c r="AE754" i="7"/>
  <c r="W754" i="7"/>
  <c r="O754" i="7"/>
  <c r="AD754" i="7"/>
  <c r="V754" i="7"/>
  <c r="N754" i="7"/>
  <c r="AC754" i="7"/>
  <c r="U754" i="7"/>
  <c r="M754" i="7"/>
  <c r="AJ754" i="7"/>
  <c r="AB754" i="7"/>
  <c r="T754" i="7"/>
  <c r="AA817" i="7"/>
  <c r="AE880" i="7"/>
  <c r="W880" i="7"/>
  <c r="O880" i="7"/>
  <c r="AB1239" i="7"/>
  <c r="R818" i="7"/>
  <c r="T951" i="7"/>
  <c r="T1303" i="7"/>
  <c r="T952" i="7"/>
  <c r="U1242" i="7"/>
  <c r="R1620" i="7"/>
  <c r="Z1620" i="7"/>
  <c r="AH1620" i="7"/>
  <c r="S1623" i="7"/>
  <c r="AA1623" i="7"/>
  <c r="P1637" i="7"/>
  <c r="X1637" i="7"/>
  <c r="AF1637" i="7"/>
  <c r="Q1700" i="7"/>
  <c r="Y1700" i="7"/>
  <c r="AG1700" i="7"/>
  <c r="R1701" i="7"/>
  <c r="Z1701" i="7"/>
  <c r="AH1701" i="7"/>
  <c r="S1702" i="7"/>
  <c r="AA1702" i="7"/>
  <c r="T1703" i="7"/>
  <c r="AB1703" i="7"/>
  <c r="AJ1703" i="7"/>
  <c r="M1705" i="7"/>
  <c r="U1705" i="7"/>
  <c r="AC1705" i="7"/>
  <c r="N1707" i="7"/>
  <c r="V1707" i="7"/>
  <c r="AD1707" i="7"/>
  <c r="O1709" i="7"/>
  <c r="W1709" i="7"/>
  <c r="AE1709" i="7"/>
  <c r="P1775" i="7"/>
  <c r="X1775" i="7"/>
  <c r="AF1775" i="7"/>
  <c r="Q1781" i="7"/>
  <c r="Y1781" i="7"/>
  <c r="AG1781" i="7"/>
  <c r="R1787" i="7"/>
  <c r="Z1787" i="7"/>
  <c r="AH1787" i="7"/>
  <c r="S1799" i="7"/>
  <c r="AA1799" i="7"/>
  <c r="T1806" i="7"/>
  <c r="AB1806" i="7"/>
  <c r="AJ1806" i="7"/>
  <c r="M1809" i="7"/>
  <c r="U1809" i="7"/>
  <c r="AC1809" i="7"/>
  <c r="N1811" i="7"/>
  <c r="V1811" i="7"/>
  <c r="AD1811" i="7"/>
  <c r="O1812" i="7"/>
  <c r="W1812" i="7"/>
  <c r="AE1812" i="7"/>
  <c r="P1813" i="7"/>
  <c r="X1813" i="7"/>
  <c r="AF1813" i="7"/>
  <c r="Q1820" i="7"/>
  <c r="Y1820" i="7"/>
  <c r="AG1820" i="7"/>
  <c r="R1821" i="7"/>
  <c r="Z1821" i="7"/>
  <c r="AH1821" i="7"/>
  <c r="S1823" i="7"/>
  <c r="AA1823" i="7"/>
  <c r="T1825" i="7"/>
  <c r="AB1825" i="7"/>
  <c r="AJ1825" i="7"/>
  <c r="M1826" i="7"/>
  <c r="U1826" i="7"/>
  <c r="AC1826" i="7"/>
  <c r="N1827" i="7"/>
  <c r="V1827" i="7"/>
  <c r="AD1827" i="7"/>
  <c r="O1828" i="7"/>
  <c r="W1828" i="7"/>
  <c r="AE1828" i="7"/>
  <c r="P539" i="7"/>
  <c r="X539" i="7"/>
  <c r="AF539" i="7"/>
  <c r="Q540" i="7"/>
  <c r="Y540" i="7"/>
  <c r="AG540" i="7"/>
  <c r="S541" i="7"/>
  <c r="O542" i="7"/>
  <c r="X542" i="7"/>
  <c r="AI542" i="7"/>
  <c r="AE543" i="7"/>
  <c r="W543" i="7"/>
  <c r="O543" i="7"/>
  <c r="V543" i="7"/>
  <c r="AG543" i="7"/>
  <c r="AF544" i="7"/>
  <c r="X544" i="7"/>
  <c r="P544" i="7"/>
  <c r="AJ544" i="7"/>
  <c r="AB544" i="7"/>
  <c r="T544" i="7"/>
  <c r="U544" i="7"/>
  <c r="AE544" i="7"/>
  <c r="T545" i="7"/>
  <c r="AH546" i="7"/>
  <c r="Z546" i="7"/>
  <c r="R546" i="7"/>
  <c r="AD546" i="7"/>
  <c r="V546" i="7"/>
  <c r="N546" i="7"/>
  <c r="U546" i="7"/>
  <c r="AF546" i="7"/>
  <c r="T547" i="7"/>
  <c r="AD547" i="7"/>
  <c r="R548" i="7"/>
  <c r="AC548" i="7"/>
  <c r="R549" i="7"/>
  <c r="AB549" i="7"/>
  <c r="J550" i="7"/>
  <c r="S550" i="7"/>
  <c r="AC550" i="7"/>
  <c r="O553" i="7"/>
  <c r="Z553" i="7"/>
  <c r="AJ553" i="7"/>
  <c r="P554" i="7"/>
  <c r="AA554" i="7"/>
  <c r="N555" i="7"/>
  <c r="Y555" i="7"/>
  <c r="AJ555" i="7"/>
  <c r="M556" i="7"/>
  <c r="W556" i="7"/>
  <c r="AH556" i="7"/>
  <c r="W557" i="7"/>
  <c r="AH557" i="7"/>
  <c r="M558" i="7"/>
  <c r="X558" i="7"/>
  <c r="AI558" i="7"/>
  <c r="AE559" i="7"/>
  <c r="W559" i="7"/>
  <c r="O559" i="7"/>
  <c r="V559" i="7"/>
  <c r="AG559" i="7"/>
  <c r="AF560" i="7"/>
  <c r="X560" i="7"/>
  <c r="P560" i="7"/>
  <c r="AJ560" i="7"/>
  <c r="AB560" i="7"/>
  <c r="T560" i="7"/>
  <c r="U560" i="7"/>
  <c r="AE560" i="7"/>
  <c r="T561" i="7"/>
  <c r="AH562" i="7"/>
  <c r="Z562" i="7"/>
  <c r="R562" i="7"/>
  <c r="AD562" i="7"/>
  <c r="V562" i="7"/>
  <c r="N562" i="7"/>
  <c r="U562" i="7"/>
  <c r="AF562" i="7"/>
  <c r="T563" i="7"/>
  <c r="AD563" i="7"/>
  <c r="R564" i="7"/>
  <c r="AC564" i="7"/>
  <c r="R565" i="7"/>
  <c r="AB565" i="7"/>
  <c r="J566" i="7"/>
  <c r="S566" i="7"/>
  <c r="AC566" i="7"/>
  <c r="O569" i="7"/>
  <c r="Z569" i="7"/>
  <c r="AJ569" i="7"/>
  <c r="P570" i="7"/>
  <c r="AA570" i="7"/>
  <c r="N571" i="7"/>
  <c r="Y571" i="7"/>
  <c r="M572" i="7"/>
  <c r="W572" i="7"/>
  <c r="AH572" i="7"/>
  <c r="W573" i="7"/>
  <c r="AH573" i="7"/>
  <c r="M574" i="7"/>
  <c r="X574" i="7"/>
  <c r="AI574" i="7"/>
  <c r="W575" i="7"/>
  <c r="O575" i="7"/>
  <c r="V575" i="7"/>
  <c r="AG575" i="7"/>
  <c r="AF576" i="7"/>
  <c r="X576" i="7"/>
  <c r="P576" i="7"/>
  <c r="AJ576" i="7"/>
  <c r="AB576" i="7"/>
  <c r="T576" i="7"/>
  <c r="U576" i="7"/>
  <c r="AE576" i="7"/>
  <c r="T577" i="7"/>
  <c r="AH578" i="7"/>
  <c r="Z578" i="7"/>
  <c r="R578" i="7"/>
  <c r="AD578" i="7"/>
  <c r="V578" i="7"/>
  <c r="N578" i="7"/>
  <c r="U578" i="7"/>
  <c r="AF578" i="7"/>
  <c r="T579" i="7"/>
  <c r="AD579" i="7"/>
  <c r="R580" i="7"/>
  <c r="AC580" i="7"/>
  <c r="R581" i="7"/>
  <c r="AB581" i="7"/>
  <c r="J582" i="7"/>
  <c r="S582" i="7"/>
  <c r="AC582" i="7"/>
  <c r="Q583" i="7"/>
  <c r="AB583" i="7"/>
  <c r="O584" i="7"/>
  <c r="Z584" i="7"/>
  <c r="O585" i="7"/>
  <c r="Z585" i="7"/>
  <c r="AJ585" i="7"/>
  <c r="P586" i="7"/>
  <c r="AA586" i="7"/>
  <c r="N587" i="7"/>
  <c r="Y587" i="7"/>
  <c r="M588" i="7"/>
  <c r="W588" i="7"/>
  <c r="AH588" i="7"/>
  <c r="W589" i="7"/>
  <c r="AH589" i="7"/>
  <c r="M590" i="7"/>
  <c r="X590" i="7"/>
  <c r="AI590" i="7"/>
  <c r="V591" i="7"/>
  <c r="AF592" i="7"/>
  <c r="X592" i="7"/>
  <c r="P592" i="7"/>
  <c r="AJ592" i="7"/>
  <c r="AB592" i="7"/>
  <c r="T592" i="7"/>
  <c r="U592" i="7"/>
  <c r="AE592" i="7"/>
  <c r="T593" i="7"/>
  <c r="AH594" i="7"/>
  <c r="Z594" i="7"/>
  <c r="R594" i="7"/>
  <c r="AD594" i="7"/>
  <c r="V594" i="7"/>
  <c r="N594" i="7"/>
  <c r="U594" i="7"/>
  <c r="AF594" i="7"/>
  <c r="T595" i="7"/>
  <c r="AD595" i="7"/>
  <c r="R596" i="7"/>
  <c r="AC596" i="7"/>
  <c r="R597" i="7"/>
  <c r="AB597" i="7"/>
  <c r="J598" i="7"/>
  <c r="S598" i="7"/>
  <c r="AC598" i="7"/>
  <c r="Q599" i="7"/>
  <c r="AB599" i="7"/>
  <c r="O600" i="7"/>
  <c r="Z600" i="7"/>
  <c r="O601" i="7"/>
  <c r="Z601" i="7"/>
  <c r="AJ601" i="7"/>
  <c r="P602" i="7"/>
  <c r="AA602" i="7"/>
  <c r="N603" i="7"/>
  <c r="Y603" i="7"/>
  <c r="R605" i="7"/>
  <c r="AE605" i="7"/>
  <c r="Y330" i="7"/>
  <c r="Q393" i="7"/>
  <c r="AC393" i="7"/>
  <c r="S456" i="7"/>
  <c r="AG456" i="7"/>
  <c r="AG606" i="7"/>
  <c r="Y606" i="7"/>
  <c r="Q606" i="7"/>
  <c r="AF606" i="7"/>
  <c r="X606" i="7"/>
  <c r="P606" i="7"/>
  <c r="AC606" i="7"/>
  <c r="U606" i="7"/>
  <c r="M606" i="7"/>
  <c r="W606" i="7"/>
  <c r="AJ606" i="7"/>
  <c r="P687" i="7"/>
  <c r="AC687" i="7"/>
  <c r="U751" i="7"/>
  <c r="AG751" i="7"/>
  <c r="O947" i="7"/>
  <c r="AE947" i="7"/>
  <c r="AI957" i="7"/>
  <c r="U967" i="7"/>
  <c r="R1043" i="7"/>
  <c r="AH1043" i="7"/>
  <c r="M1106" i="7"/>
  <c r="AC1106" i="7"/>
  <c r="AI1169" i="7"/>
  <c r="T457" i="7"/>
  <c r="AJ457" i="7"/>
  <c r="Q607" i="7"/>
  <c r="AG607" i="7"/>
  <c r="AG688" i="7"/>
  <c r="Y688" i="7"/>
  <c r="Q688" i="7"/>
  <c r="AF688" i="7"/>
  <c r="X688" i="7"/>
  <c r="P688" i="7"/>
  <c r="AE688" i="7"/>
  <c r="W688" i="7"/>
  <c r="O688" i="7"/>
  <c r="AC688" i="7"/>
  <c r="U688" i="7"/>
  <c r="M688" i="7"/>
  <c r="AA688" i="7"/>
  <c r="T815" i="7"/>
  <c r="AJ815" i="7"/>
  <c r="Q958" i="7"/>
  <c r="AG958" i="7"/>
  <c r="P968" i="7"/>
  <c r="AF968" i="7"/>
  <c r="AF1044" i="7"/>
  <c r="X1044" i="7"/>
  <c r="P1044" i="7"/>
  <c r="AE1044" i="7"/>
  <c r="W1044" i="7"/>
  <c r="O1044" i="7"/>
  <c r="AD1044" i="7"/>
  <c r="V1044" i="7"/>
  <c r="N1044" i="7"/>
  <c r="AJ1044" i="7"/>
  <c r="AB1044" i="7"/>
  <c r="T1044" i="7"/>
  <c r="Z1044" i="7"/>
  <c r="T1107" i="7"/>
  <c r="AJ1107" i="7"/>
  <c r="S1170" i="7"/>
  <c r="AI1170" i="7"/>
  <c r="M1237" i="7"/>
  <c r="AC1237" i="7"/>
  <c r="AA458" i="7"/>
  <c r="S689" i="7"/>
  <c r="AI689" i="7"/>
  <c r="N753" i="7"/>
  <c r="AJ753" i="7"/>
  <c r="T816" i="7"/>
  <c r="AE969" i="7"/>
  <c r="W969" i="7"/>
  <c r="O969" i="7"/>
  <c r="AD969" i="7"/>
  <c r="V969" i="7"/>
  <c r="N969" i="7"/>
  <c r="AC969" i="7"/>
  <c r="U969" i="7"/>
  <c r="M969" i="7"/>
  <c r="AJ969" i="7"/>
  <c r="AB969" i="7"/>
  <c r="T969" i="7"/>
  <c r="AH969" i="7"/>
  <c r="Z969" i="7"/>
  <c r="R969" i="7"/>
  <c r="AF969" i="7"/>
  <c r="AF1045" i="7"/>
  <c r="X1045" i="7"/>
  <c r="P1045" i="7"/>
  <c r="O1045" i="7"/>
  <c r="AD1045" i="7"/>
  <c r="V1045" i="7"/>
  <c r="N1045" i="7"/>
  <c r="AC1045" i="7"/>
  <c r="U1045" i="7"/>
  <c r="M1045" i="7"/>
  <c r="AH1045" i="7"/>
  <c r="M1108" i="7"/>
  <c r="AI1108" i="7"/>
  <c r="N1171" i="7"/>
  <c r="AJ1171" i="7"/>
  <c r="T1238" i="7"/>
  <c r="AB817" i="7"/>
  <c r="M880" i="7"/>
  <c r="R1172" i="7"/>
  <c r="T334" i="7"/>
  <c r="S818" i="7"/>
  <c r="U951" i="7"/>
  <c r="AI1240" i="7"/>
  <c r="AB1303" i="7"/>
  <c r="AC952" i="7"/>
  <c r="AB972" i="7"/>
  <c r="AE820" i="7"/>
  <c r="W820" i="7"/>
  <c r="O820" i="7"/>
  <c r="AB820" i="7"/>
  <c r="S820" i="7"/>
  <c r="AJ820" i="7"/>
  <c r="AA820" i="7"/>
  <c r="R820" i="7"/>
  <c r="AI820" i="7"/>
  <c r="Z820" i="7"/>
  <c r="Q820" i="7"/>
  <c r="AH820" i="7"/>
  <c r="Y820" i="7"/>
  <c r="P820" i="7"/>
  <c r="AG820" i="7"/>
  <c r="X820" i="7"/>
  <c r="N820" i="7"/>
  <c r="AF820" i="7"/>
  <c r="V820" i="7"/>
  <c r="M820" i="7"/>
  <c r="AD820" i="7"/>
  <c r="U820" i="7"/>
  <c r="V1112" i="7"/>
  <c r="U1175" i="7"/>
  <c r="AF1242" i="7"/>
  <c r="AE1365" i="7"/>
  <c r="W1365" i="7"/>
  <c r="O1365" i="7"/>
  <c r="AD1365" i="7"/>
  <c r="V1365" i="7"/>
  <c r="N1365" i="7"/>
  <c r="AC1365" i="7"/>
  <c r="U1365" i="7"/>
  <c r="M1365" i="7"/>
  <c r="AH1365" i="7"/>
  <c r="Z1365" i="7"/>
  <c r="R1365" i="7"/>
  <c r="Y1365" i="7"/>
  <c r="X1365" i="7"/>
  <c r="AJ1365" i="7"/>
  <c r="T1365" i="7"/>
  <c r="AI1365" i="7"/>
  <c r="S1365" i="7"/>
  <c r="AG1365" i="7"/>
  <c r="Q1365" i="7"/>
  <c r="AF1365" i="7"/>
  <c r="P1365" i="7"/>
  <c r="AB1365" i="7"/>
  <c r="S1620" i="7"/>
  <c r="AA1620" i="7"/>
  <c r="T1623" i="7"/>
  <c r="AB1623" i="7"/>
  <c r="Q1637" i="7"/>
  <c r="Y1637" i="7"/>
  <c r="R1700" i="7"/>
  <c r="Z1700" i="7"/>
  <c r="AH1700" i="7"/>
  <c r="S1701" i="7"/>
  <c r="AA1701" i="7"/>
  <c r="T1702" i="7"/>
  <c r="AB1702" i="7"/>
  <c r="M1703" i="7"/>
  <c r="U1703" i="7"/>
  <c r="N1705" i="7"/>
  <c r="V1705" i="7"/>
  <c r="O1707" i="7"/>
  <c r="W1707" i="7"/>
  <c r="AE1707" i="7"/>
  <c r="P1709" i="7"/>
  <c r="X1709" i="7"/>
  <c r="AF1709" i="7"/>
  <c r="Q1775" i="7"/>
  <c r="Y1775" i="7"/>
  <c r="R1781" i="7"/>
  <c r="Z1781" i="7"/>
  <c r="AH1781" i="7"/>
  <c r="S1787" i="7"/>
  <c r="AA1787" i="7"/>
  <c r="T1799" i="7"/>
  <c r="AB1799" i="7"/>
  <c r="M1806" i="7"/>
  <c r="U1806" i="7"/>
  <c r="N1809" i="7"/>
  <c r="V1809" i="7"/>
  <c r="O1811" i="7"/>
  <c r="W1811" i="7"/>
  <c r="AE1811" i="7"/>
  <c r="P1812" i="7"/>
  <c r="X1812" i="7"/>
  <c r="AF1812" i="7"/>
  <c r="Q1813" i="7"/>
  <c r="Y1813" i="7"/>
  <c r="R1820" i="7"/>
  <c r="Z1820" i="7"/>
  <c r="AH1820" i="7"/>
  <c r="S1821" i="7"/>
  <c r="AA1821" i="7"/>
  <c r="T1823" i="7"/>
  <c r="AB1823" i="7"/>
  <c r="M1825" i="7"/>
  <c r="U1825" i="7"/>
  <c r="N1826" i="7"/>
  <c r="V1826" i="7"/>
  <c r="O1827" i="7"/>
  <c r="W1827" i="7"/>
  <c r="AE1827" i="7"/>
  <c r="P1828" i="7"/>
  <c r="X1828" i="7"/>
  <c r="AF1828" i="7"/>
  <c r="Q539" i="7"/>
  <c r="Y539" i="7"/>
  <c r="R540" i="7"/>
  <c r="Z540" i="7"/>
  <c r="AH540" i="7"/>
  <c r="AG541" i="7"/>
  <c r="Y541" i="7"/>
  <c r="Q541" i="7"/>
  <c r="T541" i="7"/>
  <c r="AC541" i="7"/>
  <c r="P542" i="7"/>
  <c r="Y542" i="7"/>
  <c r="AJ542" i="7"/>
  <c r="AG545" i="7"/>
  <c r="Y545" i="7"/>
  <c r="Q545" i="7"/>
  <c r="AC545" i="7"/>
  <c r="U545" i="7"/>
  <c r="M545" i="7"/>
  <c r="V545" i="7"/>
  <c r="AF545" i="7"/>
  <c r="W546" i="7"/>
  <c r="AI547" i="7"/>
  <c r="U547" i="7"/>
  <c r="AF547" i="7"/>
  <c r="S548" i="7"/>
  <c r="S549" i="7"/>
  <c r="AD549" i="7"/>
  <c r="T550" i="7"/>
  <c r="P553" i="7"/>
  <c r="AA553" i="7"/>
  <c r="Q554" i="7"/>
  <c r="AB554" i="7"/>
  <c r="P555" i="7"/>
  <c r="N556" i="7"/>
  <c r="Y556" i="7"/>
  <c r="AI556" i="7"/>
  <c r="O558" i="7"/>
  <c r="Y558" i="7"/>
  <c r="AJ558" i="7"/>
  <c r="AG561" i="7"/>
  <c r="Y561" i="7"/>
  <c r="Q561" i="7"/>
  <c r="AC561" i="7"/>
  <c r="U561" i="7"/>
  <c r="M561" i="7"/>
  <c r="V561" i="7"/>
  <c r="AF561" i="7"/>
  <c r="W562" i="7"/>
  <c r="AI563" i="7"/>
  <c r="U563" i="7"/>
  <c r="AF563" i="7"/>
  <c r="S564" i="7"/>
  <c r="S565" i="7"/>
  <c r="AD565" i="7"/>
  <c r="T566" i="7"/>
  <c r="P569" i="7"/>
  <c r="AA569" i="7"/>
  <c r="Q570" i="7"/>
  <c r="AB570" i="7"/>
  <c r="AG577" i="7"/>
  <c r="Y577" i="7"/>
  <c r="Q577" i="7"/>
  <c r="AC577" i="7"/>
  <c r="U577" i="7"/>
  <c r="M577" i="7"/>
  <c r="V577" i="7"/>
  <c r="AF577" i="7"/>
  <c r="W578" i="7"/>
  <c r="AI579" i="7"/>
  <c r="U579" i="7"/>
  <c r="AF579" i="7"/>
  <c r="S580" i="7"/>
  <c r="S581" i="7"/>
  <c r="AD581" i="7"/>
  <c r="T582" i="7"/>
  <c r="P585" i="7"/>
  <c r="AA585" i="7"/>
  <c r="Q586" i="7"/>
  <c r="AB586" i="7"/>
  <c r="AG593" i="7"/>
  <c r="Y593" i="7"/>
  <c r="Q593" i="7"/>
  <c r="AC593" i="7"/>
  <c r="U593" i="7"/>
  <c r="M593" i="7"/>
  <c r="V593" i="7"/>
  <c r="AF593" i="7"/>
  <c r="W594" i="7"/>
  <c r="AI595" i="7"/>
  <c r="U595" i="7"/>
  <c r="AF595" i="7"/>
  <c r="S596" i="7"/>
  <c r="S597" i="7"/>
  <c r="AD597" i="7"/>
  <c r="T598" i="7"/>
  <c r="P601" i="7"/>
  <c r="AA601" i="7"/>
  <c r="Q602" i="7"/>
  <c r="AB602" i="7"/>
  <c r="S605" i="7"/>
  <c r="AF605" i="7"/>
  <c r="R393" i="7"/>
  <c r="AF393" i="7"/>
  <c r="U456" i="7"/>
  <c r="S687" i="7"/>
  <c r="AE687" i="7"/>
  <c r="AI751" i="7"/>
  <c r="V751" i="7"/>
  <c r="AE957" i="7"/>
  <c r="W957" i="7"/>
  <c r="O957" i="7"/>
  <c r="AD957" i="7"/>
  <c r="V957" i="7"/>
  <c r="N957" i="7"/>
  <c r="AC957" i="7"/>
  <c r="U957" i="7"/>
  <c r="M957" i="7"/>
  <c r="AB957" i="7"/>
  <c r="S1043" i="7"/>
  <c r="AI1043" i="7"/>
  <c r="AH1169" i="7"/>
  <c r="Z1169" i="7"/>
  <c r="R1169" i="7"/>
  <c r="AG1169" i="7"/>
  <c r="Y1169" i="7"/>
  <c r="Q1169" i="7"/>
  <c r="AE1169" i="7"/>
  <c r="W1169" i="7"/>
  <c r="O1169" i="7"/>
  <c r="AB1169" i="7"/>
  <c r="AD394" i="7"/>
  <c r="V394" i="7"/>
  <c r="N394" i="7"/>
  <c r="AC394" i="7"/>
  <c r="U394" i="7"/>
  <c r="M394" i="7"/>
  <c r="AJ394" i="7"/>
  <c r="AB394" i="7"/>
  <c r="T394" i="7"/>
  <c r="AH394" i="7"/>
  <c r="Z394" i="7"/>
  <c r="R394" i="7"/>
  <c r="Y394" i="7"/>
  <c r="R607" i="7"/>
  <c r="AH607" i="7"/>
  <c r="AB688" i="7"/>
  <c r="AH752" i="7"/>
  <c r="Z752" i="7"/>
  <c r="R752" i="7"/>
  <c r="AG752" i="7"/>
  <c r="Y752" i="7"/>
  <c r="Q752" i="7"/>
  <c r="AF752" i="7"/>
  <c r="X752" i="7"/>
  <c r="P752" i="7"/>
  <c r="AD752" i="7"/>
  <c r="V752" i="7"/>
  <c r="N752" i="7"/>
  <c r="AA752" i="7"/>
  <c r="V1107" i="7"/>
  <c r="T1170" i="7"/>
  <c r="AJ1170" i="7"/>
  <c r="U689" i="7"/>
  <c r="U816" i="7"/>
  <c r="U1238" i="7"/>
  <c r="AI817" i="7"/>
  <c r="Z818" i="7"/>
  <c r="AH881" i="7"/>
  <c r="Z881" i="7"/>
  <c r="R881" i="7"/>
  <c r="AG881" i="7"/>
  <c r="Y881" i="7"/>
  <c r="Q881" i="7"/>
  <c r="AF881" i="7"/>
  <c r="X881" i="7"/>
  <c r="P881" i="7"/>
  <c r="AE881" i="7"/>
  <c r="W881" i="7"/>
  <c r="O881" i="7"/>
  <c r="AD881" i="7"/>
  <c r="V881" i="7"/>
  <c r="N881" i="7"/>
  <c r="AC881" i="7"/>
  <c r="U881" i="7"/>
  <c r="M881" i="7"/>
  <c r="AB951" i="7"/>
  <c r="AH756" i="7"/>
  <c r="Z756" i="7"/>
  <c r="R756" i="7"/>
  <c r="AG756" i="7"/>
  <c r="Y756" i="7"/>
  <c r="Q756" i="7"/>
  <c r="AF756" i="7"/>
  <c r="X756" i="7"/>
  <c r="P756" i="7"/>
  <c r="AE756" i="7"/>
  <c r="W756" i="7"/>
  <c r="O756" i="7"/>
  <c r="AD756" i="7"/>
  <c r="V756" i="7"/>
  <c r="N756" i="7"/>
  <c r="AC756" i="7"/>
  <c r="U756" i="7"/>
  <c r="M756" i="7"/>
  <c r="AJ756" i="7"/>
  <c r="AB756" i="7"/>
  <c r="T756" i="7"/>
  <c r="AG1112" i="7"/>
  <c r="AF1175" i="7"/>
  <c r="S1700" i="7"/>
  <c r="AA1700" i="7"/>
  <c r="T1701" i="7"/>
  <c r="AB1701" i="7"/>
  <c r="P1707" i="7"/>
  <c r="X1707" i="7"/>
  <c r="Q1709" i="7"/>
  <c r="Y1709" i="7"/>
  <c r="S1781" i="7"/>
  <c r="AA1781" i="7"/>
  <c r="T1787" i="7"/>
  <c r="AB1787" i="7"/>
  <c r="P1811" i="7"/>
  <c r="X1811" i="7"/>
  <c r="Q1812" i="7"/>
  <c r="Y1812" i="7"/>
  <c r="S1820" i="7"/>
  <c r="AA1820" i="7"/>
  <c r="T1821" i="7"/>
  <c r="AB1821" i="7"/>
  <c r="P1827" i="7"/>
  <c r="X1827" i="7"/>
  <c r="Q1828" i="7"/>
  <c r="Y1828" i="7"/>
  <c r="S540" i="7"/>
  <c r="AA540" i="7"/>
  <c r="U541" i="7"/>
  <c r="Q542" i="7"/>
  <c r="W545" i="7"/>
  <c r="V547" i="7"/>
  <c r="AJ548" i="7"/>
  <c r="AB548" i="7"/>
  <c r="T548" i="7"/>
  <c r="AF548" i="7"/>
  <c r="X548" i="7"/>
  <c r="P548" i="7"/>
  <c r="U548" i="7"/>
  <c r="AE548" i="7"/>
  <c r="AD550" i="7"/>
  <c r="V550" i="7"/>
  <c r="N550" i="7"/>
  <c r="AH550" i="7"/>
  <c r="Z550" i="7"/>
  <c r="R550" i="7"/>
  <c r="U550" i="7"/>
  <c r="AF550" i="7"/>
  <c r="R553" i="7"/>
  <c r="AB553" i="7"/>
  <c r="S554" i="7"/>
  <c r="W561" i="7"/>
  <c r="V563" i="7"/>
  <c r="AJ564" i="7"/>
  <c r="AB564" i="7"/>
  <c r="T564" i="7"/>
  <c r="AF564" i="7"/>
  <c r="X564" i="7"/>
  <c r="P564" i="7"/>
  <c r="U564" i="7"/>
  <c r="AE564" i="7"/>
  <c r="T565" i="7"/>
  <c r="AE565" i="7"/>
  <c r="AD566" i="7"/>
  <c r="V566" i="7"/>
  <c r="N566" i="7"/>
  <c r="AH566" i="7"/>
  <c r="Z566" i="7"/>
  <c r="R566" i="7"/>
  <c r="U566" i="7"/>
  <c r="AF566" i="7"/>
  <c r="R569" i="7"/>
  <c r="AB569" i="7"/>
  <c r="J570" i="7"/>
  <c r="S570" i="7"/>
  <c r="W577" i="7"/>
  <c r="V579" i="7"/>
  <c r="AJ580" i="7"/>
  <c r="AB580" i="7"/>
  <c r="T580" i="7"/>
  <c r="AF580" i="7"/>
  <c r="X580" i="7"/>
  <c r="P580" i="7"/>
  <c r="U580" i="7"/>
  <c r="AE580" i="7"/>
  <c r="T581" i="7"/>
  <c r="AE581" i="7"/>
  <c r="AD582" i="7"/>
  <c r="V582" i="7"/>
  <c r="N582" i="7"/>
  <c r="AH582" i="7"/>
  <c r="Z582" i="7"/>
  <c r="R582" i="7"/>
  <c r="U582" i="7"/>
  <c r="AF582" i="7"/>
  <c r="R585" i="7"/>
  <c r="AB585" i="7"/>
  <c r="J586" i="7"/>
  <c r="S586" i="7"/>
  <c r="W593" i="7"/>
  <c r="V595" i="7"/>
  <c r="AJ596" i="7"/>
  <c r="AB596" i="7"/>
  <c r="T596" i="7"/>
  <c r="AF596" i="7"/>
  <c r="X596" i="7"/>
  <c r="P596" i="7"/>
  <c r="U596" i="7"/>
  <c r="AE596" i="7"/>
  <c r="T597" i="7"/>
  <c r="AE597" i="7"/>
  <c r="AD598" i="7"/>
  <c r="V598" i="7"/>
  <c r="N598" i="7"/>
  <c r="AH598" i="7"/>
  <c r="Z598" i="7"/>
  <c r="R598" i="7"/>
  <c r="U598" i="7"/>
  <c r="AF598" i="7"/>
  <c r="R601" i="7"/>
  <c r="AB601" i="7"/>
  <c r="J602" i="7"/>
  <c r="S602" i="7"/>
  <c r="V605" i="7"/>
  <c r="AH605" i="7"/>
  <c r="T393" i="7"/>
  <c r="AG393" i="7"/>
  <c r="AF456" i="7"/>
  <c r="X456" i="7"/>
  <c r="P456" i="7"/>
  <c r="AE456" i="7"/>
  <c r="W456" i="7"/>
  <c r="O456" i="7"/>
  <c r="AJ456" i="7"/>
  <c r="AB456" i="7"/>
  <c r="T456" i="7"/>
  <c r="V456" i="7"/>
  <c r="AI456" i="7"/>
  <c r="T687" i="7"/>
  <c r="AH751" i="7"/>
  <c r="Z751" i="7"/>
  <c r="R751" i="7"/>
  <c r="X751" i="7"/>
  <c r="AF967" i="7"/>
  <c r="X967" i="7"/>
  <c r="P967" i="7"/>
  <c r="AE967" i="7"/>
  <c r="W967" i="7"/>
  <c r="O967" i="7"/>
  <c r="AD967" i="7"/>
  <c r="V967" i="7"/>
  <c r="N967" i="7"/>
  <c r="AJ967" i="7"/>
  <c r="AB967" i="7"/>
  <c r="T967" i="7"/>
  <c r="Z967" i="7"/>
  <c r="T1043" i="7"/>
  <c r="AJ1043" i="7"/>
  <c r="S607" i="7"/>
  <c r="AI607" i="7"/>
  <c r="N688" i="7"/>
  <c r="AB752" i="7"/>
  <c r="J958" i="7"/>
  <c r="Z1107" i="7"/>
  <c r="AE608" i="7"/>
  <c r="W608" i="7"/>
  <c r="O608" i="7"/>
  <c r="AD608" i="7"/>
  <c r="V608" i="7"/>
  <c r="N608" i="7"/>
  <c r="AC608" i="7"/>
  <c r="U608" i="7"/>
  <c r="M608" i="7"/>
  <c r="AB608" i="7"/>
  <c r="Y689" i="7"/>
  <c r="AJ817" i="7"/>
  <c r="AH1239" i="7"/>
  <c r="Z1239" i="7"/>
  <c r="R1239" i="7"/>
  <c r="AG1239" i="7"/>
  <c r="Y1239" i="7"/>
  <c r="Q1239" i="7"/>
  <c r="AF1239" i="7"/>
  <c r="X1239" i="7"/>
  <c r="P1239" i="7"/>
  <c r="AE1239" i="7"/>
  <c r="W1239" i="7"/>
  <c r="O1239" i="7"/>
  <c r="AD1239" i="7"/>
  <c r="V1239" i="7"/>
  <c r="N1239" i="7"/>
  <c r="AC1239" i="7"/>
  <c r="U1239" i="7"/>
  <c r="M1239" i="7"/>
  <c r="AA818" i="7"/>
  <c r="AC951" i="7"/>
  <c r="J1110" i="7"/>
  <c r="AJ819" i="7"/>
  <c r="S543" i="7"/>
  <c r="AA543" i="7"/>
  <c r="O547" i="7"/>
  <c r="W547" i="7"/>
  <c r="AE547" i="7"/>
  <c r="S551" i="7"/>
  <c r="AA551" i="7"/>
  <c r="O555" i="7"/>
  <c r="W555" i="7"/>
  <c r="AE555" i="7"/>
  <c r="S559" i="7"/>
  <c r="AA559" i="7"/>
  <c r="O563" i="7"/>
  <c r="W563" i="7"/>
  <c r="AE563" i="7"/>
  <c r="S567" i="7"/>
  <c r="AA567" i="7"/>
  <c r="O571" i="7"/>
  <c r="W571" i="7"/>
  <c r="AE571" i="7"/>
  <c r="S575" i="7"/>
  <c r="AA575" i="7"/>
  <c r="AI575" i="7"/>
  <c r="O579" i="7"/>
  <c r="W579" i="7"/>
  <c r="AE579" i="7"/>
  <c r="S583" i="7"/>
  <c r="AA583" i="7"/>
  <c r="AI583" i="7"/>
  <c r="O587" i="7"/>
  <c r="W587" i="7"/>
  <c r="AE587" i="7"/>
  <c r="S591" i="7"/>
  <c r="AA591" i="7"/>
  <c r="AI591" i="7"/>
  <c r="O595" i="7"/>
  <c r="W595" i="7"/>
  <c r="AE595" i="7"/>
  <c r="S599" i="7"/>
  <c r="AA599" i="7"/>
  <c r="O603" i="7"/>
  <c r="W603" i="7"/>
  <c r="AE603" i="7"/>
  <c r="P604" i="7"/>
  <c r="X604" i="7"/>
  <c r="AF604" i="7"/>
  <c r="S393" i="7"/>
  <c r="AA393" i="7"/>
  <c r="AI393" i="7"/>
  <c r="O751" i="7"/>
  <c r="W751" i="7"/>
  <c r="AE751" i="7"/>
  <c r="P814" i="7"/>
  <c r="X814" i="7"/>
  <c r="AF814" i="7"/>
  <c r="Q877" i="7"/>
  <c r="Y877" i="7"/>
  <c r="AG877" i="7"/>
  <c r="S957" i="7"/>
  <c r="AA957" i="7"/>
  <c r="P1236" i="7"/>
  <c r="X1236" i="7"/>
  <c r="AF1236" i="7"/>
  <c r="Q331" i="7"/>
  <c r="Y331" i="7"/>
  <c r="AG331" i="7"/>
  <c r="S457" i="7"/>
  <c r="AA457" i="7"/>
  <c r="AE815" i="7"/>
  <c r="P878" i="7"/>
  <c r="X878" i="7"/>
  <c r="AF878" i="7"/>
  <c r="Q948" i="7"/>
  <c r="Y948" i="7"/>
  <c r="AG948" i="7"/>
  <c r="S968" i="7"/>
  <c r="AA968" i="7"/>
  <c r="AI968" i="7"/>
  <c r="P332" i="7"/>
  <c r="X332" i="7"/>
  <c r="AF332" i="7"/>
  <c r="Q395" i="7"/>
  <c r="Y395" i="7"/>
  <c r="AG395" i="7"/>
  <c r="S608" i="7"/>
  <c r="AA608" i="7"/>
  <c r="N816" i="7"/>
  <c r="V816" i="7"/>
  <c r="AD816" i="7"/>
  <c r="O879" i="7"/>
  <c r="W879" i="7"/>
  <c r="AE879" i="7"/>
  <c r="P949" i="7"/>
  <c r="X949" i="7"/>
  <c r="AF949" i="7"/>
  <c r="Q959" i="7"/>
  <c r="Y959" i="7"/>
  <c r="AG959" i="7"/>
  <c r="S1045" i="7"/>
  <c r="AA1045" i="7"/>
  <c r="AI1045" i="7"/>
  <c r="N1238" i="7"/>
  <c r="V1238" i="7"/>
  <c r="AD1238" i="7"/>
  <c r="O333" i="7"/>
  <c r="W333" i="7"/>
  <c r="AE333" i="7"/>
  <c r="P396" i="7"/>
  <c r="X396" i="7"/>
  <c r="AF396" i="7"/>
  <c r="Q459" i="7"/>
  <c r="Y459" i="7"/>
  <c r="AG459" i="7"/>
  <c r="R609" i="7"/>
  <c r="Z609" i="7"/>
  <c r="AH609" i="7"/>
  <c r="S690" i="7"/>
  <c r="AA690" i="7"/>
  <c r="AI690" i="7"/>
  <c r="N880" i="7"/>
  <c r="V880" i="7"/>
  <c r="AD880" i="7"/>
  <c r="O950" i="7"/>
  <c r="W950" i="7"/>
  <c r="AE950" i="7"/>
  <c r="P960" i="7"/>
  <c r="X960" i="7"/>
  <c r="AF960" i="7"/>
  <c r="Q970" i="7"/>
  <c r="Y970" i="7"/>
  <c r="AG970" i="7"/>
  <c r="R1046" i="7"/>
  <c r="Z1046" i="7"/>
  <c r="AH1046" i="7"/>
  <c r="S1109" i="7"/>
  <c r="AA1109" i="7"/>
  <c r="AI1109" i="7"/>
  <c r="N334" i="7"/>
  <c r="V334" i="7"/>
  <c r="AD334" i="7"/>
  <c r="O397" i="7"/>
  <c r="W397" i="7"/>
  <c r="AE397" i="7"/>
  <c r="P460" i="7"/>
  <c r="X460" i="7"/>
  <c r="AF460" i="7"/>
  <c r="Q610" i="7"/>
  <c r="Y610" i="7"/>
  <c r="AG610" i="7"/>
  <c r="R691" i="7"/>
  <c r="Z691" i="7"/>
  <c r="AH691" i="7"/>
  <c r="S755" i="7"/>
  <c r="AA755" i="7"/>
  <c r="AI755" i="7"/>
  <c r="N951" i="7"/>
  <c r="V951" i="7"/>
  <c r="AD951" i="7"/>
  <c r="O961" i="7"/>
  <c r="W961" i="7"/>
  <c r="AE961" i="7"/>
  <c r="P971" i="7"/>
  <c r="X971" i="7"/>
  <c r="AF971" i="7"/>
  <c r="Q1047" i="7"/>
  <c r="Y1047" i="7"/>
  <c r="AG1047" i="7"/>
  <c r="R1110" i="7"/>
  <c r="Z1110" i="7"/>
  <c r="AH1110" i="7"/>
  <c r="S1173" i="7"/>
  <c r="AA1173" i="7"/>
  <c r="AI1173" i="7"/>
  <c r="M1303" i="7"/>
  <c r="U1303" i="7"/>
  <c r="AC1303" i="7"/>
  <c r="N1313" i="7"/>
  <c r="V1313" i="7"/>
  <c r="AD1313" i="7"/>
  <c r="O335" i="7"/>
  <c r="W335" i="7"/>
  <c r="AE335" i="7"/>
  <c r="P398" i="7"/>
  <c r="X398" i="7"/>
  <c r="AF398" i="7"/>
  <c r="Q461" i="7"/>
  <c r="Y461" i="7"/>
  <c r="AG461" i="7"/>
  <c r="R611" i="7"/>
  <c r="Z611" i="7"/>
  <c r="AH611" i="7"/>
  <c r="S692" i="7"/>
  <c r="AA692" i="7"/>
  <c r="AI692" i="7"/>
  <c r="M819" i="7"/>
  <c r="U819" i="7"/>
  <c r="AE819" i="7"/>
  <c r="Q882" i="7"/>
  <c r="Z882" i="7"/>
  <c r="P962" i="7"/>
  <c r="Z962" i="7"/>
  <c r="M972" i="7"/>
  <c r="V972" i="7"/>
  <c r="AE972" i="7"/>
  <c r="Q1048" i="7"/>
  <c r="Z1048" i="7"/>
  <c r="AJ1048" i="7"/>
  <c r="M1111" i="7"/>
  <c r="V1111" i="7"/>
  <c r="AE1111" i="7"/>
  <c r="R1174" i="7"/>
  <c r="AA1174" i="7"/>
  <c r="O1241" i="7"/>
  <c r="X1241" i="7"/>
  <c r="AG1241" i="7"/>
  <c r="S1304" i="7"/>
  <c r="N1314" i="7"/>
  <c r="W1314" i="7"/>
  <c r="AG1314" i="7"/>
  <c r="S336" i="7"/>
  <c r="O399" i="7"/>
  <c r="X399" i="7"/>
  <c r="AG399" i="7"/>
  <c r="AI462" i="7"/>
  <c r="T462" i="7"/>
  <c r="AC462" i="7"/>
  <c r="AC693" i="7"/>
  <c r="U693" i="7"/>
  <c r="M693" i="7"/>
  <c r="T693" i="7"/>
  <c r="AD693" i="7"/>
  <c r="Q757" i="7"/>
  <c r="Z757" i="7"/>
  <c r="Q883" i="7"/>
  <c r="N953" i="7"/>
  <c r="X953" i="7"/>
  <c r="AI953" i="7"/>
  <c r="O963" i="7"/>
  <c r="Y963" i="7"/>
  <c r="AJ963" i="7"/>
  <c r="O973" i="7"/>
  <c r="Y973" i="7"/>
  <c r="AJ973" i="7"/>
  <c r="M1049" i="7"/>
  <c r="X1049" i="7"/>
  <c r="AH1049" i="7"/>
  <c r="AI1305" i="7"/>
  <c r="U1305" i="7"/>
  <c r="AE1305" i="7"/>
  <c r="S1315" i="7"/>
  <c r="T337" i="7"/>
  <c r="T400" i="7"/>
  <c r="R463" i="7"/>
  <c r="R613" i="7"/>
  <c r="R694" i="7"/>
  <c r="Q758" i="7"/>
  <c r="O821" i="7"/>
  <c r="Z821" i="7"/>
  <c r="N884" i="7"/>
  <c r="X884" i="7"/>
  <c r="S954" i="7"/>
  <c r="AI964" i="7"/>
  <c r="X964" i="7"/>
  <c r="M974" i="7"/>
  <c r="Z974" i="7"/>
  <c r="R1050" i="7"/>
  <c r="AD1050" i="7"/>
  <c r="AH1113" i="7"/>
  <c r="Z1113" i="7"/>
  <c r="R1113" i="7"/>
  <c r="AG1113" i="7"/>
  <c r="Y1113" i="7"/>
  <c r="Q1113" i="7"/>
  <c r="AD1113" i="7"/>
  <c r="V1113" i="7"/>
  <c r="N1113" i="7"/>
  <c r="W1113" i="7"/>
  <c r="AJ1113" i="7"/>
  <c r="N1176" i="7"/>
  <c r="AB1176" i="7"/>
  <c r="V1306" i="7"/>
  <c r="P1316" i="7"/>
  <c r="AB1316" i="7"/>
  <c r="T1350" i="7"/>
  <c r="AF1351" i="7"/>
  <c r="X1351" i="7"/>
  <c r="P1351" i="7"/>
  <c r="AE1351" i="7"/>
  <c r="W1351" i="7"/>
  <c r="O1351" i="7"/>
  <c r="AJ1351" i="7"/>
  <c r="AB1351" i="7"/>
  <c r="T1351" i="7"/>
  <c r="V1351" i="7"/>
  <c r="AI1351" i="7"/>
  <c r="N1352" i="7"/>
  <c r="AA1352" i="7"/>
  <c r="T1353" i="7"/>
  <c r="X1354" i="7"/>
  <c r="T1357" i="7"/>
  <c r="Q1358" i="7"/>
  <c r="AG1358" i="7"/>
  <c r="AG1359" i="7"/>
  <c r="Y1359" i="7"/>
  <c r="Q1359" i="7"/>
  <c r="AF1359" i="7"/>
  <c r="X1359" i="7"/>
  <c r="P1359" i="7"/>
  <c r="AE1359" i="7"/>
  <c r="W1359" i="7"/>
  <c r="O1359" i="7"/>
  <c r="AJ1359" i="7"/>
  <c r="AB1359" i="7"/>
  <c r="T1359" i="7"/>
  <c r="Z1359" i="7"/>
  <c r="T1360" i="7"/>
  <c r="P1361" i="7"/>
  <c r="AF1361" i="7"/>
  <c r="O1364" i="7"/>
  <c r="AE1364" i="7"/>
  <c r="AI1369" i="7"/>
  <c r="X1369" i="7"/>
  <c r="J1370" i="7"/>
  <c r="R1371" i="7"/>
  <c r="N1375" i="7"/>
  <c r="AG1375" i="7"/>
  <c r="T1379" i="7"/>
  <c r="P1381" i="7"/>
  <c r="AH1381" i="7"/>
  <c r="T1382" i="7"/>
  <c r="V1385" i="7"/>
  <c r="J1386" i="7"/>
  <c r="J1387" i="7"/>
  <c r="N1392" i="7"/>
  <c r="AG1392" i="7"/>
  <c r="AB1398" i="7"/>
  <c r="Z1398" i="7"/>
  <c r="AE1399" i="7"/>
  <c r="W1399" i="7"/>
  <c r="O1399" i="7"/>
  <c r="AH1399" i="7"/>
  <c r="Y1399" i="7"/>
  <c r="P1399" i="7"/>
  <c r="AG1399" i="7"/>
  <c r="X1399" i="7"/>
  <c r="N1399" i="7"/>
  <c r="AF1399" i="7"/>
  <c r="V1399" i="7"/>
  <c r="M1399" i="7"/>
  <c r="AB1399" i="7"/>
  <c r="S1399" i="7"/>
  <c r="AC1399" i="7"/>
  <c r="AB1400" i="7"/>
  <c r="Z1400" i="7"/>
  <c r="AG1401" i="7"/>
  <c r="Y1401" i="7"/>
  <c r="Q1401" i="7"/>
  <c r="AH1401" i="7"/>
  <c r="X1401" i="7"/>
  <c r="O1401" i="7"/>
  <c r="AF1401" i="7"/>
  <c r="W1401" i="7"/>
  <c r="N1401" i="7"/>
  <c r="AE1401" i="7"/>
  <c r="V1401" i="7"/>
  <c r="M1401" i="7"/>
  <c r="AB1401" i="7"/>
  <c r="S1401" i="7"/>
  <c r="AC1401" i="7"/>
  <c r="R1405" i="7"/>
  <c r="AJ1405" i="7"/>
  <c r="AG1409" i="7"/>
  <c r="Y1409" i="7"/>
  <c r="Q1409" i="7"/>
  <c r="AJ1409" i="7"/>
  <c r="AA1409" i="7"/>
  <c r="R1409" i="7"/>
  <c r="AI1409" i="7"/>
  <c r="Z1409" i="7"/>
  <c r="P1409" i="7"/>
  <c r="AH1409" i="7"/>
  <c r="X1409" i="7"/>
  <c r="O1409" i="7"/>
  <c r="AD1409" i="7"/>
  <c r="U1409" i="7"/>
  <c r="AB1409" i="7"/>
  <c r="AH1410" i="7"/>
  <c r="Z1410" i="7"/>
  <c r="R1410" i="7"/>
  <c r="AF1410" i="7"/>
  <c r="W1410" i="7"/>
  <c r="N1410" i="7"/>
  <c r="AE1410" i="7"/>
  <c r="V1410" i="7"/>
  <c r="M1410" i="7"/>
  <c r="AD1410" i="7"/>
  <c r="U1410" i="7"/>
  <c r="AJ1410" i="7"/>
  <c r="AA1410" i="7"/>
  <c r="Q1410" i="7"/>
  <c r="AB1410" i="7"/>
  <c r="AB338" i="7"/>
  <c r="Z338" i="7"/>
  <c r="AF401" i="7"/>
  <c r="X401" i="7"/>
  <c r="P401" i="7"/>
  <c r="AH401" i="7"/>
  <c r="Y401" i="7"/>
  <c r="O401" i="7"/>
  <c r="AG401" i="7"/>
  <c r="W401" i="7"/>
  <c r="N401" i="7"/>
  <c r="AE401" i="7"/>
  <c r="V401" i="7"/>
  <c r="M401" i="7"/>
  <c r="AB401" i="7"/>
  <c r="S401" i="7"/>
  <c r="AI401" i="7"/>
  <c r="Z401" i="7"/>
  <c r="Q401" i="7"/>
  <c r="AJ401" i="7"/>
  <c r="AF822" i="7"/>
  <c r="X822" i="7"/>
  <c r="P822" i="7"/>
  <c r="AC822" i="7"/>
  <c r="U822" i="7"/>
  <c r="M822" i="7"/>
  <c r="AJ822" i="7"/>
  <c r="Z822" i="7"/>
  <c r="O822" i="7"/>
  <c r="AI822" i="7"/>
  <c r="Y822" i="7"/>
  <c r="N822" i="7"/>
  <c r="AH822" i="7"/>
  <c r="W822" i="7"/>
  <c r="AD822" i="7"/>
  <c r="S822" i="7"/>
  <c r="AA822" i="7"/>
  <c r="Q822" i="7"/>
  <c r="AB696" i="7"/>
  <c r="Q696" i="7"/>
  <c r="AA696" i="7"/>
  <c r="P696" i="7"/>
  <c r="AJ696" i="7"/>
  <c r="Y696" i="7"/>
  <c r="O696" i="7"/>
  <c r="AE696" i="7"/>
  <c r="T696" i="7"/>
  <c r="AD696" i="7"/>
  <c r="S696" i="7"/>
  <c r="T886" i="7"/>
  <c r="AG976" i="7"/>
  <c r="Y976" i="7"/>
  <c r="Q976" i="7"/>
  <c r="AD976" i="7"/>
  <c r="V976" i="7"/>
  <c r="N976" i="7"/>
  <c r="AJ976" i="7"/>
  <c r="Z976" i="7"/>
  <c r="O976" i="7"/>
  <c r="AI976" i="7"/>
  <c r="X976" i="7"/>
  <c r="M976" i="7"/>
  <c r="AH976" i="7"/>
  <c r="W976" i="7"/>
  <c r="AC976" i="7"/>
  <c r="S976" i="7"/>
  <c r="AB976" i="7"/>
  <c r="R976" i="7"/>
  <c r="AA976" i="7"/>
  <c r="P976" i="7"/>
  <c r="S609" i="7"/>
  <c r="AA609" i="7"/>
  <c r="AI609" i="7"/>
  <c r="T690" i="7"/>
  <c r="AB690" i="7"/>
  <c r="AJ690" i="7"/>
  <c r="S1046" i="7"/>
  <c r="AA1046" i="7"/>
  <c r="AI1046" i="7"/>
  <c r="T1109" i="7"/>
  <c r="AB1109" i="7"/>
  <c r="AJ1109" i="7"/>
  <c r="S691" i="7"/>
  <c r="AA691" i="7"/>
  <c r="AI691" i="7"/>
  <c r="T755" i="7"/>
  <c r="AB755" i="7"/>
  <c r="AJ755" i="7"/>
  <c r="S1110" i="7"/>
  <c r="AA1110" i="7"/>
  <c r="AI1110" i="7"/>
  <c r="T1173" i="7"/>
  <c r="AB1173" i="7"/>
  <c r="AJ1173" i="7"/>
  <c r="N1303" i="7"/>
  <c r="V1303" i="7"/>
  <c r="AD1303" i="7"/>
  <c r="O1313" i="7"/>
  <c r="W1313" i="7"/>
  <c r="AE1313" i="7"/>
  <c r="S611" i="7"/>
  <c r="AA611" i="7"/>
  <c r="AI611" i="7"/>
  <c r="T692" i="7"/>
  <c r="AB692" i="7"/>
  <c r="AJ692" i="7"/>
  <c r="N819" i="7"/>
  <c r="W819" i="7"/>
  <c r="AF819" i="7"/>
  <c r="N972" i="7"/>
  <c r="W972" i="7"/>
  <c r="AF972" i="7"/>
  <c r="N1111" i="7"/>
  <c r="W1111" i="7"/>
  <c r="AF1111" i="7"/>
  <c r="P1241" i="7"/>
  <c r="Y1241" i="7"/>
  <c r="AH1241" i="7"/>
  <c r="AE1304" i="7"/>
  <c r="W1304" i="7"/>
  <c r="O1304" i="7"/>
  <c r="T1304" i="7"/>
  <c r="AC1304" i="7"/>
  <c r="O1314" i="7"/>
  <c r="Y1314" i="7"/>
  <c r="AH1314" i="7"/>
  <c r="AG336" i="7"/>
  <c r="Y336" i="7"/>
  <c r="Q336" i="7"/>
  <c r="T336" i="7"/>
  <c r="AC336" i="7"/>
  <c r="U462" i="7"/>
  <c r="AD462" i="7"/>
  <c r="V693" i="7"/>
  <c r="AE693" i="7"/>
  <c r="P963" i="7"/>
  <c r="AA963" i="7"/>
  <c r="P973" i="7"/>
  <c r="Z973" i="7"/>
  <c r="N1049" i="7"/>
  <c r="Y1049" i="7"/>
  <c r="AI1049" i="7"/>
  <c r="V1305" i="7"/>
  <c r="AG1305" i="7"/>
  <c r="AJ1315" i="7"/>
  <c r="AB1315" i="7"/>
  <c r="T1315" i="7"/>
  <c r="AG1315" i="7"/>
  <c r="Y1315" i="7"/>
  <c r="Q1315" i="7"/>
  <c r="U1315" i="7"/>
  <c r="AE1315" i="7"/>
  <c r="AC337" i="7"/>
  <c r="U337" i="7"/>
  <c r="M337" i="7"/>
  <c r="AH337" i="7"/>
  <c r="Z337" i="7"/>
  <c r="R337" i="7"/>
  <c r="V337" i="7"/>
  <c r="AF337" i="7"/>
  <c r="AE964" i="7"/>
  <c r="W964" i="7"/>
  <c r="O964" i="7"/>
  <c r="AD964" i="7"/>
  <c r="V964" i="7"/>
  <c r="N964" i="7"/>
  <c r="Y964" i="7"/>
  <c r="N974" i="7"/>
  <c r="AA974" i="7"/>
  <c r="X1113" i="7"/>
  <c r="P1176" i="7"/>
  <c r="AC1176" i="7"/>
  <c r="AC1306" i="7"/>
  <c r="U1306" i="7"/>
  <c r="M1306" i="7"/>
  <c r="AJ1306" i="7"/>
  <c r="AB1306" i="7"/>
  <c r="T1306" i="7"/>
  <c r="AG1306" i="7"/>
  <c r="Y1306" i="7"/>
  <c r="Q1306" i="7"/>
  <c r="W1306" i="7"/>
  <c r="AI1306" i="7"/>
  <c r="Q1316" i="7"/>
  <c r="AE1316" i="7"/>
  <c r="O1352" i="7"/>
  <c r="AB1352" i="7"/>
  <c r="R1358" i="7"/>
  <c r="AH1358" i="7"/>
  <c r="P1364" i="7"/>
  <c r="AF1364" i="7"/>
  <c r="AB1369" i="7"/>
  <c r="AI1373" i="7"/>
  <c r="Z1373" i="7"/>
  <c r="Q1373" i="7"/>
  <c r="AH1373" i="7"/>
  <c r="Y1373" i="7"/>
  <c r="P1373" i="7"/>
  <c r="AG1373" i="7"/>
  <c r="X1373" i="7"/>
  <c r="O1373" i="7"/>
  <c r="AE1373" i="7"/>
  <c r="T1381" i="7"/>
  <c r="U1382" i="7"/>
  <c r="S1392" i="7"/>
  <c r="AJ1396" i="7"/>
  <c r="AB1396" i="7"/>
  <c r="T1396" i="7"/>
  <c r="AA1396" i="7"/>
  <c r="R1396" i="7"/>
  <c r="AI1396" i="7"/>
  <c r="Z1396" i="7"/>
  <c r="Q1396" i="7"/>
  <c r="AH1396" i="7"/>
  <c r="Y1396" i="7"/>
  <c r="P1396" i="7"/>
  <c r="AE1396" i="7"/>
  <c r="V1396" i="7"/>
  <c r="M1396" i="7"/>
  <c r="AC1396" i="7"/>
  <c r="AC1397" i="7"/>
  <c r="U1397" i="7"/>
  <c r="M1397" i="7"/>
  <c r="AG1397" i="7"/>
  <c r="X1397" i="7"/>
  <c r="O1397" i="7"/>
  <c r="AF1397" i="7"/>
  <c r="W1397" i="7"/>
  <c r="N1397" i="7"/>
  <c r="AE1397" i="7"/>
  <c r="V1397" i="7"/>
  <c r="AJ1397" i="7"/>
  <c r="AA1397" i="7"/>
  <c r="R1397" i="7"/>
  <c r="AB1397" i="7"/>
  <c r="AE1398" i="7"/>
  <c r="AD1399" i="7"/>
  <c r="AD1400" i="7"/>
  <c r="AD1401" i="7"/>
  <c r="S1405" i="7"/>
  <c r="AJ1412" i="7"/>
  <c r="AB1412" i="7"/>
  <c r="T1412" i="7"/>
  <c r="AF1412" i="7"/>
  <c r="W1412" i="7"/>
  <c r="N1412" i="7"/>
  <c r="AE1412" i="7"/>
  <c r="V1412" i="7"/>
  <c r="M1412" i="7"/>
  <c r="AD1412" i="7"/>
  <c r="U1412" i="7"/>
  <c r="AI1412" i="7"/>
  <c r="Z1412" i="7"/>
  <c r="Q1412" i="7"/>
  <c r="AA1412" i="7"/>
  <c r="AD1414" i="7"/>
  <c r="V1414" i="7"/>
  <c r="N1414" i="7"/>
  <c r="AH1414" i="7"/>
  <c r="Y1414" i="7"/>
  <c r="P1414" i="7"/>
  <c r="AG1414" i="7"/>
  <c r="X1414" i="7"/>
  <c r="O1414" i="7"/>
  <c r="AF1414" i="7"/>
  <c r="W1414" i="7"/>
  <c r="M1414" i="7"/>
  <c r="AB1414" i="7"/>
  <c r="S1414" i="7"/>
  <c r="AC1414" i="7"/>
  <c r="AD338" i="7"/>
  <c r="V886" i="7"/>
  <c r="AH1052" i="7"/>
  <c r="Z1052" i="7"/>
  <c r="R1052" i="7"/>
  <c r="AE1052" i="7"/>
  <c r="W1052" i="7"/>
  <c r="O1052" i="7"/>
  <c r="AJ1052" i="7"/>
  <c r="Y1052" i="7"/>
  <c r="N1052" i="7"/>
  <c r="AI1052" i="7"/>
  <c r="X1052" i="7"/>
  <c r="M1052" i="7"/>
  <c r="AG1052" i="7"/>
  <c r="V1052" i="7"/>
  <c r="AC1052" i="7"/>
  <c r="S1052" i="7"/>
  <c r="AB1052" i="7"/>
  <c r="Q1052" i="7"/>
  <c r="AA1052" i="7"/>
  <c r="P1052" i="7"/>
  <c r="S877" i="7"/>
  <c r="AA877" i="7"/>
  <c r="AI877" i="7"/>
  <c r="S331" i="7"/>
  <c r="AA331" i="7"/>
  <c r="AI331" i="7"/>
  <c r="S948" i="7"/>
  <c r="AA948" i="7"/>
  <c r="AI948" i="7"/>
  <c r="S395" i="7"/>
  <c r="AA395" i="7"/>
  <c r="AI395" i="7"/>
  <c r="P816" i="7"/>
  <c r="X816" i="7"/>
  <c r="AF816" i="7"/>
  <c r="Q879" i="7"/>
  <c r="Y879" i="7"/>
  <c r="AG879" i="7"/>
  <c r="S959" i="7"/>
  <c r="AA959" i="7"/>
  <c r="AI959" i="7"/>
  <c r="P1238" i="7"/>
  <c r="X1238" i="7"/>
  <c r="AF1238" i="7"/>
  <c r="Q333" i="7"/>
  <c r="Y333" i="7"/>
  <c r="AG333" i="7"/>
  <c r="S459" i="7"/>
  <c r="AA459" i="7"/>
  <c r="AI459" i="7"/>
  <c r="T609" i="7"/>
  <c r="AB609" i="7"/>
  <c r="AJ609" i="7"/>
  <c r="M690" i="7"/>
  <c r="U690" i="7"/>
  <c r="AC690" i="7"/>
  <c r="P880" i="7"/>
  <c r="X880" i="7"/>
  <c r="AF880" i="7"/>
  <c r="Q950" i="7"/>
  <c r="Y950" i="7"/>
  <c r="AG950" i="7"/>
  <c r="S970" i="7"/>
  <c r="AA970" i="7"/>
  <c r="AI970" i="7"/>
  <c r="T1046" i="7"/>
  <c r="AB1046" i="7"/>
  <c r="AJ1046" i="7"/>
  <c r="M1109" i="7"/>
  <c r="U1109" i="7"/>
  <c r="AC1109" i="7"/>
  <c r="P334" i="7"/>
  <c r="X334" i="7"/>
  <c r="AF334" i="7"/>
  <c r="Q397" i="7"/>
  <c r="Y397" i="7"/>
  <c r="AG397" i="7"/>
  <c r="S610" i="7"/>
  <c r="AA610" i="7"/>
  <c r="AI610" i="7"/>
  <c r="T691" i="7"/>
  <c r="AB691" i="7"/>
  <c r="AJ691" i="7"/>
  <c r="M755" i="7"/>
  <c r="U755" i="7"/>
  <c r="AC755" i="7"/>
  <c r="P951" i="7"/>
  <c r="X951" i="7"/>
  <c r="AF951" i="7"/>
  <c r="Q961" i="7"/>
  <c r="Y961" i="7"/>
  <c r="AG961" i="7"/>
  <c r="S1047" i="7"/>
  <c r="AA1047" i="7"/>
  <c r="AI1047" i="7"/>
  <c r="T1110" i="7"/>
  <c r="AB1110" i="7"/>
  <c r="AJ1110" i="7"/>
  <c r="M1173" i="7"/>
  <c r="U1173" i="7"/>
  <c r="AC1173" i="7"/>
  <c r="O1303" i="7"/>
  <c r="W1303" i="7"/>
  <c r="AE1303" i="7"/>
  <c r="P1313" i="7"/>
  <c r="X1313" i="7"/>
  <c r="AF1313" i="7"/>
  <c r="Q335" i="7"/>
  <c r="Y335" i="7"/>
  <c r="AG335" i="7"/>
  <c r="S461" i="7"/>
  <c r="AA461" i="7"/>
  <c r="AI461" i="7"/>
  <c r="T611" i="7"/>
  <c r="AB611" i="7"/>
  <c r="AJ611" i="7"/>
  <c r="M692" i="7"/>
  <c r="U692" i="7"/>
  <c r="AC692" i="7"/>
  <c r="O819" i="7"/>
  <c r="X819" i="7"/>
  <c r="AG819" i="7"/>
  <c r="O972" i="7"/>
  <c r="X972" i="7"/>
  <c r="AG972" i="7"/>
  <c r="O1111" i="7"/>
  <c r="X1111" i="7"/>
  <c r="AG1111" i="7"/>
  <c r="AC1174" i="7"/>
  <c r="U1174" i="7"/>
  <c r="M1174" i="7"/>
  <c r="T1174" i="7"/>
  <c r="AD1174" i="7"/>
  <c r="Q1241" i="7"/>
  <c r="Z1241" i="7"/>
  <c r="AI1241" i="7"/>
  <c r="U1304" i="7"/>
  <c r="AD1304" i="7"/>
  <c r="Q1314" i="7"/>
  <c r="Z1314" i="7"/>
  <c r="AI1314" i="7"/>
  <c r="U336" i="7"/>
  <c r="AD336" i="7"/>
  <c r="Q399" i="7"/>
  <c r="AA399" i="7"/>
  <c r="AJ399" i="7"/>
  <c r="M462" i="7"/>
  <c r="V462" i="7"/>
  <c r="AE462" i="7"/>
  <c r="N693" i="7"/>
  <c r="W693" i="7"/>
  <c r="AF693" i="7"/>
  <c r="P953" i="7"/>
  <c r="AA953" i="7"/>
  <c r="Q963" i="7"/>
  <c r="AB963" i="7"/>
  <c r="Q973" i="7"/>
  <c r="AB973" i="7"/>
  <c r="P1049" i="7"/>
  <c r="Z1049" i="7"/>
  <c r="M1305" i="7"/>
  <c r="W1305" i="7"/>
  <c r="AH1305" i="7"/>
  <c r="V1315" i="7"/>
  <c r="AF1315" i="7"/>
  <c r="W337" i="7"/>
  <c r="AG337" i="7"/>
  <c r="AD400" i="7"/>
  <c r="V400" i="7"/>
  <c r="N400" i="7"/>
  <c r="W400" i="7"/>
  <c r="AG400" i="7"/>
  <c r="AE463" i="7"/>
  <c r="W463" i="7"/>
  <c r="O463" i="7"/>
  <c r="AJ463" i="7"/>
  <c r="AB463" i="7"/>
  <c r="T463" i="7"/>
  <c r="U463" i="7"/>
  <c r="AF463" i="7"/>
  <c r="R821" i="7"/>
  <c r="AC821" i="7"/>
  <c r="P884" i="7"/>
  <c r="AA884" i="7"/>
  <c r="M964" i="7"/>
  <c r="Z964" i="7"/>
  <c r="Q974" i="7"/>
  <c r="AC974" i="7"/>
  <c r="T1050" i="7"/>
  <c r="AH1050" i="7"/>
  <c r="M1113" i="7"/>
  <c r="AA1113" i="7"/>
  <c r="Q1176" i="7"/>
  <c r="AD1176" i="7"/>
  <c r="X1306" i="7"/>
  <c r="S1316" i="7"/>
  <c r="AF1316" i="7"/>
  <c r="R1352" i="7"/>
  <c r="AD1352" i="7"/>
  <c r="AH1353" i="7"/>
  <c r="Z1353" i="7"/>
  <c r="R1353" i="7"/>
  <c r="AG1353" i="7"/>
  <c r="Y1353" i="7"/>
  <c r="Q1353" i="7"/>
  <c r="AD1353" i="7"/>
  <c r="V1353" i="7"/>
  <c r="N1353" i="7"/>
  <c r="W1353" i="7"/>
  <c r="AJ1353" i="7"/>
  <c r="AD1356" i="7"/>
  <c r="V1356" i="7"/>
  <c r="N1356" i="7"/>
  <c r="AC1356" i="7"/>
  <c r="U1356" i="7"/>
  <c r="M1356" i="7"/>
  <c r="AJ1356" i="7"/>
  <c r="AB1356" i="7"/>
  <c r="T1356" i="7"/>
  <c r="AG1356" i="7"/>
  <c r="Y1356" i="7"/>
  <c r="Q1356" i="7"/>
  <c r="Z1356" i="7"/>
  <c r="T1358" i="7"/>
  <c r="AJ1358" i="7"/>
  <c r="U1361" i="7"/>
  <c r="R1364" i="7"/>
  <c r="AH1364" i="7"/>
  <c r="AF1366" i="7"/>
  <c r="X1366" i="7"/>
  <c r="P1366" i="7"/>
  <c r="AE1366" i="7"/>
  <c r="W1366" i="7"/>
  <c r="O1366" i="7"/>
  <c r="AD1366" i="7"/>
  <c r="V1366" i="7"/>
  <c r="N1366" i="7"/>
  <c r="AB1366" i="7"/>
  <c r="M1369" i="7"/>
  <c r="AC1369" i="7"/>
  <c r="V1371" i="7"/>
  <c r="N1373" i="7"/>
  <c r="AF1373" i="7"/>
  <c r="T1375" i="7"/>
  <c r="W1379" i="7"/>
  <c r="V1381" i="7"/>
  <c r="Z1382" i="7"/>
  <c r="T1392" i="7"/>
  <c r="AH1394" i="7"/>
  <c r="Z1394" i="7"/>
  <c r="R1394" i="7"/>
  <c r="AB1394" i="7"/>
  <c r="S1394" i="7"/>
  <c r="AJ1394" i="7"/>
  <c r="AA1394" i="7"/>
  <c r="Q1394" i="7"/>
  <c r="AI1394" i="7"/>
  <c r="Y1394" i="7"/>
  <c r="P1394" i="7"/>
  <c r="AE1394" i="7"/>
  <c r="V1394" i="7"/>
  <c r="M1394" i="7"/>
  <c r="AC1394" i="7"/>
  <c r="AD1396" i="7"/>
  <c r="AD1397" i="7"/>
  <c r="M1398" i="7"/>
  <c r="AF1398" i="7"/>
  <c r="Q1399" i="7"/>
  <c r="AI1399" i="7"/>
  <c r="M1400" i="7"/>
  <c r="AE1400" i="7"/>
  <c r="P1401" i="7"/>
  <c r="AI1401" i="7"/>
  <c r="AH1403" i="7"/>
  <c r="Y1403" i="7"/>
  <c r="P1403" i="7"/>
  <c r="AG1403" i="7"/>
  <c r="X1403" i="7"/>
  <c r="O1403" i="7"/>
  <c r="AF1403" i="7"/>
  <c r="W1403" i="7"/>
  <c r="N1403" i="7"/>
  <c r="AC1403" i="7"/>
  <c r="T1403" i="7"/>
  <c r="AD1403" i="7"/>
  <c r="V1405" i="7"/>
  <c r="AE1407" i="7"/>
  <c r="W1407" i="7"/>
  <c r="O1407" i="7"/>
  <c r="AJ1407" i="7"/>
  <c r="AA1407" i="7"/>
  <c r="R1407" i="7"/>
  <c r="AI1407" i="7"/>
  <c r="Z1407" i="7"/>
  <c r="Q1407" i="7"/>
  <c r="AH1407" i="7"/>
  <c r="Y1407" i="7"/>
  <c r="P1407" i="7"/>
  <c r="AD1407" i="7"/>
  <c r="U1407" i="7"/>
  <c r="AB1407" i="7"/>
  <c r="AB1411" i="7"/>
  <c r="R1411" i="7"/>
  <c r="AJ1411" i="7"/>
  <c r="Z1411" i="7"/>
  <c r="Q1411" i="7"/>
  <c r="AH1411" i="7"/>
  <c r="Y1411" i="7"/>
  <c r="P1411" i="7"/>
  <c r="AE1411" i="7"/>
  <c r="V1411" i="7"/>
  <c r="M1411" i="7"/>
  <c r="AD1411" i="7"/>
  <c r="AC1412" i="7"/>
  <c r="AC1413" i="7"/>
  <c r="U1413" i="7"/>
  <c r="M1413" i="7"/>
  <c r="AB1413" i="7"/>
  <c r="S1413" i="7"/>
  <c r="AJ1413" i="7"/>
  <c r="AA1413" i="7"/>
  <c r="R1413" i="7"/>
  <c r="AI1413" i="7"/>
  <c r="Z1413" i="7"/>
  <c r="Q1413" i="7"/>
  <c r="AF1413" i="7"/>
  <c r="W1413" i="7"/>
  <c r="N1413" i="7"/>
  <c r="AD1413" i="7"/>
  <c r="AE1414" i="7"/>
  <c r="M338" i="7"/>
  <c r="AF338" i="7"/>
  <c r="R401" i="7"/>
  <c r="S604" i="7"/>
  <c r="AA604" i="7"/>
  <c r="AI604" i="7"/>
  <c r="S814" i="7"/>
  <c r="AA814" i="7"/>
  <c r="AI814" i="7"/>
  <c r="T877" i="7"/>
  <c r="AB877" i="7"/>
  <c r="AJ877" i="7"/>
  <c r="S1236" i="7"/>
  <c r="AA1236" i="7"/>
  <c r="AI1236" i="7"/>
  <c r="T331" i="7"/>
  <c r="AB331" i="7"/>
  <c r="AJ331" i="7"/>
  <c r="S878" i="7"/>
  <c r="AA878" i="7"/>
  <c r="AI878" i="7"/>
  <c r="T948" i="7"/>
  <c r="AB948" i="7"/>
  <c r="AJ948" i="7"/>
  <c r="S332" i="7"/>
  <c r="AA332" i="7"/>
  <c r="AI332" i="7"/>
  <c r="T395" i="7"/>
  <c r="AB395" i="7"/>
  <c r="AJ395" i="7"/>
  <c r="Q816" i="7"/>
  <c r="Y816" i="7"/>
  <c r="AG816" i="7"/>
  <c r="R879" i="7"/>
  <c r="Z879" i="7"/>
  <c r="AH879" i="7"/>
  <c r="S949" i="7"/>
  <c r="AA949" i="7"/>
  <c r="AI949" i="7"/>
  <c r="T959" i="7"/>
  <c r="AB959" i="7"/>
  <c r="AJ959" i="7"/>
  <c r="Q1238" i="7"/>
  <c r="Y1238" i="7"/>
  <c r="AG1238" i="7"/>
  <c r="R333" i="7"/>
  <c r="Z333" i="7"/>
  <c r="AH333" i="7"/>
  <c r="S396" i="7"/>
  <c r="AA396" i="7"/>
  <c r="AI396" i="7"/>
  <c r="T459" i="7"/>
  <c r="AB459" i="7"/>
  <c r="AJ459" i="7"/>
  <c r="M609" i="7"/>
  <c r="U609" i="7"/>
  <c r="AC609" i="7"/>
  <c r="N690" i="7"/>
  <c r="V690" i="7"/>
  <c r="AD690" i="7"/>
  <c r="Q880" i="7"/>
  <c r="Y880" i="7"/>
  <c r="AG880" i="7"/>
  <c r="R950" i="7"/>
  <c r="Z950" i="7"/>
  <c r="AH950" i="7"/>
  <c r="S960" i="7"/>
  <c r="AA960" i="7"/>
  <c r="AI960" i="7"/>
  <c r="T970" i="7"/>
  <c r="AB970" i="7"/>
  <c r="AJ970" i="7"/>
  <c r="M1046" i="7"/>
  <c r="U1046" i="7"/>
  <c r="AC1046" i="7"/>
  <c r="N1109" i="7"/>
  <c r="V1109" i="7"/>
  <c r="AD1109" i="7"/>
  <c r="Q334" i="7"/>
  <c r="Y334" i="7"/>
  <c r="AG334" i="7"/>
  <c r="R397" i="7"/>
  <c r="Z397" i="7"/>
  <c r="AH397" i="7"/>
  <c r="S460" i="7"/>
  <c r="AA460" i="7"/>
  <c r="AI460" i="7"/>
  <c r="T610" i="7"/>
  <c r="AB610" i="7"/>
  <c r="AJ610" i="7"/>
  <c r="M691" i="7"/>
  <c r="U691" i="7"/>
  <c r="AC691" i="7"/>
  <c r="N755" i="7"/>
  <c r="V755" i="7"/>
  <c r="AD755" i="7"/>
  <c r="Q951" i="7"/>
  <c r="Y951" i="7"/>
  <c r="AG951" i="7"/>
  <c r="R961" i="7"/>
  <c r="Z961" i="7"/>
  <c r="AH961" i="7"/>
  <c r="S971" i="7"/>
  <c r="AA971" i="7"/>
  <c r="AI971" i="7"/>
  <c r="T1047" i="7"/>
  <c r="AB1047" i="7"/>
  <c r="AJ1047" i="7"/>
  <c r="M1110" i="7"/>
  <c r="U1110" i="7"/>
  <c r="AC1110" i="7"/>
  <c r="N1173" i="7"/>
  <c r="V1173" i="7"/>
  <c r="AD1173" i="7"/>
  <c r="P1303" i="7"/>
  <c r="X1303" i="7"/>
  <c r="AF1303" i="7"/>
  <c r="Q1313" i="7"/>
  <c r="Y1313" i="7"/>
  <c r="AG1313" i="7"/>
  <c r="R335" i="7"/>
  <c r="Z335" i="7"/>
  <c r="AH335" i="7"/>
  <c r="S398" i="7"/>
  <c r="AA398" i="7"/>
  <c r="AI398" i="7"/>
  <c r="T461" i="7"/>
  <c r="AB461" i="7"/>
  <c r="AJ461" i="7"/>
  <c r="M611" i="7"/>
  <c r="U611" i="7"/>
  <c r="AC611" i="7"/>
  <c r="N692" i="7"/>
  <c r="V692" i="7"/>
  <c r="AD692" i="7"/>
  <c r="P819" i="7"/>
  <c r="Y819" i="7"/>
  <c r="AH819" i="7"/>
  <c r="AE882" i="7"/>
  <c r="W882" i="7"/>
  <c r="O882" i="7"/>
  <c r="T882" i="7"/>
  <c r="AC882" i="7"/>
  <c r="AG962" i="7"/>
  <c r="Y962" i="7"/>
  <c r="Q962" i="7"/>
  <c r="T962" i="7"/>
  <c r="AC962" i="7"/>
  <c r="P972" i="7"/>
  <c r="Y972" i="7"/>
  <c r="AI972" i="7"/>
  <c r="U1048" i="7"/>
  <c r="AD1048" i="7"/>
  <c r="P1111" i="7"/>
  <c r="Y1111" i="7"/>
  <c r="AH1111" i="7"/>
  <c r="V1174" i="7"/>
  <c r="AE1174" i="7"/>
  <c r="R1241" i="7"/>
  <c r="AA1241" i="7"/>
  <c r="AJ1241" i="7"/>
  <c r="M1304" i="7"/>
  <c r="V1304" i="7"/>
  <c r="AF1304" i="7"/>
  <c r="R1314" i="7"/>
  <c r="AA1314" i="7"/>
  <c r="AJ1314" i="7"/>
  <c r="M336" i="7"/>
  <c r="V336" i="7"/>
  <c r="AE336" i="7"/>
  <c r="S399" i="7"/>
  <c r="AB399" i="7"/>
  <c r="N462" i="7"/>
  <c r="W462" i="7"/>
  <c r="AF462" i="7"/>
  <c r="O693" i="7"/>
  <c r="X693" i="7"/>
  <c r="AG693" i="7"/>
  <c r="AD757" i="7"/>
  <c r="V757" i="7"/>
  <c r="N757" i="7"/>
  <c r="T757" i="7"/>
  <c r="AC757" i="7"/>
  <c r="AI883" i="7"/>
  <c r="AA883" i="7"/>
  <c r="AF883" i="7"/>
  <c r="X883" i="7"/>
  <c r="P883" i="7"/>
  <c r="T883" i="7"/>
  <c r="AD883" i="7"/>
  <c r="R953" i="7"/>
  <c r="AC953" i="7"/>
  <c r="S963" i="7"/>
  <c r="AD963" i="7"/>
  <c r="R973" i="7"/>
  <c r="AC973" i="7"/>
  <c r="Q1049" i="7"/>
  <c r="AA1049" i="7"/>
  <c r="N1305" i="7"/>
  <c r="Y1305" i="7"/>
  <c r="AJ1305" i="7"/>
  <c r="M1315" i="7"/>
  <c r="W1315" i="7"/>
  <c r="AH1315" i="7"/>
  <c r="N337" i="7"/>
  <c r="X337" i="7"/>
  <c r="AI337" i="7"/>
  <c r="M400" i="7"/>
  <c r="X400" i="7"/>
  <c r="AH400" i="7"/>
  <c r="V463" i="7"/>
  <c r="AG463" i="7"/>
  <c r="AF613" i="7"/>
  <c r="X613" i="7"/>
  <c r="P613" i="7"/>
  <c r="AC613" i="7"/>
  <c r="U613" i="7"/>
  <c r="M613" i="7"/>
  <c r="V613" i="7"/>
  <c r="AG613" i="7"/>
  <c r="AG694" i="7"/>
  <c r="Y694" i="7"/>
  <c r="Q694" i="7"/>
  <c r="AD694" i="7"/>
  <c r="V694" i="7"/>
  <c r="N694" i="7"/>
  <c r="U694" i="7"/>
  <c r="AF694" i="7"/>
  <c r="AH758" i="7"/>
  <c r="Z758" i="7"/>
  <c r="R758" i="7"/>
  <c r="AE758" i="7"/>
  <c r="W758" i="7"/>
  <c r="O758" i="7"/>
  <c r="U758" i="7"/>
  <c r="AF758" i="7"/>
  <c r="T821" i="7"/>
  <c r="AD821" i="7"/>
  <c r="R884" i="7"/>
  <c r="AD884" i="7"/>
  <c r="AD954" i="7"/>
  <c r="V954" i="7"/>
  <c r="N954" i="7"/>
  <c r="AC954" i="7"/>
  <c r="U954" i="7"/>
  <c r="M954" i="7"/>
  <c r="AH954" i="7"/>
  <c r="Z954" i="7"/>
  <c r="R954" i="7"/>
  <c r="X954" i="7"/>
  <c r="AJ954" i="7"/>
  <c r="P964" i="7"/>
  <c r="AB964" i="7"/>
  <c r="R974" i="7"/>
  <c r="AD974" i="7"/>
  <c r="V1050" i="7"/>
  <c r="AI1050" i="7"/>
  <c r="O1113" i="7"/>
  <c r="AB1113" i="7"/>
  <c r="T1176" i="7"/>
  <c r="AF1176" i="7"/>
  <c r="N1306" i="7"/>
  <c r="Z1306" i="7"/>
  <c r="T1316" i="7"/>
  <c r="AG1316" i="7"/>
  <c r="AE1350" i="7"/>
  <c r="W1350" i="7"/>
  <c r="O1350" i="7"/>
  <c r="AD1350" i="7"/>
  <c r="V1350" i="7"/>
  <c r="N1350" i="7"/>
  <c r="Y1350" i="7"/>
  <c r="S1352" i="7"/>
  <c r="AE1352" i="7"/>
  <c r="X1353" i="7"/>
  <c r="AA1356" i="7"/>
  <c r="AE1357" i="7"/>
  <c r="W1357" i="7"/>
  <c r="O1357" i="7"/>
  <c r="AD1357" i="7"/>
  <c r="V1357" i="7"/>
  <c r="N1357" i="7"/>
  <c r="AC1357" i="7"/>
  <c r="U1357" i="7"/>
  <c r="M1357" i="7"/>
  <c r="AH1357" i="7"/>
  <c r="Z1357" i="7"/>
  <c r="R1357" i="7"/>
  <c r="AA1357" i="7"/>
  <c r="U1358" i="7"/>
  <c r="AH1360" i="7"/>
  <c r="Z1360" i="7"/>
  <c r="R1360" i="7"/>
  <c r="AG1360" i="7"/>
  <c r="Y1360" i="7"/>
  <c r="Q1360" i="7"/>
  <c r="AF1360" i="7"/>
  <c r="X1360" i="7"/>
  <c r="P1360" i="7"/>
  <c r="AC1360" i="7"/>
  <c r="U1360" i="7"/>
  <c r="M1360" i="7"/>
  <c r="AA1360" i="7"/>
  <c r="W1361" i="7"/>
  <c r="S1364" i="7"/>
  <c r="AI1364" i="7"/>
  <c r="M1366" i="7"/>
  <c r="AC1366" i="7"/>
  <c r="O1369" i="7"/>
  <c r="AE1369" i="7"/>
  <c r="Z1371" i="7"/>
  <c r="R1373" i="7"/>
  <c r="AJ1373" i="7"/>
  <c r="V1375" i="7"/>
  <c r="AG1377" i="7"/>
  <c r="Y1377" i="7"/>
  <c r="Q1377" i="7"/>
  <c r="AJ1377" i="7"/>
  <c r="AA1377" i="7"/>
  <c r="R1377" i="7"/>
  <c r="AI1377" i="7"/>
  <c r="Z1377" i="7"/>
  <c r="P1377" i="7"/>
  <c r="AH1377" i="7"/>
  <c r="X1377" i="7"/>
  <c r="O1377" i="7"/>
  <c r="AD1377" i="7"/>
  <c r="U1377" i="7"/>
  <c r="AB1377" i="7"/>
  <c r="AH1378" i="7"/>
  <c r="Z1378" i="7"/>
  <c r="R1378" i="7"/>
  <c r="AF1378" i="7"/>
  <c r="W1378" i="7"/>
  <c r="N1378" i="7"/>
  <c r="AE1378" i="7"/>
  <c r="V1378" i="7"/>
  <c r="M1378" i="7"/>
  <c r="AD1378" i="7"/>
  <c r="U1378" i="7"/>
  <c r="AJ1378" i="7"/>
  <c r="AA1378" i="7"/>
  <c r="Q1378" i="7"/>
  <c r="AB1378" i="7"/>
  <c r="X1379" i="7"/>
  <c r="X1381" i="7"/>
  <c r="AA1382" i="7"/>
  <c r="AF1384" i="7"/>
  <c r="X1384" i="7"/>
  <c r="P1384" i="7"/>
  <c r="AH1384" i="7"/>
  <c r="Y1384" i="7"/>
  <c r="O1384" i="7"/>
  <c r="AG1384" i="7"/>
  <c r="W1384" i="7"/>
  <c r="N1384" i="7"/>
  <c r="AE1384" i="7"/>
  <c r="V1384" i="7"/>
  <c r="M1384" i="7"/>
  <c r="AB1384" i="7"/>
  <c r="S1384" i="7"/>
  <c r="AC1384" i="7"/>
  <c r="AD1385" i="7"/>
  <c r="AI1386" i="7"/>
  <c r="Y1386" i="7"/>
  <c r="P1386" i="7"/>
  <c r="AG1386" i="7"/>
  <c r="X1386" i="7"/>
  <c r="O1386" i="7"/>
  <c r="AF1386" i="7"/>
  <c r="W1386" i="7"/>
  <c r="N1386" i="7"/>
  <c r="AD1386" i="7"/>
  <c r="V1392" i="7"/>
  <c r="AD1394" i="7"/>
  <c r="N1396" i="7"/>
  <c r="AF1396" i="7"/>
  <c r="P1397" i="7"/>
  <c r="AH1397" i="7"/>
  <c r="P1398" i="7"/>
  <c r="AH1398" i="7"/>
  <c r="R1399" i="7"/>
  <c r="AJ1399" i="7"/>
  <c r="O1400" i="7"/>
  <c r="AH1400" i="7"/>
  <c r="R1401" i="7"/>
  <c r="AJ1401" i="7"/>
  <c r="M1403" i="7"/>
  <c r="AE1403" i="7"/>
  <c r="W1405" i="7"/>
  <c r="AC1407" i="7"/>
  <c r="N1411" i="7"/>
  <c r="AF1411" i="7"/>
  <c r="O1412" i="7"/>
  <c r="AG1412" i="7"/>
  <c r="AE1413" i="7"/>
  <c r="Q1414" i="7"/>
  <c r="AI1414" i="7"/>
  <c r="P338" i="7"/>
  <c r="AH338" i="7"/>
  <c r="T401" i="7"/>
  <c r="AI614" i="7"/>
  <c r="Y614" i="7"/>
  <c r="P614" i="7"/>
  <c r="AG614" i="7"/>
  <c r="X614" i="7"/>
  <c r="O614" i="7"/>
  <c r="AF614" i="7"/>
  <c r="W614" i="7"/>
  <c r="N614" i="7"/>
  <c r="AJ614" i="7"/>
  <c r="AA614" i="7"/>
  <c r="Q614" i="7"/>
  <c r="AD760" i="7"/>
  <c r="V760" i="7"/>
  <c r="N760" i="7"/>
  <c r="AB760" i="7"/>
  <c r="Q760" i="7"/>
  <c r="Z760" i="7"/>
  <c r="P760" i="7"/>
  <c r="AJ760" i="7"/>
  <c r="Y760" i="7"/>
  <c r="O760" i="7"/>
  <c r="AF760" i="7"/>
  <c r="U760" i="7"/>
  <c r="AE760" i="7"/>
  <c r="T760" i="7"/>
  <c r="AC760" i="7"/>
  <c r="R760" i="7"/>
  <c r="T1052" i="7"/>
  <c r="S547" i="7"/>
  <c r="AA547" i="7"/>
  <c r="S555" i="7"/>
  <c r="AA555" i="7"/>
  <c r="S563" i="7"/>
  <c r="AA563" i="7"/>
  <c r="S571" i="7"/>
  <c r="AA571" i="7"/>
  <c r="S579" i="7"/>
  <c r="AA579" i="7"/>
  <c r="W583" i="7"/>
  <c r="S587" i="7"/>
  <c r="AA587" i="7"/>
  <c r="O591" i="7"/>
  <c r="W591" i="7"/>
  <c r="S595" i="7"/>
  <c r="AA595" i="7"/>
  <c r="S603" i="7"/>
  <c r="AA603" i="7"/>
  <c r="T604" i="7"/>
  <c r="AB604" i="7"/>
  <c r="S751" i="7"/>
  <c r="AA751" i="7"/>
  <c r="T814" i="7"/>
  <c r="AB814" i="7"/>
  <c r="M877" i="7"/>
  <c r="U877" i="7"/>
  <c r="S1169" i="7"/>
  <c r="AA1169" i="7"/>
  <c r="T1236" i="7"/>
  <c r="AB1236" i="7"/>
  <c r="M331" i="7"/>
  <c r="U331" i="7"/>
  <c r="S815" i="7"/>
  <c r="AA815" i="7"/>
  <c r="T878" i="7"/>
  <c r="AB878" i="7"/>
  <c r="M948" i="7"/>
  <c r="U948" i="7"/>
  <c r="O968" i="7"/>
  <c r="W968" i="7"/>
  <c r="S1237" i="7"/>
  <c r="AA1237" i="7"/>
  <c r="T332" i="7"/>
  <c r="AB332" i="7"/>
  <c r="M395" i="7"/>
  <c r="U395" i="7"/>
  <c r="R816" i="7"/>
  <c r="Z816" i="7"/>
  <c r="AH816" i="7"/>
  <c r="S879" i="7"/>
  <c r="AA879" i="7"/>
  <c r="T949" i="7"/>
  <c r="AB949" i="7"/>
  <c r="M959" i="7"/>
  <c r="U959" i="7"/>
  <c r="W1045" i="7"/>
  <c r="R1238" i="7"/>
  <c r="Z1238" i="7"/>
  <c r="AH1238" i="7"/>
  <c r="S333" i="7"/>
  <c r="AA333" i="7"/>
  <c r="T396" i="7"/>
  <c r="AB396" i="7"/>
  <c r="M459" i="7"/>
  <c r="U459" i="7"/>
  <c r="N609" i="7"/>
  <c r="V609" i="7"/>
  <c r="AD609" i="7"/>
  <c r="O690" i="7"/>
  <c r="W690" i="7"/>
  <c r="R880" i="7"/>
  <c r="Z880" i="7"/>
  <c r="AH880" i="7"/>
  <c r="S950" i="7"/>
  <c r="AA950" i="7"/>
  <c r="T960" i="7"/>
  <c r="AB960" i="7"/>
  <c r="M970" i="7"/>
  <c r="U970" i="7"/>
  <c r="N1046" i="7"/>
  <c r="V1046" i="7"/>
  <c r="AD1046" i="7"/>
  <c r="O1109" i="7"/>
  <c r="W1109" i="7"/>
  <c r="R334" i="7"/>
  <c r="Z334" i="7"/>
  <c r="AH334" i="7"/>
  <c r="S397" i="7"/>
  <c r="AA397" i="7"/>
  <c r="T460" i="7"/>
  <c r="AB460" i="7"/>
  <c r="M610" i="7"/>
  <c r="U610" i="7"/>
  <c r="N691" i="7"/>
  <c r="V691" i="7"/>
  <c r="AD691" i="7"/>
  <c r="O755" i="7"/>
  <c r="W755" i="7"/>
  <c r="R951" i="7"/>
  <c r="Z951" i="7"/>
  <c r="AH951" i="7"/>
  <c r="S961" i="7"/>
  <c r="AA961" i="7"/>
  <c r="T971" i="7"/>
  <c r="AB971" i="7"/>
  <c r="M1047" i="7"/>
  <c r="U1047" i="7"/>
  <c r="N1110" i="7"/>
  <c r="V1110" i="7"/>
  <c r="AD1110" i="7"/>
  <c r="O1173" i="7"/>
  <c r="W1173" i="7"/>
  <c r="Q1303" i="7"/>
  <c r="Y1303" i="7"/>
  <c r="AG1303" i="7"/>
  <c r="R1313" i="7"/>
  <c r="Z1313" i="7"/>
  <c r="AH1313" i="7"/>
  <c r="S335" i="7"/>
  <c r="AA335" i="7"/>
  <c r="T398" i="7"/>
  <c r="AB398" i="7"/>
  <c r="M461" i="7"/>
  <c r="U461" i="7"/>
  <c r="N611" i="7"/>
  <c r="V611" i="7"/>
  <c r="AD611" i="7"/>
  <c r="O692" i="7"/>
  <c r="W692" i="7"/>
  <c r="Q819" i="7"/>
  <c r="Z819" i="7"/>
  <c r="AI819" i="7"/>
  <c r="U882" i="7"/>
  <c r="AD882" i="7"/>
  <c r="U962" i="7"/>
  <c r="AD962" i="7"/>
  <c r="J972" i="7"/>
  <c r="Q972" i="7"/>
  <c r="AA972" i="7"/>
  <c r="AJ972" i="7"/>
  <c r="M1048" i="7"/>
  <c r="V1048" i="7"/>
  <c r="Q1111" i="7"/>
  <c r="Z1111" i="7"/>
  <c r="AI1111" i="7"/>
  <c r="N1174" i="7"/>
  <c r="W1174" i="7"/>
  <c r="AF1174" i="7"/>
  <c r="S1241" i="7"/>
  <c r="N1304" i="7"/>
  <c r="X1304" i="7"/>
  <c r="AG1304" i="7"/>
  <c r="S1314" i="7"/>
  <c r="N336" i="7"/>
  <c r="W336" i="7"/>
  <c r="AF336" i="7"/>
  <c r="AH399" i="7"/>
  <c r="Z399" i="7"/>
  <c r="R399" i="7"/>
  <c r="T399" i="7"/>
  <c r="AC399" i="7"/>
  <c r="O462" i="7"/>
  <c r="X462" i="7"/>
  <c r="AG462" i="7"/>
  <c r="AJ612" i="7"/>
  <c r="AB612" i="7"/>
  <c r="T612" i="7"/>
  <c r="S612" i="7"/>
  <c r="AC612" i="7"/>
  <c r="P693" i="7"/>
  <c r="Y693" i="7"/>
  <c r="AH693" i="7"/>
  <c r="U757" i="7"/>
  <c r="AE757" i="7"/>
  <c r="U883" i="7"/>
  <c r="AE883" i="7"/>
  <c r="S953" i="7"/>
  <c r="T963" i="7"/>
  <c r="T973" i="7"/>
  <c r="AE973" i="7"/>
  <c r="R1049" i="7"/>
  <c r="AC1049" i="7"/>
  <c r="O1305" i="7"/>
  <c r="Z1305" i="7"/>
  <c r="N1315" i="7"/>
  <c r="X1315" i="7"/>
  <c r="AI1315" i="7"/>
  <c r="O337" i="7"/>
  <c r="Y337" i="7"/>
  <c r="AJ337" i="7"/>
  <c r="O400" i="7"/>
  <c r="Y400" i="7"/>
  <c r="AJ400" i="7"/>
  <c r="M463" i="7"/>
  <c r="X463" i="7"/>
  <c r="AH463" i="7"/>
  <c r="W613" i="7"/>
  <c r="AH613" i="7"/>
  <c r="W694" i="7"/>
  <c r="AH694" i="7"/>
  <c r="V758" i="7"/>
  <c r="AG758" i="7"/>
  <c r="AI821" i="7"/>
  <c r="U821" i="7"/>
  <c r="AE821" i="7"/>
  <c r="S884" i="7"/>
  <c r="Y954" i="7"/>
  <c r="Q964" i="7"/>
  <c r="AC964" i="7"/>
  <c r="S974" i="7"/>
  <c r="AG974" i="7"/>
  <c r="AG1050" i="7"/>
  <c r="Y1050" i="7"/>
  <c r="Q1050" i="7"/>
  <c r="AF1050" i="7"/>
  <c r="X1050" i="7"/>
  <c r="P1050" i="7"/>
  <c r="AC1050" i="7"/>
  <c r="U1050" i="7"/>
  <c r="M1050" i="7"/>
  <c r="W1050" i="7"/>
  <c r="AJ1050" i="7"/>
  <c r="P1113" i="7"/>
  <c r="AC1113" i="7"/>
  <c r="U1176" i="7"/>
  <c r="AG1176" i="7"/>
  <c r="O1306" i="7"/>
  <c r="AA1306" i="7"/>
  <c r="W1316" i="7"/>
  <c r="M1350" i="7"/>
  <c r="Z1350" i="7"/>
  <c r="Q1351" i="7"/>
  <c r="AC1351" i="7"/>
  <c r="T1352" i="7"/>
  <c r="AH1352" i="7"/>
  <c r="M1353" i="7"/>
  <c r="AA1353" i="7"/>
  <c r="Q1354" i="7"/>
  <c r="O1356" i="7"/>
  <c r="AE1356" i="7"/>
  <c r="AB1357" i="7"/>
  <c r="Y1358" i="7"/>
  <c r="R1359" i="7"/>
  <c r="AH1359" i="7"/>
  <c r="AB1360" i="7"/>
  <c r="AI1361" i="7"/>
  <c r="X1361" i="7"/>
  <c r="J1362" i="7"/>
  <c r="W1364" i="7"/>
  <c r="Q1366" i="7"/>
  <c r="AG1366" i="7"/>
  <c r="AG1367" i="7"/>
  <c r="Y1367" i="7"/>
  <c r="Q1367" i="7"/>
  <c r="AF1367" i="7"/>
  <c r="X1367" i="7"/>
  <c r="P1367" i="7"/>
  <c r="AE1367" i="7"/>
  <c r="W1367" i="7"/>
  <c r="O1367" i="7"/>
  <c r="AJ1367" i="7"/>
  <c r="AB1367" i="7"/>
  <c r="T1367" i="7"/>
  <c r="Z1367" i="7"/>
  <c r="P1369" i="7"/>
  <c r="AF1369" i="7"/>
  <c r="S1373" i="7"/>
  <c r="AC1377" i="7"/>
  <c r="AC1378" i="7"/>
  <c r="AI1379" i="7"/>
  <c r="AJ1380" i="7"/>
  <c r="AB1380" i="7"/>
  <c r="T1380" i="7"/>
  <c r="AF1380" i="7"/>
  <c r="W1380" i="7"/>
  <c r="N1380" i="7"/>
  <c r="AE1380" i="7"/>
  <c r="V1380" i="7"/>
  <c r="M1380" i="7"/>
  <c r="AD1380" i="7"/>
  <c r="U1380" i="7"/>
  <c r="AI1380" i="7"/>
  <c r="Z1380" i="7"/>
  <c r="Q1380" i="7"/>
  <c r="AA1380" i="7"/>
  <c r="AD1382" i="7"/>
  <c r="V1382" i="7"/>
  <c r="N1382" i="7"/>
  <c r="AH1382" i="7"/>
  <c r="Y1382" i="7"/>
  <c r="P1382" i="7"/>
  <c r="AG1382" i="7"/>
  <c r="X1382" i="7"/>
  <c r="O1382" i="7"/>
  <c r="AF1382" i="7"/>
  <c r="W1382" i="7"/>
  <c r="M1382" i="7"/>
  <c r="AB1382" i="7"/>
  <c r="S1382" i="7"/>
  <c r="AC1382" i="7"/>
  <c r="AD1384" i="7"/>
  <c r="M1385" i="7"/>
  <c r="M1386" i="7"/>
  <c r="AE1386" i="7"/>
  <c r="N1394" i="7"/>
  <c r="AF1394" i="7"/>
  <c r="O1396" i="7"/>
  <c r="AG1396" i="7"/>
  <c r="Q1397" i="7"/>
  <c r="AI1397" i="7"/>
  <c r="Q1398" i="7"/>
  <c r="AI1398" i="7"/>
  <c r="T1399" i="7"/>
  <c r="Q1400" i="7"/>
  <c r="AI1400" i="7"/>
  <c r="T1401" i="7"/>
  <c r="Q1403" i="7"/>
  <c r="AJ1403" i="7"/>
  <c r="AA1405" i="7"/>
  <c r="M1407" i="7"/>
  <c r="AF1407" i="7"/>
  <c r="S1409" i="7"/>
  <c r="S1410" i="7"/>
  <c r="O1411" i="7"/>
  <c r="AG1411" i="7"/>
  <c r="P1412" i="7"/>
  <c r="AH1412" i="7"/>
  <c r="O1413" i="7"/>
  <c r="AG1413" i="7"/>
  <c r="R1414" i="7"/>
  <c r="AJ1414" i="7"/>
  <c r="Q338" i="7"/>
  <c r="AI338" i="7"/>
  <c r="U401" i="7"/>
  <c r="M614" i="7"/>
  <c r="V822" i="7"/>
  <c r="AG885" i="7"/>
  <c r="Y885" i="7"/>
  <c r="Q885" i="7"/>
  <c r="AD885" i="7"/>
  <c r="V885" i="7"/>
  <c r="N885" i="7"/>
  <c r="AJ885" i="7"/>
  <c r="Z885" i="7"/>
  <c r="O885" i="7"/>
  <c r="AI885" i="7"/>
  <c r="X885" i="7"/>
  <c r="M885" i="7"/>
  <c r="AH885" i="7"/>
  <c r="W885" i="7"/>
  <c r="AC885" i="7"/>
  <c r="S885" i="7"/>
  <c r="AA885" i="7"/>
  <c r="P885" i="7"/>
  <c r="M760" i="7"/>
  <c r="AE823" i="7"/>
  <c r="W823" i="7"/>
  <c r="O823" i="7"/>
  <c r="AJ823" i="7"/>
  <c r="AB823" i="7"/>
  <c r="T823" i="7"/>
  <c r="Z823" i="7"/>
  <c r="P823" i="7"/>
  <c r="AI823" i="7"/>
  <c r="Y823" i="7"/>
  <c r="N823" i="7"/>
  <c r="AH823" i="7"/>
  <c r="X823" i="7"/>
  <c r="M823" i="7"/>
  <c r="AD823" i="7"/>
  <c r="S823" i="7"/>
  <c r="AC823" i="7"/>
  <c r="R823" i="7"/>
  <c r="AA823" i="7"/>
  <c r="Q823" i="7"/>
  <c r="U1052" i="7"/>
  <c r="S816" i="7"/>
  <c r="AA816" i="7"/>
  <c r="T879" i="7"/>
  <c r="AB879" i="7"/>
  <c r="S1238" i="7"/>
  <c r="AA1238" i="7"/>
  <c r="T333" i="7"/>
  <c r="AB333" i="7"/>
  <c r="O609" i="7"/>
  <c r="W609" i="7"/>
  <c r="P690" i="7"/>
  <c r="X690" i="7"/>
  <c r="S880" i="7"/>
  <c r="AA880" i="7"/>
  <c r="T950" i="7"/>
  <c r="AB950" i="7"/>
  <c r="O1046" i="7"/>
  <c r="W1046" i="7"/>
  <c r="P1109" i="7"/>
  <c r="X1109" i="7"/>
  <c r="S334" i="7"/>
  <c r="AA334" i="7"/>
  <c r="T397" i="7"/>
  <c r="AB397" i="7"/>
  <c r="O691" i="7"/>
  <c r="W691" i="7"/>
  <c r="P755" i="7"/>
  <c r="X755" i="7"/>
  <c r="S951" i="7"/>
  <c r="AA951" i="7"/>
  <c r="T961" i="7"/>
  <c r="AB961" i="7"/>
  <c r="O1110" i="7"/>
  <c r="W1110" i="7"/>
  <c r="P1173" i="7"/>
  <c r="X1173" i="7"/>
  <c r="R1303" i="7"/>
  <c r="Z1303" i="7"/>
  <c r="AH1303" i="7"/>
  <c r="S1313" i="7"/>
  <c r="AA1313" i="7"/>
  <c r="T335" i="7"/>
  <c r="AB335" i="7"/>
  <c r="O611" i="7"/>
  <c r="W611" i="7"/>
  <c r="P692" i="7"/>
  <c r="X692" i="7"/>
  <c r="R819" i="7"/>
  <c r="AA819" i="7"/>
  <c r="S972" i="7"/>
  <c r="R1111" i="7"/>
  <c r="AD1241" i="7"/>
  <c r="V1241" i="7"/>
  <c r="N1241" i="7"/>
  <c r="T1241" i="7"/>
  <c r="AC1241" i="7"/>
  <c r="P1304" i="7"/>
  <c r="Y1304" i="7"/>
  <c r="AH1304" i="7"/>
  <c r="AF1314" i="7"/>
  <c r="X1314" i="7"/>
  <c r="P1314" i="7"/>
  <c r="T1314" i="7"/>
  <c r="AC1314" i="7"/>
  <c r="O336" i="7"/>
  <c r="X336" i="7"/>
  <c r="AH336" i="7"/>
  <c r="U399" i="7"/>
  <c r="P462" i="7"/>
  <c r="Y462" i="7"/>
  <c r="Q693" i="7"/>
  <c r="Z693" i="7"/>
  <c r="AJ953" i="7"/>
  <c r="AB953" i="7"/>
  <c r="T953" i="7"/>
  <c r="AG953" i="7"/>
  <c r="Y953" i="7"/>
  <c r="Q953" i="7"/>
  <c r="U953" i="7"/>
  <c r="AE953" i="7"/>
  <c r="AC963" i="7"/>
  <c r="U963" i="7"/>
  <c r="M963" i="7"/>
  <c r="AH963" i="7"/>
  <c r="Z963" i="7"/>
  <c r="R963" i="7"/>
  <c r="V963" i="7"/>
  <c r="AF963" i="7"/>
  <c r="AI973" i="7"/>
  <c r="U973" i="7"/>
  <c r="S1049" i="7"/>
  <c r="J1242" i="7"/>
  <c r="Q1305" i="7"/>
  <c r="O1315" i="7"/>
  <c r="Z1315" i="7"/>
  <c r="P337" i="7"/>
  <c r="AA337" i="7"/>
  <c r="V821" i="7"/>
  <c r="AC884" i="7"/>
  <c r="AJ884" i="7"/>
  <c r="AB884" i="7"/>
  <c r="T884" i="7"/>
  <c r="AG884" i="7"/>
  <c r="Y884" i="7"/>
  <c r="Q884" i="7"/>
  <c r="U884" i="7"/>
  <c r="AF884" i="7"/>
  <c r="R964" i="7"/>
  <c r="AF964" i="7"/>
  <c r="U974" i="7"/>
  <c r="S1113" i="7"/>
  <c r="AI1176" i="7"/>
  <c r="V1176" i="7"/>
  <c r="AJ1176" i="7"/>
  <c r="P1306" i="7"/>
  <c r="AD1306" i="7"/>
  <c r="AD1316" i="7"/>
  <c r="V1316" i="7"/>
  <c r="N1316" i="7"/>
  <c r="AC1316" i="7"/>
  <c r="U1316" i="7"/>
  <c r="M1316" i="7"/>
  <c r="AH1316" i="7"/>
  <c r="Z1316" i="7"/>
  <c r="R1316" i="7"/>
  <c r="X1316" i="7"/>
  <c r="AJ1316" i="7"/>
  <c r="V1352" i="7"/>
  <c r="J1354" i="7"/>
  <c r="AI1358" i="7"/>
  <c r="J1365" i="7"/>
  <c r="T1369" i="7"/>
  <c r="AH1371" i="7"/>
  <c r="Y1371" i="7"/>
  <c r="P1371" i="7"/>
  <c r="AG1371" i="7"/>
  <c r="X1371" i="7"/>
  <c r="O1371" i="7"/>
  <c r="AF1371" i="7"/>
  <c r="W1371" i="7"/>
  <c r="N1371" i="7"/>
  <c r="AC1371" i="7"/>
  <c r="T1371" i="7"/>
  <c r="AD1371" i="7"/>
  <c r="V1373" i="7"/>
  <c r="AE1375" i="7"/>
  <c r="W1375" i="7"/>
  <c r="O1375" i="7"/>
  <c r="AJ1375" i="7"/>
  <c r="AA1375" i="7"/>
  <c r="R1375" i="7"/>
  <c r="AI1375" i="7"/>
  <c r="Z1375" i="7"/>
  <c r="Q1375" i="7"/>
  <c r="AH1375" i="7"/>
  <c r="Y1375" i="7"/>
  <c r="P1375" i="7"/>
  <c r="AD1375" i="7"/>
  <c r="U1375" i="7"/>
  <c r="AB1375" i="7"/>
  <c r="AB1379" i="7"/>
  <c r="R1379" i="7"/>
  <c r="AJ1379" i="7"/>
  <c r="Z1379" i="7"/>
  <c r="Q1379" i="7"/>
  <c r="AH1379" i="7"/>
  <c r="Y1379" i="7"/>
  <c r="P1379" i="7"/>
  <c r="AE1379" i="7"/>
  <c r="V1379" i="7"/>
  <c r="M1379" i="7"/>
  <c r="AD1379" i="7"/>
  <c r="AC1381" i="7"/>
  <c r="U1381" i="7"/>
  <c r="M1381" i="7"/>
  <c r="AB1381" i="7"/>
  <c r="S1381" i="7"/>
  <c r="AJ1381" i="7"/>
  <c r="AA1381" i="7"/>
  <c r="R1381" i="7"/>
  <c r="AI1381" i="7"/>
  <c r="Z1381" i="7"/>
  <c r="Q1381" i="7"/>
  <c r="AF1381" i="7"/>
  <c r="W1381" i="7"/>
  <c r="N1381" i="7"/>
  <c r="AD1381" i="7"/>
  <c r="AF1392" i="7"/>
  <c r="X1392" i="7"/>
  <c r="P1392" i="7"/>
  <c r="AJ1392" i="7"/>
  <c r="AA1392" i="7"/>
  <c r="R1392" i="7"/>
  <c r="AI1392" i="7"/>
  <c r="Z1392" i="7"/>
  <c r="Q1392" i="7"/>
  <c r="AH1392" i="7"/>
  <c r="Y1392" i="7"/>
  <c r="O1392" i="7"/>
  <c r="AD1392" i="7"/>
  <c r="U1392" i="7"/>
  <c r="AB1392" i="7"/>
  <c r="S1397" i="7"/>
  <c r="R1412" i="7"/>
  <c r="T1414" i="7"/>
  <c r="J695" i="7"/>
  <c r="S1303" i="7"/>
  <c r="AA1303" i="7"/>
  <c r="T1313" i="7"/>
  <c r="AB1313" i="7"/>
  <c r="AD819" i="7"/>
  <c r="V819" i="7"/>
  <c r="S819" i="7"/>
  <c r="AB819" i="7"/>
  <c r="AH972" i="7"/>
  <c r="Z972" i="7"/>
  <c r="R972" i="7"/>
  <c r="T972" i="7"/>
  <c r="AC972" i="7"/>
  <c r="AJ1111" i="7"/>
  <c r="AB1111" i="7"/>
  <c r="T1111" i="7"/>
  <c r="S1111" i="7"/>
  <c r="AC1111" i="7"/>
  <c r="U1241" i="7"/>
  <c r="U1314" i="7"/>
  <c r="W963" i="7"/>
  <c r="AD973" i="7"/>
  <c r="V973" i="7"/>
  <c r="N973" i="7"/>
  <c r="W973" i="7"/>
  <c r="AG973" i="7"/>
  <c r="AE1049" i="7"/>
  <c r="W1049" i="7"/>
  <c r="O1049" i="7"/>
  <c r="AJ1049" i="7"/>
  <c r="AB1049" i="7"/>
  <c r="T1049" i="7"/>
  <c r="U1049" i="7"/>
  <c r="AF1049" i="7"/>
  <c r="AF974" i="7"/>
  <c r="X974" i="7"/>
  <c r="P974" i="7"/>
  <c r="AE974" i="7"/>
  <c r="W974" i="7"/>
  <c r="O974" i="7"/>
  <c r="AJ974" i="7"/>
  <c r="AB974" i="7"/>
  <c r="T974" i="7"/>
  <c r="V974" i="7"/>
  <c r="AI974" i="7"/>
  <c r="AG1352" i="7"/>
  <c r="Y1352" i="7"/>
  <c r="Q1352" i="7"/>
  <c r="AF1352" i="7"/>
  <c r="X1352" i="7"/>
  <c r="P1352" i="7"/>
  <c r="AC1352" i="7"/>
  <c r="U1352" i="7"/>
  <c r="M1352" i="7"/>
  <c r="W1352" i="7"/>
  <c r="AJ1352" i="7"/>
  <c r="AF1358" i="7"/>
  <c r="X1358" i="7"/>
  <c r="P1358" i="7"/>
  <c r="AE1358" i="7"/>
  <c r="W1358" i="7"/>
  <c r="O1358" i="7"/>
  <c r="AD1358" i="7"/>
  <c r="V1358" i="7"/>
  <c r="N1358" i="7"/>
  <c r="AB1358" i="7"/>
  <c r="AD1364" i="7"/>
  <c r="V1364" i="7"/>
  <c r="N1364" i="7"/>
  <c r="AC1364" i="7"/>
  <c r="U1364" i="7"/>
  <c r="M1364" i="7"/>
  <c r="AJ1364" i="7"/>
  <c r="AB1364" i="7"/>
  <c r="T1364" i="7"/>
  <c r="AG1364" i="7"/>
  <c r="Y1364" i="7"/>
  <c r="Q1364" i="7"/>
  <c r="Z1364" i="7"/>
  <c r="J1399" i="7"/>
  <c r="AI1405" i="7"/>
  <c r="Z1405" i="7"/>
  <c r="Q1405" i="7"/>
  <c r="AH1405" i="7"/>
  <c r="Y1405" i="7"/>
  <c r="P1405" i="7"/>
  <c r="AG1405" i="7"/>
  <c r="X1405" i="7"/>
  <c r="O1405" i="7"/>
  <c r="AE1405" i="7"/>
  <c r="J1244" i="7"/>
  <c r="AF886" i="7"/>
  <c r="X886" i="7"/>
  <c r="P886" i="7"/>
  <c r="AC886" i="7"/>
  <c r="U886" i="7"/>
  <c r="M886" i="7"/>
  <c r="AJ886" i="7"/>
  <c r="Z886" i="7"/>
  <c r="O886" i="7"/>
  <c r="AI886" i="7"/>
  <c r="Y886" i="7"/>
  <c r="N886" i="7"/>
  <c r="AH886" i="7"/>
  <c r="W886" i="7"/>
  <c r="AD886" i="7"/>
  <c r="S886" i="7"/>
  <c r="AB886" i="7"/>
  <c r="R886" i="7"/>
  <c r="AA886" i="7"/>
  <c r="Q886" i="7"/>
  <c r="U464" i="7"/>
  <c r="J614" i="7"/>
  <c r="AF1317" i="7"/>
  <c r="X1317" i="7"/>
  <c r="P1317" i="7"/>
  <c r="AC1317" i="7"/>
  <c r="U1317" i="7"/>
  <c r="M1317" i="7"/>
  <c r="V1317" i="7"/>
  <c r="AG1317" i="7"/>
  <c r="AG339" i="7"/>
  <c r="Y339" i="7"/>
  <c r="Q339" i="7"/>
  <c r="AD339" i="7"/>
  <c r="V339" i="7"/>
  <c r="N339" i="7"/>
  <c r="U339" i="7"/>
  <c r="AF339" i="7"/>
  <c r="AH402" i="7"/>
  <c r="Z402" i="7"/>
  <c r="R402" i="7"/>
  <c r="AE402" i="7"/>
  <c r="W402" i="7"/>
  <c r="O402" i="7"/>
  <c r="U402" i="7"/>
  <c r="AF402" i="7"/>
  <c r="J696" i="7"/>
  <c r="Q1318" i="7"/>
  <c r="AC1318" i="7"/>
  <c r="T340" i="7"/>
  <c r="AH340" i="7"/>
  <c r="Q466" i="7"/>
  <c r="AD466" i="7"/>
  <c r="S761" i="7"/>
  <c r="AF761" i="7"/>
  <c r="AI824" i="7"/>
  <c r="X824" i="7"/>
  <c r="R977" i="7"/>
  <c r="AD977" i="7"/>
  <c r="AH1053" i="7"/>
  <c r="Z1053" i="7"/>
  <c r="R1053" i="7"/>
  <c r="AG1053" i="7"/>
  <c r="Y1053" i="7"/>
  <c r="Q1053" i="7"/>
  <c r="AD1053" i="7"/>
  <c r="V1053" i="7"/>
  <c r="N1053" i="7"/>
  <c r="W1053" i="7"/>
  <c r="AJ1053" i="7"/>
  <c r="V1246" i="7"/>
  <c r="T1319" i="7"/>
  <c r="AG1319" i="7"/>
  <c r="AF341" i="7"/>
  <c r="X341" i="7"/>
  <c r="P341" i="7"/>
  <c r="AE341" i="7"/>
  <c r="W341" i="7"/>
  <c r="O341" i="7"/>
  <c r="AJ341" i="7"/>
  <c r="AB341" i="7"/>
  <c r="T341" i="7"/>
  <c r="V341" i="7"/>
  <c r="AI341" i="7"/>
  <c r="AB467" i="7"/>
  <c r="J825" i="7"/>
  <c r="X825" i="7"/>
  <c r="V1054" i="7"/>
  <c r="T1117" i="7"/>
  <c r="X1310" i="7"/>
  <c r="AI342" i="7"/>
  <c r="AH405" i="7"/>
  <c r="Z405" i="7"/>
  <c r="R405" i="7"/>
  <c r="AG405" i="7"/>
  <c r="Y405" i="7"/>
  <c r="Q405" i="7"/>
  <c r="AF405" i="7"/>
  <c r="X405" i="7"/>
  <c r="P405" i="7"/>
  <c r="AE405" i="7"/>
  <c r="W405" i="7"/>
  <c r="O405" i="7"/>
  <c r="AJ405" i="7"/>
  <c r="AB405" i="7"/>
  <c r="T405" i="7"/>
  <c r="AC405" i="7"/>
  <c r="AI468" i="7"/>
  <c r="AD468" i="7"/>
  <c r="AA826" i="7"/>
  <c r="AB1118" i="7"/>
  <c r="AA1321" i="7"/>
  <c r="AB1713" i="7"/>
  <c r="AA1717" i="7"/>
  <c r="AB1721" i="7"/>
  <c r="AA1725" i="7"/>
  <c r="AD1729" i="7"/>
  <c r="AG1742" i="7"/>
  <c r="Y1742" i="7"/>
  <c r="Q1742" i="7"/>
  <c r="AB1742" i="7"/>
  <c r="S1742" i="7"/>
  <c r="AJ1742" i="7"/>
  <c r="AA1742" i="7"/>
  <c r="R1742" i="7"/>
  <c r="AI1742" i="7"/>
  <c r="Z1742" i="7"/>
  <c r="P1742" i="7"/>
  <c r="AH1742" i="7"/>
  <c r="X1742" i="7"/>
  <c r="O1742" i="7"/>
  <c r="AF1742" i="7"/>
  <c r="W1742" i="7"/>
  <c r="N1742" i="7"/>
  <c r="AE1742" i="7"/>
  <c r="V1742" i="7"/>
  <c r="M1742" i="7"/>
  <c r="AD1742" i="7"/>
  <c r="U1742" i="7"/>
  <c r="AC1744" i="7"/>
  <c r="T1744" i="7"/>
  <c r="AB1744" i="7"/>
  <c r="R1744" i="7"/>
  <c r="AJ1744" i="7"/>
  <c r="Z1744" i="7"/>
  <c r="Q1744" i="7"/>
  <c r="AH1744" i="7"/>
  <c r="Y1744" i="7"/>
  <c r="P1744" i="7"/>
  <c r="AG1744" i="7"/>
  <c r="X1744" i="7"/>
  <c r="O1744" i="7"/>
  <c r="AF1744" i="7"/>
  <c r="W1744" i="7"/>
  <c r="N1744" i="7"/>
  <c r="AE1744" i="7"/>
  <c r="V1744" i="7"/>
  <c r="M1744" i="7"/>
  <c r="AH1746" i="7"/>
  <c r="Y1746" i="7"/>
  <c r="P1746" i="7"/>
  <c r="AG1746" i="7"/>
  <c r="X1746" i="7"/>
  <c r="O1746" i="7"/>
  <c r="AE65" i="7"/>
  <c r="W65" i="7"/>
  <c r="O65" i="7"/>
  <c r="AC65" i="7"/>
  <c r="U65" i="7"/>
  <c r="M65" i="7"/>
  <c r="AH65" i="7"/>
  <c r="Z65" i="7"/>
  <c r="R65" i="7"/>
  <c r="Y65" i="7"/>
  <c r="X65" i="7"/>
  <c r="V65" i="7"/>
  <c r="AJ65" i="7"/>
  <c r="T65" i="7"/>
  <c r="AG65" i="7"/>
  <c r="Q65" i="7"/>
  <c r="AF65" i="7"/>
  <c r="P65" i="7"/>
  <c r="AD65" i="7"/>
  <c r="N65" i="7"/>
  <c r="AF1482" i="7"/>
  <c r="X1482" i="7"/>
  <c r="P1482" i="7"/>
  <c r="Z1482" i="7"/>
  <c r="W1482" i="7"/>
  <c r="V1482" i="7"/>
  <c r="AJ1482" i="7"/>
  <c r="T1482" i="7"/>
  <c r="AH1482" i="7"/>
  <c r="R1482" i="7"/>
  <c r="AE1482" i="7"/>
  <c r="O1482" i="7"/>
  <c r="AD1482" i="7"/>
  <c r="N1482" i="7"/>
  <c r="W1317" i="7"/>
  <c r="W339" i="7"/>
  <c r="V402" i="7"/>
  <c r="R1318" i="7"/>
  <c r="AD1318" i="7"/>
  <c r="V340" i="7"/>
  <c r="AI340" i="7"/>
  <c r="T466" i="7"/>
  <c r="AF466" i="7"/>
  <c r="T761" i="7"/>
  <c r="AG761" i="7"/>
  <c r="AE824" i="7"/>
  <c r="W824" i="7"/>
  <c r="O824" i="7"/>
  <c r="AD824" i="7"/>
  <c r="V824" i="7"/>
  <c r="N824" i="7"/>
  <c r="Y824" i="7"/>
  <c r="S977" i="7"/>
  <c r="AE977" i="7"/>
  <c r="AC1246" i="7"/>
  <c r="U1246" i="7"/>
  <c r="M1246" i="7"/>
  <c r="AJ1246" i="7"/>
  <c r="AB1246" i="7"/>
  <c r="T1246" i="7"/>
  <c r="AG1246" i="7"/>
  <c r="Y1246" i="7"/>
  <c r="Q1246" i="7"/>
  <c r="W1246" i="7"/>
  <c r="AI1246" i="7"/>
  <c r="U1319" i="7"/>
  <c r="AH1319" i="7"/>
  <c r="AD762" i="7"/>
  <c r="V762" i="7"/>
  <c r="N762" i="7"/>
  <c r="AC762" i="7"/>
  <c r="U762" i="7"/>
  <c r="M762" i="7"/>
  <c r="AJ762" i="7"/>
  <c r="AB762" i="7"/>
  <c r="T762" i="7"/>
  <c r="AG762" i="7"/>
  <c r="Y762" i="7"/>
  <c r="Q762" i="7"/>
  <c r="Z762" i="7"/>
  <c r="Y825" i="7"/>
  <c r="W1054" i="7"/>
  <c r="U1117" i="7"/>
  <c r="Z1310" i="7"/>
  <c r="AF1320" i="7"/>
  <c r="X1320" i="7"/>
  <c r="P1320" i="7"/>
  <c r="AE1320" i="7"/>
  <c r="W1320" i="7"/>
  <c r="O1320" i="7"/>
  <c r="AD1320" i="7"/>
  <c r="V1320" i="7"/>
  <c r="N1320" i="7"/>
  <c r="AC1320" i="7"/>
  <c r="U1320" i="7"/>
  <c r="M1320" i="7"/>
  <c r="AH1320" i="7"/>
  <c r="Z1320" i="7"/>
  <c r="R1320" i="7"/>
  <c r="AG1320" i="7"/>
  <c r="AG342" i="7"/>
  <c r="Y342" i="7"/>
  <c r="Q342" i="7"/>
  <c r="AF342" i="7"/>
  <c r="X342" i="7"/>
  <c r="P342" i="7"/>
  <c r="AE342" i="7"/>
  <c r="W342" i="7"/>
  <c r="O342" i="7"/>
  <c r="AD342" i="7"/>
  <c r="V342" i="7"/>
  <c r="N342" i="7"/>
  <c r="AH342" i="7"/>
  <c r="AE468" i="7"/>
  <c r="AF826" i="7"/>
  <c r="AE1118" i="7"/>
  <c r="AF1321" i="7"/>
  <c r="AE1713" i="7"/>
  <c r="AF1717" i="7"/>
  <c r="AE1721" i="7"/>
  <c r="AF1725" i="7"/>
  <c r="U1744" i="7"/>
  <c r="V1746" i="7"/>
  <c r="AB65" i="7"/>
  <c r="AB1482" i="7"/>
  <c r="S1048" i="7"/>
  <c r="AA1048" i="7"/>
  <c r="S462" i="7"/>
  <c r="AA462" i="7"/>
  <c r="S973" i="7"/>
  <c r="AA973" i="7"/>
  <c r="P1305" i="7"/>
  <c r="X1305" i="7"/>
  <c r="AF1305" i="7"/>
  <c r="S400" i="7"/>
  <c r="AA400" i="7"/>
  <c r="P821" i="7"/>
  <c r="X821" i="7"/>
  <c r="AF821" i="7"/>
  <c r="S964" i="7"/>
  <c r="AA964" i="7"/>
  <c r="O1176" i="7"/>
  <c r="W1176" i="7"/>
  <c r="AE1176" i="7"/>
  <c r="P1243" i="7"/>
  <c r="X1243" i="7"/>
  <c r="AF1243" i="7"/>
  <c r="S1350" i="7"/>
  <c r="AA1350" i="7"/>
  <c r="O1354" i="7"/>
  <c r="W1354" i="7"/>
  <c r="AE1354" i="7"/>
  <c r="P1355" i="7"/>
  <c r="X1355" i="7"/>
  <c r="AF1355" i="7"/>
  <c r="S1358" i="7"/>
  <c r="AA1358" i="7"/>
  <c r="N1361" i="7"/>
  <c r="V1361" i="7"/>
  <c r="AD1361" i="7"/>
  <c r="O1362" i="7"/>
  <c r="W1362" i="7"/>
  <c r="AE1362" i="7"/>
  <c r="P1363" i="7"/>
  <c r="X1363" i="7"/>
  <c r="AF1363" i="7"/>
  <c r="S1366" i="7"/>
  <c r="AA1366" i="7"/>
  <c r="N1369" i="7"/>
  <c r="V1369" i="7"/>
  <c r="AD1369" i="7"/>
  <c r="O1370" i="7"/>
  <c r="X1370" i="7"/>
  <c r="AG1370" i="7"/>
  <c r="AI1371" i="7"/>
  <c r="O1372" i="7"/>
  <c r="X1372" i="7"/>
  <c r="AG1372" i="7"/>
  <c r="AC1373" i="7"/>
  <c r="U1373" i="7"/>
  <c r="M1373" i="7"/>
  <c r="T1373" i="7"/>
  <c r="AD1373" i="7"/>
  <c r="Q1374" i="7"/>
  <c r="Z1374" i="7"/>
  <c r="Q1376" i="7"/>
  <c r="Z1376" i="7"/>
  <c r="J1378" i="7"/>
  <c r="N1383" i="7"/>
  <c r="X1383" i="7"/>
  <c r="AG1383" i="7"/>
  <c r="N1385" i="7"/>
  <c r="W1385" i="7"/>
  <c r="AF1385" i="7"/>
  <c r="AH1386" i="7"/>
  <c r="Z1386" i="7"/>
  <c r="R1386" i="7"/>
  <c r="T1386" i="7"/>
  <c r="AC1386" i="7"/>
  <c r="O1387" i="7"/>
  <c r="X1387" i="7"/>
  <c r="AG1387" i="7"/>
  <c r="AJ1388" i="7"/>
  <c r="AB1388" i="7"/>
  <c r="T1388" i="7"/>
  <c r="S1388" i="7"/>
  <c r="AC1388" i="7"/>
  <c r="P1389" i="7"/>
  <c r="Y1389" i="7"/>
  <c r="AH1389" i="7"/>
  <c r="Q1391" i="7"/>
  <c r="Z1391" i="7"/>
  <c r="P1393" i="7"/>
  <c r="Z1393" i="7"/>
  <c r="Q1395" i="7"/>
  <c r="Z1395" i="7"/>
  <c r="AJ1395" i="7"/>
  <c r="O1398" i="7"/>
  <c r="X1398" i="7"/>
  <c r="AG1398" i="7"/>
  <c r="N1400" i="7"/>
  <c r="W1400" i="7"/>
  <c r="AG1400" i="7"/>
  <c r="O1402" i="7"/>
  <c r="X1402" i="7"/>
  <c r="AG1402" i="7"/>
  <c r="AI1403" i="7"/>
  <c r="O1404" i="7"/>
  <c r="X1404" i="7"/>
  <c r="AG1404" i="7"/>
  <c r="AC1405" i="7"/>
  <c r="U1405" i="7"/>
  <c r="M1405" i="7"/>
  <c r="T1405" i="7"/>
  <c r="AD1405" i="7"/>
  <c r="Q1406" i="7"/>
  <c r="Z1406" i="7"/>
  <c r="Q1408" i="7"/>
  <c r="Z1408" i="7"/>
  <c r="J1410" i="7"/>
  <c r="N338" i="7"/>
  <c r="X338" i="7"/>
  <c r="AG338" i="7"/>
  <c r="N464" i="7"/>
  <c r="W464" i="7"/>
  <c r="AF464" i="7"/>
  <c r="AH614" i="7"/>
  <c r="Z614" i="7"/>
  <c r="R614" i="7"/>
  <c r="T614" i="7"/>
  <c r="AC614" i="7"/>
  <c r="O695" i="7"/>
  <c r="X695" i="7"/>
  <c r="AG695" i="7"/>
  <c r="AE759" i="7"/>
  <c r="W759" i="7"/>
  <c r="AJ759" i="7"/>
  <c r="AB759" i="7"/>
  <c r="T759" i="7"/>
  <c r="S759" i="7"/>
  <c r="AD759" i="7"/>
  <c r="J975" i="7"/>
  <c r="Q1051" i="7"/>
  <c r="AB1051" i="7"/>
  <c r="O1114" i="7"/>
  <c r="Z1114" i="7"/>
  <c r="P1177" i="7"/>
  <c r="AA1177" i="7"/>
  <c r="P1244" i="7"/>
  <c r="Z1244" i="7"/>
  <c r="N1307" i="7"/>
  <c r="Y1307" i="7"/>
  <c r="AI1307" i="7"/>
  <c r="N1317" i="7"/>
  <c r="Y1317" i="7"/>
  <c r="AI1317" i="7"/>
  <c r="M339" i="7"/>
  <c r="X339" i="7"/>
  <c r="AI339" i="7"/>
  <c r="M402" i="7"/>
  <c r="X402" i="7"/>
  <c r="AI402" i="7"/>
  <c r="V465" i="7"/>
  <c r="AJ615" i="7"/>
  <c r="AB615" i="7"/>
  <c r="T615" i="7"/>
  <c r="AG615" i="7"/>
  <c r="Y615" i="7"/>
  <c r="Q615" i="7"/>
  <c r="U615" i="7"/>
  <c r="AE615" i="7"/>
  <c r="AC696" i="7"/>
  <c r="U696" i="7"/>
  <c r="M696" i="7"/>
  <c r="AH696" i="7"/>
  <c r="Z696" i="7"/>
  <c r="R696" i="7"/>
  <c r="V696" i="7"/>
  <c r="AF696" i="7"/>
  <c r="AI760" i="7"/>
  <c r="J1052" i="7"/>
  <c r="Q1115" i="7"/>
  <c r="AB1115" i="7"/>
  <c r="O1178" i="7"/>
  <c r="Z1178" i="7"/>
  <c r="P1245" i="7"/>
  <c r="AA1245" i="7"/>
  <c r="Q1308" i="7"/>
  <c r="S1318" i="7"/>
  <c r="AG340" i="7"/>
  <c r="Y340" i="7"/>
  <c r="Q340" i="7"/>
  <c r="AF340" i="7"/>
  <c r="X340" i="7"/>
  <c r="P340" i="7"/>
  <c r="AC340" i="7"/>
  <c r="U340" i="7"/>
  <c r="M340" i="7"/>
  <c r="W340" i="7"/>
  <c r="AJ340" i="7"/>
  <c r="P403" i="7"/>
  <c r="AC403" i="7"/>
  <c r="U466" i="7"/>
  <c r="AG466" i="7"/>
  <c r="O697" i="7"/>
  <c r="W761" i="7"/>
  <c r="M824" i="7"/>
  <c r="Z824" i="7"/>
  <c r="Q887" i="7"/>
  <c r="AC887" i="7"/>
  <c r="T977" i="7"/>
  <c r="M1053" i="7"/>
  <c r="AA1053" i="7"/>
  <c r="Q1116" i="7"/>
  <c r="AD1116" i="7"/>
  <c r="X1246" i="7"/>
  <c r="S1309" i="7"/>
  <c r="AI1319" i="7"/>
  <c r="X1319" i="7"/>
  <c r="M341" i="7"/>
  <c r="Z341" i="7"/>
  <c r="S404" i="7"/>
  <c r="AI404" i="7"/>
  <c r="O467" i="7"/>
  <c r="AE467" i="7"/>
  <c r="AA762" i="7"/>
  <c r="AE825" i="7"/>
  <c r="W825" i="7"/>
  <c r="O825" i="7"/>
  <c r="AD825" i="7"/>
  <c r="V825" i="7"/>
  <c r="N825" i="7"/>
  <c r="AC825" i="7"/>
  <c r="U825" i="7"/>
  <c r="M825" i="7"/>
  <c r="AH825" i="7"/>
  <c r="Z825" i="7"/>
  <c r="R825" i="7"/>
  <c r="AA825" i="7"/>
  <c r="AH1054" i="7"/>
  <c r="Z1054" i="7"/>
  <c r="R1054" i="7"/>
  <c r="AG1054" i="7"/>
  <c r="Y1054" i="7"/>
  <c r="Q1054" i="7"/>
  <c r="AF1054" i="7"/>
  <c r="X1054" i="7"/>
  <c r="P1054" i="7"/>
  <c r="AC1054" i="7"/>
  <c r="U1054" i="7"/>
  <c r="M1054" i="7"/>
  <c r="AA1054" i="7"/>
  <c r="W1117" i="7"/>
  <c r="J1180" i="7"/>
  <c r="AI1320" i="7"/>
  <c r="M342" i="7"/>
  <c r="AJ342" i="7"/>
  <c r="M405" i="7"/>
  <c r="AI405" i="7"/>
  <c r="N468" i="7"/>
  <c r="AJ468" i="7"/>
  <c r="T1742" i="7"/>
  <c r="AD1744" i="7"/>
  <c r="AE1746" i="7"/>
  <c r="AH1793" i="7"/>
  <c r="Z1793" i="7"/>
  <c r="R1793" i="7"/>
  <c r="AF1793" i="7"/>
  <c r="X1793" i="7"/>
  <c r="P1793" i="7"/>
  <c r="AD1793" i="7"/>
  <c r="V1793" i="7"/>
  <c r="N1793" i="7"/>
  <c r="AJ1793" i="7"/>
  <c r="AC1793" i="7"/>
  <c r="AB1793" i="7"/>
  <c r="U1793" i="7"/>
  <c r="T1793" i="7"/>
  <c r="M1793" i="7"/>
  <c r="Z340" i="7"/>
  <c r="AD761" i="7"/>
  <c r="V761" i="7"/>
  <c r="N761" i="7"/>
  <c r="AC761" i="7"/>
  <c r="U761" i="7"/>
  <c r="M761" i="7"/>
  <c r="AH761" i="7"/>
  <c r="Z761" i="7"/>
  <c r="R761" i="7"/>
  <c r="X761" i="7"/>
  <c r="AJ761" i="7"/>
  <c r="AE1319" i="7"/>
  <c r="W1319" i="7"/>
  <c r="O1319" i="7"/>
  <c r="AD1319" i="7"/>
  <c r="V1319" i="7"/>
  <c r="N1319" i="7"/>
  <c r="Y1319" i="7"/>
  <c r="AB825" i="7"/>
  <c r="AB1054" i="7"/>
  <c r="AE1310" i="7"/>
  <c r="W1310" i="7"/>
  <c r="O1310" i="7"/>
  <c r="AD1310" i="7"/>
  <c r="V1310" i="7"/>
  <c r="N1310" i="7"/>
  <c r="AC1310" i="7"/>
  <c r="U1310" i="7"/>
  <c r="M1310" i="7"/>
  <c r="AJ1310" i="7"/>
  <c r="AB1310" i="7"/>
  <c r="T1310" i="7"/>
  <c r="AG1310" i="7"/>
  <c r="Y1310" i="7"/>
  <c r="Q1310" i="7"/>
  <c r="AF1310" i="7"/>
  <c r="AE826" i="7"/>
  <c r="W826" i="7"/>
  <c r="O826" i="7"/>
  <c r="AD826" i="7"/>
  <c r="V826" i="7"/>
  <c r="N826" i="7"/>
  <c r="AC826" i="7"/>
  <c r="U826" i="7"/>
  <c r="M826" i="7"/>
  <c r="AJ826" i="7"/>
  <c r="AB826" i="7"/>
  <c r="T826" i="7"/>
  <c r="AH826" i="7"/>
  <c r="Z826" i="7"/>
  <c r="R826" i="7"/>
  <c r="AG826" i="7"/>
  <c r="Y826" i="7"/>
  <c r="Q826" i="7"/>
  <c r="AE1321" i="7"/>
  <c r="W1321" i="7"/>
  <c r="O1321" i="7"/>
  <c r="AD1321" i="7"/>
  <c r="V1321" i="7"/>
  <c r="N1321" i="7"/>
  <c r="AC1321" i="7"/>
  <c r="U1321" i="7"/>
  <c r="M1321" i="7"/>
  <c r="AJ1321" i="7"/>
  <c r="AB1321" i="7"/>
  <c r="T1321" i="7"/>
  <c r="AH1321" i="7"/>
  <c r="Z1321" i="7"/>
  <c r="R1321" i="7"/>
  <c r="AG1321" i="7"/>
  <c r="Y1321" i="7"/>
  <c r="Q1321" i="7"/>
  <c r="AE1717" i="7"/>
  <c r="W1717" i="7"/>
  <c r="O1717" i="7"/>
  <c r="AD1717" i="7"/>
  <c r="V1717" i="7"/>
  <c r="N1717" i="7"/>
  <c r="AC1717" i="7"/>
  <c r="U1717" i="7"/>
  <c r="M1717" i="7"/>
  <c r="AJ1717" i="7"/>
  <c r="AB1717" i="7"/>
  <c r="T1717" i="7"/>
  <c r="AH1717" i="7"/>
  <c r="Z1717" i="7"/>
  <c r="R1717" i="7"/>
  <c r="AG1717" i="7"/>
  <c r="Y1717" i="7"/>
  <c r="Q1717" i="7"/>
  <c r="AE1725" i="7"/>
  <c r="W1725" i="7"/>
  <c r="O1725" i="7"/>
  <c r="AD1725" i="7"/>
  <c r="V1725" i="7"/>
  <c r="N1725" i="7"/>
  <c r="AC1725" i="7"/>
  <c r="U1725" i="7"/>
  <c r="M1725" i="7"/>
  <c r="AJ1725" i="7"/>
  <c r="AB1725" i="7"/>
  <c r="T1725" i="7"/>
  <c r="AH1725" i="7"/>
  <c r="Z1725" i="7"/>
  <c r="R1725" i="7"/>
  <c r="AG1725" i="7"/>
  <c r="Y1725" i="7"/>
  <c r="Q1725" i="7"/>
  <c r="AF1757" i="7"/>
  <c r="X1757" i="7"/>
  <c r="P1757" i="7"/>
  <c r="AB1757" i="7"/>
  <c r="S1757" i="7"/>
  <c r="AJ1757" i="7"/>
  <c r="AA1757" i="7"/>
  <c r="R1757" i="7"/>
  <c r="AI1757" i="7"/>
  <c r="Z1757" i="7"/>
  <c r="Q1757" i="7"/>
  <c r="AH1757" i="7"/>
  <c r="Y1757" i="7"/>
  <c r="O1757" i="7"/>
  <c r="AG1757" i="7"/>
  <c r="W1757" i="7"/>
  <c r="N1757" i="7"/>
  <c r="AE1757" i="7"/>
  <c r="V1757" i="7"/>
  <c r="M1757" i="7"/>
  <c r="AD1757" i="7"/>
  <c r="U1757" i="7"/>
  <c r="AE1772" i="7"/>
  <c r="W1772" i="7"/>
  <c r="O1772" i="7"/>
  <c r="AB1772" i="7"/>
  <c r="S1772" i="7"/>
  <c r="AJ1772" i="7"/>
  <c r="AA1772" i="7"/>
  <c r="R1772" i="7"/>
  <c r="AI1772" i="7"/>
  <c r="Z1772" i="7"/>
  <c r="Q1772" i="7"/>
  <c r="AH1772" i="7"/>
  <c r="Y1772" i="7"/>
  <c r="P1772" i="7"/>
  <c r="AG1772" i="7"/>
  <c r="X1772" i="7"/>
  <c r="N1772" i="7"/>
  <c r="AF1772" i="7"/>
  <c r="V1772" i="7"/>
  <c r="M1772" i="7"/>
  <c r="AD1772" i="7"/>
  <c r="U1772" i="7"/>
  <c r="AD1333" i="7"/>
  <c r="V1333" i="7"/>
  <c r="N1333" i="7"/>
  <c r="Z1333" i="7"/>
  <c r="X1333" i="7"/>
  <c r="U1333" i="7"/>
  <c r="AJ1333" i="7"/>
  <c r="T1333" i="7"/>
  <c r="AH1333" i="7"/>
  <c r="R1333" i="7"/>
  <c r="AF1333" i="7"/>
  <c r="P1333" i="7"/>
  <c r="AC1333" i="7"/>
  <c r="M1333" i="7"/>
  <c r="AH1340" i="7"/>
  <c r="Z1340" i="7"/>
  <c r="R1340" i="7"/>
  <c r="AF1340" i="7"/>
  <c r="X1340" i="7"/>
  <c r="P1340" i="7"/>
  <c r="AD1340" i="7"/>
  <c r="V1340" i="7"/>
  <c r="N1340" i="7"/>
  <c r="AC1340" i="7"/>
  <c r="U1340" i="7"/>
  <c r="M1340" i="7"/>
  <c r="Y1340" i="7"/>
  <c r="W1340" i="7"/>
  <c r="AJ1340" i="7"/>
  <c r="T1340" i="7"/>
  <c r="AI1340" i="7"/>
  <c r="S1340" i="7"/>
  <c r="AG1340" i="7"/>
  <c r="Q1340" i="7"/>
  <c r="AE1340" i="7"/>
  <c r="O1340" i="7"/>
  <c r="AB1340" i="7"/>
  <c r="AF1318" i="7"/>
  <c r="X1318" i="7"/>
  <c r="P1318" i="7"/>
  <c r="AE1318" i="7"/>
  <c r="W1318" i="7"/>
  <c r="O1318" i="7"/>
  <c r="AJ1318" i="7"/>
  <c r="AB1318" i="7"/>
  <c r="T1318" i="7"/>
  <c r="V1318" i="7"/>
  <c r="AI1318" i="7"/>
  <c r="N340" i="7"/>
  <c r="AA340" i="7"/>
  <c r="X466" i="7"/>
  <c r="Y761" i="7"/>
  <c r="AG977" i="7"/>
  <c r="Y977" i="7"/>
  <c r="Q977" i="7"/>
  <c r="AF977" i="7"/>
  <c r="X977" i="7"/>
  <c r="P977" i="7"/>
  <c r="AC977" i="7"/>
  <c r="U977" i="7"/>
  <c r="M977" i="7"/>
  <c r="W977" i="7"/>
  <c r="AJ977" i="7"/>
  <c r="M1319" i="7"/>
  <c r="Z1319" i="7"/>
  <c r="P825" i="7"/>
  <c r="N1054" i="7"/>
  <c r="AB1117" i="7"/>
  <c r="AH1310" i="7"/>
  <c r="AD1118" i="7"/>
  <c r="V1118" i="7"/>
  <c r="N1118" i="7"/>
  <c r="AD1713" i="7"/>
  <c r="V1713" i="7"/>
  <c r="N1713" i="7"/>
  <c r="AD1721" i="7"/>
  <c r="V1721" i="7"/>
  <c r="N1721" i="7"/>
  <c r="AF1729" i="7"/>
  <c r="W1729" i="7"/>
  <c r="N1729" i="7"/>
  <c r="AH469" i="7"/>
  <c r="Z469" i="7"/>
  <c r="R469" i="7"/>
  <c r="AG469" i="7"/>
  <c r="Y469" i="7"/>
  <c r="Q469" i="7"/>
  <c r="AF469" i="7"/>
  <c r="X469" i="7"/>
  <c r="P469" i="7"/>
  <c r="AE469" i="7"/>
  <c r="W469" i="7"/>
  <c r="O469" i="7"/>
  <c r="AD469" i="7"/>
  <c r="V469" i="7"/>
  <c r="N469" i="7"/>
  <c r="AC469" i="7"/>
  <c r="U469" i="7"/>
  <c r="M469" i="7"/>
  <c r="AJ469" i="7"/>
  <c r="AI469" i="7"/>
  <c r="AB469" i="7"/>
  <c r="AA469" i="7"/>
  <c r="T469" i="7"/>
  <c r="S469" i="7"/>
  <c r="S1305" i="7"/>
  <c r="AA1305" i="7"/>
  <c r="S821" i="7"/>
  <c r="AA821" i="7"/>
  <c r="R1176" i="7"/>
  <c r="Z1176" i="7"/>
  <c r="AH1176" i="7"/>
  <c r="S1243" i="7"/>
  <c r="AA1243" i="7"/>
  <c r="R1354" i="7"/>
  <c r="Z1354" i="7"/>
  <c r="AH1354" i="7"/>
  <c r="S1355" i="7"/>
  <c r="AA1355" i="7"/>
  <c r="Q1361" i="7"/>
  <c r="Y1361" i="7"/>
  <c r="AG1361" i="7"/>
  <c r="R1362" i="7"/>
  <c r="Z1362" i="7"/>
  <c r="AH1362" i="7"/>
  <c r="S1363" i="7"/>
  <c r="AA1363" i="7"/>
  <c r="Q1369" i="7"/>
  <c r="Y1369" i="7"/>
  <c r="AG1369" i="7"/>
  <c r="S1370" i="7"/>
  <c r="R1372" i="7"/>
  <c r="AD1374" i="7"/>
  <c r="V1374" i="7"/>
  <c r="N1374" i="7"/>
  <c r="T1374" i="7"/>
  <c r="AC1374" i="7"/>
  <c r="AF1376" i="7"/>
  <c r="X1376" i="7"/>
  <c r="P1376" i="7"/>
  <c r="T1376" i="7"/>
  <c r="AC1376" i="7"/>
  <c r="R1383" i="7"/>
  <c r="AA1383" i="7"/>
  <c r="AJ1383" i="7"/>
  <c r="R1385" i="7"/>
  <c r="AA1385" i="7"/>
  <c r="AJ1385" i="7"/>
  <c r="R1387" i="7"/>
  <c r="AB1387" i="7"/>
  <c r="S1389" i="7"/>
  <c r="AE1391" i="7"/>
  <c r="W1391" i="7"/>
  <c r="O1391" i="7"/>
  <c r="T1391" i="7"/>
  <c r="AC1391" i="7"/>
  <c r="AG1393" i="7"/>
  <c r="Y1393" i="7"/>
  <c r="Q1393" i="7"/>
  <c r="T1393" i="7"/>
  <c r="AC1393" i="7"/>
  <c r="U1395" i="7"/>
  <c r="R1398" i="7"/>
  <c r="AA1398" i="7"/>
  <c r="AJ1398" i="7"/>
  <c r="R1400" i="7"/>
  <c r="AA1400" i="7"/>
  <c r="AJ1400" i="7"/>
  <c r="S1402" i="7"/>
  <c r="R1404" i="7"/>
  <c r="AD1406" i="7"/>
  <c r="V1406" i="7"/>
  <c r="N1406" i="7"/>
  <c r="T1406" i="7"/>
  <c r="AC1406" i="7"/>
  <c r="AF1408" i="7"/>
  <c r="X1408" i="7"/>
  <c r="P1408" i="7"/>
  <c r="T1408" i="7"/>
  <c r="AC1408" i="7"/>
  <c r="R338" i="7"/>
  <c r="AA338" i="7"/>
  <c r="AJ338" i="7"/>
  <c r="R464" i="7"/>
  <c r="AA464" i="7"/>
  <c r="AJ464" i="7"/>
  <c r="R695" i="7"/>
  <c r="AB695" i="7"/>
  <c r="AI1051" i="7"/>
  <c r="U1051" i="7"/>
  <c r="AE1051" i="7"/>
  <c r="S1114" i="7"/>
  <c r="T1177" i="7"/>
  <c r="T1244" i="7"/>
  <c r="R1307" i="7"/>
  <c r="R1317" i="7"/>
  <c r="AB1317" i="7"/>
  <c r="R339" i="7"/>
  <c r="AB339" i="7"/>
  <c r="Q402" i="7"/>
  <c r="AB402" i="7"/>
  <c r="AI1115" i="7"/>
  <c r="U1115" i="7"/>
  <c r="AE1115" i="7"/>
  <c r="S1178" i="7"/>
  <c r="T1245" i="7"/>
  <c r="Y1318" i="7"/>
  <c r="O340" i="7"/>
  <c r="AB340" i="7"/>
  <c r="U403" i="7"/>
  <c r="M466" i="7"/>
  <c r="Y466" i="7"/>
  <c r="O761" i="7"/>
  <c r="AA761" i="7"/>
  <c r="R824" i="7"/>
  <c r="AF824" i="7"/>
  <c r="U887" i="7"/>
  <c r="Z977" i="7"/>
  <c r="S1053" i="7"/>
  <c r="AE1053" i="7"/>
  <c r="AI1116" i="7"/>
  <c r="V1116" i="7"/>
  <c r="AJ1116" i="7"/>
  <c r="P1246" i="7"/>
  <c r="AD1246" i="7"/>
  <c r="AD1309" i="7"/>
  <c r="V1309" i="7"/>
  <c r="N1309" i="7"/>
  <c r="AC1309" i="7"/>
  <c r="U1309" i="7"/>
  <c r="M1309" i="7"/>
  <c r="AH1309" i="7"/>
  <c r="Z1309" i="7"/>
  <c r="R1309" i="7"/>
  <c r="X1309" i="7"/>
  <c r="AJ1309" i="7"/>
  <c r="P1319" i="7"/>
  <c r="AB1319" i="7"/>
  <c r="R341" i="7"/>
  <c r="AD341" i="7"/>
  <c r="U467" i="7"/>
  <c r="R762" i="7"/>
  <c r="AH762" i="7"/>
  <c r="Q825" i="7"/>
  <c r="AG825" i="7"/>
  <c r="AF888" i="7"/>
  <c r="X888" i="7"/>
  <c r="P888" i="7"/>
  <c r="AE888" i="7"/>
  <c r="W888" i="7"/>
  <c r="O888" i="7"/>
  <c r="AD888" i="7"/>
  <c r="V888" i="7"/>
  <c r="N888" i="7"/>
  <c r="AB888" i="7"/>
  <c r="O1054" i="7"/>
  <c r="AE1054" i="7"/>
  <c r="M1117" i="7"/>
  <c r="AC1117" i="7"/>
  <c r="P1310" i="7"/>
  <c r="AI1310" i="7"/>
  <c r="T1320" i="7"/>
  <c r="U342" i="7"/>
  <c r="U405" i="7"/>
  <c r="V468" i="7"/>
  <c r="P826" i="7"/>
  <c r="O1118" i="7"/>
  <c r="P1321" i="7"/>
  <c r="O1713" i="7"/>
  <c r="P1717" i="7"/>
  <c r="O1721" i="7"/>
  <c r="P1725" i="7"/>
  <c r="O1729" i="7"/>
  <c r="AC1730" i="7"/>
  <c r="U1730" i="7"/>
  <c r="M1730" i="7"/>
  <c r="AH1730" i="7"/>
  <c r="Y1730" i="7"/>
  <c r="P1730" i="7"/>
  <c r="AG1730" i="7"/>
  <c r="X1730" i="7"/>
  <c r="O1730" i="7"/>
  <c r="AF1730" i="7"/>
  <c r="W1730" i="7"/>
  <c r="N1730" i="7"/>
  <c r="AE1730" i="7"/>
  <c r="V1730" i="7"/>
  <c r="AB1730" i="7"/>
  <c r="S1730" i="7"/>
  <c r="AJ1730" i="7"/>
  <c r="AA1730" i="7"/>
  <c r="R1730" i="7"/>
  <c r="T1757" i="7"/>
  <c r="AG61" i="7"/>
  <c r="Y61" i="7"/>
  <c r="Q61" i="7"/>
  <c r="AD61" i="7"/>
  <c r="V61" i="7"/>
  <c r="N61" i="7"/>
  <c r="Z61" i="7"/>
  <c r="X61" i="7"/>
  <c r="U61" i="7"/>
  <c r="AJ61" i="7"/>
  <c r="T61" i="7"/>
  <c r="AH61" i="7"/>
  <c r="R61" i="7"/>
  <c r="AF61" i="7"/>
  <c r="P61" i="7"/>
  <c r="AC61" i="7"/>
  <c r="M61" i="7"/>
  <c r="AD1483" i="7"/>
  <c r="V1483" i="7"/>
  <c r="N1483" i="7"/>
  <c r="AJ1483" i="7"/>
  <c r="AB1483" i="7"/>
  <c r="T1483" i="7"/>
  <c r="AH1483" i="7"/>
  <c r="Z1483" i="7"/>
  <c r="R1483" i="7"/>
  <c r="AG1483" i="7"/>
  <c r="Y1483" i="7"/>
  <c r="Q1483" i="7"/>
  <c r="W1483" i="7"/>
  <c r="U1483" i="7"/>
  <c r="AI1483" i="7"/>
  <c r="S1483" i="7"/>
  <c r="AF1483" i="7"/>
  <c r="P1483" i="7"/>
  <c r="AE1483" i="7"/>
  <c r="O1483" i="7"/>
  <c r="AC1483" i="7"/>
  <c r="M1483" i="7"/>
  <c r="AA1483" i="7"/>
  <c r="AH1519" i="7"/>
  <c r="Z1519" i="7"/>
  <c r="R1519" i="7"/>
  <c r="AG1519" i="7"/>
  <c r="Y1519" i="7"/>
  <c r="Q1519" i="7"/>
  <c r="AF1519" i="7"/>
  <c r="X1519" i="7"/>
  <c r="P1519" i="7"/>
  <c r="AE1519" i="7"/>
  <c r="W1519" i="7"/>
  <c r="O1519" i="7"/>
  <c r="AD1519" i="7"/>
  <c r="V1519" i="7"/>
  <c r="N1519" i="7"/>
  <c r="AC1519" i="7"/>
  <c r="U1519" i="7"/>
  <c r="M1519" i="7"/>
  <c r="AJ1519" i="7"/>
  <c r="AI1519" i="7"/>
  <c r="AB1519" i="7"/>
  <c r="AA1519" i="7"/>
  <c r="T1519" i="7"/>
  <c r="S1519" i="7"/>
  <c r="AG1791" i="7"/>
  <c r="Y1791" i="7"/>
  <c r="Q1791" i="7"/>
  <c r="AF1791" i="7"/>
  <c r="X1791" i="7"/>
  <c r="P1791" i="7"/>
  <c r="AE1791" i="7"/>
  <c r="W1791" i="7"/>
  <c r="O1791" i="7"/>
  <c r="AD1791" i="7"/>
  <c r="V1791" i="7"/>
  <c r="N1791" i="7"/>
  <c r="AC1791" i="7"/>
  <c r="U1791" i="7"/>
  <c r="M1791" i="7"/>
  <c r="AJ1791" i="7"/>
  <c r="AB1791" i="7"/>
  <c r="T1791" i="7"/>
  <c r="AI1791" i="7"/>
  <c r="AH1791" i="7"/>
  <c r="AA1791" i="7"/>
  <c r="Z1791" i="7"/>
  <c r="S1791" i="7"/>
  <c r="R1791" i="7"/>
  <c r="S1176" i="7"/>
  <c r="AA1176" i="7"/>
  <c r="T1243" i="7"/>
  <c r="AB1243" i="7"/>
  <c r="S1354" i="7"/>
  <c r="AA1354" i="7"/>
  <c r="T1355" i="7"/>
  <c r="AB1355" i="7"/>
  <c r="R1361" i="7"/>
  <c r="Z1361" i="7"/>
  <c r="AH1361" i="7"/>
  <c r="S1362" i="7"/>
  <c r="AA1362" i="7"/>
  <c r="T1363" i="7"/>
  <c r="AB1363" i="7"/>
  <c r="R1369" i="7"/>
  <c r="Z1369" i="7"/>
  <c r="AH1369" i="7"/>
  <c r="AH1370" i="7"/>
  <c r="Z1370" i="7"/>
  <c r="R1370" i="7"/>
  <c r="T1370" i="7"/>
  <c r="AC1370" i="7"/>
  <c r="AJ1372" i="7"/>
  <c r="AB1372" i="7"/>
  <c r="T1372" i="7"/>
  <c r="S1372" i="7"/>
  <c r="AC1372" i="7"/>
  <c r="U1374" i="7"/>
  <c r="U1376" i="7"/>
  <c r="S1383" i="7"/>
  <c r="S1385" i="7"/>
  <c r="AI1387" i="7"/>
  <c r="T1387" i="7"/>
  <c r="AC1387" i="7"/>
  <c r="AC1389" i="7"/>
  <c r="U1389" i="7"/>
  <c r="M1389" i="7"/>
  <c r="T1389" i="7"/>
  <c r="AD1389" i="7"/>
  <c r="U1391" i="7"/>
  <c r="U1393" i="7"/>
  <c r="J1394" i="7"/>
  <c r="S1398" i="7"/>
  <c r="S1400" i="7"/>
  <c r="AH1402" i="7"/>
  <c r="Z1402" i="7"/>
  <c r="R1402" i="7"/>
  <c r="T1402" i="7"/>
  <c r="AC1402" i="7"/>
  <c r="AJ1404" i="7"/>
  <c r="AB1404" i="7"/>
  <c r="T1404" i="7"/>
  <c r="S1404" i="7"/>
  <c r="AC1404" i="7"/>
  <c r="U1406" i="7"/>
  <c r="U1408" i="7"/>
  <c r="S338" i="7"/>
  <c r="S464" i="7"/>
  <c r="AI695" i="7"/>
  <c r="T695" i="7"/>
  <c r="AC695" i="7"/>
  <c r="V1051" i="7"/>
  <c r="AG1051" i="7"/>
  <c r="AJ1114" i="7"/>
  <c r="AB1114" i="7"/>
  <c r="T1114" i="7"/>
  <c r="AG1114" i="7"/>
  <c r="Y1114" i="7"/>
  <c r="Q1114" i="7"/>
  <c r="U1114" i="7"/>
  <c r="AE1114" i="7"/>
  <c r="AC1177" i="7"/>
  <c r="U1177" i="7"/>
  <c r="M1177" i="7"/>
  <c r="AH1177" i="7"/>
  <c r="Z1177" i="7"/>
  <c r="R1177" i="7"/>
  <c r="V1177" i="7"/>
  <c r="AF1177" i="7"/>
  <c r="S1317" i="7"/>
  <c r="AD1317" i="7"/>
  <c r="S339" i="7"/>
  <c r="AC339" i="7"/>
  <c r="S402" i="7"/>
  <c r="AC402" i="7"/>
  <c r="V1115" i="7"/>
  <c r="AG1115" i="7"/>
  <c r="AJ1178" i="7"/>
  <c r="AB1178" i="7"/>
  <c r="T1178" i="7"/>
  <c r="AG1178" i="7"/>
  <c r="Y1178" i="7"/>
  <c r="Q1178" i="7"/>
  <c r="U1178" i="7"/>
  <c r="AE1178" i="7"/>
  <c r="AC1245" i="7"/>
  <c r="U1245" i="7"/>
  <c r="M1245" i="7"/>
  <c r="AH1245" i="7"/>
  <c r="Z1245" i="7"/>
  <c r="R1245" i="7"/>
  <c r="V1245" i="7"/>
  <c r="AF1245" i="7"/>
  <c r="M1318" i="7"/>
  <c r="Z1318" i="7"/>
  <c r="R340" i="7"/>
  <c r="AD340" i="7"/>
  <c r="AH403" i="7"/>
  <c r="Z403" i="7"/>
  <c r="R403" i="7"/>
  <c r="AG403" i="7"/>
  <c r="Y403" i="7"/>
  <c r="Q403" i="7"/>
  <c r="AD403" i="7"/>
  <c r="V403" i="7"/>
  <c r="N403" i="7"/>
  <c r="W403" i="7"/>
  <c r="AJ403" i="7"/>
  <c r="N466" i="7"/>
  <c r="AB466" i="7"/>
  <c r="P761" i="7"/>
  <c r="AB761" i="7"/>
  <c r="T824" i="7"/>
  <c r="AG824" i="7"/>
  <c r="AF887" i="7"/>
  <c r="X887" i="7"/>
  <c r="P887" i="7"/>
  <c r="AE887" i="7"/>
  <c r="W887" i="7"/>
  <c r="O887" i="7"/>
  <c r="AJ887" i="7"/>
  <c r="AB887" i="7"/>
  <c r="T887" i="7"/>
  <c r="V887" i="7"/>
  <c r="AI887" i="7"/>
  <c r="N977" i="7"/>
  <c r="AA977" i="7"/>
  <c r="T1053" i="7"/>
  <c r="AF1053" i="7"/>
  <c r="X1116" i="7"/>
  <c r="R1246" i="7"/>
  <c r="AE1246" i="7"/>
  <c r="Q1319" i="7"/>
  <c r="AC1319" i="7"/>
  <c r="S341" i="7"/>
  <c r="AG341" i="7"/>
  <c r="AH404" i="7"/>
  <c r="Z404" i="7"/>
  <c r="R404" i="7"/>
  <c r="AG404" i="7"/>
  <c r="Y404" i="7"/>
  <c r="Q404" i="7"/>
  <c r="AF404" i="7"/>
  <c r="X404" i="7"/>
  <c r="P404" i="7"/>
  <c r="AC404" i="7"/>
  <c r="U404" i="7"/>
  <c r="M404" i="7"/>
  <c r="AA404" i="7"/>
  <c r="W467" i="7"/>
  <c r="S762" i="7"/>
  <c r="AI762" i="7"/>
  <c r="S825" i="7"/>
  <c r="AI825" i="7"/>
  <c r="S1054" i="7"/>
  <c r="AI1054" i="7"/>
  <c r="O1117" i="7"/>
  <c r="AE1117" i="7"/>
  <c r="R1310" i="7"/>
  <c r="Y1320" i="7"/>
  <c r="Z342" i="7"/>
  <c r="V405" i="7"/>
  <c r="W468" i="7"/>
  <c r="S826" i="7"/>
  <c r="T1118" i="7"/>
  <c r="S1321" i="7"/>
  <c r="T1713" i="7"/>
  <c r="S1717" i="7"/>
  <c r="T1721" i="7"/>
  <c r="S1725" i="7"/>
  <c r="U1729" i="7"/>
  <c r="AC1757" i="7"/>
  <c r="AC57" i="7"/>
  <c r="U57" i="7"/>
  <c r="M57" i="7"/>
  <c r="AF57" i="7"/>
  <c r="V57" i="7"/>
  <c r="AE57" i="7"/>
  <c r="T57" i="7"/>
  <c r="AD57" i="7"/>
  <c r="R57" i="7"/>
  <c r="AB57" i="7"/>
  <c r="Q57" i="7"/>
  <c r="Z57" i="7"/>
  <c r="P57" i="7"/>
  <c r="AJ57" i="7"/>
  <c r="Y57" i="7"/>
  <c r="O57" i="7"/>
  <c r="AH57" i="7"/>
  <c r="X57" i="7"/>
  <c r="N57" i="7"/>
  <c r="AE1337" i="7"/>
  <c r="W1337" i="7"/>
  <c r="O1337" i="7"/>
  <c r="AC1337" i="7"/>
  <c r="U1337" i="7"/>
  <c r="M1337" i="7"/>
  <c r="AH1337" i="7"/>
  <c r="Z1337" i="7"/>
  <c r="R1337" i="7"/>
  <c r="Y1337" i="7"/>
  <c r="X1337" i="7"/>
  <c r="V1337" i="7"/>
  <c r="AJ1337" i="7"/>
  <c r="T1337" i="7"/>
  <c r="AG1337" i="7"/>
  <c r="Q1337" i="7"/>
  <c r="AF1337" i="7"/>
  <c r="P1337" i="7"/>
  <c r="AD1337" i="7"/>
  <c r="N1337" i="7"/>
  <c r="AH1490" i="7"/>
  <c r="Z1490" i="7"/>
  <c r="R1490" i="7"/>
  <c r="AF1490" i="7"/>
  <c r="X1490" i="7"/>
  <c r="P1490" i="7"/>
  <c r="AD1490" i="7"/>
  <c r="AB1490" i="7"/>
  <c r="W1490" i="7"/>
  <c r="V1490" i="7"/>
  <c r="T1490" i="7"/>
  <c r="O1490" i="7"/>
  <c r="AJ1490" i="7"/>
  <c r="N1490" i="7"/>
  <c r="S1361" i="7"/>
  <c r="AA1361" i="7"/>
  <c r="T1362" i="7"/>
  <c r="AB1362" i="7"/>
  <c r="S1369" i="7"/>
  <c r="AA1369" i="7"/>
  <c r="U1370" i="7"/>
  <c r="AE1383" i="7"/>
  <c r="W1383" i="7"/>
  <c r="O1383" i="7"/>
  <c r="T1383" i="7"/>
  <c r="AC1383" i="7"/>
  <c r="AG1385" i="7"/>
  <c r="Y1385" i="7"/>
  <c r="Q1385" i="7"/>
  <c r="T1385" i="7"/>
  <c r="AC1385" i="7"/>
  <c r="U1387" i="7"/>
  <c r="V1389" i="7"/>
  <c r="AD1398" i="7"/>
  <c r="V1398" i="7"/>
  <c r="N1398" i="7"/>
  <c r="T1398" i="7"/>
  <c r="AC1398" i="7"/>
  <c r="AF1400" i="7"/>
  <c r="X1400" i="7"/>
  <c r="P1400" i="7"/>
  <c r="T1400" i="7"/>
  <c r="AC1400" i="7"/>
  <c r="U1402" i="7"/>
  <c r="AE338" i="7"/>
  <c r="W338" i="7"/>
  <c r="O338" i="7"/>
  <c r="T338" i="7"/>
  <c r="AC338" i="7"/>
  <c r="AG464" i="7"/>
  <c r="Y464" i="7"/>
  <c r="Q464" i="7"/>
  <c r="T464" i="7"/>
  <c r="AC464" i="7"/>
  <c r="U695" i="7"/>
  <c r="M1051" i="7"/>
  <c r="W1051" i="7"/>
  <c r="V1114" i="7"/>
  <c r="AF1114" i="7"/>
  <c r="W1177" i="7"/>
  <c r="AG1177" i="7"/>
  <c r="AD1244" i="7"/>
  <c r="V1244" i="7"/>
  <c r="N1244" i="7"/>
  <c r="W1244" i="7"/>
  <c r="AG1244" i="7"/>
  <c r="AE1307" i="7"/>
  <c r="W1307" i="7"/>
  <c r="O1307" i="7"/>
  <c r="AJ1307" i="7"/>
  <c r="AB1307" i="7"/>
  <c r="T1307" i="7"/>
  <c r="U1307" i="7"/>
  <c r="AF1307" i="7"/>
  <c r="T1317" i="7"/>
  <c r="AE1317" i="7"/>
  <c r="T339" i="7"/>
  <c r="AE339" i="7"/>
  <c r="T402" i="7"/>
  <c r="AD402" i="7"/>
  <c r="M1115" i="7"/>
  <c r="W1115" i="7"/>
  <c r="V1178" i="7"/>
  <c r="AF1178" i="7"/>
  <c r="W1245" i="7"/>
  <c r="AG1245" i="7"/>
  <c r="AE1308" i="7"/>
  <c r="W1308" i="7"/>
  <c r="O1308" i="7"/>
  <c r="AD1308" i="7"/>
  <c r="V1308" i="7"/>
  <c r="N1308" i="7"/>
  <c r="Y1308" i="7"/>
  <c r="N1318" i="7"/>
  <c r="AA1318" i="7"/>
  <c r="S340" i="7"/>
  <c r="X403" i="7"/>
  <c r="P466" i="7"/>
  <c r="AC697" i="7"/>
  <c r="U697" i="7"/>
  <c r="M697" i="7"/>
  <c r="AJ697" i="7"/>
  <c r="AB697" i="7"/>
  <c r="T697" i="7"/>
  <c r="AG697" i="7"/>
  <c r="Y697" i="7"/>
  <c r="Q697" i="7"/>
  <c r="W697" i="7"/>
  <c r="AI697" i="7"/>
  <c r="Q761" i="7"/>
  <c r="AE761" i="7"/>
  <c r="U824" i="7"/>
  <c r="AH824" i="7"/>
  <c r="Y887" i="7"/>
  <c r="O977" i="7"/>
  <c r="AB977" i="7"/>
  <c r="U1053" i="7"/>
  <c r="AI1053" i="7"/>
  <c r="M1116" i="7"/>
  <c r="S1246" i="7"/>
  <c r="AF1246" i="7"/>
  <c r="O1309" i="7"/>
  <c r="AA1309" i="7"/>
  <c r="R1319" i="7"/>
  <c r="AF1319" i="7"/>
  <c r="U341" i="7"/>
  <c r="AH341" i="7"/>
  <c r="AB404" i="7"/>
  <c r="AI467" i="7"/>
  <c r="J617" i="7"/>
  <c r="W762" i="7"/>
  <c r="T825" i="7"/>
  <c r="AJ825" i="7"/>
  <c r="Q888" i="7"/>
  <c r="AG888" i="7"/>
  <c r="AG978" i="7"/>
  <c r="Y978" i="7"/>
  <c r="Q978" i="7"/>
  <c r="AF978" i="7"/>
  <c r="X978" i="7"/>
  <c r="P978" i="7"/>
  <c r="AE978" i="7"/>
  <c r="W978" i="7"/>
  <c r="O978" i="7"/>
  <c r="AJ978" i="7"/>
  <c r="AB978" i="7"/>
  <c r="T978" i="7"/>
  <c r="Z978" i="7"/>
  <c r="T1054" i="7"/>
  <c r="AJ1054" i="7"/>
  <c r="P1117" i="7"/>
  <c r="AF1117" i="7"/>
  <c r="S1310" i="7"/>
  <c r="J1320" i="7"/>
  <c r="AA1320" i="7"/>
  <c r="AB342" i="7"/>
  <c r="AA405" i="7"/>
  <c r="X826" i="7"/>
  <c r="AH1055" i="7"/>
  <c r="Z1055" i="7"/>
  <c r="R1055" i="7"/>
  <c r="AG1055" i="7"/>
  <c r="Y1055" i="7"/>
  <c r="Q1055" i="7"/>
  <c r="AF1055" i="7"/>
  <c r="X1055" i="7"/>
  <c r="P1055" i="7"/>
  <c r="AE1055" i="7"/>
  <c r="W1055" i="7"/>
  <c r="O1055" i="7"/>
  <c r="AC1055" i="7"/>
  <c r="U1055" i="7"/>
  <c r="M1055" i="7"/>
  <c r="AJ1055" i="7"/>
  <c r="AB1055" i="7"/>
  <c r="T1055" i="7"/>
  <c r="W1118" i="7"/>
  <c r="X1321" i="7"/>
  <c r="AH1712" i="7"/>
  <c r="Z1712" i="7"/>
  <c r="R1712" i="7"/>
  <c r="AG1712" i="7"/>
  <c r="Y1712" i="7"/>
  <c r="Q1712" i="7"/>
  <c r="AF1712" i="7"/>
  <c r="X1712" i="7"/>
  <c r="P1712" i="7"/>
  <c r="AE1712" i="7"/>
  <c r="W1712" i="7"/>
  <c r="O1712" i="7"/>
  <c r="AC1712" i="7"/>
  <c r="U1712" i="7"/>
  <c r="M1712" i="7"/>
  <c r="AJ1712" i="7"/>
  <c r="AB1712" i="7"/>
  <c r="T1712" i="7"/>
  <c r="W1713" i="7"/>
  <c r="X1717" i="7"/>
  <c r="AH1720" i="7"/>
  <c r="Z1720" i="7"/>
  <c r="R1720" i="7"/>
  <c r="AG1720" i="7"/>
  <c r="Y1720" i="7"/>
  <c r="Q1720" i="7"/>
  <c r="AF1720" i="7"/>
  <c r="X1720" i="7"/>
  <c r="P1720" i="7"/>
  <c r="AE1720" i="7"/>
  <c r="W1720" i="7"/>
  <c r="O1720" i="7"/>
  <c r="AC1720" i="7"/>
  <c r="U1720" i="7"/>
  <c r="M1720" i="7"/>
  <c r="AJ1720" i="7"/>
  <c r="AB1720" i="7"/>
  <c r="T1720" i="7"/>
  <c r="W1721" i="7"/>
  <c r="X1725" i="7"/>
  <c r="AH1728" i="7"/>
  <c r="Z1728" i="7"/>
  <c r="R1728" i="7"/>
  <c r="AG1728" i="7"/>
  <c r="Y1728" i="7"/>
  <c r="Q1728" i="7"/>
  <c r="AF1728" i="7"/>
  <c r="X1728" i="7"/>
  <c r="P1728" i="7"/>
  <c r="AE1728" i="7"/>
  <c r="W1728" i="7"/>
  <c r="O1728" i="7"/>
  <c r="AC1728" i="7"/>
  <c r="U1728" i="7"/>
  <c r="M1728" i="7"/>
  <c r="AJ1728" i="7"/>
  <c r="AB1728" i="7"/>
  <c r="T1728" i="7"/>
  <c r="X1729" i="7"/>
  <c r="Q1730" i="7"/>
  <c r="AE1740" i="7"/>
  <c r="W1740" i="7"/>
  <c r="O1740" i="7"/>
  <c r="AB1740" i="7"/>
  <c r="S1740" i="7"/>
  <c r="AJ1740" i="7"/>
  <c r="AA1740" i="7"/>
  <c r="R1740" i="7"/>
  <c r="AI1740" i="7"/>
  <c r="Z1740" i="7"/>
  <c r="Q1740" i="7"/>
  <c r="AH1740" i="7"/>
  <c r="Y1740" i="7"/>
  <c r="P1740" i="7"/>
  <c r="AG1740" i="7"/>
  <c r="X1740" i="7"/>
  <c r="N1740" i="7"/>
  <c r="AF1740" i="7"/>
  <c r="V1740" i="7"/>
  <c r="M1740" i="7"/>
  <c r="AD1740" i="7"/>
  <c r="U1740" i="7"/>
  <c r="AB1746" i="7"/>
  <c r="AD1755" i="7"/>
  <c r="V1755" i="7"/>
  <c r="N1755" i="7"/>
  <c r="AB1755" i="7"/>
  <c r="S1755" i="7"/>
  <c r="AJ1755" i="7"/>
  <c r="AA1755" i="7"/>
  <c r="R1755" i="7"/>
  <c r="AI1755" i="7"/>
  <c r="Z1755" i="7"/>
  <c r="Q1755" i="7"/>
  <c r="AH1755" i="7"/>
  <c r="Y1755" i="7"/>
  <c r="P1755" i="7"/>
  <c r="AG1755" i="7"/>
  <c r="X1755" i="7"/>
  <c r="O1755" i="7"/>
  <c r="AF1755" i="7"/>
  <c r="W1755" i="7"/>
  <c r="M1755" i="7"/>
  <c r="AE1755" i="7"/>
  <c r="U1755" i="7"/>
  <c r="AG1759" i="7"/>
  <c r="X1759" i="7"/>
  <c r="O1759" i="7"/>
  <c r="AF1759" i="7"/>
  <c r="W1759" i="7"/>
  <c r="N1759" i="7"/>
  <c r="W57" i="7"/>
  <c r="AB1337" i="7"/>
  <c r="X1483" i="7"/>
  <c r="AH1487" i="7"/>
  <c r="Z1487" i="7"/>
  <c r="R1487" i="7"/>
  <c r="AF1487" i="7"/>
  <c r="X1487" i="7"/>
  <c r="P1487" i="7"/>
  <c r="AE1487" i="7"/>
  <c r="W1487" i="7"/>
  <c r="AD1487" i="7"/>
  <c r="V1487" i="7"/>
  <c r="N1487" i="7"/>
  <c r="AC1487" i="7"/>
  <c r="U1487" i="7"/>
  <c r="M1487" i="7"/>
  <c r="AA1487" i="7"/>
  <c r="Y1487" i="7"/>
  <c r="T1487" i="7"/>
  <c r="S1487" i="7"/>
  <c r="AJ1487" i="7"/>
  <c r="Q1487" i="7"/>
  <c r="AI1487" i="7"/>
  <c r="O1487" i="7"/>
  <c r="AG1487" i="7"/>
  <c r="AE1490" i="7"/>
  <c r="AH639" i="7"/>
  <c r="Z639" i="7"/>
  <c r="R639" i="7"/>
  <c r="AG639" i="7"/>
  <c r="Y639" i="7"/>
  <c r="Q639" i="7"/>
  <c r="AE639" i="7"/>
  <c r="W639" i="7"/>
  <c r="O639" i="7"/>
  <c r="AD639" i="7"/>
  <c r="V639" i="7"/>
  <c r="N639" i="7"/>
  <c r="AJ639" i="7"/>
  <c r="AB639" i="7"/>
  <c r="T639" i="7"/>
  <c r="AA639" i="7"/>
  <c r="X639" i="7"/>
  <c r="U639" i="7"/>
  <c r="S639" i="7"/>
  <c r="P639" i="7"/>
  <c r="AI639" i="7"/>
  <c r="M639" i="7"/>
  <c r="AF639" i="7"/>
  <c r="S1371" i="7"/>
  <c r="AA1371" i="7"/>
  <c r="S1379" i="7"/>
  <c r="AA1379" i="7"/>
  <c r="S1387" i="7"/>
  <c r="AA1387" i="7"/>
  <c r="S1395" i="7"/>
  <c r="AA1395" i="7"/>
  <c r="S1403" i="7"/>
  <c r="AA1403" i="7"/>
  <c r="S1411" i="7"/>
  <c r="AA1411" i="7"/>
  <c r="S695" i="7"/>
  <c r="AA695" i="7"/>
  <c r="P1051" i="7"/>
  <c r="X1051" i="7"/>
  <c r="AF1051" i="7"/>
  <c r="S1244" i="7"/>
  <c r="AA1244" i="7"/>
  <c r="P465" i="7"/>
  <c r="X465" i="7"/>
  <c r="AF465" i="7"/>
  <c r="S760" i="7"/>
  <c r="AA760" i="7"/>
  <c r="P1115" i="7"/>
  <c r="X1115" i="7"/>
  <c r="AF1115" i="7"/>
  <c r="S1308" i="7"/>
  <c r="AA1308" i="7"/>
  <c r="O466" i="7"/>
  <c r="W466" i="7"/>
  <c r="AE466" i="7"/>
  <c r="P616" i="7"/>
  <c r="X616" i="7"/>
  <c r="AF616" i="7"/>
  <c r="S824" i="7"/>
  <c r="AA824" i="7"/>
  <c r="O1116" i="7"/>
  <c r="W1116" i="7"/>
  <c r="AE1116" i="7"/>
  <c r="P1179" i="7"/>
  <c r="X1179" i="7"/>
  <c r="AF1179" i="7"/>
  <c r="S1319" i="7"/>
  <c r="AA1319" i="7"/>
  <c r="N467" i="7"/>
  <c r="V467" i="7"/>
  <c r="AD467" i="7"/>
  <c r="O617" i="7"/>
  <c r="W617" i="7"/>
  <c r="AE617" i="7"/>
  <c r="P698" i="7"/>
  <c r="X698" i="7"/>
  <c r="AF698" i="7"/>
  <c r="S888" i="7"/>
  <c r="AA888" i="7"/>
  <c r="N1117" i="7"/>
  <c r="V1117" i="7"/>
  <c r="AD1117" i="7"/>
  <c r="O1180" i="7"/>
  <c r="W1180" i="7"/>
  <c r="AE1180" i="7"/>
  <c r="P1247" i="7"/>
  <c r="X1247" i="7"/>
  <c r="AF1247" i="7"/>
  <c r="S342" i="7"/>
  <c r="AA342" i="7"/>
  <c r="M468" i="7"/>
  <c r="U468" i="7"/>
  <c r="AC468" i="7"/>
  <c r="N618" i="7"/>
  <c r="V618" i="7"/>
  <c r="AD618" i="7"/>
  <c r="O699" i="7"/>
  <c r="W699" i="7"/>
  <c r="AE699" i="7"/>
  <c r="P763" i="7"/>
  <c r="X763" i="7"/>
  <c r="AF763" i="7"/>
  <c r="R889" i="7"/>
  <c r="Z889" i="7"/>
  <c r="AH889" i="7"/>
  <c r="S979" i="7"/>
  <c r="AA979" i="7"/>
  <c r="M1118" i="7"/>
  <c r="U1118" i="7"/>
  <c r="AC1118" i="7"/>
  <c r="N1181" i="7"/>
  <c r="V1181" i="7"/>
  <c r="AD1181" i="7"/>
  <c r="O1248" i="7"/>
  <c r="W1248" i="7"/>
  <c r="AE1248" i="7"/>
  <c r="P1311" i="7"/>
  <c r="X1311" i="7"/>
  <c r="AF1311" i="7"/>
  <c r="R1710" i="7"/>
  <c r="Z1710" i="7"/>
  <c r="AH1710" i="7"/>
  <c r="S1711" i="7"/>
  <c r="AA1711" i="7"/>
  <c r="M1713" i="7"/>
  <c r="U1713" i="7"/>
  <c r="AC1713" i="7"/>
  <c r="N1714" i="7"/>
  <c r="V1714" i="7"/>
  <c r="AD1714" i="7"/>
  <c r="O1715" i="7"/>
  <c r="W1715" i="7"/>
  <c r="AE1715" i="7"/>
  <c r="P1716" i="7"/>
  <c r="X1716" i="7"/>
  <c r="AF1716" i="7"/>
  <c r="R1718" i="7"/>
  <c r="Z1718" i="7"/>
  <c r="AH1718" i="7"/>
  <c r="S1719" i="7"/>
  <c r="AA1719" i="7"/>
  <c r="M1721" i="7"/>
  <c r="U1721" i="7"/>
  <c r="AC1721" i="7"/>
  <c r="N1722" i="7"/>
  <c r="V1722" i="7"/>
  <c r="AD1722" i="7"/>
  <c r="O1723" i="7"/>
  <c r="W1723" i="7"/>
  <c r="AE1723" i="7"/>
  <c r="P1724" i="7"/>
  <c r="X1724" i="7"/>
  <c r="AF1724" i="7"/>
  <c r="R1726" i="7"/>
  <c r="Z1726" i="7"/>
  <c r="AH1726" i="7"/>
  <c r="S1727" i="7"/>
  <c r="AA1727" i="7"/>
  <c r="M1729" i="7"/>
  <c r="V1729" i="7"/>
  <c r="AE1729" i="7"/>
  <c r="O1731" i="7"/>
  <c r="X1731" i="7"/>
  <c r="AG1731" i="7"/>
  <c r="S1732" i="7"/>
  <c r="N1733" i="7"/>
  <c r="W1733" i="7"/>
  <c r="AG1733" i="7"/>
  <c r="S1734" i="7"/>
  <c r="O1735" i="7"/>
  <c r="X1735" i="7"/>
  <c r="AG1735" i="7"/>
  <c r="AI1736" i="7"/>
  <c r="T1736" i="7"/>
  <c r="AC1736" i="7"/>
  <c r="O1737" i="7"/>
  <c r="X1737" i="7"/>
  <c r="AG1737" i="7"/>
  <c r="AC1738" i="7"/>
  <c r="U1738" i="7"/>
  <c r="M1738" i="7"/>
  <c r="T1738" i="7"/>
  <c r="AD1738" i="7"/>
  <c r="Q1739" i="7"/>
  <c r="Z1739" i="7"/>
  <c r="Q1741" i="7"/>
  <c r="Z1741" i="7"/>
  <c r="J1743" i="7"/>
  <c r="Q1743" i="7"/>
  <c r="AA1743" i="7"/>
  <c r="AJ1743" i="7"/>
  <c r="Q1745" i="7"/>
  <c r="Z1745" i="7"/>
  <c r="AI1745" i="7"/>
  <c r="N1746" i="7"/>
  <c r="W1746" i="7"/>
  <c r="AF1746" i="7"/>
  <c r="S1747" i="7"/>
  <c r="N1748" i="7"/>
  <c r="X1748" i="7"/>
  <c r="AG1748" i="7"/>
  <c r="S1749" i="7"/>
  <c r="N1750" i="7"/>
  <c r="W1750" i="7"/>
  <c r="AF1750" i="7"/>
  <c r="AH1751" i="7"/>
  <c r="Z1751" i="7"/>
  <c r="R1751" i="7"/>
  <c r="T1751" i="7"/>
  <c r="AC1751" i="7"/>
  <c r="O1752" i="7"/>
  <c r="X1752" i="7"/>
  <c r="AG1752" i="7"/>
  <c r="AJ1753" i="7"/>
  <c r="AB1753" i="7"/>
  <c r="T1753" i="7"/>
  <c r="S1753" i="7"/>
  <c r="AC1753" i="7"/>
  <c r="P1754" i="7"/>
  <c r="Y1754" i="7"/>
  <c r="AH1754" i="7"/>
  <c r="Q1756" i="7"/>
  <c r="Z1756" i="7"/>
  <c r="P1758" i="7"/>
  <c r="Z1758" i="7"/>
  <c r="M1759" i="7"/>
  <c r="V1759" i="7"/>
  <c r="AE1759" i="7"/>
  <c r="Q1760" i="7"/>
  <c r="Z1760" i="7"/>
  <c r="AJ1760" i="7"/>
  <c r="M1761" i="7"/>
  <c r="V1761" i="7"/>
  <c r="AE1761" i="7"/>
  <c r="R1762" i="7"/>
  <c r="AA1762" i="7"/>
  <c r="AJ1762" i="7"/>
  <c r="O1763" i="7"/>
  <c r="X1763" i="7"/>
  <c r="AG1763" i="7"/>
  <c r="S1764" i="7"/>
  <c r="N1765" i="7"/>
  <c r="W1765" i="7"/>
  <c r="AG1765" i="7"/>
  <c r="S1766" i="7"/>
  <c r="O1767" i="7"/>
  <c r="X1767" i="7"/>
  <c r="AI1768" i="7"/>
  <c r="T1768" i="7"/>
  <c r="AC1768" i="7"/>
  <c r="O1769" i="7"/>
  <c r="X1769" i="7"/>
  <c r="AC1770" i="7"/>
  <c r="U1770" i="7"/>
  <c r="M1770" i="7"/>
  <c r="T1770" i="7"/>
  <c r="AD1770" i="7"/>
  <c r="Q1771" i="7"/>
  <c r="Z1771" i="7"/>
  <c r="Q1773" i="7"/>
  <c r="N1774" i="7"/>
  <c r="X1774" i="7"/>
  <c r="AJ1774" i="7"/>
  <c r="N56" i="7"/>
  <c r="X56" i="7"/>
  <c r="AI56" i="7"/>
  <c r="M58" i="7"/>
  <c r="Z58" i="7"/>
  <c r="R59" i="7"/>
  <c r="AH60" i="7"/>
  <c r="Z60" i="7"/>
  <c r="R60" i="7"/>
  <c r="AF60" i="7"/>
  <c r="X60" i="7"/>
  <c r="P60" i="7"/>
  <c r="AD60" i="7"/>
  <c r="V60" i="7"/>
  <c r="N60" i="7"/>
  <c r="W60" i="7"/>
  <c r="AJ60" i="7"/>
  <c r="AJ62" i="7"/>
  <c r="AB62" i="7"/>
  <c r="T62" i="7"/>
  <c r="AH62" i="7"/>
  <c r="Z62" i="7"/>
  <c r="R62" i="7"/>
  <c r="AF62" i="7"/>
  <c r="X62" i="7"/>
  <c r="P62" i="7"/>
  <c r="AE62" i="7"/>
  <c r="W62" i="7"/>
  <c r="O62" i="7"/>
  <c r="Y62" i="7"/>
  <c r="T63" i="7"/>
  <c r="P64" i="7"/>
  <c r="S67" i="7"/>
  <c r="S68" i="7"/>
  <c r="AJ1334" i="7"/>
  <c r="AB1334" i="7"/>
  <c r="T1334" i="7"/>
  <c r="AH1334" i="7"/>
  <c r="Z1334" i="7"/>
  <c r="R1334" i="7"/>
  <c r="AF1334" i="7"/>
  <c r="X1334" i="7"/>
  <c r="P1334" i="7"/>
  <c r="AE1334" i="7"/>
  <c r="W1334" i="7"/>
  <c r="O1334" i="7"/>
  <c r="Y1334" i="7"/>
  <c r="T1335" i="7"/>
  <c r="P1336" i="7"/>
  <c r="N1339" i="7"/>
  <c r="AD1339" i="7"/>
  <c r="S1342" i="7"/>
  <c r="N1486" i="7"/>
  <c r="AD1486" i="7"/>
  <c r="AG1488" i="7"/>
  <c r="Y1488" i="7"/>
  <c r="Q1488" i="7"/>
  <c r="AF1488" i="7"/>
  <c r="X1488" i="7"/>
  <c r="P1488" i="7"/>
  <c r="AD1488" i="7"/>
  <c r="V1488" i="7"/>
  <c r="N1488" i="7"/>
  <c r="AH1488" i="7"/>
  <c r="M1489" i="7"/>
  <c r="AI1489" i="7"/>
  <c r="R1324" i="7"/>
  <c r="T1326" i="7"/>
  <c r="AG1607" i="7"/>
  <c r="Y1607" i="7"/>
  <c r="Q1607" i="7"/>
  <c r="AF1607" i="7"/>
  <c r="X1607" i="7"/>
  <c r="P1607" i="7"/>
  <c r="AE1607" i="7"/>
  <c r="W1607" i="7"/>
  <c r="O1607" i="7"/>
  <c r="AD1607" i="7"/>
  <c r="V1607" i="7"/>
  <c r="N1607" i="7"/>
  <c r="AC1607" i="7"/>
  <c r="U1607" i="7"/>
  <c r="M1607" i="7"/>
  <c r="AJ1607" i="7"/>
  <c r="AB1607" i="7"/>
  <c r="T1607" i="7"/>
  <c r="AH1343" i="7"/>
  <c r="Z1343" i="7"/>
  <c r="R1343" i="7"/>
  <c r="AG1343" i="7"/>
  <c r="Y1343" i="7"/>
  <c r="Q1343" i="7"/>
  <c r="AF1343" i="7"/>
  <c r="X1343" i="7"/>
  <c r="P1343" i="7"/>
  <c r="AD1343" i="7"/>
  <c r="V1343" i="7"/>
  <c r="N1343" i="7"/>
  <c r="T894" i="7"/>
  <c r="Z1819" i="7"/>
  <c r="R1510" i="7"/>
  <c r="T1512" i="7"/>
  <c r="AI1792" i="7"/>
  <c r="AG985" i="7"/>
  <c r="Y985" i="7"/>
  <c r="Q985" i="7"/>
  <c r="AF985" i="7"/>
  <c r="X985" i="7"/>
  <c r="P985" i="7"/>
  <c r="AE985" i="7"/>
  <c r="W985" i="7"/>
  <c r="O985" i="7"/>
  <c r="AD985" i="7"/>
  <c r="V985" i="7"/>
  <c r="N985" i="7"/>
  <c r="AC985" i="7"/>
  <c r="U985" i="7"/>
  <c r="M985" i="7"/>
  <c r="AJ985" i="7"/>
  <c r="AB985" i="7"/>
  <c r="T985" i="7"/>
  <c r="AH987" i="7"/>
  <c r="Z987" i="7"/>
  <c r="R987" i="7"/>
  <c r="AF987" i="7"/>
  <c r="X987" i="7"/>
  <c r="P987" i="7"/>
  <c r="AD987" i="7"/>
  <c r="V987" i="7"/>
  <c r="N987" i="7"/>
  <c r="AA994" i="7"/>
  <c r="AI995" i="7"/>
  <c r="S1001" i="7"/>
  <c r="AH1002" i="7"/>
  <c r="Z1002" i="7"/>
  <c r="R1002" i="7"/>
  <c r="AG1002" i="7"/>
  <c r="Y1002" i="7"/>
  <c r="Q1002" i="7"/>
  <c r="AF1002" i="7"/>
  <c r="X1002" i="7"/>
  <c r="P1002" i="7"/>
  <c r="AE1002" i="7"/>
  <c r="W1002" i="7"/>
  <c r="O1002" i="7"/>
  <c r="AD1002" i="7"/>
  <c r="V1002" i="7"/>
  <c r="N1002" i="7"/>
  <c r="AC1002" i="7"/>
  <c r="U1002" i="7"/>
  <c r="M1002" i="7"/>
  <c r="U1003" i="7"/>
  <c r="AA1010" i="7"/>
  <c r="AI1011" i="7"/>
  <c r="S1017" i="7"/>
  <c r="AH1018" i="7"/>
  <c r="Z1018" i="7"/>
  <c r="R1018" i="7"/>
  <c r="AG1018" i="7"/>
  <c r="Y1018" i="7"/>
  <c r="Q1018" i="7"/>
  <c r="AF1018" i="7"/>
  <c r="X1018" i="7"/>
  <c r="P1018" i="7"/>
  <c r="AE1018" i="7"/>
  <c r="W1018" i="7"/>
  <c r="O1018" i="7"/>
  <c r="AD1018" i="7"/>
  <c r="V1018" i="7"/>
  <c r="N1018" i="7"/>
  <c r="AC1018" i="7"/>
  <c r="U1018" i="7"/>
  <c r="M1018" i="7"/>
  <c r="U1019" i="7"/>
  <c r="AA1026" i="7"/>
  <c r="AI1027" i="7"/>
  <c r="AH1034" i="7"/>
  <c r="Z1034" i="7"/>
  <c r="R1034" i="7"/>
  <c r="AG1034" i="7"/>
  <c r="Y1034" i="7"/>
  <c r="Q1034" i="7"/>
  <c r="AF1034" i="7"/>
  <c r="X1034" i="7"/>
  <c r="P1034" i="7"/>
  <c r="AE1034" i="7"/>
  <c r="W1034" i="7"/>
  <c r="O1034" i="7"/>
  <c r="AD1034" i="7"/>
  <c r="V1034" i="7"/>
  <c r="N1034" i="7"/>
  <c r="AC1034" i="7"/>
  <c r="U1034" i="7"/>
  <c r="M1034" i="7"/>
  <c r="S889" i="7"/>
  <c r="AA889" i="7"/>
  <c r="AI889" i="7"/>
  <c r="T979" i="7"/>
  <c r="AB979" i="7"/>
  <c r="AJ979" i="7"/>
  <c r="S1710" i="7"/>
  <c r="AA1710" i="7"/>
  <c r="AI1710" i="7"/>
  <c r="T1711" i="7"/>
  <c r="AB1711" i="7"/>
  <c r="AJ1711" i="7"/>
  <c r="S1718" i="7"/>
  <c r="AA1718" i="7"/>
  <c r="AI1718" i="7"/>
  <c r="T1719" i="7"/>
  <c r="AB1719" i="7"/>
  <c r="AJ1719" i="7"/>
  <c r="S1726" i="7"/>
  <c r="AA1726" i="7"/>
  <c r="AI1726" i="7"/>
  <c r="T1727" i="7"/>
  <c r="AB1727" i="7"/>
  <c r="AJ1727" i="7"/>
  <c r="AE1732" i="7"/>
  <c r="W1732" i="7"/>
  <c r="O1732" i="7"/>
  <c r="T1732" i="7"/>
  <c r="AC1732" i="7"/>
  <c r="AG1734" i="7"/>
  <c r="Y1734" i="7"/>
  <c r="Q1734" i="7"/>
  <c r="T1734" i="7"/>
  <c r="AC1734" i="7"/>
  <c r="U1736" i="7"/>
  <c r="AD1736" i="7"/>
  <c r="V1738" i="7"/>
  <c r="AE1738" i="7"/>
  <c r="S1743" i="7"/>
  <c r="R1745" i="7"/>
  <c r="AD1747" i="7"/>
  <c r="V1747" i="7"/>
  <c r="N1747" i="7"/>
  <c r="T1747" i="7"/>
  <c r="AC1747" i="7"/>
  <c r="AF1749" i="7"/>
  <c r="X1749" i="7"/>
  <c r="P1749" i="7"/>
  <c r="T1749" i="7"/>
  <c r="AC1749" i="7"/>
  <c r="U1751" i="7"/>
  <c r="AD1751" i="7"/>
  <c r="S1762" i="7"/>
  <c r="AE1764" i="7"/>
  <c r="W1764" i="7"/>
  <c r="O1764" i="7"/>
  <c r="T1764" i="7"/>
  <c r="AC1764" i="7"/>
  <c r="AG1766" i="7"/>
  <c r="Y1766" i="7"/>
  <c r="Q1766" i="7"/>
  <c r="T1766" i="7"/>
  <c r="AC1766" i="7"/>
  <c r="U1768" i="7"/>
  <c r="AD1768" i="7"/>
  <c r="V1770" i="7"/>
  <c r="AE1770" i="7"/>
  <c r="Y60" i="7"/>
  <c r="AH1325" i="7"/>
  <c r="Z1325" i="7"/>
  <c r="R1325" i="7"/>
  <c r="AG1325" i="7"/>
  <c r="Y1325" i="7"/>
  <c r="Q1325" i="7"/>
  <c r="AF1325" i="7"/>
  <c r="X1325" i="7"/>
  <c r="P1325" i="7"/>
  <c r="AE1325" i="7"/>
  <c r="W1325" i="7"/>
  <c r="O1325" i="7"/>
  <c r="AD1325" i="7"/>
  <c r="V1325" i="7"/>
  <c r="N1325" i="7"/>
  <c r="AC1325" i="7"/>
  <c r="U1325" i="7"/>
  <c r="M1325" i="7"/>
  <c r="AH1511" i="7"/>
  <c r="Z1511" i="7"/>
  <c r="R1511" i="7"/>
  <c r="AG1511" i="7"/>
  <c r="Y1511" i="7"/>
  <c r="Q1511" i="7"/>
  <c r="AF1511" i="7"/>
  <c r="X1511" i="7"/>
  <c r="P1511" i="7"/>
  <c r="AE1511" i="7"/>
  <c r="W1511" i="7"/>
  <c r="O1511" i="7"/>
  <c r="AD1511" i="7"/>
  <c r="V1511" i="7"/>
  <c r="N1511" i="7"/>
  <c r="AC1511" i="7"/>
  <c r="U1511" i="7"/>
  <c r="M1511" i="7"/>
  <c r="AG993" i="7"/>
  <c r="Y993" i="7"/>
  <c r="Q993" i="7"/>
  <c r="AF993" i="7"/>
  <c r="X993" i="7"/>
  <c r="P993" i="7"/>
  <c r="AE993" i="7"/>
  <c r="W993" i="7"/>
  <c r="O993" i="7"/>
  <c r="AD993" i="7"/>
  <c r="V993" i="7"/>
  <c r="N993" i="7"/>
  <c r="AC993" i="7"/>
  <c r="U993" i="7"/>
  <c r="M993" i="7"/>
  <c r="AJ993" i="7"/>
  <c r="AB993" i="7"/>
  <c r="T993" i="7"/>
  <c r="AH995" i="7"/>
  <c r="Z995" i="7"/>
  <c r="R995" i="7"/>
  <c r="AF995" i="7"/>
  <c r="X995" i="7"/>
  <c r="P995" i="7"/>
  <c r="AD995" i="7"/>
  <c r="V995" i="7"/>
  <c r="N995" i="7"/>
  <c r="AG1009" i="7"/>
  <c r="Y1009" i="7"/>
  <c r="Q1009" i="7"/>
  <c r="AF1009" i="7"/>
  <c r="X1009" i="7"/>
  <c r="P1009" i="7"/>
  <c r="AE1009" i="7"/>
  <c r="W1009" i="7"/>
  <c r="O1009" i="7"/>
  <c r="AD1009" i="7"/>
  <c r="V1009" i="7"/>
  <c r="N1009" i="7"/>
  <c r="AC1009" i="7"/>
  <c r="U1009" i="7"/>
  <c r="M1009" i="7"/>
  <c r="AJ1009" i="7"/>
  <c r="AB1009" i="7"/>
  <c r="T1009" i="7"/>
  <c r="AH1011" i="7"/>
  <c r="Z1011" i="7"/>
  <c r="R1011" i="7"/>
  <c r="AF1011" i="7"/>
  <c r="X1011" i="7"/>
  <c r="P1011" i="7"/>
  <c r="AE1011" i="7"/>
  <c r="W1011" i="7"/>
  <c r="O1011" i="7"/>
  <c r="AD1011" i="7"/>
  <c r="V1011" i="7"/>
  <c r="N1011" i="7"/>
  <c r="AG1025" i="7"/>
  <c r="Y1025" i="7"/>
  <c r="Q1025" i="7"/>
  <c r="AF1025" i="7"/>
  <c r="X1025" i="7"/>
  <c r="P1025" i="7"/>
  <c r="AE1025" i="7"/>
  <c r="W1025" i="7"/>
  <c r="O1025" i="7"/>
  <c r="AD1025" i="7"/>
  <c r="V1025" i="7"/>
  <c r="N1025" i="7"/>
  <c r="AC1025" i="7"/>
  <c r="U1025" i="7"/>
  <c r="M1025" i="7"/>
  <c r="AJ1025" i="7"/>
  <c r="AB1025" i="7"/>
  <c r="T1025" i="7"/>
  <c r="AH1027" i="7"/>
  <c r="Z1027" i="7"/>
  <c r="R1027" i="7"/>
  <c r="AF1027" i="7"/>
  <c r="X1027" i="7"/>
  <c r="P1027" i="7"/>
  <c r="AE1027" i="7"/>
  <c r="W1027" i="7"/>
  <c r="O1027" i="7"/>
  <c r="AD1027" i="7"/>
  <c r="V1027" i="7"/>
  <c r="N1027" i="7"/>
  <c r="AC621" i="7"/>
  <c r="U621" i="7"/>
  <c r="M621" i="7"/>
  <c r="AH621" i="7"/>
  <c r="Z621" i="7"/>
  <c r="R621" i="7"/>
  <c r="AE621" i="7"/>
  <c r="T621" i="7"/>
  <c r="AD621" i="7"/>
  <c r="S621" i="7"/>
  <c r="AB621" i="7"/>
  <c r="Q621" i="7"/>
  <c r="AA621" i="7"/>
  <c r="P621" i="7"/>
  <c r="AJ621" i="7"/>
  <c r="Y621" i="7"/>
  <c r="O621" i="7"/>
  <c r="AI621" i="7"/>
  <c r="X621" i="7"/>
  <c r="N621" i="7"/>
  <c r="AG621" i="7"/>
  <c r="W621" i="7"/>
  <c r="AC639" i="7"/>
  <c r="U1732" i="7"/>
  <c r="U1734" i="7"/>
  <c r="AH1743" i="7"/>
  <c r="Z1743" i="7"/>
  <c r="R1743" i="7"/>
  <c r="T1743" i="7"/>
  <c r="AC1743" i="7"/>
  <c r="AJ1745" i="7"/>
  <c r="AB1745" i="7"/>
  <c r="T1745" i="7"/>
  <c r="S1745" i="7"/>
  <c r="AC1745" i="7"/>
  <c r="U1747" i="7"/>
  <c r="U1749" i="7"/>
  <c r="AC1762" i="7"/>
  <c r="U1762" i="7"/>
  <c r="M1762" i="7"/>
  <c r="T1762" i="7"/>
  <c r="AD1762" i="7"/>
  <c r="U1764" i="7"/>
  <c r="U1766" i="7"/>
  <c r="M1768" i="7"/>
  <c r="V1768" i="7"/>
  <c r="AE1768" i="7"/>
  <c r="AG1341" i="7"/>
  <c r="Y1341" i="7"/>
  <c r="Q1341" i="7"/>
  <c r="AD1341" i="7"/>
  <c r="V1341" i="7"/>
  <c r="N1341" i="7"/>
  <c r="AB1341" i="7"/>
  <c r="AE1484" i="7"/>
  <c r="W1484" i="7"/>
  <c r="O1484" i="7"/>
  <c r="AC1484" i="7"/>
  <c r="U1484" i="7"/>
  <c r="M1484" i="7"/>
  <c r="AH1484" i="7"/>
  <c r="Z1484" i="7"/>
  <c r="R1484" i="7"/>
  <c r="AB1484" i="7"/>
  <c r="AG893" i="7"/>
  <c r="Y893" i="7"/>
  <c r="Q893" i="7"/>
  <c r="AF893" i="7"/>
  <c r="X893" i="7"/>
  <c r="P893" i="7"/>
  <c r="AE893" i="7"/>
  <c r="W893" i="7"/>
  <c r="O893" i="7"/>
  <c r="AD893" i="7"/>
  <c r="V893" i="7"/>
  <c r="N893" i="7"/>
  <c r="AC893" i="7"/>
  <c r="U893" i="7"/>
  <c r="M893" i="7"/>
  <c r="AJ893" i="7"/>
  <c r="AB893" i="7"/>
  <c r="T893" i="7"/>
  <c r="AH895" i="7"/>
  <c r="Z895" i="7"/>
  <c r="R895" i="7"/>
  <c r="AF895" i="7"/>
  <c r="X895" i="7"/>
  <c r="P895" i="7"/>
  <c r="AD895" i="7"/>
  <c r="V895" i="7"/>
  <c r="N895" i="7"/>
  <c r="AH1792" i="7"/>
  <c r="Z1792" i="7"/>
  <c r="R1792" i="7"/>
  <c r="AG1792" i="7"/>
  <c r="Y1792" i="7"/>
  <c r="Q1792" i="7"/>
  <c r="AF1792" i="7"/>
  <c r="X1792" i="7"/>
  <c r="P1792" i="7"/>
  <c r="AE1792" i="7"/>
  <c r="W1792" i="7"/>
  <c r="O1792" i="7"/>
  <c r="AD1792" i="7"/>
  <c r="V1792" i="7"/>
  <c r="N1792" i="7"/>
  <c r="AC1792" i="7"/>
  <c r="U1792" i="7"/>
  <c r="M1792" i="7"/>
  <c r="AJ620" i="7"/>
  <c r="AB620" i="7"/>
  <c r="T620" i="7"/>
  <c r="AG620" i="7"/>
  <c r="Y620" i="7"/>
  <c r="Q620" i="7"/>
  <c r="AD620" i="7"/>
  <c r="S620" i="7"/>
  <c r="AC620" i="7"/>
  <c r="R620" i="7"/>
  <c r="AA620" i="7"/>
  <c r="P620" i="7"/>
  <c r="Z620" i="7"/>
  <c r="O620" i="7"/>
  <c r="AI620" i="7"/>
  <c r="X620" i="7"/>
  <c r="N620" i="7"/>
  <c r="AH620" i="7"/>
  <c r="W620" i="7"/>
  <c r="M620" i="7"/>
  <c r="AF620" i="7"/>
  <c r="V620" i="7"/>
  <c r="S1051" i="7"/>
  <c r="AA1051" i="7"/>
  <c r="S465" i="7"/>
  <c r="AA465" i="7"/>
  <c r="S1115" i="7"/>
  <c r="AA1115" i="7"/>
  <c r="R466" i="7"/>
  <c r="Z466" i="7"/>
  <c r="AH466" i="7"/>
  <c r="S616" i="7"/>
  <c r="AA616" i="7"/>
  <c r="R1116" i="7"/>
  <c r="Z1116" i="7"/>
  <c r="AH1116" i="7"/>
  <c r="S1179" i="7"/>
  <c r="AA1179" i="7"/>
  <c r="Q467" i="7"/>
  <c r="Y467" i="7"/>
  <c r="AG467" i="7"/>
  <c r="R617" i="7"/>
  <c r="Z617" i="7"/>
  <c r="AH617" i="7"/>
  <c r="S698" i="7"/>
  <c r="AA698" i="7"/>
  <c r="Q1117" i="7"/>
  <c r="Y1117" i="7"/>
  <c r="AG1117" i="7"/>
  <c r="R1180" i="7"/>
  <c r="Z1180" i="7"/>
  <c r="AH1180" i="7"/>
  <c r="S1247" i="7"/>
  <c r="AA1247" i="7"/>
  <c r="P468" i="7"/>
  <c r="X468" i="7"/>
  <c r="AF468" i="7"/>
  <c r="Q618" i="7"/>
  <c r="Y618" i="7"/>
  <c r="AG618" i="7"/>
  <c r="R699" i="7"/>
  <c r="Z699" i="7"/>
  <c r="AH699" i="7"/>
  <c r="S763" i="7"/>
  <c r="AA763" i="7"/>
  <c r="M889" i="7"/>
  <c r="U889" i="7"/>
  <c r="AC889" i="7"/>
  <c r="N979" i="7"/>
  <c r="V979" i="7"/>
  <c r="AD979" i="7"/>
  <c r="P1118" i="7"/>
  <c r="X1118" i="7"/>
  <c r="AF1118" i="7"/>
  <c r="Q1181" i="7"/>
  <c r="Y1181" i="7"/>
  <c r="AG1181" i="7"/>
  <c r="R1248" i="7"/>
  <c r="Z1248" i="7"/>
  <c r="AH1248" i="7"/>
  <c r="S1311" i="7"/>
  <c r="AA1311" i="7"/>
  <c r="M1710" i="7"/>
  <c r="U1710" i="7"/>
  <c r="AC1710" i="7"/>
  <c r="N1711" i="7"/>
  <c r="V1711" i="7"/>
  <c r="AD1711" i="7"/>
  <c r="P1713" i="7"/>
  <c r="X1713" i="7"/>
  <c r="AF1713" i="7"/>
  <c r="Q1714" i="7"/>
  <c r="Y1714" i="7"/>
  <c r="AG1714" i="7"/>
  <c r="R1715" i="7"/>
  <c r="Z1715" i="7"/>
  <c r="AH1715" i="7"/>
  <c r="S1716" i="7"/>
  <c r="AA1716" i="7"/>
  <c r="M1718" i="7"/>
  <c r="U1718" i="7"/>
  <c r="AC1718" i="7"/>
  <c r="N1719" i="7"/>
  <c r="V1719" i="7"/>
  <c r="AD1719" i="7"/>
  <c r="P1721" i="7"/>
  <c r="X1721" i="7"/>
  <c r="AF1721" i="7"/>
  <c r="Q1722" i="7"/>
  <c r="Y1722" i="7"/>
  <c r="AG1722" i="7"/>
  <c r="R1723" i="7"/>
  <c r="Z1723" i="7"/>
  <c r="AH1723" i="7"/>
  <c r="S1724" i="7"/>
  <c r="AA1724" i="7"/>
  <c r="M1726" i="7"/>
  <c r="U1726" i="7"/>
  <c r="AC1726" i="7"/>
  <c r="N1727" i="7"/>
  <c r="V1727" i="7"/>
  <c r="AD1727" i="7"/>
  <c r="P1729" i="7"/>
  <c r="Y1729" i="7"/>
  <c r="AH1729" i="7"/>
  <c r="R1731" i="7"/>
  <c r="AA1731" i="7"/>
  <c r="AJ1731" i="7"/>
  <c r="M1732" i="7"/>
  <c r="V1732" i="7"/>
  <c r="AF1732" i="7"/>
  <c r="R1733" i="7"/>
  <c r="AA1733" i="7"/>
  <c r="AJ1733" i="7"/>
  <c r="M1734" i="7"/>
  <c r="V1734" i="7"/>
  <c r="AE1734" i="7"/>
  <c r="S1735" i="7"/>
  <c r="N1736" i="7"/>
  <c r="W1736" i="7"/>
  <c r="AF1736" i="7"/>
  <c r="R1737" i="7"/>
  <c r="O1738" i="7"/>
  <c r="X1738" i="7"/>
  <c r="AG1738" i="7"/>
  <c r="AD1739" i="7"/>
  <c r="V1739" i="7"/>
  <c r="N1739" i="7"/>
  <c r="T1739" i="7"/>
  <c r="AC1739" i="7"/>
  <c r="AF1741" i="7"/>
  <c r="X1741" i="7"/>
  <c r="P1741" i="7"/>
  <c r="T1741" i="7"/>
  <c r="AC1741" i="7"/>
  <c r="U1743" i="7"/>
  <c r="AD1743" i="7"/>
  <c r="U1745" i="7"/>
  <c r="AD1745" i="7"/>
  <c r="Q1746" i="7"/>
  <c r="Z1746" i="7"/>
  <c r="AI1746" i="7"/>
  <c r="M1747" i="7"/>
  <c r="W1747" i="7"/>
  <c r="AF1747" i="7"/>
  <c r="R1748" i="7"/>
  <c r="AA1748" i="7"/>
  <c r="AJ1748" i="7"/>
  <c r="M1749" i="7"/>
  <c r="V1749" i="7"/>
  <c r="AE1749" i="7"/>
  <c r="R1750" i="7"/>
  <c r="AA1750" i="7"/>
  <c r="AJ1750" i="7"/>
  <c r="N1751" i="7"/>
  <c r="W1751" i="7"/>
  <c r="AF1751" i="7"/>
  <c r="R1752" i="7"/>
  <c r="AB1752" i="7"/>
  <c r="S1754" i="7"/>
  <c r="AE1756" i="7"/>
  <c r="W1756" i="7"/>
  <c r="O1756" i="7"/>
  <c r="T1756" i="7"/>
  <c r="AC1756" i="7"/>
  <c r="AG1758" i="7"/>
  <c r="Y1758" i="7"/>
  <c r="Q1758" i="7"/>
  <c r="T1758" i="7"/>
  <c r="AC1758" i="7"/>
  <c r="P1759" i="7"/>
  <c r="Y1759" i="7"/>
  <c r="AI1759" i="7"/>
  <c r="U1760" i="7"/>
  <c r="AD1760" i="7"/>
  <c r="P1761" i="7"/>
  <c r="Y1761" i="7"/>
  <c r="AH1761" i="7"/>
  <c r="V1762" i="7"/>
  <c r="AE1762" i="7"/>
  <c r="R1763" i="7"/>
  <c r="AA1763" i="7"/>
  <c r="AJ1763" i="7"/>
  <c r="M1764" i="7"/>
  <c r="V1764" i="7"/>
  <c r="AF1764" i="7"/>
  <c r="R1765" i="7"/>
  <c r="AA1765" i="7"/>
  <c r="AJ1765" i="7"/>
  <c r="M1766" i="7"/>
  <c r="V1766" i="7"/>
  <c r="AE1766" i="7"/>
  <c r="S1767" i="7"/>
  <c r="AB1767" i="7"/>
  <c r="N1768" i="7"/>
  <c r="W1768" i="7"/>
  <c r="AF1768" i="7"/>
  <c r="O1770" i="7"/>
  <c r="X1770" i="7"/>
  <c r="AG1770" i="7"/>
  <c r="AD1771" i="7"/>
  <c r="V1771" i="7"/>
  <c r="N1771" i="7"/>
  <c r="T1771" i="7"/>
  <c r="AC1771" i="7"/>
  <c r="AH1773" i="7"/>
  <c r="Z1773" i="7"/>
  <c r="AF1773" i="7"/>
  <c r="X1773" i="7"/>
  <c r="P1773" i="7"/>
  <c r="T1773" i="7"/>
  <c r="AD1773" i="7"/>
  <c r="AG67" i="7"/>
  <c r="Y67" i="7"/>
  <c r="Q67" i="7"/>
  <c r="AE67" i="7"/>
  <c r="W67" i="7"/>
  <c r="O67" i="7"/>
  <c r="AC67" i="7"/>
  <c r="U67" i="7"/>
  <c r="M67" i="7"/>
  <c r="AJ67" i="7"/>
  <c r="AB67" i="7"/>
  <c r="T67" i="7"/>
  <c r="Z67" i="7"/>
  <c r="Y68" i="7"/>
  <c r="S1339" i="7"/>
  <c r="AI1339" i="7"/>
  <c r="M1341" i="7"/>
  <c r="AC1341" i="7"/>
  <c r="AJ1342" i="7"/>
  <c r="AB1342" i="7"/>
  <c r="T1342" i="7"/>
  <c r="AH1342" i="7"/>
  <c r="Z1342" i="7"/>
  <c r="R1342" i="7"/>
  <c r="AF1342" i="7"/>
  <c r="X1342" i="7"/>
  <c r="P1342" i="7"/>
  <c r="AE1342" i="7"/>
  <c r="W1342" i="7"/>
  <c r="O1342" i="7"/>
  <c r="Y1342" i="7"/>
  <c r="N1484" i="7"/>
  <c r="AD1484" i="7"/>
  <c r="S1486" i="7"/>
  <c r="AI1486" i="7"/>
  <c r="U1489" i="7"/>
  <c r="AA1324" i="7"/>
  <c r="S1325" i="7"/>
  <c r="AC1326" i="7"/>
  <c r="AH69" i="7"/>
  <c r="Z69" i="7"/>
  <c r="R69" i="7"/>
  <c r="AG69" i="7"/>
  <c r="Y69" i="7"/>
  <c r="Q69" i="7"/>
  <c r="AF69" i="7"/>
  <c r="X69" i="7"/>
  <c r="P69" i="7"/>
  <c r="AE69" i="7"/>
  <c r="W69" i="7"/>
  <c r="O69" i="7"/>
  <c r="AD69" i="7"/>
  <c r="V69" i="7"/>
  <c r="N69" i="7"/>
  <c r="AC69" i="7"/>
  <c r="U69" i="7"/>
  <c r="M69" i="7"/>
  <c r="AI894" i="7"/>
  <c r="M895" i="7"/>
  <c r="AI470" i="7"/>
  <c r="J474" i="7"/>
  <c r="AA1510" i="7"/>
  <c r="S1511" i="7"/>
  <c r="AC1512" i="7"/>
  <c r="S985" i="7"/>
  <c r="AH986" i="7"/>
  <c r="Z986" i="7"/>
  <c r="R986" i="7"/>
  <c r="AG986" i="7"/>
  <c r="Y986" i="7"/>
  <c r="Q986" i="7"/>
  <c r="AF986" i="7"/>
  <c r="X986" i="7"/>
  <c r="P986" i="7"/>
  <c r="AE986" i="7"/>
  <c r="W986" i="7"/>
  <c r="O986" i="7"/>
  <c r="AD986" i="7"/>
  <c r="V986" i="7"/>
  <c r="N986" i="7"/>
  <c r="AC986" i="7"/>
  <c r="U986" i="7"/>
  <c r="M986" i="7"/>
  <c r="U987" i="7"/>
  <c r="R993" i="7"/>
  <c r="T995" i="7"/>
  <c r="AH1001" i="7"/>
  <c r="T1002" i="7"/>
  <c r="R1009" i="7"/>
  <c r="T1011" i="7"/>
  <c r="AH1017" i="7"/>
  <c r="T1018" i="7"/>
  <c r="R1025" i="7"/>
  <c r="T1027" i="7"/>
  <c r="AF619" i="7"/>
  <c r="X619" i="7"/>
  <c r="P619" i="7"/>
  <c r="AE619" i="7"/>
  <c r="U619" i="7"/>
  <c r="AD619" i="7"/>
  <c r="T619" i="7"/>
  <c r="AC619" i="7"/>
  <c r="R619" i="7"/>
  <c r="AB619" i="7"/>
  <c r="Q619" i="7"/>
  <c r="Z619" i="7"/>
  <c r="O619" i="7"/>
  <c r="AJ619" i="7"/>
  <c r="Y619" i="7"/>
  <c r="N619" i="7"/>
  <c r="AH619" i="7"/>
  <c r="W619" i="7"/>
  <c r="M619" i="7"/>
  <c r="S466" i="7"/>
  <c r="AA466" i="7"/>
  <c r="T616" i="7"/>
  <c r="AB616" i="7"/>
  <c r="S1116" i="7"/>
  <c r="AA1116" i="7"/>
  <c r="T1179" i="7"/>
  <c r="AB1179" i="7"/>
  <c r="R467" i="7"/>
  <c r="Z467" i="7"/>
  <c r="AH467" i="7"/>
  <c r="S617" i="7"/>
  <c r="AA617" i="7"/>
  <c r="T698" i="7"/>
  <c r="AB698" i="7"/>
  <c r="R1117" i="7"/>
  <c r="Z1117" i="7"/>
  <c r="AH1117" i="7"/>
  <c r="S1180" i="7"/>
  <c r="AA1180" i="7"/>
  <c r="T1247" i="7"/>
  <c r="AB1247" i="7"/>
  <c r="Q468" i="7"/>
  <c r="Y468" i="7"/>
  <c r="AG468" i="7"/>
  <c r="R618" i="7"/>
  <c r="Z618" i="7"/>
  <c r="AH618" i="7"/>
  <c r="S699" i="7"/>
  <c r="AA699" i="7"/>
  <c r="T763" i="7"/>
  <c r="AB763" i="7"/>
  <c r="N889" i="7"/>
  <c r="V889" i="7"/>
  <c r="AD889" i="7"/>
  <c r="O979" i="7"/>
  <c r="W979" i="7"/>
  <c r="AE979" i="7"/>
  <c r="Q1118" i="7"/>
  <c r="Y1118" i="7"/>
  <c r="AG1118" i="7"/>
  <c r="R1181" i="7"/>
  <c r="Z1181" i="7"/>
  <c r="AH1181" i="7"/>
  <c r="S1248" i="7"/>
  <c r="AA1248" i="7"/>
  <c r="T1311" i="7"/>
  <c r="AB1311" i="7"/>
  <c r="N1710" i="7"/>
  <c r="V1710" i="7"/>
  <c r="AD1710" i="7"/>
  <c r="O1711" i="7"/>
  <c r="W1711" i="7"/>
  <c r="AE1711" i="7"/>
  <c r="Q1713" i="7"/>
  <c r="Y1713" i="7"/>
  <c r="AG1713" i="7"/>
  <c r="R1714" i="7"/>
  <c r="Z1714" i="7"/>
  <c r="AH1714" i="7"/>
  <c r="S1715" i="7"/>
  <c r="AA1715" i="7"/>
  <c r="T1716" i="7"/>
  <c r="AB1716" i="7"/>
  <c r="N1718" i="7"/>
  <c r="V1718" i="7"/>
  <c r="AD1718" i="7"/>
  <c r="O1719" i="7"/>
  <c r="W1719" i="7"/>
  <c r="AE1719" i="7"/>
  <c r="Q1721" i="7"/>
  <c r="Y1721" i="7"/>
  <c r="AG1721" i="7"/>
  <c r="R1722" i="7"/>
  <c r="Z1722" i="7"/>
  <c r="AH1722" i="7"/>
  <c r="S1723" i="7"/>
  <c r="AA1723" i="7"/>
  <c r="T1724" i="7"/>
  <c r="AB1724" i="7"/>
  <c r="N1726" i="7"/>
  <c r="V1726" i="7"/>
  <c r="AD1726" i="7"/>
  <c r="O1727" i="7"/>
  <c r="W1727" i="7"/>
  <c r="AE1727" i="7"/>
  <c r="Q1729" i="7"/>
  <c r="Z1729" i="7"/>
  <c r="AI1729" i="7"/>
  <c r="S1731" i="7"/>
  <c r="N1732" i="7"/>
  <c r="X1732" i="7"/>
  <c r="AG1732" i="7"/>
  <c r="S1733" i="7"/>
  <c r="N1734" i="7"/>
  <c r="W1734" i="7"/>
  <c r="AF1734" i="7"/>
  <c r="AH1735" i="7"/>
  <c r="Z1735" i="7"/>
  <c r="R1735" i="7"/>
  <c r="T1735" i="7"/>
  <c r="AC1735" i="7"/>
  <c r="O1736" i="7"/>
  <c r="X1736" i="7"/>
  <c r="AG1736" i="7"/>
  <c r="AJ1737" i="7"/>
  <c r="AB1737" i="7"/>
  <c r="T1737" i="7"/>
  <c r="S1737" i="7"/>
  <c r="AC1737" i="7"/>
  <c r="P1738" i="7"/>
  <c r="Y1738" i="7"/>
  <c r="AH1738" i="7"/>
  <c r="U1739" i="7"/>
  <c r="U1741" i="7"/>
  <c r="AD1741" i="7"/>
  <c r="M1743" i="7"/>
  <c r="V1743" i="7"/>
  <c r="AE1743" i="7"/>
  <c r="M1745" i="7"/>
  <c r="V1745" i="7"/>
  <c r="AE1745" i="7"/>
  <c r="R1746" i="7"/>
  <c r="AA1746" i="7"/>
  <c r="AJ1746" i="7"/>
  <c r="O1747" i="7"/>
  <c r="X1747" i="7"/>
  <c r="AG1747" i="7"/>
  <c r="S1748" i="7"/>
  <c r="N1749" i="7"/>
  <c r="W1749" i="7"/>
  <c r="AG1749" i="7"/>
  <c r="S1750" i="7"/>
  <c r="O1751" i="7"/>
  <c r="X1751" i="7"/>
  <c r="AG1751" i="7"/>
  <c r="AI1752" i="7"/>
  <c r="T1752" i="7"/>
  <c r="AC1752" i="7"/>
  <c r="AC1754" i="7"/>
  <c r="U1754" i="7"/>
  <c r="M1754" i="7"/>
  <c r="T1754" i="7"/>
  <c r="AD1754" i="7"/>
  <c r="U1756" i="7"/>
  <c r="AD1756" i="7"/>
  <c r="U1758" i="7"/>
  <c r="AD1758" i="7"/>
  <c r="J1759" i="7"/>
  <c r="Q1759" i="7"/>
  <c r="AA1759" i="7"/>
  <c r="AJ1759" i="7"/>
  <c r="M1760" i="7"/>
  <c r="V1760" i="7"/>
  <c r="Q1761" i="7"/>
  <c r="Z1761" i="7"/>
  <c r="AI1761" i="7"/>
  <c r="N1762" i="7"/>
  <c r="W1762" i="7"/>
  <c r="AF1762" i="7"/>
  <c r="S1763" i="7"/>
  <c r="N1764" i="7"/>
  <c r="X1764" i="7"/>
  <c r="AG1764" i="7"/>
  <c r="S1765" i="7"/>
  <c r="N1766" i="7"/>
  <c r="W1766" i="7"/>
  <c r="AF1766" i="7"/>
  <c r="AH1767" i="7"/>
  <c r="Z1767" i="7"/>
  <c r="R1767" i="7"/>
  <c r="T1767" i="7"/>
  <c r="AC1767" i="7"/>
  <c r="O1768" i="7"/>
  <c r="X1768" i="7"/>
  <c r="AG1768" i="7"/>
  <c r="AJ1769" i="7"/>
  <c r="AB1769" i="7"/>
  <c r="T1769" i="7"/>
  <c r="S1769" i="7"/>
  <c r="AC1769" i="7"/>
  <c r="P1770" i="7"/>
  <c r="Y1770" i="7"/>
  <c r="AH1770" i="7"/>
  <c r="U1771" i="7"/>
  <c r="AE1771" i="7"/>
  <c r="U1773" i="7"/>
  <c r="AE1773" i="7"/>
  <c r="T1774" i="7"/>
  <c r="AD1774" i="7"/>
  <c r="S56" i="7"/>
  <c r="S58" i="7"/>
  <c r="AG58" i="7"/>
  <c r="AG59" i="7"/>
  <c r="Y59" i="7"/>
  <c r="Q59" i="7"/>
  <c r="AE59" i="7"/>
  <c r="W59" i="7"/>
  <c r="O59" i="7"/>
  <c r="AC59" i="7"/>
  <c r="U59" i="7"/>
  <c r="M59" i="7"/>
  <c r="X59" i="7"/>
  <c r="AJ59" i="7"/>
  <c r="Q60" i="7"/>
  <c r="AC60" i="7"/>
  <c r="AF63" i="7"/>
  <c r="X63" i="7"/>
  <c r="P63" i="7"/>
  <c r="AB63" i="7"/>
  <c r="AD64" i="7"/>
  <c r="V64" i="7"/>
  <c r="N64" i="7"/>
  <c r="AJ64" i="7"/>
  <c r="AB64" i="7"/>
  <c r="T64" i="7"/>
  <c r="AH64" i="7"/>
  <c r="Z64" i="7"/>
  <c r="R64" i="7"/>
  <c r="AG64" i="7"/>
  <c r="Y64" i="7"/>
  <c r="Q64" i="7"/>
  <c r="X64" i="7"/>
  <c r="J65" i="7"/>
  <c r="AA67" i="7"/>
  <c r="AH68" i="7"/>
  <c r="Z68" i="7"/>
  <c r="R68" i="7"/>
  <c r="AF68" i="7"/>
  <c r="X68" i="7"/>
  <c r="P68" i="7"/>
  <c r="AD68" i="7"/>
  <c r="V68" i="7"/>
  <c r="N68" i="7"/>
  <c r="AC68" i="7"/>
  <c r="U68" i="7"/>
  <c r="M68" i="7"/>
  <c r="AA68" i="7"/>
  <c r="AC1335" i="7"/>
  <c r="U1335" i="7"/>
  <c r="M1335" i="7"/>
  <c r="AB1335" i="7"/>
  <c r="AD1336" i="7"/>
  <c r="V1336" i="7"/>
  <c r="N1336" i="7"/>
  <c r="AJ1336" i="7"/>
  <c r="AB1336" i="7"/>
  <c r="T1336" i="7"/>
  <c r="AH1336" i="7"/>
  <c r="Z1336" i="7"/>
  <c r="R1336" i="7"/>
  <c r="AG1336" i="7"/>
  <c r="Y1336" i="7"/>
  <c r="Q1336" i="7"/>
  <c r="X1336" i="7"/>
  <c r="J1337" i="7"/>
  <c r="V1339" i="7"/>
  <c r="P1341" i="7"/>
  <c r="AF1341" i="7"/>
  <c r="AA1342" i="7"/>
  <c r="P1484" i="7"/>
  <c r="AF1484" i="7"/>
  <c r="AG1518" i="7"/>
  <c r="Y1518" i="7"/>
  <c r="Q1518" i="7"/>
  <c r="AF1518" i="7"/>
  <c r="X1518" i="7"/>
  <c r="P1518" i="7"/>
  <c r="AE1518" i="7"/>
  <c r="W1518" i="7"/>
  <c r="O1518" i="7"/>
  <c r="AD1518" i="7"/>
  <c r="V1518" i="7"/>
  <c r="N1518" i="7"/>
  <c r="AC1518" i="7"/>
  <c r="U1518" i="7"/>
  <c r="M1518" i="7"/>
  <c r="AJ1518" i="7"/>
  <c r="AB1518" i="7"/>
  <c r="T1518" i="7"/>
  <c r="AH1520" i="7"/>
  <c r="Z1520" i="7"/>
  <c r="R1520" i="7"/>
  <c r="AF1520" i="7"/>
  <c r="X1520" i="7"/>
  <c r="P1520" i="7"/>
  <c r="AD1520" i="7"/>
  <c r="V1520" i="7"/>
  <c r="N1520" i="7"/>
  <c r="AH1324" i="7"/>
  <c r="T1325" i="7"/>
  <c r="R893" i="7"/>
  <c r="T895" i="7"/>
  <c r="AG1819" i="7"/>
  <c r="Y1819" i="7"/>
  <c r="Q1819" i="7"/>
  <c r="AF1819" i="7"/>
  <c r="X1819" i="7"/>
  <c r="P1819" i="7"/>
  <c r="AE1819" i="7"/>
  <c r="W1819" i="7"/>
  <c r="O1819" i="7"/>
  <c r="AD1819" i="7"/>
  <c r="V1819" i="7"/>
  <c r="N1819" i="7"/>
  <c r="AC1819" i="7"/>
  <c r="U1819" i="7"/>
  <c r="M1819" i="7"/>
  <c r="AJ1819" i="7"/>
  <c r="AB1819" i="7"/>
  <c r="T1819" i="7"/>
  <c r="AH470" i="7"/>
  <c r="Z470" i="7"/>
  <c r="R470" i="7"/>
  <c r="AF470" i="7"/>
  <c r="X470" i="7"/>
  <c r="P470" i="7"/>
  <c r="AD470" i="7"/>
  <c r="V470" i="7"/>
  <c r="N470" i="7"/>
  <c r="AH1510" i="7"/>
  <c r="T1511" i="7"/>
  <c r="J1789" i="7"/>
  <c r="S1792" i="7"/>
  <c r="Z985" i="7"/>
  <c r="AB987" i="7"/>
  <c r="S993" i="7"/>
  <c r="AH994" i="7"/>
  <c r="Z994" i="7"/>
  <c r="R994" i="7"/>
  <c r="AG994" i="7"/>
  <c r="Y994" i="7"/>
  <c r="Q994" i="7"/>
  <c r="AF994" i="7"/>
  <c r="X994" i="7"/>
  <c r="P994" i="7"/>
  <c r="AE994" i="7"/>
  <c r="W994" i="7"/>
  <c r="O994" i="7"/>
  <c r="AD994" i="7"/>
  <c r="V994" i="7"/>
  <c r="N994" i="7"/>
  <c r="AC994" i="7"/>
  <c r="U994" i="7"/>
  <c r="M994" i="7"/>
  <c r="U995" i="7"/>
  <c r="AA1002" i="7"/>
  <c r="AI1003" i="7"/>
  <c r="S1009" i="7"/>
  <c r="AH1010" i="7"/>
  <c r="Z1010" i="7"/>
  <c r="R1010" i="7"/>
  <c r="AG1010" i="7"/>
  <c r="Y1010" i="7"/>
  <c r="Q1010" i="7"/>
  <c r="AF1010" i="7"/>
  <c r="X1010" i="7"/>
  <c r="P1010" i="7"/>
  <c r="AE1010" i="7"/>
  <c r="W1010" i="7"/>
  <c r="O1010" i="7"/>
  <c r="AD1010" i="7"/>
  <c r="V1010" i="7"/>
  <c r="N1010" i="7"/>
  <c r="AC1010" i="7"/>
  <c r="U1010" i="7"/>
  <c r="M1010" i="7"/>
  <c r="U1011" i="7"/>
  <c r="AA1018" i="7"/>
  <c r="AI1019" i="7"/>
  <c r="S1025" i="7"/>
  <c r="AH1026" i="7"/>
  <c r="Z1026" i="7"/>
  <c r="R1026" i="7"/>
  <c r="AG1026" i="7"/>
  <c r="Y1026" i="7"/>
  <c r="Q1026" i="7"/>
  <c r="AF1026" i="7"/>
  <c r="X1026" i="7"/>
  <c r="P1026" i="7"/>
  <c r="AE1026" i="7"/>
  <c r="W1026" i="7"/>
  <c r="O1026" i="7"/>
  <c r="AD1026" i="7"/>
  <c r="V1026" i="7"/>
  <c r="N1026" i="7"/>
  <c r="AC1026" i="7"/>
  <c r="U1026" i="7"/>
  <c r="M1026" i="7"/>
  <c r="U1027" i="7"/>
  <c r="V619" i="7"/>
  <c r="U620" i="7"/>
  <c r="AF621" i="7"/>
  <c r="S467" i="7"/>
  <c r="AA467" i="7"/>
  <c r="T617" i="7"/>
  <c r="AB617" i="7"/>
  <c r="S1117" i="7"/>
  <c r="AA1117" i="7"/>
  <c r="T1180" i="7"/>
  <c r="AB1180" i="7"/>
  <c r="R468" i="7"/>
  <c r="Z468" i="7"/>
  <c r="AH468" i="7"/>
  <c r="S618" i="7"/>
  <c r="AA618" i="7"/>
  <c r="T699" i="7"/>
  <c r="AB699" i="7"/>
  <c r="O889" i="7"/>
  <c r="W889" i="7"/>
  <c r="AE889" i="7"/>
  <c r="P979" i="7"/>
  <c r="X979" i="7"/>
  <c r="AF979" i="7"/>
  <c r="R1118" i="7"/>
  <c r="Z1118" i="7"/>
  <c r="AH1118" i="7"/>
  <c r="S1181" i="7"/>
  <c r="AA1181" i="7"/>
  <c r="T1248" i="7"/>
  <c r="AB1248" i="7"/>
  <c r="O1710" i="7"/>
  <c r="W1710" i="7"/>
  <c r="AE1710" i="7"/>
  <c r="P1711" i="7"/>
  <c r="X1711" i="7"/>
  <c r="AF1711" i="7"/>
  <c r="R1713" i="7"/>
  <c r="Z1713" i="7"/>
  <c r="AH1713" i="7"/>
  <c r="S1714" i="7"/>
  <c r="AA1714" i="7"/>
  <c r="T1715" i="7"/>
  <c r="AB1715" i="7"/>
  <c r="O1718" i="7"/>
  <c r="W1718" i="7"/>
  <c r="AE1718" i="7"/>
  <c r="P1719" i="7"/>
  <c r="X1719" i="7"/>
  <c r="AF1719" i="7"/>
  <c r="R1721" i="7"/>
  <c r="Z1721" i="7"/>
  <c r="AH1721" i="7"/>
  <c r="S1722" i="7"/>
  <c r="AA1722" i="7"/>
  <c r="T1723" i="7"/>
  <c r="AB1723" i="7"/>
  <c r="O1726" i="7"/>
  <c r="W1726" i="7"/>
  <c r="AE1726" i="7"/>
  <c r="P1727" i="7"/>
  <c r="X1727" i="7"/>
  <c r="AF1727" i="7"/>
  <c r="R1729" i="7"/>
  <c r="AD1731" i="7"/>
  <c r="V1731" i="7"/>
  <c r="N1731" i="7"/>
  <c r="T1731" i="7"/>
  <c r="AC1731" i="7"/>
  <c r="P1732" i="7"/>
  <c r="Y1732" i="7"/>
  <c r="AH1732" i="7"/>
  <c r="AF1733" i="7"/>
  <c r="X1733" i="7"/>
  <c r="P1733" i="7"/>
  <c r="T1733" i="7"/>
  <c r="AC1733" i="7"/>
  <c r="O1734" i="7"/>
  <c r="X1734" i="7"/>
  <c r="AH1734" i="7"/>
  <c r="U1735" i="7"/>
  <c r="P1736" i="7"/>
  <c r="Y1736" i="7"/>
  <c r="AH1736" i="7"/>
  <c r="U1737" i="7"/>
  <c r="AD1737" i="7"/>
  <c r="Q1738" i="7"/>
  <c r="Z1738" i="7"/>
  <c r="AI1738" i="7"/>
  <c r="M1739" i="7"/>
  <c r="W1739" i="7"/>
  <c r="AF1739" i="7"/>
  <c r="M1741" i="7"/>
  <c r="V1741" i="7"/>
  <c r="AE1741" i="7"/>
  <c r="N1743" i="7"/>
  <c r="W1743" i="7"/>
  <c r="AF1743" i="7"/>
  <c r="N1745" i="7"/>
  <c r="W1745" i="7"/>
  <c r="AF1745" i="7"/>
  <c r="S1746" i="7"/>
  <c r="P1747" i="7"/>
  <c r="Y1747" i="7"/>
  <c r="AH1747" i="7"/>
  <c r="AE1748" i="7"/>
  <c r="W1748" i="7"/>
  <c r="O1748" i="7"/>
  <c r="T1748" i="7"/>
  <c r="AC1748" i="7"/>
  <c r="O1749" i="7"/>
  <c r="Y1749" i="7"/>
  <c r="AH1749" i="7"/>
  <c r="AG1750" i="7"/>
  <c r="Y1750" i="7"/>
  <c r="Q1750" i="7"/>
  <c r="T1750" i="7"/>
  <c r="AC1750" i="7"/>
  <c r="P1751" i="7"/>
  <c r="Y1751" i="7"/>
  <c r="AI1751" i="7"/>
  <c r="U1752" i="7"/>
  <c r="AD1752" i="7"/>
  <c r="V1754" i="7"/>
  <c r="S1759" i="7"/>
  <c r="R1761" i="7"/>
  <c r="O1762" i="7"/>
  <c r="X1762" i="7"/>
  <c r="AG1762" i="7"/>
  <c r="AD1763" i="7"/>
  <c r="V1763" i="7"/>
  <c r="N1763" i="7"/>
  <c r="T1763" i="7"/>
  <c r="AC1763" i="7"/>
  <c r="P1764" i="7"/>
  <c r="Y1764" i="7"/>
  <c r="AH1764" i="7"/>
  <c r="AF1765" i="7"/>
  <c r="X1765" i="7"/>
  <c r="P1765" i="7"/>
  <c r="T1765" i="7"/>
  <c r="AC1765" i="7"/>
  <c r="O1766" i="7"/>
  <c r="X1766" i="7"/>
  <c r="AH1766" i="7"/>
  <c r="U1767" i="7"/>
  <c r="P1768" i="7"/>
  <c r="Y1768" i="7"/>
  <c r="AH1768" i="7"/>
  <c r="Q1770" i="7"/>
  <c r="Z1770" i="7"/>
  <c r="AI1770" i="7"/>
  <c r="M1771" i="7"/>
  <c r="W1771" i="7"/>
  <c r="AF1771" i="7"/>
  <c r="M1773" i="7"/>
  <c r="V1773" i="7"/>
  <c r="AG1773" i="7"/>
  <c r="AI1774" i="7"/>
  <c r="U1774" i="7"/>
  <c r="AE1774" i="7"/>
  <c r="AJ56" i="7"/>
  <c r="AB56" i="7"/>
  <c r="T56" i="7"/>
  <c r="AH56" i="7"/>
  <c r="Z56" i="7"/>
  <c r="R56" i="7"/>
  <c r="U56" i="7"/>
  <c r="AE56" i="7"/>
  <c r="U58" i="7"/>
  <c r="S60" i="7"/>
  <c r="AE60" i="7"/>
  <c r="J1340" i="7"/>
  <c r="R1341" i="7"/>
  <c r="AH1341" i="7"/>
  <c r="Q1484" i="7"/>
  <c r="AG1484" i="7"/>
  <c r="AA1325" i="7"/>
  <c r="AI1326" i="7"/>
  <c r="J1605" i="7"/>
  <c r="S893" i="7"/>
  <c r="AH894" i="7"/>
  <c r="Z894" i="7"/>
  <c r="R894" i="7"/>
  <c r="AG894" i="7"/>
  <c r="Y894" i="7"/>
  <c r="Q894" i="7"/>
  <c r="AF894" i="7"/>
  <c r="X894" i="7"/>
  <c r="P894" i="7"/>
  <c r="AE894" i="7"/>
  <c r="W894" i="7"/>
  <c r="O894" i="7"/>
  <c r="AD894" i="7"/>
  <c r="V894" i="7"/>
  <c r="N894" i="7"/>
  <c r="AC894" i="7"/>
  <c r="U894" i="7"/>
  <c r="M894" i="7"/>
  <c r="U895" i="7"/>
  <c r="AA1511" i="7"/>
  <c r="AI1512" i="7"/>
  <c r="T1792" i="7"/>
  <c r="J983" i="7"/>
  <c r="Z993" i="7"/>
  <c r="AB995" i="7"/>
  <c r="AG1001" i="7"/>
  <c r="Y1001" i="7"/>
  <c r="Q1001" i="7"/>
  <c r="AF1001" i="7"/>
  <c r="X1001" i="7"/>
  <c r="P1001" i="7"/>
  <c r="AE1001" i="7"/>
  <c r="W1001" i="7"/>
  <c r="O1001" i="7"/>
  <c r="AD1001" i="7"/>
  <c r="V1001" i="7"/>
  <c r="N1001" i="7"/>
  <c r="AC1001" i="7"/>
  <c r="U1001" i="7"/>
  <c r="M1001" i="7"/>
  <c r="AJ1001" i="7"/>
  <c r="AB1001" i="7"/>
  <c r="T1001" i="7"/>
  <c r="AB1002" i="7"/>
  <c r="AH1003" i="7"/>
  <c r="Z1003" i="7"/>
  <c r="R1003" i="7"/>
  <c r="AF1003" i="7"/>
  <c r="X1003" i="7"/>
  <c r="P1003" i="7"/>
  <c r="AD1003" i="7"/>
  <c r="V1003" i="7"/>
  <c r="N1003" i="7"/>
  <c r="Z1009" i="7"/>
  <c r="AB1011" i="7"/>
  <c r="AG1017" i="7"/>
  <c r="Y1017" i="7"/>
  <c r="Q1017" i="7"/>
  <c r="AF1017" i="7"/>
  <c r="X1017" i="7"/>
  <c r="P1017" i="7"/>
  <c r="AE1017" i="7"/>
  <c r="W1017" i="7"/>
  <c r="O1017" i="7"/>
  <c r="AD1017" i="7"/>
  <c r="V1017" i="7"/>
  <c r="N1017" i="7"/>
  <c r="AC1017" i="7"/>
  <c r="U1017" i="7"/>
  <c r="M1017" i="7"/>
  <c r="AJ1017" i="7"/>
  <c r="AB1017" i="7"/>
  <c r="T1017" i="7"/>
  <c r="AB1018" i="7"/>
  <c r="AH1019" i="7"/>
  <c r="Z1019" i="7"/>
  <c r="R1019" i="7"/>
  <c r="AF1019" i="7"/>
  <c r="X1019" i="7"/>
  <c r="P1019" i="7"/>
  <c r="AE1019" i="7"/>
  <c r="W1019" i="7"/>
  <c r="O1019" i="7"/>
  <c r="AD1019" i="7"/>
  <c r="V1019" i="7"/>
  <c r="N1019" i="7"/>
  <c r="Z1025" i="7"/>
  <c r="AB1027" i="7"/>
  <c r="AG1033" i="7"/>
  <c r="Y1033" i="7"/>
  <c r="Q1033" i="7"/>
  <c r="AF1033" i="7"/>
  <c r="X1033" i="7"/>
  <c r="P1033" i="7"/>
  <c r="AE1033" i="7"/>
  <c r="W1033" i="7"/>
  <c r="O1033" i="7"/>
  <c r="AD1033" i="7"/>
  <c r="V1033" i="7"/>
  <c r="N1033" i="7"/>
  <c r="AC1033" i="7"/>
  <c r="U1033" i="7"/>
  <c r="M1033" i="7"/>
  <c r="AJ1033" i="7"/>
  <c r="AB1033" i="7"/>
  <c r="T1033" i="7"/>
  <c r="AB1034" i="7"/>
  <c r="AH1035" i="7"/>
  <c r="Z1035" i="7"/>
  <c r="R1035" i="7"/>
  <c r="AF1035" i="7"/>
  <c r="X1035" i="7"/>
  <c r="P1035" i="7"/>
  <c r="AE1035" i="7"/>
  <c r="W1035" i="7"/>
  <c r="O1035" i="7"/>
  <c r="AD1035" i="7"/>
  <c r="V1035" i="7"/>
  <c r="N1035" i="7"/>
  <c r="AG619" i="7"/>
  <c r="AE620" i="7"/>
  <c r="AC642" i="7"/>
  <c r="U642" i="7"/>
  <c r="M642" i="7"/>
  <c r="AJ642" i="7"/>
  <c r="AB642" i="7"/>
  <c r="T642" i="7"/>
  <c r="AH642" i="7"/>
  <c r="Z642" i="7"/>
  <c r="R642" i="7"/>
  <c r="AG642" i="7"/>
  <c r="Y642" i="7"/>
  <c r="Q642" i="7"/>
  <c r="AE642" i="7"/>
  <c r="W642" i="7"/>
  <c r="O642" i="7"/>
  <c r="AA642" i="7"/>
  <c r="X642" i="7"/>
  <c r="V642" i="7"/>
  <c r="S642" i="7"/>
  <c r="P642" i="7"/>
  <c r="AI642" i="7"/>
  <c r="N642" i="7"/>
  <c r="AF642" i="7"/>
  <c r="S468" i="7"/>
  <c r="AA468" i="7"/>
  <c r="T618" i="7"/>
  <c r="AB618" i="7"/>
  <c r="P889" i="7"/>
  <c r="X889" i="7"/>
  <c r="Q979" i="7"/>
  <c r="Y979" i="7"/>
  <c r="S1118" i="7"/>
  <c r="AA1118" i="7"/>
  <c r="T1181" i="7"/>
  <c r="AB1181" i="7"/>
  <c r="P1710" i="7"/>
  <c r="X1710" i="7"/>
  <c r="Q1711" i="7"/>
  <c r="Y1711" i="7"/>
  <c r="S1713" i="7"/>
  <c r="AA1713" i="7"/>
  <c r="T1714" i="7"/>
  <c r="AB1714" i="7"/>
  <c r="P1718" i="7"/>
  <c r="X1718" i="7"/>
  <c r="Q1719" i="7"/>
  <c r="Y1719" i="7"/>
  <c r="S1721" i="7"/>
  <c r="AA1721" i="7"/>
  <c r="T1722" i="7"/>
  <c r="AB1722" i="7"/>
  <c r="P1726" i="7"/>
  <c r="X1726" i="7"/>
  <c r="Q1727" i="7"/>
  <c r="Y1727" i="7"/>
  <c r="AJ1729" i="7"/>
  <c r="AB1729" i="7"/>
  <c r="T1729" i="7"/>
  <c r="S1729" i="7"/>
  <c r="AC1729" i="7"/>
  <c r="U1731" i="7"/>
  <c r="Q1732" i="7"/>
  <c r="Z1732" i="7"/>
  <c r="AI1732" i="7"/>
  <c r="U1733" i="7"/>
  <c r="P1734" i="7"/>
  <c r="Z1734" i="7"/>
  <c r="AI1734" i="7"/>
  <c r="Q1736" i="7"/>
  <c r="Z1736" i="7"/>
  <c r="R1738" i="7"/>
  <c r="AA1738" i="7"/>
  <c r="O1743" i="7"/>
  <c r="X1743" i="7"/>
  <c r="AG1743" i="7"/>
  <c r="AI1744" i="7"/>
  <c r="O1745" i="7"/>
  <c r="X1745" i="7"/>
  <c r="AG1745" i="7"/>
  <c r="AC1746" i="7"/>
  <c r="U1746" i="7"/>
  <c r="M1746" i="7"/>
  <c r="T1746" i="7"/>
  <c r="AD1746" i="7"/>
  <c r="Q1747" i="7"/>
  <c r="Z1747" i="7"/>
  <c r="AI1747" i="7"/>
  <c r="U1748" i="7"/>
  <c r="Q1749" i="7"/>
  <c r="Z1749" i="7"/>
  <c r="AI1749" i="7"/>
  <c r="U1750" i="7"/>
  <c r="J1751" i="7"/>
  <c r="Q1751" i="7"/>
  <c r="AA1751" i="7"/>
  <c r="M1752" i="7"/>
  <c r="V1752" i="7"/>
  <c r="AH1759" i="7"/>
  <c r="Z1759" i="7"/>
  <c r="R1759" i="7"/>
  <c r="T1759" i="7"/>
  <c r="AC1759" i="7"/>
  <c r="AJ1761" i="7"/>
  <c r="AB1761" i="7"/>
  <c r="T1761" i="7"/>
  <c r="S1761" i="7"/>
  <c r="AC1761" i="7"/>
  <c r="P1762" i="7"/>
  <c r="Y1762" i="7"/>
  <c r="AH1762" i="7"/>
  <c r="U1763" i="7"/>
  <c r="Q1764" i="7"/>
  <c r="Z1764" i="7"/>
  <c r="AI1764" i="7"/>
  <c r="U1765" i="7"/>
  <c r="AD1765" i="7"/>
  <c r="P1766" i="7"/>
  <c r="Z1766" i="7"/>
  <c r="AI1766" i="7"/>
  <c r="M1767" i="7"/>
  <c r="V1767" i="7"/>
  <c r="AE1767" i="7"/>
  <c r="Q1768" i="7"/>
  <c r="Z1768" i="7"/>
  <c r="M1769" i="7"/>
  <c r="V1769" i="7"/>
  <c r="AE1769" i="7"/>
  <c r="R1770" i="7"/>
  <c r="AA1770" i="7"/>
  <c r="O1771" i="7"/>
  <c r="X1771" i="7"/>
  <c r="AG1771" i="7"/>
  <c r="N1773" i="7"/>
  <c r="W1773" i="7"/>
  <c r="AI1773" i="7"/>
  <c r="V1774" i="7"/>
  <c r="AI57" i="7"/>
  <c r="AF58" i="7"/>
  <c r="X58" i="7"/>
  <c r="P58" i="7"/>
  <c r="AD58" i="7"/>
  <c r="V58" i="7"/>
  <c r="N58" i="7"/>
  <c r="AJ58" i="7"/>
  <c r="AB58" i="7"/>
  <c r="T58" i="7"/>
  <c r="W58" i="7"/>
  <c r="AI58" i="7"/>
  <c r="J60" i="7"/>
  <c r="T60" i="7"/>
  <c r="AI61" i="7"/>
  <c r="AI65" i="7"/>
  <c r="AI1333" i="7"/>
  <c r="AI1337" i="7"/>
  <c r="AG1339" i="7"/>
  <c r="Y1339" i="7"/>
  <c r="Q1339" i="7"/>
  <c r="AE1339" i="7"/>
  <c r="W1339" i="7"/>
  <c r="O1339" i="7"/>
  <c r="AC1339" i="7"/>
  <c r="U1339" i="7"/>
  <c r="M1339" i="7"/>
  <c r="AJ1339" i="7"/>
  <c r="AB1339" i="7"/>
  <c r="T1339" i="7"/>
  <c r="Z1339" i="7"/>
  <c r="T1341" i="7"/>
  <c r="AJ1341" i="7"/>
  <c r="AC1482" i="7"/>
  <c r="T1484" i="7"/>
  <c r="AJ1484" i="7"/>
  <c r="AG1486" i="7"/>
  <c r="Y1486" i="7"/>
  <c r="Q1486" i="7"/>
  <c r="AE1486" i="7"/>
  <c r="W1486" i="7"/>
  <c r="O1486" i="7"/>
  <c r="AC1486" i="7"/>
  <c r="U1486" i="7"/>
  <c r="M1486" i="7"/>
  <c r="AJ1486" i="7"/>
  <c r="AB1486" i="7"/>
  <c r="T1486" i="7"/>
  <c r="Z1486" i="7"/>
  <c r="AJ1489" i="7"/>
  <c r="AB1489" i="7"/>
  <c r="T1489" i="7"/>
  <c r="AH1489" i="7"/>
  <c r="Z1489" i="7"/>
  <c r="R1489" i="7"/>
  <c r="AG1489" i="7"/>
  <c r="Y1489" i="7"/>
  <c r="Q1489" i="7"/>
  <c r="AF1489" i="7"/>
  <c r="X1489" i="7"/>
  <c r="P1489" i="7"/>
  <c r="AE1489" i="7"/>
  <c r="W1489" i="7"/>
  <c r="O1489" i="7"/>
  <c r="AC1489" i="7"/>
  <c r="AC1490" i="7"/>
  <c r="AG1324" i="7"/>
  <c r="Y1324" i="7"/>
  <c r="Q1324" i="7"/>
  <c r="AF1324" i="7"/>
  <c r="X1324" i="7"/>
  <c r="P1324" i="7"/>
  <c r="AE1324" i="7"/>
  <c r="W1324" i="7"/>
  <c r="O1324" i="7"/>
  <c r="AD1324" i="7"/>
  <c r="V1324" i="7"/>
  <c r="N1324" i="7"/>
  <c r="AC1324" i="7"/>
  <c r="U1324" i="7"/>
  <c r="M1324" i="7"/>
  <c r="AJ1324" i="7"/>
  <c r="AB1324" i="7"/>
  <c r="T1324" i="7"/>
  <c r="AB1325" i="7"/>
  <c r="AH1326" i="7"/>
  <c r="Z1326" i="7"/>
  <c r="R1326" i="7"/>
  <c r="AF1326" i="7"/>
  <c r="X1326" i="7"/>
  <c r="P1326" i="7"/>
  <c r="AD1326" i="7"/>
  <c r="V1326" i="7"/>
  <c r="N1326" i="7"/>
  <c r="Z893" i="7"/>
  <c r="AB895" i="7"/>
  <c r="AG1510" i="7"/>
  <c r="Y1510" i="7"/>
  <c r="Q1510" i="7"/>
  <c r="AF1510" i="7"/>
  <c r="X1510" i="7"/>
  <c r="P1510" i="7"/>
  <c r="AE1510" i="7"/>
  <c r="W1510" i="7"/>
  <c r="O1510" i="7"/>
  <c r="AD1510" i="7"/>
  <c r="V1510" i="7"/>
  <c r="N1510" i="7"/>
  <c r="AC1510" i="7"/>
  <c r="U1510" i="7"/>
  <c r="M1510" i="7"/>
  <c r="AJ1510" i="7"/>
  <c r="AB1510" i="7"/>
  <c r="T1510" i="7"/>
  <c r="AB1511" i="7"/>
  <c r="AH1512" i="7"/>
  <c r="Z1512" i="7"/>
  <c r="R1512" i="7"/>
  <c r="AF1512" i="7"/>
  <c r="X1512" i="7"/>
  <c r="P1512" i="7"/>
  <c r="AD1512" i="7"/>
  <c r="V1512" i="7"/>
  <c r="N1512" i="7"/>
  <c r="AA1792" i="7"/>
  <c r="AI1793" i="7"/>
  <c r="J991" i="7"/>
  <c r="AA993" i="7"/>
  <c r="AC995" i="7"/>
  <c r="J1007" i="7"/>
  <c r="AA1009" i="7"/>
  <c r="AC1011" i="7"/>
  <c r="J1023" i="7"/>
  <c r="AA1025" i="7"/>
  <c r="S1026" i="7"/>
  <c r="AC1027" i="7"/>
  <c r="AH640" i="7"/>
  <c r="Z640" i="7"/>
  <c r="R640" i="7"/>
  <c r="AE640" i="7"/>
  <c r="W640" i="7"/>
  <c r="O640" i="7"/>
  <c r="AC640" i="7"/>
  <c r="U640" i="7"/>
  <c r="M640" i="7"/>
  <c r="AD640" i="7"/>
  <c r="AB640" i="7"/>
  <c r="Y640" i="7"/>
  <c r="V640" i="7"/>
  <c r="T640" i="7"/>
  <c r="Q640" i="7"/>
  <c r="AJ640" i="7"/>
  <c r="N640" i="7"/>
  <c r="W622" i="7"/>
  <c r="AG622" i="7"/>
  <c r="AE623" i="7"/>
  <c r="W623" i="7"/>
  <c r="O623" i="7"/>
  <c r="AJ623" i="7"/>
  <c r="AB623" i="7"/>
  <c r="T623" i="7"/>
  <c r="U623" i="7"/>
  <c r="AF623" i="7"/>
  <c r="AC634" i="7"/>
  <c r="U634" i="7"/>
  <c r="M634" i="7"/>
  <c r="AJ634" i="7"/>
  <c r="AB634" i="7"/>
  <c r="T634" i="7"/>
  <c r="AH634" i="7"/>
  <c r="Z634" i="7"/>
  <c r="R634" i="7"/>
  <c r="AE634" i="7"/>
  <c r="W634" i="7"/>
  <c r="O634" i="7"/>
  <c r="Y634" i="7"/>
  <c r="AH647" i="7"/>
  <c r="Z647" i="7"/>
  <c r="R647" i="7"/>
  <c r="AG647" i="7"/>
  <c r="Y647" i="7"/>
  <c r="Q647" i="7"/>
  <c r="AE647" i="7"/>
  <c r="W647" i="7"/>
  <c r="O647" i="7"/>
  <c r="AD647" i="7"/>
  <c r="V647" i="7"/>
  <c r="N647" i="7"/>
  <c r="AJ647" i="7"/>
  <c r="AB647" i="7"/>
  <c r="T647" i="7"/>
  <c r="AC647" i="7"/>
  <c r="AH648" i="7"/>
  <c r="Z648" i="7"/>
  <c r="R648" i="7"/>
  <c r="AE648" i="7"/>
  <c r="W648" i="7"/>
  <c r="O648" i="7"/>
  <c r="AG648" i="7"/>
  <c r="AC650" i="7"/>
  <c r="U650" i="7"/>
  <c r="M650" i="7"/>
  <c r="AJ650" i="7"/>
  <c r="AB650" i="7"/>
  <c r="T650" i="7"/>
  <c r="AH650" i="7"/>
  <c r="Z650" i="7"/>
  <c r="R650" i="7"/>
  <c r="AG650" i="7"/>
  <c r="Y650" i="7"/>
  <c r="Q650" i="7"/>
  <c r="AF650" i="7"/>
  <c r="X650" i="7"/>
  <c r="P650" i="7"/>
  <c r="AE650" i="7"/>
  <c r="W650" i="7"/>
  <c r="O650" i="7"/>
  <c r="AH1459" i="7"/>
  <c r="Z1459" i="7"/>
  <c r="R1459" i="7"/>
  <c r="AG1459" i="7"/>
  <c r="Y1459" i="7"/>
  <c r="Q1459" i="7"/>
  <c r="AE1459" i="7"/>
  <c r="W1459" i="7"/>
  <c r="O1459" i="7"/>
  <c r="AD1459" i="7"/>
  <c r="V1459" i="7"/>
  <c r="N1459" i="7"/>
  <c r="AC1459" i="7"/>
  <c r="U1459" i="7"/>
  <c r="M1459" i="7"/>
  <c r="AB1459" i="7"/>
  <c r="AA1459" i="7"/>
  <c r="X1459" i="7"/>
  <c r="T1459" i="7"/>
  <c r="S1459" i="7"/>
  <c r="AJ1459" i="7"/>
  <c r="P1459" i="7"/>
  <c r="AI1459" i="7"/>
  <c r="AD1471" i="7"/>
  <c r="V1471" i="7"/>
  <c r="N1471" i="7"/>
  <c r="AE1471" i="7"/>
  <c r="AB1471" i="7"/>
  <c r="X1471" i="7"/>
  <c r="W1471" i="7"/>
  <c r="T1471" i="7"/>
  <c r="P1471" i="7"/>
  <c r="AJ1471" i="7"/>
  <c r="O1471" i="7"/>
  <c r="S66" i="7"/>
  <c r="AA66" i="7"/>
  <c r="AI66" i="7"/>
  <c r="P1335" i="7"/>
  <c r="X1335" i="7"/>
  <c r="AF1335" i="7"/>
  <c r="S1338" i="7"/>
  <c r="AA1338" i="7"/>
  <c r="AI1338" i="7"/>
  <c r="S1485" i="7"/>
  <c r="AA1485" i="7"/>
  <c r="AI1485" i="7"/>
  <c r="Q1491" i="7"/>
  <c r="Y1491" i="7"/>
  <c r="AG1491" i="7"/>
  <c r="R1516" i="7"/>
  <c r="Z1516" i="7"/>
  <c r="AH1516" i="7"/>
  <c r="S1517" i="7"/>
  <c r="AA1517" i="7"/>
  <c r="AI1517" i="7"/>
  <c r="O1521" i="7"/>
  <c r="W1521" i="7"/>
  <c r="AE1521" i="7"/>
  <c r="P1522" i="7"/>
  <c r="X1522" i="7"/>
  <c r="AF1522" i="7"/>
  <c r="Q1523" i="7"/>
  <c r="Y1523" i="7"/>
  <c r="AG1523" i="7"/>
  <c r="R1524" i="7"/>
  <c r="Z1524" i="7"/>
  <c r="AH1524" i="7"/>
  <c r="S1525" i="7"/>
  <c r="AA1525" i="7"/>
  <c r="AI1525" i="7"/>
  <c r="O1506" i="7"/>
  <c r="W1506" i="7"/>
  <c r="AE1506" i="7"/>
  <c r="P1507" i="7"/>
  <c r="X1507" i="7"/>
  <c r="AF1507" i="7"/>
  <c r="Q1508" i="7"/>
  <c r="Y1508" i="7"/>
  <c r="AG1508" i="7"/>
  <c r="R1605" i="7"/>
  <c r="Z1605" i="7"/>
  <c r="AH1605" i="7"/>
  <c r="S1606" i="7"/>
  <c r="AA1606" i="7"/>
  <c r="AI1606" i="7"/>
  <c r="O1492" i="7"/>
  <c r="W1492" i="7"/>
  <c r="AE1492" i="7"/>
  <c r="P1526" i="7"/>
  <c r="X1526" i="7"/>
  <c r="AF1526" i="7"/>
  <c r="Q890" i="7"/>
  <c r="Y890" i="7"/>
  <c r="AG890" i="7"/>
  <c r="R891" i="7"/>
  <c r="Z891" i="7"/>
  <c r="AH891" i="7"/>
  <c r="S892" i="7"/>
  <c r="AA892" i="7"/>
  <c r="AI892" i="7"/>
  <c r="O1814" i="7"/>
  <c r="W1814" i="7"/>
  <c r="AE1814" i="7"/>
  <c r="P1815" i="7"/>
  <c r="X1815" i="7"/>
  <c r="AF1815" i="7"/>
  <c r="Q1816" i="7"/>
  <c r="Y1816" i="7"/>
  <c r="AG1816" i="7"/>
  <c r="R1817" i="7"/>
  <c r="Z1817" i="7"/>
  <c r="AH1817" i="7"/>
  <c r="S1818" i="7"/>
  <c r="AA1818" i="7"/>
  <c r="AI1818" i="7"/>
  <c r="O471" i="7"/>
  <c r="W471" i="7"/>
  <c r="AE471" i="7"/>
  <c r="P472" i="7"/>
  <c r="X472" i="7"/>
  <c r="AF472" i="7"/>
  <c r="Q473" i="7"/>
  <c r="Y473" i="7"/>
  <c r="AG473" i="7"/>
  <c r="R474" i="7"/>
  <c r="Z474" i="7"/>
  <c r="AH474" i="7"/>
  <c r="S1509" i="7"/>
  <c r="AA1509" i="7"/>
  <c r="AI1509" i="7"/>
  <c r="O1513" i="7"/>
  <c r="W1513" i="7"/>
  <c r="AE1513" i="7"/>
  <c r="P1514" i="7"/>
  <c r="X1514" i="7"/>
  <c r="AF1514" i="7"/>
  <c r="Q1788" i="7"/>
  <c r="Y1788" i="7"/>
  <c r="AG1788" i="7"/>
  <c r="R1789" i="7"/>
  <c r="Z1789" i="7"/>
  <c r="AH1789" i="7"/>
  <c r="S1790" i="7"/>
  <c r="AA1790" i="7"/>
  <c r="AI1790" i="7"/>
  <c r="O980" i="7"/>
  <c r="W980" i="7"/>
  <c r="AE980" i="7"/>
  <c r="P981" i="7"/>
  <c r="X981" i="7"/>
  <c r="AF981" i="7"/>
  <c r="Q982" i="7"/>
  <c r="Y982" i="7"/>
  <c r="AG982" i="7"/>
  <c r="R983" i="7"/>
  <c r="Z983" i="7"/>
  <c r="AH983" i="7"/>
  <c r="S984" i="7"/>
  <c r="AA984" i="7"/>
  <c r="AI984" i="7"/>
  <c r="O988" i="7"/>
  <c r="W988" i="7"/>
  <c r="AE988" i="7"/>
  <c r="P989" i="7"/>
  <c r="X989" i="7"/>
  <c r="AF989" i="7"/>
  <c r="Q990" i="7"/>
  <c r="Y990" i="7"/>
  <c r="AG990" i="7"/>
  <c r="R991" i="7"/>
  <c r="Z991" i="7"/>
  <c r="AH991" i="7"/>
  <c r="S992" i="7"/>
  <c r="AA992" i="7"/>
  <c r="AI992" i="7"/>
  <c r="O996" i="7"/>
  <c r="W996" i="7"/>
  <c r="AE996" i="7"/>
  <c r="P997" i="7"/>
  <c r="X997" i="7"/>
  <c r="AF997" i="7"/>
  <c r="S1000" i="7"/>
  <c r="AA1000" i="7"/>
  <c r="AI1000" i="7"/>
  <c r="O1004" i="7"/>
  <c r="W1004" i="7"/>
  <c r="AE1004" i="7"/>
  <c r="P1005" i="7"/>
  <c r="X1005" i="7"/>
  <c r="AF1005" i="7"/>
  <c r="S1008" i="7"/>
  <c r="AA1008" i="7"/>
  <c r="AI1008" i="7"/>
  <c r="O1012" i="7"/>
  <c r="W1012" i="7"/>
  <c r="AE1012" i="7"/>
  <c r="P1013" i="7"/>
  <c r="X1013" i="7"/>
  <c r="AF1013" i="7"/>
  <c r="S1016" i="7"/>
  <c r="AA1016" i="7"/>
  <c r="AI1016" i="7"/>
  <c r="O1020" i="7"/>
  <c r="W1020" i="7"/>
  <c r="AE1020" i="7"/>
  <c r="P1021" i="7"/>
  <c r="X1021" i="7"/>
  <c r="AF1021" i="7"/>
  <c r="S1024" i="7"/>
  <c r="AA1024" i="7"/>
  <c r="AI1024" i="7"/>
  <c r="O1028" i="7"/>
  <c r="W1028" i="7"/>
  <c r="AE1028" i="7"/>
  <c r="P1029" i="7"/>
  <c r="X1029" i="7"/>
  <c r="AF1029" i="7"/>
  <c r="S1032" i="7"/>
  <c r="AA1032" i="7"/>
  <c r="AI1032" i="7"/>
  <c r="O1036" i="7"/>
  <c r="W1036" i="7"/>
  <c r="AE1036" i="7"/>
  <c r="P1037" i="7"/>
  <c r="X1037" i="7"/>
  <c r="AF1037" i="7"/>
  <c r="Q1038" i="7"/>
  <c r="Y1038" i="7"/>
  <c r="AG1038" i="7"/>
  <c r="S1039" i="7"/>
  <c r="P1040" i="7"/>
  <c r="AA1040" i="7"/>
  <c r="P1041" i="7"/>
  <c r="AA1041" i="7"/>
  <c r="M622" i="7"/>
  <c r="X622" i="7"/>
  <c r="AH622" i="7"/>
  <c r="V623" i="7"/>
  <c r="AG623" i="7"/>
  <c r="AF624" i="7"/>
  <c r="X624" i="7"/>
  <c r="P624" i="7"/>
  <c r="AC624" i="7"/>
  <c r="U624" i="7"/>
  <c r="M624" i="7"/>
  <c r="V624" i="7"/>
  <c r="AG624" i="7"/>
  <c r="AG625" i="7"/>
  <c r="Y625" i="7"/>
  <c r="Q625" i="7"/>
  <c r="AD625" i="7"/>
  <c r="V625" i="7"/>
  <c r="N625" i="7"/>
  <c r="U625" i="7"/>
  <c r="AF625" i="7"/>
  <c r="AH626" i="7"/>
  <c r="Z626" i="7"/>
  <c r="R626" i="7"/>
  <c r="AE626" i="7"/>
  <c r="W626" i="7"/>
  <c r="O626" i="7"/>
  <c r="U626" i="7"/>
  <c r="AF626" i="7"/>
  <c r="T627" i="7"/>
  <c r="AD627" i="7"/>
  <c r="R628" i="7"/>
  <c r="AC628" i="7"/>
  <c r="T629" i="7"/>
  <c r="AG629" i="7"/>
  <c r="AG630" i="7"/>
  <c r="Y630" i="7"/>
  <c r="Q630" i="7"/>
  <c r="AF630" i="7"/>
  <c r="X630" i="7"/>
  <c r="P630" i="7"/>
  <c r="AD630" i="7"/>
  <c r="V630" i="7"/>
  <c r="N630" i="7"/>
  <c r="AB630" i="7"/>
  <c r="T632" i="7"/>
  <c r="AJ632" i="7"/>
  <c r="AA634" i="7"/>
  <c r="J645" i="7"/>
  <c r="AF647" i="7"/>
  <c r="N648" i="7"/>
  <c r="AJ648" i="7"/>
  <c r="J1435" i="7"/>
  <c r="AF1471" i="7"/>
  <c r="S1736" i="7"/>
  <c r="AA1736" i="7"/>
  <c r="S1744" i="7"/>
  <c r="AA1744" i="7"/>
  <c r="S1752" i="7"/>
  <c r="AA1752" i="7"/>
  <c r="S1760" i="7"/>
  <c r="AA1760" i="7"/>
  <c r="S1768" i="7"/>
  <c r="AA1768" i="7"/>
  <c r="Q1774" i="7"/>
  <c r="Y1774" i="7"/>
  <c r="AG1774" i="7"/>
  <c r="S57" i="7"/>
  <c r="AA57" i="7"/>
  <c r="O61" i="7"/>
  <c r="W61" i="7"/>
  <c r="AE61" i="7"/>
  <c r="Q63" i="7"/>
  <c r="Y63" i="7"/>
  <c r="AG63" i="7"/>
  <c r="S65" i="7"/>
  <c r="AA65" i="7"/>
  <c r="T66" i="7"/>
  <c r="AB66" i="7"/>
  <c r="AJ66" i="7"/>
  <c r="O1333" i="7"/>
  <c r="W1333" i="7"/>
  <c r="AE1333" i="7"/>
  <c r="Q1335" i="7"/>
  <c r="Y1335" i="7"/>
  <c r="AG1335" i="7"/>
  <c r="S1337" i="7"/>
  <c r="AA1337" i="7"/>
  <c r="T1338" i="7"/>
  <c r="AB1338" i="7"/>
  <c r="AJ1338" i="7"/>
  <c r="O1341" i="7"/>
  <c r="W1341" i="7"/>
  <c r="AE1341" i="7"/>
  <c r="Q1482" i="7"/>
  <c r="Y1482" i="7"/>
  <c r="AG1482" i="7"/>
  <c r="S1484" i="7"/>
  <c r="AA1484" i="7"/>
  <c r="T1485" i="7"/>
  <c r="AB1485" i="7"/>
  <c r="AJ1485" i="7"/>
  <c r="O1488" i="7"/>
  <c r="W1488" i="7"/>
  <c r="AE1488" i="7"/>
  <c r="Q1490" i="7"/>
  <c r="Y1490" i="7"/>
  <c r="AG1490" i="7"/>
  <c r="R1491" i="7"/>
  <c r="Z1491" i="7"/>
  <c r="AH1491" i="7"/>
  <c r="S1516" i="7"/>
  <c r="AA1516" i="7"/>
  <c r="T1517" i="7"/>
  <c r="AB1517" i="7"/>
  <c r="AJ1517" i="7"/>
  <c r="O1520" i="7"/>
  <c r="W1520" i="7"/>
  <c r="AE1520" i="7"/>
  <c r="P1521" i="7"/>
  <c r="X1521" i="7"/>
  <c r="AF1521" i="7"/>
  <c r="Q1522" i="7"/>
  <c r="Y1522" i="7"/>
  <c r="AG1522" i="7"/>
  <c r="R1523" i="7"/>
  <c r="Z1523" i="7"/>
  <c r="AH1523" i="7"/>
  <c r="S1524" i="7"/>
  <c r="AA1524" i="7"/>
  <c r="T1525" i="7"/>
  <c r="AB1525" i="7"/>
  <c r="AJ1525" i="7"/>
  <c r="O1326" i="7"/>
  <c r="W1326" i="7"/>
  <c r="AE1326" i="7"/>
  <c r="P1506" i="7"/>
  <c r="X1506" i="7"/>
  <c r="AF1506" i="7"/>
  <c r="Q1507" i="7"/>
  <c r="Y1507" i="7"/>
  <c r="AG1507" i="7"/>
  <c r="R1508" i="7"/>
  <c r="Z1508" i="7"/>
  <c r="AH1508" i="7"/>
  <c r="S1605" i="7"/>
  <c r="AA1605" i="7"/>
  <c r="T1606" i="7"/>
  <c r="AB1606" i="7"/>
  <c r="AJ1606" i="7"/>
  <c r="O1343" i="7"/>
  <c r="W1343" i="7"/>
  <c r="AE1343" i="7"/>
  <c r="P1492" i="7"/>
  <c r="X1492" i="7"/>
  <c r="AF1492" i="7"/>
  <c r="Q1526" i="7"/>
  <c r="Y1526" i="7"/>
  <c r="AG1526" i="7"/>
  <c r="R890" i="7"/>
  <c r="Z890" i="7"/>
  <c r="AH890" i="7"/>
  <c r="S891" i="7"/>
  <c r="AA891" i="7"/>
  <c r="T892" i="7"/>
  <c r="AB892" i="7"/>
  <c r="AJ892" i="7"/>
  <c r="O895" i="7"/>
  <c r="W895" i="7"/>
  <c r="AE895" i="7"/>
  <c r="P1814" i="7"/>
  <c r="X1814" i="7"/>
  <c r="AF1814" i="7"/>
  <c r="Q1815" i="7"/>
  <c r="Y1815" i="7"/>
  <c r="AG1815" i="7"/>
  <c r="R1816" i="7"/>
  <c r="Z1816" i="7"/>
  <c r="AH1816" i="7"/>
  <c r="S1817" i="7"/>
  <c r="AA1817" i="7"/>
  <c r="T1818" i="7"/>
  <c r="AB1818" i="7"/>
  <c r="AJ1818" i="7"/>
  <c r="O470" i="7"/>
  <c r="W470" i="7"/>
  <c r="AE470" i="7"/>
  <c r="P471" i="7"/>
  <c r="X471" i="7"/>
  <c r="AF471" i="7"/>
  <c r="Q472" i="7"/>
  <c r="Y472" i="7"/>
  <c r="AG472" i="7"/>
  <c r="R473" i="7"/>
  <c r="Z473" i="7"/>
  <c r="AH473" i="7"/>
  <c r="S474" i="7"/>
  <c r="AA474" i="7"/>
  <c r="T1509" i="7"/>
  <c r="AB1509" i="7"/>
  <c r="AJ1509" i="7"/>
  <c r="O1512" i="7"/>
  <c r="W1512" i="7"/>
  <c r="AE1512" i="7"/>
  <c r="P1513" i="7"/>
  <c r="X1513" i="7"/>
  <c r="AF1513" i="7"/>
  <c r="Q1514" i="7"/>
  <c r="Y1514" i="7"/>
  <c r="AG1514" i="7"/>
  <c r="R1788" i="7"/>
  <c r="Z1788" i="7"/>
  <c r="AH1788" i="7"/>
  <c r="S1789" i="7"/>
  <c r="AA1789" i="7"/>
  <c r="T1790" i="7"/>
  <c r="AB1790" i="7"/>
  <c r="AJ1790" i="7"/>
  <c r="O1793" i="7"/>
  <c r="W1793" i="7"/>
  <c r="AE1793" i="7"/>
  <c r="P980" i="7"/>
  <c r="X980" i="7"/>
  <c r="AF980" i="7"/>
  <c r="Q981" i="7"/>
  <c r="Y981" i="7"/>
  <c r="AG981" i="7"/>
  <c r="R982" i="7"/>
  <c r="Z982" i="7"/>
  <c r="AH982" i="7"/>
  <c r="S983" i="7"/>
  <c r="AA983" i="7"/>
  <c r="T984" i="7"/>
  <c r="AB984" i="7"/>
  <c r="AJ984" i="7"/>
  <c r="O987" i="7"/>
  <c r="W987" i="7"/>
  <c r="AE987" i="7"/>
  <c r="P988" i="7"/>
  <c r="X988" i="7"/>
  <c r="AF988" i="7"/>
  <c r="Q989" i="7"/>
  <c r="Y989" i="7"/>
  <c r="AG989" i="7"/>
  <c r="R990" i="7"/>
  <c r="Z990" i="7"/>
  <c r="AH990" i="7"/>
  <c r="S991" i="7"/>
  <c r="AA991" i="7"/>
  <c r="T992" i="7"/>
  <c r="AB992" i="7"/>
  <c r="AJ992" i="7"/>
  <c r="O995" i="7"/>
  <c r="W995" i="7"/>
  <c r="AE995" i="7"/>
  <c r="P996" i="7"/>
  <c r="X996" i="7"/>
  <c r="AF996" i="7"/>
  <c r="Q997" i="7"/>
  <c r="Y997" i="7"/>
  <c r="AG997" i="7"/>
  <c r="R998" i="7"/>
  <c r="Z998" i="7"/>
  <c r="AH998" i="7"/>
  <c r="S999" i="7"/>
  <c r="AA999" i="7"/>
  <c r="T1000" i="7"/>
  <c r="AB1000" i="7"/>
  <c r="AJ1000" i="7"/>
  <c r="O1003" i="7"/>
  <c r="W1003" i="7"/>
  <c r="AE1003" i="7"/>
  <c r="P1004" i="7"/>
  <c r="X1004" i="7"/>
  <c r="AF1004" i="7"/>
  <c r="Q1005" i="7"/>
  <c r="Y1005" i="7"/>
  <c r="AG1005" i="7"/>
  <c r="R1006" i="7"/>
  <c r="Z1006" i="7"/>
  <c r="AH1006" i="7"/>
  <c r="S1007" i="7"/>
  <c r="AA1007" i="7"/>
  <c r="T1008" i="7"/>
  <c r="AB1008" i="7"/>
  <c r="AJ1008" i="7"/>
  <c r="P1012" i="7"/>
  <c r="X1012" i="7"/>
  <c r="AF1012" i="7"/>
  <c r="Q1013" i="7"/>
  <c r="Y1013" i="7"/>
  <c r="AG1013" i="7"/>
  <c r="R1014" i="7"/>
  <c r="Z1014" i="7"/>
  <c r="AH1014" i="7"/>
  <c r="S1015" i="7"/>
  <c r="AA1015" i="7"/>
  <c r="T1016" i="7"/>
  <c r="AB1016" i="7"/>
  <c r="AJ1016" i="7"/>
  <c r="P1020" i="7"/>
  <c r="X1020" i="7"/>
  <c r="AF1020" i="7"/>
  <c r="Q1021" i="7"/>
  <c r="Y1021" i="7"/>
  <c r="AG1021" i="7"/>
  <c r="R1022" i="7"/>
  <c r="Z1022" i="7"/>
  <c r="AH1022" i="7"/>
  <c r="S1023" i="7"/>
  <c r="AA1023" i="7"/>
  <c r="AI1023" i="7"/>
  <c r="T1024" i="7"/>
  <c r="AB1024" i="7"/>
  <c r="AJ1024" i="7"/>
  <c r="P1028" i="7"/>
  <c r="X1028" i="7"/>
  <c r="AF1028" i="7"/>
  <c r="Q1029" i="7"/>
  <c r="Y1029" i="7"/>
  <c r="AG1029" i="7"/>
  <c r="R1030" i="7"/>
  <c r="Z1030" i="7"/>
  <c r="AH1030" i="7"/>
  <c r="S1031" i="7"/>
  <c r="AA1031" i="7"/>
  <c r="AI1031" i="7"/>
  <c r="T1032" i="7"/>
  <c r="AB1032" i="7"/>
  <c r="AJ1032" i="7"/>
  <c r="P1036" i="7"/>
  <c r="X1036" i="7"/>
  <c r="AF1036" i="7"/>
  <c r="Q1037" i="7"/>
  <c r="Y1037" i="7"/>
  <c r="AG1037" i="7"/>
  <c r="R1038" i="7"/>
  <c r="Z1038" i="7"/>
  <c r="AH1038" i="7"/>
  <c r="AF1039" i="7"/>
  <c r="X1039" i="7"/>
  <c r="P1039" i="7"/>
  <c r="T1039" i="7"/>
  <c r="AC1039" i="7"/>
  <c r="R1040" i="7"/>
  <c r="AB1040" i="7"/>
  <c r="Q1041" i="7"/>
  <c r="AB1041" i="7"/>
  <c r="O622" i="7"/>
  <c r="Y622" i="7"/>
  <c r="AJ622" i="7"/>
  <c r="M623" i="7"/>
  <c r="X623" i="7"/>
  <c r="AH623" i="7"/>
  <c r="W624" i="7"/>
  <c r="AH624" i="7"/>
  <c r="W625" i="7"/>
  <c r="AH625" i="7"/>
  <c r="V626" i="7"/>
  <c r="AG626" i="7"/>
  <c r="AI627" i="7"/>
  <c r="U627" i="7"/>
  <c r="AE627" i="7"/>
  <c r="S628" i="7"/>
  <c r="V629" i="7"/>
  <c r="M630" i="7"/>
  <c r="AC630" i="7"/>
  <c r="AH631" i="7"/>
  <c r="Z631" i="7"/>
  <c r="R631" i="7"/>
  <c r="AG631" i="7"/>
  <c r="Y631" i="7"/>
  <c r="Q631" i="7"/>
  <c r="AE631" i="7"/>
  <c r="W631" i="7"/>
  <c r="O631" i="7"/>
  <c r="AJ631" i="7"/>
  <c r="AB631" i="7"/>
  <c r="T631" i="7"/>
  <c r="X631" i="7"/>
  <c r="V632" i="7"/>
  <c r="N634" i="7"/>
  <c r="AD634" i="7"/>
  <c r="AF637" i="7"/>
  <c r="X637" i="7"/>
  <c r="P637" i="7"/>
  <c r="AE637" i="7"/>
  <c r="W637" i="7"/>
  <c r="O637" i="7"/>
  <c r="AC637" i="7"/>
  <c r="U637" i="7"/>
  <c r="M637" i="7"/>
  <c r="AJ637" i="7"/>
  <c r="AB637" i="7"/>
  <c r="T637" i="7"/>
  <c r="AH637" i="7"/>
  <c r="Z637" i="7"/>
  <c r="R637" i="7"/>
  <c r="AD637" i="7"/>
  <c r="AF638" i="7"/>
  <c r="X638" i="7"/>
  <c r="P638" i="7"/>
  <c r="AC638" i="7"/>
  <c r="U638" i="7"/>
  <c r="M638" i="7"/>
  <c r="AH638" i="7"/>
  <c r="M647" i="7"/>
  <c r="AI647" i="7"/>
  <c r="Q648" i="7"/>
  <c r="N650" i="7"/>
  <c r="J677" i="7"/>
  <c r="J1427" i="7"/>
  <c r="AH1437" i="7"/>
  <c r="Z1437" i="7"/>
  <c r="R1437" i="7"/>
  <c r="AG1437" i="7"/>
  <c r="Y1437" i="7"/>
  <c r="Q1437" i="7"/>
  <c r="AF1437" i="7"/>
  <c r="X1437" i="7"/>
  <c r="P1437" i="7"/>
  <c r="AE1437" i="7"/>
  <c r="W1437" i="7"/>
  <c r="O1437" i="7"/>
  <c r="AD1437" i="7"/>
  <c r="V1437" i="7"/>
  <c r="N1437" i="7"/>
  <c r="AC1437" i="7"/>
  <c r="U1437" i="7"/>
  <c r="M1437" i="7"/>
  <c r="AJ1437" i="7"/>
  <c r="AB1437" i="7"/>
  <c r="T1437" i="7"/>
  <c r="AD1455" i="7"/>
  <c r="V1455" i="7"/>
  <c r="N1455" i="7"/>
  <c r="AE1455" i="7"/>
  <c r="AB1455" i="7"/>
  <c r="X1455" i="7"/>
  <c r="W1455" i="7"/>
  <c r="T1455" i="7"/>
  <c r="P1455" i="7"/>
  <c r="AJ1455" i="7"/>
  <c r="O1455" i="7"/>
  <c r="AF1459" i="7"/>
  <c r="S1491" i="7"/>
  <c r="AA1491" i="7"/>
  <c r="AI1491" i="7"/>
  <c r="T1516" i="7"/>
  <c r="AB1516" i="7"/>
  <c r="AJ1516" i="7"/>
  <c r="Q1521" i="7"/>
  <c r="Y1521" i="7"/>
  <c r="AG1521" i="7"/>
  <c r="R1522" i="7"/>
  <c r="Z1522" i="7"/>
  <c r="AH1522" i="7"/>
  <c r="S1523" i="7"/>
  <c r="AA1523" i="7"/>
  <c r="AI1523" i="7"/>
  <c r="T1524" i="7"/>
  <c r="AB1524" i="7"/>
  <c r="AJ1524" i="7"/>
  <c r="Q1506" i="7"/>
  <c r="Y1506" i="7"/>
  <c r="AG1506" i="7"/>
  <c r="R1507" i="7"/>
  <c r="Z1507" i="7"/>
  <c r="AH1507" i="7"/>
  <c r="S1508" i="7"/>
  <c r="AA1508" i="7"/>
  <c r="AI1508" i="7"/>
  <c r="T1605" i="7"/>
  <c r="AB1605" i="7"/>
  <c r="AJ1605" i="7"/>
  <c r="Q1492" i="7"/>
  <c r="Y1492" i="7"/>
  <c r="AG1492" i="7"/>
  <c r="R1526" i="7"/>
  <c r="Z1526" i="7"/>
  <c r="AH1526" i="7"/>
  <c r="S890" i="7"/>
  <c r="AA890" i="7"/>
  <c r="AI890" i="7"/>
  <c r="T891" i="7"/>
  <c r="AB891" i="7"/>
  <c r="AJ891" i="7"/>
  <c r="Q1814" i="7"/>
  <c r="Y1814" i="7"/>
  <c r="AG1814" i="7"/>
  <c r="R1815" i="7"/>
  <c r="Z1815" i="7"/>
  <c r="AH1815" i="7"/>
  <c r="S1816" i="7"/>
  <c r="AA1816" i="7"/>
  <c r="AI1816" i="7"/>
  <c r="T1817" i="7"/>
  <c r="AB1817" i="7"/>
  <c r="AJ1817" i="7"/>
  <c r="Q471" i="7"/>
  <c r="Y471" i="7"/>
  <c r="AG471" i="7"/>
  <c r="R472" i="7"/>
  <c r="Z472" i="7"/>
  <c r="AH472" i="7"/>
  <c r="S473" i="7"/>
  <c r="AA473" i="7"/>
  <c r="AI473" i="7"/>
  <c r="T474" i="7"/>
  <c r="AB474" i="7"/>
  <c r="AJ474" i="7"/>
  <c r="Q1513" i="7"/>
  <c r="Y1513" i="7"/>
  <c r="AG1513" i="7"/>
  <c r="R1514" i="7"/>
  <c r="Z1514" i="7"/>
  <c r="AH1514" i="7"/>
  <c r="S1788" i="7"/>
  <c r="AA1788" i="7"/>
  <c r="AI1788" i="7"/>
  <c r="T1789" i="7"/>
  <c r="AB1789" i="7"/>
  <c r="AJ1789" i="7"/>
  <c r="Q980" i="7"/>
  <c r="Y980" i="7"/>
  <c r="AG980" i="7"/>
  <c r="R981" i="7"/>
  <c r="Z981" i="7"/>
  <c r="AH981" i="7"/>
  <c r="S982" i="7"/>
  <c r="AA982" i="7"/>
  <c r="AI982" i="7"/>
  <c r="T983" i="7"/>
  <c r="AB983" i="7"/>
  <c r="AJ983" i="7"/>
  <c r="Q988" i="7"/>
  <c r="Y988" i="7"/>
  <c r="AG988" i="7"/>
  <c r="R989" i="7"/>
  <c r="Z989" i="7"/>
  <c r="AH989" i="7"/>
  <c r="S990" i="7"/>
  <c r="AA990" i="7"/>
  <c r="AI990" i="7"/>
  <c r="T991" i="7"/>
  <c r="AB991" i="7"/>
  <c r="AJ991" i="7"/>
  <c r="Q996" i="7"/>
  <c r="Y996" i="7"/>
  <c r="AG996" i="7"/>
  <c r="R997" i="7"/>
  <c r="Z997" i="7"/>
  <c r="AH997" i="7"/>
  <c r="S998" i="7"/>
  <c r="AA998" i="7"/>
  <c r="AI998" i="7"/>
  <c r="T999" i="7"/>
  <c r="AB999" i="7"/>
  <c r="AJ999" i="7"/>
  <c r="M1000" i="7"/>
  <c r="U1000" i="7"/>
  <c r="AC1000" i="7"/>
  <c r="Q1004" i="7"/>
  <c r="Y1004" i="7"/>
  <c r="AG1004" i="7"/>
  <c r="R1005" i="7"/>
  <c r="Z1005" i="7"/>
  <c r="AH1005" i="7"/>
  <c r="S1006" i="7"/>
  <c r="AA1006" i="7"/>
  <c r="AI1006" i="7"/>
  <c r="T1007" i="7"/>
  <c r="AB1007" i="7"/>
  <c r="AJ1007" i="7"/>
  <c r="M1008" i="7"/>
  <c r="U1008" i="7"/>
  <c r="AC1008" i="7"/>
  <c r="Q1012" i="7"/>
  <c r="Y1012" i="7"/>
  <c r="AG1012" i="7"/>
  <c r="R1013" i="7"/>
  <c r="Z1013" i="7"/>
  <c r="AH1013" i="7"/>
  <c r="S1014" i="7"/>
  <c r="AA1014" i="7"/>
  <c r="AI1014" i="7"/>
  <c r="T1015" i="7"/>
  <c r="AB1015" i="7"/>
  <c r="AJ1015" i="7"/>
  <c r="M1016" i="7"/>
  <c r="U1016" i="7"/>
  <c r="AC1016" i="7"/>
  <c r="Q1020" i="7"/>
  <c r="Y1020" i="7"/>
  <c r="AG1020" i="7"/>
  <c r="R1021" i="7"/>
  <c r="Z1021" i="7"/>
  <c r="AH1021" i="7"/>
  <c r="S1022" i="7"/>
  <c r="AA1022" i="7"/>
  <c r="AI1022" i="7"/>
  <c r="T1023" i="7"/>
  <c r="AB1023" i="7"/>
  <c r="AJ1023" i="7"/>
  <c r="M1024" i="7"/>
  <c r="U1024" i="7"/>
  <c r="AC1024" i="7"/>
  <c r="Q1028" i="7"/>
  <c r="Y1028" i="7"/>
  <c r="AG1028" i="7"/>
  <c r="R1029" i="7"/>
  <c r="Z1029" i="7"/>
  <c r="AH1029" i="7"/>
  <c r="S1030" i="7"/>
  <c r="AA1030" i="7"/>
  <c r="AI1030" i="7"/>
  <c r="T1031" i="7"/>
  <c r="AB1031" i="7"/>
  <c r="M1032" i="7"/>
  <c r="U1032" i="7"/>
  <c r="AC1032" i="7"/>
  <c r="Q1036" i="7"/>
  <c r="Y1036" i="7"/>
  <c r="AG1036" i="7"/>
  <c r="R1037" i="7"/>
  <c r="Z1037" i="7"/>
  <c r="AH1037" i="7"/>
  <c r="S1038" i="7"/>
  <c r="AA1038" i="7"/>
  <c r="AI1038" i="7"/>
  <c r="U1039" i="7"/>
  <c r="S1040" i="7"/>
  <c r="AC1040" i="7"/>
  <c r="S1041" i="7"/>
  <c r="AC1041" i="7"/>
  <c r="P622" i="7"/>
  <c r="Z622" i="7"/>
  <c r="N623" i="7"/>
  <c r="Y623" i="7"/>
  <c r="AI623" i="7"/>
  <c r="V627" i="7"/>
  <c r="AG627" i="7"/>
  <c r="AJ628" i="7"/>
  <c r="AB628" i="7"/>
  <c r="T628" i="7"/>
  <c r="AG628" i="7"/>
  <c r="Y628" i="7"/>
  <c r="Q628" i="7"/>
  <c r="U628" i="7"/>
  <c r="AE628" i="7"/>
  <c r="AF629" i="7"/>
  <c r="X629" i="7"/>
  <c r="P629" i="7"/>
  <c r="AC629" i="7"/>
  <c r="U629" i="7"/>
  <c r="M629" i="7"/>
  <c r="AH629" i="7"/>
  <c r="Z629" i="7"/>
  <c r="R629" i="7"/>
  <c r="W629" i="7"/>
  <c r="AJ629" i="7"/>
  <c r="W632" i="7"/>
  <c r="P634" i="7"/>
  <c r="AF634" i="7"/>
  <c r="AD635" i="7"/>
  <c r="V635" i="7"/>
  <c r="N635" i="7"/>
  <c r="AC635" i="7"/>
  <c r="U635" i="7"/>
  <c r="M635" i="7"/>
  <c r="AH635" i="7"/>
  <c r="AF635" i="7"/>
  <c r="X635" i="7"/>
  <c r="P635" i="7"/>
  <c r="AB635" i="7"/>
  <c r="AG637" i="7"/>
  <c r="O638" i="7"/>
  <c r="AJ638" i="7"/>
  <c r="AF645" i="7"/>
  <c r="X645" i="7"/>
  <c r="P645" i="7"/>
  <c r="AE645" i="7"/>
  <c r="W645" i="7"/>
  <c r="O645" i="7"/>
  <c r="AC645" i="7"/>
  <c r="U645" i="7"/>
  <c r="M645" i="7"/>
  <c r="AJ645" i="7"/>
  <c r="AB645" i="7"/>
  <c r="T645" i="7"/>
  <c r="AH645" i="7"/>
  <c r="Z645" i="7"/>
  <c r="R645" i="7"/>
  <c r="AD645" i="7"/>
  <c r="AG646" i="7"/>
  <c r="Y646" i="7"/>
  <c r="Q646" i="7"/>
  <c r="AF646" i="7"/>
  <c r="X646" i="7"/>
  <c r="P646" i="7"/>
  <c r="AD646" i="7"/>
  <c r="V646" i="7"/>
  <c r="N646" i="7"/>
  <c r="AC646" i="7"/>
  <c r="U646" i="7"/>
  <c r="M646" i="7"/>
  <c r="AH646" i="7"/>
  <c r="P647" i="7"/>
  <c r="T648" i="7"/>
  <c r="S650" i="7"/>
  <c r="AI651" i="7"/>
  <c r="AH679" i="7"/>
  <c r="Z679" i="7"/>
  <c r="R679" i="7"/>
  <c r="AG679" i="7"/>
  <c r="Y679" i="7"/>
  <c r="Q679" i="7"/>
  <c r="AF679" i="7"/>
  <c r="X679" i="7"/>
  <c r="P679" i="7"/>
  <c r="AE679" i="7"/>
  <c r="W679" i="7"/>
  <c r="O679" i="7"/>
  <c r="AD679" i="7"/>
  <c r="V679" i="7"/>
  <c r="N679" i="7"/>
  <c r="AC679" i="7"/>
  <c r="U679" i="7"/>
  <c r="M679" i="7"/>
  <c r="AJ679" i="7"/>
  <c r="AB679" i="7"/>
  <c r="T679" i="7"/>
  <c r="AH1421" i="7"/>
  <c r="Z1421" i="7"/>
  <c r="R1421" i="7"/>
  <c r="AG1421" i="7"/>
  <c r="Y1421" i="7"/>
  <c r="Q1421" i="7"/>
  <c r="AF1421" i="7"/>
  <c r="X1421" i="7"/>
  <c r="P1421" i="7"/>
  <c r="AE1421" i="7"/>
  <c r="W1421" i="7"/>
  <c r="O1421" i="7"/>
  <c r="AD1421" i="7"/>
  <c r="V1421" i="7"/>
  <c r="N1421" i="7"/>
  <c r="AC1421" i="7"/>
  <c r="U1421" i="7"/>
  <c r="M1421" i="7"/>
  <c r="AJ1421" i="7"/>
  <c r="AB1421" i="7"/>
  <c r="T1421" i="7"/>
  <c r="AH1429" i="7"/>
  <c r="Z1429" i="7"/>
  <c r="R1429" i="7"/>
  <c r="AG1429" i="7"/>
  <c r="Y1429" i="7"/>
  <c r="Q1429" i="7"/>
  <c r="AF1429" i="7"/>
  <c r="X1429" i="7"/>
  <c r="P1429" i="7"/>
  <c r="AE1429" i="7"/>
  <c r="W1429" i="7"/>
  <c r="O1429" i="7"/>
  <c r="AD1429" i="7"/>
  <c r="V1429" i="7"/>
  <c r="N1429" i="7"/>
  <c r="AC1429" i="7"/>
  <c r="U1429" i="7"/>
  <c r="M1429" i="7"/>
  <c r="AJ1429" i="7"/>
  <c r="AB1429" i="7"/>
  <c r="T1429" i="7"/>
  <c r="AH1438" i="7"/>
  <c r="Z1438" i="7"/>
  <c r="R1438" i="7"/>
  <c r="AG1438" i="7"/>
  <c r="Y1438" i="7"/>
  <c r="Q1438" i="7"/>
  <c r="AE1438" i="7"/>
  <c r="W1438" i="7"/>
  <c r="O1438" i="7"/>
  <c r="AD1438" i="7"/>
  <c r="V1438" i="7"/>
  <c r="N1438" i="7"/>
  <c r="AC1438" i="7"/>
  <c r="U1438" i="7"/>
  <c r="M1438" i="7"/>
  <c r="AF1455" i="7"/>
  <c r="S1774" i="7"/>
  <c r="AA1774" i="7"/>
  <c r="S63" i="7"/>
  <c r="AA63" i="7"/>
  <c r="AI63" i="7"/>
  <c r="N66" i="7"/>
  <c r="V66" i="7"/>
  <c r="AD66" i="7"/>
  <c r="Q1333" i="7"/>
  <c r="Y1333" i="7"/>
  <c r="AG1333" i="7"/>
  <c r="S1335" i="7"/>
  <c r="AA1335" i="7"/>
  <c r="S1482" i="7"/>
  <c r="AA1482" i="7"/>
  <c r="AI1482" i="7"/>
  <c r="N1485" i="7"/>
  <c r="V1485" i="7"/>
  <c r="AD1485" i="7"/>
  <c r="S1490" i="7"/>
  <c r="AA1490" i="7"/>
  <c r="AI1490" i="7"/>
  <c r="T1491" i="7"/>
  <c r="AB1491" i="7"/>
  <c r="AJ1491" i="7"/>
  <c r="M1516" i="7"/>
  <c r="U1516" i="7"/>
  <c r="AC1516" i="7"/>
  <c r="N1517" i="7"/>
  <c r="V1517" i="7"/>
  <c r="AD1517" i="7"/>
  <c r="Q1520" i="7"/>
  <c r="Y1520" i="7"/>
  <c r="AG1520" i="7"/>
  <c r="R1521" i="7"/>
  <c r="Z1521" i="7"/>
  <c r="AH1521" i="7"/>
  <c r="S1522" i="7"/>
  <c r="AA1522" i="7"/>
  <c r="T1523" i="7"/>
  <c r="AB1523" i="7"/>
  <c r="AJ1523" i="7"/>
  <c r="M1524" i="7"/>
  <c r="U1524" i="7"/>
  <c r="AC1524" i="7"/>
  <c r="N1525" i="7"/>
  <c r="V1525" i="7"/>
  <c r="AD1525" i="7"/>
  <c r="Q1326" i="7"/>
  <c r="Y1326" i="7"/>
  <c r="AG1326" i="7"/>
  <c r="R1506" i="7"/>
  <c r="Z1506" i="7"/>
  <c r="AH1506" i="7"/>
  <c r="S1507" i="7"/>
  <c r="AA1507" i="7"/>
  <c r="T1508" i="7"/>
  <c r="AB1508" i="7"/>
  <c r="AJ1508" i="7"/>
  <c r="M1605" i="7"/>
  <c r="U1605" i="7"/>
  <c r="AC1605" i="7"/>
  <c r="N1606" i="7"/>
  <c r="V1606" i="7"/>
  <c r="AD1606" i="7"/>
  <c r="R1492" i="7"/>
  <c r="Z1492" i="7"/>
  <c r="AH1492" i="7"/>
  <c r="S1526" i="7"/>
  <c r="AA1526" i="7"/>
  <c r="AI1526" i="7"/>
  <c r="T890" i="7"/>
  <c r="AB890" i="7"/>
  <c r="AJ890" i="7"/>
  <c r="M891" i="7"/>
  <c r="U891" i="7"/>
  <c r="AC891" i="7"/>
  <c r="N892" i="7"/>
  <c r="V892" i="7"/>
  <c r="AD892" i="7"/>
  <c r="Q895" i="7"/>
  <c r="Y895" i="7"/>
  <c r="AG895" i="7"/>
  <c r="R1814" i="7"/>
  <c r="Z1814" i="7"/>
  <c r="AH1814" i="7"/>
  <c r="S1815" i="7"/>
  <c r="AA1815" i="7"/>
  <c r="T1816" i="7"/>
  <c r="AB1816" i="7"/>
  <c r="AJ1816" i="7"/>
  <c r="M1817" i="7"/>
  <c r="U1817" i="7"/>
  <c r="AC1817" i="7"/>
  <c r="N1818" i="7"/>
  <c r="V1818" i="7"/>
  <c r="AD1818" i="7"/>
  <c r="Q470" i="7"/>
  <c r="Y470" i="7"/>
  <c r="AG470" i="7"/>
  <c r="R471" i="7"/>
  <c r="Z471" i="7"/>
  <c r="AH471" i="7"/>
  <c r="S472" i="7"/>
  <c r="AA472" i="7"/>
  <c r="T473" i="7"/>
  <c r="AB473" i="7"/>
  <c r="AJ473" i="7"/>
  <c r="M474" i="7"/>
  <c r="U474" i="7"/>
  <c r="AC474" i="7"/>
  <c r="N1509" i="7"/>
  <c r="V1509" i="7"/>
  <c r="AD1509" i="7"/>
  <c r="Q1512" i="7"/>
  <c r="Y1512" i="7"/>
  <c r="AG1512" i="7"/>
  <c r="R1513" i="7"/>
  <c r="Z1513" i="7"/>
  <c r="AH1513" i="7"/>
  <c r="S1514" i="7"/>
  <c r="AA1514" i="7"/>
  <c r="T1788" i="7"/>
  <c r="AB1788" i="7"/>
  <c r="AJ1788" i="7"/>
  <c r="M1789" i="7"/>
  <c r="U1789" i="7"/>
  <c r="AC1789" i="7"/>
  <c r="N1790" i="7"/>
  <c r="V1790" i="7"/>
  <c r="AD1790" i="7"/>
  <c r="Q1793" i="7"/>
  <c r="Y1793" i="7"/>
  <c r="AG1793" i="7"/>
  <c r="R980" i="7"/>
  <c r="Z980" i="7"/>
  <c r="AH980" i="7"/>
  <c r="S981" i="7"/>
  <c r="AA981" i="7"/>
  <c r="T982" i="7"/>
  <c r="AB982" i="7"/>
  <c r="AJ982" i="7"/>
  <c r="M983" i="7"/>
  <c r="U983" i="7"/>
  <c r="AC983" i="7"/>
  <c r="N984" i="7"/>
  <c r="V984" i="7"/>
  <c r="AD984" i="7"/>
  <c r="Q987" i="7"/>
  <c r="Y987" i="7"/>
  <c r="AG987" i="7"/>
  <c r="R988" i="7"/>
  <c r="Z988" i="7"/>
  <c r="AH988" i="7"/>
  <c r="S989" i="7"/>
  <c r="AA989" i="7"/>
  <c r="T990" i="7"/>
  <c r="AB990" i="7"/>
  <c r="AJ990" i="7"/>
  <c r="M991" i="7"/>
  <c r="U991" i="7"/>
  <c r="AC991" i="7"/>
  <c r="N992" i="7"/>
  <c r="V992" i="7"/>
  <c r="AD992" i="7"/>
  <c r="Q995" i="7"/>
  <c r="Y995" i="7"/>
  <c r="AG995" i="7"/>
  <c r="R996" i="7"/>
  <c r="Z996" i="7"/>
  <c r="AH996" i="7"/>
  <c r="S997" i="7"/>
  <c r="AA997" i="7"/>
  <c r="T998" i="7"/>
  <c r="AB998" i="7"/>
  <c r="AJ998" i="7"/>
  <c r="M999" i="7"/>
  <c r="U999" i="7"/>
  <c r="AC999" i="7"/>
  <c r="N1000" i="7"/>
  <c r="V1000" i="7"/>
  <c r="AD1000" i="7"/>
  <c r="Q1003" i="7"/>
  <c r="Y1003" i="7"/>
  <c r="AG1003" i="7"/>
  <c r="R1004" i="7"/>
  <c r="Z1004" i="7"/>
  <c r="AH1004" i="7"/>
  <c r="S1005" i="7"/>
  <c r="AA1005" i="7"/>
  <c r="T1006" i="7"/>
  <c r="AB1006" i="7"/>
  <c r="AJ1006" i="7"/>
  <c r="M1007" i="7"/>
  <c r="U1007" i="7"/>
  <c r="AC1007" i="7"/>
  <c r="N1008" i="7"/>
  <c r="V1008" i="7"/>
  <c r="AD1008" i="7"/>
  <c r="Q1011" i="7"/>
  <c r="Y1011" i="7"/>
  <c r="AG1011" i="7"/>
  <c r="R1012" i="7"/>
  <c r="Z1012" i="7"/>
  <c r="AH1012" i="7"/>
  <c r="S1013" i="7"/>
  <c r="AA1013" i="7"/>
  <c r="T1014" i="7"/>
  <c r="AB1014" i="7"/>
  <c r="AJ1014" i="7"/>
  <c r="M1015" i="7"/>
  <c r="U1015" i="7"/>
  <c r="AC1015" i="7"/>
  <c r="N1016" i="7"/>
  <c r="V1016" i="7"/>
  <c r="AD1016" i="7"/>
  <c r="Q1019" i="7"/>
  <c r="Y1019" i="7"/>
  <c r="AG1019" i="7"/>
  <c r="R1020" i="7"/>
  <c r="Z1020" i="7"/>
  <c r="AH1020" i="7"/>
  <c r="S1021" i="7"/>
  <c r="AA1021" i="7"/>
  <c r="T1022" i="7"/>
  <c r="AB1022" i="7"/>
  <c r="AJ1022" i="7"/>
  <c r="M1023" i="7"/>
  <c r="U1023" i="7"/>
  <c r="N1024" i="7"/>
  <c r="V1024" i="7"/>
  <c r="AD1024" i="7"/>
  <c r="Q1027" i="7"/>
  <c r="Y1027" i="7"/>
  <c r="AG1027" i="7"/>
  <c r="R1028" i="7"/>
  <c r="Z1028" i="7"/>
  <c r="AH1028" i="7"/>
  <c r="S1029" i="7"/>
  <c r="AA1029" i="7"/>
  <c r="AI1029" i="7"/>
  <c r="T1030" i="7"/>
  <c r="AB1030" i="7"/>
  <c r="AJ1030" i="7"/>
  <c r="M1031" i="7"/>
  <c r="U1031" i="7"/>
  <c r="AC1031" i="7"/>
  <c r="N1032" i="7"/>
  <c r="V1032" i="7"/>
  <c r="AD1032" i="7"/>
  <c r="Q1035" i="7"/>
  <c r="Y1035" i="7"/>
  <c r="AG1035" i="7"/>
  <c r="R1036" i="7"/>
  <c r="Z1036" i="7"/>
  <c r="AH1036" i="7"/>
  <c r="S1037" i="7"/>
  <c r="AA1037" i="7"/>
  <c r="T1038" i="7"/>
  <c r="AB1038" i="7"/>
  <c r="AJ1038" i="7"/>
  <c r="M1039" i="7"/>
  <c r="V1039" i="7"/>
  <c r="AE1039" i="7"/>
  <c r="T1040" i="7"/>
  <c r="T1041" i="7"/>
  <c r="Q622" i="7"/>
  <c r="AB622" i="7"/>
  <c r="P623" i="7"/>
  <c r="Z623" i="7"/>
  <c r="O624" i="7"/>
  <c r="Z624" i="7"/>
  <c r="AJ624" i="7"/>
  <c r="O625" i="7"/>
  <c r="Z625" i="7"/>
  <c r="AJ625" i="7"/>
  <c r="N626" i="7"/>
  <c r="Y626" i="7"/>
  <c r="AJ626" i="7"/>
  <c r="M627" i="7"/>
  <c r="W627" i="7"/>
  <c r="AH627" i="7"/>
  <c r="V628" i="7"/>
  <c r="AF628" i="7"/>
  <c r="Y629" i="7"/>
  <c r="R630" i="7"/>
  <c r="AH630" i="7"/>
  <c r="M631" i="7"/>
  <c r="AC631" i="7"/>
  <c r="AI632" i="7"/>
  <c r="Q634" i="7"/>
  <c r="AG634" i="7"/>
  <c r="N637" i="7"/>
  <c r="AI637" i="7"/>
  <c r="R638" i="7"/>
  <c r="S647" i="7"/>
  <c r="V648" i="7"/>
  <c r="V650" i="7"/>
  <c r="AD651" i="7"/>
  <c r="V651" i="7"/>
  <c r="N651" i="7"/>
  <c r="AC651" i="7"/>
  <c r="U651" i="7"/>
  <c r="M651" i="7"/>
  <c r="AH651" i="7"/>
  <c r="Z651" i="7"/>
  <c r="R651" i="7"/>
  <c r="AG651" i="7"/>
  <c r="Y651" i="7"/>
  <c r="Q651" i="7"/>
  <c r="AF651" i="7"/>
  <c r="X651" i="7"/>
  <c r="P651" i="7"/>
  <c r="AH655" i="7"/>
  <c r="Z655" i="7"/>
  <c r="R655" i="7"/>
  <c r="AG655" i="7"/>
  <c r="Y655" i="7"/>
  <c r="Q655" i="7"/>
  <c r="AF655" i="7"/>
  <c r="X655" i="7"/>
  <c r="P655" i="7"/>
  <c r="AE655" i="7"/>
  <c r="W655" i="7"/>
  <c r="O655" i="7"/>
  <c r="AD655" i="7"/>
  <c r="V655" i="7"/>
  <c r="N655" i="7"/>
  <c r="AC655" i="7"/>
  <c r="U655" i="7"/>
  <c r="M655" i="7"/>
  <c r="AJ655" i="7"/>
  <c r="AB655" i="7"/>
  <c r="T655" i="7"/>
  <c r="AI656" i="7"/>
  <c r="AH663" i="7"/>
  <c r="Z663" i="7"/>
  <c r="R663" i="7"/>
  <c r="AG663" i="7"/>
  <c r="Y663" i="7"/>
  <c r="Q663" i="7"/>
  <c r="AF663" i="7"/>
  <c r="X663" i="7"/>
  <c r="P663" i="7"/>
  <c r="AE663" i="7"/>
  <c r="W663" i="7"/>
  <c r="O663" i="7"/>
  <c r="AD663" i="7"/>
  <c r="V663" i="7"/>
  <c r="N663" i="7"/>
  <c r="AC663" i="7"/>
  <c r="U663" i="7"/>
  <c r="M663" i="7"/>
  <c r="AJ663" i="7"/>
  <c r="AB663" i="7"/>
  <c r="T663" i="7"/>
  <c r="AI664" i="7"/>
  <c r="AH671" i="7"/>
  <c r="Z671" i="7"/>
  <c r="R671" i="7"/>
  <c r="AG671" i="7"/>
  <c r="Y671" i="7"/>
  <c r="Q671" i="7"/>
  <c r="AF671" i="7"/>
  <c r="X671" i="7"/>
  <c r="P671" i="7"/>
  <c r="AE671" i="7"/>
  <c r="W671" i="7"/>
  <c r="O671" i="7"/>
  <c r="AD671" i="7"/>
  <c r="V671" i="7"/>
  <c r="N671" i="7"/>
  <c r="AC671" i="7"/>
  <c r="U671" i="7"/>
  <c r="M671" i="7"/>
  <c r="AJ671" i="7"/>
  <c r="AB671" i="7"/>
  <c r="T671" i="7"/>
  <c r="AI672" i="7"/>
  <c r="AH680" i="7"/>
  <c r="Z680" i="7"/>
  <c r="R680" i="7"/>
  <c r="AG680" i="7"/>
  <c r="Y680" i="7"/>
  <c r="Q680" i="7"/>
  <c r="AE680" i="7"/>
  <c r="W680" i="7"/>
  <c r="O680" i="7"/>
  <c r="AD680" i="7"/>
  <c r="V680" i="7"/>
  <c r="N680" i="7"/>
  <c r="AC680" i="7"/>
  <c r="U680" i="7"/>
  <c r="M680" i="7"/>
  <c r="AH1422" i="7"/>
  <c r="Z1422" i="7"/>
  <c r="R1422" i="7"/>
  <c r="AG1422" i="7"/>
  <c r="Y1422" i="7"/>
  <c r="Q1422" i="7"/>
  <c r="AE1422" i="7"/>
  <c r="W1422" i="7"/>
  <c r="O1422" i="7"/>
  <c r="AD1422" i="7"/>
  <c r="V1422" i="7"/>
  <c r="N1422" i="7"/>
  <c r="AC1422" i="7"/>
  <c r="U1422" i="7"/>
  <c r="M1422" i="7"/>
  <c r="AH1430" i="7"/>
  <c r="Z1430" i="7"/>
  <c r="R1430" i="7"/>
  <c r="AG1430" i="7"/>
  <c r="Y1430" i="7"/>
  <c r="Q1430" i="7"/>
  <c r="AE1430" i="7"/>
  <c r="W1430" i="7"/>
  <c r="O1430" i="7"/>
  <c r="AD1430" i="7"/>
  <c r="V1430" i="7"/>
  <c r="N1430" i="7"/>
  <c r="AC1430" i="7"/>
  <c r="U1430" i="7"/>
  <c r="M1430" i="7"/>
  <c r="S1437" i="7"/>
  <c r="T1438" i="7"/>
  <c r="AB1443" i="7"/>
  <c r="S1443" i="7"/>
  <c r="AJ1443" i="7"/>
  <c r="AA1443" i="7"/>
  <c r="R1443" i="7"/>
  <c r="AH1443" i="7"/>
  <c r="X1443" i="7"/>
  <c r="O1443" i="7"/>
  <c r="AF1443" i="7"/>
  <c r="W1443" i="7"/>
  <c r="N1443" i="7"/>
  <c r="S1521" i="7"/>
  <c r="AA1521" i="7"/>
  <c r="AI1521" i="7"/>
  <c r="T1522" i="7"/>
  <c r="AB1522" i="7"/>
  <c r="AJ1522" i="7"/>
  <c r="S1506" i="7"/>
  <c r="AA1506" i="7"/>
  <c r="AI1506" i="7"/>
  <c r="T1507" i="7"/>
  <c r="AB1507" i="7"/>
  <c r="AJ1507" i="7"/>
  <c r="S1492" i="7"/>
  <c r="AA1492" i="7"/>
  <c r="AI1492" i="7"/>
  <c r="T1526" i="7"/>
  <c r="AB1526" i="7"/>
  <c r="S1814" i="7"/>
  <c r="AA1814" i="7"/>
  <c r="AI1814" i="7"/>
  <c r="T1815" i="7"/>
  <c r="AB1815" i="7"/>
  <c r="AJ1815" i="7"/>
  <c r="S471" i="7"/>
  <c r="AA471" i="7"/>
  <c r="AI471" i="7"/>
  <c r="T472" i="7"/>
  <c r="AB472" i="7"/>
  <c r="AJ472" i="7"/>
  <c r="S1513" i="7"/>
  <c r="AA1513" i="7"/>
  <c r="AI1513" i="7"/>
  <c r="T1514" i="7"/>
  <c r="AB1514" i="7"/>
  <c r="AJ1514" i="7"/>
  <c r="S980" i="7"/>
  <c r="AA980" i="7"/>
  <c r="AI980" i="7"/>
  <c r="T981" i="7"/>
  <c r="AB981" i="7"/>
  <c r="AJ981" i="7"/>
  <c r="S988" i="7"/>
  <c r="AA988" i="7"/>
  <c r="AI988" i="7"/>
  <c r="T989" i="7"/>
  <c r="AB989" i="7"/>
  <c r="AJ989" i="7"/>
  <c r="S996" i="7"/>
  <c r="AA996" i="7"/>
  <c r="AI996" i="7"/>
  <c r="T997" i="7"/>
  <c r="AB997" i="7"/>
  <c r="AJ997" i="7"/>
  <c r="S1004" i="7"/>
  <c r="AA1004" i="7"/>
  <c r="AI1004" i="7"/>
  <c r="T1005" i="7"/>
  <c r="AB1005" i="7"/>
  <c r="AJ1005" i="7"/>
  <c r="S1012" i="7"/>
  <c r="AA1012" i="7"/>
  <c r="AI1012" i="7"/>
  <c r="T1013" i="7"/>
  <c r="AB1013" i="7"/>
  <c r="AJ1013" i="7"/>
  <c r="S1020" i="7"/>
  <c r="AA1020" i="7"/>
  <c r="AI1020" i="7"/>
  <c r="T1021" i="7"/>
  <c r="AB1021" i="7"/>
  <c r="AJ1021" i="7"/>
  <c r="S1028" i="7"/>
  <c r="AA1028" i="7"/>
  <c r="AI1028" i="7"/>
  <c r="T1029" i="7"/>
  <c r="AB1029" i="7"/>
  <c r="AJ1029" i="7"/>
  <c r="S1036" i="7"/>
  <c r="AA1036" i="7"/>
  <c r="AI1036" i="7"/>
  <c r="T1037" i="7"/>
  <c r="AB1037" i="7"/>
  <c r="AJ1037" i="7"/>
  <c r="AG1040" i="7"/>
  <c r="Y1040" i="7"/>
  <c r="Q1040" i="7"/>
  <c r="AD1040" i="7"/>
  <c r="V1040" i="7"/>
  <c r="N1040" i="7"/>
  <c r="U1040" i="7"/>
  <c r="AF1040" i="7"/>
  <c r="AH1041" i="7"/>
  <c r="Z1041" i="7"/>
  <c r="R1041" i="7"/>
  <c r="AE1041" i="7"/>
  <c r="W1041" i="7"/>
  <c r="O1041" i="7"/>
  <c r="U1041" i="7"/>
  <c r="AF1041" i="7"/>
  <c r="R622" i="7"/>
  <c r="AC622" i="7"/>
  <c r="Q623" i="7"/>
  <c r="AA623" i="7"/>
  <c r="AH632" i="7"/>
  <c r="Z632" i="7"/>
  <c r="R632" i="7"/>
  <c r="AB632" i="7"/>
  <c r="S634" i="7"/>
  <c r="AI634" i="7"/>
  <c r="U647" i="7"/>
  <c r="Y648" i="7"/>
  <c r="AA650" i="7"/>
  <c r="AH656" i="7"/>
  <c r="Z656" i="7"/>
  <c r="R656" i="7"/>
  <c r="AG656" i="7"/>
  <c r="Y656" i="7"/>
  <c r="Q656" i="7"/>
  <c r="AE656" i="7"/>
  <c r="W656" i="7"/>
  <c r="O656" i="7"/>
  <c r="AD656" i="7"/>
  <c r="V656" i="7"/>
  <c r="N656" i="7"/>
  <c r="AH664" i="7"/>
  <c r="Z664" i="7"/>
  <c r="R664" i="7"/>
  <c r="AG664" i="7"/>
  <c r="Y664" i="7"/>
  <c r="Q664" i="7"/>
  <c r="AE664" i="7"/>
  <c r="W664" i="7"/>
  <c r="O664" i="7"/>
  <c r="AD664" i="7"/>
  <c r="V664" i="7"/>
  <c r="N664" i="7"/>
  <c r="AC664" i="7"/>
  <c r="U664" i="7"/>
  <c r="M664" i="7"/>
  <c r="AH672" i="7"/>
  <c r="Z672" i="7"/>
  <c r="R672" i="7"/>
  <c r="AG672" i="7"/>
  <c r="Y672" i="7"/>
  <c r="Q672" i="7"/>
  <c r="AE672" i="7"/>
  <c r="W672" i="7"/>
  <c r="O672" i="7"/>
  <c r="AD672" i="7"/>
  <c r="V672" i="7"/>
  <c r="N672" i="7"/>
  <c r="AC672" i="7"/>
  <c r="U672" i="7"/>
  <c r="M672" i="7"/>
  <c r="S61" i="7"/>
  <c r="AA61" i="7"/>
  <c r="M63" i="7"/>
  <c r="U63" i="7"/>
  <c r="P66" i="7"/>
  <c r="X66" i="7"/>
  <c r="S1333" i="7"/>
  <c r="AA1333" i="7"/>
  <c r="P1338" i="7"/>
  <c r="X1338" i="7"/>
  <c r="S1341" i="7"/>
  <c r="AA1341" i="7"/>
  <c r="M1482" i="7"/>
  <c r="U1482" i="7"/>
  <c r="P1485" i="7"/>
  <c r="X1485" i="7"/>
  <c r="S1488" i="7"/>
  <c r="AA1488" i="7"/>
  <c r="M1490" i="7"/>
  <c r="U1490" i="7"/>
  <c r="N1491" i="7"/>
  <c r="V1491" i="7"/>
  <c r="O1516" i="7"/>
  <c r="W1516" i="7"/>
  <c r="P1517" i="7"/>
  <c r="X1517" i="7"/>
  <c r="S1520" i="7"/>
  <c r="AA1520" i="7"/>
  <c r="T1521" i="7"/>
  <c r="AB1521" i="7"/>
  <c r="M1522" i="7"/>
  <c r="U1522" i="7"/>
  <c r="N1523" i="7"/>
  <c r="V1523" i="7"/>
  <c r="O1524" i="7"/>
  <c r="W1524" i="7"/>
  <c r="P1525" i="7"/>
  <c r="X1525" i="7"/>
  <c r="S1326" i="7"/>
  <c r="AA1326" i="7"/>
  <c r="T1506" i="7"/>
  <c r="AB1506" i="7"/>
  <c r="M1507" i="7"/>
  <c r="U1507" i="7"/>
  <c r="N1508" i="7"/>
  <c r="V1508" i="7"/>
  <c r="O1605" i="7"/>
  <c r="W1605" i="7"/>
  <c r="P1606" i="7"/>
  <c r="X1606" i="7"/>
  <c r="S1343" i="7"/>
  <c r="AA1343" i="7"/>
  <c r="T1492" i="7"/>
  <c r="AB1492" i="7"/>
  <c r="M1526" i="7"/>
  <c r="U1526" i="7"/>
  <c r="N890" i="7"/>
  <c r="V890" i="7"/>
  <c r="O891" i="7"/>
  <c r="W891" i="7"/>
  <c r="P892" i="7"/>
  <c r="X892" i="7"/>
  <c r="S895" i="7"/>
  <c r="AA895" i="7"/>
  <c r="T1814" i="7"/>
  <c r="AB1814" i="7"/>
  <c r="M1815" i="7"/>
  <c r="U1815" i="7"/>
  <c r="N1816" i="7"/>
  <c r="V1816" i="7"/>
  <c r="O1817" i="7"/>
  <c r="W1817" i="7"/>
  <c r="P1818" i="7"/>
  <c r="X1818" i="7"/>
  <c r="S470" i="7"/>
  <c r="AA470" i="7"/>
  <c r="T471" i="7"/>
  <c r="AB471" i="7"/>
  <c r="M472" i="7"/>
  <c r="U472" i="7"/>
  <c r="N473" i="7"/>
  <c r="V473" i="7"/>
  <c r="O474" i="7"/>
  <c r="W474" i="7"/>
  <c r="P1509" i="7"/>
  <c r="X1509" i="7"/>
  <c r="S1512" i="7"/>
  <c r="AA1512" i="7"/>
  <c r="T1513" i="7"/>
  <c r="AB1513" i="7"/>
  <c r="M1514" i="7"/>
  <c r="U1514" i="7"/>
  <c r="N1788" i="7"/>
  <c r="V1788" i="7"/>
  <c r="O1789" i="7"/>
  <c r="W1789" i="7"/>
  <c r="P1790" i="7"/>
  <c r="X1790" i="7"/>
  <c r="S1793" i="7"/>
  <c r="AA1793" i="7"/>
  <c r="T980" i="7"/>
  <c r="AB980" i="7"/>
  <c r="M981" i="7"/>
  <c r="U981" i="7"/>
  <c r="N982" i="7"/>
  <c r="V982" i="7"/>
  <c r="O983" i="7"/>
  <c r="W983" i="7"/>
  <c r="P984" i="7"/>
  <c r="X984" i="7"/>
  <c r="S987" i="7"/>
  <c r="AA987" i="7"/>
  <c r="T988" i="7"/>
  <c r="AB988" i="7"/>
  <c r="M989" i="7"/>
  <c r="U989" i="7"/>
  <c r="N990" i="7"/>
  <c r="V990" i="7"/>
  <c r="O991" i="7"/>
  <c r="W991" i="7"/>
  <c r="P992" i="7"/>
  <c r="X992" i="7"/>
  <c r="S995" i="7"/>
  <c r="AA995" i="7"/>
  <c r="T996" i="7"/>
  <c r="AB996" i="7"/>
  <c r="M997" i="7"/>
  <c r="U997" i="7"/>
  <c r="N998" i="7"/>
  <c r="V998" i="7"/>
  <c r="O999" i="7"/>
  <c r="W999" i="7"/>
  <c r="P1000" i="7"/>
  <c r="X1000" i="7"/>
  <c r="S1003" i="7"/>
  <c r="AA1003" i="7"/>
  <c r="T1004" i="7"/>
  <c r="AB1004" i="7"/>
  <c r="M1005" i="7"/>
  <c r="U1005" i="7"/>
  <c r="N1006" i="7"/>
  <c r="V1006" i="7"/>
  <c r="O1007" i="7"/>
  <c r="W1007" i="7"/>
  <c r="P1008" i="7"/>
  <c r="X1008" i="7"/>
  <c r="S1011" i="7"/>
  <c r="AA1011" i="7"/>
  <c r="T1012" i="7"/>
  <c r="AB1012" i="7"/>
  <c r="M1013" i="7"/>
  <c r="U1013" i="7"/>
  <c r="N1014" i="7"/>
  <c r="V1014" i="7"/>
  <c r="O1015" i="7"/>
  <c r="W1015" i="7"/>
  <c r="P1016" i="7"/>
  <c r="X1016" i="7"/>
  <c r="S1019" i="7"/>
  <c r="AA1019" i="7"/>
  <c r="T1020" i="7"/>
  <c r="AB1020" i="7"/>
  <c r="M1021" i="7"/>
  <c r="U1021" i="7"/>
  <c r="N1022" i="7"/>
  <c r="V1022" i="7"/>
  <c r="O1023" i="7"/>
  <c r="W1023" i="7"/>
  <c r="P1024" i="7"/>
  <c r="X1024" i="7"/>
  <c r="S1027" i="7"/>
  <c r="AA1027" i="7"/>
  <c r="T1028" i="7"/>
  <c r="AB1028" i="7"/>
  <c r="M1029" i="7"/>
  <c r="N1030" i="7"/>
  <c r="V1030" i="7"/>
  <c r="O1031" i="7"/>
  <c r="W1031" i="7"/>
  <c r="P1032" i="7"/>
  <c r="X1032" i="7"/>
  <c r="S1035" i="7"/>
  <c r="AA1035" i="7"/>
  <c r="T1036" i="7"/>
  <c r="AB1036" i="7"/>
  <c r="M1037" i="7"/>
  <c r="U1037" i="7"/>
  <c r="N1038" i="7"/>
  <c r="V1038" i="7"/>
  <c r="O1039" i="7"/>
  <c r="Y1039" i="7"/>
  <c r="AH1039" i="7"/>
  <c r="W1040" i="7"/>
  <c r="AH1040" i="7"/>
  <c r="V1041" i="7"/>
  <c r="AG1041" i="7"/>
  <c r="AI619" i="7"/>
  <c r="T622" i="7"/>
  <c r="R623" i="7"/>
  <c r="AC623" i="7"/>
  <c r="R624" i="7"/>
  <c r="AB624" i="7"/>
  <c r="R625" i="7"/>
  <c r="AB625" i="7"/>
  <c r="Q626" i="7"/>
  <c r="AB626" i="7"/>
  <c r="O627" i="7"/>
  <c r="N628" i="7"/>
  <c r="X628" i="7"/>
  <c r="AI628" i="7"/>
  <c r="O629" i="7"/>
  <c r="AB629" i="7"/>
  <c r="U630" i="7"/>
  <c r="P631" i="7"/>
  <c r="AF631" i="7"/>
  <c r="N632" i="7"/>
  <c r="AD632" i="7"/>
  <c r="J634" i="7"/>
  <c r="V634" i="7"/>
  <c r="S637" i="7"/>
  <c r="W638" i="7"/>
  <c r="AI640" i="7"/>
  <c r="AD643" i="7"/>
  <c r="V643" i="7"/>
  <c r="N643" i="7"/>
  <c r="AC643" i="7"/>
  <c r="U643" i="7"/>
  <c r="M643" i="7"/>
  <c r="AH643" i="7"/>
  <c r="Z643" i="7"/>
  <c r="R643" i="7"/>
  <c r="AG643" i="7"/>
  <c r="X647" i="7"/>
  <c r="AB648" i="7"/>
  <c r="AD650" i="7"/>
  <c r="T651" i="7"/>
  <c r="S655" i="7"/>
  <c r="T656" i="7"/>
  <c r="S663" i="7"/>
  <c r="T664" i="7"/>
  <c r="S671" i="7"/>
  <c r="T672" i="7"/>
  <c r="AA679" i="7"/>
  <c r="AB680" i="7"/>
  <c r="AA1421" i="7"/>
  <c r="AB1422" i="7"/>
  <c r="AA1429" i="7"/>
  <c r="AI1437" i="7"/>
  <c r="AJ1438" i="7"/>
  <c r="AH1475" i="7"/>
  <c r="Z1475" i="7"/>
  <c r="R1475" i="7"/>
  <c r="AG1475" i="7"/>
  <c r="Y1475" i="7"/>
  <c r="Q1475" i="7"/>
  <c r="AF1475" i="7"/>
  <c r="X1475" i="7"/>
  <c r="P1475" i="7"/>
  <c r="AE1475" i="7"/>
  <c r="W1475" i="7"/>
  <c r="O1475" i="7"/>
  <c r="AD1475" i="7"/>
  <c r="V1475" i="7"/>
  <c r="N1475" i="7"/>
  <c r="AC1475" i="7"/>
  <c r="U1475" i="7"/>
  <c r="M1475" i="7"/>
  <c r="AJ1475" i="7"/>
  <c r="AI1475" i="7"/>
  <c r="AB1475" i="7"/>
  <c r="AA1475" i="7"/>
  <c r="T1475" i="7"/>
  <c r="S1475" i="7"/>
  <c r="AH10" i="7"/>
  <c r="Z10" i="7"/>
  <c r="R10" i="7"/>
  <c r="AG10" i="7"/>
  <c r="Y10" i="7"/>
  <c r="Q10" i="7"/>
  <c r="AF10" i="7"/>
  <c r="X10" i="7"/>
  <c r="P10" i="7"/>
  <c r="AE10" i="7"/>
  <c r="W10" i="7"/>
  <c r="O10" i="7"/>
  <c r="AD10" i="7"/>
  <c r="V10" i="7"/>
  <c r="N10" i="7"/>
  <c r="AC10" i="7"/>
  <c r="U10" i="7"/>
  <c r="M10" i="7"/>
  <c r="AJ10" i="7"/>
  <c r="AB10" i="7"/>
  <c r="T10" i="7"/>
  <c r="AI10" i="7"/>
  <c r="AA10" i="7"/>
  <c r="S10" i="7"/>
  <c r="S622" i="7"/>
  <c r="AA622" i="7"/>
  <c r="AI622" i="7"/>
  <c r="P627" i="7"/>
  <c r="X627" i="7"/>
  <c r="AF627" i="7"/>
  <c r="S630" i="7"/>
  <c r="AA630" i="7"/>
  <c r="M632" i="7"/>
  <c r="U632" i="7"/>
  <c r="AC632" i="7"/>
  <c r="N633" i="7"/>
  <c r="V633" i="7"/>
  <c r="AD633" i="7"/>
  <c r="Q636" i="7"/>
  <c r="Y636" i="7"/>
  <c r="AG636" i="7"/>
  <c r="S638" i="7"/>
  <c r="AA638" i="7"/>
  <c r="AI638" i="7"/>
  <c r="N641" i="7"/>
  <c r="V641" i="7"/>
  <c r="AD641" i="7"/>
  <c r="P643" i="7"/>
  <c r="X643" i="7"/>
  <c r="AF643" i="7"/>
  <c r="Q644" i="7"/>
  <c r="Y644" i="7"/>
  <c r="AG644" i="7"/>
  <c r="S646" i="7"/>
  <c r="AA646" i="7"/>
  <c r="M648" i="7"/>
  <c r="U648" i="7"/>
  <c r="AC648" i="7"/>
  <c r="N649" i="7"/>
  <c r="V649" i="7"/>
  <c r="AD649" i="7"/>
  <c r="Q652" i="7"/>
  <c r="Y652" i="7"/>
  <c r="AG652" i="7"/>
  <c r="R653" i="7"/>
  <c r="Z653" i="7"/>
  <c r="AH653" i="7"/>
  <c r="S654" i="7"/>
  <c r="AA654" i="7"/>
  <c r="AI654" i="7"/>
  <c r="M656" i="7"/>
  <c r="U656" i="7"/>
  <c r="AC656" i="7"/>
  <c r="N657" i="7"/>
  <c r="V657" i="7"/>
  <c r="AD657" i="7"/>
  <c r="O658" i="7"/>
  <c r="W658" i="7"/>
  <c r="AE658" i="7"/>
  <c r="P659" i="7"/>
  <c r="X659" i="7"/>
  <c r="AF659" i="7"/>
  <c r="Q660" i="7"/>
  <c r="Y660" i="7"/>
  <c r="AG660" i="7"/>
  <c r="R661" i="7"/>
  <c r="Z661" i="7"/>
  <c r="AH661" i="7"/>
  <c r="S662" i="7"/>
  <c r="AA662" i="7"/>
  <c r="AI662" i="7"/>
  <c r="N665" i="7"/>
  <c r="V665" i="7"/>
  <c r="AD665" i="7"/>
  <c r="O666" i="7"/>
  <c r="W666" i="7"/>
  <c r="AE666" i="7"/>
  <c r="P667" i="7"/>
  <c r="X667" i="7"/>
  <c r="AF667" i="7"/>
  <c r="Q668" i="7"/>
  <c r="Y668" i="7"/>
  <c r="AG668" i="7"/>
  <c r="R669" i="7"/>
  <c r="Z669" i="7"/>
  <c r="AH669" i="7"/>
  <c r="S670" i="7"/>
  <c r="AA670" i="7"/>
  <c r="AI670" i="7"/>
  <c r="N673" i="7"/>
  <c r="V673" i="7"/>
  <c r="AD673" i="7"/>
  <c r="O674" i="7"/>
  <c r="W674" i="7"/>
  <c r="AE674" i="7"/>
  <c r="P675" i="7"/>
  <c r="X675" i="7"/>
  <c r="AF675" i="7"/>
  <c r="Q676" i="7"/>
  <c r="Y676" i="7"/>
  <c r="AG676" i="7"/>
  <c r="R677" i="7"/>
  <c r="Z677" i="7"/>
  <c r="AH677" i="7"/>
  <c r="S678" i="7"/>
  <c r="AA678" i="7"/>
  <c r="AI678" i="7"/>
  <c r="N1415" i="7"/>
  <c r="V1415" i="7"/>
  <c r="AD1415" i="7"/>
  <c r="O1416" i="7"/>
  <c r="W1416" i="7"/>
  <c r="AE1416" i="7"/>
  <c r="P1417" i="7"/>
  <c r="X1417" i="7"/>
  <c r="AF1417" i="7"/>
  <c r="Q1418" i="7"/>
  <c r="Y1418" i="7"/>
  <c r="AG1418" i="7"/>
  <c r="R1419" i="7"/>
  <c r="Z1419" i="7"/>
  <c r="AH1419" i="7"/>
  <c r="S1420" i="7"/>
  <c r="AA1420" i="7"/>
  <c r="AI1420" i="7"/>
  <c r="N1423" i="7"/>
  <c r="V1423" i="7"/>
  <c r="AD1423" i="7"/>
  <c r="O1424" i="7"/>
  <c r="W1424" i="7"/>
  <c r="AE1424" i="7"/>
  <c r="P1425" i="7"/>
  <c r="X1425" i="7"/>
  <c r="AF1425" i="7"/>
  <c r="Q1426" i="7"/>
  <c r="Y1426" i="7"/>
  <c r="AG1426" i="7"/>
  <c r="R1427" i="7"/>
  <c r="Z1427" i="7"/>
  <c r="AH1427" i="7"/>
  <c r="S1428" i="7"/>
  <c r="AA1428" i="7"/>
  <c r="AI1428" i="7"/>
  <c r="N1431" i="7"/>
  <c r="V1431" i="7"/>
  <c r="AD1431" i="7"/>
  <c r="O1432" i="7"/>
  <c r="W1432" i="7"/>
  <c r="AE1432" i="7"/>
  <c r="P1433" i="7"/>
  <c r="X1433" i="7"/>
  <c r="AF1433" i="7"/>
  <c r="Q1434" i="7"/>
  <c r="Y1434" i="7"/>
  <c r="AG1434" i="7"/>
  <c r="R1435" i="7"/>
  <c r="Z1435" i="7"/>
  <c r="AH1435" i="7"/>
  <c r="S1436" i="7"/>
  <c r="AA1436" i="7"/>
  <c r="AI1436" i="7"/>
  <c r="N1439" i="7"/>
  <c r="V1439" i="7"/>
  <c r="AD1439" i="7"/>
  <c r="O1440" i="7"/>
  <c r="W1440" i="7"/>
  <c r="AE1440" i="7"/>
  <c r="P1441" i="7"/>
  <c r="X1441" i="7"/>
  <c r="AF1441" i="7"/>
  <c r="R1442" i="7"/>
  <c r="AA1442" i="7"/>
  <c r="M1443" i="7"/>
  <c r="V1443" i="7"/>
  <c r="AE1443" i="7"/>
  <c r="S1444" i="7"/>
  <c r="N1445" i="7"/>
  <c r="Y1445" i="7"/>
  <c r="AJ1445" i="7"/>
  <c r="M1446" i="7"/>
  <c r="Z1446" i="7"/>
  <c r="S1447" i="7"/>
  <c r="AE1447" i="7"/>
  <c r="X1448" i="7"/>
  <c r="AG1450" i="7"/>
  <c r="Y1450" i="7"/>
  <c r="Q1450" i="7"/>
  <c r="AF1450" i="7"/>
  <c r="X1450" i="7"/>
  <c r="P1450" i="7"/>
  <c r="AC1450" i="7"/>
  <c r="U1450" i="7"/>
  <c r="M1450" i="7"/>
  <c r="AJ1450" i="7"/>
  <c r="AB1450" i="7"/>
  <c r="T1450" i="7"/>
  <c r="Z1450" i="7"/>
  <c r="AB1452" i="7"/>
  <c r="AC1454" i="7"/>
  <c r="U1454" i="7"/>
  <c r="M1454" i="7"/>
  <c r="AJ1454" i="7"/>
  <c r="AB1454" i="7"/>
  <c r="T1454" i="7"/>
  <c r="AH1454" i="7"/>
  <c r="Z1454" i="7"/>
  <c r="R1454" i="7"/>
  <c r="AG1454" i="7"/>
  <c r="Y1454" i="7"/>
  <c r="Q1454" i="7"/>
  <c r="AF1454" i="7"/>
  <c r="X1454" i="7"/>
  <c r="P1454" i="7"/>
  <c r="AD1454" i="7"/>
  <c r="Q1460" i="7"/>
  <c r="S1462" i="7"/>
  <c r="R1466" i="7"/>
  <c r="X1467" i="7"/>
  <c r="AB1468" i="7"/>
  <c r="AC1470" i="7"/>
  <c r="U1470" i="7"/>
  <c r="M1470" i="7"/>
  <c r="AJ1470" i="7"/>
  <c r="AB1470" i="7"/>
  <c r="T1470" i="7"/>
  <c r="AH1470" i="7"/>
  <c r="Z1470" i="7"/>
  <c r="R1470" i="7"/>
  <c r="AG1470" i="7"/>
  <c r="Y1470" i="7"/>
  <c r="Q1470" i="7"/>
  <c r="AF1470" i="7"/>
  <c r="X1470" i="7"/>
  <c r="P1470" i="7"/>
  <c r="AD1470" i="7"/>
  <c r="AG11" i="7"/>
  <c r="Y11" i="7"/>
  <c r="Q11" i="7"/>
  <c r="AF11" i="7"/>
  <c r="X11" i="7"/>
  <c r="P11" i="7"/>
  <c r="AE11" i="7"/>
  <c r="W11" i="7"/>
  <c r="O11" i="7"/>
  <c r="AC11" i="7"/>
  <c r="U11" i="7"/>
  <c r="M11" i="7"/>
  <c r="AH73" i="7"/>
  <c r="Z73" i="7"/>
  <c r="R73" i="7"/>
  <c r="AG73" i="7"/>
  <c r="Y73" i="7"/>
  <c r="Q73" i="7"/>
  <c r="AF73" i="7"/>
  <c r="X73" i="7"/>
  <c r="P73" i="7"/>
  <c r="AE73" i="7"/>
  <c r="W73" i="7"/>
  <c r="O73" i="7"/>
  <c r="AD73" i="7"/>
  <c r="V73" i="7"/>
  <c r="N73" i="7"/>
  <c r="AC73" i="7"/>
  <c r="U73" i="7"/>
  <c r="M73" i="7"/>
  <c r="AJ73" i="7"/>
  <c r="AB73" i="7"/>
  <c r="T73" i="7"/>
  <c r="S653" i="7"/>
  <c r="AA653" i="7"/>
  <c r="AI653" i="7"/>
  <c r="T654" i="7"/>
  <c r="AB654" i="7"/>
  <c r="AJ654" i="7"/>
  <c r="P658" i="7"/>
  <c r="X658" i="7"/>
  <c r="AF658" i="7"/>
  <c r="Q659" i="7"/>
  <c r="Y659" i="7"/>
  <c r="AG659" i="7"/>
  <c r="S661" i="7"/>
  <c r="AA661" i="7"/>
  <c r="AI661" i="7"/>
  <c r="T662" i="7"/>
  <c r="AB662" i="7"/>
  <c r="AJ662" i="7"/>
  <c r="P666" i="7"/>
  <c r="X666" i="7"/>
  <c r="AF666" i="7"/>
  <c r="Q667" i="7"/>
  <c r="Y667" i="7"/>
  <c r="AG667" i="7"/>
  <c r="S669" i="7"/>
  <c r="AA669" i="7"/>
  <c r="AI669" i="7"/>
  <c r="T670" i="7"/>
  <c r="AB670" i="7"/>
  <c r="AJ670" i="7"/>
  <c r="P674" i="7"/>
  <c r="X674" i="7"/>
  <c r="AF674" i="7"/>
  <c r="Q675" i="7"/>
  <c r="Y675" i="7"/>
  <c r="AG675" i="7"/>
  <c r="S677" i="7"/>
  <c r="AA677" i="7"/>
  <c r="AI677" i="7"/>
  <c r="T678" i="7"/>
  <c r="AB678" i="7"/>
  <c r="AJ678" i="7"/>
  <c r="P1416" i="7"/>
  <c r="X1416" i="7"/>
  <c r="AF1416" i="7"/>
  <c r="Q1417" i="7"/>
  <c r="Y1417" i="7"/>
  <c r="AG1417" i="7"/>
  <c r="S1419" i="7"/>
  <c r="AA1419" i="7"/>
  <c r="AI1419" i="7"/>
  <c r="T1420" i="7"/>
  <c r="AB1420" i="7"/>
  <c r="AJ1420" i="7"/>
  <c r="P1424" i="7"/>
  <c r="X1424" i="7"/>
  <c r="AF1424" i="7"/>
  <c r="Q1425" i="7"/>
  <c r="Y1425" i="7"/>
  <c r="AG1425" i="7"/>
  <c r="S1427" i="7"/>
  <c r="AA1427" i="7"/>
  <c r="AI1427" i="7"/>
  <c r="T1428" i="7"/>
  <c r="AB1428" i="7"/>
  <c r="AJ1428" i="7"/>
  <c r="P1432" i="7"/>
  <c r="X1432" i="7"/>
  <c r="AF1432" i="7"/>
  <c r="Q1433" i="7"/>
  <c r="Y1433" i="7"/>
  <c r="AG1433" i="7"/>
  <c r="S1435" i="7"/>
  <c r="AA1435" i="7"/>
  <c r="AI1435" i="7"/>
  <c r="T1436" i="7"/>
  <c r="AB1436" i="7"/>
  <c r="AJ1436" i="7"/>
  <c r="P1440" i="7"/>
  <c r="X1440" i="7"/>
  <c r="AF1440" i="7"/>
  <c r="Q1441" i="7"/>
  <c r="Y1441" i="7"/>
  <c r="AG1441" i="7"/>
  <c r="AH1444" i="7"/>
  <c r="Z1444" i="7"/>
  <c r="R1444" i="7"/>
  <c r="T1444" i="7"/>
  <c r="AC1444" i="7"/>
  <c r="T1447" i="7"/>
  <c r="AF1447" i="7"/>
  <c r="AH1451" i="7"/>
  <c r="Z1451" i="7"/>
  <c r="R1451" i="7"/>
  <c r="AG1451" i="7"/>
  <c r="Y1451" i="7"/>
  <c r="Q1451" i="7"/>
  <c r="AE1451" i="7"/>
  <c r="AD1451" i="7"/>
  <c r="V1451" i="7"/>
  <c r="N1451" i="7"/>
  <c r="AC1451" i="7"/>
  <c r="U1451" i="7"/>
  <c r="M1451" i="7"/>
  <c r="AA1451" i="7"/>
  <c r="AI1452" i="7"/>
  <c r="AC1452" i="7"/>
  <c r="AG1458" i="7"/>
  <c r="Y1458" i="7"/>
  <c r="Q1458" i="7"/>
  <c r="AF1458" i="7"/>
  <c r="X1458" i="7"/>
  <c r="P1458" i="7"/>
  <c r="AD1458" i="7"/>
  <c r="V1458" i="7"/>
  <c r="N1458" i="7"/>
  <c r="AC1458" i="7"/>
  <c r="U1458" i="7"/>
  <c r="M1458" i="7"/>
  <c r="AJ1458" i="7"/>
  <c r="AB1458" i="7"/>
  <c r="T1458" i="7"/>
  <c r="AE1458" i="7"/>
  <c r="V1462" i="7"/>
  <c r="AA1467" i="7"/>
  <c r="AI1468" i="7"/>
  <c r="AG1474" i="7"/>
  <c r="Y1474" i="7"/>
  <c r="Q1474" i="7"/>
  <c r="AF1474" i="7"/>
  <c r="X1474" i="7"/>
  <c r="P1474" i="7"/>
  <c r="AD1474" i="7"/>
  <c r="V1474" i="7"/>
  <c r="N1474" i="7"/>
  <c r="AC1474" i="7"/>
  <c r="U1474" i="7"/>
  <c r="M1474" i="7"/>
  <c r="AJ1474" i="7"/>
  <c r="AB1474" i="7"/>
  <c r="T1474" i="7"/>
  <c r="AE1474" i="7"/>
  <c r="AH34" i="7"/>
  <c r="Z34" i="7"/>
  <c r="R34" i="7"/>
  <c r="AG34" i="7"/>
  <c r="Y34" i="7"/>
  <c r="Q34" i="7"/>
  <c r="AF34" i="7"/>
  <c r="X34" i="7"/>
  <c r="P34" i="7"/>
  <c r="AE34" i="7"/>
  <c r="W34" i="7"/>
  <c r="O34" i="7"/>
  <c r="AD34" i="7"/>
  <c r="V34" i="7"/>
  <c r="N34" i="7"/>
  <c r="AC34" i="7"/>
  <c r="U34" i="7"/>
  <c r="M34" i="7"/>
  <c r="AJ34" i="7"/>
  <c r="AB34" i="7"/>
  <c r="T34" i="7"/>
  <c r="AG74" i="7"/>
  <c r="Y74" i="7"/>
  <c r="Q74" i="7"/>
  <c r="AD74" i="7"/>
  <c r="V74" i="7"/>
  <c r="N74" i="7"/>
  <c r="AC74" i="7"/>
  <c r="U74" i="7"/>
  <c r="M74" i="7"/>
  <c r="S636" i="7"/>
  <c r="AA636" i="7"/>
  <c r="AI636" i="7"/>
  <c r="S644" i="7"/>
  <c r="AA644" i="7"/>
  <c r="AI644" i="7"/>
  <c r="S652" i="7"/>
  <c r="AA652" i="7"/>
  <c r="AI652" i="7"/>
  <c r="T653" i="7"/>
  <c r="AB653" i="7"/>
  <c r="AJ653" i="7"/>
  <c r="M654" i="7"/>
  <c r="U654" i="7"/>
  <c r="AC654" i="7"/>
  <c r="Q658" i="7"/>
  <c r="Y658" i="7"/>
  <c r="AG658" i="7"/>
  <c r="R659" i="7"/>
  <c r="Z659" i="7"/>
  <c r="AH659" i="7"/>
  <c r="S660" i="7"/>
  <c r="AA660" i="7"/>
  <c r="AI660" i="7"/>
  <c r="T661" i="7"/>
  <c r="AB661" i="7"/>
  <c r="AJ661" i="7"/>
  <c r="M662" i="7"/>
  <c r="U662" i="7"/>
  <c r="AC662" i="7"/>
  <c r="Q666" i="7"/>
  <c r="Y666" i="7"/>
  <c r="AG666" i="7"/>
  <c r="R667" i="7"/>
  <c r="Z667" i="7"/>
  <c r="AH667" i="7"/>
  <c r="S668" i="7"/>
  <c r="AA668" i="7"/>
  <c r="AI668" i="7"/>
  <c r="T669" i="7"/>
  <c r="AB669" i="7"/>
  <c r="AJ669" i="7"/>
  <c r="M670" i="7"/>
  <c r="U670" i="7"/>
  <c r="AC670" i="7"/>
  <c r="P673" i="7"/>
  <c r="X673" i="7"/>
  <c r="AF673" i="7"/>
  <c r="Q674" i="7"/>
  <c r="Y674" i="7"/>
  <c r="AG674" i="7"/>
  <c r="R675" i="7"/>
  <c r="Z675" i="7"/>
  <c r="AH675" i="7"/>
  <c r="S676" i="7"/>
  <c r="AA676" i="7"/>
  <c r="AI676" i="7"/>
  <c r="T677" i="7"/>
  <c r="AB677" i="7"/>
  <c r="AJ677" i="7"/>
  <c r="M678" i="7"/>
  <c r="U678" i="7"/>
  <c r="AC678" i="7"/>
  <c r="Q1416" i="7"/>
  <c r="Y1416" i="7"/>
  <c r="AG1416" i="7"/>
  <c r="R1417" i="7"/>
  <c r="Z1417" i="7"/>
  <c r="AH1417" i="7"/>
  <c r="S1418" i="7"/>
  <c r="AA1418" i="7"/>
  <c r="AI1418" i="7"/>
  <c r="T1419" i="7"/>
  <c r="AB1419" i="7"/>
  <c r="AJ1419" i="7"/>
  <c r="M1420" i="7"/>
  <c r="U1420" i="7"/>
  <c r="AC1420" i="7"/>
  <c r="Q1424" i="7"/>
  <c r="Y1424" i="7"/>
  <c r="AG1424" i="7"/>
  <c r="R1425" i="7"/>
  <c r="Z1425" i="7"/>
  <c r="AH1425" i="7"/>
  <c r="S1426" i="7"/>
  <c r="AA1426" i="7"/>
  <c r="AI1426" i="7"/>
  <c r="T1427" i="7"/>
  <c r="AB1427" i="7"/>
  <c r="AJ1427" i="7"/>
  <c r="M1428" i="7"/>
  <c r="U1428" i="7"/>
  <c r="AC1428" i="7"/>
  <c r="Q1432" i="7"/>
  <c r="Y1432" i="7"/>
  <c r="AG1432" i="7"/>
  <c r="R1433" i="7"/>
  <c r="Z1433" i="7"/>
  <c r="AH1433" i="7"/>
  <c r="S1434" i="7"/>
  <c r="AA1434" i="7"/>
  <c r="AI1434" i="7"/>
  <c r="T1435" i="7"/>
  <c r="AB1435" i="7"/>
  <c r="AJ1435" i="7"/>
  <c r="M1436" i="7"/>
  <c r="U1436" i="7"/>
  <c r="AC1436" i="7"/>
  <c r="Q1440" i="7"/>
  <c r="Y1440" i="7"/>
  <c r="AG1440" i="7"/>
  <c r="R1441" i="7"/>
  <c r="Z1441" i="7"/>
  <c r="AH1441" i="7"/>
  <c r="AF1442" i="7"/>
  <c r="X1442" i="7"/>
  <c r="P1442" i="7"/>
  <c r="T1442" i="7"/>
  <c r="AC1442" i="7"/>
  <c r="U1444" i="7"/>
  <c r="AD1444" i="7"/>
  <c r="V1447" i="7"/>
  <c r="AI1447" i="7"/>
  <c r="AG1452" i="7"/>
  <c r="AH1458" i="7"/>
  <c r="W1462" i="7"/>
  <c r="AB1467" i="7"/>
  <c r="AE1468" i="7"/>
  <c r="W1468" i="7"/>
  <c r="O1468" i="7"/>
  <c r="AG1468" i="7"/>
  <c r="AH1474" i="7"/>
  <c r="AH26" i="7"/>
  <c r="Z26" i="7"/>
  <c r="R26" i="7"/>
  <c r="AG26" i="7"/>
  <c r="Y26" i="7"/>
  <c r="Q26" i="7"/>
  <c r="AF26" i="7"/>
  <c r="X26" i="7"/>
  <c r="P26" i="7"/>
  <c r="AE26" i="7"/>
  <c r="W26" i="7"/>
  <c r="O26" i="7"/>
  <c r="AD26" i="7"/>
  <c r="V26" i="7"/>
  <c r="N26" i="7"/>
  <c r="AC26" i="7"/>
  <c r="U26" i="7"/>
  <c r="M26" i="7"/>
  <c r="AJ26" i="7"/>
  <c r="AB26" i="7"/>
  <c r="T26" i="7"/>
  <c r="AI27" i="7"/>
  <c r="AG35" i="7"/>
  <c r="Y35" i="7"/>
  <c r="Q35" i="7"/>
  <c r="AE35" i="7"/>
  <c r="W35" i="7"/>
  <c r="O35" i="7"/>
  <c r="AD35" i="7"/>
  <c r="V35" i="7"/>
  <c r="N35" i="7"/>
  <c r="AC35" i="7"/>
  <c r="U35" i="7"/>
  <c r="M35" i="7"/>
  <c r="AH42" i="7"/>
  <c r="Z42" i="7"/>
  <c r="R42" i="7"/>
  <c r="AG42" i="7"/>
  <c r="Y42" i="7"/>
  <c r="Q42" i="7"/>
  <c r="AF42" i="7"/>
  <c r="X42" i="7"/>
  <c r="P42" i="7"/>
  <c r="AE42" i="7"/>
  <c r="W42" i="7"/>
  <c r="O42" i="7"/>
  <c r="AD42" i="7"/>
  <c r="V42" i="7"/>
  <c r="N42" i="7"/>
  <c r="AC42" i="7"/>
  <c r="U42" i="7"/>
  <c r="M42" i="7"/>
  <c r="AJ42" i="7"/>
  <c r="AB42" i="7"/>
  <c r="T42" i="7"/>
  <c r="AI43" i="7"/>
  <c r="S73" i="7"/>
  <c r="T74" i="7"/>
  <c r="S619" i="7"/>
  <c r="AA619" i="7"/>
  <c r="N622" i="7"/>
  <c r="V622" i="7"/>
  <c r="S627" i="7"/>
  <c r="AA627" i="7"/>
  <c r="P632" i="7"/>
  <c r="X632" i="7"/>
  <c r="AF632" i="7"/>
  <c r="Q633" i="7"/>
  <c r="Y633" i="7"/>
  <c r="AG633" i="7"/>
  <c r="S635" i="7"/>
  <c r="AA635" i="7"/>
  <c r="T636" i="7"/>
  <c r="AB636" i="7"/>
  <c r="AJ636" i="7"/>
  <c r="N638" i="7"/>
  <c r="V638" i="7"/>
  <c r="AD638" i="7"/>
  <c r="P640" i="7"/>
  <c r="X640" i="7"/>
  <c r="AF640" i="7"/>
  <c r="Q641" i="7"/>
  <c r="Y641" i="7"/>
  <c r="AG641" i="7"/>
  <c r="S643" i="7"/>
  <c r="AA643" i="7"/>
  <c r="T644" i="7"/>
  <c r="AB644" i="7"/>
  <c r="AJ644" i="7"/>
  <c r="P648" i="7"/>
  <c r="X648" i="7"/>
  <c r="AF648" i="7"/>
  <c r="Q649" i="7"/>
  <c r="Y649" i="7"/>
  <c r="AG649" i="7"/>
  <c r="S651" i="7"/>
  <c r="AA651" i="7"/>
  <c r="T652" i="7"/>
  <c r="AB652" i="7"/>
  <c r="AJ652" i="7"/>
  <c r="M653" i="7"/>
  <c r="U653" i="7"/>
  <c r="AC653" i="7"/>
  <c r="N654" i="7"/>
  <c r="V654" i="7"/>
  <c r="P656" i="7"/>
  <c r="X656" i="7"/>
  <c r="AF656" i="7"/>
  <c r="Q657" i="7"/>
  <c r="Y657" i="7"/>
  <c r="AG657" i="7"/>
  <c r="R658" i="7"/>
  <c r="Z658" i="7"/>
  <c r="AH658" i="7"/>
  <c r="S659" i="7"/>
  <c r="AA659" i="7"/>
  <c r="T660" i="7"/>
  <c r="AB660" i="7"/>
  <c r="AJ660" i="7"/>
  <c r="M661" i="7"/>
  <c r="U661" i="7"/>
  <c r="AC661" i="7"/>
  <c r="N662" i="7"/>
  <c r="V662" i="7"/>
  <c r="AD662" i="7"/>
  <c r="P664" i="7"/>
  <c r="X664" i="7"/>
  <c r="AF664" i="7"/>
  <c r="Q665" i="7"/>
  <c r="Y665" i="7"/>
  <c r="AG665" i="7"/>
  <c r="R666" i="7"/>
  <c r="Z666" i="7"/>
  <c r="AH666" i="7"/>
  <c r="S667" i="7"/>
  <c r="AA667" i="7"/>
  <c r="T668" i="7"/>
  <c r="AB668" i="7"/>
  <c r="AJ668" i="7"/>
  <c r="M669" i="7"/>
  <c r="U669" i="7"/>
  <c r="AC669" i="7"/>
  <c r="N670" i="7"/>
  <c r="V670" i="7"/>
  <c r="AD670" i="7"/>
  <c r="P672" i="7"/>
  <c r="X672" i="7"/>
  <c r="AF672" i="7"/>
  <c r="Q673" i="7"/>
  <c r="Y673" i="7"/>
  <c r="AG673" i="7"/>
  <c r="R674" i="7"/>
  <c r="Z674" i="7"/>
  <c r="AH674" i="7"/>
  <c r="S675" i="7"/>
  <c r="AA675" i="7"/>
  <c r="T676" i="7"/>
  <c r="AB676" i="7"/>
  <c r="AJ676" i="7"/>
  <c r="M677" i="7"/>
  <c r="U677" i="7"/>
  <c r="AC677" i="7"/>
  <c r="N678" i="7"/>
  <c r="V678" i="7"/>
  <c r="AD678" i="7"/>
  <c r="P680" i="7"/>
  <c r="X680" i="7"/>
  <c r="AF680" i="7"/>
  <c r="Q1415" i="7"/>
  <c r="Y1415" i="7"/>
  <c r="AG1415" i="7"/>
  <c r="R1416" i="7"/>
  <c r="Z1416" i="7"/>
  <c r="AH1416" i="7"/>
  <c r="S1417" i="7"/>
  <c r="AA1417" i="7"/>
  <c r="T1418" i="7"/>
  <c r="AB1418" i="7"/>
  <c r="AJ1418" i="7"/>
  <c r="M1419" i="7"/>
  <c r="U1419" i="7"/>
  <c r="AC1419" i="7"/>
  <c r="N1420" i="7"/>
  <c r="V1420" i="7"/>
  <c r="AD1420" i="7"/>
  <c r="P1422" i="7"/>
  <c r="X1422" i="7"/>
  <c r="AF1422" i="7"/>
  <c r="Q1423" i="7"/>
  <c r="Y1423" i="7"/>
  <c r="AG1423" i="7"/>
  <c r="R1424" i="7"/>
  <c r="Z1424" i="7"/>
  <c r="AH1424" i="7"/>
  <c r="S1425" i="7"/>
  <c r="AA1425" i="7"/>
  <c r="T1426" i="7"/>
  <c r="AB1426" i="7"/>
  <c r="AJ1426" i="7"/>
  <c r="M1427" i="7"/>
  <c r="U1427" i="7"/>
  <c r="AC1427" i="7"/>
  <c r="N1428" i="7"/>
  <c r="V1428" i="7"/>
  <c r="AD1428" i="7"/>
  <c r="P1430" i="7"/>
  <c r="X1430" i="7"/>
  <c r="AF1430" i="7"/>
  <c r="Q1431" i="7"/>
  <c r="Y1431" i="7"/>
  <c r="AG1431" i="7"/>
  <c r="R1432" i="7"/>
  <c r="Z1432" i="7"/>
  <c r="AH1432" i="7"/>
  <c r="S1433" i="7"/>
  <c r="AA1433" i="7"/>
  <c r="T1434" i="7"/>
  <c r="AB1434" i="7"/>
  <c r="AJ1434" i="7"/>
  <c r="M1435" i="7"/>
  <c r="U1435" i="7"/>
  <c r="AC1435" i="7"/>
  <c r="N1436" i="7"/>
  <c r="V1436" i="7"/>
  <c r="AD1436" i="7"/>
  <c r="P1438" i="7"/>
  <c r="X1438" i="7"/>
  <c r="AF1438" i="7"/>
  <c r="Q1439" i="7"/>
  <c r="Y1439" i="7"/>
  <c r="AG1439" i="7"/>
  <c r="R1440" i="7"/>
  <c r="Z1440" i="7"/>
  <c r="AH1440" i="7"/>
  <c r="S1441" i="7"/>
  <c r="AA1441" i="7"/>
  <c r="U1442" i="7"/>
  <c r="AD1442" i="7"/>
  <c r="P1443" i="7"/>
  <c r="Z1443" i="7"/>
  <c r="M1444" i="7"/>
  <c r="V1444" i="7"/>
  <c r="AE1444" i="7"/>
  <c r="R1445" i="7"/>
  <c r="R1446" i="7"/>
  <c r="AC1447" i="7"/>
  <c r="U1447" i="7"/>
  <c r="M1447" i="7"/>
  <c r="AH1447" i="7"/>
  <c r="Z1447" i="7"/>
  <c r="R1447" i="7"/>
  <c r="AG1447" i="7"/>
  <c r="Y1447" i="7"/>
  <c r="Q1447" i="7"/>
  <c r="W1447" i="7"/>
  <c r="AJ1447" i="7"/>
  <c r="P1448" i="7"/>
  <c r="O1450" i="7"/>
  <c r="AE1450" i="7"/>
  <c r="O1451" i="7"/>
  <c r="AF1451" i="7"/>
  <c r="M1452" i="7"/>
  <c r="AJ1452" i="7"/>
  <c r="O1454" i="7"/>
  <c r="O1458" i="7"/>
  <c r="AI1458" i="7"/>
  <c r="J1460" i="7"/>
  <c r="Y1460" i="7"/>
  <c r="AD1463" i="7"/>
  <c r="V1463" i="7"/>
  <c r="N1463" i="7"/>
  <c r="AF1463" i="7"/>
  <c r="AH1467" i="7"/>
  <c r="Z1467" i="7"/>
  <c r="R1467" i="7"/>
  <c r="AG1467" i="7"/>
  <c r="Y1467" i="7"/>
  <c r="Q1467" i="7"/>
  <c r="AE1467" i="7"/>
  <c r="W1467" i="7"/>
  <c r="O1467" i="7"/>
  <c r="AD1467" i="7"/>
  <c r="V1467" i="7"/>
  <c r="N1467" i="7"/>
  <c r="AC1467" i="7"/>
  <c r="U1467" i="7"/>
  <c r="M1467" i="7"/>
  <c r="AF1467" i="7"/>
  <c r="M1468" i="7"/>
  <c r="AJ1468" i="7"/>
  <c r="O1470" i="7"/>
  <c r="O1474" i="7"/>
  <c r="AI1474" i="7"/>
  <c r="AG1476" i="7"/>
  <c r="Y1476" i="7"/>
  <c r="Q1476" i="7"/>
  <c r="AF1476" i="7"/>
  <c r="X1476" i="7"/>
  <c r="P1476" i="7"/>
  <c r="AE1476" i="7"/>
  <c r="W1476" i="7"/>
  <c r="O1476" i="7"/>
  <c r="AJ11" i="7"/>
  <c r="AG27" i="7"/>
  <c r="Y27" i="7"/>
  <c r="Q27" i="7"/>
  <c r="AF27" i="7"/>
  <c r="X27" i="7"/>
  <c r="P27" i="7"/>
  <c r="AE27" i="7"/>
  <c r="W27" i="7"/>
  <c r="O27" i="7"/>
  <c r="AD27" i="7"/>
  <c r="V27" i="7"/>
  <c r="N27" i="7"/>
  <c r="AC27" i="7"/>
  <c r="U27" i="7"/>
  <c r="M27" i="7"/>
  <c r="S34" i="7"/>
  <c r="AG43" i="7"/>
  <c r="Y43" i="7"/>
  <c r="Q43" i="7"/>
  <c r="AF43" i="7"/>
  <c r="X43" i="7"/>
  <c r="P43" i="7"/>
  <c r="AE43" i="7"/>
  <c r="W43" i="7"/>
  <c r="O43" i="7"/>
  <c r="AD43" i="7"/>
  <c r="V43" i="7"/>
  <c r="N43" i="7"/>
  <c r="AC43" i="7"/>
  <c r="U43" i="7"/>
  <c r="M43" i="7"/>
  <c r="S658" i="7"/>
  <c r="AA658" i="7"/>
  <c r="AI658" i="7"/>
  <c r="T659" i="7"/>
  <c r="AB659" i="7"/>
  <c r="AJ659" i="7"/>
  <c r="S666" i="7"/>
  <c r="AA666" i="7"/>
  <c r="AI666" i="7"/>
  <c r="T667" i="7"/>
  <c r="AB667" i="7"/>
  <c r="AJ667" i="7"/>
  <c r="S674" i="7"/>
  <c r="AA674" i="7"/>
  <c r="AI674" i="7"/>
  <c r="T675" i="7"/>
  <c r="AB675" i="7"/>
  <c r="AJ675" i="7"/>
  <c r="S1416" i="7"/>
  <c r="AA1416" i="7"/>
  <c r="AI1416" i="7"/>
  <c r="T1417" i="7"/>
  <c r="AB1417" i="7"/>
  <c r="AJ1417" i="7"/>
  <c r="S1424" i="7"/>
  <c r="AA1424" i="7"/>
  <c r="AI1424" i="7"/>
  <c r="T1425" i="7"/>
  <c r="AB1425" i="7"/>
  <c r="AJ1425" i="7"/>
  <c r="S1432" i="7"/>
  <c r="AA1432" i="7"/>
  <c r="AI1432" i="7"/>
  <c r="T1433" i="7"/>
  <c r="AB1433" i="7"/>
  <c r="AJ1433" i="7"/>
  <c r="S1440" i="7"/>
  <c r="AA1440" i="7"/>
  <c r="AI1440" i="7"/>
  <c r="T1441" i="7"/>
  <c r="AB1441" i="7"/>
  <c r="AJ1441" i="7"/>
  <c r="X1447" i="7"/>
  <c r="R1458" i="7"/>
  <c r="AC1462" i="7"/>
  <c r="U1462" i="7"/>
  <c r="M1462" i="7"/>
  <c r="AJ1462" i="7"/>
  <c r="AB1462" i="7"/>
  <c r="T1462" i="7"/>
  <c r="AH1462" i="7"/>
  <c r="Z1462" i="7"/>
  <c r="R1462" i="7"/>
  <c r="AG1462" i="7"/>
  <c r="Y1462" i="7"/>
  <c r="Q1462" i="7"/>
  <c r="AF1462" i="7"/>
  <c r="X1462" i="7"/>
  <c r="P1462" i="7"/>
  <c r="AD1462" i="7"/>
  <c r="AI1467" i="7"/>
  <c r="R1474" i="7"/>
  <c r="AH18" i="7"/>
  <c r="Z18" i="7"/>
  <c r="R18" i="7"/>
  <c r="AG18" i="7"/>
  <c r="Y18" i="7"/>
  <c r="Q18" i="7"/>
  <c r="AF18" i="7"/>
  <c r="X18" i="7"/>
  <c r="P18" i="7"/>
  <c r="AE18" i="7"/>
  <c r="W18" i="7"/>
  <c r="O18" i="7"/>
  <c r="AD18" i="7"/>
  <c r="V18" i="7"/>
  <c r="N18" i="7"/>
  <c r="AC18" i="7"/>
  <c r="U18" i="7"/>
  <c r="M18" i="7"/>
  <c r="AJ18" i="7"/>
  <c r="AB18" i="7"/>
  <c r="T18" i="7"/>
  <c r="AA34" i="7"/>
  <c r="AH50" i="7"/>
  <c r="Z50" i="7"/>
  <c r="R50" i="7"/>
  <c r="AG50" i="7"/>
  <c r="Y50" i="7"/>
  <c r="Q50" i="7"/>
  <c r="AF50" i="7"/>
  <c r="X50" i="7"/>
  <c r="P50" i="7"/>
  <c r="AE50" i="7"/>
  <c r="W50" i="7"/>
  <c r="O50" i="7"/>
  <c r="AD50" i="7"/>
  <c r="V50" i="7"/>
  <c r="N50" i="7"/>
  <c r="AC50" i="7"/>
  <c r="U50" i="7"/>
  <c r="M50" i="7"/>
  <c r="AJ50" i="7"/>
  <c r="AB50" i="7"/>
  <c r="T50" i="7"/>
  <c r="AH81" i="7"/>
  <c r="Z81" i="7"/>
  <c r="R81" i="7"/>
  <c r="AG81" i="7"/>
  <c r="Y81" i="7"/>
  <c r="Q81" i="7"/>
  <c r="AF81" i="7"/>
  <c r="X81" i="7"/>
  <c r="P81" i="7"/>
  <c r="AE81" i="7"/>
  <c r="W81" i="7"/>
  <c r="O81" i="7"/>
  <c r="AD81" i="7"/>
  <c r="V81" i="7"/>
  <c r="N81" i="7"/>
  <c r="AC81" i="7"/>
  <c r="U81" i="7"/>
  <c r="M81" i="7"/>
  <c r="AJ81" i="7"/>
  <c r="AB81" i="7"/>
  <c r="T81" i="7"/>
  <c r="S633" i="7"/>
  <c r="AA633" i="7"/>
  <c r="AI633" i="7"/>
  <c r="N636" i="7"/>
  <c r="V636" i="7"/>
  <c r="AD636" i="7"/>
  <c r="S641" i="7"/>
  <c r="AA641" i="7"/>
  <c r="AI641" i="7"/>
  <c r="N644" i="7"/>
  <c r="V644" i="7"/>
  <c r="AD644" i="7"/>
  <c r="S649" i="7"/>
  <c r="AA649" i="7"/>
  <c r="AI649" i="7"/>
  <c r="N652" i="7"/>
  <c r="V652" i="7"/>
  <c r="AD652" i="7"/>
  <c r="O653" i="7"/>
  <c r="W653" i="7"/>
  <c r="AE653" i="7"/>
  <c r="P654" i="7"/>
  <c r="X654" i="7"/>
  <c r="AF654" i="7"/>
  <c r="S657" i="7"/>
  <c r="AA657" i="7"/>
  <c r="AI657" i="7"/>
  <c r="T658" i="7"/>
  <c r="AB658" i="7"/>
  <c r="AJ658" i="7"/>
  <c r="M659" i="7"/>
  <c r="U659" i="7"/>
  <c r="AC659" i="7"/>
  <c r="N660" i="7"/>
  <c r="V660" i="7"/>
  <c r="AD660" i="7"/>
  <c r="O661" i="7"/>
  <c r="W661" i="7"/>
  <c r="AE661" i="7"/>
  <c r="P662" i="7"/>
  <c r="X662" i="7"/>
  <c r="S665" i="7"/>
  <c r="AA665" i="7"/>
  <c r="AI665" i="7"/>
  <c r="T666" i="7"/>
  <c r="AB666" i="7"/>
  <c r="AJ666" i="7"/>
  <c r="M667" i="7"/>
  <c r="U667" i="7"/>
  <c r="AC667" i="7"/>
  <c r="N668" i="7"/>
  <c r="V668" i="7"/>
  <c r="AD668" i="7"/>
  <c r="O669" i="7"/>
  <c r="W669" i="7"/>
  <c r="AE669" i="7"/>
  <c r="P670" i="7"/>
  <c r="X670" i="7"/>
  <c r="S673" i="7"/>
  <c r="AA673" i="7"/>
  <c r="AI673" i="7"/>
  <c r="T674" i="7"/>
  <c r="AB674" i="7"/>
  <c r="AJ674" i="7"/>
  <c r="M675" i="7"/>
  <c r="U675" i="7"/>
  <c r="AC675" i="7"/>
  <c r="AD676" i="7"/>
  <c r="O677" i="7"/>
  <c r="W677" i="7"/>
  <c r="AE677" i="7"/>
  <c r="P678" i="7"/>
  <c r="X678" i="7"/>
  <c r="S1415" i="7"/>
  <c r="AA1415" i="7"/>
  <c r="AI1415" i="7"/>
  <c r="T1416" i="7"/>
  <c r="AB1416" i="7"/>
  <c r="AJ1416" i="7"/>
  <c r="M1417" i="7"/>
  <c r="U1417" i="7"/>
  <c r="AC1417" i="7"/>
  <c r="N1418" i="7"/>
  <c r="V1418" i="7"/>
  <c r="AD1418" i="7"/>
  <c r="O1419" i="7"/>
  <c r="W1419" i="7"/>
  <c r="AE1419" i="7"/>
  <c r="P1420" i="7"/>
  <c r="X1420" i="7"/>
  <c r="S1423" i="7"/>
  <c r="AA1423" i="7"/>
  <c r="AI1423" i="7"/>
  <c r="T1424" i="7"/>
  <c r="AB1424" i="7"/>
  <c r="AJ1424" i="7"/>
  <c r="M1425" i="7"/>
  <c r="U1425" i="7"/>
  <c r="AC1425" i="7"/>
  <c r="N1426" i="7"/>
  <c r="V1426" i="7"/>
  <c r="AD1426" i="7"/>
  <c r="O1427" i="7"/>
  <c r="W1427" i="7"/>
  <c r="AE1427" i="7"/>
  <c r="P1428" i="7"/>
  <c r="X1428" i="7"/>
  <c r="S1431" i="7"/>
  <c r="AA1431" i="7"/>
  <c r="AI1431" i="7"/>
  <c r="T1432" i="7"/>
  <c r="AB1432" i="7"/>
  <c r="AJ1432" i="7"/>
  <c r="M1433" i="7"/>
  <c r="U1433" i="7"/>
  <c r="AC1433" i="7"/>
  <c r="N1434" i="7"/>
  <c r="V1434" i="7"/>
  <c r="AD1434" i="7"/>
  <c r="O1435" i="7"/>
  <c r="W1435" i="7"/>
  <c r="AE1435" i="7"/>
  <c r="P1436" i="7"/>
  <c r="X1436" i="7"/>
  <c r="S1439" i="7"/>
  <c r="AA1439" i="7"/>
  <c r="AI1439" i="7"/>
  <c r="T1440" i="7"/>
  <c r="AB1440" i="7"/>
  <c r="AJ1440" i="7"/>
  <c r="M1441" i="7"/>
  <c r="U1441" i="7"/>
  <c r="AC1441" i="7"/>
  <c r="N1442" i="7"/>
  <c r="W1442" i="7"/>
  <c r="AG1442" i="7"/>
  <c r="O1444" i="7"/>
  <c r="X1444" i="7"/>
  <c r="AG1444" i="7"/>
  <c r="N1447" i="7"/>
  <c r="AA1447" i="7"/>
  <c r="S1451" i="7"/>
  <c r="AJ1451" i="7"/>
  <c r="T1452" i="7"/>
  <c r="S1458" i="7"/>
  <c r="AI1460" i="7"/>
  <c r="AE1462" i="7"/>
  <c r="AG1466" i="7"/>
  <c r="Y1466" i="7"/>
  <c r="Q1466" i="7"/>
  <c r="AF1466" i="7"/>
  <c r="X1466" i="7"/>
  <c r="P1466" i="7"/>
  <c r="AD1466" i="7"/>
  <c r="V1466" i="7"/>
  <c r="N1466" i="7"/>
  <c r="AC1466" i="7"/>
  <c r="U1466" i="7"/>
  <c r="M1466" i="7"/>
  <c r="AJ1466" i="7"/>
  <c r="AB1466" i="7"/>
  <c r="T1466" i="7"/>
  <c r="AE1466" i="7"/>
  <c r="P1467" i="7"/>
  <c r="AJ1467" i="7"/>
  <c r="T1468" i="7"/>
  <c r="S1474" i="7"/>
  <c r="AG19" i="7"/>
  <c r="Y19" i="7"/>
  <c r="Q19" i="7"/>
  <c r="AF19" i="7"/>
  <c r="X19" i="7"/>
  <c r="P19" i="7"/>
  <c r="AE19" i="7"/>
  <c r="W19" i="7"/>
  <c r="O19" i="7"/>
  <c r="AD19" i="7"/>
  <c r="V19" i="7"/>
  <c r="N19" i="7"/>
  <c r="AC19" i="7"/>
  <c r="U19" i="7"/>
  <c r="M19" i="7"/>
  <c r="AI34" i="7"/>
  <c r="AA42" i="7"/>
  <c r="AB43" i="7"/>
  <c r="AG51" i="7"/>
  <c r="Y51" i="7"/>
  <c r="Q51" i="7"/>
  <c r="AF51" i="7"/>
  <c r="X51" i="7"/>
  <c r="P51" i="7"/>
  <c r="AE51" i="7"/>
  <c r="W51" i="7"/>
  <c r="O51" i="7"/>
  <c r="AD51" i="7"/>
  <c r="V51" i="7"/>
  <c r="N51" i="7"/>
  <c r="AC51" i="7"/>
  <c r="U51" i="7"/>
  <c r="M51" i="7"/>
  <c r="AG82" i="7"/>
  <c r="Y82" i="7"/>
  <c r="Q82" i="7"/>
  <c r="AE82" i="7"/>
  <c r="W82" i="7"/>
  <c r="O82" i="7"/>
  <c r="AD82" i="7"/>
  <c r="V82" i="7"/>
  <c r="N82" i="7"/>
  <c r="AC82" i="7"/>
  <c r="U82" i="7"/>
  <c r="M82" i="7"/>
  <c r="S632" i="7"/>
  <c r="AA632" i="7"/>
  <c r="T633" i="7"/>
  <c r="AB633" i="7"/>
  <c r="O636" i="7"/>
  <c r="W636" i="7"/>
  <c r="Q638" i="7"/>
  <c r="Y638" i="7"/>
  <c r="S640" i="7"/>
  <c r="AA640" i="7"/>
  <c r="T641" i="7"/>
  <c r="AB641" i="7"/>
  <c r="O644" i="7"/>
  <c r="W644" i="7"/>
  <c r="S648" i="7"/>
  <c r="AA648" i="7"/>
  <c r="T649" i="7"/>
  <c r="AB649" i="7"/>
  <c r="O652" i="7"/>
  <c r="W652" i="7"/>
  <c r="P653" i="7"/>
  <c r="X653" i="7"/>
  <c r="Q654" i="7"/>
  <c r="Y654" i="7"/>
  <c r="S656" i="7"/>
  <c r="AA656" i="7"/>
  <c r="T657" i="7"/>
  <c r="AB657" i="7"/>
  <c r="M658" i="7"/>
  <c r="U658" i="7"/>
  <c r="N659" i="7"/>
  <c r="V659" i="7"/>
  <c r="O660" i="7"/>
  <c r="W660" i="7"/>
  <c r="P661" i="7"/>
  <c r="X661" i="7"/>
  <c r="Q662" i="7"/>
  <c r="Y662" i="7"/>
  <c r="S664" i="7"/>
  <c r="AA664" i="7"/>
  <c r="T665" i="7"/>
  <c r="AB665" i="7"/>
  <c r="M666" i="7"/>
  <c r="U666" i="7"/>
  <c r="N667" i="7"/>
  <c r="V667" i="7"/>
  <c r="O668" i="7"/>
  <c r="W668" i="7"/>
  <c r="P669" i="7"/>
  <c r="X669" i="7"/>
  <c r="Q670" i="7"/>
  <c r="Y670" i="7"/>
  <c r="S672" i="7"/>
  <c r="AA672" i="7"/>
  <c r="T673" i="7"/>
  <c r="AB673" i="7"/>
  <c r="M674" i="7"/>
  <c r="U674" i="7"/>
  <c r="N675" i="7"/>
  <c r="V675" i="7"/>
  <c r="O676" i="7"/>
  <c r="W676" i="7"/>
  <c r="P677" i="7"/>
  <c r="X677" i="7"/>
  <c r="Q678" i="7"/>
  <c r="Y678" i="7"/>
  <c r="S680" i="7"/>
  <c r="AA680" i="7"/>
  <c r="T1415" i="7"/>
  <c r="AB1415" i="7"/>
  <c r="M1416" i="7"/>
  <c r="U1416" i="7"/>
  <c r="N1417" i="7"/>
  <c r="V1417" i="7"/>
  <c r="O1418" i="7"/>
  <c r="W1418" i="7"/>
  <c r="P1419" i="7"/>
  <c r="X1419" i="7"/>
  <c r="Q1420" i="7"/>
  <c r="Y1420" i="7"/>
  <c r="S1422" i="7"/>
  <c r="AA1422" i="7"/>
  <c r="T1423" i="7"/>
  <c r="AB1423" i="7"/>
  <c r="M1424" i="7"/>
  <c r="U1424" i="7"/>
  <c r="N1425" i="7"/>
  <c r="V1425" i="7"/>
  <c r="O1426" i="7"/>
  <c r="W1426" i="7"/>
  <c r="P1427" i="7"/>
  <c r="X1427" i="7"/>
  <c r="Q1428" i="7"/>
  <c r="Y1428" i="7"/>
  <c r="S1430" i="7"/>
  <c r="AA1430" i="7"/>
  <c r="T1431" i="7"/>
  <c r="AB1431" i="7"/>
  <c r="M1432" i="7"/>
  <c r="U1432" i="7"/>
  <c r="N1433" i="7"/>
  <c r="V1433" i="7"/>
  <c r="O1434" i="7"/>
  <c r="W1434" i="7"/>
  <c r="P1435" i="7"/>
  <c r="X1435" i="7"/>
  <c r="Q1436" i="7"/>
  <c r="Y1436" i="7"/>
  <c r="S1438" i="7"/>
  <c r="AA1438" i="7"/>
  <c r="T1439" i="7"/>
  <c r="AB1439" i="7"/>
  <c r="M1440" i="7"/>
  <c r="U1440" i="7"/>
  <c r="N1441" i="7"/>
  <c r="V1441" i="7"/>
  <c r="O1442" i="7"/>
  <c r="Y1442" i="7"/>
  <c r="AH1442" i="7"/>
  <c r="AG1443" i="7"/>
  <c r="Y1443" i="7"/>
  <c r="Q1443" i="7"/>
  <c r="T1443" i="7"/>
  <c r="AC1443" i="7"/>
  <c r="P1444" i="7"/>
  <c r="Y1444" i="7"/>
  <c r="AI1444" i="7"/>
  <c r="AF1445" i="7"/>
  <c r="X1445" i="7"/>
  <c r="P1445" i="7"/>
  <c r="V1445" i="7"/>
  <c r="AG1445" i="7"/>
  <c r="AJ1446" i="7"/>
  <c r="AB1446" i="7"/>
  <c r="T1446" i="7"/>
  <c r="AG1446" i="7"/>
  <c r="Y1446" i="7"/>
  <c r="Q1446" i="7"/>
  <c r="AF1446" i="7"/>
  <c r="X1446" i="7"/>
  <c r="P1446" i="7"/>
  <c r="V1446" i="7"/>
  <c r="AI1446" i="7"/>
  <c r="O1447" i="7"/>
  <c r="T1451" i="7"/>
  <c r="AC1455" i="7"/>
  <c r="W1458" i="7"/>
  <c r="AE1460" i="7"/>
  <c r="W1460" i="7"/>
  <c r="O1460" i="7"/>
  <c r="AG1460" i="7"/>
  <c r="N1462" i="7"/>
  <c r="AI1462" i="7"/>
  <c r="J1464" i="7"/>
  <c r="AH1466" i="7"/>
  <c r="U1468" i="7"/>
  <c r="AC1471" i="7"/>
  <c r="W1474" i="7"/>
  <c r="S18" i="7"/>
  <c r="T19" i="7"/>
  <c r="S81" i="7"/>
  <c r="S89" i="7"/>
  <c r="AA89" i="7"/>
  <c r="AI89" i="7"/>
  <c r="T90" i="7"/>
  <c r="AB90" i="7"/>
  <c r="AJ90" i="7"/>
  <c r="AF97" i="7"/>
  <c r="X97" i="7"/>
  <c r="P97" i="7"/>
  <c r="T97" i="7"/>
  <c r="AC97" i="7"/>
  <c r="U99" i="7"/>
  <c r="AD99" i="7"/>
  <c r="X106" i="7"/>
  <c r="AG134" i="7"/>
  <c r="Y134" i="7"/>
  <c r="Q134" i="7"/>
  <c r="AF134" i="7"/>
  <c r="X134" i="7"/>
  <c r="P134" i="7"/>
  <c r="AE134" i="7"/>
  <c r="W134" i="7"/>
  <c r="O134" i="7"/>
  <c r="AD134" i="7"/>
  <c r="V134" i="7"/>
  <c r="N134" i="7"/>
  <c r="AC134" i="7"/>
  <c r="U134" i="7"/>
  <c r="M134" i="7"/>
  <c r="AJ134" i="7"/>
  <c r="AB134" i="7"/>
  <c r="T134" i="7"/>
  <c r="AH136" i="7"/>
  <c r="Z136" i="7"/>
  <c r="R136" i="7"/>
  <c r="AG136" i="7"/>
  <c r="Y136" i="7"/>
  <c r="Q136" i="7"/>
  <c r="AF136" i="7"/>
  <c r="X136" i="7"/>
  <c r="P136" i="7"/>
  <c r="AE136" i="7"/>
  <c r="W136" i="7"/>
  <c r="O136" i="7"/>
  <c r="AH143" i="7"/>
  <c r="Z143" i="7"/>
  <c r="R143" i="7"/>
  <c r="AG143" i="7"/>
  <c r="Y143" i="7"/>
  <c r="Q143" i="7"/>
  <c r="AF143" i="7"/>
  <c r="X143" i="7"/>
  <c r="P143" i="7"/>
  <c r="AE143" i="7"/>
  <c r="W143" i="7"/>
  <c r="O143" i="7"/>
  <c r="AD143" i="7"/>
  <c r="V143" i="7"/>
  <c r="N143" i="7"/>
  <c r="AC143" i="7"/>
  <c r="U143" i="7"/>
  <c r="M143" i="7"/>
  <c r="AH176" i="7"/>
  <c r="Z176" i="7"/>
  <c r="R176" i="7"/>
  <c r="AG176" i="7"/>
  <c r="Y176" i="7"/>
  <c r="Q176" i="7"/>
  <c r="AF176" i="7"/>
  <c r="X176" i="7"/>
  <c r="P176" i="7"/>
  <c r="AE176" i="7"/>
  <c r="W176" i="7"/>
  <c r="O176" i="7"/>
  <c r="AD176" i="7"/>
  <c r="V176" i="7"/>
  <c r="N176" i="7"/>
  <c r="AC176" i="7"/>
  <c r="U176" i="7"/>
  <c r="M176" i="7"/>
  <c r="S9" i="7"/>
  <c r="AA9" i="7"/>
  <c r="AI9" i="7"/>
  <c r="S17" i="7"/>
  <c r="AA17" i="7"/>
  <c r="AI17" i="7"/>
  <c r="P22" i="7"/>
  <c r="X22" i="7"/>
  <c r="AF22" i="7"/>
  <c r="S25" i="7"/>
  <c r="AA25" i="7"/>
  <c r="AI25" i="7"/>
  <c r="P30" i="7"/>
  <c r="X30" i="7"/>
  <c r="AF30" i="7"/>
  <c r="S33" i="7"/>
  <c r="AA33" i="7"/>
  <c r="AI33" i="7"/>
  <c r="P38" i="7"/>
  <c r="X38" i="7"/>
  <c r="AF38" i="7"/>
  <c r="S41" i="7"/>
  <c r="AA41" i="7"/>
  <c r="AI41" i="7"/>
  <c r="P46" i="7"/>
  <c r="X46" i="7"/>
  <c r="AF46" i="7"/>
  <c r="S49" i="7"/>
  <c r="AA49" i="7"/>
  <c r="AI49" i="7"/>
  <c r="S72" i="7"/>
  <c r="AA72" i="7"/>
  <c r="AI72" i="7"/>
  <c r="S80" i="7"/>
  <c r="AA80" i="7"/>
  <c r="AI80" i="7"/>
  <c r="S88" i="7"/>
  <c r="AA88" i="7"/>
  <c r="AI88" i="7"/>
  <c r="T89" i="7"/>
  <c r="AB89" i="7"/>
  <c r="AJ89" i="7"/>
  <c r="M90" i="7"/>
  <c r="U90" i="7"/>
  <c r="AC90" i="7"/>
  <c r="S96" i="7"/>
  <c r="AA96" i="7"/>
  <c r="AI96" i="7"/>
  <c r="U97" i="7"/>
  <c r="AD97" i="7"/>
  <c r="P98" i="7"/>
  <c r="Z98" i="7"/>
  <c r="AI98" i="7"/>
  <c r="M99" i="7"/>
  <c r="V99" i="7"/>
  <c r="AE99" i="7"/>
  <c r="Q102" i="7"/>
  <c r="AB102" i="7"/>
  <c r="Q103" i="7"/>
  <c r="AB103" i="7"/>
  <c r="Q104" i="7"/>
  <c r="AC104" i="7"/>
  <c r="T105" i="7"/>
  <c r="AH105" i="7"/>
  <c r="M106" i="7"/>
  <c r="AA106" i="7"/>
  <c r="V107" i="7"/>
  <c r="V109" i="7"/>
  <c r="T110" i="7"/>
  <c r="AJ110" i="7"/>
  <c r="R111" i="7"/>
  <c r="S112" i="7"/>
  <c r="Y118" i="7"/>
  <c r="Z120" i="7"/>
  <c r="AB122" i="7"/>
  <c r="AH126" i="7"/>
  <c r="AI135" i="7"/>
  <c r="M136" i="7"/>
  <c r="Z142" i="7"/>
  <c r="AB144" i="7"/>
  <c r="R150" i="7"/>
  <c r="T152" i="7"/>
  <c r="AG158" i="7"/>
  <c r="Y158" i="7"/>
  <c r="Q158" i="7"/>
  <c r="AF158" i="7"/>
  <c r="X158" i="7"/>
  <c r="P158" i="7"/>
  <c r="AE158" i="7"/>
  <c r="W158" i="7"/>
  <c r="O158" i="7"/>
  <c r="AD158" i="7"/>
  <c r="V158" i="7"/>
  <c r="N158" i="7"/>
  <c r="AC158" i="7"/>
  <c r="U158" i="7"/>
  <c r="M158" i="7"/>
  <c r="AJ158" i="7"/>
  <c r="AB158" i="7"/>
  <c r="T158" i="7"/>
  <c r="AB159" i="7"/>
  <c r="AH160" i="7"/>
  <c r="Z160" i="7"/>
  <c r="R160" i="7"/>
  <c r="AG160" i="7"/>
  <c r="Y160" i="7"/>
  <c r="Q160" i="7"/>
  <c r="AF160" i="7"/>
  <c r="X160" i="7"/>
  <c r="P160" i="7"/>
  <c r="AE160" i="7"/>
  <c r="W160" i="7"/>
  <c r="O160" i="7"/>
  <c r="AH166" i="7"/>
  <c r="T167" i="7"/>
  <c r="Z175" i="7"/>
  <c r="AB177" i="7"/>
  <c r="AH183" i="7"/>
  <c r="T184" i="7"/>
  <c r="AA191" i="7"/>
  <c r="S192" i="7"/>
  <c r="R199" i="7"/>
  <c r="AC205" i="7"/>
  <c r="AA229" i="7"/>
  <c r="R1448" i="7"/>
  <c r="Z1448" i="7"/>
  <c r="AH1448" i="7"/>
  <c r="S1449" i="7"/>
  <c r="AA1449" i="7"/>
  <c r="AI1449" i="7"/>
  <c r="N1452" i="7"/>
  <c r="V1452" i="7"/>
  <c r="AD1452" i="7"/>
  <c r="O1453" i="7"/>
  <c r="W1453" i="7"/>
  <c r="AE1453" i="7"/>
  <c r="Q1455" i="7"/>
  <c r="Y1455" i="7"/>
  <c r="AG1455" i="7"/>
  <c r="R1456" i="7"/>
  <c r="Z1456" i="7"/>
  <c r="AH1456" i="7"/>
  <c r="S1457" i="7"/>
  <c r="AA1457" i="7"/>
  <c r="AI1457" i="7"/>
  <c r="N1460" i="7"/>
  <c r="V1460" i="7"/>
  <c r="AD1460" i="7"/>
  <c r="O1461" i="7"/>
  <c r="W1461" i="7"/>
  <c r="AE1461" i="7"/>
  <c r="Q1463" i="7"/>
  <c r="Y1463" i="7"/>
  <c r="AG1463" i="7"/>
  <c r="R1464" i="7"/>
  <c r="Z1464" i="7"/>
  <c r="AH1464" i="7"/>
  <c r="S1465" i="7"/>
  <c r="AA1465" i="7"/>
  <c r="AI1465" i="7"/>
  <c r="N1468" i="7"/>
  <c r="V1468" i="7"/>
  <c r="AD1468" i="7"/>
  <c r="O1469" i="7"/>
  <c r="W1469" i="7"/>
  <c r="AE1469" i="7"/>
  <c r="Q1471" i="7"/>
  <c r="Y1471" i="7"/>
  <c r="AG1471" i="7"/>
  <c r="R1472" i="7"/>
  <c r="Z1472" i="7"/>
  <c r="AH1472" i="7"/>
  <c r="S1473" i="7"/>
  <c r="AA1473" i="7"/>
  <c r="AI1473" i="7"/>
  <c r="N1476" i="7"/>
  <c r="V1476" i="7"/>
  <c r="AD1476" i="7"/>
  <c r="O1182" i="7"/>
  <c r="W1182" i="7"/>
  <c r="AE1182" i="7"/>
  <c r="P1183" i="7"/>
  <c r="X1183" i="7"/>
  <c r="AF1183" i="7"/>
  <c r="Q6" i="7"/>
  <c r="Y6" i="7"/>
  <c r="AG6" i="7"/>
  <c r="R7" i="7"/>
  <c r="Z7" i="7"/>
  <c r="AH7" i="7"/>
  <c r="S8" i="7"/>
  <c r="AA8" i="7"/>
  <c r="AI8" i="7"/>
  <c r="T9" i="7"/>
  <c r="AB9" i="7"/>
  <c r="AJ9" i="7"/>
  <c r="N11" i="7"/>
  <c r="V11" i="7"/>
  <c r="AD11" i="7"/>
  <c r="O12" i="7"/>
  <c r="W12" i="7"/>
  <c r="AE12" i="7"/>
  <c r="P13" i="7"/>
  <c r="X13" i="7"/>
  <c r="AF13" i="7"/>
  <c r="Q14" i="7"/>
  <c r="Y14" i="7"/>
  <c r="AG14" i="7"/>
  <c r="R15" i="7"/>
  <c r="Z15" i="7"/>
  <c r="AH15" i="7"/>
  <c r="S16" i="7"/>
  <c r="AA16" i="7"/>
  <c r="AI16" i="7"/>
  <c r="T17" i="7"/>
  <c r="AB17" i="7"/>
  <c r="AJ17" i="7"/>
  <c r="W20" i="7"/>
  <c r="AE20" i="7"/>
  <c r="P21" i="7"/>
  <c r="X21" i="7"/>
  <c r="AF21" i="7"/>
  <c r="Q22" i="7"/>
  <c r="Y22" i="7"/>
  <c r="AG22" i="7"/>
  <c r="R23" i="7"/>
  <c r="Z23" i="7"/>
  <c r="AH23" i="7"/>
  <c r="S24" i="7"/>
  <c r="AA24" i="7"/>
  <c r="AI24" i="7"/>
  <c r="T25" i="7"/>
  <c r="AB25" i="7"/>
  <c r="AJ25" i="7"/>
  <c r="P29" i="7"/>
  <c r="X29" i="7"/>
  <c r="AF29" i="7"/>
  <c r="Q30" i="7"/>
  <c r="Y30" i="7"/>
  <c r="AG30" i="7"/>
  <c r="R31" i="7"/>
  <c r="Z31" i="7"/>
  <c r="AH31" i="7"/>
  <c r="S32" i="7"/>
  <c r="AA32" i="7"/>
  <c r="AI32" i="7"/>
  <c r="T33" i="7"/>
  <c r="AB33" i="7"/>
  <c r="AJ33" i="7"/>
  <c r="P37" i="7"/>
  <c r="X37" i="7"/>
  <c r="AF37" i="7"/>
  <c r="Q38" i="7"/>
  <c r="Y38" i="7"/>
  <c r="AG38" i="7"/>
  <c r="R39" i="7"/>
  <c r="Z39" i="7"/>
  <c r="AH39" i="7"/>
  <c r="S40" i="7"/>
  <c r="AA40" i="7"/>
  <c r="AI40" i="7"/>
  <c r="T41" i="7"/>
  <c r="AB41" i="7"/>
  <c r="AJ41" i="7"/>
  <c r="P45" i="7"/>
  <c r="X45" i="7"/>
  <c r="AF45" i="7"/>
  <c r="Q46" i="7"/>
  <c r="Y46" i="7"/>
  <c r="AG46" i="7"/>
  <c r="R47" i="7"/>
  <c r="Z47" i="7"/>
  <c r="AH47" i="7"/>
  <c r="S48" i="7"/>
  <c r="AA48" i="7"/>
  <c r="AI48" i="7"/>
  <c r="T49" i="7"/>
  <c r="AB49" i="7"/>
  <c r="AJ49" i="7"/>
  <c r="P53" i="7"/>
  <c r="X53" i="7"/>
  <c r="AF53" i="7"/>
  <c r="Q54" i="7"/>
  <c r="Y54" i="7"/>
  <c r="AG54" i="7"/>
  <c r="R70" i="7"/>
  <c r="Z70" i="7"/>
  <c r="AH70" i="7"/>
  <c r="S71" i="7"/>
  <c r="AA71" i="7"/>
  <c r="AI71" i="7"/>
  <c r="T72" i="7"/>
  <c r="AB72" i="7"/>
  <c r="AJ72" i="7"/>
  <c r="P76" i="7"/>
  <c r="X76" i="7"/>
  <c r="AF76" i="7"/>
  <c r="Q77" i="7"/>
  <c r="Y77" i="7"/>
  <c r="AG77" i="7"/>
  <c r="R78" i="7"/>
  <c r="Z78" i="7"/>
  <c r="AH78" i="7"/>
  <c r="S79" i="7"/>
  <c r="AA79" i="7"/>
  <c r="AI79" i="7"/>
  <c r="T80" i="7"/>
  <c r="AB80" i="7"/>
  <c r="AJ80" i="7"/>
  <c r="P84" i="7"/>
  <c r="X84" i="7"/>
  <c r="AF84" i="7"/>
  <c r="Q85" i="7"/>
  <c r="Y85" i="7"/>
  <c r="AG85" i="7"/>
  <c r="R86" i="7"/>
  <c r="Z86" i="7"/>
  <c r="AH86" i="7"/>
  <c r="S87" i="7"/>
  <c r="AA87" i="7"/>
  <c r="AI87" i="7"/>
  <c r="T88" i="7"/>
  <c r="AB88" i="7"/>
  <c r="AJ88" i="7"/>
  <c r="M89" i="7"/>
  <c r="U89" i="7"/>
  <c r="AC89" i="7"/>
  <c r="N90" i="7"/>
  <c r="V90" i="7"/>
  <c r="AD90" i="7"/>
  <c r="P92" i="7"/>
  <c r="X92" i="7"/>
  <c r="AF92" i="7"/>
  <c r="Q93" i="7"/>
  <c r="Y93" i="7"/>
  <c r="AG93" i="7"/>
  <c r="R94" i="7"/>
  <c r="Z94" i="7"/>
  <c r="AH94" i="7"/>
  <c r="S95" i="7"/>
  <c r="AA95" i="7"/>
  <c r="AI95" i="7"/>
  <c r="T96" i="7"/>
  <c r="AB96" i="7"/>
  <c r="AJ96" i="7"/>
  <c r="M97" i="7"/>
  <c r="V97" i="7"/>
  <c r="AE97" i="7"/>
  <c r="R98" i="7"/>
  <c r="AA98" i="7"/>
  <c r="AJ98" i="7"/>
  <c r="N99" i="7"/>
  <c r="W99" i="7"/>
  <c r="AF99" i="7"/>
  <c r="T100" i="7"/>
  <c r="AD100" i="7"/>
  <c r="R101" i="7"/>
  <c r="AC101" i="7"/>
  <c r="J102" i="7"/>
  <c r="S102" i="7"/>
  <c r="AD102" i="7"/>
  <c r="R103" i="7"/>
  <c r="AC103" i="7"/>
  <c r="R104" i="7"/>
  <c r="AD104" i="7"/>
  <c r="V105" i="7"/>
  <c r="O106" i="7"/>
  <c r="AB106" i="7"/>
  <c r="X107" i="7"/>
  <c r="J110" i="7"/>
  <c r="W110" i="7"/>
  <c r="T111" i="7"/>
  <c r="U112" i="7"/>
  <c r="J118" i="7"/>
  <c r="AA118" i="7"/>
  <c r="AB120" i="7"/>
  <c r="AJ121" i="7"/>
  <c r="AB121" i="7"/>
  <c r="T121" i="7"/>
  <c r="AH121" i="7"/>
  <c r="Z121" i="7"/>
  <c r="R121" i="7"/>
  <c r="AG121" i="7"/>
  <c r="Y121" i="7"/>
  <c r="Q121" i="7"/>
  <c r="AF121" i="7"/>
  <c r="X121" i="7"/>
  <c r="P121" i="7"/>
  <c r="AE121" i="7"/>
  <c r="W121" i="7"/>
  <c r="O121" i="7"/>
  <c r="AC121" i="7"/>
  <c r="AC122" i="7"/>
  <c r="AI128" i="7"/>
  <c r="J132" i="7"/>
  <c r="R134" i="7"/>
  <c r="T136" i="7"/>
  <c r="AA142" i="7"/>
  <c r="S143" i="7"/>
  <c r="AC144" i="7"/>
  <c r="S150" i="7"/>
  <c r="AH151" i="7"/>
  <c r="Z151" i="7"/>
  <c r="R151" i="7"/>
  <c r="AG151" i="7"/>
  <c r="Y151" i="7"/>
  <c r="Q151" i="7"/>
  <c r="AF151" i="7"/>
  <c r="X151" i="7"/>
  <c r="P151" i="7"/>
  <c r="AE151" i="7"/>
  <c r="W151" i="7"/>
  <c r="O151" i="7"/>
  <c r="AD151" i="7"/>
  <c r="V151" i="7"/>
  <c r="N151" i="7"/>
  <c r="AC151" i="7"/>
  <c r="U151" i="7"/>
  <c r="M151" i="7"/>
  <c r="U152" i="7"/>
  <c r="AA167" i="7"/>
  <c r="AI168" i="7"/>
  <c r="J173" i="7"/>
  <c r="AA175" i="7"/>
  <c r="S176" i="7"/>
  <c r="AC177" i="7"/>
  <c r="AA184" i="7"/>
  <c r="AI185" i="7"/>
  <c r="T192" i="7"/>
  <c r="AI193" i="7"/>
  <c r="S199" i="7"/>
  <c r="AH200" i="7"/>
  <c r="Z200" i="7"/>
  <c r="R200" i="7"/>
  <c r="AG200" i="7"/>
  <c r="Y200" i="7"/>
  <c r="Q200" i="7"/>
  <c r="AF200" i="7"/>
  <c r="X200" i="7"/>
  <c r="P200" i="7"/>
  <c r="AE200" i="7"/>
  <c r="W200" i="7"/>
  <c r="O200" i="7"/>
  <c r="AD200" i="7"/>
  <c r="V200" i="7"/>
  <c r="N200" i="7"/>
  <c r="AC200" i="7"/>
  <c r="U200" i="7"/>
  <c r="M200" i="7"/>
  <c r="AJ245" i="7"/>
  <c r="AB245" i="7"/>
  <c r="T245" i="7"/>
  <c r="AH245" i="7"/>
  <c r="Z245" i="7"/>
  <c r="R245" i="7"/>
  <c r="AG245" i="7"/>
  <c r="Y245" i="7"/>
  <c r="Q245" i="7"/>
  <c r="AF245" i="7"/>
  <c r="X245" i="7"/>
  <c r="P245" i="7"/>
  <c r="AE245" i="7"/>
  <c r="W245" i="7"/>
  <c r="O245" i="7"/>
  <c r="AD245" i="7"/>
  <c r="V245" i="7"/>
  <c r="N245" i="7"/>
  <c r="AI245" i="7"/>
  <c r="AC245" i="7"/>
  <c r="AA245" i="7"/>
  <c r="U245" i="7"/>
  <c r="S245" i="7"/>
  <c r="M245" i="7"/>
  <c r="S1448" i="7"/>
  <c r="AA1448" i="7"/>
  <c r="AI1448" i="7"/>
  <c r="T1449" i="7"/>
  <c r="AB1449" i="7"/>
  <c r="AJ1449" i="7"/>
  <c r="O1452" i="7"/>
  <c r="W1452" i="7"/>
  <c r="AE1452" i="7"/>
  <c r="P1453" i="7"/>
  <c r="X1453" i="7"/>
  <c r="AF1453" i="7"/>
  <c r="R1455" i="7"/>
  <c r="Z1455" i="7"/>
  <c r="AH1455" i="7"/>
  <c r="S1456" i="7"/>
  <c r="AA1456" i="7"/>
  <c r="AI1456" i="7"/>
  <c r="T1457" i="7"/>
  <c r="AB1457" i="7"/>
  <c r="AJ1457" i="7"/>
  <c r="P1461" i="7"/>
  <c r="X1461" i="7"/>
  <c r="AF1461" i="7"/>
  <c r="R1463" i="7"/>
  <c r="Z1463" i="7"/>
  <c r="AH1463" i="7"/>
  <c r="S1464" i="7"/>
  <c r="AA1464" i="7"/>
  <c r="AI1464" i="7"/>
  <c r="T1465" i="7"/>
  <c r="AB1465" i="7"/>
  <c r="AJ1465" i="7"/>
  <c r="P1469" i="7"/>
  <c r="X1469" i="7"/>
  <c r="AF1469" i="7"/>
  <c r="R1471" i="7"/>
  <c r="Z1471" i="7"/>
  <c r="AH1471" i="7"/>
  <c r="S1472" i="7"/>
  <c r="AA1472" i="7"/>
  <c r="AI1472" i="7"/>
  <c r="T1473" i="7"/>
  <c r="AB1473" i="7"/>
  <c r="AJ1473" i="7"/>
  <c r="Q1183" i="7"/>
  <c r="Y1183" i="7"/>
  <c r="AG1183" i="7"/>
  <c r="R6" i="7"/>
  <c r="Z6" i="7"/>
  <c r="AH6" i="7"/>
  <c r="S7" i="7"/>
  <c r="AA7" i="7"/>
  <c r="AI7" i="7"/>
  <c r="T8" i="7"/>
  <c r="AB8" i="7"/>
  <c r="AJ8" i="7"/>
  <c r="M9" i="7"/>
  <c r="U9" i="7"/>
  <c r="AC9" i="7"/>
  <c r="Q13" i="7"/>
  <c r="Y13" i="7"/>
  <c r="AG13" i="7"/>
  <c r="R14" i="7"/>
  <c r="Z14" i="7"/>
  <c r="AH14" i="7"/>
  <c r="S15" i="7"/>
  <c r="AA15" i="7"/>
  <c r="AI15" i="7"/>
  <c r="T16" i="7"/>
  <c r="AB16" i="7"/>
  <c r="M17" i="7"/>
  <c r="U17" i="7"/>
  <c r="AC17" i="7"/>
  <c r="Q21" i="7"/>
  <c r="Y21" i="7"/>
  <c r="AG21" i="7"/>
  <c r="R22" i="7"/>
  <c r="Z22" i="7"/>
  <c r="AH22" i="7"/>
  <c r="S23" i="7"/>
  <c r="AA23" i="7"/>
  <c r="AI23" i="7"/>
  <c r="T24" i="7"/>
  <c r="AB24" i="7"/>
  <c r="M25" i="7"/>
  <c r="U25" i="7"/>
  <c r="AC25" i="7"/>
  <c r="Q29" i="7"/>
  <c r="Y29" i="7"/>
  <c r="AG29" i="7"/>
  <c r="R30" i="7"/>
  <c r="Z30" i="7"/>
  <c r="AH30" i="7"/>
  <c r="S31" i="7"/>
  <c r="AA31" i="7"/>
  <c r="AI31" i="7"/>
  <c r="T32" i="7"/>
  <c r="AB32" i="7"/>
  <c r="M33" i="7"/>
  <c r="U33" i="7"/>
  <c r="AC33" i="7"/>
  <c r="P36" i="7"/>
  <c r="X36" i="7"/>
  <c r="AF36" i="7"/>
  <c r="Q37" i="7"/>
  <c r="Y37" i="7"/>
  <c r="AG37" i="7"/>
  <c r="R38" i="7"/>
  <c r="Z38" i="7"/>
  <c r="AH38" i="7"/>
  <c r="S39" i="7"/>
  <c r="AA39" i="7"/>
  <c r="AI39" i="7"/>
  <c r="T40" i="7"/>
  <c r="AB40" i="7"/>
  <c r="M41" i="7"/>
  <c r="U41" i="7"/>
  <c r="AC41" i="7"/>
  <c r="P44" i="7"/>
  <c r="X44" i="7"/>
  <c r="AF44" i="7"/>
  <c r="Q45" i="7"/>
  <c r="Y45" i="7"/>
  <c r="AG45" i="7"/>
  <c r="R46" i="7"/>
  <c r="Z46" i="7"/>
  <c r="AH46" i="7"/>
  <c r="S47" i="7"/>
  <c r="AA47" i="7"/>
  <c r="AI47" i="7"/>
  <c r="T48" i="7"/>
  <c r="AB48" i="7"/>
  <c r="AJ48" i="7"/>
  <c r="M49" i="7"/>
  <c r="U49" i="7"/>
  <c r="AC49" i="7"/>
  <c r="P52" i="7"/>
  <c r="X52" i="7"/>
  <c r="AF52" i="7"/>
  <c r="Q53" i="7"/>
  <c r="Y53" i="7"/>
  <c r="AG53" i="7"/>
  <c r="R54" i="7"/>
  <c r="Z54" i="7"/>
  <c r="AH54" i="7"/>
  <c r="S70" i="7"/>
  <c r="AA70" i="7"/>
  <c r="AI70" i="7"/>
  <c r="T71" i="7"/>
  <c r="AB71" i="7"/>
  <c r="AJ71" i="7"/>
  <c r="M72" i="7"/>
  <c r="U72" i="7"/>
  <c r="AC72" i="7"/>
  <c r="O74" i="7"/>
  <c r="W74" i="7"/>
  <c r="AE74" i="7"/>
  <c r="P75" i="7"/>
  <c r="X75" i="7"/>
  <c r="AF75" i="7"/>
  <c r="Q76" i="7"/>
  <c r="Y76" i="7"/>
  <c r="AG76" i="7"/>
  <c r="R77" i="7"/>
  <c r="Z77" i="7"/>
  <c r="AH77" i="7"/>
  <c r="S78" i="7"/>
  <c r="AA78" i="7"/>
  <c r="AI78" i="7"/>
  <c r="T79" i="7"/>
  <c r="AB79" i="7"/>
  <c r="AJ79" i="7"/>
  <c r="M80" i="7"/>
  <c r="U80" i="7"/>
  <c r="AC80" i="7"/>
  <c r="P83" i="7"/>
  <c r="X83" i="7"/>
  <c r="AF83" i="7"/>
  <c r="Q84" i="7"/>
  <c r="Y84" i="7"/>
  <c r="AG84" i="7"/>
  <c r="R85" i="7"/>
  <c r="Z85" i="7"/>
  <c r="AH85" i="7"/>
  <c r="S86" i="7"/>
  <c r="AA86" i="7"/>
  <c r="AI86" i="7"/>
  <c r="T87" i="7"/>
  <c r="AB87" i="7"/>
  <c r="AJ87" i="7"/>
  <c r="M88" i="7"/>
  <c r="U88" i="7"/>
  <c r="AC88" i="7"/>
  <c r="N89" i="7"/>
  <c r="V89" i="7"/>
  <c r="AD89" i="7"/>
  <c r="O90" i="7"/>
  <c r="W90" i="7"/>
  <c r="AE90" i="7"/>
  <c r="P91" i="7"/>
  <c r="X91" i="7"/>
  <c r="AF91" i="7"/>
  <c r="Q92" i="7"/>
  <c r="Y92" i="7"/>
  <c r="AG92" i="7"/>
  <c r="R93" i="7"/>
  <c r="Z93" i="7"/>
  <c r="AH93" i="7"/>
  <c r="S94" i="7"/>
  <c r="AA94" i="7"/>
  <c r="AI94" i="7"/>
  <c r="T95" i="7"/>
  <c r="AB95" i="7"/>
  <c r="M96" i="7"/>
  <c r="U96" i="7"/>
  <c r="AC96" i="7"/>
  <c r="N97" i="7"/>
  <c r="W97" i="7"/>
  <c r="AG97" i="7"/>
  <c r="S98" i="7"/>
  <c r="O99" i="7"/>
  <c r="X99" i="7"/>
  <c r="AG99" i="7"/>
  <c r="AI100" i="7"/>
  <c r="U100" i="7"/>
  <c r="S101" i="7"/>
  <c r="T102" i="7"/>
  <c r="T103" i="7"/>
  <c r="AE103" i="7"/>
  <c r="S104" i="7"/>
  <c r="AG104" i="7"/>
  <c r="AC105" i="7"/>
  <c r="U105" i="7"/>
  <c r="M105" i="7"/>
  <c r="AG105" i="7"/>
  <c r="Y105" i="7"/>
  <c r="Q105" i="7"/>
  <c r="AF105" i="7"/>
  <c r="X105" i="7"/>
  <c r="P105" i="7"/>
  <c r="W105" i="7"/>
  <c r="AJ105" i="7"/>
  <c r="P106" i="7"/>
  <c r="AC106" i="7"/>
  <c r="AI107" i="7"/>
  <c r="AG109" i="7"/>
  <c r="Y109" i="7"/>
  <c r="Q109" i="7"/>
  <c r="AE109" i="7"/>
  <c r="W109" i="7"/>
  <c r="O109" i="7"/>
  <c r="AC109" i="7"/>
  <c r="U109" i="7"/>
  <c r="M109" i="7"/>
  <c r="AJ109" i="7"/>
  <c r="AB109" i="7"/>
  <c r="T109" i="7"/>
  <c r="Z109" i="7"/>
  <c r="V112" i="7"/>
  <c r="AI120" i="7"/>
  <c r="AH122" i="7"/>
  <c r="Z122" i="7"/>
  <c r="R122" i="7"/>
  <c r="AE122" i="7"/>
  <c r="AG126" i="7"/>
  <c r="Y126" i="7"/>
  <c r="Q126" i="7"/>
  <c r="AF126" i="7"/>
  <c r="X126" i="7"/>
  <c r="P126" i="7"/>
  <c r="AE126" i="7"/>
  <c r="W126" i="7"/>
  <c r="O126" i="7"/>
  <c r="AD126" i="7"/>
  <c r="V126" i="7"/>
  <c r="N126" i="7"/>
  <c r="AC126" i="7"/>
  <c r="U126" i="7"/>
  <c r="M126" i="7"/>
  <c r="AJ126" i="7"/>
  <c r="AB126" i="7"/>
  <c r="T126" i="7"/>
  <c r="AH128" i="7"/>
  <c r="Z128" i="7"/>
  <c r="R128" i="7"/>
  <c r="AG128" i="7"/>
  <c r="Y128" i="7"/>
  <c r="Q128" i="7"/>
  <c r="AF128" i="7"/>
  <c r="X128" i="7"/>
  <c r="P128" i="7"/>
  <c r="AE128" i="7"/>
  <c r="W128" i="7"/>
  <c r="O128" i="7"/>
  <c r="S134" i="7"/>
  <c r="AH135" i="7"/>
  <c r="Z135" i="7"/>
  <c r="R135" i="7"/>
  <c r="AG135" i="7"/>
  <c r="Y135" i="7"/>
  <c r="Q135" i="7"/>
  <c r="AF135" i="7"/>
  <c r="X135" i="7"/>
  <c r="P135" i="7"/>
  <c r="AE135" i="7"/>
  <c r="W135" i="7"/>
  <c r="O135" i="7"/>
  <c r="AD135" i="7"/>
  <c r="V135" i="7"/>
  <c r="N135" i="7"/>
  <c r="AC135" i="7"/>
  <c r="U135" i="7"/>
  <c r="M135" i="7"/>
  <c r="U136" i="7"/>
  <c r="AH142" i="7"/>
  <c r="T143" i="7"/>
  <c r="AJ159" i="7"/>
  <c r="AG166" i="7"/>
  <c r="Y166" i="7"/>
  <c r="Q166" i="7"/>
  <c r="AF166" i="7"/>
  <c r="X166" i="7"/>
  <c r="P166" i="7"/>
  <c r="AE166" i="7"/>
  <c r="W166" i="7"/>
  <c r="O166" i="7"/>
  <c r="AD166" i="7"/>
  <c r="V166" i="7"/>
  <c r="N166" i="7"/>
  <c r="AC166" i="7"/>
  <c r="U166" i="7"/>
  <c r="M166" i="7"/>
  <c r="AJ166" i="7"/>
  <c r="AB166" i="7"/>
  <c r="T166" i="7"/>
  <c r="AH168" i="7"/>
  <c r="Z168" i="7"/>
  <c r="R168" i="7"/>
  <c r="AG168" i="7"/>
  <c r="Y168" i="7"/>
  <c r="Q168" i="7"/>
  <c r="AF168" i="7"/>
  <c r="X168" i="7"/>
  <c r="P168" i="7"/>
  <c r="AE168" i="7"/>
  <c r="W168" i="7"/>
  <c r="O168" i="7"/>
  <c r="AH175" i="7"/>
  <c r="T176" i="7"/>
  <c r="AG183" i="7"/>
  <c r="Y183" i="7"/>
  <c r="Q183" i="7"/>
  <c r="AF183" i="7"/>
  <c r="X183" i="7"/>
  <c r="P183" i="7"/>
  <c r="AE183" i="7"/>
  <c r="W183" i="7"/>
  <c r="O183" i="7"/>
  <c r="AD183" i="7"/>
  <c r="V183" i="7"/>
  <c r="N183" i="7"/>
  <c r="AC183" i="7"/>
  <c r="U183" i="7"/>
  <c r="M183" i="7"/>
  <c r="AJ183" i="7"/>
  <c r="AB183" i="7"/>
  <c r="T183" i="7"/>
  <c r="AH185" i="7"/>
  <c r="Z185" i="7"/>
  <c r="R185" i="7"/>
  <c r="AG185" i="7"/>
  <c r="Y185" i="7"/>
  <c r="Q185" i="7"/>
  <c r="AF185" i="7"/>
  <c r="X185" i="7"/>
  <c r="P185" i="7"/>
  <c r="AE185" i="7"/>
  <c r="W185" i="7"/>
  <c r="O185" i="7"/>
  <c r="AA192" i="7"/>
  <c r="AH193" i="7"/>
  <c r="Z193" i="7"/>
  <c r="R193" i="7"/>
  <c r="AG193" i="7"/>
  <c r="Y193" i="7"/>
  <c r="Q193" i="7"/>
  <c r="AF193" i="7"/>
  <c r="X193" i="7"/>
  <c r="P193" i="7"/>
  <c r="AE193" i="7"/>
  <c r="W193" i="7"/>
  <c r="O193" i="7"/>
  <c r="AH243" i="7"/>
  <c r="Z243" i="7"/>
  <c r="R243" i="7"/>
  <c r="AF243" i="7"/>
  <c r="X243" i="7"/>
  <c r="P243" i="7"/>
  <c r="AE243" i="7"/>
  <c r="W243" i="7"/>
  <c r="O243" i="7"/>
  <c r="AD243" i="7"/>
  <c r="V243" i="7"/>
  <c r="N243" i="7"/>
  <c r="AC243" i="7"/>
  <c r="U243" i="7"/>
  <c r="M243" i="7"/>
  <c r="AJ243" i="7"/>
  <c r="AB243" i="7"/>
  <c r="T243" i="7"/>
  <c r="AG243" i="7"/>
  <c r="AA243" i="7"/>
  <c r="Y243" i="7"/>
  <c r="S243" i="7"/>
  <c r="Q243" i="7"/>
  <c r="AH291" i="7"/>
  <c r="Z291" i="7"/>
  <c r="R291" i="7"/>
  <c r="AG291" i="7"/>
  <c r="Y291" i="7"/>
  <c r="Q291" i="7"/>
  <c r="AF291" i="7"/>
  <c r="X291" i="7"/>
  <c r="P291" i="7"/>
  <c r="AD291" i="7"/>
  <c r="V291" i="7"/>
  <c r="N291" i="7"/>
  <c r="AJ291" i="7"/>
  <c r="AB291" i="7"/>
  <c r="T291" i="7"/>
  <c r="P1452" i="7"/>
  <c r="X1452" i="7"/>
  <c r="AF1452" i="7"/>
  <c r="Q1453" i="7"/>
  <c r="Y1453" i="7"/>
  <c r="AG1453" i="7"/>
  <c r="S1455" i="7"/>
  <c r="AA1455" i="7"/>
  <c r="AI1455" i="7"/>
  <c r="T1456" i="7"/>
  <c r="AB1456" i="7"/>
  <c r="P1460" i="7"/>
  <c r="X1460" i="7"/>
  <c r="AF1460" i="7"/>
  <c r="Q1461" i="7"/>
  <c r="Y1461" i="7"/>
  <c r="AG1461" i="7"/>
  <c r="S1463" i="7"/>
  <c r="AA1463" i="7"/>
  <c r="AI1463" i="7"/>
  <c r="T1464" i="7"/>
  <c r="AB1464" i="7"/>
  <c r="P1468" i="7"/>
  <c r="X1468" i="7"/>
  <c r="AF1468" i="7"/>
  <c r="Q1469" i="7"/>
  <c r="Y1469" i="7"/>
  <c r="AG1469" i="7"/>
  <c r="S1471" i="7"/>
  <c r="AA1471" i="7"/>
  <c r="AI1471" i="7"/>
  <c r="T1472" i="7"/>
  <c r="AB1472" i="7"/>
  <c r="R1183" i="7"/>
  <c r="Z1183" i="7"/>
  <c r="AH1183" i="7"/>
  <c r="S6" i="7"/>
  <c r="AA6" i="7"/>
  <c r="AI6" i="7"/>
  <c r="T7" i="7"/>
  <c r="AB7" i="7"/>
  <c r="AJ7" i="7"/>
  <c r="M8" i="7"/>
  <c r="U8" i="7"/>
  <c r="AC8" i="7"/>
  <c r="N9" i="7"/>
  <c r="V9" i="7"/>
  <c r="AD9" i="7"/>
  <c r="R13" i="7"/>
  <c r="Z13" i="7"/>
  <c r="AH13" i="7"/>
  <c r="S14" i="7"/>
  <c r="AA14" i="7"/>
  <c r="AI14" i="7"/>
  <c r="T15" i="7"/>
  <c r="AB15" i="7"/>
  <c r="N17" i="7"/>
  <c r="V17" i="7"/>
  <c r="AD17" i="7"/>
  <c r="R21" i="7"/>
  <c r="Z21" i="7"/>
  <c r="AH21" i="7"/>
  <c r="S22" i="7"/>
  <c r="AA22" i="7"/>
  <c r="AI22" i="7"/>
  <c r="T23" i="7"/>
  <c r="AB23" i="7"/>
  <c r="N25" i="7"/>
  <c r="V25" i="7"/>
  <c r="AD25" i="7"/>
  <c r="R29" i="7"/>
  <c r="Z29" i="7"/>
  <c r="AH29" i="7"/>
  <c r="S30" i="7"/>
  <c r="AA30" i="7"/>
  <c r="AI30" i="7"/>
  <c r="T31" i="7"/>
  <c r="AB31" i="7"/>
  <c r="N33" i="7"/>
  <c r="V33" i="7"/>
  <c r="AD33" i="7"/>
  <c r="P35" i="7"/>
  <c r="X35" i="7"/>
  <c r="AF35" i="7"/>
  <c r="Q36" i="7"/>
  <c r="Y36" i="7"/>
  <c r="AG36" i="7"/>
  <c r="R37" i="7"/>
  <c r="Z37" i="7"/>
  <c r="AH37" i="7"/>
  <c r="S38" i="7"/>
  <c r="AA38" i="7"/>
  <c r="AI38" i="7"/>
  <c r="T39" i="7"/>
  <c r="AB39" i="7"/>
  <c r="N41" i="7"/>
  <c r="V41" i="7"/>
  <c r="AD41" i="7"/>
  <c r="R45" i="7"/>
  <c r="Z45" i="7"/>
  <c r="AH45" i="7"/>
  <c r="S46" i="7"/>
  <c r="AA46" i="7"/>
  <c r="AI46" i="7"/>
  <c r="T47" i="7"/>
  <c r="AJ47" i="7"/>
  <c r="U48" i="7"/>
  <c r="N49" i="7"/>
  <c r="V49" i="7"/>
  <c r="AD49" i="7"/>
  <c r="R53" i="7"/>
  <c r="Z53" i="7"/>
  <c r="AH53" i="7"/>
  <c r="S54" i="7"/>
  <c r="AA54" i="7"/>
  <c r="AI54" i="7"/>
  <c r="T70" i="7"/>
  <c r="AB70" i="7"/>
  <c r="AJ70" i="7"/>
  <c r="N72" i="7"/>
  <c r="V72" i="7"/>
  <c r="AD72" i="7"/>
  <c r="P74" i="7"/>
  <c r="X74" i="7"/>
  <c r="AF74" i="7"/>
  <c r="Q75" i="7"/>
  <c r="Y75" i="7"/>
  <c r="AG75" i="7"/>
  <c r="R76" i="7"/>
  <c r="Z76" i="7"/>
  <c r="AH76" i="7"/>
  <c r="S77" i="7"/>
  <c r="AA77" i="7"/>
  <c r="AI77" i="7"/>
  <c r="T78" i="7"/>
  <c r="AB78" i="7"/>
  <c r="N80" i="7"/>
  <c r="V80" i="7"/>
  <c r="AD80" i="7"/>
  <c r="P82" i="7"/>
  <c r="X82" i="7"/>
  <c r="AF82" i="7"/>
  <c r="Q83" i="7"/>
  <c r="Y83" i="7"/>
  <c r="AG83" i="7"/>
  <c r="R84" i="7"/>
  <c r="Z84" i="7"/>
  <c r="AH84" i="7"/>
  <c r="S85" i="7"/>
  <c r="AA85" i="7"/>
  <c r="AI85" i="7"/>
  <c r="T86" i="7"/>
  <c r="AB86" i="7"/>
  <c r="N88" i="7"/>
  <c r="V88" i="7"/>
  <c r="AD88" i="7"/>
  <c r="O89" i="7"/>
  <c r="W89" i="7"/>
  <c r="AE89" i="7"/>
  <c r="P90" i="7"/>
  <c r="X90" i="7"/>
  <c r="AF90" i="7"/>
  <c r="Q91" i="7"/>
  <c r="Y91" i="7"/>
  <c r="AG91" i="7"/>
  <c r="R92" i="7"/>
  <c r="Z92" i="7"/>
  <c r="AH92" i="7"/>
  <c r="S93" i="7"/>
  <c r="AA93" i="7"/>
  <c r="AI93" i="7"/>
  <c r="T94" i="7"/>
  <c r="AB94" i="7"/>
  <c r="N96" i="7"/>
  <c r="V96" i="7"/>
  <c r="AD96" i="7"/>
  <c r="O97" i="7"/>
  <c r="Y97" i="7"/>
  <c r="AH97" i="7"/>
  <c r="AG98" i="7"/>
  <c r="Y98" i="7"/>
  <c r="Q98" i="7"/>
  <c r="T98" i="7"/>
  <c r="AC98" i="7"/>
  <c r="P99" i="7"/>
  <c r="Y99" i="7"/>
  <c r="AI99" i="7"/>
  <c r="AF100" i="7"/>
  <c r="X100" i="7"/>
  <c r="P100" i="7"/>
  <c r="V100" i="7"/>
  <c r="AG100" i="7"/>
  <c r="AG101" i="7"/>
  <c r="Y101" i="7"/>
  <c r="Q101" i="7"/>
  <c r="AJ101" i="7"/>
  <c r="AB101" i="7"/>
  <c r="T101" i="7"/>
  <c r="U101" i="7"/>
  <c r="AE101" i="7"/>
  <c r="AH102" i="7"/>
  <c r="Z102" i="7"/>
  <c r="R102" i="7"/>
  <c r="AC102" i="7"/>
  <c r="U102" i="7"/>
  <c r="M102" i="7"/>
  <c r="V102" i="7"/>
  <c r="AF102" i="7"/>
  <c r="AI103" i="7"/>
  <c r="U103" i="7"/>
  <c r="AF103" i="7"/>
  <c r="U104" i="7"/>
  <c r="S106" i="7"/>
  <c r="AE106" i="7"/>
  <c r="AE107" i="7"/>
  <c r="W107" i="7"/>
  <c r="O107" i="7"/>
  <c r="AC107" i="7"/>
  <c r="U107" i="7"/>
  <c r="M107" i="7"/>
  <c r="AB107" i="7"/>
  <c r="AH110" i="7"/>
  <c r="Z110" i="7"/>
  <c r="R110" i="7"/>
  <c r="AF110" i="7"/>
  <c r="X110" i="7"/>
  <c r="P110" i="7"/>
  <c r="AD110" i="7"/>
  <c r="V110" i="7"/>
  <c r="N110" i="7"/>
  <c r="AC110" i="7"/>
  <c r="U110" i="7"/>
  <c r="M110" i="7"/>
  <c r="AA110" i="7"/>
  <c r="AH118" i="7"/>
  <c r="Z118" i="7"/>
  <c r="R118" i="7"/>
  <c r="AF118" i="7"/>
  <c r="X118" i="7"/>
  <c r="P118" i="7"/>
  <c r="AE118" i="7"/>
  <c r="W118" i="7"/>
  <c r="O118" i="7"/>
  <c r="AD118" i="7"/>
  <c r="V118" i="7"/>
  <c r="N118" i="7"/>
  <c r="AC118" i="7"/>
  <c r="U118" i="7"/>
  <c r="M118" i="7"/>
  <c r="AG118" i="7"/>
  <c r="AG120" i="7"/>
  <c r="Y120" i="7"/>
  <c r="Q120" i="7"/>
  <c r="AF120" i="7"/>
  <c r="X120" i="7"/>
  <c r="P120" i="7"/>
  <c r="AE120" i="7"/>
  <c r="W120" i="7"/>
  <c r="O120" i="7"/>
  <c r="AH120" i="7"/>
  <c r="Z134" i="7"/>
  <c r="AB136" i="7"/>
  <c r="AA143" i="7"/>
  <c r="AI144" i="7"/>
  <c r="J148" i="7"/>
  <c r="AA150" i="7"/>
  <c r="S151" i="7"/>
  <c r="AH159" i="7"/>
  <c r="Z159" i="7"/>
  <c r="R159" i="7"/>
  <c r="AG159" i="7"/>
  <c r="Y159" i="7"/>
  <c r="Q159" i="7"/>
  <c r="AF159" i="7"/>
  <c r="X159" i="7"/>
  <c r="P159" i="7"/>
  <c r="AE159" i="7"/>
  <c r="W159" i="7"/>
  <c r="O159" i="7"/>
  <c r="AD159" i="7"/>
  <c r="V159" i="7"/>
  <c r="N159" i="7"/>
  <c r="AC159" i="7"/>
  <c r="U159" i="7"/>
  <c r="M159" i="7"/>
  <c r="M168" i="7"/>
  <c r="AA176" i="7"/>
  <c r="AI177" i="7"/>
  <c r="M185" i="7"/>
  <c r="J189" i="7"/>
  <c r="AG191" i="7"/>
  <c r="Y191" i="7"/>
  <c r="Q191" i="7"/>
  <c r="AF191" i="7"/>
  <c r="X191" i="7"/>
  <c r="P191" i="7"/>
  <c r="AE191" i="7"/>
  <c r="W191" i="7"/>
  <c r="O191" i="7"/>
  <c r="AD191" i="7"/>
  <c r="V191" i="7"/>
  <c r="N191" i="7"/>
  <c r="AC191" i="7"/>
  <c r="U191" i="7"/>
  <c r="M191" i="7"/>
  <c r="AJ191" i="7"/>
  <c r="AB191" i="7"/>
  <c r="T191" i="7"/>
  <c r="AB192" i="7"/>
  <c r="M193" i="7"/>
  <c r="AA199" i="7"/>
  <c r="S200" i="7"/>
  <c r="S1183" i="7"/>
  <c r="AA1183" i="7"/>
  <c r="AI1183" i="7"/>
  <c r="T6" i="7"/>
  <c r="AB6" i="7"/>
  <c r="O9" i="7"/>
  <c r="W9" i="7"/>
  <c r="AE9" i="7"/>
  <c r="S13" i="7"/>
  <c r="AA13" i="7"/>
  <c r="AI13" i="7"/>
  <c r="T14" i="7"/>
  <c r="AB14" i="7"/>
  <c r="O17" i="7"/>
  <c r="W17" i="7"/>
  <c r="AE17" i="7"/>
  <c r="S21" i="7"/>
  <c r="AA21" i="7"/>
  <c r="AI21" i="7"/>
  <c r="T22" i="7"/>
  <c r="AB22" i="7"/>
  <c r="S29" i="7"/>
  <c r="AA29" i="7"/>
  <c r="AI29" i="7"/>
  <c r="T30" i="7"/>
  <c r="AB30" i="7"/>
  <c r="S37" i="7"/>
  <c r="AA37" i="7"/>
  <c r="AI37" i="7"/>
  <c r="T38" i="7"/>
  <c r="AB38" i="7"/>
  <c r="AJ38" i="7"/>
  <c r="O41" i="7"/>
  <c r="W41" i="7"/>
  <c r="AE41" i="7"/>
  <c r="S45" i="7"/>
  <c r="AA45" i="7"/>
  <c r="AI45" i="7"/>
  <c r="T46" i="7"/>
  <c r="AB46" i="7"/>
  <c r="S53" i="7"/>
  <c r="AA53" i="7"/>
  <c r="AI53" i="7"/>
  <c r="T54" i="7"/>
  <c r="AB54" i="7"/>
  <c r="O72" i="7"/>
  <c r="W72" i="7"/>
  <c r="AE72" i="7"/>
  <c r="S76" i="7"/>
  <c r="AA76" i="7"/>
  <c r="AI76" i="7"/>
  <c r="T77" i="7"/>
  <c r="AB77" i="7"/>
  <c r="AJ77" i="7"/>
  <c r="O80" i="7"/>
  <c r="W80" i="7"/>
  <c r="AE80" i="7"/>
  <c r="S84" i="7"/>
  <c r="AA84" i="7"/>
  <c r="AI84" i="7"/>
  <c r="T85" i="7"/>
  <c r="AB85" i="7"/>
  <c r="AJ85" i="7"/>
  <c r="O88" i="7"/>
  <c r="W88" i="7"/>
  <c r="AE88" i="7"/>
  <c r="P89" i="7"/>
  <c r="X89" i="7"/>
  <c r="AF89" i="7"/>
  <c r="Q90" i="7"/>
  <c r="Y90" i="7"/>
  <c r="S92" i="7"/>
  <c r="AA92" i="7"/>
  <c r="AI92" i="7"/>
  <c r="T93" i="7"/>
  <c r="AB93" i="7"/>
  <c r="AJ93" i="7"/>
  <c r="O96" i="7"/>
  <c r="W96" i="7"/>
  <c r="AE96" i="7"/>
  <c r="Q97" i="7"/>
  <c r="Z97" i="7"/>
  <c r="AI97" i="7"/>
  <c r="U98" i="7"/>
  <c r="Q99" i="7"/>
  <c r="AA99" i="7"/>
  <c r="W102" i="7"/>
  <c r="W103" i="7"/>
  <c r="AG103" i="7"/>
  <c r="AJ104" i="7"/>
  <c r="AB104" i="7"/>
  <c r="T104" i="7"/>
  <c r="AF104" i="7"/>
  <c r="X104" i="7"/>
  <c r="P104" i="7"/>
  <c r="AE104" i="7"/>
  <c r="W104" i="7"/>
  <c r="O104" i="7"/>
  <c r="V104" i="7"/>
  <c r="AI104" i="7"/>
  <c r="T106" i="7"/>
  <c r="AJ112" i="7"/>
  <c r="AB112" i="7"/>
  <c r="T112" i="7"/>
  <c r="AH112" i="7"/>
  <c r="Z112" i="7"/>
  <c r="R112" i="7"/>
  <c r="AG112" i="7"/>
  <c r="Y112" i="7"/>
  <c r="Q112" i="7"/>
  <c r="AF112" i="7"/>
  <c r="X112" i="7"/>
  <c r="P112" i="7"/>
  <c r="AE112" i="7"/>
  <c r="W112" i="7"/>
  <c r="O112" i="7"/>
  <c r="AC112" i="7"/>
  <c r="AA134" i="7"/>
  <c r="AC136" i="7"/>
  <c r="AG142" i="7"/>
  <c r="Y142" i="7"/>
  <c r="Q142" i="7"/>
  <c r="AF142" i="7"/>
  <c r="X142" i="7"/>
  <c r="P142" i="7"/>
  <c r="AE142" i="7"/>
  <c r="W142" i="7"/>
  <c r="O142" i="7"/>
  <c r="AD142" i="7"/>
  <c r="V142" i="7"/>
  <c r="N142" i="7"/>
  <c r="AC142" i="7"/>
  <c r="U142" i="7"/>
  <c r="M142" i="7"/>
  <c r="AJ142" i="7"/>
  <c r="AB142" i="7"/>
  <c r="T142" i="7"/>
  <c r="AB143" i="7"/>
  <c r="AH144" i="7"/>
  <c r="Z144" i="7"/>
  <c r="R144" i="7"/>
  <c r="AG144" i="7"/>
  <c r="Y144" i="7"/>
  <c r="Q144" i="7"/>
  <c r="AF144" i="7"/>
  <c r="X144" i="7"/>
  <c r="P144" i="7"/>
  <c r="AE144" i="7"/>
  <c r="W144" i="7"/>
  <c r="O144" i="7"/>
  <c r="AG175" i="7"/>
  <c r="Y175" i="7"/>
  <c r="Q175" i="7"/>
  <c r="AF175" i="7"/>
  <c r="X175" i="7"/>
  <c r="P175" i="7"/>
  <c r="AE175" i="7"/>
  <c r="W175" i="7"/>
  <c r="O175" i="7"/>
  <c r="AD175" i="7"/>
  <c r="V175" i="7"/>
  <c r="N175" i="7"/>
  <c r="AC175" i="7"/>
  <c r="U175" i="7"/>
  <c r="M175" i="7"/>
  <c r="AJ175" i="7"/>
  <c r="AB175" i="7"/>
  <c r="T175" i="7"/>
  <c r="AB176" i="7"/>
  <c r="AH177" i="7"/>
  <c r="Z177" i="7"/>
  <c r="R177" i="7"/>
  <c r="AG177" i="7"/>
  <c r="Y177" i="7"/>
  <c r="Q177" i="7"/>
  <c r="AF177" i="7"/>
  <c r="X177" i="7"/>
  <c r="P177" i="7"/>
  <c r="AE177" i="7"/>
  <c r="W177" i="7"/>
  <c r="O177" i="7"/>
  <c r="AG205" i="7"/>
  <c r="Y205" i="7"/>
  <c r="Q205" i="7"/>
  <c r="AB205" i="7"/>
  <c r="S205" i="7"/>
  <c r="AJ205" i="7"/>
  <c r="AA205" i="7"/>
  <c r="R205" i="7"/>
  <c r="AI205" i="7"/>
  <c r="Z205" i="7"/>
  <c r="P205" i="7"/>
  <c r="AH205" i="7"/>
  <c r="X205" i="7"/>
  <c r="O205" i="7"/>
  <c r="AF205" i="7"/>
  <c r="W205" i="7"/>
  <c r="N205" i="7"/>
  <c r="AE205" i="7"/>
  <c r="V205" i="7"/>
  <c r="M205" i="7"/>
  <c r="S1445" i="7"/>
  <c r="AA1445" i="7"/>
  <c r="N1448" i="7"/>
  <c r="V1448" i="7"/>
  <c r="O1449" i="7"/>
  <c r="W1449" i="7"/>
  <c r="R1452" i="7"/>
  <c r="Z1452" i="7"/>
  <c r="AH1452" i="7"/>
  <c r="S1453" i="7"/>
  <c r="AA1453" i="7"/>
  <c r="M1455" i="7"/>
  <c r="U1455" i="7"/>
  <c r="N1456" i="7"/>
  <c r="V1456" i="7"/>
  <c r="O1457" i="7"/>
  <c r="W1457" i="7"/>
  <c r="R1460" i="7"/>
  <c r="Z1460" i="7"/>
  <c r="AH1460" i="7"/>
  <c r="S1461" i="7"/>
  <c r="AA1461" i="7"/>
  <c r="M1463" i="7"/>
  <c r="U1463" i="7"/>
  <c r="N1464" i="7"/>
  <c r="V1464" i="7"/>
  <c r="O1465" i="7"/>
  <c r="W1465" i="7"/>
  <c r="R1468" i="7"/>
  <c r="Z1468" i="7"/>
  <c r="AH1468" i="7"/>
  <c r="S1469" i="7"/>
  <c r="AA1469" i="7"/>
  <c r="M1471" i="7"/>
  <c r="U1471" i="7"/>
  <c r="N1472" i="7"/>
  <c r="V1472" i="7"/>
  <c r="O1473" i="7"/>
  <c r="W1473" i="7"/>
  <c r="R1476" i="7"/>
  <c r="Z1476" i="7"/>
  <c r="AH1476" i="7"/>
  <c r="S1182" i="7"/>
  <c r="AA1182" i="7"/>
  <c r="T1183" i="7"/>
  <c r="AB1183" i="7"/>
  <c r="AJ1183" i="7"/>
  <c r="M6" i="7"/>
  <c r="U6" i="7"/>
  <c r="AC6" i="7"/>
  <c r="N7" i="7"/>
  <c r="V7" i="7"/>
  <c r="AD7" i="7"/>
  <c r="O8" i="7"/>
  <c r="W8" i="7"/>
  <c r="P9" i="7"/>
  <c r="X9" i="7"/>
  <c r="AF9" i="7"/>
  <c r="R11" i="7"/>
  <c r="Z11" i="7"/>
  <c r="AH11" i="7"/>
  <c r="S12" i="7"/>
  <c r="AA12" i="7"/>
  <c r="T13" i="7"/>
  <c r="AB13" i="7"/>
  <c r="AJ13" i="7"/>
  <c r="M14" i="7"/>
  <c r="U14" i="7"/>
  <c r="AC14" i="7"/>
  <c r="N15" i="7"/>
  <c r="V15" i="7"/>
  <c r="AD15" i="7"/>
  <c r="O16" i="7"/>
  <c r="W16" i="7"/>
  <c r="AE16" i="7"/>
  <c r="P17" i="7"/>
  <c r="X17" i="7"/>
  <c r="AF17" i="7"/>
  <c r="R19" i="7"/>
  <c r="Z19" i="7"/>
  <c r="AH19" i="7"/>
  <c r="S20" i="7"/>
  <c r="AA20" i="7"/>
  <c r="T21" i="7"/>
  <c r="AB21" i="7"/>
  <c r="AJ21" i="7"/>
  <c r="M22" i="7"/>
  <c r="U22" i="7"/>
  <c r="AC22" i="7"/>
  <c r="N23" i="7"/>
  <c r="V23" i="7"/>
  <c r="AD23" i="7"/>
  <c r="O24" i="7"/>
  <c r="W24" i="7"/>
  <c r="AE24" i="7"/>
  <c r="P25" i="7"/>
  <c r="X25" i="7"/>
  <c r="AF25" i="7"/>
  <c r="R27" i="7"/>
  <c r="Z27" i="7"/>
  <c r="AH27" i="7"/>
  <c r="S28" i="7"/>
  <c r="AA28" i="7"/>
  <c r="T29" i="7"/>
  <c r="AB29" i="7"/>
  <c r="AJ29" i="7"/>
  <c r="M30" i="7"/>
  <c r="U30" i="7"/>
  <c r="AC30" i="7"/>
  <c r="N31" i="7"/>
  <c r="V31" i="7"/>
  <c r="AD31" i="7"/>
  <c r="O32" i="7"/>
  <c r="W32" i="7"/>
  <c r="AE32" i="7"/>
  <c r="P33" i="7"/>
  <c r="X33" i="7"/>
  <c r="AF33" i="7"/>
  <c r="R35" i="7"/>
  <c r="Z35" i="7"/>
  <c r="AH35" i="7"/>
  <c r="S36" i="7"/>
  <c r="AA36" i="7"/>
  <c r="T37" i="7"/>
  <c r="AB37" i="7"/>
  <c r="AJ37" i="7"/>
  <c r="M38" i="7"/>
  <c r="U38" i="7"/>
  <c r="N39" i="7"/>
  <c r="V39" i="7"/>
  <c r="O40" i="7"/>
  <c r="W40" i="7"/>
  <c r="AE40" i="7"/>
  <c r="P41" i="7"/>
  <c r="X41" i="7"/>
  <c r="AF41" i="7"/>
  <c r="R43" i="7"/>
  <c r="Z43" i="7"/>
  <c r="AH43" i="7"/>
  <c r="S44" i="7"/>
  <c r="AA44" i="7"/>
  <c r="T45" i="7"/>
  <c r="AB45" i="7"/>
  <c r="AJ45" i="7"/>
  <c r="M46" i="7"/>
  <c r="U46" i="7"/>
  <c r="AC46" i="7"/>
  <c r="N47" i="7"/>
  <c r="V47" i="7"/>
  <c r="AD47" i="7"/>
  <c r="O48" i="7"/>
  <c r="W48" i="7"/>
  <c r="AE48" i="7"/>
  <c r="P49" i="7"/>
  <c r="X49" i="7"/>
  <c r="AF49" i="7"/>
  <c r="R51" i="7"/>
  <c r="Z51" i="7"/>
  <c r="AH51" i="7"/>
  <c r="S52" i="7"/>
  <c r="AA52" i="7"/>
  <c r="T53" i="7"/>
  <c r="AB53" i="7"/>
  <c r="AJ53" i="7"/>
  <c r="M54" i="7"/>
  <c r="U54" i="7"/>
  <c r="AC54" i="7"/>
  <c r="N70" i="7"/>
  <c r="V70" i="7"/>
  <c r="O71" i="7"/>
  <c r="W71" i="7"/>
  <c r="AE71" i="7"/>
  <c r="P72" i="7"/>
  <c r="X72" i="7"/>
  <c r="AF72" i="7"/>
  <c r="R74" i="7"/>
  <c r="Z74" i="7"/>
  <c r="AH74" i="7"/>
  <c r="S75" i="7"/>
  <c r="AA75" i="7"/>
  <c r="T76" i="7"/>
  <c r="AB76" i="7"/>
  <c r="AJ76" i="7"/>
  <c r="M77" i="7"/>
  <c r="U77" i="7"/>
  <c r="N78" i="7"/>
  <c r="V78" i="7"/>
  <c r="O79" i="7"/>
  <c r="W79" i="7"/>
  <c r="AE79" i="7"/>
  <c r="P80" i="7"/>
  <c r="X80" i="7"/>
  <c r="AF80" i="7"/>
  <c r="R82" i="7"/>
  <c r="Z82" i="7"/>
  <c r="AH82" i="7"/>
  <c r="S83" i="7"/>
  <c r="AA83" i="7"/>
  <c r="T84" i="7"/>
  <c r="AB84" i="7"/>
  <c r="AJ84" i="7"/>
  <c r="M85" i="7"/>
  <c r="U85" i="7"/>
  <c r="N86" i="7"/>
  <c r="V86" i="7"/>
  <c r="O87" i="7"/>
  <c r="W87" i="7"/>
  <c r="AE87" i="7"/>
  <c r="P88" i="7"/>
  <c r="X88" i="7"/>
  <c r="AF88" i="7"/>
  <c r="Q89" i="7"/>
  <c r="Y89" i="7"/>
  <c r="AG89" i="7"/>
  <c r="R90" i="7"/>
  <c r="Z90" i="7"/>
  <c r="AH90" i="7"/>
  <c r="S91" i="7"/>
  <c r="AA91" i="7"/>
  <c r="T92" i="7"/>
  <c r="AB92" i="7"/>
  <c r="AJ92" i="7"/>
  <c r="M93" i="7"/>
  <c r="U93" i="7"/>
  <c r="N94" i="7"/>
  <c r="V94" i="7"/>
  <c r="O95" i="7"/>
  <c r="W95" i="7"/>
  <c r="AE95" i="7"/>
  <c r="P96" i="7"/>
  <c r="X96" i="7"/>
  <c r="AF96" i="7"/>
  <c r="R97" i="7"/>
  <c r="AA97" i="7"/>
  <c r="AJ97" i="7"/>
  <c r="M98" i="7"/>
  <c r="V98" i="7"/>
  <c r="AE98" i="7"/>
  <c r="S99" i="7"/>
  <c r="N100" i="7"/>
  <c r="Y100" i="7"/>
  <c r="AJ100" i="7"/>
  <c r="M101" i="7"/>
  <c r="W101" i="7"/>
  <c r="AH101" i="7"/>
  <c r="N102" i="7"/>
  <c r="X102" i="7"/>
  <c r="AI102" i="7"/>
  <c r="M103" i="7"/>
  <c r="X103" i="7"/>
  <c r="AH103" i="7"/>
  <c r="Y104" i="7"/>
  <c r="O105" i="7"/>
  <c r="AB105" i="7"/>
  <c r="U106" i="7"/>
  <c r="P107" i="7"/>
  <c r="AF107" i="7"/>
  <c r="P109" i="7"/>
  <c r="AF109" i="7"/>
  <c r="O110" i="7"/>
  <c r="AE110" i="7"/>
  <c r="AI111" i="7"/>
  <c r="AD112" i="7"/>
  <c r="AH113" i="7"/>
  <c r="Z113" i="7"/>
  <c r="R113" i="7"/>
  <c r="AE113" i="7"/>
  <c r="AG117" i="7"/>
  <c r="Y117" i="7"/>
  <c r="Q117" i="7"/>
  <c r="AE117" i="7"/>
  <c r="W117" i="7"/>
  <c r="O117" i="7"/>
  <c r="AD117" i="7"/>
  <c r="V117" i="7"/>
  <c r="N117" i="7"/>
  <c r="AC117" i="7"/>
  <c r="U117" i="7"/>
  <c r="M117" i="7"/>
  <c r="AJ117" i="7"/>
  <c r="AB117" i="7"/>
  <c r="T117" i="7"/>
  <c r="AF117" i="7"/>
  <c r="Q118" i="7"/>
  <c r="AJ118" i="7"/>
  <c r="R120" i="7"/>
  <c r="S121" i="7"/>
  <c r="T122" i="7"/>
  <c r="S126" i="7"/>
  <c r="AH127" i="7"/>
  <c r="Z127" i="7"/>
  <c r="R127" i="7"/>
  <c r="AG127" i="7"/>
  <c r="Y127" i="7"/>
  <c r="Q127" i="7"/>
  <c r="AF127" i="7"/>
  <c r="X127" i="7"/>
  <c r="P127" i="7"/>
  <c r="AE127" i="7"/>
  <c r="W127" i="7"/>
  <c r="O127" i="7"/>
  <c r="AD127" i="7"/>
  <c r="V127" i="7"/>
  <c r="N127" i="7"/>
  <c r="AC127" i="7"/>
  <c r="U127" i="7"/>
  <c r="M127" i="7"/>
  <c r="U128" i="7"/>
  <c r="AH134" i="7"/>
  <c r="T135" i="7"/>
  <c r="AJ136" i="7"/>
  <c r="AI143" i="7"/>
  <c r="M144" i="7"/>
  <c r="AA151" i="7"/>
  <c r="AI152" i="7"/>
  <c r="J156" i="7"/>
  <c r="AA158" i="7"/>
  <c r="S159" i="7"/>
  <c r="AC160" i="7"/>
  <c r="S166" i="7"/>
  <c r="AH167" i="7"/>
  <c r="Z167" i="7"/>
  <c r="R167" i="7"/>
  <c r="AG167" i="7"/>
  <c r="Y167" i="7"/>
  <c r="Q167" i="7"/>
  <c r="AF167" i="7"/>
  <c r="X167" i="7"/>
  <c r="P167" i="7"/>
  <c r="AE167" i="7"/>
  <c r="W167" i="7"/>
  <c r="O167" i="7"/>
  <c r="AD167" i="7"/>
  <c r="V167" i="7"/>
  <c r="N167" i="7"/>
  <c r="AC167" i="7"/>
  <c r="U167" i="7"/>
  <c r="M167" i="7"/>
  <c r="U168" i="7"/>
  <c r="AI176" i="7"/>
  <c r="M177" i="7"/>
  <c r="S183" i="7"/>
  <c r="AH184" i="7"/>
  <c r="Z184" i="7"/>
  <c r="R184" i="7"/>
  <c r="AG184" i="7"/>
  <c r="Y184" i="7"/>
  <c r="Q184" i="7"/>
  <c r="AF184" i="7"/>
  <c r="X184" i="7"/>
  <c r="P184" i="7"/>
  <c r="AE184" i="7"/>
  <c r="W184" i="7"/>
  <c r="O184" i="7"/>
  <c r="AD184" i="7"/>
  <c r="V184" i="7"/>
  <c r="N184" i="7"/>
  <c r="AC184" i="7"/>
  <c r="U184" i="7"/>
  <c r="M184" i="7"/>
  <c r="U185" i="7"/>
  <c r="R191" i="7"/>
  <c r="U193" i="7"/>
  <c r="AA200" i="7"/>
  <c r="AH201" i="7"/>
  <c r="Z201" i="7"/>
  <c r="R201" i="7"/>
  <c r="AG201" i="7"/>
  <c r="Y201" i="7"/>
  <c r="Q201" i="7"/>
  <c r="AF201" i="7"/>
  <c r="X201" i="7"/>
  <c r="P201" i="7"/>
  <c r="AE201" i="7"/>
  <c r="W201" i="7"/>
  <c r="O201" i="7"/>
  <c r="AF212" i="7"/>
  <c r="X212" i="7"/>
  <c r="P212" i="7"/>
  <c r="AJ212" i="7"/>
  <c r="AB212" i="7"/>
  <c r="T212" i="7"/>
  <c r="AH212" i="7"/>
  <c r="Z212" i="7"/>
  <c r="R212" i="7"/>
  <c r="AG212" i="7"/>
  <c r="U212" i="7"/>
  <c r="AE212" i="7"/>
  <c r="S212" i="7"/>
  <c r="AD212" i="7"/>
  <c r="Q212" i="7"/>
  <c r="AC212" i="7"/>
  <c r="O212" i="7"/>
  <c r="AA212" i="7"/>
  <c r="N212" i="7"/>
  <c r="Y212" i="7"/>
  <c r="M212" i="7"/>
  <c r="J214" i="7"/>
  <c r="AC230" i="7"/>
  <c r="AH298" i="7"/>
  <c r="Z298" i="7"/>
  <c r="R298" i="7"/>
  <c r="AG298" i="7"/>
  <c r="Y298" i="7"/>
  <c r="Q298" i="7"/>
  <c r="AF298" i="7"/>
  <c r="X298" i="7"/>
  <c r="P298" i="7"/>
  <c r="AE298" i="7"/>
  <c r="W298" i="7"/>
  <c r="O298" i="7"/>
  <c r="AD298" i="7"/>
  <c r="V298" i="7"/>
  <c r="N298" i="7"/>
  <c r="AC298" i="7"/>
  <c r="U298" i="7"/>
  <c r="M298" i="7"/>
  <c r="AJ298" i="7"/>
  <c r="AB298" i="7"/>
  <c r="T298" i="7"/>
  <c r="AI298" i="7"/>
  <c r="AA298" i="7"/>
  <c r="S298" i="7"/>
  <c r="P1449" i="7"/>
  <c r="X1449" i="7"/>
  <c r="S1452" i="7"/>
  <c r="AA1452" i="7"/>
  <c r="T1453" i="7"/>
  <c r="AB1453" i="7"/>
  <c r="P1457" i="7"/>
  <c r="X1457" i="7"/>
  <c r="S1460" i="7"/>
  <c r="AA1460" i="7"/>
  <c r="T1461" i="7"/>
  <c r="AB1461" i="7"/>
  <c r="P1465" i="7"/>
  <c r="X1465" i="7"/>
  <c r="S1468" i="7"/>
  <c r="AA1468" i="7"/>
  <c r="T1469" i="7"/>
  <c r="AB1469" i="7"/>
  <c r="P1473" i="7"/>
  <c r="X1473" i="7"/>
  <c r="S1476" i="7"/>
  <c r="AA1476" i="7"/>
  <c r="T1182" i="7"/>
  <c r="AB1182" i="7"/>
  <c r="M1183" i="7"/>
  <c r="U1183" i="7"/>
  <c r="N6" i="7"/>
  <c r="V6" i="7"/>
  <c r="O7" i="7"/>
  <c r="W7" i="7"/>
  <c r="P8" i="7"/>
  <c r="X8" i="7"/>
  <c r="Q9" i="7"/>
  <c r="Y9" i="7"/>
  <c r="S11" i="7"/>
  <c r="AA11" i="7"/>
  <c r="T12" i="7"/>
  <c r="AB12" i="7"/>
  <c r="M13" i="7"/>
  <c r="U13" i="7"/>
  <c r="N14" i="7"/>
  <c r="V14" i="7"/>
  <c r="O15" i="7"/>
  <c r="W15" i="7"/>
  <c r="P16" i="7"/>
  <c r="X16" i="7"/>
  <c r="Q17" i="7"/>
  <c r="Y17" i="7"/>
  <c r="S19" i="7"/>
  <c r="AA19" i="7"/>
  <c r="T20" i="7"/>
  <c r="AB20" i="7"/>
  <c r="M21" i="7"/>
  <c r="U21" i="7"/>
  <c r="N22" i="7"/>
  <c r="V22" i="7"/>
  <c r="O23" i="7"/>
  <c r="W23" i="7"/>
  <c r="P24" i="7"/>
  <c r="X24" i="7"/>
  <c r="Q25" i="7"/>
  <c r="Y25" i="7"/>
  <c r="S27" i="7"/>
  <c r="AA27" i="7"/>
  <c r="T28" i="7"/>
  <c r="AB28" i="7"/>
  <c r="M29" i="7"/>
  <c r="U29" i="7"/>
  <c r="N30" i="7"/>
  <c r="V30" i="7"/>
  <c r="O31" i="7"/>
  <c r="W31" i="7"/>
  <c r="P32" i="7"/>
  <c r="X32" i="7"/>
  <c r="Q33" i="7"/>
  <c r="Y33" i="7"/>
  <c r="S35" i="7"/>
  <c r="AA35" i="7"/>
  <c r="T36" i="7"/>
  <c r="AB36" i="7"/>
  <c r="M37" i="7"/>
  <c r="U37" i="7"/>
  <c r="N38" i="7"/>
  <c r="V38" i="7"/>
  <c r="P40" i="7"/>
  <c r="X40" i="7"/>
  <c r="Q41" i="7"/>
  <c r="Y41" i="7"/>
  <c r="S43" i="7"/>
  <c r="AA43" i="7"/>
  <c r="T44" i="7"/>
  <c r="AB44" i="7"/>
  <c r="M45" i="7"/>
  <c r="U45" i="7"/>
  <c r="N46" i="7"/>
  <c r="V46" i="7"/>
  <c r="O47" i="7"/>
  <c r="W47" i="7"/>
  <c r="P48" i="7"/>
  <c r="X48" i="7"/>
  <c r="Q49" i="7"/>
  <c r="Y49" i="7"/>
  <c r="S51" i="7"/>
  <c r="AA51" i="7"/>
  <c r="T52" i="7"/>
  <c r="AB52" i="7"/>
  <c r="M53" i="7"/>
  <c r="U53" i="7"/>
  <c r="N54" i="7"/>
  <c r="V54" i="7"/>
  <c r="O70" i="7"/>
  <c r="W70" i="7"/>
  <c r="P71" i="7"/>
  <c r="X71" i="7"/>
  <c r="Q72" i="7"/>
  <c r="Y72" i="7"/>
  <c r="S74" i="7"/>
  <c r="AA74" i="7"/>
  <c r="T75" i="7"/>
  <c r="AB75" i="7"/>
  <c r="M76" i="7"/>
  <c r="U76" i="7"/>
  <c r="N77" i="7"/>
  <c r="V77" i="7"/>
  <c r="P79" i="7"/>
  <c r="X79" i="7"/>
  <c r="Q80" i="7"/>
  <c r="Y80" i="7"/>
  <c r="S82" i="7"/>
  <c r="AA82" i="7"/>
  <c r="T83" i="7"/>
  <c r="AB83" i="7"/>
  <c r="M84" i="7"/>
  <c r="U84" i="7"/>
  <c r="N85" i="7"/>
  <c r="V85" i="7"/>
  <c r="P87" i="7"/>
  <c r="X87" i="7"/>
  <c r="Q88" i="7"/>
  <c r="Y88" i="7"/>
  <c r="R89" i="7"/>
  <c r="Z89" i="7"/>
  <c r="S90" i="7"/>
  <c r="AA90" i="7"/>
  <c r="T91" i="7"/>
  <c r="AB91" i="7"/>
  <c r="M92" i="7"/>
  <c r="U92" i="7"/>
  <c r="N93" i="7"/>
  <c r="V93" i="7"/>
  <c r="P95" i="7"/>
  <c r="X95" i="7"/>
  <c r="Q96" i="7"/>
  <c r="Y96" i="7"/>
  <c r="S97" i="7"/>
  <c r="AB97" i="7"/>
  <c r="N98" i="7"/>
  <c r="W98" i="7"/>
  <c r="AF98" i="7"/>
  <c r="AH99" i="7"/>
  <c r="Z99" i="7"/>
  <c r="R99" i="7"/>
  <c r="T99" i="7"/>
  <c r="AC99" i="7"/>
  <c r="O100" i="7"/>
  <c r="Z100" i="7"/>
  <c r="N101" i="7"/>
  <c r="X101" i="7"/>
  <c r="AI101" i="7"/>
  <c r="O102" i="7"/>
  <c r="Y102" i="7"/>
  <c r="AJ102" i="7"/>
  <c r="O103" i="7"/>
  <c r="Y103" i="7"/>
  <c r="M104" i="7"/>
  <c r="Z104" i="7"/>
  <c r="R105" i="7"/>
  <c r="AD105" i="7"/>
  <c r="AD106" i="7"/>
  <c r="V106" i="7"/>
  <c r="N106" i="7"/>
  <c r="AJ106" i="7"/>
  <c r="AH106" i="7"/>
  <c r="Z106" i="7"/>
  <c r="R106" i="7"/>
  <c r="AG106" i="7"/>
  <c r="Y106" i="7"/>
  <c r="Q106" i="7"/>
  <c r="W106" i="7"/>
  <c r="Q107" i="7"/>
  <c r="AG107" i="7"/>
  <c r="R109" i="7"/>
  <c r="AH109" i="7"/>
  <c r="Q110" i="7"/>
  <c r="AG110" i="7"/>
  <c r="AG111" i="7"/>
  <c r="Y111" i="7"/>
  <c r="Q111" i="7"/>
  <c r="AF111" i="7"/>
  <c r="X111" i="7"/>
  <c r="P111" i="7"/>
  <c r="AE111" i="7"/>
  <c r="W111" i="7"/>
  <c r="O111" i="7"/>
  <c r="AH111" i="7"/>
  <c r="M112" i="7"/>
  <c r="AI112" i="7"/>
  <c r="S118" i="7"/>
  <c r="T120" i="7"/>
  <c r="V122" i="7"/>
  <c r="Z126" i="7"/>
  <c r="AB128" i="7"/>
  <c r="AI134" i="7"/>
  <c r="AA135" i="7"/>
  <c r="AI136" i="7"/>
  <c r="J140" i="7"/>
  <c r="R142" i="7"/>
  <c r="AJ143" i="7"/>
  <c r="T144" i="7"/>
  <c r="AG150" i="7"/>
  <c r="Y150" i="7"/>
  <c r="Q150" i="7"/>
  <c r="AF150" i="7"/>
  <c r="X150" i="7"/>
  <c r="P150" i="7"/>
  <c r="AE150" i="7"/>
  <c r="W150" i="7"/>
  <c r="O150" i="7"/>
  <c r="AD150" i="7"/>
  <c r="V150" i="7"/>
  <c r="N150" i="7"/>
  <c r="AC150" i="7"/>
  <c r="U150" i="7"/>
  <c r="M150" i="7"/>
  <c r="AJ150" i="7"/>
  <c r="AB150" i="7"/>
  <c r="T150" i="7"/>
  <c r="AH152" i="7"/>
  <c r="Z152" i="7"/>
  <c r="R152" i="7"/>
  <c r="AG152" i="7"/>
  <c r="Y152" i="7"/>
  <c r="Q152" i="7"/>
  <c r="AF152" i="7"/>
  <c r="X152" i="7"/>
  <c r="P152" i="7"/>
  <c r="AE152" i="7"/>
  <c r="W152" i="7"/>
  <c r="O152" i="7"/>
  <c r="Z166" i="7"/>
  <c r="AB168" i="7"/>
  <c r="R175" i="7"/>
  <c r="AJ176" i="7"/>
  <c r="T177" i="7"/>
  <c r="Z183" i="7"/>
  <c r="AB185" i="7"/>
  <c r="AH192" i="7"/>
  <c r="Z192" i="7"/>
  <c r="R192" i="7"/>
  <c r="AG192" i="7"/>
  <c r="Y192" i="7"/>
  <c r="Q192" i="7"/>
  <c r="AF192" i="7"/>
  <c r="X192" i="7"/>
  <c r="P192" i="7"/>
  <c r="AE192" i="7"/>
  <c r="W192" i="7"/>
  <c r="O192" i="7"/>
  <c r="AD192" i="7"/>
  <c r="V192" i="7"/>
  <c r="N192" i="7"/>
  <c r="AC192" i="7"/>
  <c r="U192" i="7"/>
  <c r="M192" i="7"/>
  <c r="AG199" i="7"/>
  <c r="Y199" i="7"/>
  <c r="Q199" i="7"/>
  <c r="AF199" i="7"/>
  <c r="X199" i="7"/>
  <c r="P199" i="7"/>
  <c r="AE199" i="7"/>
  <c r="W199" i="7"/>
  <c r="O199" i="7"/>
  <c r="AD199" i="7"/>
  <c r="V199" i="7"/>
  <c r="N199" i="7"/>
  <c r="AC199" i="7"/>
  <c r="U199" i="7"/>
  <c r="M199" i="7"/>
  <c r="AJ199" i="7"/>
  <c r="AB199" i="7"/>
  <c r="T199" i="7"/>
  <c r="T205" i="7"/>
  <c r="AJ229" i="7"/>
  <c r="AB229" i="7"/>
  <c r="T229" i="7"/>
  <c r="AH229" i="7"/>
  <c r="Z229" i="7"/>
  <c r="R229" i="7"/>
  <c r="AG229" i="7"/>
  <c r="Y229" i="7"/>
  <c r="Q229" i="7"/>
  <c r="AF229" i="7"/>
  <c r="X229" i="7"/>
  <c r="P229" i="7"/>
  <c r="AD229" i="7"/>
  <c r="V229" i="7"/>
  <c r="N229" i="7"/>
  <c r="W229" i="7"/>
  <c r="U229" i="7"/>
  <c r="S229" i="7"/>
  <c r="O229" i="7"/>
  <c r="AI229" i="7"/>
  <c r="M229" i="7"/>
  <c r="AE229" i="7"/>
  <c r="AH230" i="7"/>
  <c r="Z230" i="7"/>
  <c r="R230" i="7"/>
  <c r="AF230" i="7"/>
  <c r="X230" i="7"/>
  <c r="P230" i="7"/>
  <c r="AJ230" i="7"/>
  <c r="AD230" i="7"/>
  <c r="AB230" i="7"/>
  <c r="V230" i="7"/>
  <c r="T230" i="7"/>
  <c r="N230" i="7"/>
  <c r="AH259" i="7"/>
  <c r="Z259" i="7"/>
  <c r="R259" i="7"/>
  <c r="AG259" i="7"/>
  <c r="Y259" i="7"/>
  <c r="Q259" i="7"/>
  <c r="AF259" i="7"/>
  <c r="X259" i="7"/>
  <c r="P259" i="7"/>
  <c r="AE259" i="7"/>
  <c r="W259" i="7"/>
  <c r="O259" i="7"/>
  <c r="AD259" i="7"/>
  <c r="V259" i="7"/>
  <c r="N259" i="7"/>
  <c r="AC259" i="7"/>
  <c r="U259" i="7"/>
  <c r="M259" i="7"/>
  <c r="AJ259" i="7"/>
  <c r="AB259" i="7"/>
  <c r="T259" i="7"/>
  <c r="AI259" i="7"/>
  <c r="AA259" i="7"/>
  <c r="S259" i="7"/>
  <c r="AH283" i="7"/>
  <c r="Z283" i="7"/>
  <c r="R283" i="7"/>
  <c r="AG283" i="7"/>
  <c r="Y283" i="7"/>
  <c r="Q283" i="7"/>
  <c r="AF283" i="7"/>
  <c r="X283" i="7"/>
  <c r="P283" i="7"/>
  <c r="AD283" i="7"/>
  <c r="V283" i="7"/>
  <c r="N283" i="7"/>
  <c r="AJ283" i="7"/>
  <c r="AB283" i="7"/>
  <c r="S100" i="7"/>
  <c r="AA100" i="7"/>
  <c r="N103" i="7"/>
  <c r="V103" i="7"/>
  <c r="AD103" i="7"/>
  <c r="R107" i="7"/>
  <c r="Z107" i="7"/>
  <c r="AH107" i="7"/>
  <c r="S108" i="7"/>
  <c r="AA108" i="7"/>
  <c r="AI108" i="7"/>
  <c r="N111" i="7"/>
  <c r="V111" i="7"/>
  <c r="AD111" i="7"/>
  <c r="P113" i="7"/>
  <c r="X113" i="7"/>
  <c r="AF113" i="7"/>
  <c r="Q114" i="7"/>
  <c r="Y114" i="7"/>
  <c r="AG114" i="7"/>
  <c r="R115" i="7"/>
  <c r="Z115" i="7"/>
  <c r="AH115" i="7"/>
  <c r="S116" i="7"/>
  <c r="AA116" i="7"/>
  <c r="N120" i="7"/>
  <c r="V120" i="7"/>
  <c r="AD120" i="7"/>
  <c r="P122" i="7"/>
  <c r="X122" i="7"/>
  <c r="AF122" i="7"/>
  <c r="Q123" i="7"/>
  <c r="Y123" i="7"/>
  <c r="AG123" i="7"/>
  <c r="R124" i="7"/>
  <c r="Z124" i="7"/>
  <c r="AH124" i="7"/>
  <c r="S125" i="7"/>
  <c r="AA125" i="7"/>
  <c r="N128" i="7"/>
  <c r="V128" i="7"/>
  <c r="AD128" i="7"/>
  <c r="O129" i="7"/>
  <c r="W129" i="7"/>
  <c r="AE129" i="7"/>
  <c r="P130" i="7"/>
  <c r="X130" i="7"/>
  <c r="AF130" i="7"/>
  <c r="Q131" i="7"/>
  <c r="Y131" i="7"/>
  <c r="AG131" i="7"/>
  <c r="R132" i="7"/>
  <c r="Z132" i="7"/>
  <c r="AH132" i="7"/>
  <c r="S133" i="7"/>
  <c r="AA133" i="7"/>
  <c r="N136" i="7"/>
  <c r="V136" i="7"/>
  <c r="AD136" i="7"/>
  <c r="O137" i="7"/>
  <c r="W137" i="7"/>
  <c r="AE137" i="7"/>
  <c r="P138" i="7"/>
  <c r="X138" i="7"/>
  <c r="AF138" i="7"/>
  <c r="Q139" i="7"/>
  <c r="Y139" i="7"/>
  <c r="AG139" i="7"/>
  <c r="R140" i="7"/>
  <c r="Z140" i="7"/>
  <c r="AH140" i="7"/>
  <c r="S141" i="7"/>
  <c r="AA141" i="7"/>
  <c r="N144" i="7"/>
  <c r="V144" i="7"/>
  <c r="AD144" i="7"/>
  <c r="O145" i="7"/>
  <c r="W145" i="7"/>
  <c r="AE145" i="7"/>
  <c r="P146" i="7"/>
  <c r="X146" i="7"/>
  <c r="AF146" i="7"/>
  <c r="Q147" i="7"/>
  <c r="Y147" i="7"/>
  <c r="AG147" i="7"/>
  <c r="R148" i="7"/>
  <c r="Z148" i="7"/>
  <c r="AH148" i="7"/>
  <c r="S149" i="7"/>
  <c r="AA149" i="7"/>
  <c r="N152" i="7"/>
  <c r="V152" i="7"/>
  <c r="AD152" i="7"/>
  <c r="O153" i="7"/>
  <c r="W153" i="7"/>
  <c r="AE153" i="7"/>
  <c r="P154" i="7"/>
  <c r="X154" i="7"/>
  <c r="AF154" i="7"/>
  <c r="Q155" i="7"/>
  <c r="Y155" i="7"/>
  <c r="AG155" i="7"/>
  <c r="R156" i="7"/>
  <c r="Z156" i="7"/>
  <c r="AH156" i="7"/>
  <c r="S157" i="7"/>
  <c r="AA157" i="7"/>
  <c r="N160" i="7"/>
  <c r="V160" i="7"/>
  <c r="AD160" i="7"/>
  <c r="O161" i="7"/>
  <c r="W161" i="7"/>
  <c r="AE161" i="7"/>
  <c r="P162" i="7"/>
  <c r="X162" i="7"/>
  <c r="AF162" i="7"/>
  <c r="Q163" i="7"/>
  <c r="Y163" i="7"/>
  <c r="AG163" i="7"/>
  <c r="R164" i="7"/>
  <c r="Z164" i="7"/>
  <c r="AH164" i="7"/>
  <c r="S165" i="7"/>
  <c r="AA165" i="7"/>
  <c r="N168" i="7"/>
  <c r="V168" i="7"/>
  <c r="AD168" i="7"/>
  <c r="O170" i="7"/>
  <c r="W170" i="7"/>
  <c r="AE170" i="7"/>
  <c r="P171" i="7"/>
  <c r="X171" i="7"/>
  <c r="AF171" i="7"/>
  <c r="Q172" i="7"/>
  <c r="Y172" i="7"/>
  <c r="AG172" i="7"/>
  <c r="R173" i="7"/>
  <c r="Z173" i="7"/>
  <c r="AH173" i="7"/>
  <c r="S174" i="7"/>
  <c r="AA174" i="7"/>
  <c r="N177" i="7"/>
  <c r="V177" i="7"/>
  <c r="AD177" i="7"/>
  <c r="O178" i="7"/>
  <c r="W178" i="7"/>
  <c r="AE178" i="7"/>
  <c r="P179" i="7"/>
  <c r="X179" i="7"/>
  <c r="AF179" i="7"/>
  <c r="Q180" i="7"/>
  <c r="Y180" i="7"/>
  <c r="AG180" i="7"/>
  <c r="R181" i="7"/>
  <c r="Z181" i="7"/>
  <c r="AH181" i="7"/>
  <c r="S182" i="7"/>
  <c r="AA182" i="7"/>
  <c r="N185" i="7"/>
  <c r="V185" i="7"/>
  <c r="AD185" i="7"/>
  <c r="O186" i="7"/>
  <c r="W186" i="7"/>
  <c r="AE186" i="7"/>
  <c r="P187" i="7"/>
  <c r="X187" i="7"/>
  <c r="AF187" i="7"/>
  <c r="Q188" i="7"/>
  <c r="Y188" i="7"/>
  <c r="AG188" i="7"/>
  <c r="R189" i="7"/>
  <c r="Z189" i="7"/>
  <c r="AH189" i="7"/>
  <c r="S190" i="7"/>
  <c r="AA190" i="7"/>
  <c r="N193" i="7"/>
  <c r="V193" i="7"/>
  <c r="AD193" i="7"/>
  <c r="O194" i="7"/>
  <c r="W194" i="7"/>
  <c r="AE194" i="7"/>
  <c r="P195" i="7"/>
  <c r="X195" i="7"/>
  <c r="AF195" i="7"/>
  <c r="Q196" i="7"/>
  <c r="Y196" i="7"/>
  <c r="AG196" i="7"/>
  <c r="R197" i="7"/>
  <c r="Z197" i="7"/>
  <c r="AH197" i="7"/>
  <c r="S198" i="7"/>
  <c r="AA198" i="7"/>
  <c r="N201" i="7"/>
  <c r="V201" i="7"/>
  <c r="AD201" i="7"/>
  <c r="O202" i="7"/>
  <c r="W202" i="7"/>
  <c r="AE202" i="7"/>
  <c r="P203" i="7"/>
  <c r="X203" i="7"/>
  <c r="AF203" i="7"/>
  <c r="R204" i="7"/>
  <c r="AA204" i="7"/>
  <c r="T206" i="7"/>
  <c r="R207" i="7"/>
  <c r="Q208" i="7"/>
  <c r="P209" i="7"/>
  <c r="AA209" i="7"/>
  <c r="S210" i="7"/>
  <c r="U211" i="7"/>
  <c r="AH211" i="7"/>
  <c r="P213" i="7"/>
  <c r="AD213" i="7"/>
  <c r="AH214" i="7"/>
  <c r="Z214" i="7"/>
  <c r="R214" i="7"/>
  <c r="AF214" i="7"/>
  <c r="X214" i="7"/>
  <c r="P214" i="7"/>
  <c r="AD214" i="7"/>
  <c r="V214" i="7"/>
  <c r="N214" i="7"/>
  <c r="AJ214" i="7"/>
  <c r="AB214" i="7"/>
  <c r="T214" i="7"/>
  <c r="Y214" i="7"/>
  <c r="V215" i="7"/>
  <c r="AC217" i="7"/>
  <c r="S225" i="7"/>
  <c r="X226" i="7"/>
  <c r="AB228" i="7"/>
  <c r="U237" i="7"/>
  <c r="AC238" i="7"/>
  <c r="AB244" i="7"/>
  <c r="AD246" i="7"/>
  <c r="AH260" i="7"/>
  <c r="Z260" i="7"/>
  <c r="R260" i="7"/>
  <c r="AG260" i="7"/>
  <c r="Y260" i="7"/>
  <c r="Q260" i="7"/>
  <c r="AF260" i="7"/>
  <c r="X260" i="7"/>
  <c r="P260" i="7"/>
  <c r="AE260" i="7"/>
  <c r="W260" i="7"/>
  <c r="O260" i="7"/>
  <c r="AD260" i="7"/>
  <c r="V260" i="7"/>
  <c r="N260" i="7"/>
  <c r="AC260" i="7"/>
  <c r="U260" i="7"/>
  <c r="M260" i="7"/>
  <c r="AA290" i="7"/>
  <c r="AH299" i="7"/>
  <c r="Z299" i="7"/>
  <c r="R299" i="7"/>
  <c r="AG299" i="7"/>
  <c r="Y299" i="7"/>
  <c r="Q299" i="7"/>
  <c r="AF299" i="7"/>
  <c r="X299" i="7"/>
  <c r="P299" i="7"/>
  <c r="AD299" i="7"/>
  <c r="V299" i="7"/>
  <c r="N299" i="7"/>
  <c r="S107" i="7"/>
  <c r="AA107" i="7"/>
  <c r="T108" i="7"/>
  <c r="AB108" i="7"/>
  <c r="Q113" i="7"/>
  <c r="Y113" i="7"/>
  <c r="AG113" i="7"/>
  <c r="R114" i="7"/>
  <c r="Z114" i="7"/>
  <c r="AH114" i="7"/>
  <c r="S115" i="7"/>
  <c r="AA115" i="7"/>
  <c r="AI115" i="7"/>
  <c r="T116" i="7"/>
  <c r="AB116" i="7"/>
  <c r="AJ116" i="7"/>
  <c r="Q122" i="7"/>
  <c r="Y122" i="7"/>
  <c r="AG122" i="7"/>
  <c r="R123" i="7"/>
  <c r="Z123" i="7"/>
  <c r="AH123" i="7"/>
  <c r="S124" i="7"/>
  <c r="AA124" i="7"/>
  <c r="AI124" i="7"/>
  <c r="T125" i="7"/>
  <c r="AB125" i="7"/>
  <c r="AJ125" i="7"/>
  <c r="P129" i="7"/>
  <c r="X129" i="7"/>
  <c r="AF129" i="7"/>
  <c r="Q130" i="7"/>
  <c r="Y130" i="7"/>
  <c r="AG130" i="7"/>
  <c r="R131" i="7"/>
  <c r="Z131" i="7"/>
  <c r="AH131" i="7"/>
  <c r="S132" i="7"/>
  <c r="AA132" i="7"/>
  <c r="AI132" i="7"/>
  <c r="T133" i="7"/>
  <c r="AB133" i="7"/>
  <c r="AJ133" i="7"/>
  <c r="P137" i="7"/>
  <c r="X137" i="7"/>
  <c r="AF137" i="7"/>
  <c r="Q138" i="7"/>
  <c r="Y138" i="7"/>
  <c r="AG138" i="7"/>
  <c r="R139" i="7"/>
  <c r="Z139" i="7"/>
  <c r="AH139" i="7"/>
  <c r="S140" i="7"/>
  <c r="AA140" i="7"/>
  <c r="AI140" i="7"/>
  <c r="T141" i="7"/>
  <c r="AB141" i="7"/>
  <c r="AJ141" i="7"/>
  <c r="P145" i="7"/>
  <c r="X145" i="7"/>
  <c r="AF145" i="7"/>
  <c r="Q146" i="7"/>
  <c r="Y146" i="7"/>
  <c r="AG146" i="7"/>
  <c r="R147" i="7"/>
  <c r="Z147" i="7"/>
  <c r="AH147" i="7"/>
  <c r="S148" i="7"/>
  <c r="AA148" i="7"/>
  <c r="AI148" i="7"/>
  <c r="T149" i="7"/>
  <c r="AB149" i="7"/>
  <c r="AJ149" i="7"/>
  <c r="P153" i="7"/>
  <c r="X153" i="7"/>
  <c r="AF153" i="7"/>
  <c r="Q154" i="7"/>
  <c r="Y154" i="7"/>
  <c r="AG154" i="7"/>
  <c r="R155" i="7"/>
  <c r="Z155" i="7"/>
  <c r="AH155" i="7"/>
  <c r="S156" i="7"/>
  <c r="AA156" i="7"/>
  <c r="AI156" i="7"/>
  <c r="T157" i="7"/>
  <c r="AB157" i="7"/>
  <c r="AJ157" i="7"/>
  <c r="P161" i="7"/>
  <c r="X161" i="7"/>
  <c r="AF161" i="7"/>
  <c r="Q162" i="7"/>
  <c r="Y162" i="7"/>
  <c r="AG162" i="7"/>
  <c r="R163" i="7"/>
  <c r="Z163" i="7"/>
  <c r="AH163" i="7"/>
  <c r="S164" i="7"/>
  <c r="AA164" i="7"/>
  <c r="AI164" i="7"/>
  <c r="T165" i="7"/>
  <c r="AB165" i="7"/>
  <c r="AJ165" i="7"/>
  <c r="P170" i="7"/>
  <c r="X170" i="7"/>
  <c r="AF170" i="7"/>
  <c r="Q171" i="7"/>
  <c r="Y171" i="7"/>
  <c r="AG171" i="7"/>
  <c r="R172" i="7"/>
  <c r="Z172" i="7"/>
  <c r="AH172" i="7"/>
  <c r="S173" i="7"/>
  <c r="AA173" i="7"/>
  <c r="AI173" i="7"/>
  <c r="T174" i="7"/>
  <c r="AB174" i="7"/>
  <c r="AJ174" i="7"/>
  <c r="P178" i="7"/>
  <c r="X178" i="7"/>
  <c r="AF178" i="7"/>
  <c r="Q179" i="7"/>
  <c r="Y179" i="7"/>
  <c r="AG179" i="7"/>
  <c r="R180" i="7"/>
  <c r="Z180" i="7"/>
  <c r="AH180" i="7"/>
  <c r="S181" i="7"/>
  <c r="AA181" i="7"/>
  <c r="AI181" i="7"/>
  <c r="T182" i="7"/>
  <c r="AB182" i="7"/>
  <c r="AJ182" i="7"/>
  <c r="P186" i="7"/>
  <c r="X186" i="7"/>
  <c r="AF186" i="7"/>
  <c r="Q187" i="7"/>
  <c r="Y187" i="7"/>
  <c r="AG187" i="7"/>
  <c r="S189" i="7"/>
  <c r="AA189" i="7"/>
  <c r="AI189" i="7"/>
  <c r="T190" i="7"/>
  <c r="AB190" i="7"/>
  <c r="AJ190" i="7"/>
  <c r="S197" i="7"/>
  <c r="AA197" i="7"/>
  <c r="AI197" i="7"/>
  <c r="T198" i="7"/>
  <c r="AB198" i="7"/>
  <c r="AJ198" i="7"/>
  <c r="AH206" i="7"/>
  <c r="Z206" i="7"/>
  <c r="R206" i="7"/>
  <c r="AD206" i="7"/>
  <c r="V206" i="7"/>
  <c r="N206" i="7"/>
  <c r="U206" i="7"/>
  <c r="AF206" i="7"/>
  <c r="J210" i="7"/>
  <c r="AI211" i="7"/>
  <c r="V211" i="7"/>
  <c r="Z215" i="7"/>
  <c r="AJ216" i="7"/>
  <c r="AB216" i="7"/>
  <c r="T216" i="7"/>
  <c r="AH216" i="7"/>
  <c r="Z216" i="7"/>
  <c r="R216" i="7"/>
  <c r="AG216" i="7"/>
  <c r="Y216" i="7"/>
  <c r="Q216" i="7"/>
  <c r="AF216" i="7"/>
  <c r="X216" i="7"/>
  <c r="P216" i="7"/>
  <c r="AD216" i="7"/>
  <c r="V216" i="7"/>
  <c r="N216" i="7"/>
  <c r="AC216" i="7"/>
  <c r="AH217" i="7"/>
  <c r="Z217" i="7"/>
  <c r="R217" i="7"/>
  <c r="AF217" i="7"/>
  <c r="W225" i="7"/>
  <c r="Z226" i="7"/>
  <c r="AH227" i="7"/>
  <c r="Z227" i="7"/>
  <c r="R227" i="7"/>
  <c r="AF227" i="7"/>
  <c r="X227" i="7"/>
  <c r="P227" i="7"/>
  <c r="AE227" i="7"/>
  <c r="W227" i="7"/>
  <c r="O227" i="7"/>
  <c r="AD227" i="7"/>
  <c r="V227" i="7"/>
  <c r="N227" i="7"/>
  <c r="AJ227" i="7"/>
  <c r="AB227" i="7"/>
  <c r="T227" i="7"/>
  <c r="AC227" i="7"/>
  <c r="AI228" i="7"/>
  <c r="AI236" i="7"/>
  <c r="AA237" i="7"/>
  <c r="AH238" i="7"/>
  <c r="Z238" i="7"/>
  <c r="R238" i="7"/>
  <c r="AF238" i="7"/>
  <c r="X238" i="7"/>
  <c r="P238" i="7"/>
  <c r="AH251" i="7"/>
  <c r="Z251" i="7"/>
  <c r="R251" i="7"/>
  <c r="AG251" i="7"/>
  <c r="Y251" i="7"/>
  <c r="Q251" i="7"/>
  <c r="AF251" i="7"/>
  <c r="X251" i="7"/>
  <c r="P251" i="7"/>
  <c r="AE251" i="7"/>
  <c r="W251" i="7"/>
  <c r="O251" i="7"/>
  <c r="AD251" i="7"/>
  <c r="V251" i="7"/>
  <c r="N251" i="7"/>
  <c r="AC251" i="7"/>
  <c r="U251" i="7"/>
  <c r="M251" i="7"/>
  <c r="AJ251" i="7"/>
  <c r="AB251" i="7"/>
  <c r="T251" i="7"/>
  <c r="AH307" i="7"/>
  <c r="AH309" i="7"/>
  <c r="S114" i="7"/>
  <c r="AA114" i="7"/>
  <c r="AI114" i="7"/>
  <c r="T115" i="7"/>
  <c r="AB115" i="7"/>
  <c r="AJ115" i="7"/>
  <c r="S123" i="7"/>
  <c r="AA123" i="7"/>
  <c r="AI123" i="7"/>
  <c r="T124" i="7"/>
  <c r="AB124" i="7"/>
  <c r="AJ124" i="7"/>
  <c r="Q129" i="7"/>
  <c r="Y129" i="7"/>
  <c r="AG129" i="7"/>
  <c r="R130" i="7"/>
  <c r="Z130" i="7"/>
  <c r="AH130" i="7"/>
  <c r="S131" i="7"/>
  <c r="AA131" i="7"/>
  <c r="AI131" i="7"/>
  <c r="T132" i="7"/>
  <c r="AB132" i="7"/>
  <c r="AJ132" i="7"/>
  <c r="Q137" i="7"/>
  <c r="Y137" i="7"/>
  <c r="AG137" i="7"/>
  <c r="R138" i="7"/>
  <c r="Z138" i="7"/>
  <c r="AH138" i="7"/>
  <c r="S139" i="7"/>
  <c r="AA139" i="7"/>
  <c r="AI139" i="7"/>
  <c r="T140" i="7"/>
  <c r="AB140" i="7"/>
  <c r="AJ140" i="7"/>
  <c r="Q145" i="7"/>
  <c r="Y145" i="7"/>
  <c r="AG145" i="7"/>
  <c r="R146" i="7"/>
  <c r="Z146" i="7"/>
  <c r="AH146" i="7"/>
  <c r="S147" i="7"/>
  <c r="AA147" i="7"/>
  <c r="AI147" i="7"/>
  <c r="T148" i="7"/>
  <c r="AB148" i="7"/>
  <c r="Q153" i="7"/>
  <c r="Y153" i="7"/>
  <c r="AG153" i="7"/>
  <c r="R154" i="7"/>
  <c r="Z154" i="7"/>
  <c r="AH154" i="7"/>
  <c r="S155" i="7"/>
  <c r="AA155" i="7"/>
  <c r="AI155" i="7"/>
  <c r="T156" i="7"/>
  <c r="AB156" i="7"/>
  <c r="Q161" i="7"/>
  <c r="Y161" i="7"/>
  <c r="AG161" i="7"/>
  <c r="R162" i="7"/>
  <c r="Z162" i="7"/>
  <c r="AH162" i="7"/>
  <c r="S163" i="7"/>
  <c r="AA163" i="7"/>
  <c r="AI163" i="7"/>
  <c r="T164" i="7"/>
  <c r="AB164" i="7"/>
  <c r="Q170" i="7"/>
  <c r="Y170" i="7"/>
  <c r="AG170" i="7"/>
  <c r="R171" i="7"/>
  <c r="Z171" i="7"/>
  <c r="AH171" i="7"/>
  <c r="S172" i="7"/>
  <c r="AA172" i="7"/>
  <c r="AI172" i="7"/>
  <c r="T173" i="7"/>
  <c r="AB173" i="7"/>
  <c r="Q178" i="7"/>
  <c r="Y178" i="7"/>
  <c r="AG178" i="7"/>
  <c r="R179" i="7"/>
  <c r="Z179" i="7"/>
  <c r="AH179" i="7"/>
  <c r="S180" i="7"/>
  <c r="AA180" i="7"/>
  <c r="AI180" i="7"/>
  <c r="T181" i="7"/>
  <c r="AB181" i="7"/>
  <c r="AJ181" i="7"/>
  <c r="M182" i="7"/>
  <c r="U182" i="7"/>
  <c r="AC182" i="7"/>
  <c r="Q186" i="7"/>
  <c r="Y186" i="7"/>
  <c r="AG186" i="7"/>
  <c r="R187" i="7"/>
  <c r="Z187" i="7"/>
  <c r="AH187" i="7"/>
  <c r="S188" i="7"/>
  <c r="AA188" i="7"/>
  <c r="AI188" i="7"/>
  <c r="T189" i="7"/>
  <c r="AB189" i="7"/>
  <c r="AJ189" i="7"/>
  <c r="M190" i="7"/>
  <c r="U190" i="7"/>
  <c r="AC190" i="7"/>
  <c r="S196" i="7"/>
  <c r="AA196" i="7"/>
  <c r="AI196" i="7"/>
  <c r="T197" i="7"/>
  <c r="AB197" i="7"/>
  <c r="AJ197" i="7"/>
  <c r="M198" i="7"/>
  <c r="U198" i="7"/>
  <c r="AC198" i="7"/>
  <c r="AF204" i="7"/>
  <c r="X204" i="7"/>
  <c r="P204" i="7"/>
  <c r="T204" i="7"/>
  <c r="AC204" i="7"/>
  <c r="W206" i="7"/>
  <c r="AG206" i="7"/>
  <c r="AE211" i="7"/>
  <c r="W211" i="7"/>
  <c r="O211" i="7"/>
  <c r="AG211" i="7"/>
  <c r="Y211" i="7"/>
  <c r="Q211" i="7"/>
  <c r="X211" i="7"/>
  <c r="AG228" i="7"/>
  <c r="Y228" i="7"/>
  <c r="Q228" i="7"/>
  <c r="AF228" i="7"/>
  <c r="X228" i="7"/>
  <c r="P228" i="7"/>
  <c r="AE228" i="7"/>
  <c r="W228" i="7"/>
  <c r="O228" i="7"/>
  <c r="AC228" i="7"/>
  <c r="U228" i="7"/>
  <c r="M228" i="7"/>
  <c r="AH228" i="7"/>
  <c r="AG236" i="7"/>
  <c r="Y236" i="7"/>
  <c r="Q236" i="7"/>
  <c r="AF236" i="7"/>
  <c r="X236" i="7"/>
  <c r="P236" i="7"/>
  <c r="AE236" i="7"/>
  <c r="W236" i="7"/>
  <c r="O236" i="7"/>
  <c r="AD236" i="7"/>
  <c r="V236" i="7"/>
  <c r="N236" i="7"/>
  <c r="AC236" i="7"/>
  <c r="U236" i="7"/>
  <c r="M236" i="7"/>
  <c r="AB307" i="7"/>
  <c r="S307" i="7"/>
  <c r="AJ307" i="7"/>
  <c r="AA307" i="7"/>
  <c r="R307" i="7"/>
  <c r="AI307" i="7"/>
  <c r="Z307" i="7"/>
  <c r="Q307" i="7"/>
  <c r="AG307" i="7"/>
  <c r="X307" i="7"/>
  <c r="O307" i="7"/>
  <c r="AB309" i="7"/>
  <c r="S309" i="7"/>
  <c r="AJ309" i="7"/>
  <c r="AA309" i="7"/>
  <c r="R309" i="7"/>
  <c r="AI309" i="7"/>
  <c r="Z309" i="7"/>
  <c r="Q309" i="7"/>
  <c r="AG309" i="7"/>
  <c r="W309" i="7"/>
  <c r="N309" i="7"/>
  <c r="S113" i="7"/>
  <c r="AA113" i="7"/>
  <c r="AI113" i="7"/>
  <c r="T114" i="7"/>
  <c r="AB114" i="7"/>
  <c r="AJ114" i="7"/>
  <c r="M115" i="7"/>
  <c r="U115" i="7"/>
  <c r="AC115" i="7"/>
  <c r="S122" i="7"/>
  <c r="AA122" i="7"/>
  <c r="AI122" i="7"/>
  <c r="T123" i="7"/>
  <c r="AB123" i="7"/>
  <c r="AJ123" i="7"/>
  <c r="M124" i="7"/>
  <c r="U124" i="7"/>
  <c r="R129" i="7"/>
  <c r="Z129" i="7"/>
  <c r="AH129" i="7"/>
  <c r="S130" i="7"/>
  <c r="AA130" i="7"/>
  <c r="AI130" i="7"/>
  <c r="T131" i="7"/>
  <c r="AB131" i="7"/>
  <c r="AJ131" i="7"/>
  <c r="M132" i="7"/>
  <c r="U132" i="7"/>
  <c r="R137" i="7"/>
  <c r="Z137" i="7"/>
  <c r="AH137" i="7"/>
  <c r="S138" i="7"/>
  <c r="AA138" i="7"/>
  <c r="AI138" i="7"/>
  <c r="T139" i="7"/>
  <c r="AB139" i="7"/>
  <c r="AJ139" i="7"/>
  <c r="M140" i="7"/>
  <c r="U140" i="7"/>
  <c r="R145" i="7"/>
  <c r="Z145" i="7"/>
  <c r="AH145" i="7"/>
  <c r="S146" i="7"/>
  <c r="AA146" i="7"/>
  <c r="AI146" i="7"/>
  <c r="T147" i="7"/>
  <c r="AB147" i="7"/>
  <c r="AJ147" i="7"/>
  <c r="M148" i="7"/>
  <c r="U148" i="7"/>
  <c r="AC148" i="7"/>
  <c r="N149" i="7"/>
  <c r="V149" i="7"/>
  <c r="AD149" i="7"/>
  <c r="R153" i="7"/>
  <c r="Z153" i="7"/>
  <c r="AH153" i="7"/>
  <c r="S154" i="7"/>
  <c r="AA154" i="7"/>
  <c r="AI154" i="7"/>
  <c r="T155" i="7"/>
  <c r="AB155" i="7"/>
  <c r="AJ155" i="7"/>
  <c r="M156" i="7"/>
  <c r="U156" i="7"/>
  <c r="AC156" i="7"/>
  <c r="N157" i="7"/>
  <c r="V157" i="7"/>
  <c r="AD157" i="7"/>
  <c r="R161" i="7"/>
  <c r="Z161" i="7"/>
  <c r="AH161" i="7"/>
  <c r="S162" i="7"/>
  <c r="AA162" i="7"/>
  <c r="AI162" i="7"/>
  <c r="T163" i="7"/>
  <c r="AB163" i="7"/>
  <c r="AJ163" i="7"/>
  <c r="M164" i="7"/>
  <c r="U164" i="7"/>
  <c r="AC164" i="7"/>
  <c r="N165" i="7"/>
  <c r="V165" i="7"/>
  <c r="AD165" i="7"/>
  <c r="R170" i="7"/>
  <c r="Z170" i="7"/>
  <c r="AH170" i="7"/>
  <c r="S171" i="7"/>
  <c r="AA171" i="7"/>
  <c r="AI171" i="7"/>
  <c r="T172" i="7"/>
  <c r="AB172" i="7"/>
  <c r="AJ172" i="7"/>
  <c r="M173" i="7"/>
  <c r="U173" i="7"/>
  <c r="AC173" i="7"/>
  <c r="N174" i="7"/>
  <c r="V174" i="7"/>
  <c r="AD174" i="7"/>
  <c r="R178" i="7"/>
  <c r="Z178" i="7"/>
  <c r="AH178" i="7"/>
  <c r="S179" i="7"/>
  <c r="AA179" i="7"/>
  <c r="AI179" i="7"/>
  <c r="T180" i="7"/>
  <c r="AB180" i="7"/>
  <c r="AJ180" i="7"/>
  <c r="M181" i="7"/>
  <c r="U181" i="7"/>
  <c r="AC181" i="7"/>
  <c r="N182" i="7"/>
  <c r="V182" i="7"/>
  <c r="AD182" i="7"/>
  <c r="R186" i="7"/>
  <c r="Z186" i="7"/>
  <c r="AH186" i="7"/>
  <c r="S187" i="7"/>
  <c r="AA187" i="7"/>
  <c r="AI187" i="7"/>
  <c r="T188" i="7"/>
  <c r="AB188" i="7"/>
  <c r="AJ188" i="7"/>
  <c r="M189" i="7"/>
  <c r="U189" i="7"/>
  <c r="AC189" i="7"/>
  <c r="N190" i="7"/>
  <c r="V190" i="7"/>
  <c r="AD190" i="7"/>
  <c r="R194" i="7"/>
  <c r="Z194" i="7"/>
  <c r="AH194" i="7"/>
  <c r="S195" i="7"/>
  <c r="AA195" i="7"/>
  <c r="AI195" i="7"/>
  <c r="T196" i="7"/>
  <c r="AB196" i="7"/>
  <c r="AJ196" i="7"/>
  <c r="M197" i="7"/>
  <c r="U197" i="7"/>
  <c r="AC197" i="7"/>
  <c r="N198" i="7"/>
  <c r="V198" i="7"/>
  <c r="AD198" i="7"/>
  <c r="S203" i="7"/>
  <c r="AA203" i="7"/>
  <c r="AI203" i="7"/>
  <c r="U204" i="7"/>
  <c r="AD204" i="7"/>
  <c r="M206" i="7"/>
  <c r="X206" i="7"/>
  <c r="AI206" i="7"/>
  <c r="AE207" i="7"/>
  <c r="W207" i="7"/>
  <c r="O207" i="7"/>
  <c r="V207" i="7"/>
  <c r="AG207" i="7"/>
  <c r="AJ208" i="7"/>
  <c r="AB208" i="7"/>
  <c r="T208" i="7"/>
  <c r="AF208" i="7"/>
  <c r="X208" i="7"/>
  <c r="P208" i="7"/>
  <c r="U208" i="7"/>
  <c r="AE208" i="7"/>
  <c r="T209" i="7"/>
  <c r="AD210" i="7"/>
  <c r="V210" i="7"/>
  <c r="N210" i="7"/>
  <c r="AH210" i="7"/>
  <c r="Z210" i="7"/>
  <c r="R210" i="7"/>
  <c r="AF210" i="7"/>
  <c r="X210" i="7"/>
  <c r="P210" i="7"/>
  <c r="W210" i="7"/>
  <c r="AJ210" i="7"/>
  <c r="M211" i="7"/>
  <c r="Z211" i="7"/>
  <c r="AI215" i="7"/>
  <c r="AG226" i="7"/>
  <c r="M227" i="7"/>
  <c r="AI227" i="7"/>
  <c r="N228" i="7"/>
  <c r="AJ228" i="7"/>
  <c r="J235" i="7"/>
  <c r="R236" i="7"/>
  <c r="T238" i="7"/>
  <c r="AI244" i="7"/>
  <c r="AH246" i="7"/>
  <c r="Z246" i="7"/>
  <c r="R246" i="7"/>
  <c r="AF246" i="7"/>
  <c r="X246" i="7"/>
  <c r="P246" i="7"/>
  <c r="AH252" i="7"/>
  <c r="Z252" i="7"/>
  <c r="R252" i="7"/>
  <c r="AG252" i="7"/>
  <c r="Y252" i="7"/>
  <c r="Q252" i="7"/>
  <c r="AF252" i="7"/>
  <c r="X252" i="7"/>
  <c r="P252" i="7"/>
  <c r="AE252" i="7"/>
  <c r="W252" i="7"/>
  <c r="O252" i="7"/>
  <c r="AD252" i="7"/>
  <c r="V252" i="7"/>
  <c r="N252" i="7"/>
  <c r="AC252" i="7"/>
  <c r="U252" i="7"/>
  <c r="M252" i="7"/>
  <c r="AH267" i="7"/>
  <c r="Z267" i="7"/>
  <c r="R267" i="7"/>
  <c r="AG267" i="7"/>
  <c r="Y267" i="7"/>
  <c r="Q267" i="7"/>
  <c r="AF267" i="7"/>
  <c r="X267" i="7"/>
  <c r="P267" i="7"/>
  <c r="AE267" i="7"/>
  <c r="W267" i="7"/>
  <c r="O267" i="7"/>
  <c r="AD267" i="7"/>
  <c r="V267" i="7"/>
  <c r="N267" i="7"/>
  <c r="AC267" i="7"/>
  <c r="U267" i="7"/>
  <c r="M267" i="7"/>
  <c r="AJ267" i="7"/>
  <c r="AB267" i="7"/>
  <c r="T267" i="7"/>
  <c r="AJ305" i="7"/>
  <c r="AB305" i="7"/>
  <c r="T305" i="7"/>
  <c r="AA305" i="7"/>
  <c r="R305" i="7"/>
  <c r="AI305" i="7"/>
  <c r="Z305" i="7"/>
  <c r="Q305" i="7"/>
  <c r="AH305" i="7"/>
  <c r="Y305" i="7"/>
  <c r="P305" i="7"/>
  <c r="AG305" i="7"/>
  <c r="X305" i="7"/>
  <c r="O305" i="7"/>
  <c r="AF305" i="7"/>
  <c r="W305" i="7"/>
  <c r="N305" i="7"/>
  <c r="AE305" i="7"/>
  <c r="V305" i="7"/>
  <c r="M305" i="7"/>
  <c r="AD305" i="7"/>
  <c r="U305" i="7"/>
  <c r="U307" i="7"/>
  <c r="U309" i="7"/>
  <c r="AB349" i="7"/>
  <c r="AA349" i="7"/>
  <c r="X349" i="7"/>
  <c r="T349" i="7"/>
  <c r="S349" i="7"/>
  <c r="AJ365" i="7"/>
  <c r="AF365" i="7"/>
  <c r="AB365" i="7"/>
  <c r="X365" i="7"/>
  <c r="T365" i="7"/>
  <c r="P365" i="7"/>
  <c r="S129" i="7"/>
  <c r="AA129" i="7"/>
  <c r="AI129" i="7"/>
  <c r="T130" i="7"/>
  <c r="AB130" i="7"/>
  <c r="S137" i="7"/>
  <c r="AA137" i="7"/>
  <c r="AI137" i="7"/>
  <c r="T138" i="7"/>
  <c r="AB138" i="7"/>
  <c r="S145" i="7"/>
  <c r="AA145" i="7"/>
  <c r="AI145" i="7"/>
  <c r="T146" i="7"/>
  <c r="AB146" i="7"/>
  <c r="S153" i="7"/>
  <c r="AA153" i="7"/>
  <c r="AI153" i="7"/>
  <c r="T154" i="7"/>
  <c r="AB154" i="7"/>
  <c r="S161" i="7"/>
  <c r="AA161" i="7"/>
  <c r="AI161" i="7"/>
  <c r="T162" i="7"/>
  <c r="AB162" i="7"/>
  <c r="S170" i="7"/>
  <c r="AA170" i="7"/>
  <c r="AI170" i="7"/>
  <c r="T171" i="7"/>
  <c r="AB171" i="7"/>
  <c r="S178" i="7"/>
  <c r="AA178" i="7"/>
  <c r="AI178" i="7"/>
  <c r="T179" i="7"/>
  <c r="AB179" i="7"/>
  <c r="S186" i="7"/>
  <c r="AA186" i="7"/>
  <c r="AI186" i="7"/>
  <c r="T187" i="7"/>
  <c r="AB187" i="7"/>
  <c r="S194" i="7"/>
  <c r="AA194" i="7"/>
  <c r="AI194" i="7"/>
  <c r="T195" i="7"/>
  <c r="AB195" i="7"/>
  <c r="M196" i="7"/>
  <c r="U196" i="7"/>
  <c r="AC196" i="7"/>
  <c r="N197" i="7"/>
  <c r="V197" i="7"/>
  <c r="AD197" i="7"/>
  <c r="O198" i="7"/>
  <c r="W198" i="7"/>
  <c r="AE198" i="7"/>
  <c r="S202" i="7"/>
  <c r="AA202" i="7"/>
  <c r="AI202" i="7"/>
  <c r="T203" i="7"/>
  <c r="AB203" i="7"/>
  <c r="AJ203" i="7"/>
  <c r="M204" i="7"/>
  <c r="V204" i="7"/>
  <c r="AE204" i="7"/>
  <c r="O206" i="7"/>
  <c r="Y206" i="7"/>
  <c r="AJ206" i="7"/>
  <c r="AC209" i="7"/>
  <c r="U209" i="7"/>
  <c r="M209" i="7"/>
  <c r="AG209" i="7"/>
  <c r="Y209" i="7"/>
  <c r="Q209" i="7"/>
  <c r="V209" i="7"/>
  <c r="AF209" i="7"/>
  <c r="N211" i="7"/>
  <c r="AB211" i="7"/>
  <c r="AG215" i="7"/>
  <c r="Y215" i="7"/>
  <c r="Q215" i="7"/>
  <c r="AF215" i="7"/>
  <c r="X215" i="7"/>
  <c r="P215" i="7"/>
  <c r="AE215" i="7"/>
  <c r="W215" i="7"/>
  <c r="O215" i="7"/>
  <c r="AC215" i="7"/>
  <c r="U215" i="7"/>
  <c r="M215" i="7"/>
  <c r="AH215" i="7"/>
  <c r="AF225" i="7"/>
  <c r="X225" i="7"/>
  <c r="P225" i="7"/>
  <c r="AD225" i="7"/>
  <c r="V225" i="7"/>
  <c r="N225" i="7"/>
  <c r="AC225" i="7"/>
  <c r="U225" i="7"/>
  <c r="M225" i="7"/>
  <c r="AJ225" i="7"/>
  <c r="AB225" i="7"/>
  <c r="T225" i="7"/>
  <c r="AH225" i="7"/>
  <c r="Z225" i="7"/>
  <c r="R225" i="7"/>
  <c r="AE225" i="7"/>
  <c r="AE226" i="7"/>
  <c r="W226" i="7"/>
  <c r="O226" i="7"/>
  <c r="AD226" i="7"/>
  <c r="V226" i="7"/>
  <c r="N226" i="7"/>
  <c r="AH226" i="7"/>
  <c r="R228" i="7"/>
  <c r="T236" i="7"/>
  <c r="AJ237" i="7"/>
  <c r="AB237" i="7"/>
  <c r="T237" i="7"/>
  <c r="AH237" i="7"/>
  <c r="Z237" i="7"/>
  <c r="R237" i="7"/>
  <c r="AG237" i="7"/>
  <c r="Y237" i="7"/>
  <c r="Q237" i="7"/>
  <c r="AF237" i="7"/>
  <c r="X237" i="7"/>
  <c r="P237" i="7"/>
  <c r="AE237" i="7"/>
  <c r="W237" i="7"/>
  <c r="O237" i="7"/>
  <c r="AD237" i="7"/>
  <c r="V237" i="7"/>
  <c r="N237" i="7"/>
  <c r="AG244" i="7"/>
  <c r="Y244" i="7"/>
  <c r="Q244" i="7"/>
  <c r="AF244" i="7"/>
  <c r="X244" i="7"/>
  <c r="P244" i="7"/>
  <c r="AE244" i="7"/>
  <c r="W244" i="7"/>
  <c r="O244" i="7"/>
  <c r="AD244" i="7"/>
  <c r="V244" i="7"/>
  <c r="N244" i="7"/>
  <c r="AC244" i="7"/>
  <c r="U244" i="7"/>
  <c r="M244" i="7"/>
  <c r="AI268" i="7"/>
  <c r="AH282" i="7"/>
  <c r="Z282" i="7"/>
  <c r="R282" i="7"/>
  <c r="AG282" i="7"/>
  <c r="Y282" i="7"/>
  <c r="Q282" i="7"/>
  <c r="AF282" i="7"/>
  <c r="X282" i="7"/>
  <c r="P282" i="7"/>
  <c r="AE282" i="7"/>
  <c r="W282" i="7"/>
  <c r="O282" i="7"/>
  <c r="AD282" i="7"/>
  <c r="V282" i="7"/>
  <c r="N282" i="7"/>
  <c r="AC282" i="7"/>
  <c r="U282" i="7"/>
  <c r="M282" i="7"/>
  <c r="AJ282" i="7"/>
  <c r="AB282" i="7"/>
  <c r="T282" i="7"/>
  <c r="J288" i="7"/>
  <c r="AE307" i="7"/>
  <c r="AD309" i="7"/>
  <c r="AI349" i="7"/>
  <c r="S103" i="7"/>
  <c r="AA103" i="7"/>
  <c r="P108" i="7"/>
  <c r="X108" i="7"/>
  <c r="S111" i="7"/>
  <c r="AA111" i="7"/>
  <c r="M113" i="7"/>
  <c r="U113" i="7"/>
  <c r="N114" i="7"/>
  <c r="V114" i="7"/>
  <c r="O115" i="7"/>
  <c r="P116" i="7"/>
  <c r="X116" i="7"/>
  <c r="S120" i="7"/>
  <c r="AA120" i="7"/>
  <c r="M122" i="7"/>
  <c r="U122" i="7"/>
  <c r="N123" i="7"/>
  <c r="V123" i="7"/>
  <c r="O124" i="7"/>
  <c r="W124" i="7"/>
  <c r="P125" i="7"/>
  <c r="X125" i="7"/>
  <c r="S128" i="7"/>
  <c r="AA128" i="7"/>
  <c r="T129" i="7"/>
  <c r="AB129" i="7"/>
  <c r="M130" i="7"/>
  <c r="U130" i="7"/>
  <c r="N131" i="7"/>
  <c r="V131" i="7"/>
  <c r="O132" i="7"/>
  <c r="W132" i="7"/>
  <c r="P133" i="7"/>
  <c r="X133" i="7"/>
  <c r="S136" i="7"/>
  <c r="AA136" i="7"/>
  <c r="T137" i="7"/>
  <c r="AB137" i="7"/>
  <c r="M138" i="7"/>
  <c r="U138" i="7"/>
  <c r="N139" i="7"/>
  <c r="V139" i="7"/>
  <c r="O140" i="7"/>
  <c r="W140" i="7"/>
  <c r="P141" i="7"/>
  <c r="X141" i="7"/>
  <c r="S144" i="7"/>
  <c r="AA144" i="7"/>
  <c r="T145" i="7"/>
  <c r="AB145" i="7"/>
  <c r="M146" i="7"/>
  <c r="U146" i="7"/>
  <c r="N147" i="7"/>
  <c r="V147" i="7"/>
  <c r="O148" i="7"/>
  <c r="W148" i="7"/>
  <c r="P149" i="7"/>
  <c r="X149" i="7"/>
  <c r="S152" i="7"/>
  <c r="AA152" i="7"/>
  <c r="T153" i="7"/>
  <c r="AB153" i="7"/>
  <c r="M154" i="7"/>
  <c r="U154" i="7"/>
  <c r="N155" i="7"/>
  <c r="V155" i="7"/>
  <c r="O156" i="7"/>
  <c r="W156" i="7"/>
  <c r="P157" i="7"/>
  <c r="X157" i="7"/>
  <c r="S160" i="7"/>
  <c r="AA160" i="7"/>
  <c r="T161" i="7"/>
  <c r="AB161" i="7"/>
  <c r="M162" i="7"/>
  <c r="U162" i="7"/>
  <c r="N163" i="7"/>
  <c r="V163" i="7"/>
  <c r="O164" i="7"/>
  <c r="W164" i="7"/>
  <c r="P165" i="7"/>
  <c r="X165" i="7"/>
  <c r="S168" i="7"/>
  <c r="AA168" i="7"/>
  <c r="T170" i="7"/>
  <c r="AB170" i="7"/>
  <c r="M171" i="7"/>
  <c r="U171" i="7"/>
  <c r="N172" i="7"/>
  <c r="V172" i="7"/>
  <c r="O173" i="7"/>
  <c r="W173" i="7"/>
  <c r="P174" i="7"/>
  <c r="X174" i="7"/>
  <c r="S177" i="7"/>
  <c r="AA177" i="7"/>
  <c r="T178" i="7"/>
  <c r="AB178" i="7"/>
  <c r="M179" i="7"/>
  <c r="U179" i="7"/>
  <c r="N180" i="7"/>
  <c r="V180" i="7"/>
  <c r="O181" i="7"/>
  <c r="W181" i="7"/>
  <c r="P182" i="7"/>
  <c r="X182" i="7"/>
  <c r="S185" i="7"/>
  <c r="AA185" i="7"/>
  <c r="T186" i="7"/>
  <c r="AB186" i="7"/>
  <c r="M187" i="7"/>
  <c r="U187" i="7"/>
  <c r="N188" i="7"/>
  <c r="V188" i="7"/>
  <c r="O189" i="7"/>
  <c r="W189" i="7"/>
  <c r="P190" i="7"/>
  <c r="X190" i="7"/>
  <c r="S193" i="7"/>
  <c r="AA193" i="7"/>
  <c r="T194" i="7"/>
  <c r="AB194" i="7"/>
  <c r="M195" i="7"/>
  <c r="U195" i="7"/>
  <c r="N196" i="7"/>
  <c r="V196" i="7"/>
  <c r="O197" i="7"/>
  <c r="W197" i="7"/>
  <c r="P198" i="7"/>
  <c r="X198" i="7"/>
  <c r="S201" i="7"/>
  <c r="AA201" i="7"/>
  <c r="T202" i="7"/>
  <c r="AB202" i="7"/>
  <c r="M203" i="7"/>
  <c r="U203" i="7"/>
  <c r="N204" i="7"/>
  <c r="W204" i="7"/>
  <c r="AG204" i="7"/>
  <c r="P206" i="7"/>
  <c r="AA206" i="7"/>
  <c r="N207" i="7"/>
  <c r="Y207" i="7"/>
  <c r="AJ207" i="7"/>
  <c r="M208" i="7"/>
  <c r="W208" i="7"/>
  <c r="AH208" i="7"/>
  <c r="W209" i="7"/>
  <c r="AH209" i="7"/>
  <c r="M210" i="7"/>
  <c r="AA210" i="7"/>
  <c r="P211" i="7"/>
  <c r="AC211" i="7"/>
  <c r="N215" i="7"/>
  <c r="AJ215" i="7"/>
  <c r="S216" i="7"/>
  <c r="V217" i="7"/>
  <c r="AG225" i="7"/>
  <c r="P226" i="7"/>
  <c r="AJ226" i="7"/>
  <c r="S227" i="7"/>
  <c r="T228" i="7"/>
  <c r="AH235" i="7"/>
  <c r="Z235" i="7"/>
  <c r="R235" i="7"/>
  <c r="AF235" i="7"/>
  <c r="X235" i="7"/>
  <c r="P235" i="7"/>
  <c r="AE235" i="7"/>
  <c r="W235" i="7"/>
  <c r="O235" i="7"/>
  <c r="AD235" i="7"/>
  <c r="V235" i="7"/>
  <c r="N235" i="7"/>
  <c r="AC235" i="7"/>
  <c r="U235" i="7"/>
  <c r="M235" i="7"/>
  <c r="AJ235" i="7"/>
  <c r="AB235" i="7"/>
  <c r="T235" i="7"/>
  <c r="Z236" i="7"/>
  <c r="AB238" i="7"/>
  <c r="J243" i="7"/>
  <c r="R244" i="7"/>
  <c r="T246" i="7"/>
  <c r="AB252" i="7"/>
  <c r="J257" i="7"/>
  <c r="S267" i="7"/>
  <c r="AH268" i="7"/>
  <c r="Z268" i="7"/>
  <c r="R268" i="7"/>
  <c r="AG268" i="7"/>
  <c r="Y268" i="7"/>
  <c r="Q268" i="7"/>
  <c r="AF268" i="7"/>
  <c r="X268" i="7"/>
  <c r="P268" i="7"/>
  <c r="AE268" i="7"/>
  <c r="W268" i="7"/>
  <c r="O268" i="7"/>
  <c r="AD268" i="7"/>
  <c r="V268" i="7"/>
  <c r="N268" i="7"/>
  <c r="AC268" i="7"/>
  <c r="U268" i="7"/>
  <c r="M268" i="7"/>
  <c r="AI283" i="7"/>
  <c r="AH290" i="7"/>
  <c r="Z290" i="7"/>
  <c r="R290" i="7"/>
  <c r="AG290" i="7"/>
  <c r="Y290" i="7"/>
  <c r="Q290" i="7"/>
  <c r="AF290" i="7"/>
  <c r="X290" i="7"/>
  <c r="P290" i="7"/>
  <c r="AE290" i="7"/>
  <c r="W290" i="7"/>
  <c r="O290" i="7"/>
  <c r="AD290" i="7"/>
  <c r="V290" i="7"/>
  <c r="N290" i="7"/>
  <c r="AC290" i="7"/>
  <c r="U290" i="7"/>
  <c r="M290" i="7"/>
  <c r="AJ290" i="7"/>
  <c r="AB290" i="7"/>
  <c r="T290" i="7"/>
  <c r="J296" i="7"/>
  <c r="S305" i="7"/>
  <c r="S213" i="7"/>
  <c r="AA213" i="7"/>
  <c r="AI213" i="7"/>
  <c r="O217" i="7"/>
  <c r="W217" i="7"/>
  <c r="AE217" i="7"/>
  <c r="P218" i="7"/>
  <c r="X218" i="7"/>
  <c r="AF218" i="7"/>
  <c r="Q224" i="7"/>
  <c r="Y224" i="7"/>
  <c r="AG224" i="7"/>
  <c r="S226" i="7"/>
  <c r="AA226" i="7"/>
  <c r="AI226" i="7"/>
  <c r="O230" i="7"/>
  <c r="W230" i="7"/>
  <c r="AE230" i="7"/>
  <c r="P231" i="7"/>
  <c r="X231" i="7"/>
  <c r="AF231" i="7"/>
  <c r="Q232" i="7"/>
  <c r="Y232" i="7"/>
  <c r="AG232" i="7"/>
  <c r="R233" i="7"/>
  <c r="Z233" i="7"/>
  <c r="AH233" i="7"/>
  <c r="S234" i="7"/>
  <c r="AA234" i="7"/>
  <c r="AI234" i="7"/>
  <c r="O238" i="7"/>
  <c r="W238" i="7"/>
  <c r="AE238" i="7"/>
  <c r="P239" i="7"/>
  <c r="X239" i="7"/>
  <c r="AF239" i="7"/>
  <c r="Q240" i="7"/>
  <c r="Y240" i="7"/>
  <c r="AG240" i="7"/>
  <c r="R241" i="7"/>
  <c r="Z241" i="7"/>
  <c r="AH241" i="7"/>
  <c r="S242" i="7"/>
  <c r="AA242" i="7"/>
  <c r="AI242" i="7"/>
  <c r="O246" i="7"/>
  <c r="W246" i="7"/>
  <c r="AE246" i="7"/>
  <c r="P247" i="7"/>
  <c r="X247" i="7"/>
  <c r="AF247" i="7"/>
  <c r="Q248" i="7"/>
  <c r="Y248" i="7"/>
  <c r="AG248" i="7"/>
  <c r="R249" i="7"/>
  <c r="Z249" i="7"/>
  <c r="AH249" i="7"/>
  <c r="S250" i="7"/>
  <c r="AA250" i="7"/>
  <c r="AI250" i="7"/>
  <c r="N253" i="7"/>
  <c r="V253" i="7"/>
  <c r="AD253" i="7"/>
  <c r="O254" i="7"/>
  <c r="W254" i="7"/>
  <c r="AE254" i="7"/>
  <c r="P255" i="7"/>
  <c r="X255" i="7"/>
  <c r="AF255" i="7"/>
  <c r="Q256" i="7"/>
  <c r="Y256" i="7"/>
  <c r="AG256" i="7"/>
  <c r="R257" i="7"/>
  <c r="Z257" i="7"/>
  <c r="AH257" i="7"/>
  <c r="S258" i="7"/>
  <c r="AA258" i="7"/>
  <c r="AI258" i="7"/>
  <c r="N261" i="7"/>
  <c r="V261" i="7"/>
  <c r="AD261" i="7"/>
  <c r="O262" i="7"/>
  <c r="W262" i="7"/>
  <c r="AE262" i="7"/>
  <c r="P263" i="7"/>
  <c r="X263" i="7"/>
  <c r="AF263" i="7"/>
  <c r="Q264" i="7"/>
  <c r="Y264" i="7"/>
  <c r="AG264" i="7"/>
  <c r="R265" i="7"/>
  <c r="Z265" i="7"/>
  <c r="AH265" i="7"/>
  <c r="S266" i="7"/>
  <c r="AA266" i="7"/>
  <c r="AI266" i="7"/>
  <c r="N269" i="7"/>
  <c r="V269" i="7"/>
  <c r="AD269" i="7"/>
  <c r="O270" i="7"/>
  <c r="W270" i="7"/>
  <c r="AE270" i="7"/>
  <c r="P271" i="7"/>
  <c r="X271" i="7"/>
  <c r="AF271" i="7"/>
  <c r="Q272" i="7"/>
  <c r="Y272" i="7"/>
  <c r="AG272" i="7"/>
  <c r="R280" i="7"/>
  <c r="Z280" i="7"/>
  <c r="AH280" i="7"/>
  <c r="S281" i="7"/>
  <c r="AA281" i="7"/>
  <c r="AI281" i="7"/>
  <c r="M283" i="7"/>
  <c r="U283" i="7"/>
  <c r="AC283" i="7"/>
  <c r="N284" i="7"/>
  <c r="V284" i="7"/>
  <c r="AD284" i="7"/>
  <c r="O285" i="7"/>
  <c r="W285" i="7"/>
  <c r="AE285" i="7"/>
  <c r="P286" i="7"/>
  <c r="X286" i="7"/>
  <c r="AF286" i="7"/>
  <c r="Q287" i="7"/>
  <c r="Y287" i="7"/>
  <c r="AG287" i="7"/>
  <c r="R288" i="7"/>
  <c r="Z288" i="7"/>
  <c r="AH288" i="7"/>
  <c r="S289" i="7"/>
  <c r="AA289" i="7"/>
  <c r="M291" i="7"/>
  <c r="U291" i="7"/>
  <c r="AC291" i="7"/>
  <c r="N292" i="7"/>
  <c r="V292" i="7"/>
  <c r="AD292" i="7"/>
  <c r="O293" i="7"/>
  <c r="W293" i="7"/>
  <c r="AE293" i="7"/>
  <c r="P294" i="7"/>
  <c r="X294" i="7"/>
  <c r="AF294" i="7"/>
  <c r="Q295" i="7"/>
  <c r="Y295" i="7"/>
  <c r="AG295" i="7"/>
  <c r="R296" i="7"/>
  <c r="Z296" i="7"/>
  <c r="AH296" i="7"/>
  <c r="S297" i="7"/>
  <c r="AA297" i="7"/>
  <c r="M299" i="7"/>
  <c r="U299" i="7"/>
  <c r="AC299" i="7"/>
  <c r="N300" i="7"/>
  <c r="V300" i="7"/>
  <c r="AD300" i="7"/>
  <c r="O301" i="7"/>
  <c r="W301" i="7"/>
  <c r="AE301" i="7"/>
  <c r="P302" i="7"/>
  <c r="X302" i="7"/>
  <c r="AF302" i="7"/>
  <c r="Q303" i="7"/>
  <c r="Y303" i="7"/>
  <c r="AG303" i="7"/>
  <c r="R304" i="7"/>
  <c r="Z304" i="7"/>
  <c r="AH304" i="7"/>
  <c r="Q306" i="7"/>
  <c r="Z306" i="7"/>
  <c r="AI306" i="7"/>
  <c r="M307" i="7"/>
  <c r="W307" i="7"/>
  <c r="AF307" i="7"/>
  <c r="R308" i="7"/>
  <c r="AA308" i="7"/>
  <c r="M309" i="7"/>
  <c r="V309" i="7"/>
  <c r="AE309" i="7"/>
  <c r="R310" i="7"/>
  <c r="AA310" i="7"/>
  <c r="N311" i="7"/>
  <c r="W311" i="7"/>
  <c r="AF311" i="7"/>
  <c r="T312" i="7"/>
  <c r="R313" i="7"/>
  <c r="AH314" i="7"/>
  <c r="Z314" i="7"/>
  <c r="R314" i="7"/>
  <c r="AG314" i="7"/>
  <c r="Y314" i="7"/>
  <c r="Q314" i="7"/>
  <c r="AF314" i="7"/>
  <c r="X314" i="7"/>
  <c r="P314" i="7"/>
  <c r="AC314" i="7"/>
  <c r="U314" i="7"/>
  <c r="M314" i="7"/>
  <c r="AA314" i="7"/>
  <c r="AD318" i="7"/>
  <c r="V318" i="7"/>
  <c r="N318" i="7"/>
  <c r="AC318" i="7"/>
  <c r="U318" i="7"/>
  <c r="M318" i="7"/>
  <c r="AJ318" i="7"/>
  <c r="AB318" i="7"/>
  <c r="T318" i="7"/>
  <c r="AG318" i="7"/>
  <c r="Y318" i="7"/>
  <c r="Q318" i="7"/>
  <c r="Z318" i="7"/>
  <c r="T320" i="7"/>
  <c r="AJ320" i="7"/>
  <c r="M321" i="7"/>
  <c r="AC321" i="7"/>
  <c r="AH322" i="7"/>
  <c r="Z322" i="7"/>
  <c r="R322" i="7"/>
  <c r="AG322" i="7"/>
  <c r="Y322" i="7"/>
  <c r="Q322" i="7"/>
  <c r="AF322" i="7"/>
  <c r="X322" i="7"/>
  <c r="P322" i="7"/>
  <c r="AC322" i="7"/>
  <c r="U322" i="7"/>
  <c r="M322" i="7"/>
  <c r="AA322" i="7"/>
  <c r="AD326" i="7"/>
  <c r="V326" i="7"/>
  <c r="N326" i="7"/>
  <c r="AC326" i="7"/>
  <c r="U326" i="7"/>
  <c r="M326" i="7"/>
  <c r="AJ326" i="7"/>
  <c r="AB326" i="7"/>
  <c r="T326" i="7"/>
  <c r="AG326" i="7"/>
  <c r="Y326" i="7"/>
  <c r="Q326" i="7"/>
  <c r="Z326" i="7"/>
  <c r="T328" i="7"/>
  <c r="AJ328" i="7"/>
  <c r="M343" i="7"/>
  <c r="AH344" i="7"/>
  <c r="Z344" i="7"/>
  <c r="R344" i="7"/>
  <c r="AG344" i="7"/>
  <c r="Y344" i="7"/>
  <c r="Q344" i="7"/>
  <c r="AF344" i="7"/>
  <c r="X344" i="7"/>
  <c r="P344" i="7"/>
  <c r="AC344" i="7"/>
  <c r="U344" i="7"/>
  <c r="M344" i="7"/>
  <c r="AA344" i="7"/>
  <c r="AD348" i="7"/>
  <c r="V348" i="7"/>
  <c r="N348" i="7"/>
  <c r="AC348" i="7"/>
  <c r="U348" i="7"/>
  <c r="M348" i="7"/>
  <c r="AJ348" i="7"/>
  <c r="AB348" i="7"/>
  <c r="T348" i="7"/>
  <c r="AG348" i="7"/>
  <c r="Y348" i="7"/>
  <c r="Q348" i="7"/>
  <c r="AF348" i="7"/>
  <c r="X348" i="7"/>
  <c r="P348" i="7"/>
  <c r="AE348" i="7"/>
  <c r="P349" i="7"/>
  <c r="T350" i="7"/>
  <c r="V352" i="7"/>
  <c r="AD356" i="7"/>
  <c r="V356" i="7"/>
  <c r="N356" i="7"/>
  <c r="AC356" i="7"/>
  <c r="U356" i="7"/>
  <c r="M356" i="7"/>
  <c r="AJ356" i="7"/>
  <c r="AB356" i="7"/>
  <c r="T356" i="7"/>
  <c r="AH356" i="7"/>
  <c r="Z356" i="7"/>
  <c r="R356" i="7"/>
  <c r="AG356" i="7"/>
  <c r="Y356" i="7"/>
  <c r="Q356" i="7"/>
  <c r="AF356" i="7"/>
  <c r="X356" i="7"/>
  <c r="P356" i="7"/>
  <c r="AB357" i="7"/>
  <c r="X361" i="7"/>
  <c r="AA364" i="7"/>
  <c r="W368" i="7"/>
  <c r="AH369" i="7"/>
  <c r="Z369" i="7"/>
  <c r="R369" i="7"/>
  <c r="AG369" i="7"/>
  <c r="Y369" i="7"/>
  <c r="Q369" i="7"/>
  <c r="AF369" i="7"/>
  <c r="X369" i="7"/>
  <c r="P369" i="7"/>
  <c r="AE369" i="7"/>
  <c r="W369" i="7"/>
  <c r="O369" i="7"/>
  <c r="AC369" i="7"/>
  <c r="U369" i="7"/>
  <c r="M369" i="7"/>
  <c r="AA376" i="7"/>
  <c r="AB377" i="7"/>
  <c r="AH414" i="7"/>
  <c r="Z414" i="7"/>
  <c r="R414" i="7"/>
  <c r="AG414" i="7"/>
  <c r="Y414" i="7"/>
  <c r="Q414" i="7"/>
  <c r="AF414" i="7"/>
  <c r="X414" i="7"/>
  <c r="P414" i="7"/>
  <c r="AE414" i="7"/>
  <c r="W414" i="7"/>
  <c r="O414" i="7"/>
  <c r="AD414" i="7"/>
  <c r="V414" i="7"/>
  <c r="N414" i="7"/>
  <c r="AC414" i="7"/>
  <c r="U414" i="7"/>
  <c r="M414" i="7"/>
  <c r="AJ414" i="7"/>
  <c r="AB414" i="7"/>
  <c r="T414" i="7"/>
  <c r="AI415" i="7"/>
  <c r="AJ424" i="7"/>
  <c r="AB426" i="7"/>
  <c r="S426" i="7"/>
  <c r="AI426" i="7"/>
  <c r="Z426" i="7"/>
  <c r="P426" i="7"/>
  <c r="AH426" i="7"/>
  <c r="X426" i="7"/>
  <c r="O426" i="7"/>
  <c r="AE426" i="7"/>
  <c r="V426" i="7"/>
  <c r="M426" i="7"/>
  <c r="S233" i="7"/>
  <c r="AA233" i="7"/>
  <c r="AI233" i="7"/>
  <c r="T234" i="7"/>
  <c r="AB234" i="7"/>
  <c r="AJ234" i="7"/>
  <c r="S241" i="7"/>
  <c r="AA241" i="7"/>
  <c r="AI241" i="7"/>
  <c r="T242" i="7"/>
  <c r="AB242" i="7"/>
  <c r="AJ242" i="7"/>
  <c r="S249" i="7"/>
  <c r="AA249" i="7"/>
  <c r="AI249" i="7"/>
  <c r="T250" i="7"/>
  <c r="AB250" i="7"/>
  <c r="AJ250" i="7"/>
  <c r="O253" i="7"/>
  <c r="W253" i="7"/>
  <c r="AE253" i="7"/>
  <c r="P254" i="7"/>
  <c r="X254" i="7"/>
  <c r="AF254" i="7"/>
  <c r="S257" i="7"/>
  <c r="AA257" i="7"/>
  <c r="AI257" i="7"/>
  <c r="T258" i="7"/>
  <c r="AB258" i="7"/>
  <c r="AJ258" i="7"/>
  <c r="O261" i="7"/>
  <c r="W261" i="7"/>
  <c r="AE261" i="7"/>
  <c r="P262" i="7"/>
  <c r="X262" i="7"/>
  <c r="AF262" i="7"/>
  <c r="S265" i="7"/>
  <c r="AA265" i="7"/>
  <c r="AI265" i="7"/>
  <c r="T266" i="7"/>
  <c r="AB266" i="7"/>
  <c r="AJ266" i="7"/>
  <c r="O269" i="7"/>
  <c r="W269" i="7"/>
  <c r="AE269" i="7"/>
  <c r="P270" i="7"/>
  <c r="X270" i="7"/>
  <c r="AF270" i="7"/>
  <c r="S280" i="7"/>
  <c r="AA280" i="7"/>
  <c r="AI280" i="7"/>
  <c r="T281" i="7"/>
  <c r="AB281" i="7"/>
  <c r="AJ281" i="7"/>
  <c r="O284" i="7"/>
  <c r="W284" i="7"/>
  <c r="AE284" i="7"/>
  <c r="P285" i="7"/>
  <c r="X285" i="7"/>
  <c r="AF285" i="7"/>
  <c r="S288" i="7"/>
  <c r="AA288" i="7"/>
  <c r="AI288" i="7"/>
  <c r="T289" i="7"/>
  <c r="AB289" i="7"/>
  <c r="AJ289" i="7"/>
  <c r="O292" i="7"/>
  <c r="W292" i="7"/>
  <c r="AE292" i="7"/>
  <c r="P293" i="7"/>
  <c r="X293" i="7"/>
  <c r="AF293" i="7"/>
  <c r="S296" i="7"/>
  <c r="AA296" i="7"/>
  <c r="AI296" i="7"/>
  <c r="T297" i="7"/>
  <c r="AB297" i="7"/>
  <c r="AJ297" i="7"/>
  <c r="O300" i="7"/>
  <c r="W300" i="7"/>
  <c r="AE300" i="7"/>
  <c r="P301" i="7"/>
  <c r="X301" i="7"/>
  <c r="AF301" i="7"/>
  <c r="S304" i="7"/>
  <c r="AA304" i="7"/>
  <c r="AJ304" i="7"/>
  <c r="O311" i="7"/>
  <c r="X311" i="7"/>
  <c r="AG311" i="7"/>
  <c r="AB314" i="7"/>
  <c r="AE319" i="7"/>
  <c r="W319" i="7"/>
  <c r="O319" i="7"/>
  <c r="AD319" i="7"/>
  <c r="V319" i="7"/>
  <c r="N319" i="7"/>
  <c r="AC319" i="7"/>
  <c r="U319" i="7"/>
  <c r="M319" i="7"/>
  <c r="AH319" i="7"/>
  <c r="Z319" i="7"/>
  <c r="R319" i="7"/>
  <c r="AA319" i="7"/>
  <c r="AB322" i="7"/>
  <c r="AE327" i="7"/>
  <c r="W327" i="7"/>
  <c r="O327" i="7"/>
  <c r="AD327" i="7"/>
  <c r="V327" i="7"/>
  <c r="N327" i="7"/>
  <c r="AC327" i="7"/>
  <c r="U327" i="7"/>
  <c r="M327" i="7"/>
  <c r="AH327" i="7"/>
  <c r="Z327" i="7"/>
  <c r="R327" i="7"/>
  <c r="AA327" i="7"/>
  <c r="U328" i="7"/>
  <c r="AB344" i="7"/>
  <c r="U350" i="7"/>
  <c r="AF357" i="7"/>
  <c r="AH360" i="7"/>
  <c r="Z360" i="7"/>
  <c r="R360" i="7"/>
  <c r="AG360" i="7"/>
  <c r="Y360" i="7"/>
  <c r="Q360" i="7"/>
  <c r="AF360" i="7"/>
  <c r="X360" i="7"/>
  <c r="P360" i="7"/>
  <c r="AD360" i="7"/>
  <c r="V360" i="7"/>
  <c r="N360" i="7"/>
  <c r="AC360" i="7"/>
  <c r="U360" i="7"/>
  <c r="M360" i="7"/>
  <c r="AJ360" i="7"/>
  <c r="AB360" i="7"/>
  <c r="T360" i="7"/>
  <c r="AB361" i="7"/>
  <c r="AH406" i="7"/>
  <c r="Z406" i="7"/>
  <c r="R406" i="7"/>
  <c r="AG406" i="7"/>
  <c r="Y406" i="7"/>
  <c r="Q406" i="7"/>
  <c r="AF406" i="7"/>
  <c r="X406" i="7"/>
  <c r="P406" i="7"/>
  <c r="AE406" i="7"/>
  <c r="W406" i="7"/>
  <c r="O406" i="7"/>
  <c r="AD406" i="7"/>
  <c r="V406" i="7"/>
  <c r="N406" i="7"/>
  <c r="AC406" i="7"/>
  <c r="U406" i="7"/>
  <c r="M406" i="7"/>
  <c r="AJ406" i="7"/>
  <c r="AB406" i="7"/>
  <c r="T406" i="7"/>
  <c r="AH415" i="7"/>
  <c r="Z415" i="7"/>
  <c r="R415" i="7"/>
  <c r="AG415" i="7"/>
  <c r="Y415" i="7"/>
  <c r="Q415" i="7"/>
  <c r="AF415" i="7"/>
  <c r="X415" i="7"/>
  <c r="P415" i="7"/>
  <c r="AE415" i="7"/>
  <c r="W415" i="7"/>
  <c r="O415" i="7"/>
  <c r="AC415" i="7"/>
  <c r="U415" i="7"/>
  <c r="M415" i="7"/>
  <c r="AC422" i="7"/>
  <c r="U422" i="7"/>
  <c r="M422" i="7"/>
  <c r="AB422" i="7"/>
  <c r="S422" i="7"/>
  <c r="AJ422" i="7"/>
  <c r="AA422" i="7"/>
  <c r="R422" i="7"/>
  <c r="AI422" i="7"/>
  <c r="Z422" i="7"/>
  <c r="Q422" i="7"/>
  <c r="AH422" i="7"/>
  <c r="Y422" i="7"/>
  <c r="P422" i="7"/>
  <c r="AG422" i="7"/>
  <c r="X422" i="7"/>
  <c r="O422" i="7"/>
  <c r="AF422" i="7"/>
  <c r="W422" i="7"/>
  <c r="N422" i="7"/>
  <c r="AE422" i="7"/>
  <c r="V422" i="7"/>
  <c r="AB424" i="7"/>
  <c r="S424" i="7"/>
  <c r="AI424" i="7"/>
  <c r="Z424" i="7"/>
  <c r="Q424" i="7"/>
  <c r="AH424" i="7"/>
  <c r="Y424" i="7"/>
  <c r="P424" i="7"/>
  <c r="AF424" i="7"/>
  <c r="V424" i="7"/>
  <c r="M424" i="7"/>
  <c r="S211" i="7"/>
  <c r="AA211" i="7"/>
  <c r="M213" i="7"/>
  <c r="U213" i="7"/>
  <c r="AC213" i="7"/>
  <c r="Q217" i="7"/>
  <c r="Y217" i="7"/>
  <c r="AG217" i="7"/>
  <c r="R218" i="7"/>
  <c r="Z218" i="7"/>
  <c r="AH218" i="7"/>
  <c r="S224" i="7"/>
  <c r="AA224" i="7"/>
  <c r="AI224" i="7"/>
  <c r="M226" i="7"/>
  <c r="U226" i="7"/>
  <c r="AC226" i="7"/>
  <c r="Q230" i="7"/>
  <c r="Y230" i="7"/>
  <c r="AG230" i="7"/>
  <c r="R231" i="7"/>
  <c r="Z231" i="7"/>
  <c r="AH231" i="7"/>
  <c r="S232" i="7"/>
  <c r="AA232" i="7"/>
  <c r="AI232" i="7"/>
  <c r="T233" i="7"/>
  <c r="AB233" i="7"/>
  <c r="AJ233" i="7"/>
  <c r="M234" i="7"/>
  <c r="U234" i="7"/>
  <c r="AC234" i="7"/>
  <c r="Q238" i="7"/>
  <c r="Y238" i="7"/>
  <c r="AG238" i="7"/>
  <c r="R239" i="7"/>
  <c r="Z239" i="7"/>
  <c r="AH239" i="7"/>
  <c r="S240" i="7"/>
  <c r="AA240" i="7"/>
  <c r="AI240" i="7"/>
  <c r="T241" i="7"/>
  <c r="AB241" i="7"/>
  <c r="AJ241" i="7"/>
  <c r="M242" i="7"/>
  <c r="U242" i="7"/>
  <c r="AC242" i="7"/>
  <c r="Q246" i="7"/>
  <c r="Y246" i="7"/>
  <c r="AG246" i="7"/>
  <c r="R247" i="7"/>
  <c r="Z247" i="7"/>
  <c r="AH247" i="7"/>
  <c r="S248" i="7"/>
  <c r="AA248" i="7"/>
  <c r="T249" i="7"/>
  <c r="AB249" i="7"/>
  <c r="AJ249" i="7"/>
  <c r="M250" i="7"/>
  <c r="U250" i="7"/>
  <c r="AC250" i="7"/>
  <c r="P253" i="7"/>
  <c r="X253" i="7"/>
  <c r="AF253" i="7"/>
  <c r="Q254" i="7"/>
  <c r="Y254" i="7"/>
  <c r="AG254" i="7"/>
  <c r="R255" i="7"/>
  <c r="Z255" i="7"/>
  <c r="AH255" i="7"/>
  <c r="S256" i="7"/>
  <c r="AA256" i="7"/>
  <c r="T257" i="7"/>
  <c r="AB257" i="7"/>
  <c r="AJ257" i="7"/>
  <c r="M258" i="7"/>
  <c r="U258" i="7"/>
  <c r="AC258" i="7"/>
  <c r="P261" i="7"/>
  <c r="X261" i="7"/>
  <c r="AF261" i="7"/>
  <c r="Q262" i="7"/>
  <c r="Y262" i="7"/>
  <c r="AG262" i="7"/>
  <c r="R263" i="7"/>
  <c r="Z263" i="7"/>
  <c r="AH263" i="7"/>
  <c r="S264" i="7"/>
  <c r="AA264" i="7"/>
  <c r="T265" i="7"/>
  <c r="AB265" i="7"/>
  <c r="AJ265" i="7"/>
  <c r="M266" i="7"/>
  <c r="U266" i="7"/>
  <c r="AC266" i="7"/>
  <c r="P269" i="7"/>
  <c r="X269" i="7"/>
  <c r="AF269" i="7"/>
  <c r="Q270" i="7"/>
  <c r="Y270" i="7"/>
  <c r="AG270" i="7"/>
  <c r="R271" i="7"/>
  <c r="Z271" i="7"/>
  <c r="AH271" i="7"/>
  <c r="S272" i="7"/>
  <c r="AA272" i="7"/>
  <c r="T280" i="7"/>
  <c r="AB280" i="7"/>
  <c r="AJ280" i="7"/>
  <c r="M281" i="7"/>
  <c r="U281" i="7"/>
  <c r="O283" i="7"/>
  <c r="W283" i="7"/>
  <c r="AE283" i="7"/>
  <c r="P284" i="7"/>
  <c r="X284" i="7"/>
  <c r="AF284" i="7"/>
  <c r="Q285" i="7"/>
  <c r="Y285" i="7"/>
  <c r="AG285" i="7"/>
  <c r="R286" i="7"/>
  <c r="Z286" i="7"/>
  <c r="AH286" i="7"/>
  <c r="S287" i="7"/>
  <c r="AA287" i="7"/>
  <c r="T288" i="7"/>
  <c r="AB288" i="7"/>
  <c r="AJ288" i="7"/>
  <c r="M289" i="7"/>
  <c r="U289" i="7"/>
  <c r="AC289" i="7"/>
  <c r="O291" i="7"/>
  <c r="W291" i="7"/>
  <c r="AE291" i="7"/>
  <c r="P292" i="7"/>
  <c r="X292" i="7"/>
  <c r="AF292" i="7"/>
  <c r="Q293" i="7"/>
  <c r="Y293" i="7"/>
  <c r="AG293" i="7"/>
  <c r="R294" i="7"/>
  <c r="Z294" i="7"/>
  <c r="AH294" i="7"/>
  <c r="S295" i="7"/>
  <c r="AA295" i="7"/>
  <c r="T296" i="7"/>
  <c r="AB296" i="7"/>
  <c r="AJ296" i="7"/>
  <c r="M297" i="7"/>
  <c r="U297" i="7"/>
  <c r="AC297" i="7"/>
  <c r="O299" i="7"/>
  <c r="W299" i="7"/>
  <c r="AE299" i="7"/>
  <c r="P300" i="7"/>
  <c r="X300" i="7"/>
  <c r="AF300" i="7"/>
  <c r="Q301" i="7"/>
  <c r="Y301" i="7"/>
  <c r="AG301" i="7"/>
  <c r="R302" i="7"/>
  <c r="Z302" i="7"/>
  <c r="AH302" i="7"/>
  <c r="S303" i="7"/>
  <c r="AA303" i="7"/>
  <c r="T304" i="7"/>
  <c r="AB304" i="7"/>
  <c r="S306" i="7"/>
  <c r="P307" i="7"/>
  <c r="Y307" i="7"/>
  <c r="AE308" i="7"/>
  <c r="W308" i="7"/>
  <c r="O308" i="7"/>
  <c r="T308" i="7"/>
  <c r="AC308" i="7"/>
  <c r="O309" i="7"/>
  <c r="Y309" i="7"/>
  <c r="AG310" i="7"/>
  <c r="Y310" i="7"/>
  <c r="Q310" i="7"/>
  <c r="T310" i="7"/>
  <c r="AC310" i="7"/>
  <c r="P311" i="7"/>
  <c r="Y311" i="7"/>
  <c r="AI311" i="7"/>
  <c r="AF312" i="7"/>
  <c r="X312" i="7"/>
  <c r="P312" i="7"/>
  <c r="V312" i="7"/>
  <c r="AG312" i="7"/>
  <c r="AG313" i="7"/>
  <c r="Y313" i="7"/>
  <c r="Q313" i="7"/>
  <c r="AF313" i="7"/>
  <c r="X313" i="7"/>
  <c r="AJ313" i="7"/>
  <c r="AB313" i="7"/>
  <c r="T313" i="7"/>
  <c r="U313" i="7"/>
  <c r="AH313" i="7"/>
  <c r="N314" i="7"/>
  <c r="AD314" i="7"/>
  <c r="AH315" i="7"/>
  <c r="Z315" i="7"/>
  <c r="R315" i="7"/>
  <c r="AB315" i="7"/>
  <c r="AB319" i="7"/>
  <c r="Y320" i="7"/>
  <c r="R321" i="7"/>
  <c r="N322" i="7"/>
  <c r="AD322" i="7"/>
  <c r="AH323" i="7"/>
  <c r="Z323" i="7"/>
  <c r="R323" i="7"/>
  <c r="AB323" i="7"/>
  <c r="AB327" i="7"/>
  <c r="Y328" i="7"/>
  <c r="N344" i="7"/>
  <c r="AD344" i="7"/>
  <c r="AH345" i="7"/>
  <c r="Z345" i="7"/>
  <c r="R345" i="7"/>
  <c r="AG345" i="7"/>
  <c r="Y345" i="7"/>
  <c r="Q345" i="7"/>
  <c r="AB345" i="7"/>
  <c r="Y350" i="7"/>
  <c r="AH353" i="7"/>
  <c r="Z353" i="7"/>
  <c r="R353" i="7"/>
  <c r="AG353" i="7"/>
  <c r="Y353" i="7"/>
  <c r="Q353" i="7"/>
  <c r="AE353" i="7"/>
  <c r="W353" i="7"/>
  <c r="O353" i="7"/>
  <c r="AC353" i="7"/>
  <c r="U353" i="7"/>
  <c r="M353" i="7"/>
  <c r="J354" i="7"/>
  <c r="AJ357" i="7"/>
  <c r="AF361" i="7"/>
  <c r="AE368" i="7"/>
  <c r="AH407" i="7"/>
  <c r="Z407" i="7"/>
  <c r="R407" i="7"/>
  <c r="AG407" i="7"/>
  <c r="Y407" i="7"/>
  <c r="Q407" i="7"/>
  <c r="AF407" i="7"/>
  <c r="X407" i="7"/>
  <c r="P407" i="7"/>
  <c r="AE407" i="7"/>
  <c r="W407" i="7"/>
  <c r="O407" i="7"/>
  <c r="AC407" i="7"/>
  <c r="U407" i="7"/>
  <c r="M407" i="7"/>
  <c r="S414" i="7"/>
  <c r="T415" i="7"/>
  <c r="U424" i="7"/>
  <c r="AD426" i="7"/>
  <c r="AJ437" i="7"/>
  <c r="AB437" i="7"/>
  <c r="T437" i="7"/>
  <c r="AA437" i="7"/>
  <c r="R437" i="7"/>
  <c r="AI437" i="7"/>
  <c r="Z437" i="7"/>
  <c r="Q437" i="7"/>
  <c r="AH437" i="7"/>
  <c r="Y437" i="7"/>
  <c r="P437" i="7"/>
  <c r="AG437" i="7"/>
  <c r="X437" i="7"/>
  <c r="O437" i="7"/>
  <c r="AF437" i="7"/>
  <c r="W437" i="7"/>
  <c r="N437" i="7"/>
  <c r="AE437" i="7"/>
  <c r="V437" i="7"/>
  <c r="M437" i="7"/>
  <c r="AD437" i="7"/>
  <c r="U437" i="7"/>
  <c r="AI439" i="7"/>
  <c r="Z439" i="7"/>
  <c r="Q439" i="7"/>
  <c r="AH439" i="7"/>
  <c r="Y439" i="7"/>
  <c r="P439" i="7"/>
  <c r="AF439" i="7"/>
  <c r="W439" i="7"/>
  <c r="M439" i="7"/>
  <c r="AH498" i="7"/>
  <c r="Z498" i="7"/>
  <c r="R498" i="7"/>
  <c r="AG498" i="7"/>
  <c r="Y498" i="7"/>
  <c r="Q498" i="7"/>
  <c r="AF498" i="7"/>
  <c r="X498" i="7"/>
  <c r="P498" i="7"/>
  <c r="AE498" i="7"/>
  <c r="W498" i="7"/>
  <c r="O498" i="7"/>
  <c r="AD498" i="7"/>
  <c r="V498" i="7"/>
  <c r="N498" i="7"/>
  <c r="AC498" i="7"/>
  <c r="U498" i="7"/>
  <c r="M498" i="7"/>
  <c r="AJ498" i="7"/>
  <c r="AB498" i="7"/>
  <c r="T498" i="7"/>
  <c r="AI498" i="7"/>
  <c r="AA498" i="7"/>
  <c r="S498" i="7"/>
  <c r="AG745" i="7"/>
  <c r="Y745" i="7"/>
  <c r="Q745" i="7"/>
  <c r="AF745" i="7"/>
  <c r="X745" i="7"/>
  <c r="P745" i="7"/>
  <c r="AE745" i="7"/>
  <c r="W745" i="7"/>
  <c r="O745" i="7"/>
  <c r="AD745" i="7"/>
  <c r="V745" i="7"/>
  <c r="N745" i="7"/>
  <c r="AC745" i="7"/>
  <c r="AB745" i="7"/>
  <c r="Z745" i="7"/>
  <c r="U745" i="7"/>
  <c r="T745" i="7"/>
  <c r="R745" i="7"/>
  <c r="AJ745" i="7"/>
  <c r="M745" i="7"/>
  <c r="AH745" i="7"/>
  <c r="S218" i="7"/>
  <c r="AA218" i="7"/>
  <c r="AI218" i="7"/>
  <c r="T224" i="7"/>
  <c r="AB224" i="7"/>
  <c r="AJ224" i="7"/>
  <c r="S231" i="7"/>
  <c r="AA231" i="7"/>
  <c r="AI231" i="7"/>
  <c r="T232" i="7"/>
  <c r="AB232" i="7"/>
  <c r="AJ232" i="7"/>
  <c r="M233" i="7"/>
  <c r="U233" i="7"/>
  <c r="AC233" i="7"/>
  <c r="N234" i="7"/>
  <c r="V234" i="7"/>
  <c r="AD234" i="7"/>
  <c r="S239" i="7"/>
  <c r="AA239" i="7"/>
  <c r="AI239" i="7"/>
  <c r="T240" i="7"/>
  <c r="AB240" i="7"/>
  <c r="AJ240" i="7"/>
  <c r="M241" i="7"/>
  <c r="U241" i="7"/>
  <c r="AC241" i="7"/>
  <c r="N242" i="7"/>
  <c r="V242" i="7"/>
  <c r="AD242" i="7"/>
  <c r="S247" i="7"/>
  <c r="AA247" i="7"/>
  <c r="AI247" i="7"/>
  <c r="T248" i="7"/>
  <c r="AB248" i="7"/>
  <c r="AJ248" i="7"/>
  <c r="M249" i="7"/>
  <c r="U249" i="7"/>
  <c r="AC249" i="7"/>
  <c r="N250" i="7"/>
  <c r="V250" i="7"/>
  <c r="AD250" i="7"/>
  <c r="Q253" i="7"/>
  <c r="Y253" i="7"/>
  <c r="AG253" i="7"/>
  <c r="R254" i="7"/>
  <c r="Z254" i="7"/>
  <c r="AH254" i="7"/>
  <c r="S255" i="7"/>
  <c r="AA255" i="7"/>
  <c r="AI255" i="7"/>
  <c r="T256" i="7"/>
  <c r="AB256" i="7"/>
  <c r="AJ256" i="7"/>
  <c r="M257" i="7"/>
  <c r="U257" i="7"/>
  <c r="AC257" i="7"/>
  <c r="N258" i="7"/>
  <c r="V258" i="7"/>
  <c r="AD258" i="7"/>
  <c r="Q261" i="7"/>
  <c r="Y261" i="7"/>
  <c r="AG261" i="7"/>
  <c r="R262" i="7"/>
  <c r="Z262" i="7"/>
  <c r="AH262" i="7"/>
  <c r="S263" i="7"/>
  <c r="AA263" i="7"/>
  <c r="AI263" i="7"/>
  <c r="T264" i="7"/>
  <c r="AB264" i="7"/>
  <c r="AJ264" i="7"/>
  <c r="M265" i="7"/>
  <c r="U265" i="7"/>
  <c r="AC265" i="7"/>
  <c r="N266" i="7"/>
  <c r="V266" i="7"/>
  <c r="AD266" i="7"/>
  <c r="Q269" i="7"/>
  <c r="Y269" i="7"/>
  <c r="AG269" i="7"/>
  <c r="R270" i="7"/>
  <c r="Z270" i="7"/>
  <c r="AH270" i="7"/>
  <c r="S271" i="7"/>
  <c r="AA271" i="7"/>
  <c r="AI271" i="7"/>
  <c r="T272" i="7"/>
  <c r="AB272" i="7"/>
  <c r="AJ272" i="7"/>
  <c r="M280" i="7"/>
  <c r="U280" i="7"/>
  <c r="AC280" i="7"/>
  <c r="N281" i="7"/>
  <c r="V281" i="7"/>
  <c r="AD281" i="7"/>
  <c r="Q284" i="7"/>
  <c r="Y284" i="7"/>
  <c r="AG284" i="7"/>
  <c r="R285" i="7"/>
  <c r="Z285" i="7"/>
  <c r="AH285" i="7"/>
  <c r="S286" i="7"/>
  <c r="AA286" i="7"/>
  <c r="AI286" i="7"/>
  <c r="T287" i="7"/>
  <c r="AB287" i="7"/>
  <c r="AJ287" i="7"/>
  <c r="M288" i="7"/>
  <c r="U288" i="7"/>
  <c r="AC288" i="7"/>
  <c r="N289" i="7"/>
  <c r="V289" i="7"/>
  <c r="AD289" i="7"/>
  <c r="Q292" i="7"/>
  <c r="Y292" i="7"/>
  <c r="AG292" i="7"/>
  <c r="R293" i="7"/>
  <c r="Z293" i="7"/>
  <c r="AH293" i="7"/>
  <c r="S294" i="7"/>
  <c r="AA294" i="7"/>
  <c r="AI294" i="7"/>
  <c r="T295" i="7"/>
  <c r="AB295" i="7"/>
  <c r="AJ295" i="7"/>
  <c r="M296" i="7"/>
  <c r="U296" i="7"/>
  <c r="AC296" i="7"/>
  <c r="N297" i="7"/>
  <c r="V297" i="7"/>
  <c r="AD297" i="7"/>
  <c r="Q300" i="7"/>
  <c r="Y300" i="7"/>
  <c r="AG300" i="7"/>
  <c r="R301" i="7"/>
  <c r="Z301" i="7"/>
  <c r="AH301" i="7"/>
  <c r="S302" i="7"/>
  <c r="AA302" i="7"/>
  <c r="AI302" i="7"/>
  <c r="T303" i="7"/>
  <c r="AB303" i="7"/>
  <c r="AJ303" i="7"/>
  <c r="M304" i="7"/>
  <c r="U304" i="7"/>
  <c r="AC304" i="7"/>
  <c r="AC306" i="7"/>
  <c r="U306" i="7"/>
  <c r="M306" i="7"/>
  <c r="T306" i="7"/>
  <c r="AD306" i="7"/>
  <c r="U308" i="7"/>
  <c r="AD308" i="7"/>
  <c r="U310" i="7"/>
  <c r="AD310" i="7"/>
  <c r="J311" i="7"/>
  <c r="Q311" i="7"/>
  <c r="AA311" i="7"/>
  <c r="AJ311" i="7"/>
  <c r="O314" i="7"/>
  <c r="AE314" i="7"/>
  <c r="P319" i="7"/>
  <c r="AF319" i="7"/>
  <c r="AI320" i="7"/>
  <c r="O322" i="7"/>
  <c r="AE322" i="7"/>
  <c r="P327" i="7"/>
  <c r="AF327" i="7"/>
  <c r="AI328" i="7"/>
  <c r="O344" i="7"/>
  <c r="AE344" i="7"/>
  <c r="AB350" i="7"/>
  <c r="AH352" i="7"/>
  <c r="Z352" i="7"/>
  <c r="R352" i="7"/>
  <c r="AG352" i="7"/>
  <c r="Y352" i="7"/>
  <c r="Q352" i="7"/>
  <c r="AF352" i="7"/>
  <c r="X352" i="7"/>
  <c r="P352" i="7"/>
  <c r="AC352" i="7"/>
  <c r="U352" i="7"/>
  <c r="M352" i="7"/>
  <c r="AJ352" i="7"/>
  <c r="AB352" i="7"/>
  <c r="T352" i="7"/>
  <c r="AD352" i="7"/>
  <c r="AE357" i="7"/>
  <c r="O360" i="7"/>
  <c r="AD364" i="7"/>
  <c r="V364" i="7"/>
  <c r="N364" i="7"/>
  <c r="AC364" i="7"/>
  <c r="U364" i="7"/>
  <c r="M364" i="7"/>
  <c r="AJ364" i="7"/>
  <c r="AB364" i="7"/>
  <c r="T364" i="7"/>
  <c r="AH364" i="7"/>
  <c r="Z364" i="7"/>
  <c r="R364" i="7"/>
  <c r="AG364" i="7"/>
  <c r="Y364" i="7"/>
  <c r="Q364" i="7"/>
  <c r="AF364" i="7"/>
  <c r="X364" i="7"/>
  <c r="P364" i="7"/>
  <c r="AH384" i="7"/>
  <c r="Z384" i="7"/>
  <c r="R384" i="7"/>
  <c r="AG384" i="7"/>
  <c r="Y384" i="7"/>
  <c r="Q384" i="7"/>
  <c r="AF384" i="7"/>
  <c r="X384" i="7"/>
  <c r="P384" i="7"/>
  <c r="AE384" i="7"/>
  <c r="W384" i="7"/>
  <c r="O384" i="7"/>
  <c r="AD384" i="7"/>
  <c r="V384" i="7"/>
  <c r="N384" i="7"/>
  <c r="AC384" i="7"/>
  <c r="U384" i="7"/>
  <c r="M384" i="7"/>
  <c r="AJ384" i="7"/>
  <c r="AB384" i="7"/>
  <c r="T384" i="7"/>
  <c r="AI385" i="7"/>
  <c r="AE454" i="7"/>
  <c r="W454" i="7"/>
  <c r="O454" i="7"/>
  <c r="AD454" i="7"/>
  <c r="V454" i="7"/>
  <c r="N454" i="7"/>
  <c r="AC454" i="7"/>
  <c r="U454" i="7"/>
  <c r="M454" i="7"/>
  <c r="AJ454" i="7"/>
  <c r="AB454" i="7"/>
  <c r="T454" i="7"/>
  <c r="Y454" i="7"/>
  <c r="X454" i="7"/>
  <c r="AI454" i="7"/>
  <c r="S454" i="7"/>
  <c r="AH454" i="7"/>
  <c r="R454" i="7"/>
  <c r="AG454" i="7"/>
  <c r="Q454" i="7"/>
  <c r="AF454" i="7"/>
  <c r="P454" i="7"/>
  <c r="AA454" i="7"/>
  <c r="AH744" i="7"/>
  <c r="Z744" i="7"/>
  <c r="R744" i="7"/>
  <c r="AF744" i="7"/>
  <c r="X744" i="7"/>
  <c r="P744" i="7"/>
  <c r="AE744" i="7"/>
  <c r="W744" i="7"/>
  <c r="O744" i="7"/>
  <c r="AD744" i="7"/>
  <c r="V744" i="7"/>
  <c r="N744" i="7"/>
  <c r="AC744" i="7"/>
  <c r="U744" i="7"/>
  <c r="M744" i="7"/>
  <c r="AB744" i="7"/>
  <c r="AA744" i="7"/>
  <c r="Y744" i="7"/>
  <c r="T744" i="7"/>
  <c r="S744" i="7"/>
  <c r="AJ744" i="7"/>
  <c r="Q744" i="7"/>
  <c r="AI744" i="7"/>
  <c r="AG744" i="7"/>
  <c r="S217" i="7"/>
  <c r="AA217" i="7"/>
  <c r="AI217" i="7"/>
  <c r="T218" i="7"/>
  <c r="AB218" i="7"/>
  <c r="AJ218" i="7"/>
  <c r="M224" i="7"/>
  <c r="U224" i="7"/>
  <c r="S230" i="7"/>
  <c r="AA230" i="7"/>
  <c r="AI230" i="7"/>
  <c r="T231" i="7"/>
  <c r="AB231" i="7"/>
  <c r="AJ231" i="7"/>
  <c r="M232" i="7"/>
  <c r="U232" i="7"/>
  <c r="N233" i="7"/>
  <c r="V233" i="7"/>
  <c r="AD233" i="7"/>
  <c r="O234" i="7"/>
  <c r="W234" i="7"/>
  <c r="S238" i="7"/>
  <c r="AA238" i="7"/>
  <c r="AI238" i="7"/>
  <c r="T239" i="7"/>
  <c r="AB239" i="7"/>
  <c r="AJ239" i="7"/>
  <c r="M240" i="7"/>
  <c r="U240" i="7"/>
  <c r="N241" i="7"/>
  <c r="V241" i="7"/>
  <c r="AD241" i="7"/>
  <c r="O242" i="7"/>
  <c r="W242" i="7"/>
  <c r="S246" i="7"/>
  <c r="AA246" i="7"/>
  <c r="AI246" i="7"/>
  <c r="T247" i="7"/>
  <c r="AB247" i="7"/>
  <c r="AJ247" i="7"/>
  <c r="M248" i="7"/>
  <c r="U248" i="7"/>
  <c r="AC248" i="7"/>
  <c r="N249" i="7"/>
  <c r="V249" i="7"/>
  <c r="AD249" i="7"/>
  <c r="O250" i="7"/>
  <c r="W250" i="7"/>
  <c r="R253" i="7"/>
  <c r="Z253" i="7"/>
  <c r="AH253" i="7"/>
  <c r="S254" i="7"/>
  <c r="AA254" i="7"/>
  <c r="AI254" i="7"/>
  <c r="T255" i="7"/>
  <c r="AB255" i="7"/>
  <c r="AJ255" i="7"/>
  <c r="M256" i="7"/>
  <c r="U256" i="7"/>
  <c r="AC256" i="7"/>
  <c r="N257" i="7"/>
  <c r="V257" i="7"/>
  <c r="AD257" i="7"/>
  <c r="O258" i="7"/>
  <c r="W258" i="7"/>
  <c r="R261" i="7"/>
  <c r="Z261" i="7"/>
  <c r="AH261" i="7"/>
  <c r="S262" i="7"/>
  <c r="AA262" i="7"/>
  <c r="AI262" i="7"/>
  <c r="T263" i="7"/>
  <c r="AB263" i="7"/>
  <c r="AJ263" i="7"/>
  <c r="M264" i="7"/>
  <c r="U264" i="7"/>
  <c r="AC264" i="7"/>
  <c r="N265" i="7"/>
  <c r="V265" i="7"/>
  <c r="AD265" i="7"/>
  <c r="O266" i="7"/>
  <c r="W266" i="7"/>
  <c r="R269" i="7"/>
  <c r="Z269" i="7"/>
  <c r="AH269" i="7"/>
  <c r="S270" i="7"/>
  <c r="AA270" i="7"/>
  <c r="AI270" i="7"/>
  <c r="T271" i="7"/>
  <c r="AB271" i="7"/>
  <c r="N280" i="7"/>
  <c r="V280" i="7"/>
  <c r="AD280" i="7"/>
  <c r="O281" i="7"/>
  <c r="W281" i="7"/>
  <c r="AE281" i="7"/>
  <c r="R284" i="7"/>
  <c r="Z284" i="7"/>
  <c r="AH284" i="7"/>
  <c r="S285" i="7"/>
  <c r="AA285" i="7"/>
  <c r="AI285" i="7"/>
  <c r="T286" i="7"/>
  <c r="AB286" i="7"/>
  <c r="N288" i="7"/>
  <c r="V288" i="7"/>
  <c r="AD288" i="7"/>
  <c r="O289" i="7"/>
  <c r="W289" i="7"/>
  <c r="AE289" i="7"/>
  <c r="R292" i="7"/>
  <c r="Z292" i="7"/>
  <c r="AH292" i="7"/>
  <c r="S293" i="7"/>
  <c r="AA293" i="7"/>
  <c r="AI293" i="7"/>
  <c r="T294" i="7"/>
  <c r="AB294" i="7"/>
  <c r="N296" i="7"/>
  <c r="V296" i="7"/>
  <c r="AD296" i="7"/>
  <c r="O297" i="7"/>
  <c r="W297" i="7"/>
  <c r="AE297" i="7"/>
  <c r="R300" i="7"/>
  <c r="Z300" i="7"/>
  <c r="AH300" i="7"/>
  <c r="S301" i="7"/>
  <c r="AA301" i="7"/>
  <c r="AI301" i="7"/>
  <c r="T302" i="7"/>
  <c r="AB302" i="7"/>
  <c r="N304" i="7"/>
  <c r="V304" i="7"/>
  <c r="AD304" i="7"/>
  <c r="V306" i="7"/>
  <c r="AE306" i="7"/>
  <c r="S311" i="7"/>
  <c r="S314" i="7"/>
  <c r="AI314" i="7"/>
  <c r="Q319" i="7"/>
  <c r="AG319" i="7"/>
  <c r="AF320" i="7"/>
  <c r="X320" i="7"/>
  <c r="P320" i="7"/>
  <c r="AE320" i="7"/>
  <c r="W320" i="7"/>
  <c r="O320" i="7"/>
  <c r="AD320" i="7"/>
  <c r="V320" i="7"/>
  <c r="N320" i="7"/>
  <c r="AB320" i="7"/>
  <c r="S322" i="7"/>
  <c r="AI322" i="7"/>
  <c r="AF328" i="7"/>
  <c r="X328" i="7"/>
  <c r="P328" i="7"/>
  <c r="AE328" i="7"/>
  <c r="W328" i="7"/>
  <c r="O328" i="7"/>
  <c r="AD328" i="7"/>
  <c r="V328" i="7"/>
  <c r="N328" i="7"/>
  <c r="AB328" i="7"/>
  <c r="AI350" i="7"/>
  <c r="AI361" i="7"/>
  <c r="AH368" i="7"/>
  <c r="Z368" i="7"/>
  <c r="R368" i="7"/>
  <c r="AG368" i="7"/>
  <c r="Y368" i="7"/>
  <c r="Q368" i="7"/>
  <c r="AF368" i="7"/>
  <c r="X368" i="7"/>
  <c r="P368" i="7"/>
  <c r="AD368" i="7"/>
  <c r="V368" i="7"/>
  <c r="N368" i="7"/>
  <c r="AC368" i="7"/>
  <c r="U368" i="7"/>
  <c r="M368" i="7"/>
  <c r="AJ368" i="7"/>
  <c r="AB368" i="7"/>
  <c r="T368" i="7"/>
  <c r="AH385" i="7"/>
  <c r="Z385" i="7"/>
  <c r="R385" i="7"/>
  <c r="AG385" i="7"/>
  <c r="Y385" i="7"/>
  <c r="Q385" i="7"/>
  <c r="AF385" i="7"/>
  <c r="X385" i="7"/>
  <c r="P385" i="7"/>
  <c r="AE385" i="7"/>
  <c r="W385" i="7"/>
  <c r="O385" i="7"/>
  <c r="AC385" i="7"/>
  <c r="U385" i="7"/>
  <c r="M385" i="7"/>
  <c r="AH435" i="7"/>
  <c r="Z435" i="7"/>
  <c r="R435" i="7"/>
  <c r="AB435" i="7"/>
  <c r="S435" i="7"/>
  <c r="AJ435" i="7"/>
  <c r="AA435" i="7"/>
  <c r="Q435" i="7"/>
  <c r="AI435" i="7"/>
  <c r="Y435" i="7"/>
  <c r="P435" i="7"/>
  <c r="AG435" i="7"/>
  <c r="X435" i="7"/>
  <c r="O435" i="7"/>
  <c r="AF435" i="7"/>
  <c r="W435" i="7"/>
  <c r="N435" i="7"/>
  <c r="AE435" i="7"/>
  <c r="V435" i="7"/>
  <c r="M435" i="7"/>
  <c r="AD435" i="7"/>
  <c r="U435" i="7"/>
  <c r="S253" i="7"/>
  <c r="AA253" i="7"/>
  <c r="AI253" i="7"/>
  <c r="T254" i="7"/>
  <c r="AB254" i="7"/>
  <c r="S261" i="7"/>
  <c r="AA261" i="7"/>
  <c r="AI261" i="7"/>
  <c r="T262" i="7"/>
  <c r="AB262" i="7"/>
  <c r="S269" i="7"/>
  <c r="AA269" i="7"/>
  <c r="AI269" i="7"/>
  <c r="T270" i="7"/>
  <c r="AB270" i="7"/>
  <c r="S284" i="7"/>
  <c r="AA284" i="7"/>
  <c r="AI284" i="7"/>
  <c r="T285" i="7"/>
  <c r="AB285" i="7"/>
  <c r="S292" i="7"/>
  <c r="AA292" i="7"/>
  <c r="AI292" i="7"/>
  <c r="T293" i="7"/>
  <c r="AB293" i="7"/>
  <c r="S300" i="7"/>
  <c r="AA300" i="7"/>
  <c r="AI300" i="7"/>
  <c r="T301" i="7"/>
  <c r="AB301" i="7"/>
  <c r="AH311" i="7"/>
  <c r="Z311" i="7"/>
  <c r="R311" i="7"/>
  <c r="T311" i="7"/>
  <c r="AC311" i="7"/>
  <c r="AF350" i="7"/>
  <c r="X350" i="7"/>
  <c r="P350" i="7"/>
  <c r="AE350" i="7"/>
  <c r="W350" i="7"/>
  <c r="O350" i="7"/>
  <c r="AD350" i="7"/>
  <c r="V350" i="7"/>
  <c r="N350" i="7"/>
  <c r="AH350" i="7"/>
  <c r="Z350" i="7"/>
  <c r="R350" i="7"/>
  <c r="AG350" i="7"/>
  <c r="AH361" i="7"/>
  <c r="Z361" i="7"/>
  <c r="R361" i="7"/>
  <c r="AG361" i="7"/>
  <c r="Y361" i="7"/>
  <c r="Q361" i="7"/>
  <c r="AE361" i="7"/>
  <c r="W361" i="7"/>
  <c r="O361" i="7"/>
  <c r="AC361" i="7"/>
  <c r="U361" i="7"/>
  <c r="M361" i="7"/>
  <c r="AH376" i="7"/>
  <c r="Z376" i="7"/>
  <c r="R376" i="7"/>
  <c r="AG376" i="7"/>
  <c r="Y376" i="7"/>
  <c r="Q376" i="7"/>
  <c r="AF376" i="7"/>
  <c r="X376" i="7"/>
  <c r="P376" i="7"/>
  <c r="AE376" i="7"/>
  <c r="W376" i="7"/>
  <c r="O376" i="7"/>
  <c r="AD376" i="7"/>
  <c r="V376" i="7"/>
  <c r="N376" i="7"/>
  <c r="AC376" i="7"/>
  <c r="U376" i="7"/>
  <c r="M376" i="7"/>
  <c r="AJ376" i="7"/>
  <c r="AB376" i="7"/>
  <c r="T376" i="7"/>
  <c r="S207" i="7"/>
  <c r="AA207" i="7"/>
  <c r="Q213" i="7"/>
  <c r="Y213" i="7"/>
  <c r="S215" i="7"/>
  <c r="AA215" i="7"/>
  <c r="M217" i="7"/>
  <c r="U217" i="7"/>
  <c r="N218" i="7"/>
  <c r="V218" i="7"/>
  <c r="O224" i="7"/>
  <c r="W224" i="7"/>
  <c r="Q226" i="7"/>
  <c r="Y226" i="7"/>
  <c r="S228" i="7"/>
  <c r="AA228" i="7"/>
  <c r="M230" i="7"/>
  <c r="U230" i="7"/>
  <c r="N231" i="7"/>
  <c r="V231" i="7"/>
  <c r="O232" i="7"/>
  <c r="W232" i="7"/>
  <c r="P233" i="7"/>
  <c r="X233" i="7"/>
  <c r="Q234" i="7"/>
  <c r="Y234" i="7"/>
  <c r="S236" i="7"/>
  <c r="AA236" i="7"/>
  <c r="M238" i="7"/>
  <c r="U238" i="7"/>
  <c r="N239" i="7"/>
  <c r="V239" i="7"/>
  <c r="O240" i="7"/>
  <c r="W240" i="7"/>
  <c r="P241" i="7"/>
  <c r="X241" i="7"/>
  <c r="Q242" i="7"/>
  <c r="Y242" i="7"/>
  <c r="S244" i="7"/>
  <c r="AA244" i="7"/>
  <c r="M246" i="7"/>
  <c r="U246" i="7"/>
  <c r="N247" i="7"/>
  <c r="V247" i="7"/>
  <c r="O248" i="7"/>
  <c r="W248" i="7"/>
  <c r="P249" i="7"/>
  <c r="X249" i="7"/>
  <c r="Q250" i="7"/>
  <c r="Y250" i="7"/>
  <c r="S252" i="7"/>
  <c r="AA252" i="7"/>
  <c r="T253" i="7"/>
  <c r="AB253" i="7"/>
  <c r="M254" i="7"/>
  <c r="U254" i="7"/>
  <c r="N255" i="7"/>
  <c r="V255" i="7"/>
  <c r="O256" i="7"/>
  <c r="W256" i="7"/>
  <c r="P257" i="7"/>
  <c r="X257" i="7"/>
  <c r="Q258" i="7"/>
  <c r="Y258" i="7"/>
  <c r="S260" i="7"/>
  <c r="AA260" i="7"/>
  <c r="T261" i="7"/>
  <c r="AB261" i="7"/>
  <c r="M262" i="7"/>
  <c r="U262" i="7"/>
  <c r="N263" i="7"/>
  <c r="V263" i="7"/>
  <c r="O264" i="7"/>
  <c r="W264" i="7"/>
  <c r="P265" i="7"/>
  <c r="X265" i="7"/>
  <c r="Q266" i="7"/>
  <c r="Y266" i="7"/>
  <c r="S268" i="7"/>
  <c r="AA268" i="7"/>
  <c r="T269" i="7"/>
  <c r="AB269" i="7"/>
  <c r="M270" i="7"/>
  <c r="U270" i="7"/>
  <c r="N271" i="7"/>
  <c r="V271" i="7"/>
  <c r="O272" i="7"/>
  <c r="W272" i="7"/>
  <c r="P280" i="7"/>
  <c r="X280" i="7"/>
  <c r="Q281" i="7"/>
  <c r="Y281" i="7"/>
  <c r="S283" i="7"/>
  <c r="AA283" i="7"/>
  <c r="T284" i="7"/>
  <c r="AB284" i="7"/>
  <c r="M285" i="7"/>
  <c r="U285" i="7"/>
  <c r="N286" i="7"/>
  <c r="V286" i="7"/>
  <c r="O287" i="7"/>
  <c r="W287" i="7"/>
  <c r="P288" i="7"/>
  <c r="X288" i="7"/>
  <c r="Q289" i="7"/>
  <c r="Y289" i="7"/>
  <c r="S291" i="7"/>
  <c r="AA291" i="7"/>
  <c r="T292" i="7"/>
  <c r="AB292" i="7"/>
  <c r="M293" i="7"/>
  <c r="U293" i="7"/>
  <c r="N294" i="7"/>
  <c r="V294" i="7"/>
  <c r="O295" i="7"/>
  <c r="W295" i="7"/>
  <c r="P296" i="7"/>
  <c r="X296" i="7"/>
  <c r="Q297" i="7"/>
  <c r="Y297" i="7"/>
  <c r="S299" i="7"/>
  <c r="AA299" i="7"/>
  <c r="T300" i="7"/>
  <c r="AB300" i="7"/>
  <c r="M301" i="7"/>
  <c r="U301" i="7"/>
  <c r="N302" i="7"/>
  <c r="V302" i="7"/>
  <c r="O303" i="7"/>
  <c r="W303" i="7"/>
  <c r="P304" i="7"/>
  <c r="X304" i="7"/>
  <c r="AF304" i="7"/>
  <c r="O306" i="7"/>
  <c r="X306" i="7"/>
  <c r="AG306" i="7"/>
  <c r="AD307" i="7"/>
  <c r="V307" i="7"/>
  <c r="N307" i="7"/>
  <c r="T307" i="7"/>
  <c r="AC307" i="7"/>
  <c r="P308" i="7"/>
  <c r="Y308" i="7"/>
  <c r="AF309" i="7"/>
  <c r="X309" i="7"/>
  <c r="P309" i="7"/>
  <c r="T309" i="7"/>
  <c r="AC309" i="7"/>
  <c r="O310" i="7"/>
  <c r="X310" i="7"/>
  <c r="U311" i="7"/>
  <c r="AD311" i="7"/>
  <c r="T315" i="7"/>
  <c r="AJ315" i="7"/>
  <c r="T319" i="7"/>
  <c r="AJ319" i="7"/>
  <c r="Q320" i="7"/>
  <c r="AG320" i="7"/>
  <c r="AG321" i="7"/>
  <c r="Y321" i="7"/>
  <c r="Q321" i="7"/>
  <c r="AF321" i="7"/>
  <c r="X321" i="7"/>
  <c r="P321" i="7"/>
  <c r="AE321" i="7"/>
  <c r="W321" i="7"/>
  <c r="O321" i="7"/>
  <c r="AJ321" i="7"/>
  <c r="AB321" i="7"/>
  <c r="T321" i="7"/>
  <c r="Z321" i="7"/>
  <c r="T323" i="7"/>
  <c r="AJ323" i="7"/>
  <c r="T327" i="7"/>
  <c r="AJ327" i="7"/>
  <c r="Q328" i="7"/>
  <c r="AG328" i="7"/>
  <c r="AG343" i="7"/>
  <c r="Y343" i="7"/>
  <c r="Q343" i="7"/>
  <c r="AF343" i="7"/>
  <c r="X343" i="7"/>
  <c r="P343" i="7"/>
  <c r="AE343" i="7"/>
  <c r="W343" i="7"/>
  <c r="O343" i="7"/>
  <c r="AJ343" i="7"/>
  <c r="AB343" i="7"/>
  <c r="T343" i="7"/>
  <c r="Z343" i="7"/>
  <c r="T345" i="7"/>
  <c r="AJ345" i="7"/>
  <c r="AE349" i="7"/>
  <c r="W349" i="7"/>
  <c r="O349" i="7"/>
  <c r="AD349" i="7"/>
  <c r="V349" i="7"/>
  <c r="N349" i="7"/>
  <c r="AC349" i="7"/>
  <c r="U349" i="7"/>
  <c r="M349" i="7"/>
  <c r="AH349" i="7"/>
  <c r="Z349" i="7"/>
  <c r="R349" i="7"/>
  <c r="AG349" i="7"/>
  <c r="Y349" i="7"/>
  <c r="Q349" i="7"/>
  <c r="AF349" i="7"/>
  <c r="M350" i="7"/>
  <c r="AJ350" i="7"/>
  <c r="O352" i="7"/>
  <c r="AB353" i="7"/>
  <c r="AA360" i="7"/>
  <c r="P361" i="7"/>
  <c r="S364" i="7"/>
  <c r="AE365" i="7"/>
  <c r="O368" i="7"/>
  <c r="AH377" i="7"/>
  <c r="Z377" i="7"/>
  <c r="R377" i="7"/>
  <c r="AG377" i="7"/>
  <c r="Y377" i="7"/>
  <c r="Q377" i="7"/>
  <c r="AF377" i="7"/>
  <c r="X377" i="7"/>
  <c r="P377" i="7"/>
  <c r="AE377" i="7"/>
  <c r="W377" i="7"/>
  <c r="O377" i="7"/>
  <c r="AC377" i="7"/>
  <c r="U377" i="7"/>
  <c r="M377" i="7"/>
  <c r="AA384" i="7"/>
  <c r="AB385" i="7"/>
  <c r="T435" i="7"/>
  <c r="S351" i="7"/>
  <c r="AA351" i="7"/>
  <c r="AI351" i="7"/>
  <c r="Q357" i="7"/>
  <c r="Y357" i="7"/>
  <c r="AG357" i="7"/>
  <c r="R358" i="7"/>
  <c r="Z358" i="7"/>
  <c r="AH358" i="7"/>
  <c r="S359" i="7"/>
  <c r="AA359" i="7"/>
  <c r="AI359" i="7"/>
  <c r="Q365" i="7"/>
  <c r="Y365" i="7"/>
  <c r="AG365" i="7"/>
  <c r="R366" i="7"/>
  <c r="Z366" i="7"/>
  <c r="AH366" i="7"/>
  <c r="S367" i="7"/>
  <c r="AA367" i="7"/>
  <c r="AI367" i="7"/>
  <c r="P372" i="7"/>
  <c r="X372" i="7"/>
  <c r="AF372" i="7"/>
  <c r="Q373" i="7"/>
  <c r="Y373" i="7"/>
  <c r="AG373" i="7"/>
  <c r="R374" i="7"/>
  <c r="Z374" i="7"/>
  <c r="AH374" i="7"/>
  <c r="S375" i="7"/>
  <c r="AA375" i="7"/>
  <c r="AI375" i="7"/>
  <c r="P380" i="7"/>
  <c r="X380" i="7"/>
  <c r="AF380" i="7"/>
  <c r="Q381" i="7"/>
  <c r="Y381" i="7"/>
  <c r="AG381" i="7"/>
  <c r="R382" i="7"/>
  <c r="Z382" i="7"/>
  <c r="AH382" i="7"/>
  <c r="S383" i="7"/>
  <c r="AA383" i="7"/>
  <c r="AI383" i="7"/>
  <c r="P388" i="7"/>
  <c r="X388" i="7"/>
  <c r="AF388" i="7"/>
  <c r="Q389" i="7"/>
  <c r="Y389" i="7"/>
  <c r="AG389" i="7"/>
  <c r="R390" i="7"/>
  <c r="Z390" i="7"/>
  <c r="AH390" i="7"/>
  <c r="S391" i="7"/>
  <c r="AA391" i="7"/>
  <c r="AI391" i="7"/>
  <c r="P410" i="7"/>
  <c r="X410" i="7"/>
  <c r="AF410" i="7"/>
  <c r="Q411" i="7"/>
  <c r="Y411" i="7"/>
  <c r="AG411" i="7"/>
  <c r="R412" i="7"/>
  <c r="Z412" i="7"/>
  <c r="AH412" i="7"/>
  <c r="S413" i="7"/>
  <c r="AA413" i="7"/>
  <c r="AI413" i="7"/>
  <c r="AG418" i="7"/>
  <c r="Y418" i="7"/>
  <c r="Q418" i="7"/>
  <c r="T418" i="7"/>
  <c r="AC418" i="7"/>
  <c r="P419" i="7"/>
  <c r="Y419" i="7"/>
  <c r="AI419" i="7"/>
  <c r="U420" i="7"/>
  <c r="AD420" i="7"/>
  <c r="P421" i="7"/>
  <c r="Y421" i="7"/>
  <c r="AH421" i="7"/>
  <c r="R423" i="7"/>
  <c r="AA423" i="7"/>
  <c r="AJ423" i="7"/>
  <c r="R425" i="7"/>
  <c r="AA425" i="7"/>
  <c r="AJ425" i="7"/>
  <c r="S427" i="7"/>
  <c r="AB427" i="7"/>
  <c r="AD431" i="7"/>
  <c r="V431" i="7"/>
  <c r="N431" i="7"/>
  <c r="T431" i="7"/>
  <c r="AC431" i="7"/>
  <c r="AF433" i="7"/>
  <c r="X433" i="7"/>
  <c r="P433" i="7"/>
  <c r="T433" i="7"/>
  <c r="AC433" i="7"/>
  <c r="Q438" i="7"/>
  <c r="Z438" i="7"/>
  <c r="AI438" i="7"/>
  <c r="S440" i="7"/>
  <c r="AC440" i="7"/>
  <c r="R441" i="7"/>
  <c r="AB441" i="7"/>
  <c r="S442" i="7"/>
  <c r="AD442" i="7"/>
  <c r="R446" i="7"/>
  <c r="AF446" i="7"/>
  <c r="AE447" i="7"/>
  <c r="W447" i="7"/>
  <c r="O447" i="7"/>
  <c r="AD447" i="7"/>
  <c r="V447" i="7"/>
  <c r="N447" i="7"/>
  <c r="AC447" i="7"/>
  <c r="U447" i="7"/>
  <c r="M447" i="7"/>
  <c r="Y447" i="7"/>
  <c r="AJ447" i="7"/>
  <c r="S449" i="7"/>
  <c r="AD449" i="7"/>
  <c r="AH450" i="7"/>
  <c r="Z450" i="7"/>
  <c r="R450" i="7"/>
  <c r="AG450" i="7"/>
  <c r="Y450" i="7"/>
  <c r="Q450" i="7"/>
  <c r="AF450" i="7"/>
  <c r="X450" i="7"/>
  <c r="P450" i="7"/>
  <c r="V450" i="7"/>
  <c r="AJ450" i="7"/>
  <c r="AB476" i="7"/>
  <c r="AI478" i="7"/>
  <c r="X482" i="7"/>
  <c r="AC485" i="7"/>
  <c r="U485" i="7"/>
  <c r="M485" i="7"/>
  <c r="AJ485" i="7"/>
  <c r="AB485" i="7"/>
  <c r="T485" i="7"/>
  <c r="AH485" i="7"/>
  <c r="Z485" i="7"/>
  <c r="R485" i="7"/>
  <c r="AG485" i="7"/>
  <c r="Y485" i="7"/>
  <c r="Q485" i="7"/>
  <c r="AF485" i="7"/>
  <c r="X485" i="7"/>
  <c r="P485" i="7"/>
  <c r="AE485" i="7"/>
  <c r="W485" i="7"/>
  <c r="O485" i="7"/>
  <c r="AB486" i="7"/>
  <c r="AG499" i="7"/>
  <c r="Y499" i="7"/>
  <c r="Q499" i="7"/>
  <c r="AH522" i="7"/>
  <c r="Z522" i="7"/>
  <c r="R522" i="7"/>
  <c r="AG522" i="7"/>
  <c r="Y522" i="7"/>
  <c r="Q522" i="7"/>
  <c r="AF522" i="7"/>
  <c r="X522" i="7"/>
  <c r="P522" i="7"/>
  <c r="AE522" i="7"/>
  <c r="W522" i="7"/>
  <c r="O522" i="7"/>
  <c r="AD522" i="7"/>
  <c r="V522" i="7"/>
  <c r="N522" i="7"/>
  <c r="AC522" i="7"/>
  <c r="U522" i="7"/>
  <c r="M522" i="7"/>
  <c r="AJ522" i="7"/>
  <c r="AB522" i="7"/>
  <c r="T522" i="7"/>
  <c r="AI523" i="7"/>
  <c r="AH706" i="7"/>
  <c r="Z706" i="7"/>
  <c r="R706" i="7"/>
  <c r="AG706" i="7"/>
  <c r="Y706" i="7"/>
  <c r="Q706" i="7"/>
  <c r="AF706" i="7"/>
  <c r="X706" i="7"/>
  <c r="P706" i="7"/>
  <c r="AE706" i="7"/>
  <c r="W706" i="7"/>
  <c r="O706" i="7"/>
  <c r="AD706" i="7"/>
  <c r="V706" i="7"/>
  <c r="N706" i="7"/>
  <c r="AC706" i="7"/>
  <c r="U706" i="7"/>
  <c r="M706" i="7"/>
  <c r="AJ706" i="7"/>
  <c r="AB706" i="7"/>
  <c r="T706" i="7"/>
  <c r="AI707" i="7"/>
  <c r="S312" i="7"/>
  <c r="AA312" i="7"/>
  <c r="N315" i="7"/>
  <c r="V315" i="7"/>
  <c r="AD315" i="7"/>
  <c r="O316" i="7"/>
  <c r="W316" i="7"/>
  <c r="AE316" i="7"/>
  <c r="P317" i="7"/>
  <c r="X317" i="7"/>
  <c r="AF317" i="7"/>
  <c r="S320" i="7"/>
  <c r="AA320" i="7"/>
  <c r="N323" i="7"/>
  <c r="V323" i="7"/>
  <c r="AD323" i="7"/>
  <c r="O324" i="7"/>
  <c r="W324" i="7"/>
  <c r="AE324" i="7"/>
  <c r="P325" i="7"/>
  <c r="X325" i="7"/>
  <c r="AF325" i="7"/>
  <c r="S328" i="7"/>
  <c r="AA328" i="7"/>
  <c r="N345" i="7"/>
  <c r="V345" i="7"/>
  <c r="AD345" i="7"/>
  <c r="O346" i="7"/>
  <c r="W346" i="7"/>
  <c r="AE346" i="7"/>
  <c r="P347" i="7"/>
  <c r="X347" i="7"/>
  <c r="AF347" i="7"/>
  <c r="S350" i="7"/>
  <c r="AA350" i="7"/>
  <c r="T351" i="7"/>
  <c r="AB351" i="7"/>
  <c r="AJ351" i="7"/>
  <c r="N353" i="7"/>
  <c r="V353" i="7"/>
  <c r="AD353" i="7"/>
  <c r="O354" i="7"/>
  <c r="W354" i="7"/>
  <c r="AE354" i="7"/>
  <c r="P355" i="7"/>
  <c r="X355" i="7"/>
  <c r="AF355" i="7"/>
  <c r="R357" i="7"/>
  <c r="Z357" i="7"/>
  <c r="AH357" i="7"/>
  <c r="S358" i="7"/>
  <c r="AA358" i="7"/>
  <c r="T359" i="7"/>
  <c r="AB359" i="7"/>
  <c r="AJ359" i="7"/>
  <c r="N361" i="7"/>
  <c r="V361" i="7"/>
  <c r="AD361" i="7"/>
  <c r="O362" i="7"/>
  <c r="W362" i="7"/>
  <c r="AE362" i="7"/>
  <c r="P363" i="7"/>
  <c r="X363" i="7"/>
  <c r="AF363" i="7"/>
  <c r="R365" i="7"/>
  <c r="Z365" i="7"/>
  <c r="AH365" i="7"/>
  <c r="S366" i="7"/>
  <c r="AA366" i="7"/>
  <c r="T367" i="7"/>
  <c r="AB367" i="7"/>
  <c r="AJ367" i="7"/>
  <c r="N369" i="7"/>
  <c r="V369" i="7"/>
  <c r="AD369" i="7"/>
  <c r="O370" i="7"/>
  <c r="W370" i="7"/>
  <c r="AE370" i="7"/>
  <c r="P371" i="7"/>
  <c r="X371" i="7"/>
  <c r="AF371" i="7"/>
  <c r="Q372" i="7"/>
  <c r="Y372" i="7"/>
  <c r="AG372" i="7"/>
  <c r="R373" i="7"/>
  <c r="Z373" i="7"/>
  <c r="AH373" i="7"/>
  <c r="S374" i="7"/>
  <c r="AA374" i="7"/>
  <c r="T375" i="7"/>
  <c r="AB375" i="7"/>
  <c r="AJ375" i="7"/>
  <c r="N377" i="7"/>
  <c r="V377" i="7"/>
  <c r="AD377" i="7"/>
  <c r="O378" i="7"/>
  <c r="W378" i="7"/>
  <c r="AE378" i="7"/>
  <c r="P379" i="7"/>
  <c r="X379" i="7"/>
  <c r="AF379" i="7"/>
  <c r="Q380" i="7"/>
  <c r="Y380" i="7"/>
  <c r="AG380" i="7"/>
  <c r="R381" i="7"/>
  <c r="Z381" i="7"/>
  <c r="AH381" i="7"/>
  <c r="S382" i="7"/>
  <c r="AA382" i="7"/>
  <c r="AI382" i="7"/>
  <c r="T383" i="7"/>
  <c r="AB383" i="7"/>
  <c r="AJ383" i="7"/>
  <c r="N385" i="7"/>
  <c r="V385" i="7"/>
  <c r="AD385" i="7"/>
  <c r="O386" i="7"/>
  <c r="W386" i="7"/>
  <c r="AE386" i="7"/>
  <c r="P387" i="7"/>
  <c r="X387" i="7"/>
  <c r="AF387" i="7"/>
  <c r="Q388" i="7"/>
  <c r="Y388" i="7"/>
  <c r="AG388" i="7"/>
  <c r="R389" i="7"/>
  <c r="Z389" i="7"/>
  <c r="AH389" i="7"/>
  <c r="S390" i="7"/>
  <c r="AA390" i="7"/>
  <c r="T391" i="7"/>
  <c r="AB391" i="7"/>
  <c r="AJ391" i="7"/>
  <c r="N407" i="7"/>
  <c r="V407" i="7"/>
  <c r="AD407" i="7"/>
  <c r="O408" i="7"/>
  <c r="W408" i="7"/>
  <c r="AE408" i="7"/>
  <c r="P409" i="7"/>
  <c r="X409" i="7"/>
  <c r="AF409" i="7"/>
  <c r="Q410" i="7"/>
  <c r="Y410" i="7"/>
  <c r="AG410" i="7"/>
  <c r="R411" i="7"/>
  <c r="Z411" i="7"/>
  <c r="AH411" i="7"/>
  <c r="S412" i="7"/>
  <c r="AA412" i="7"/>
  <c r="T413" i="7"/>
  <c r="AB413" i="7"/>
  <c r="AJ413" i="7"/>
  <c r="N415" i="7"/>
  <c r="V415" i="7"/>
  <c r="AD415" i="7"/>
  <c r="O416" i="7"/>
  <c r="W416" i="7"/>
  <c r="AE416" i="7"/>
  <c r="Q417" i="7"/>
  <c r="Z417" i="7"/>
  <c r="U418" i="7"/>
  <c r="AD418" i="7"/>
  <c r="J419" i="7"/>
  <c r="Q419" i="7"/>
  <c r="AA419" i="7"/>
  <c r="AJ419" i="7"/>
  <c r="M420" i="7"/>
  <c r="V420" i="7"/>
  <c r="AE420" i="7"/>
  <c r="Q421" i="7"/>
  <c r="Z421" i="7"/>
  <c r="AI421" i="7"/>
  <c r="S423" i="7"/>
  <c r="N424" i="7"/>
  <c r="X424" i="7"/>
  <c r="AG424" i="7"/>
  <c r="S425" i="7"/>
  <c r="N426" i="7"/>
  <c r="W426" i="7"/>
  <c r="AF426" i="7"/>
  <c r="AH427" i="7"/>
  <c r="Z427" i="7"/>
  <c r="R427" i="7"/>
  <c r="T427" i="7"/>
  <c r="AC427" i="7"/>
  <c r="O428" i="7"/>
  <c r="X428" i="7"/>
  <c r="AG428" i="7"/>
  <c r="AJ429" i="7"/>
  <c r="AB429" i="7"/>
  <c r="T429" i="7"/>
  <c r="S429" i="7"/>
  <c r="AC429" i="7"/>
  <c r="P430" i="7"/>
  <c r="Y430" i="7"/>
  <c r="AH430" i="7"/>
  <c r="U431" i="7"/>
  <c r="AE431" i="7"/>
  <c r="Q432" i="7"/>
  <c r="Z432" i="7"/>
  <c r="U433" i="7"/>
  <c r="AD433" i="7"/>
  <c r="P434" i="7"/>
  <c r="Z434" i="7"/>
  <c r="Q436" i="7"/>
  <c r="Z436" i="7"/>
  <c r="AJ436" i="7"/>
  <c r="R438" i="7"/>
  <c r="AA438" i="7"/>
  <c r="AJ438" i="7"/>
  <c r="O439" i="7"/>
  <c r="X439" i="7"/>
  <c r="AG439" i="7"/>
  <c r="T440" i="7"/>
  <c r="S441" i="7"/>
  <c r="AC441" i="7"/>
  <c r="T442" i="7"/>
  <c r="AE442" i="7"/>
  <c r="AG443" i="7"/>
  <c r="Y443" i="7"/>
  <c r="Q443" i="7"/>
  <c r="W443" i="7"/>
  <c r="S446" i="7"/>
  <c r="Z447" i="7"/>
  <c r="R448" i="7"/>
  <c r="AC448" i="7"/>
  <c r="T449" i="7"/>
  <c r="W450" i="7"/>
  <c r="O451" i="7"/>
  <c r="AC451" i="7"/>
  <c r="AH475" i="7"/>
  <c r="Z475" i="7"/>
  <c r="AF475" i="7"/>
  <c r="X475" i="7"/>
  <c r="P475" i="7"/>
  <c r="AE475" i="7"/>
  <c r="W475" i="7"/>
  <c r="O475" i="7"/>
  <c r="AD475" i="7"/>
  <c r="V475" i="7"/>
  <c r="N475" i="7"/>
  <c r="AC475" i="7"/>
  <c r="U475" i="7"/>
  <c r="M475" i="7"/>
  <c r="AB475" i="7"/>
  <c r="AI476" i="7"/>
  <c r="AC476" i="7"/>
  <c r="AJ477" i="7"/>
  <c r="AB477" i="7"/>
  <c r="T477" i="7"/>
  <c r="AH477" i="7"/>
  <c r="Z477" i="7"/>
  <c r="R477" i="7"/>
  <c r="AG477" i="7"/>
  <c r="Y477" i="7"/>
  <c r="Q477" i="7"/>
  <c r="AF477" i="7"/>
  <c r="X477" i="7"/>
  <c r="P477" i="7"/>
  <c r="AE477" i="7"/>
  <c r="W477" i="7"/>
  <c r="O477" i="7"/>
  <c r="AC477" i="7"/>
  <c r="AC478" i="7"/>
  <c r="U478" i="7"/>
  <c r="M478" i="7"/>
  <c r="AE478" i="7"/>
  <c r="AA482" i="7"/>
  <c r="J496" i="7"/>
  <c r="AG523" i="7"/>
  <c r="Y523" i="7"/>
  <c r="Q523" i="7"/>
  <c r="AG707" i="7"/>
  <c r="Y707" i="7"/>
  <c r="Q707" i="7"/>
  <c r="J709" i="7"/>
  <c r="AE872" i="7"/>
  <c r="W872" i="7"/>
  <c r="O872" i="7"/>
  <c r="AD872" i="7"/>
  <c r="V872" i="7"/>
  <c r="N872" i="7"/>
  <c r="AC872" i="7"/>
  <c r="U872" i="7"/>
  <c r="M872" i="7"/>
  <c r="AG872" i="7"/>
  <c r="Y872" i="7"/>
  <c r="Q872" i="7"/>
  <c r="AJ872" i="7"/>
  <c r="AF872" i="7"/>
  <c r="AB872" i="7"/>
  <c r="X872" i="7"/>
  <c r="T872" i="7"/>
  <c r="P872" i="7"/>
  <c r="AH911" i="7"/>
  <c r="Z911" i="7"/>
  <c r="R911" i="7"/>
  <c r="AG911" i="7"/>
  <c r="Y911" i="7"/>
  <c r="Q911" i="7"/>
  <c r="AF911" i="7"/>
  <c r="X911" i="7"/>
  <c r="P911" i="7"/>
  <c r="AE911" i="7"/>
  <c r="W911" i="7"/>
  <c r="O911" i="7"/>
  <c r="AD911" i="7"/>
  <c r="V911" i="7"/>
  <c r="N911" i="7"/>
  <c r="AC911" i="7"/>
  <c r="U911" i="7"/>
  <c r="M911" i="7"/>
  <c r="AJ911" i="7"/>
  <c r="AB911" i="7"/>
  <c r="T911" i="7"/>
  <c r="AI911" i="7"/>
  <c r="AA911" i="7"/>
  <c r="S911" i="7"/>
  <c r="S357" i="7"/>
  <c r="AA357" i="7"/>
  <c r="AI357" i="7"/>
  <c r="T358" i="7"/>
  <c r="AB358" i="7"/>
  <c r="AJ358" i="7"/>
  <c r="S365" i="7"/>
  <c r="AA365" i="7"/>
  <c r="AI365" i="7"/>
  <c r="T366" i="7"/>
  <c r="AB366" i="7"/>
  <c r="AJ366" i="7"/>
  <c r="R372" i="7"/>
  <c r="Z372" i="7"/>
  <c r="AH372" i="7"/>
  <c r="S373" i="7"/>
  <c r="AA373" i="7"/>
  <c r="AI373" i="7"/>
  <c r="T374" i="7"/>
  <c r="AB374" i="7"/>
  <c r="AJ374" i="7"/>
  <c r="R380" i="7"/>
  <c r="Z380" i="7"/>
  <c r="AH380" i="7"/>
  <c r="S381" i="7"/>
  <c r="AA381" i="7"/>
  <c r="AI381" i="7"/>
  <c r="T382" i="7"/>
  <c r="AB382" i="7"/>
  <c r="AJ382" i="7"/>
  <c r="R388" i="7"/>
  <c r="Z388" i="7"/>
  <c r="AH388" i="7"/>
  <c r="S389" i="7"/>
  <c r="AA389" i="7"/>
  <c r="AI389" i="7"/>
  <c r="T390" i="7"/>
  <c r="AB390" i="7"/>
  <c r="AJ390" i="7"/>
  <c r="R410" i="7"/>
  <c r="Z410" i="7"/>
  <c r="AH410" i="7"/>
  <c r="S411" i="7"/>
  <c r="AA411" i="7"/>
  <c r="AI411" i="7"/>
  <c r="T412" i="7"/>
  <c r="AB412" i="7"/>
  <c r="AJ412" i="7"/>
  <c r="M418" i="7"/>
  <c r="V418" i="7"/>
  <c r="AE418" i="7"/>
  <c r="S419" i="7"/>
  <c r="N420" i="7"/>
  <c r="W420" i="7"/>
  <c r="AF420" i="7"/>
  <c r="R421" i="7"/>
  <c r="AD423" i="7"/>
  <c r="V423" i="7"/>
  <c r="N423" i="7"/>
  <c r="T423" i="7"/>
  <c r="AC423" i="7"/>
  <c r="AF425" i="7"/>
  <c r="X425" i="7"/>
  <c r="P425" i="7"/>
  <c r="T425" i="7"/>
  <c r="AC425" i="7"/>
  <c r="U427" i="7"/>
  <c r="AD427" i="7"/>
  <c r="Q430" i="7"/>
  <c r="Z430" i="7"/>
  <c r="AI430" i="7"/>
  <c r="M431" i="7"/>
  <c r="W431" i="7"/>
  <c r="AF431" i="7"/>
  <c r="M433" i="7"/>
  <c r="V433" i="7"/>
  <c r="AE433" i="7"/>
  <c r="S438" i="7"/>
  <c r="AF440" i="7"/>
  <c r="X440" i="7"/>
  <c r="P440" i="7"/>
  <c r="AE440" i="7"/>
  <c r="W440" i="7"/>
  <c r="O440" i="7"/>
  <c r="U440" i="7"/>
  <c r="AG440" i="7"/>
  <c r="T441" i="7"/>
  <c r="U442" i="7"/>
  <c r="AG475" i="7"/>
  <c r="AH476" i="7"/>
  <c r="AH506" i="7"/>
  <c r="Z506" i="7"/>
  <c r="R506" i="7"/>
  <c r="AG506" i="7"/>
  <c r="Y506" i="7"/>
  <c r="Q506" i="7"/>
  <c r="AF506" i="7"/>
  <c r="X506" i="7"/>
  <c r="P506" i="7"/>
  <c r="AE506" i="7"/>
  <c r="W506" i="7"/>
  <c r="O506" i="7"/>
  <c r="AD506" i="7"/>
  <c r="V506" i="7"/>
  <c r="N506" i="7"/>
  <c r="AC506" i="7"/>
  <c r="U506" i="7"/>
  <c r="M506" i="7"/>
  <c r="AJ506" i="7"/>
  <c r="AB506" i="7"/>
  <c r="T506" i="7"/>
  <c r="AJ769" i="7"/>
  <c r="AB769" i="7"/>
  <c r="T769" i="7"/>
  <c r="AH769" i="7"/>
  <c r="Z769" i="7"/>
  <c r="R769" i="7"/>
  <c r="AG769" i="7"/>
  <c r="Y769" i="7"/>
  <c r="Q769" i="7"/>
  <c r="AF769" i="7"/>
  <c r="X769" i="7"/>
  <c r="P769" i="7"/>
  <c r="AE769" i="7"/>
  <c r="W769" i="7"/>
  <c r="O769" i="7"/>
  <c r="AD769" i="7"/>
  <c r="V769" i="7"/>
  <c r="N769" i="7"/>
  <c r="AI769" i="7"/>
  <c r="AC769" i="7"/>
  <c r="AA769" i="7"/>
  <c r="U769" i="7"/>
  <c r="S769" i="7"/>
  <c r="M769" i="7"/>
  <c r="AC805" i="7"/>
  <c r="U805" i="7"/>
  <c r="M805" i="7"/>
  <c r="AB805" i="7"/>
  <c r="S805" i="7"/>
  <c r="AJ805" i="7"/>
  <c r="AA805" i="7"/>
  <c r="R805" i="7"/>
  <c r="AI805" i="7"/>
  <c r="Z805" i="7"/>
  <c r="Q805" i="7"/>
  <c r="AH805" i="7"/>
  <c r="Y805" i="7"/>
  <c r="P805" i="7"/>
  <c r="AG805" i="7"/>
  <c r="X805" i="7"/>
  <c r="O805" i="7"/>
  <c r="AF805" i="7"/>
  <c r="W805" i="7"/>
  <c r="N805" i="7"/>
  <c r="AE805" i="7"/>
  <c r="V805" i="7"/>
  <c r="AD805" i="7"/>
  <c r="T805" i="7"/>
  <c r="S372" i="7"/>
  <c r="AA372" i="7"/>
  <c r="AI372" i="7"/>
  <c r="T373" i="7"/>
  <c r="AB373" i="7"/>
  <c r="S380" i="7"/>
  <c r="AA380" i="7"/>
  <c r="AI380" i="7"/>
  <c r="T381" i="7"/>
  <c r="AB381" i="7"/>
  <c r="S388" i="7"/>
  <c r="AA388" i="7"/>
  <c r="AI388" i="7"/>
  <c r="T389" i="7"/>
  <c r="AB389" i="7"/>
  <c r="S410" i="7"/>
  <c r="AA410" i="7"/>
  <c r="AI410" i="7"/>
  <c r="T411" i="7"/>
  <c r="AB411" i="7"/>
  <c r="AH419" i="7"/>
  <c r="Z419" i="7"/>
  <c r="R419" i="7"/>
  <c r="T419" i="7"/>
  <c r="AC419" i="7"/>
  <c r="AJ421" i="7"/>
  <c r="AB421" i="7"/>
  <c r="T421" i="7"/>
  <c r="S421" i="7"/>
  <c r="AC421" i="7"/>
  <c r="U423" i="7"/>
  <c r="U425" i="7"/>
  <c r="AC438" i="7"/>
  <c r="U438" i="7"/>
  <c r="M438" i="7"/>
  <c r="T438" i="7"/>
  <c r="AD438" i="7"/>
  <c r="V440" i="7"/>
  <c r="AG441" i="7"/>
  <c r="Y441" i="7"/>
  <c r="Q441" i="7"/>
  <c r="AF441" i="7"/>
  <c r="X441" i="7"/>
  <c r="P441" i="7"/>
  <c r="U441" i="7"/>
  <c r="AE441" i="7"/>
  <c r="AH442" i="7"/>
  <c r="Z442" i="7"/>
  <c r="R442" i="7"/>
  <c r="AG442" i="7"/>
  <c r="Y442" i="7"/>
  <c r="Q442" i="7"/>
  <c r="AF442" i="7"/>
  <c r="X442" i="7"/>
  <c r="P442" i="7"/>
  <c r="V442" i="7"/>
  <c r="AJ442" i="7"/>
  <c r="AD446" i="7"/>
  <c r="V446" i="7"/>
  <c r="N446" i="7"/>
  <c r="AC446" i="7"/>
  <c r="U446" i="7"/>
  <c r="M446" i="7"/>
  <c r="AJ446" i="7"/>
  <c r="AB446" i="7"/>
  <c r="T446" i="7"/>
  <c r="X446" i="7"/>
  <c r="AI446" i="7"/>
  <c r="AG449" i="7"/>
  <c r="Y449" i="7"/>
  <c r="Q449" i="7"/>
  <c r="AF449" i="7"/>
  <c r="X449" i="7"/>
  <c r="P449" i="7"/>
  <c r="AE449" i="7"/>
  <c r="W449" i="7"/>
  <c r="O449" i="7"/>
  <c r="V449" i="7"/>
  <c r="AJ449" i="7"/>
  <c r="T451" i="7"/>
  <c r="AE451" i="7"/>
  <c r="Q475" i="7"/>
  <c r="AI475" i="7"/>
  <c r="M476" i="7"/>
  <c r="AJ476" i="7"/>
  <c r="AI486" i="7"/>
  <c r="AG507" i="7"/>
  <c r="Y507" i="7"/>
  <c r="Q507" i="7"/>
  <c r="AG729" i="7"/>
  <c r="Y729" i="7"/>
  <c r="Q729" i="7"/>
  <c r="AE729" i="7"/>
  <c r="W729" i="7"/>
  <c r="O729" i="7"/>
  <c r="AD729" i="7"/>
  <c r="V729" i="7"/>
  <c r="N729" i="7"/>
  <c r="Z729" i="7"/>
  <c r="X729" i="7"/>
  <c r="U729" i="7"/>
  <c r="AJ729" i="7"/>
  <c r="T729" i="7"/>
  <c r="AH729" i="7"/>
  <c r="R729" i="7"/>
  <c r="AF729" i="7"/>
  <c r="P729" i="7"/>
  <c r="AC729" i="7"/>
  <c r="M729" i="7"/>
  <c r="Q315" i="7"/>
  <c r="Y315" i="7"/>
  <c r="AG315" i="7"/>
  <c r="R316" i="7"/>
  <c r="Z316" i="7"/>
  <c r="AH316" i="7"/>
  <c r="S317" i="7"/>
  <c r="AA317" i="7"/>
  <c r="Q323" i="7"/>
  <c r="Y323" i="7"/>
  <c r="AG323" i="7"/>
  <c r="R324" i="7"/>
  <c r="Z324" i="7"/>
  <c r="AH324" i="7"/>
  <c r="S325" i="7"/>
  <c r="AA325" i="7"/>
  <c r="R346" i="7"/>
  <c r="Z346" i="7"/>
  <c r="AH346" i="7"/>
  <c r="S347" i="7"/>
  <c r="AA347" i="7"/>
  <c r="AI347" i="7"/>
  <c r="O351" i="7"/>
  <c r="W351" i="7"/>
  <c r="AE351" i="7"/>
  <c r="R354" i="7"/>
  <c r="Z354" i="7"/>
  <c r="AH354" i="7"/>
  <c r="S355" i="7"/>
  <c r="AA355" i="7"/>
  <c r="AI355" i="7"/>
  <c r="M357" i="7"/>
  <c r="U357" i="7"/>
  <c r="AC357" i="7"/>
  <c r="N358" i="7"/>
  <c r="V358" i="7"/>
  <c r="AD358" i="7"/>
  <c r="O359" i="7"/>
  <c r="W359" i="7"/>
  <c r="AE359" i="7"/>
  <c r="R362" i="7"/>
  <c r="Z362" i="7"/>
  <c r="AH362" i="7"/>
  <c r="S363" i="7"/>
  <c r="AA363" i="7"/>
  <c r="AI363" i="7"/>
  <c r="M365" i="7"/>
  <c r="U365" i="7"/>
  <c r="AC365" i="7"/>
  <c r="N366" i="7"/>
  <c r="V366" i="7"/>
  <c r="AD366" i="7"/>
  <c r="O367" i="7"/>
  <c r="W367" i="7"/>
  <c r="AE367" i="7"/>
  <c r="R370" i="7"/>
  <c r="Z370" i="7"/>
  <c r="AH370" i="7"/>
  <c r="S371" i="7"/>
  <c r="AA371" i="7"/>
  <c r="AI371" i="7"/>
  <c r="T372" i="7"/>
  <c r="AB372" i="7"/>
  <c r="AJ372" i="7"/>
  <c r="M373" i="7"/>
  <c r="U373" i="7"/>
  <c r="AC373" i="7"/>
  <c r="N374" i="7"/>
  <c r="V374" i="7"/>
  <c r="AD374" i="7"/>
  <c r="O375" i="7"/>
  <c r="W375" i="7"/>
  <c r="AE375" i="7"/>
  <c r="R378" i="7"/>
  <c r="Z378" i="7"/>
  <c r="AH378" i="7"/>
  <c r="S379" i="7"/>
  <c r="AA379" i="7"/>
  <c r="AI379" i="7"/>
  <c r="T380" i="7"/>
  <c r="AB380" i="7"/>
  <c r="AJ380" i="7"/>
  <c r="M381" i="7"/>
  <c r="U381" i="7"/>
  <c r="AC381" i="7"/>
  <c r="N382" i="7"/>
  <c r="V382" i="7"/>
  <c r="AD382" i="7"/>
  <c r="O383" i="7"/>
  <c r="W383" i="7"/>
  <c r="AE383" i="7"/>
  <c r="R386" i="7"/>
  <c r="Z386" i="7"/>
  <c r="AH386" i="7"/>
  <c r="S387" i="7"/>
  <c r="AA387" i="7"/>
  <c r="AI387" i="7"/>
  <c r="T388" i="7"/>
  <c r="AB388" i="7"/>
  <c r="AJ388" i="7"/>
  <c r="M389" i="7"/>
  <c r="U389" i="7"/>
  <c r="AC389" i="7"/>
  <c r="N390" i="7"/>
  <c r="V390" i="7"/>
  <c r="AD390" i="7"/>
  <c r="O391" i="7"/>
  <c r="W391" i="7"/>
  <c r="AE391" i="7"/>
  <c r="R408" i="7"/>
  <c r="Z408" i="7"/>
  <c r="AH408" i="7"/>
  <c r="S409" i="7"/>
  <c r="AA409" i="7"/>
  <c r="AI409" i="7"/>
  <c r="T410" i="7"/>
  <c r="AB410" i="7"/>
  <c r="AJ410" i="7"/>
  <c r="M411" i="7"/>
  <c r="U411" i="7"/>
  <c r="AC411" i="7"/>
  <c r="N412" i="7"/>
  <c r="V412" i="7"/>
  <c r="AD412" i="7"/>
  <c r="O413" i="7"/>
  <c r="W413" i="7"/>
  <c r="AE413" i="7"/>
  <c r="R416" i="7"/>
  <c r="Z416" i="7"/>
  <c r="AH416" i="7"/>
  <c r="AF417" i="7"/>
  <c r="X417" i="7"/>
  <c r="P417" i="7"/>
  <c r="T417" i="7"/>
  <c r="AC417" i="7"/>
  <c r="O418" i="7"/>
  <c r="X418" i="7"/>
  <c r="AH418" i="7"/>
  <c r="U419" i="7"/>
  <c r="AD419" i="7"/>
  <c r="P420" i="7"/>
  <c r="Y420" i="7"/>
  <c r="AH420" i="7"/>
  <c r="U421" i="7"/>
  <c r="AD421" i="7"/>
  <c r="M423" i="7"/>
  <c r="W423" i="7"/>
  <c r="AF423" i="7"/>
  <c r="R424" i="7"/>
  <c r="AA424" i="7"/>
  <c r="M425" i="7"/>
  <c r="V425" i="7"/>
  <c r="AE425" i="7"/>
  <c r="R426" i="7"/>
  <c r="AA426" i="7"/>
  <c r="N427" i="7"/>
  <c r="W427" i="7"/>
  <c r="AF427" i="7"/>
  <c r="R428" i="7"/>
  <c r="AB428" i="7"/>
  <c r="S430" i="7"/>
  <c r="P431" i="7"/>
  <c r="Y431" i="7"/>
  <c r="AH431" i="7"/>
  <c r="AE432" i="7"/>
  <c r="W432" i="7"/>
  <c r="O432" i="7"/>
  <c r="T432" i="7"/>
  <c r="AC432" i="7"/>
  <c r="O433" i="7"/>
  <c r="Y433" i="7"/>
  <c r="AH433" i="7"/>
  <c r="AG434" i="7"/>
  <c r="Y434" i="7"/>
  <c r="Q434" i="7"/>
  <c r="T434" i="7"/>
  <c r="AC434" i="7"/>
  <c r="U436" i="7"/>
  <c r="AD436" i="7"/>
  <c r="V438" i="7"/>
  <c r="AE438" i="7"/>
  <c r="R439" i="7"/>
  <c r="AA439" i="7"/>
  <c r="AJ439" i="7"/>
  <c r="M440" i="7"/>
  <c r="Y440" i="7"/>
  <c r="AI440" i="7"/>
  <c r="V441" i="7"/>
  <c r="AH441" i="7"/>
  <c r="W442" i="7"/>
  <c r="Y446" i="7"/>
  <c r="Z449" i="7"/>
  <c r="R475" i="7"/>
  <c r="AJ475" i="7"/>
  <c r="R476" i="7"/>
  <c r="AH482" i="7"/>
  <c r="Z482" i="7"/>
  <c r="R482" i="7"/>
  <c r="AG482" i="7"/>
  <c r="Y482" i="7"/>
  <c r="Q482" i="7"/>
  <c r="AE482" i="7"/>
  <c r="W482" i="7"/>
  <c r="O482" i="7"/>
  <c r="AD482" i="7"/>
  <c r="V482" i="7"/>
  <c r="N482" i="7"/>
  <c r="AC482" i="7"/>
  <c r="U482" i="7"/>
  <c r="M482" i="7"/>
  <c r="AJ482" i="7"/>
  <c r="AB482" i="7"/>
  <c r="T482" i="7"/>
  <c r="AD486" i="7"/>
  <c r="V486" i="7"/>
  <c r="N486" i="7"/>
  <c r="AC486" i="7"/>
  <c r="U486" i="7"/>
  <c r="M486" i="7"/>
  <c r="AH490" i="7"/>
  <c r="Z490" i="7"/>
  <c r="R490" i="7"/>
  <c r="AG490" i="7"/>
  <c r="Y490" i="7"/>
  <c r="Q490" i="7"/>
  <c r="AF490" i="7"/>
  <c r="X490" i="7"/>
  <c r="P490" i="7"/>
  <c r="AE490" i="7"/>
  <c r="W490" i="7"/>
  <c r="O490" i="7"/>
  <c r="AD490" i="7"/>
  <c r="V490" i="7"/>
  <c r="N490" i="7"/>
  <c r="AC490" i="7"/>
  <c r="U490" i="7"/>
  <c r="M490" i="7"/>
  <c r="AJ490" i="7"/>
  <c r="AB490" i="7"/>
  <c r="T490" i="7"/>
  <c r="AI491" i="7"/>
  <c r="J504" i="7"/>
  <c r="S506" i="7"/>
  <c r="S316" i="7"/>
  <c r="AA316" i="7"/>
  <c r="AI316" i="7"/>
  <c r="T317" i="7"/>
  <c r="AB317" i="7"/>
  <c r="AJ317" i="7"/>
  <c r="S324" i="7"/>
  <c r="AA324" i="7"/>
  <c r="AI324" i="7"/>
  <c r="T325" i="7"/>
  <c r="AB325" i="7"/>
  <c r="AJ325" i="7"/>
  <c r="S346" i="7"/>
  <c r="AA346" i="7"/>
  <c r="AI346" i="7"/>
  <c r="T347" i="7"/>
  <c r="AB347" i="7"/>
  <c r="P351" i="7"/>
  <c r="X351" i="7"/>
  <c r="AF351" i="7"/>
  <c r="S354" i="7"/>
  <c r="AA354" i="7"/>
  <c r="AI354" i="7"/>
  <c r="T355" i="7"/>
  <c r="AB355" i="7"/>
  <c r="N357" i="7"/>
  <c r="V357" i="7"/>
  <c r="AD357" i="7"/>
  <c r="O358" i="7"/>
  <c r="W358" i="7"/>
  <c r="AE358" i="7"/>
  <c r="P359" i="7"/>
  <c r="X359" i="7"/>
  <c r="AF359" i="7"/>
  <c r="S362" i="7"/>
  <c r="AA362" i="7"/>
  <c r="AI362" i="7"/>
  <c r="T363" i="7"/>
  <c r="AB363" i="7"/>
  <c r="N365" i="7"/>
  <c r="V365" i="7"/>
  <c r="AD365" i="7"/>
  <c r="O366" i="7"/>
  <c r="W366" i="7"/>
  <c r="AE366" i="7"/>
  <c r="P367" i="7"/>
  <c r="X367" i="7"/>
  <c r="AF367" i="7"/>
  <c r="S370" i="7"/>
  <c r="AA370" i="7"/>
  <c r="AI370" i="7"/>
  <c r="T371" i="7"/>
  <c r="AB371" i="7"/>
  <c r="M372" i="7"/>
  <c r="U372" i="7"/>
  <c r="AC372" i="7"/>
  <c r="N373" i="7"/>
  <c r="V373" i="7"/>
  <c r="AD373" i="7"/>
  <c r="O374" i="7"/>
  <c r="W374" i="7"/>
  <c r="AE374" i="7"/>
  <c r="P375" i="7"/>
  <c r="X375" i="7"/>
  <c r="AF375" i="7"/>
  <c r="S378" i="7"/>
  <c r="AA378" i="7"/>
  <c r="AI378" i="7"/>
  <c r="T379" i="7"/>
  <c r="AB379" i="7"/>
  <c r="M380" i="7"/>
  <c r="U380" i="7"/>
  <c r="AC380" i="7"/>
  <c r="N381" i="7"/>
  <c r="V381" i="7"/>
  <c r="AD381" i="7"/>
  <c r="O382" i="7"/>
  <c r="W382" i="7"/>
  <c r="AE382" i="7"/>
  <c r="P383" i="7"/>
  <c r="X383" i="7"/>
  <c r="AF383" i="7"/>
  <c r="S386" i="7"/>
  <c r="AA386" i="7"/>
  <c r="AI386" i="7"/>
  <c r="T387" i="7"/>
  <c r="AB387" i="7"/>
  <c r="M388" i="7"/>
  <c r="U388" i="7"/>
  <c r="AC388" i="7"/>
  <c r="N389" i="7"/>
  <c r="V389" i="7"/>
  <c r="AD389" i="7"/>
  <c r="O390" i="7"/>
  <c r="W390" i="7"/>
  <c r="AE390" i="7"/>
  <c r="P391" i="7"/>
  <c r="X391" i="7"/>
  <c r="AF391" i="7"/>
  <c r="S408" i="7"/>
  <c r="AA408" i="7"/>
  <c r="AI408" i="7"/>
  <c r="T409" i="7"/>
  <c r="AB409" i="7"/>
  <c r="M410" i="7"/>
  <c r="U410" i="7"/>
  <c r="AC410" i="7"/>
  <c r="N411" i="7"/>
  <c r="V411" i="7"/>
  <c r="AD411" i="7"/>
  <c r="O412" i="7"/>
  <c r="W412" i="7"/>
  <c r="AE412" i="7"/>
  <c r="P413" i="7"/>
  <c r="X413" i="7"/>
  <c r="AF413" i="7"/>
  <c r="S416" i="7"/>
  <c r="AA416" i="7"/>
  <c r="AI416" i="7"/>
  <c r="U417" i="7"/>
  <c r="P418" i="7"/>
  <c r="Z418" i="7"/>
  <c r="AI418" i="7"/>
  <c r="M419" i="7"/>
  <c r="V419" i="7"/>
  <c r="AE419" i="7"/>
  <c r="Q420" i="7"/>
  <c r="Z420" i="7"/>
  <c r="AJ420" i="7"/>
  <c r="M421" i="7"/>
  <c r="V421" i="7"/>
  <c r="AE421" i="7"/>
  <c r="O423" i="7"/>
  <c r="X423" i="7"/>
  <c r="AG423" i="7"/>
  <c r="N425" i="7"/>
  <c r="W425" i="7"/>
  <c r="AG425" i="7"/>
  <c r="O427" i="7"/>
  <c r="X427" i="7"/>
  <c r="AG427" i="7"/>
  <c r="AC430" i="7"/>
  <c r="U430" i="7"/>
  <c r="M430" i="7"/>
  <c r="T430" i="7"/>
  <c r="AD430" i="7"/>
  <c r="Q431" i="7"/>
  <c r="Z431" i="7"/>
  <c r="AI431" i="7"/>
  <c r="U432" i="7"/>
  <c r="Q433" i="7"/>
  <c r="Z433" i="7"/>
  <c r="AI433" i="7"/>
  <c r="U434" i="7"/>
  <c r="M436" i="7"/>
  <c r="V436" i="7"/>
  <c r="AE436" i="7"/>
  <c r="N438" i="7"/>
  <c r="W438" i="7"/>
  <c r="AF438" i="7"/>
  <c r="S439" i="7"/>
  <c r="N440" i="7"/>
  <c r="Z440" i="7"/>
  <c r="AJ440" i="7"/>
  <c r="M441" i="7"/>
  <c r="W441" i="7"/>
  <c r="AI441" i="7"/>
  <c r="M442" i="7"/>
  <c r="AA442" i="7"/>
  <c r="O446" i="7"/>
  <c r="Z446" i="7"/>
  <c r="S447" i="7"/>
  <c r="AG447" i="7"/>
  <c r="AF448" i="7"/>
  <c r="X448" i="7"/>
  <c r="P448" i="7"/>
  <c r="AE448" i="7"/>
  <c r="W448" i="7"/>
  <c r="O448" i="7"/>
  <c r="AD448" i="7"/>
  <c r="V448" i="7"/>
  <c r="N448" i="7"/>
  <c r="Y448" i="7"/>
  <c r="AJ448" i="7"/>
  <c r="M449" i="7"/>
  <c r="AA449" i="7"/>
  <c r="S450" i="7"/>
  <c r="AD450" i="7"/>
  <c r="AI451" i="7"/>
  <c r="V451" i="7"/>
  <c r="S475" i="7"/>
  <c r="T476" i="7"/>
  <c r="S477" i="7"/>
  <c r="V478" i="7"/>
  <c r="J483" i="7"/>
  <c r="O486" i="7"/>
  <c r="AG491" i="7"/>
  <c r="Y491" i="7"/>
  <c r="Q491" i="7"/>
  <c r="AA506" i="7"/>
  <c r="AH514" i="7"/>
  <c r="Z514" i="7"/>
  <c r="R514" i="7"/>
  <c r="AG514" i="7"/>
  <c r="Y514" i="7"/>
  <c r="Q514" i="7"/>
  <c r="AF514" i="7"/>
  <c r="X514" i="7"/>
  <c r="P514" i="7"/>
  <c r="AE514" i="7"/>
  <c r="W514" i="7"/>
  <c r="O514" i="7"/>
  <c r="AD514" i="7"/>
  <c r="V514" i="7"/>
  <c r="N514" i="7"/>
  <c r="AC514" i="7"/>
  <c r="U514" i="7"/>
  <c r="M514" i="7"/>
  <c r="AJ514" i="7"/>
  <c r="AB514" i="7"/>
  <c r="T514" i="7"/>
  <c r="AC733" i="7"/>
  <c r="U733" i="7"/>
  <c r="M733" i="7"/>
  <c r="Y733" i="7"/>
  <c r="X733" i="7"/>
  <c r="V733" i="7"/>
  <c r="AJ733" i="7"/>
  <c r="T733" i="7"/>
  <c r="AG733" i="7"/>
  <c r="Q733" i="7"/>
  <c r="AF733" i="7"/>
  <c r="P733" i="7"/>
  <c r="AD733" i="7"/>
  <c r="N733" i="7"/>
  <c r="S315" i="7"/>
  <c r="AA315" i="7"/>
  <c r="T316" i="7"/>
  <c r="AB316" i="7"/>
  <c r="M317" i="7"/>
  <c r="U317" i="7"/>
  <c r="S323" i="7"/>
  <c r="AA323" i="7"/>
  <c r="T324" i="7"/>
  <c r="AB324" i="7"/>
  <c r="M325" i="7"/>
  <c r="U325" i="7"/>
  <c r="S345" i="7"/>
  <c r="AA345" i="7"/>
  <c r="T346" i="7"/>
  <c r="AB346" i="7"/>
  <c r="M347" i="7"/>
  <c r="U347" i="7"/>
  <c r="Q351" i="7"/>
  <c r="Y351" i="7"/>
  <c r="S353" i="7"/>
  <c r="AA353" i="7"/>
  <c r="T354" i="7"/>
  <c r="AB354" i="7"/>
  <c r="M355" i="7"/>
  <c r="U355" i="7"/>
  <c r="O357" i="7"/>
  <c r="W357" i="7"/>
  <c r="P358" i="7"/>
  <c r="X358" i="7"/>
  <c r="Q359" i="7"/>
  <c r="Y359" i="7"/>
  <c r="S361" i="7"/>
  <c r="AA361" i="7"/>
  <c r="T362" i="7"/>
  <c r="AB362" i="7"/>
  <c r="M363" i="7"/>
  <c r="U363" i="7"/>
  <c r="O365" i="7"/>
  <c r="W365" i="7"/>
  <c r="P366" i="7"/>
  <c r="X366" i="7"/>
  <c r="Q367" i="7"/>
  <c r="Y367" i="7"/>
  <c r="S369" i="7"/>
  <c r="AA369" i="7"/>
  <c r="T370" i="7"/>
  <c r="AB370" i="7"/>
  <c r="M371" i="7"/>
  <c r="U371" i="7"/>
  <c r="N372" i="7"/>
  <c r="V372" i="7"/>
  <c r="O373" i="7"/>
  <c r="W373" i="7"/>
  <c r="P374" i="7"/>
  <c r="X374" i="7"/>
  <c r="Q375" i="7"/>
  <c r="Y375" i="7"/>
  <c r="S377" i="7"/>
  <c r="AA377" i="7"/>
  <c r="T378" i="7"/>
  <c r="AB378" i="7"/>
  <c r="M379" i="7"/>
  <c r="U379" i="7"/>
  <c r="N380" i="7"/>
  <c r="V380" i="7"/>
  <c r="O381" i="7"/>
  <c r="W381" i="7"/>
  <c r="P382" i="7"/>
  <c r="Q383" i="7"/>
  <c r="Y383" i="7"/>
  <c r="S385" i="7"/>
  <c r="AA385" i="7"/>
  <c r="T386" i="7"/>
  <c r="AB386" i="7"/>
  <c r="M387" i="7"/>
  <c r="U387" i="7"/>
  <c r="N388" i="7"/>
  <c r="V388" i="7"/>
  <c r="O389" i="7"/>
  <c r="W389" i="7"/>
  <c r="P390" i="7"/>
  <c r="X390" i="7"/>
  <c r="Q391" i="7"/>
  <c r="Y391" i="7"/>
  <c r="S407" i="7"/>
  <c r="AA407" i="7"/>
  <c r="T408" i="7"/>
  <c r="AB408" i="7"/>
  <c r="M409" i="7"/>
  <c r="U409" i="7"/>
  <c r="N410" i="7"/>
  <c r="V410" i="7"/>
  <c r="O411" i="7"/>
  <c r="W411" i="7"/>
  <c r="P412" i="7"/>
  <c r="X412" i="7"/>
  <c r="Q413" i="7"/>
  <c r="Y413" i="7"/>
  <c r="S415" i="7"/>
  <c r="AA415" i="7"/>
  <c r="T416" i="7"/>
  <c r="AB416" i="7"/>
  <c r="M417" i="7"/>
  <c r="V417" i="7"/>
  <c r="AE417" i="7"/>
  <c r="R418" i="7"/>
  <c r="AA418" i="7"/>
  <c r="AJ418" i="7"/>
  <c r="N419" i="7"/>
  <c r="W419" i="7"/>
  <c r="AF419" i="7"/>
  <c r="R420" i="7"/>
  <c r="N421" i="7"/>
  <c r="W421" i="7"/>
  <c r="AF421" i="7"/>
  <c r="P423" i="7"/>
  <c r="Y423" i="7"/>
  <c r="AH423" i="7"/>
  <c r="AE424" i="7"/>
  <c r="W424" i="7"/>
  <c r="O424" i="7"/>
  <c r="T424" i="7"/>
  <c r="AC424" i="7"/>
  <c r="O425" i="7"/>
  <c r="Y425" i="7"/>
  <c r="AH425" i="7"/>
  <c r="AG426" i="7"/>
  <c r="Y426" i="7"/>
  <c r="Q426" i="7"/>
  <c r="T426" i="7"/>
  <c r="AC426" i="7"/>
  <c r="P427" i="7"/>
  <c r="Y427" i="7"/>
  <c r="U428" i="7"/>
  <c r="V430" i="7"/>
  <c r="AE430" i="7"/>
  <c r="R431" i="7"/>
  <c r="AA431" i="7"/>
  <c r="AJ431" i="7"/>
  <c r="M432" i="7"/>
  <c r="V432" i="7"/>
  <c r="AF432" i="7"/>
  <c r="R433" i="7"/>
  <c r="AA433" i="7"/>
  <c r="AJ433" i="7"/>
  <c r="M434" i="7"/>
  <c r="V434" i="7"/>
  <c r="AE434" i="7"/>
  <c r="N436" i="7"/>
  <c r="W436" i="7"/>
  <c r="O438" i="7"/>
  <c r="X438" i="7"/>
  <c r="AG438" i="7"/>
  <c r="AD439" i="7"/>
  <c r="V439" i="7"/>
  <c r="N439" i="7"/>
  <c r="T439" i="7"/>
  <c r="AC439" i="7"/>
  <c r="Q440" i="7"/>
  <c r="AA440" i="7"/>
  <c r="N441" i="7"/>
  <c r="Z441" i="7"/>
  <c r="AJ441" i="7"/>
  <c r="N442" i="7"/>
  <c r="AB442" i="7"/>
  <c r="P446" i="7"/>
  <c r="AA446" i="7"/>
  <c r="T447" i="7"/>
  <c r="AH447" i="7"/>
  <c r="N449" i="7"/>
  <c r="AB449" i="7"/>
  <c r="T450" i="7"/>
  <c r="AE450" i="7"/>
  <c r="AG451" i="7"/>
  <c r="Y451" i="7"/>
  <c r="Q451" i="7"/>
  <c r="W451" i="7"/>
  <c r="J480" i="7"/>
  <c r="J488" i="7"/>
  <c r="AI506" i="7"/>
  <c r="AG515" i="7"/>
  <c r="Y515" i="7"/>
  <c r="Q515" i="7"/>
  <c r="AH736" i="7"/>
  <c r="Z736" i="7"/>
  <c r="R736" i="7"/>
  <c r="AF736" i="7"/>
  <c r="X736" i="7"/>
  <c r="P736" i="7"/>
  <c r="AD736" i="7"/>
  <c r="V736" i="7"/>
  <c r="N736" i="7"/>
  <c r="AC736" i="7"/>
  <c r="U736" i="7"/>
  <c r="M736" i="7"/>
  <c r="Y736" i="7"/>
  <c r="W736" i="7"/>
  <c r="AJ736" i="7"/>
  <c r="T736" i="7"/>
  <c r="AI736" i="7"/>
  <c r="S736" i="7"/>
  <c r="AG736" i="7"/>
  <c r="Q736" i="7"/>
  <c r="AE736" i="7"/>
  <c r="O736" i="7"/>
  <c r="AB736" i="7"/>
  <c r="AJ785" i="7"/>
  <c r="AB785" i="7"/>
  <c r="T785" i="7"/>
  <c r="AH785" i="7"/>
  <c r="Z785" i="7"/>
  <c r="R785" i="7"/>
  <c r="AG785" i="7"/>
  <c r="Y785" i="7"/>
  <c r="Q785" i="7"/>
  <c r="AF785" i="7"/>
  <c r="X785" i="7"/>
  <c r="P785" i="7"/>
  <c r="AE785" i="7"/>
  <c r="W785" i="7"/>
  <c r="O785" i="7"/>
  <c r="AD785" i="7"/>
  <c r="V785" i="7"/>
  <c r="N785" i="7"/>
  <c r="AI785" i="7"/>
  <c r="AC785" i="7"/>
  <c r="AA785" i="7"/>
  <c r="U785" i="7"/>
  <c r="S785" i="7"/>
  <c r="M785" i="7"/>
  <c r="S445" i="7"/>
  <c r="AA445" i="7"/>
  <c r="AI445" i="7"/>
  <c r="S453" i="7"/>
  <c r="AA453" i="7"/>
  <c r="AI453" i="7"/>
  <c r="N476" i="7"/>
  <c r="V476" i="7"/>
  <c r="AD476" i="7"/>
  <c r="P478" i="7"/>
  <c r="X478" i="7"/>
  <c r="AF478" i="7"/>
  <c r="Q479" i="7"/>
  <c r="Y479" i="7"/>
  <c r="AG479" i="7"/>
  <c r="S481" i="7"/>
  <c r="AA481" i="7"/>
  <c r="AI481" i="7"/>
  <c r="M483" i="7"/>
  <c r="U483" i="7"/>
  <c r="AC483" i="7"/>
  <c r="N484" i="7"/>
  <c r="V484" i="7"/>
  <c r="AD484" i="7"/>
  <c r="P486" i="7"/>
  <c r="X486" i="7"/>
  <c r="AF486" i="7"/>
  <c r="Q487" i="7"/>
  <c r="Y487" i="7"/>
  <c r="AG487" i="7"/>
  <c r="S489" i="7"/>
  <c r="AA489" i="7"/>
  <c r="AI489" i="7"/>
  <c r="M491" i="7"/>
  <c r="U491" i="7"/>
  <c r="AC491" i="7"/>
  <c r="N492" i="7"/>
  <c r="V492" i="7"/>
  <c r="AD492" i="7"/>
  <c r="O493" i="7"/>
  <c r="W493" i="7"/>
  <c r="AE493" i="7"/>
  <c r="P494" i="7"/>
  <c r="X494" i="7"/>
  <c r="AF494" i="7"/>
  <c r="Q495" i="7"/>
  <c r="Y495" i="7"/>
  <c r="AG495" i="7"/>
  <c r="S497" i="7"/>
  <c r="AA497" i="7"/>
  <c r="AI497" i="7"/>
  <c r="M499" i="7"/>
  <c r="U499" i="7"/>
  <c r="AC499" i="7"/>
  <c r="N500" i="7"/>
  <c r="V500" i="7"/>
  <c r="AD500" i="7"/>
  <c r="O501" i="7"/>
  <c r="W501" i="7"/>
  <c r="AE501" i="7"/>
  <c r="P502" i="7"/>
  <c r="X502" i="7"/>
  <c r="AF502" i="7"/>
  <c r="Q503" i="7"/>
  <c r="Y503" i="7"/>
  <c r="AG503" i="7"/>
  <c r="S505" i="7"/>
  <c r="AA505" i="7"/>
  <c r="AI505" i="7"/>
  <c r="M507" i="7"/>
  <c r="U507" i="7"/>
  <c r="AC507" i="7"/>
  <c r="N508" i="7"/>
  <c r="V508" i="7"/>
  <c r="AD508" i="7"/>
  <c r="O509" i="7"/>
  <c r="W509" i="7"/>
  <c r="AE509" i="7"/>
  <c r="P510" i="7"/>
  <c r="X510" i="7"/>
  <c r="AF510" i="7"/>
  <c r="Q511" i="7"/>
  <c r="Y511" i="7"/>
  <c r="AG511" i="7"/>
  <c r="S513" i="7"/>
  <c r="AA513" i="7"/>
  <c r="AI513" i="7"/>
  <c r="M515" i="7"/>
  <c r="U515" i="7"/>
  <c r="AC515" i="7"/>
  <c r="N516" i="7"/>
  <c r="V516" i="7"/>
  <c r="AD516" i="7"/>
  <c r="O517" i="7"/>
  <c r="W517" i="7"/>
  <c r="AE517" i="7"/>
  <c r="P518" i="7"/>
  <c r="X518" i="7"/>
  <c r="AF518" i="7"/>
  <c r="Q519" i="7"/>
  <c r="Y519" i="7"/>
  <c r="AG519" i="7"/>
  <c r="S521" i="7"/>
  <c r="AA521" i="7"/>
  <c r="AI521" i="7"/>
  <c r="M523" i="7"/>
  <c r="U523" i="7"/>
  <c r="AC523" i="7"/>
  <c r="N700" i="7"/>
  <c r="V700" i="7"/>
  <c r="AD700" i="7"/>
  <c r="O701" i="7"/>
  <c r="W701" i="7"/>
  <c r="AE701" i="7"/>
  <c r="P702" i="7"/>
  <c r="X702" i="7"/>
  <c r="AF702" i="7"/>
  <c r="Q703" i="7"/>
  <c r="Y703" i="7"/>
  <c r="AG703" i="7"/>
  <c r="S705" i="7"/>
  <c r="AA705" i="7"/>
  <c r="AI705" i="7"/>
  <c r="M707" i="7"/>
  <c r="U707" i="7"/>
  <c r="AC707" i="7"/>
  <c r="O708" i="7"/>
  <c r="X708" i="7"/>
  <c r="AG708" i="7"/>
  <c r="N710" i="7"/>
  <c r="W710" i="7"/>
  <c r="AG710" i="7"/>
  <c r="O712" i="7"/>
  <c r="X712" i="7"/>
  <c r="AG712" i="7"/>
  <c r="O714" i="7"/>
  <c r="X714" i="7"/>
  <c r="AG714" i="7"/>
  <c r="AC715" i="7"/>
  <c r="U715" i="7"/>
  <c r="M715" i="7"/>
  <c r="AF715" i="7"/>
  <c r="X715" i="7"/>
  <c r="P715" i="7"/>
  <c r="V715" i="7"/>
  <c r="AG715" i="7"/>
  <c r="AD716" i="7"/>
  <c r="V716" i="7"/>
  <c r="N716" i="7"/>
  <c r="AG716" i="7"/>
  <c r="Y716" i="7"/>
  <c r="Q716" i="7"/>
  <c r="U716" i="7"/>
  <c r="AF716" i="7"/>
  <c r="AE717" i="7"/>
  <c r="W717" i="7"/>
  <c r="O717" i="7"/>
  <c r="AH717" i="7"/>
  <c r="Z717" i="7"/>
  <c r="R717" i="7"/>
  <c r="U717" i="7"/>
  <c r="AF717" i="7"/>
  <c r="S720" i="7"/>
  <c r="AD720" i="7"/>
  <c r="R721" i="7"/>
  <c r="AC721" i="7"/>
  <c r="Q722" i="7"/>
  <c r="AA722" i="7"/>
  <c r="Q723" i="7"/>
  <c r="AA723" i="7"/>
  <c r="P724" i="7"/>
  <c r="AA724" i="7"/>
  <c r="P725" i="7"/>
  <c r="AC725" i="7"/>
  <c r="AG727" i="7"/>
  <c r="Y727" i="7"/>
  <c r="Q727" i="7"/>
  <c r="AC727" i="7"/>
  <c r="U727" i="7"/>
  <c r="M727" i="7"/>
  <c r="AJ727" i="7"/>
  <c r="AB727" i="7"/>
  <c r="T727" i="7"/>
  <c r="W727" i="7"/>
  <c r="AI727" i="7"/>
  <c r="S728" i="7"/>
  <c r="AI728" i="7"/>
  <c r="AJ730" i="7"/>
  <c r="AB730" i="7"/>
  <c r="T730" i="7"/>
  <c r="AH730" i="7"/>
  <c r="Z730" i="7"/>
  <c r="R730" i="7"/>
  <c r="AF730" i="7"/>
  <c r="X730" i="7"/>
  <c r="P730" i="7"/>
  <c r="AE730" i="7"/>
  <c r="W730" i="7"/>
  <c r="O730" i="7"/>
  <c r="Y730" i="7"/>
  <c r="T731" i="7"/>
  <c r="AJ731" i="7"/>
  <c r="P732" i="7"/>
  <c r="AF732" i="7"/>
  <c r="N735" i="7"/>
  <c r="AD735" i="7"/>
  <c r="AJ738" i="7"/>
  <c r="AB738" i="7"/>
  <c r="T738" i="7"/>
  <c r="AH738" i="7"/>
  <c r="Z738" i="7"/>
  <c r="R738" i="7"/>
  <c r="AG738" i="7"/>
  <c r="Y738" i="7"/>
  <c r="Q738" i="7"/>
  <c r="AF738" i="7"/>
  <c r="X738" i="7"/>
  <c r="P738" i="7"/>
  <c r="AE738" i="7"/>
  <c r="W738" i="7"/>
  <c r="O738" i="7"/>
  <c r="AC738" i="7"/>
  <c r="N746" i="7"/>
  <c r="O747" i="7"/>
  <c r="AH767" i="7"/>
  <c r="Z767" i="7"/>
  <c r="R767" i="7"/>
  <c r="AF767" i="7"/>
  <c r="X767" i="7"/>
  <c r="P767" i="7"/>
  <c r="AE767" i="7"/>
  <c r="W767" i="7"/>
  <c r="O767" i="7"/>
  <c r="AD767" i="7"/>
  <c r="V767" i="7"/>
  <c r="N767" i="7"/>
  <c r="AC767" i="7"/>
  <c r="U767" i="7"/>
  <c r="M767" i="7"/>
  <c r="AJ767" i="7"/>
  <c r="AB767" i="7"/>
  <c r="T767" i="7"/>
  <c r="Z768" i="7"/>
  <c r="V770" i="7"/>
  <c r="Y775" i="7"/>
  <c r="AH783" i="7"/>
  <c r="Z783" i="7"/>
  <c r="R783" i="7"/>
  <c r="AF783" i="7"/>
  <c r="X783" i="7"/>
  <c r="P783" i="7"/>
  <c r="AE783" i="7"/>
  <c r="W783" i="7"/>
  <c r="O783" i="7"/>
  <c r="AD783" i="7"/>
  <c r="V783" i="7"/>
  <c r="N783" i="7"/>
  <c r="AC783" i="7"/>
  <c r="U783" i="7"/>
  <c r="M783" i="7"/>
  <c r="AJ783" i="7"/>
  <c r="AB783" i="7"/>
  <c r="T783" i="7"/>
  <c r="Z784" i="7"/>
  <c r="V786" i="7"/>
  <c r="Y791" i="7"/>
  <c r="AA793" i="7"/>
  <c r="AH799" i="7"/>
  <c r="Z799" i="7"/>
  <c r="R799" i="7"/>
  <c r="AG799" i="7"/>
  <c r="Y799" i="7"/>
  <c r="Q799" i="7"/>
  <c r="AF799" i="7"/>
  <c r="X799" i="7"/>
  <c r="P799" i="7"/>
  <c r="AE799" i="7"/>
  <c r="W799" i="7"/>
  <c r="O799" i="7"/>
  <c r="AD799" i="7"/>
  <c r="V799" i="7"/>
  <c r="N799" i="7"/>
  <c r="AC799" i="7"/>
  <c r="U799" i="7"/>
  <c r="M799" i="7"/>
  <c r="AJ799" i="7"/>
  <c r="AB799" i="7"/>
  <c r="T799" i="7"/>
  <c r="AH852" i="7"/>
  <c r="Z852" i="7"/>
  <c r="R852" i="7"/>
  <c r="AE852" i="7"/>
  <c r="W852" i="7"/>
  <c r="O852" i="7"/>
  <c r="AD852" i="7"/>
  <c r="V852" i="7"/>
  <c r="N852" i="7"/>
  <c r="AC852" i="7"/>
  <c r="U852" i="7"/>
  <c r="M852" i="7"/>
  <c r="Y852" i="7"/>
  <c r="X852" i="7"/>
  <c r="AJ852" i="7"/>
  <c r="T852" i="7"/>
  <c r="AI852" i="7"/>
  <c r="S852" i="7"/>
  <c r="AG852" i="7"/>
  <c r="Q852" i="7"/>
  <c r="AF852" i="7"/>
  <c r="P852" i="7"/>
  <c r="AB852" i="7"/>
  <c r="S420" i="7"/>
  <c r="AA420" i="7"/>
  <c r="S428" i="7"/>
  <c r="AA428" i="7"/>
  <c r="S436" i="7"/>
  <c r="AA436" i="7"/>
  <c r="R443" i="7"/>
  <c r="Z443" i="7"/>
  <c r="AH443" i="7"/>
  <c r="S444" i="7"/>
  <c r="AA444" i="7"/>
  <c r="T445" i="7"/>
  <c r="AB445" i="7"/>
  <c r="AJ445" i="7"/>
  <c r="R451" i="7"/>
  <c r="Z451" i="7"/>
  <c r="AH451" i="7"/>
  <c r="S452" i="7"/>
  <c r="AA452" i="7"/>
  <c r="T453" i="7"/>
  <c r="AB453" i="7"/>
  <c r="AJ453" i="7"/>
  <c r="O476" i="7"/>
  <c r="W476" i="7"/>
  <c r="AE476" i="7"/>
  <c r="Q478" i="7"/>
  <c r="Y478" i="7"/>
  <c r="AG478" i="7"/>
  <c r="R479" i="7"/>
  <c r="Z479" i="7"/>
  <c r="AH479" i="7"/>
  <c r="S480" i="7"/>
  <c r="AA480" i="7"/>
  <c r="T481" i="7"/>
  <c r="AB481" i="7"/>
  <c r="AJ481" i="7"/>
  <c r="N483" i="7"/>
  <c r="V483" i="7"/>
  <c r="AD483" i="7"/>
  <c r="O484" i="7"/>
  <c r="W484" i="7"/>
  <c r="AE484" i="7"/>
  <c r="Q486" i="7"/>
  <c r="Y486" i="7"/>
  <c r="AG486" i="7"/>
  <c r="R487" i="7"/>
  <c r="Z487" i="7"/>
  <c r="AH487" i="7"/>
  <c r="S488" i="7"/>
  <c r="AA488" i="7"/>
  <c r="T489" i="7"/>
  <c r="AB489" i="7"/>
  <c r="AJ489" i="7"/>
  <c r="N491" i="7"/>
  <c r="V491" i="7"/>
  <c r="AD491" i="7"/>
  <c r="O492" i="7"/>
  <c r="W492" i="7"/>
  <c r="AE492" i="7"/>
  <c r="P493" i="7"/>
  <c r="X493" i="7"/>
  <c r="AF493" i="7"/>
  <c r="Q494" i="7"/>
  <c r="Y494" i="7"/>
  <c r="AG494" i="7"/>
  <c r="R495" i="7"/>
  <c r="Z495" i="7"/>
  <c r="AH495" i="7"/>
  <c r="S496" i="7"/>
  <c r="AA496" i="7"/>
  <c r="T497" i="7"/>
  <c r="AB497" i="7"/>
  <c r="AJ497" i="7"/>
  <c r="N499" i="7"/>
  <c r="V499" i="7"/>
  <c r="AD499" i="7"/>
  <c r="O500" i="7"/>
  <c r="W500" i="7"/>
  <c r="AE500" i="7"/>
  <c r="P501" i="7"/>
  <c r="X501" i="7"/>
  <c r="AF501" i="7"/>
  <c r="Q502" i="7"/>
  <c r="Y502" i="7"/>
  <c r="AG502" i="7"/>
  <c r="R503" i="7"/>
  <c r="Z503" i="7"/>
  <c r="AH503" i="7"/>
  <c r="S504" i="7"/>
  <c r="AA504" i="7"/>
  <c r="T505" i="7"/>
  <c r="AB505" i="7"/>
  <c r="AJ505" i="7"/>
  <c r="N507" i="7"/>
  <c r="V507" i="7"/>
  <c r="AD507" i="7"/>
  <c r="O508" i="7"/>
  <c r="W508" i="7"/>
  <c r="AE508" i="7"/>
  <c r="P509" i="7"/>
  <c r="X509" i="7"/>
  <c r="AF509" i="7"/>
  <c r="Q510" i="7"/>
  <c r="Y510" i="7"/>
  <c r="AG510" i="7"/>
  <c r="R511" i="7"/>
  <c r="Z511" i="7"/>
  <c r="AH511" i="7"/>
  <c r="S512" i="7"/>
  <c r="AA512" i="7"/>
  <c r="T513" i="7"/>
  <c r="AB513" i="7"/>
  <c r="AJ513" i="7"/>
  <c r="N515" i="7"/>
  <c r="V515" i="7"/>
  <c r="AD515" i="7"/>
  <c r="O516" i="7"/>
  <c r="W516" i="7"/>
  <c r="AE516" i="7"/>
  <c r="P517" i="7"/>
  <c r="X517" i="7"/>
  <c r="AF517" i="7"/>
  <c r="Q518" i="7"/>
  <c r="Y518" i="7"/>
  <c r="AG518" i="7"/>
  <c r="R519" i="7"/>
  <c r="Z519" i="7"/>
  <c r="AH519" i="7"/>
  <c r="S520" i="7"/>
  <c r="AA520" i="7"/>
  <c r="T521" i="7"/>
  <c r="AB521" i="7"/>
  <c r="AJ521" i="7"/>
  <c r="N523" i="7"/>
  <c r="V523" i="7"/>
  <c r="AD523" i="7"/>
  <c r="O700" i="7"/>
  <c r="W700" i="7"/>
  <c r="AE700" i="7"/>
  <c r="P701" i="7"/>
  <c r="X701" i="7"/>
  <c r="AF701" i="7"/>
  <c r="Q702" i="7"/>
  <c r="Y702" i="7"/>
  <c r="AG702" i="7"/>
  <c r="R703" i="7"/>
  <c r="Z703" i="7"/>
  <c r="AH703" i="7"/>
  <c r="S704" i="7"/>
  <c r="AA704" i="7"/>
  <c r="T705" i="7"/>
  <c r="AB705" i="7"/>
  <c r="AJ705" i="7"/>
  <c r="N707" i="7"/>
  <c r="V707" i="7"/>
  <c r="AD707" i="7"/>
  <c r="P708" i="7"/>
  <c r="Y708" i="7"/>
  <c r="AH708" i="7"/>
  <c r="AE709" i="7"/>
  <c r="W709" i="7"/>
  <c r="O709" i="7"/>
  <c r="T709" i="7"/>
  <c r="AC709" i="7"/>
  <c r="O710" i="7"/>
  <c r="Y710" i="7"/>
  <c r="AH710" i="7"/>
  <c r="AG711" i="7"/>
  <c r="Y711" i="7"/>
  <c r="Q711" i="7"/>
  <c r="T711" i="7"/>
  <c r="AC711" i="7"/>
  <c r="P712" i="7"/>
  <c r="Y712" i="7"/>
  <c r="AI712" i="7"/>
  <c r="U713" i="7"/>
  <c r="P714" i="7"/>
  <c r="Y714" i="7"/>
  <c r="AH714" i="7"/>
  <c r="W715" i="7"/>
  <c r="AH715" i="7"/>
  <c r="W716" i="7"/>
  <c r="AH716" i="7"/>
  <c r="V717" i="7"/>
  <c r="AG717" i="7"/>
  <c r="AF718" i="7"/>
  <c r="U718" i="7"/>
  <c r="AE718" i="7"/>
  <c r="S719" i="7"/>
  <c r="T720" i="7"/>
  <c r="T721" i="7"/>
  <c r="AE721" i="7"/>
  <c r="R722" i="7"/>
  <c r="AC722" i="7"/>
  <c r="R723" i="7"/>
  <c r="AB723" i="7"/>
  <c r="R724" i="7"/>
  <c r="AB724" i="7"/>
  <c r="Q725" i="7"/>
  <c r="AD725" i="7"/>
  <c r="X727" i="7"/>
  <c r="T728" i="7"/>
  <c r="AJ728" i="7"/>
  <c r="AA730" i="7"/>
  <c r="V731" i="7"/>
  <c r="S732" i="7"/>
  <c r="AI732" i="7"/>
  <c r="P735" i="7"/>
  <c r="AF735" i="7"/>
  <c r="AI737" i="7"/>
  <c r="AD738" i="7"/>
  <c r="AH739" i="7"/>
  <c r="Z739" i="7"/>
  <c r="R739" i="7"/>
  <c r="AE739" i="7"/>
  <c r="AG743" i="7"/>
  <c r="Y743" i="7"/>
  <c r="Q743" i="7"/>
  <c r="AE743" i="7"/>
  <c r="W743" i="7"/>
  <c r="O743" i="7"/>
  <c r="AD743" i="7"/>
  <c r="V743" i="7"/>
  <c r="N743" i="7"/>
  <c r="AC743" i="7"/>
  <c r="U743" i="7"/>
  <c r="M743" i="7"/>
  <c r="AJ743" i="7"/>
  <c r="AB743" i="7"/>
  <c r="T743" i="7"/>
  <c r="AF743" i="7"/>
  <c r="S746" i="7"/>
  <c r="T747" i="7"/>
  <c r="AB768" i="7"/>
  <c r="AB770" i="7"/>
  <c r="AA775" i="7"/>
  <c r="AG776" i="7"/>
  <c r="Y776" i="7"/>
  <c r="Q776" i="7"/>
  <c r="AF776" i="7"/>
  <c r="X776" i="7"/>
  <c r="P776" i="7"/>
  <c r="AE776" i="7"/>
  <c r="W776" i="7"/>
  <c r="O776" i="7"/>
  <c r="AD776" i="7"/>
  <c r="V776" i="7"/>
  <c r="N776" i="7"/>
  <c r="AC776" i="7"/>
  <c r="U776" i="7"/>
  <c r="M776" i="7"/>
  <c r="AC777" i="7"/>
  <c r="AH778" i="7"/>
  <c r="Z778" i="7"/>
  <c r="R778" i="7"/>
  <c r="AE778" i="7"/>
  <c r="W778" i="7"/>
  <c r="O778" i="7"/>
  <c r="AB784" i="7"/>
  <c r="AB786" i="7"/>
  <c r="AA791" i="7"/>
  <c r="AG792" i="7"/>
  <c r="Y792" i="7"/>
  <c r="Q792" i="7"/>
  <c r="AF792" i="7"/>
  <c r="X792" i="7"/>
  <c r="P792" i="7"/>
  <c r="AE792" i="7"/>
  <c r="W792" i="7"/>
  <c r="O792" i="7"/>
  <c r="AD792" i="7"/>
  <c r="V792" i="7"/>
  <c r="N792" i="7"/>
  <c r="AC792" i="7"/>
  <c r="U792" i="7"/>
  <c r="M792" i="7"/>
  <c r="AC793" i="7"/>
  <c r="AH794" i="7"/>
  <c r="Z794" i="7"/>
  <c r="R794" i="7"/>
  <c r="AE794" i="7"/>
  <c r="W794" i="7"/>
  <c r="O794" i="7"/>
  <c r="AH920" i="7"/>
  <c r="Z920" i="7"/>
  <c r="R920" i="7"/>
  <c r="AG920" i="7"/>
  <c r="Y920" i="7"/>
  <c r="Q920" i="7"/>
  <c r="AF920" i="7"/>
  <c r="X920" i="7"/>
  <c r="P920" i="7"/>
  <c r="AJ920" i="7"/>
  <c r="AB920" i="7"/>
  <c r="T920" i="7"/>
  <c r="S443" i="7"/>
  <c r="AA443" i="7"/>
  <c r="T444" i="7"/>
  <c r="AB444" i="7"/>
  <c r="M445" i="7"/>
  <c r="U445" i="7"/>
  <c r="S451" i="7"/>
  <c r="AA451" i="7"/>
  <c r="T452" i="7"/>
  <c r="AB452" i="7"/>
  <c r="M453" i="7"/>
  <c r="U453" i="7"/>
  <c r="P476" i="7"/>
  <c r="X476" i="7"/>
  <c r="AF476" i="7"/>
  <c r="R478" i="7"/>
  <c r="Z478" i="7"/>
  <c r="AH478" i="7"/>
  <c r="S479" i="7"/>
  <c r="AA479" i="7"/>
  <c r="T480" i="7"/>
  <c r="AB480" i="7"/>
  <c r="M481" i="7"/>
  <c r="U481" i="7"/>
  <c r="O483" i="7"/>
  <c r="W483" i="7"/>
  <c r="AE483" i="7"/>
  <c r="P484" i="7"/>
  <c r="X484" i="7"/>
  <c r="AF484" i="7"/>
  <c r="R486" i="7"/>
  <c r="Z486" i="7"/>
  <c r="AH486" i="7"/>
  <c r="S487" i="7"/>
  <c r="AA487" i="7"/>
  <c r="T488" i="7"/>
  <c r="AB488" i="7"/>
  <c r="M489" i="7"/>
  <c r="U489" i="7"/>
  <c r="O491" i="7"/>
  <c r="W491" i="7"/>
  <c r="AE491" i="7"/>
  <c r="P492" i="7"/>
  <c r="X492" i="7"/>
  <c r="AF492" i="7"/>
  <c r="Q493" i="7"/>
  <c r="Y493" i="7"/>
  <c r="AG493" i="7"/>
  <c r="R494" i="7"/>
  <c r="Z494" i="7"/>
  <c r="AH494" i="7"/>
  <c r="S495" i="7"/>
  <c r="AA495" i="7"/>
  <c r="T496" i="7"/>
  <c r="AB496" i="7"/>
  <c r="M497" i="7"/>
  <c r="U497" i="7"/>
  <c r="O499" i="7"/>
  <c r="W499" i="7"/>
  <c r="AE499" i="7"/>
  <c r="P500" i="7"/>
  <c r="X500" i="7"/>
  <c r="AF500" i="7"/>
  <c r="Q501" i="7"/>
  <c r="Y501" i="7"/>
  <c r="AG501" i="7"/>
  <c r="R502" i="7"/>
  <c r="Z502" i="7"/>
  <c r="AH502" i="7"/>
  <c r="S503" i="7"/>
  <c r="AA503" i="7"/>
  <c r="T504" i="7"/>
  <c r="AB504" i="7"/>
  <c r="M505" i="7"/>
  <c r="U505" i="7"/>
  <c r="O507" i="7"/>
  <c r="W507" i="7"/>
  <c r="AE507" i="7"/>
  <c r="P508" i="7"/>
  <c r="X508" i="7"/>
  <c r="AF508" i="7"/>
  <c r="Q509" i="7"/>
  <c r="Y509" i="7"/>
  <c r="AG509" i="7"/>
  <c r="R510" i="7"/>
  <c r="Z510" i="7"/>
  <c r="AH510" i="7"/>
  <c r="S511" i="7"/>
  <c r="AA511" i="7"/>
  <c r="T512" i="7"/>
  <c r="AB512" i="7"/>
  <c r="M513" i="7"/>
  <c r="U513" i="7"/>
  <c r="O515" i="7"/>
  <c r="W515" i="7"/>
  <c r="AE515" i="7"/>
  <c r="P516" i="7"/>
  <c r="X516" i="7"/>
  <c r="AF516" i="7"/>
  <c r="Q517" i="7"/>
  <c r="Y517" i="7"/>
  <c r="AG517" i="7"/>
  <c r="R518" i="7"/>
  <c r="Z518" i="7"/>
  <c r="AH518" i="7"/>
  <c r="S519" i="7"/>
  <c r="AA519" i="7"/>
  <c r="T520" i="7"/>
  <c r="AB520" i="7"/>
  <c r="M521" i="7"/>
  <c r="U521" i="7"/>
  <c r="O523" i="7"/>
  <c r="W523" i="7"/>
  <c r="AE523" i="7"/>
  <c r="P700" i="7"/>
  <c r="X700" i="7"/>
  <c r="AF700" i="7"/>
  <c r="Q701" i="7"/>
  <c r="Y701" i="7"/>
  <c r="AG701" i="7"/>
  <c r="R702" i="7"/>
  <c r="Z702" i="7"/>
  <c r="AH702" i="7"/>
  <c r="S703" i="7"/>
  <c r="AA703" i="7"/>
  <c r="T704" i="7"/>
  <c r="AB704" i="7"/>
  <c r="M705" i="7"/>
  <c r="U705" i="7"/>
  <c r="O707" i="7"/>
  <c r="W707" i="7"/>
  <c r="AE707" i="7"/>
  <c r="Q708" i="7"/>
  <c r="Z708" i="7"/>
  <c r="U709" i="7"/>
  <c r="Q710" i="7"/>
  <c r="Z710" i="7"/>
  <c r="U711" i="7"/>
  <c r="J712" i="7"/>
  <c r="Q712" i="7"/>
  <c r="AA712" i="7"/>
  <c r="AJ712" i="7"/>
  <c r="Q714" i="7"/>
  <c r="Z714" i="7"/>
  <c r="AI714" i="7"/>
  <c r="N715" i="7"/>
  <c r="Y715" i="7"/>
  <c r="AI715" i="7"/>
  <c r="M716" i="7"/>
  <c r="X716" i="7"/>
  <c r="AI716" i="7"/>
  <c r="M717" i="7"/>
  <c r="X717" i="7"/>
  <c r="AI717" i="7"/>
  <c r="V718" i="7"/>
  <c r="AG719" i="7"/>
  <c r="Y719" i="7"/>
  <c r="Q719" i="7"/>
  <c r="AJ719" i="7"/>
  <c r="AB719" i="7"/>
  <c r="T719" i="7"/>
  <c r="U719" i="7"/>
  <c r="AE719" i="7"/>
  <c r="AH720" i="7"/>
  <c r="Z720" i="7"/>
  <c r="R720" i="7"/>
  <c r="AC720" i="7"/>
  <c r="U720" i="7"/>
  <c r="M720" i="7"/>
  <c r="V720" i="7"/>
  <c r="AF720" i="7"/>
  <c r="AI721" i="7"/>
  <c r="U721" i="7"/>
  <c r="S722" i="7"/>
  <c r="S723" i="7"/>
  <c r="AD723" i="7"/>
  <c r="S724" i="7"/>
  <c r="AC724" i="7"/>
  <c r="J725" i="7"/>
  <c r="T725" i="7"/>
  <c r="AF725" i="7"/>
  <c r="N727" i="7"/>
  <c r="Z727" i="7"/>
  <c r="J728" i="7"/>
  <c r="W728" i="7"/>
  <c r="M730" i="7"/>
  <c r="AC730" i="7"/>
  <c r="W731" i="7"/>
  <c r="U732" i="7"/>
  <c r="R735" i="7"/>
  <c r="AH735" i="7"/>
  <c r="AG737" i="7"/>
  <c r="Y737" i="7"/>
  <c r="Q737" i="7"/>
  <c r="AF737" i="7"/>
  <c r="X737" i="7"/>
  <c r="P737" i="7"/>
  <c r="AE737" i="7"/>
  <c r="W737" i="7"/>
  <c r="O737" i="7"/>
  <c r="AD737" i="7"/>
  <c r="V737" i="7"/>
  <c r="N737" i="7"/>
  <c r="AH737" i="7"/>
  <c r="M738" i="7"/>
  <c r="AI738" i="7"/>
  <c r="U746" i="7"/>
  <c r="V747" i="7"/>
  <c r="Q767" i="7"/>
  <c r="AH768" i="7"/>
  <c r="AD770" i="7"/>
  <c r="J775" i="7"/>
  <c r="AG775" i="7"/>
  <c r="Q783" i="7"/>
  <c r="AH784" i="7"/>
  <c r="AD786" i="7"/>
  <c r="J791" i="7"/>
  <c r="AG791" i="7"/>
  <c r="R792" i="7"/>
  <c r="N794" i="7"/>
  <c r="S799" i="7"/>
  <c r="AH800" i="7"/>
  <c r="Z800" i="7"/>
  <c r="R800" i="7"/>
  <c r="AG800" i="7"/>
  <c r="Y800" i="7"/>
  <c r="Q800" i="7"/>
  <c r="AF800" i="7"/>
  <c r="X800" i="7"/>
  <c r="P800" i="7"/>
  <c r="AE800" i="7"/>
  <c r="W800" i="7"/>
  <c r="O800" i="7"/>
  <c r="AD800" i="7"/>
  <c r="V800" i="7"/>
  <c r="N800" i="7"/>
  <c r="AC800" i="7"/>
  <c r="U800" i="7"/>
  <c r="M800" i="7"/>
  <c r="AA852" i="7"/>
  <c r="Q476" i="7"/>
  <c r="Y476" i="7"/>
  <c r="AG476" i="7"/>
  <c r="S478" i="7"/>
  <c r="AA478" i="7"/>
  <c r="T479" i="7"/>
  <c r="AB479" i="7"/>
  <c r="P483" i="7"/>
  <c r="X483" i="7"/>
  <c r="AF483" i="7"/>
  <c r="Q484" i="7"/>
  <c r="Y484" i="7"/>
  <c r="AG484" i="7"/>
  <c r="S486" i="7"/>
  <c r="AA486" i="7"/>
  <c r="T487" i="7"/>
  <c r="AB487" i="7"/>
  <c r="P491" i="7"/>
  <c r="X491" i="7"/>
  <c r="AF491" i="7"/>
  <c r="Q492" i="7"/>
  <c r="Y492" i="7"/>
  <c r="AG492" i="7"/>
  <c r="R493" i="7"/>
  <c r="Z493" i="7"/>
  <c r="AH493" i="7"/>
  <c r="S494" i="7"/>
  <c r="AA494" i="7"/>
  <c r="T495" i="7"/>
  <c r="AB495" i="7"/>
  <c r="P499" i="7"/>
  <c r="X499" i="7"/>
  <c r="AF499" i="7"/>
  <c r="Q500" i="7"/>
  <c r="Y500" i="7"/>
  <c r="AG500" i="7"/>
  <c r="R501" i="7"/>
  <c r="Z501" i="7"/>
  <c r="AH501" i="7"/>
  <c r="S502" i="7"/>
  <c r="AA502" i="7"/>
  <c r="T503" i="7"/>
  <c r="AB503" i="7"/>
  <c r="P507" i="7"/>
  <c r="X507" i="7"/>
  <c r="AF507" i="7"/>
  <c r="Q508" i="7"/>
  <c r="Y508" i="7"/>
  <c r="AG508" i="7"/>
  <c r="R509" i="7"/>
  <c r="Z509" i="7"/>
  <c r="AH509" i="7"/>
  <c r="S510" i="7"/>
  <c r="AA510" i="7"/>
  <c r="T511" i="7"/>
  <c r="AB511" i="7"/>
  <c r="P515" i="7"/>
  <c r="X515" i="7"/>
  <c r="AF515" i="7"/>
  <c r="Q516" i="7"/>
  <c r="Y516" i="7"/>
  <c r="AG516" i="7"/>
  <c r="R517" i="7"/>
  <c r="Z517" i="7"/>
  <c r="AH517" i="7"/>
  <c r="S518" i="7"/>
  <c r="AA518" i="7"/>
  <c r="T519" i="7"/>
  <c r="AB519" i="7"/>
  <c r="P523" i="7"/>
  <c r="X523" i="7"/>
  <c r="AF523" i="7"/>
  <c r="Q700" i="7"/>
  <c r="Y700" i="7"/>
  <c r="AG700" i="7"/>
  <c r="R701" i="7"/>
  <c r="Z701" i="7"/>
  <c r="AH701" i="7"/>
  <c r="S702" i="7"/>
  <c r="AA702" i="7"/>
  <c r="AI702" i="7"/>
  <c r="T703" i="7"/>
  <c r="AB703" i="7"/>
  <c r="AJ703" i="7"/>
  <c r="P707" i="7"/>
  <c r="X707" i="7"/>
  <c r="AF707" i="7"/>
  <c r="R708" i="7"/>
  <c r="AA708" i="7"/>
  <c r="AJ708" i="7"/>
  <c r="S712" i="7"/>
  <c r="R714" i="7"/>
  <c r="W720" i="7"/>
  <c r="AG720" i="7"/>
  <c r="AD721" i="7"/>
  <c r="V721" i="7"/>
  <c r="N721" i="7"/>
  <c r="W721" i="7"/>
  <c r="AG721" i="7"/>
  <c r="AJ722" i="7"/>
  <c r="AB722" i="7"/>
  <c r="T722" i="7"/>
  <c r="AE722" i="7"/>
  <c r="W722" i="7"/>
  <c r="O722" i="7"/>
  <c r="U722" i="7"/>
  <c r="AF722" i="7"/>
  <c r="T723" i="7"/>
  <c r="T724" i="7"/>
  <c r="AC731" i="7"/>
  <c r="Z731" i="7"/>
  <c r="S735" i="7"/>
  <c r="AI735" i="7"/>
  <c r="J741" i="7"/>
  <c r="S767" i="7"/>
  <c r="AJ777" i="7"/>
  <c r="AB777" i="7"/>
  <c r="T777" i="7"/>
  <c r="AH777" i="7"/>
  <c r="Z777" i="7"/>
  <c r="R777" i="7"/>
  <c r="AG777" i="7"/>
  <c r="Y777" i="7"/>
  <c r="Q777" i="7"/>
  <c r="AF777" i="7"/>
  <c r="X777" i="7"/>
  <c r="P777" i="7"/>
  <c r="AE777" i="7"/>
  <c r="W777" i="7"/>
  <c r="O777" i="7"/>
  <c r="AD777" i="7"/>
  <c r="V777" i="7"/>
  <c r="N777" i="7"/>
  <c r="AJ793" i="7"/>
  <c r="AB793" i="7"/>
  <c r="T793" i="7"/>
  <c r="AH793" i="7"/>
  <c r="Z793" i="7"/>
  <c r="R793" i="7"/>
  <c r="AG793" i="7"/>
  <c r="Y793" i="7"/>
  <c r="Q793" i="7"/>
  <c r="AF793" i="7"/>
  <c r="X793" i="7"/>
  <c r="P793" i="7"/>
  <c r="AE793" i="7"/>
  <c r="W793" i="7"/>
  <c r="O793" i="7"/>
  <c r="AD793" i="7"/>
  <c r="V793" i="7"/>
  <c r="N793" i="7"/>
  <c r="AE931" i="7"/>
  <c r="T931" i="7"/>
  <c r="AD931" i="7"/>
  <c r="S931" i="7"/>
  <c r="AB931" i="7"/>
  <c r="R931" i="7"/>
  <c r="AH931" i="7"/>
  <c r="W931" i="7"/>
  <c r="S493" i="7"/>
  <c r="AA493" i="7"/>
  <c r="AI493" i="7"/>
  <c r="T494" i="7"/>
  <c r="AB494" i="7"/>
  <c r="AJ494" i="7"/>
  <c r="S501" i="7"/>
  <c r="AA501" i="7"/>
  <c r="AI501" i="7"/>
  <c r="T502" i="7"/>
  <c r="AB502" i="7"/>
  <c r="AJ502" i="7"/>
  <c r="S509" i="7"/>
  <c r="AA509" i="7"/>
  <c r="AI509" i="7"/>
  <c r="T510" i="7"/>
  <c r="AB510" i="7"/>
  <c r="AJ510" i="7"/>
  <c r="S517" i="7"/>
  <c r="AA517" i="7"/>
  <c r="AI517" i="7"/>
  <c r="T518" i="7"/>
  <c r="AB518" i="7"/>
  <c r="AJ518" i="7"/>
  <c r="S701" i="7"/>
  <c r="AA701" i="7"/>
  <c r="AI701" i="7"/>
  <c r="T702" i="7"/>
  <c r="AB702" i="7"/>
  <c r="AJ702" i="7"/>
  <c r="AH712" i="7"/>
  <c r="Z712" i="7"/>
  <c r="R712" i="7"/>
  <c r="T712" i="7"/>
  <c r="AC712" i="7"/>
  <c r="AJ714" i="7"/>
  <c r="AB714" i="7"/>
  <c r="T714" i="7"/>
  <c r="S714" i="7"/>
  <c r="AC714" i="7"/>
  <c r="AC723" i="7"/>
  <c r="U723" i="7"/>
  <c r="M723" i="7"/>
  <c r="AF723" i="7"/>
  <c r="X723" i="7"/>
  <c r="P723" i="7"/>
  <c r="V723" i="7"/>
  <c r="AG723" i="7"/>
  <c r="AD724" i="7"/>
  <c r="V724" i="7"/>
  <c r="N724" i="7"/>
  <c r="AG724" i="7"/>
  <c r="Y724" i="7"/>
  <c r="Q724" i="7"/>
  <c r="U724" i="7"/>
  <c r="AF724" i="7"/>
  <c r="AH728" i="7"/>
  <c r="Z728" i="7"/>
  <c r="R728" i="7"/>
  <c r="AF728" i="7"/>
  <c r="X728" i="7"/>
  <c r="P728" i="7"/>
  <c r="AD728" i="7"/>
  <c r="V728" i="7"/>
  <c r="N728" i="7"/>
  <c r="AC728" i="7"/>
  <c r="U728" i="7"/>
  <c r="M728" i="7"/>
  <c r="AA728" i="7"/>
  <c r="AB731" i="7"/>
  <c r="AD732" i="7"/>
  <c r="V732" i="7"/>
  <c r="N732" i="7"/>
  <c r="AJ732" i="7"/>
  <c r="AB732" i="7"/>
  <c r="T732" i="7"/>
  <c r="AH732" i="7"/>
  <c r="Z732" i="7"/>
  <c r="R732" i="7"/>
  <c r="AG732" i="7"/>
  <c r="Y732" i="7"/>
  <c r="Q732" i="7"/>
  <c r="X732" i="7"/>
  <c r="AH775" i="7"/>
  <c r="Z775" i="7"/>
  <c r="R775" i="7"/>
  <c r="AF775" i="7"/>
  <c r="X775" i="7"/>
  <c r="P775" i="7"/>
  <c r="AE775" i="7"/>
  <c r="W775" i="7"/>
  <c r="O775" i="7"/>
  <c r="AD775" i="7"/>
  <c r="V775" i="7"/>
  <c r="N775" i="7"/>
  <c r="AC775" i="7"/>
  <c r="U775" i="7"/>
  <c r="M775" i="7"/>
  <c r="AJ775" i="7"/>
  <c r="AB775" i="7"/>
  <c r="T775" i="7"/>
  <c r="AH791" i="7"/>
  <c r="Z791" i="7"/>
  <c r="R791" i="7"/>
  <c r="AF791" i="7"/>
  <c r="X791" i="7"/>
  <c r="P791" i="7"/>
  <c r="AE791" i="7"/>
  <c r="W791" i="7"/>
  <c r="O791" i="7"/>
  <c r="AD791" i="7"/>
  <c r="V791" i="7"/>
  <c r="N791" i="7"/>
  <c r="AC791" i="7"/>
  <c r="U791" i="7"/>
  <c r="M791" i="7"/>
  <c r="AJ791" i="7"/>
  <c r="AB791" i="7"/>
  <c r="T791" i="7"/>
  <c r="AH809" i="7"/>
  <c r="Z809" i="7"/>
  <c r="R809" i="7"/>
  <c r="AG809" i="7"/>
  <c r="Y809" i="7"/>
  <c r="Q809" i="7"/>
  <c r="AD809" i="7"/>
  <c r="T809" i="7"/>
  <c r="AC809" i="7"/>
  <c r="S809" i="7"/>
  <c r="AB809" i="7"/>
  <c r="P809" i="7"/>
  <c r="AA809" i="7"/>
  <c r="O809" i="7"/>
  <c r="AJ809" i="7"/>
  <c r="X809" i="7"/>
  <c r="N809" i="7"/>
  <c r="AI809" i="7"/>
  <c r="W809" i="7"/>
  <c r="M809" i="7"/>
  <c r="AF809" i="7"/>
  <c r="V809" i="7"/>
  <c r="W855" i="7"/>
  <c r="V855" i="7"/>
  <c r="AJ855" i="7"/>
  <c r="T855" i="7"/>
  <c r="AI855" i="7"/>
  <c r="S855" i="7"/>
  <c r="AE855" i="7"/>
  <c r="O855" i="7"/>
  <c r="AD855" i="7"/>
  <c r="N855" i="7"/>
  <c r="S476" i="7"/>
  <c r="AA476" i="7"/>
  <c r="R483" i="7"/>
  <c r="Z483" i="7"/>
  <c r="AH483" i="7"/>
  <c r="S484" i="7"/>
  <c r="AA484" i="7"/>
  <c r="R491" i="7"/>
  <c r="Z491" i="7"/>
  <c r="AH491" i="7"/>
  <c r="S492" i="7"/>
  <c r="AA492" i="7"/>
  <c r="T493" i="7"/>
  <c r="AB493" i="7"/>
  <c r="AJ493" i="7"/>
  <c r="M494" i="7"/>
  <c r="U494" i="7"/>
  <c r="AC494" i="7"/>
  <c r="R499" i="7"/>
  <c r="Z499" i="7"/>
  <c r="AH499" i="7"/>
  <c r="S500" i="7"/>
  <c r="AA500" i="7"/>
  <c r="T501" i="7"/>
  <c r="AB501" i="7"/>
  <c r="AJ501" i="7"/>
  <c r="M502" i="7"/>
  <c r="U502" i="7"/>
  <c r="AC502" i="7"/>
  <c r="R507" i="7"/>
  <c r="Z507" i="7"/>
  <c r="AH507" i="7"/>
  <c r="S508" i="7"/>
  <c r="AA508" i="7"/>
  <c r="T509" i="7"/>
  <c r="AB509" i="7"/>
  <c r="AJ509" i="7"/>
  <c r="M510" i="7"/>
  <c r="U510" i="7"/>
  <c r="AC510" i="7"/>
  <c r="R515" i="7"/>
  <c r="Z515" i="7"/>
  <c r="AH515" i="7"/>
  <c r="S516" i="7"/>
  <c r="AA516" i="7"/>
  <c r="T517" i="7"/>
  <c r="AB517" i="7"/>
  <c r="AJ517" i="7"/>
  <c r="M518" i="7"/>
  <c r="U518" i="7"/>
  <c r="AC518" i="7"/>
  <c r="R523" i="7"/>
  <c r="Z523" i="7"/>
  <c r="AH523" i="7"/>
  <c r="S700" i="7"/>
  <c r="AA700" i="7"/>
  <c r="T701" i="7"/>
  <c r="AB701" i="7"/>
  <c r="AJ701" i="7"/>
  <c r="M702" i="7"/>
  <c r="U702" i="7"/>
  <c r="N703" i="7"/>
  <c r="V703" i="7"/>
  <c r="R707" i="7"/>
  <c r="Z707" i="7"/>
  <c r="AH707" i="7"/>
  <c r="AD708" i="7"/>
  <c r="V708" i="7"/>
  <c r="N708" i="7"/>
  <c r="T708" i="7"/>
  <c r="AC708" i="7"/>
  <c r="AF710" i="7"/>
  <c r="X710" i="7"/>
  <c r="P710" i="7"/>
  <c r="T710" i="7"/>
  <c r="AC710" i="7"/>
  <c r="U712" i="7"/>
  <c r="AD712" i="7"/>
  <c r="U714" i="7"/>
  <c r="AD714" i="7"/>
  <c r="R716" i="7"/>
  <c r="AB716" i="7"/>
  <c r="Q717" i="7"/>
  <c r="AB717" i="7"/>
  <c r="O720" i="7"/>
  <c r="Y720" i="7"/>
  <c r="AJ720" i="7"/>
  <c r="O721" i="7"/>
  <c r="Y721" i="7"/>
  <c r="AJ721" i="7"/>
  <c r="M722" i="7"/>
  <c r="X722" i="7"/>
  <c r="AH722" i="7"/>
  <c r="W723" i="7"/>
  <c r="AH723" i="7"/>
  <c r="W724" i="7"/>
  <c r="AH724" i="7"/>
  <c r="AB728" i="7"/>
  <c r="N731" i="7"/>
  <c r="AD731" i="7"/>
  <c r="AA732" i="7"/>
  <c r="J736" i="7"/>
  <c r="AJ746" i="7"/>
  <c r="AB746" i="7"/>
  <c r="T746" i="7"/>
  <c r="AH746" i="7"/>
  <c r="Z746" i="7"/>
  <c r="R746" i="7"/>
  <c r="AG746" i="7"/>
  <c r="Y746" i="7"/>
  <c r="Q746" i="7"/>
  <c r="AF746" i="7"/>
  <c r="X746" i="7"/>
  <c r="P746" i="7"/>
  <c r="AE746" i="7"/>
  <c r="W746" i="7"/>
  <c r="O746" i="7"/>
  <c r="AC746" i="7"/>
  <c r="AG768" i="7"/>
  <c r="Y768" i="7"/>
  <c r="Q768" i="7"/>
  <c r="AF768" i="7"/>
  <c r="X768" i="7"/>
  <c r="P768" i="7"/>
  <c r="AE768" i="7"/>
  <c r="W768" i="7"/>
  <c r="O768" i="7"/>
  <c r="AD768" i="7"/>
  <c r="V768" i="7"/>
  <c r="N768" i="7"/>
  <c r="AC768" i="7"/>
  <c r="U768" i="7"/>
  <c r="M768" i="7"/>
  <c r="AH770" i="7"/>
  <c r="Z770" i="7"/>
  <c r="R770" i="7"/>
  <c r="AE770" i="7"/>
  <c r="W770" i="7"/>
  <c r="O770" i="7"/>
  <c r="AG784" i="7"/>
  <c r="Y784" i="7"/>
  <c r="Q784" i="7"/>
  <c r="AF784" i="7"/>
  <c r="X784" i="7"/>
  <c r="P784" i="7"/>
  <c r="AE784" i="7"/>
  <c r="W784" i="7"/>
  <c r="O784" i="7"/>
  <c r="AD784" i="7"/>
  <c r="V784" i="7"/>
  <c r="N784" i="7"/>
  <c r="AC784" i="7"/>
  <c r="U784" i="7"/>
  <c r="M784" i="7"/>
  <c r="AH786" i="7"/>
  <c r="Z786" i="7"/>
  <c r="R786" i="7"/>
  <c r="AE786" i="7"/>
  <c r="W786" i="7"/>
  <c r="O786" i="7"/>
  <c r="AG808" i="7"/>
  <c r="Y808" i="7"/>
  <c r="Q808" i="7"/>
  <c r="AF808" i="7"/>
  <c r="X808" i="7"/>
  <c r="P808" i="7"/>
  <c r="AD808" i="7"/>
  <c r="T808" i="7"/>
  <c r="AC808" i="7"/>
  <c r="S808" i="7"/>
  <c r="AB808" i="7"/>
  <c r="R808" i="7"/>
  <c r="AA808" i="7"/>
  <c r="O808" i="7"/>
  <c r="AJ808" i="7"/>
  <c r="Z808" i="7"/>
  <c r="N808" i="7"/>
  <c r="AI808" i="7"/>
  <c r="W808" i="7"/>
  <c r="M808" i="7"/>
  <c r="AH808" i="7"/>
  <c r="V808" i="7"/>
  <c r="S483" i="7"/>
  <c r="AA483" i="7"/>
  <c r="T484" i="7"/>
  <c r="AB484" i="7"/>
  <c r="S491" i="7"/>
  <c r="AA491" i="7"/>
  <c r="T492" i="7"/>
  <c r="AB492" i="7"/>
  <c r="M493" i="7"/>
  <c r="U493" i="7"/>
  <c r="N494" i="7"/>
  <c r="V494" i="7"/>
  <c r="S499" i="7"/>
  <c r="AA499" i="7"/>
  <c r="T500" i="7"/>
  <c r="AB500" i="7"/>
  <c r="M501" i="7"/>
  <c r="U501" i="7"/>
  <c r="N502" i="7"/>
  <c r="V502" i="7"/>
  <c r="S507" i="7"/>
  <c r="AA507" i="7"/>
  <c r="T508" i="7"/>
  <c r="AB508" i="7"/>
  <c r="M509" i="7"/>
  <c r="U509" i="7"/>
  <c r="N510" i="7"/>
  <c r="V510" i="7"/>
  <c r="S515" i="7"/>
  <c r="AA515" i="7"/>
  <c r="T516" i="7"/>
  <c r="AB516" i="7"/>
  <c r="M517" i="7"/>
  <c r="U517" i="7"/>
  <c r="N518" i="7"/>
  <c r="V518" i="7"/>
  <c r="S523" i="7"/>
  <c r="AA523" i="7"/>
  <c r="T700" i="7"/>
  <c r="AB700" i="7"/>
  <c r="M701" i="7"/>
  <c r="U701" i="7"/>
  <c r="N702" i="7"/>
  <c r="V702" i="7"/>
  <c r="S707" i="7"/>
  <c r="AA707" i="7"/>
  <c r="U708" i="7"/>
  <c r="U710" i="7"/>
  <c r="M712" i="7"/>
  <c r="V712" i="7"/>
  <c r="AE712" i="7"/>
  <c r="M714" i="7"/>
  <c r="V714" i="7"/>
  <c r="AE714" i="7"/>
  <c r="J717" i="7"/>
  <c r="S717" i="7"/>
  <c r="AC717" i="7"/>
  <c r="P720" i="7"/>
  <c r="P721" i="7"/>
  <c r="Z721" i="7"/>
  <c r="N722" i="7"/>
  <c r="Y722" i="7"/>
  <c r="AI722" i="7"/>
  <c r="N723" i="7"/>
  <c r="Y723" i="7"/>
  <c r="AI723" i="7"/>
  <c r="M724" i="7"/>
  <c r="X724" i="7"/>
  <c r="AI724" i="7"/>
  <c r="O728" i="7"/>
  <c r="AE728" i="7"/>
  <c r="AI729" i="7"/>
  <c r="J730" i="7"/>
  <c r="O731" i="7"/>
  <c r="M732" i="7"/>
  <c r="AC732" i="7"/>
  <c r="AE733" i="7"/>
  <c r="AG735" i="7"/>
  <c r="Y735" i="7"/>
  <c r="Q735" i="7"/>
  <c r="AE735" i="7"/>
  <c r="W735" i="7"/>
  <c r="O735" i="7"/>
  <c r="AC735" i="7"/>
  <c r="U735" i="7"/>
  <c r="M735" i="7"/>
  <c r="AJ735" i="7"/>
  <c r="AB735" i="7"/>
  <c r="T735" i="7"/>
  <c r="Z735" i="7"/>
  <c r="AI745" i="7"/>
  <c r="AD746" i="7"/>
  <c r="AH747" i="7"/>
  <c r="Z747" i="7"/>
  <c r="R747" i="7"/>
  <c r="AE747" i="7"/>
  <c r="J767" i="7"/>
  <c r="R768" i="7"/>
  <c r="N770" i="7"/>
  <c r="Q775" i="7"/>
  <c r="J783" i="7"/>
  <c r="R784" i="7"/>
  <c r="N786" i="7"/>
  <c r="Q791" i="7"/>
  <c r="S793" i="7"/>
  <c r="AD807" i="7"/>
  <c r="T807" i="7"/>
  <c r="AC807" i="7"/>
  <c r="S807" i="7"/>
  <c r="AB807" i="7"/>
  <c r="R807" i="7"/>
  <c r="AA807" i="7"/>
  <c r="Q807" i="7"/>
  <c r="AJ807" i="7"/>
  <c r="Z807" i="7"/>
  <c r="N807" i="7"/>
  <c r="AI807" i="7"/>
  <c r="Y807" i="7"/>
  <c r="M807" i="7"/>
  <c r="U809" i="7"/>
  <c r="AD863" i="7"/>
  <c r="V863" i="7"/>
  <c r="N863" i="7"/>
  <c r="AC863" i="7"/>
  <c r="U863" i="7"/>
  <c r="M863" i="7"/>
  <c r="AJ863" i="7"/>
  <c r="AB863" i="7"/>
  <c r="T863" i="7"/>
  <c r="AH863" i="7"/>
  <c r="Z863" i="7"/>
  <c r="R863" i="7"/>
  <c r="AG863" i="7"/>
  <c r="Y863" i="7"/>
  <c r="Q863" i="7"/>
  <c r="AF863" i="7"/>
  <c r="X863" i="7"/>
  <c r="P863" i="7"/>
  <c r="AI863" i="7"/>
  <c r="AE863" i="7"/>
  <c r="AA863" i="7"/>
  <c r="W863" i="7"/>
  <c r="S863" i="7"/>
  <c r="O863" i="7"/>
  <c r="S766" i="7"/>
  <c r="AA766" i="7"/>
  <c r="AI766" i="7"/>
  <c r="S774" i="7"/>
  <c r="AA774" i="7"/>
  <c r="AI774" i="7"/>
  <c r="S782" i="7"/>
  <c r="AA782" i="7"/>
  <c r="AI782" i="7"/>
  <c r="S790" i="7"/>
  <c r="AA790" i="7"/>
  <c r="AI790" i="7"/>
  <c r="S798" i="7"/>
  <c r="AA798" i="7"/>
  <c r="AI798" i="7"/>
  <c r="N801" i="7"/>
  <c r="V801" i="7"/>
  <c r="AD801" i="7"/>
  <c r="O802" i="7"/>
  <c r="W802" i="7"/>
  <c r="AE802" i="7"/>
  <c r="V810" i="7"/>
  <c r="AF810" i="7"/>
  <c r="AE836" i="7"/>
  <c r="W836" i="7"/>
  <c r="O836" i="7"/>
  <c r="AD836" i="7"/>
  <c r="V836" i="7"/>
  <c r="N836" i="7"/>
  <c r="AC836" i="7"/>
  <c r="U836" i="7"/>
  <c r="M836" i="7"/>
  <c r="Y836" i="7"/>
  <c r="AJ836" i="7"/>
  <c r="Q837" i="7"/>
  <c r="AB837" i="7"/>
  <c r="AH839" i="7"/>
  <c r="Z839" i="7"/>
  <c r="R839" i="7"/>
  <c r="AG839" i="7"/>
  <c r="Y839" i="7"/>
  <c r="Q839" i="7"/>
  <c r="AF839" i="7"/>
  <c r="X839" i="7"/>
  <c r="P839" i="7"/>
  <c r="V839" i="7"/>
  <c r="AJ839" i="7"/>
  <c r="AD843" i="7"/>
  <c r="V843" i="7"/>
  <c r="N843" i="7"/>
  <c r="AC843" i="7"/>
  <c r="U843" i="7"/>
  <c r="M843" i="7"/>
  <c r="AJ843" i="7"/>
  <c r="AB843" i="7"/>
  <c r="T843" i="7"/>
  <c r="X843" i="7"/>
  <c r="AI843" i="7"/>
  <c r="Q844" i="7"/>
  <c r="AB844" i="7"/>
  <c r="AG846" i="7"/>
  <c r="Y846" i="7"/>
  <c r="Q846" i="7"/>
  <c r="AF846" i="7"/>
  <c r="X846" i="7"/>
  <c r="P846" i="7"/>
  <c r="AE846" i="7"/>
  <c r="W846" i="7"/>
  <c r="O846" i="7"/>
  <c r="V846" i="7"/>
  <c r="AJ846" i="7"/>
  <c r="N847" i="7"/>
  <c r="AB847" i="7"/>
  <c r="T848" i="7"/>
  <c r="AE848" i="7"/>
  <c r="P851" i="7"/>
  <c r="AE851" i="7"/>
  <c r="AD856" i="7"/>
  <c r="V856" i="7"/>
  <c r="N856" i="7"/>
  <c r="AG856" i="7"/>
  <c r="Y856" i="7"/>
  <c r="Q856" i="7"/>
  <c r="AB856" i="7"/>
  <c r="AF864" i="7"/>
  <c r="AH903" i="7"/>
  <c r="Z903" i="7"/>
  <c r="R903" i="7"/>
  <c r="AG903" i="7"/>
  <c r="Y903" i="7"/>
  <c r="Q903" i="7"/>
  <c r="AF903" i="7"/>
  <c r="X903" i="7"/>
  <c r="P903" i="7"/>
  <c r="AE903" i="7"/>
  <c r="W903" i="7"/>
  <c r="O903" i="7"/>
  <c r="AD903" i="7"/>
  <c r="V903" i="7"/>
  <c r="N903" i="7"/>
  <c r="AC903" i="7"/>
  <c r="U903" i="7"/>
  <c r="M903" i="7"/>
  <c r="AJ903" i="7"/>
  <c r="AB903" i="7"/>
  <c r="T903" i="7"/>
  <c r="AI904" i="7"/>
  <c r="AH912" i="7"/>
  <c r="Z912" i="7"/>
  <c r="R912" i="7"/>
  <c r="AG912" i="7"/>
  <c r="Y912" i="7"/>
  <c r="Q912" i="7"/>
  <c r="AF912" i="7"/>
  <c r="X912" i="7"/>
  <c r="P912" i="7"/>
  <c r="J917" i="7"/>
  <c r="AC936" i="7"/>
  <c r="U936" i="7"/>
  <c r="M936" i="7"/>
  <c r="AJ936" i="7"/>
  <c r="W936" i="7"/>
  <c r="AG936" i="7"/>
  <c r="V936" i="7"/>
  <c r="AF936" i="7"/>
  <c r="T936" i="7"/>
  <c r="AE936" i="7"/>
  <c r="Q936" i="7"/>
  <c r="AD936" i="7"/>
  <c r="P936" i="7"/>
  <c r="AB936" i="7"/>
  <c r="O936" i="7"/>
  <c r="Y936" i="7"/>
  <c r="N936" i="7"/>
  <c r="S718" i="7"/>
  <c r="AA718" i="7"/>
  <c r="AI718" i="7"/>
  <c r="R725" i="7"/>
  <c r="Z725" i="7"/>
  <c r="AH725" i="7"/>
  <c r="S726" i="7"/>
  <c r="AA726" i="7"/>
  <c r="AI726" i="7"/>
  <c r="P731" i="7"/>
  <c r="X731" i="7"/>
  <c r="AF731" i="7"/>
  <c r="R733" i="7"/>
  <c r="Z733" i="7"/>
  <c r="AH733" i="7"/>
  <c r="S734" i="7"/>
  <c r="AA734" i="7"/>
  <c r="AI734" i="7"/>
  <c r="P739" i="7"/>
  <c r="X739" i="7"/>
  <c r="AF739" i="7"/>
  <c r="Q740" i="7"/>
  <c r="Y740" i="7"/>
  <c r="AG740" i="7"/>
  <c r="R741" i="7"/>
  <c r="Z741" i="7"/>
  <c r="AH741" i="7"/>
  <c r="S742" i="7"/>
  <c r="AA742" i="7"/>
  <c r="AI742" i="7"/>
  <c r="P747" i="7"/>
  <c r="X747" i="7"/>
  <c r="AF747" i="7"/>
  <c r="Q748" i="7"/>
  <c r="Y748" i="7"/>
  <c r="AG748" i="7"/>
  <c r="R764" i="7"/>
  <c r="Z764" i="7"/>
  <c r="AH764" i="7"/>
  <c r="S765" i="7"/>
  <c r="AA765" i="7"/>
  <c r="AI765" i="7"/>
  <c r="T766" i="7"/>
  <c r="AB766" i="7"/>
  <c r="AJ766" i="7"/>
  <c r="P770" i="7"/>
  <c r="X770" i="7"/>
  <c r="AF770" i="7"/>
  <c r="Q771" i="7"/>
  <c r="Y771" i="7"/>
  <c r="AG771" i="7"/>
  <c r="R772" i="7"/>
  <c r="Z772" i="7"/>
  <c r="AH772" i="7"/>
  <c r="S773" i="7"/>
  <c r="AA773" i="7"/>
  <c r="AI773" i="7"/>
  <c r="T774" i="7"/>
  <c r="AB774" i="7"/>
  <c r="AJ774" i="7"/>
  <c r="P778" i="7"/>
  <c r="X778" i="7"/>
  <c r="AF778" i="7"/>
  <c r="Q779" i="7"/>
  <c r="Y779" i="7"/>
  <c r="AG779" i="7"/>
  <c r="R780" i="7"/>
  <c r="Z780" i="7"/>
  <c r="AH780" i="7"/>
  <c r="S781" i="7"/>
  <c r="AA781" i="7"/>
  <c r="AI781" i="7"/>
  <c r="T782" i="7"/>
  <c r="AB782" i="7"/>
  <c r="AJ782" i="7"/>
  <c r="P786" i="7"/>
  <c r="X786" i="7"/>
  <c r="AF786" i="7"/>
  <c r="Q787" i="7"/>
  <c r="Y787" i="7"/>
  <c r="AG787" i="7"/>
  <c r="R788" i="7"/>
  <c r="Z788" i="7"/>
  <c r="AH788" i="7"/>
  <c r="S789" i="7"/>
  <c r="AA789" i="7"/>
  <c r="AI789" i="7"/>
  <c r="T790" i="7"/>
  <c r="AB790" i="7"/>
  <c r="AJ790" i="7"/>
  <c r="P794" i="7"/>
  <c r="X794" i="7"/>
  <c r="AF794" i="7"/>
  <c r="Q795" i="7"/>
  <c r="Y795" i="7"/>
  <c r="AG795" i="7"/>
  <c r="R796" i="7"/>
  <c r="Z796" i="7"/>
  <c r="AH796" i="7"/>
  <c r="S797" i="7"/>
  <c r="AA797" i="7"/>
  <c r="AI797" i="7"/>
  <c r="T798" i="7"/>
  <c r="AB798" i="7"/>
  <c r="AJ798" i="7"/>
  <c r="O801" i="7"/>
  <c r="W801" i="7"/>
  <c r="AE801" i="7"/>
  <c r="P802" i="7"/>
  <c r="X802" i="7"/>
  <c r="AF802" i="7"/>
  <c r="Q803" i="7"/>
  <c r="Y803" i="7"/>
  <c r="AG803" i="7"/>
  <c r="R804" i="7"/>
  <c r="Z804" i="7"/>
  <c r="S806" i="7"/>
  <c r="M810" i="7"/>
  <c r="W810" i="7"/>
  <c r="AG810" i="7"/>
  <c r="AC812" i="7"/>
  <c r="U812" i="7"/>
  <c r="M812" i="7"/>
  <c r="AJ812" i="7"/>
  <c r="AB812" i="7"/>
  <c r="T812" i="7"/>
  <c r="V812" i="7"/>
  <c r="AF812" i="7"/>
  <c r="AD827" i="7"/>
  <c r="V827" i="7"/>
  <c r="N827" i="7"/>
  <c r="AC827" i="7"/>
  <c r="U827" i="7"/>
  <c r="M827" i="7"/>
  <c r="W827" i="7"/>
  <c r="AG827" i="7"/>
  <c r="AE828" i="7"/>
  <c r="W828" i="7"/>
  <c r="O828" i="7"/>
  <c r="AD828" i="7"/>
  <c r="V828" i="7"/>
  <c r="N828" i="7"/>
  <c r="U828" i="7"/>
  <c r="AG828" i="7"/>
  <c r="T829" i="7"/>
  <c r="S830" i="7"/>
  <c r="AC830" i="7"/>
  <c r="T831" i="7"/>
  <c r="AE831" i="7"/>
  <c r="AG832" i="7"/>
  <c r="Y832" i="7"/>
  <c r="Q832" i="7"/>
  <c r="W832" i="7"/>
  <c r="S835" i="7"/>
  <c r="AG835" i="7"/>
  <c r="Z836" i="7"/>
  <c r="R837" i="7"/>
  <c r="AC837" i="7"/>
  <c r="T838" i="7"/>
  <c r="AH838" i="7"/>
  <c r="W839" i="7"/>
  <c r="Y843" i="7"/>
  <c r="R844" i="7"/>
  <c r="AF844" i="7"/>
  <c r="U845" i="7"/>
  <c r="AI845" i="7"/>
  <c r="Z846" i="7"/>
  <c r="O847" i="7"/>
  <c r="AC847" i="7"/>
  <c r="U848" i="7"/>
  <c r="AF848" i="7"/>
  <c r="Q851" i="7"/>
  <c r="AF851" i="7"/>
  <c r="M856" i="7"/>
  <c r="AC856" i="7"/>
  <c r="AH904" i="7"/>
  <c r="Z904" i="7"/>
  <c r="R904" i="7"/>
  <c r="AG904" i="7"/>
  <c r="Y904" i="7"/>
  <c r="Q904" i="7"/>
  <c r="AF904" i="7"/>
  <c r="X904" i="7"/>
  <c r="P904" i="7"/>
  <c r="S725" i="7"/>
  <c r="AA725" i="7"/>
  <c r="AI725" i="7"/>
  <c r="T726" i="7"/>
  <c r="AB726" i="7"/>
  <c r="Q731" i="7"/>
  <c r="Y731" i="7"/>
  <c r="AG731" i="7"/>
  <c r="S733" i="7"/>
  <c r="AA733" i="7"/>
  <c r="AI733" i="7"/>
  <c r="T734" i="7"/>
  <c r="AB734" i="7"/>
  <c r="Q739" i="7"/>
  <c r="Y739" i="7"/>
  <c r="AG739" i="7"/>
  <c r="R740" i="7"/>
  <c r="Z740" i="7"/>
  <c r="AH740" i="7"/>
  <c r="S741" i="7"/>
  <c r="AA741" i="7"/>
  <c r="AI741" i="7"/>
  <c r="T742" i="7"/>
  <c r="AB742" i="7"/>
  <c r="Q747" i="7"/>
  <c r="Y747" i="7"/>
  <c r="AG747" i="7"/>
  <c r="R748" i="7"/>
  <c r="Z748" i="7"/>
  <c r="AH748" i="7"/>
  <c r="S764" i="7"/>
  <c r="AA764" i="7"/>
  <c r="AI764" i="7"/>
  <c r="T765" i="7"/>
  <c r="AB765" i="7"/>
  <c r="M766" i="7"/>
  <c r="U766" i="7"/>
  <c r="AC766" i="7"/>
  <c r="Q770" i="7"/>
  <c r="Y770" i="7"/>
  <c r="AG770" i="7"/>
  <c r="R771" i="7"/>
  <c r="Z771" i="7"/>
  <c r="AH771" i="7"/>
  <c r="S772" i="7"/>
  <c r="AA772" i="7"/>
  <c r="AI772" i="7"/>
  <c r="T773" i="7"/>
  <c r="AB773" i="7"/>
  <c r="M774" i="7"/>
  <c r="U774" i="7"/>
  <c r="AC774" i="7"/>
  <c r="Q778" i="7"/>
  <c r="Y778" i="7"/>
  <c r="AG778" i="7"/>
  <c r="R779" i="7"/>
  <c r="Z779" i="7"/>
  <c r="AH779" i="7"/>
  <c r="S780" i="7"/>
  <c r="AA780" i="7"/>
  <c r="AI780" i="7"/>
  <c r="T781" i="7"/>
  <c r="AB781" i="7"/>
  <c r="M782" i="7"/>
  <c r="U782" i="7"/>
  <c r="AC782" i="7"/>
  <c r="Q786" i="7"/>
  <c r="Y786" i="7"/>
  <c r="AG786" i="7"/>
  <c r="R787" i="7"/>
  <c r="Z787" i="7"/>
  <c r="AH787" i="7"/>
  <c r="S788" i="7"/>
  <c r="AA788" i="7"/>
  <c r="AI788" i="7"/>
  <c r="T789" i="7"/>
  <c r="AB789" i="7"/>
  <c r="M790" i="7"/>
  <c r="U790" i="7"/>
  <c r="AC790" i="7"/>
  <c r="Q794" i="7"/>
  <c r="Y794" i="7"/>
  <c r="AG794" i="7"/>
  <c r="R795" i="7"/>
  <c r="Z795" i="7"/>
  <c r="AH795" i="7"/>
  <c r="S796" i="7"/>
  <c r="AA796" i="7"/>
  <c r="AI796" i="7"/>
  <c r="T797" i="7"/>
  <c r="AB797" i="7"/>
  <c r="M798" i="7"/>
  <c r="U798" i="7"/>
  <c r="AC798" i="7"/>
  <c r="P801" i="7"/>
  <c r="X801" i="7"/>
  <c r="AF801" i="7"/>
  <c r="Q802" i="7"/>
  <c r="Y802" i="7"/>
  <c r="AG802" i="7"/>
  <c r="R803" i="7"/>
  <c r="Z803" i="7"/>
  <c r="AH803" i="7"/>
  <c r="AJ804" i="7"/>
  <c r="AB804" i="7"/>
  <c r="S804" i="7"/>
  <c r="AA804" i="7"/>
  <c r="AD806" i="7"/>
  <c r="V806" i="7"/>
  <c r="N806" i="7"/>
  <c r="T806" i="7"/>
  <c r="AC806" i="7"/>
  <c r="N810" i="7"/>
  <c r="X810" i="7"/>
  <c r="AJ810" i="7"/>
  <c r="X827" i="7"/>
  <c r="X828" i="7"/>
  <c r="AF829" i="7"/>
  <c r="X829" i="7"/>
  <c r="P829" i="7"/>
  <c r="AE829" i="7"/>
  <c r="W829" i="7"/>
  <c r="O829" i="7"/>
  <c r="U829" i="7"/>
  <c r="AG829" i="7"/>
  <c r="T830" i="7"/>
  <c r="U831" i="7"/>
  <c r="W835" i="7"/>
  <c r="P836" i="7"/>
  <c r="AA836" i="7"/>
  <c r="S837" i="7"/>
  <c r="AG837" i="7"/>
  <c r="U838" i="7"/>
  <c r="M839" i="7"/>
  <c r="AA839" i="7"/>
  <c r="O843" i="7"/>
  <c r="Z843" i="7"/>
  <c r="S844" i="7"/>
  <c r="AG844" i="7"/>
  <c r="AF845" i="7"/>
  <c r="X845" i="7"/>
  <c r="P845" i="7"/>
  <c r="AE845" i="7"/>
  <c r="W845" i="7"/>
  <c r="O845" i="7"/>
  <c r="AD845" i="7"/>
  <c r="V845" i="7"/>
  <c r="N845" i="7"/>
  <c r="Y845" i="7"/>
  <c r="AJ845" i="7"/>
  <c r="M846" i="7"/>
  <c r="AA846" i="7"/>
  <c r="S847" i="7"/>
  <c r="AD847" i="7"/>
  <c r="AI848" i="7"/>
  <c r="V848" i="7"/>
  <c r="R851" i="7"/>
  <c r="AH851" i="7"/>
  <c r="AB853" i="7"/>
  <c r="O856" i="7"/>
  <c r="AE856" i="7"/>
  <c r="AG860" i="7"/>
  <c r="Y860" i="7"/>
  <c r="Q860" i="7"/>
  <c r="AI864" i="7"/>
  <c r="AH867" i="7"/>
  <c r="Z867" i="7"/>
  <c r="R867" i="7"/>
  <c r="AG867" i="7"/>
  <c r="Y867" i="7"/>
  <c r="Q867" i="7"/>
  <c r="AF867" i="7"/>
  <c r="X867" i="7"/>
  <c r="P867" i="7"/>
  <c r="AD867" i="7"/>
  <c r="V867" i="7"/>
  <c r="N867" i="7"/>
  <c r="AC867" i="7"/>
  <c r="U867" i="7"/>
  <c r="M867" i="7"/>
  <c r="AJ867" i="7"/>
  <c r="AB867" i="7"/>
  <c r="T867" i="7"/>
  <c r="AH896" i="7"/>
  <c r="Z896" i="7"/>
  <c r="R896" i="7"/>
  <c r="AG896" i="7"/>
  <c r="Y896" i="7"/>
  <c r="Q896" i="7"/>
  <c r="AF896" i="7"/>
  <c r="X896" i="7"/>
  <c r="P896" i="7"/>
  <c r="J901" i="7"/>
  <c r="S903" i="7"/>
  <c r="T904" i="7"/>
  <c r="AB912" i="7"/>
  <c r="AF1090" i="7"/>
  <c r="X1090" i="7"/>
  <c r="P1090" i="7"/>
  <c r="AB1090" i="7"/>
  <c r="S1090" i="7"/>
  <c r="AJ1090" i="7"/>
  <c r="AA1090" i="7"/>
  <c r="R1090" i="7"/>
  <c r="AI1090" i="7"/>
  <c r="Z1090" i="7"/>
  <c r="Q1090" i="7"/>
  <c r="AH1090" i="7"/>
  <c r="Y1090" i="7"/>
  <c r="O1090" i="7"/>
  <c r="AG1090" i="7"/>
  <c r="W1090" i="7"/>
  <c r="N1090" i="7"/>
  <c r="AE1090" i="7"/>
  <c r="V1090" i="7"/>
  <c r="M1090" i="7"/>
  <c r="AD1090" i="7"/>
  <c r="AC1090" i="7"/>
  <c r="U1090" i="7"/>
  <c r="T1090" i="7"/>
  <c r="S740" i="7"/>
  <c r="AA740" i="7"/>
  <c r="AI740" i="7"/>
  <c r="T741" i="7"/>
  <c r="AB741" i="7"/>
  <c r="AJ741" i="7"/>
  <c r="S748" i="7"/>
  <c r="AA748" i="7"/>
  <c r="AI748" i="7"/>
  <c r="T764" i="7"/>
  <c r="AB764" i="7"/>
  <c r="AJ764" i="7"/>
  <c r="N766" i="7"/>
  <c r="V766" i="7"/>
  <c r="AD766" i="7"/>
  <c r="S771" i="7"/>
  <c r="AA771" i="7"/>
  <c r="AI771" i="7"/>
  <c r="T772" i="7"/>
  <c r="AB772" i="7"/>
  <c r="AJ772" i="7"/>
  <c r="N774" i="7"/>
  <c r="V774" i="7"/>
  <c r="AD774" i="7"/>
  <c r="S779" i="7"/>
  <c r="AA779" i="7"/>
  <c r="AI779" i="7"/>
  <c r="T780" i="7"/>
  <c r="AB780" i="7"/>
  <c r="AJ780" i="7"/>
  <c r="N782" i="7"/>
  <c r="V782" i="7"/>
  <c r="AD782" i="7"/>
  <c r="S787" i="7"/>
  <c r="AA787" i="7"/>
  <c r="AI787" i="7"/>
  <c r="T788" i="7"/>
  <c r="AB788" i="7"/>
  <c r="AJ788" i="7"/>
  <c r="N790" i="7"/>
  <c r="V790" i="7"/>
  <c r="AD790" i="7"/>
  <c r="S795" i="7"/>
  <c r="AA795" i="7"/>
  <c r="AI795" i="7"/>
  <c r="T796" i="7"/>
  <c r="AB796" i="7"/>
  <c r="AJ796" i="7"/>
  <c r="N798" i="7"/>
  <c r="V798" i="7"/>
  <c r="AD798" i="7"/>
  <c r="Q801" i="7"/>
  <c r="Y801" i="7"/>
  <c r="AG801" i="7"/>
  <c r="R802" i="7"/>
  <c r="Z802" i="7"/>
  <c r="AH802" i="7"/>
  <c r="S803" i="7"/>
  <c r="AA803" i="7"/>
  <c r="AI803" i="7"/>
  <c r="T804" i="7"/>
  <c r="AC804" i="7"/>
  <c r="U806" i="7"/>
  <c r="O810" i="7"/>
  <c r="Y810" i="7"/>
  <c r="V829" i="7"/>
  <c r="AG830" i="7"/>
  <c r="Y830" i="7"/>
  <c r="Q830" i="7"/>
  <c r="AF830" i="7"/>
  <c r="X830" i="7"/>
  <c r="P830" i="7"/>
  <c r="U830" i="7"/>
  <c r="AE830" i="7"/>
  <c r="AH831" i="7"/>
  <c r="Z831" i="7"/>
  <c r="R831" i="7"/>
  <c r="AG831" i="7"/>
  <c r="Y831" i="7"/>
  <c r="Q831" i="7"/>
  <c r="AF831" i="7"/>
  <c r="X831" i="7"/>
  <c r="P831" i="7"/>
  <c r="V831" i="7"/>
  <c r="AJ831" i="7"/>
  <c r="AD835" i="7"/>
  <c r="V835" i="7"/>
  <c r="N835" i="7"/>
  <c r="AC835" i="7"/>
  <c r="U835" i="7"/>
  <c r="M835" i="7"/>
  <c r="AJ835" i="7"/>
  <c r="AB835" i="7"/>
  <c r="T835" i="7"/>
  <c r="X835" i="7"/>
  <c r="AI835" i="7"/>
  <c r="Q836" i="7"/>
  <c r="AB836" i="7"/>
  <c r="T837" i="7"/>
  <c r="AH837" i="7"/>
  <c r="AG838" i="7"/>
  <c r="Y838" i="7"/>
  <c r="Q838" i="7"/>
  <c r="AF838" i="7"/>
  <c r="X838" i="7"/>
  <c r="P838" i="7"/>
  <c r="AE838" i="7"/>
  <c r="W838" i="7"/>
  <c r="O838" i="7"/>
  <c r="V838" i="7"/>
  <c r="AJ838" i="7"/>
  <c r="N839" i="7"/>
  <c r="AB839" i="7"/>
  <c r="P843" i="7"/>
  <c r="AA843" i="7"/>
  <c r="T844" i="7"/>
  <c r="AH844" i="7"/>
  <c r="Z845" i="7"/>
  <c r="N846" i="7"/>
  <c r="AB846" i="7"/>
  <c r="T847" i="7"/>
  <c r="AE847" i="7"/>
  <c r="AG848" i="7"/>
  <c r="Y848" i="7"/>
  <c r="Q848" i="7"/>
  <c r="W848" i="7"/>
  <c r="S851" i="7"/>
  <c r="AI851" i="7"/>
  <c r="AE864" i="7"/>
  <c r="W864" i="7"/>
  <c r="O864" i="7"/>
  <c r="AD864" i="7"/>
  <c r="V864" i="7"/>
  <c r="N864" i="7"/>
  <c r="AC864" i="7"/>
  <c r="U864" i="7"/>
  <c r="M864" i="7"/>
  <c r="AG864" i="7"/>
  <c r="Y864" i="7"/>
  <c r="Q864" i="7"/>
  <c r="AD871" i="7"/>
  <c r="V871" i="7"/>
  <c r="N871" i="7"/>
  <c r="AC871" i="7"/>
  <c r="U871" i="7"/>
  <c r="M871" i="7"/>
  <c r="AJ871" i="7"/>
  <c r="AB871" i="7"/>
  <c r="T871" i="7"/>
  <c r="AH871" i="7"/>
  <c r="Z871" i="7"/>
  <c r="R871" i="7"/>
  <c r="AG871" i="7"/>
  <c r="Y871" i="7"/>
  <c r="Q871" i="7"/>
  <c r="AF871" i="7"/>
  <c r="X871" i="7"/>
  <c r="P871" i="7"/>
  <c r="AA903" i="7"/>
  <c r="AB904" i="7"/>
  <c r="AJ912" i="7"/>
  <c r="AE1063" i="7"/>
  <c r="W1063" i="7"/>
  <c r="O1063" i="7"/>
  <c r="AD1063" i="7"/>
  <c r="V1063" i="7"/>
  <c r="N1063" i="7"/>
  <c r="AC1063" i="7"/>
  <c r="U1063" i="7"/>
  <c r="M1063" i="7"/>
  <c r="AF1063" i="7"/>
  <c r="AB1063" i="7"/>
  <c r="Y1063" i="7"/>
  <c r="X1063" i="7"/>
  <c r="T1063" i="7"/>
  <c r="Q1063" i="7"/>
  <c r="AJ1063" i="7"/>
  <c r="P1063" i="7"/>
  <c r="S731" i="7"/>
  <c r="AA731" i="7"/>
  <c r="AI731" i="7"/>
  <c r="S739" i="7"/>
  <c r="AA739" i="7"/>
  <c r="AI739" i="7"/>
  <c r="T740" i="7"/>
  <c r="AB740" i="7"/>
  <c r="AJ740" i="7"/>
  <c r="M741" i="7"/>
  <c r="U741" i="7"/>
  <c r="S747" i="7"/>
  <c r="AA747" i="7"/>
  <c r="AI747" i="7"/>
  <c r="T748" i="7"/>
  <c r="AB748" i="7"/>
  <c r="AJ748" i="7"/>
  <c r="M764" i="7"/>
  <c r="U764" i="7"/>
  <c r="O766" i="7"/>
  <c r="W766" i="7"/>
  <c r="AE766" i="7"/>
  <c r="S770" i="7"/>
  <c r="AA770" i="7"/>
  <c r="AI770" i="7"/>
  <c r="T771" i="7"/>
  <c r="AB771" i="7"/>
  <c r="AJ771" i="7"/>
  <c r="M772" i="7"/>
  <c r="U772" i="7"/>
  <c r="O774" i="7"/>
  <c r="W774" i="7"/>
  <c r="AE774" i="7"/>
  <c r="S778" i="7"/>
  <c r="AA778" i="7"/>
  <c r="AI778" i="7"/>
  <c r="T779" i="7"/>
  <c r="AB779" i="7"/>
  <c r="AJ779" i="7"/>
  <c r="M780" i="7"/>
  <c r="U780" i="7"/>
  <c r="O782" i="7"/>
  <c r="W782" i="7"/>
  <c r="AE782" i="7"/>
  <c r="S786" i="7"/>
  <c r="AA786" i="7"/>
  <c r="AI786" i="7"/>
  <c r="T787" i="7"/>
  <c r="AB787" i="7"/>
  <c r="AJ787" i="7"/>
  <c r="M788" i="7"/>
  <c r="U788" i="7"/>
  <c r="O790" i="7"/>
  <c r="W790" i="7"/>
  <c r="AE790" i="7"/>
  <c r="S794" i="7"/>
  <c r="AA794" i="7"/>
  <c r="AI794" i="7"/>
  <c r="T795" i="7"/>
  <c r="AB795" i="7"/>
  <c r="AJ795" i="7"/>
  <c r="M796" i="7"/>
  <c r="U796" i="7"/>
  <c r="O798" i="7"/>
  <c r="W798" i="7"/>
  <c r="AE798" i="7"/>
  <c r="R801" i="7"/>
  <c r="Z801" i="7"/>
  <c r="AH801" i="7"/>
  <c r="S802" i="7"/>
  <c r="AA802" i="7"/>
  <c r="AI802" i="7"/>
  <c r="T803" i="7"/>
  <c r="AB803" i="7"/>
  <c r="AJ803" i="7"/>
  <c r="M804" i="7"/>
  <c r="U804" i="7"/>
  <c r="M806" i="7"/>
  <c r="W806" i="7"/>
  <c r="AF806" i="7"/>
  <c r="P810" i="7"/>
  <c r="AB810" i="7"/>
  <c r="O812" i="7"/>
  <c r="Y812" i="7"/>
  <c r="AI812" i="7"/>
  <c r="P827" i="7"/>
  <c r="Z827" i="7"/>
  <c r="AJ827" i="7"/>
  <c r="P828" i="7"/>
  <c r="Z828" i="7"/>
  <c r="AJ828" i="7"/>
  <c r="M829" i="7"/>
  <c r="Y829" i="7"/>
  <c r="AI829" i="7"/>
  <c r="V830" i="7"/>
  <c r="AH830" i="7"/>
  <c r="W831" i="7"/>
  <c r="O832" i="7"/>
  <c r="AC832" i="7"/>
  <c r="Y835" i="7"/>
  <c r="R836" i="7"/>
  <c r="AF836" i="7"/>
  <c r="U837" i="7"/>
  <c r="Z838" i="7"/>
  <c r="O839" i="7"/>
  <c r="AC839" i="7"/>
  <c r="Q843" i="7"/>
  <c r="AE843" i="7"/>
  <c r="X844" i="7"/>
  <c r="M845" i="7"/>
  <c r="R846" i="7"/>
  <c r="AC846" i="7"/>
  <c r="U847" i="7"/>
  <c r="M848" i="7"/>
  <c r="X848" i="7"/>
  <c r="AJ854" i="7"/>
  <c r="AB854" i="7"/>
  <c r="T854" i="7"/>
  <c r="AG854" i="7"/>
  <c r="Y854" i="7"/>
  <c r="Q854" i="7"/>
  <c r="AF854" i="7"/>
  <c r="X854" i="7"/>
  <c r="P854" i="7"/>
  <c r="AE854" i="7"/>
  <c r="W854" i="7"/>
  <c r="O854" i="7"/>
  <c r="Z854" i="7"/>
  <c r="T856" i="7"/>
  <c r="AJ856" i="7"/>
  <c r="P864" i="7"/>
  <c r="AB896" i="7"/>
  <c r="AI903" i="7"/>
  <c r="AJ904" i="7"/>
  <c r="AC933" i="7"/>
  <c r="AG1063" i="7"/>
  <c r="S801" i="7"/>
  <c r="AA801" i="7"/>
  <c r="AI801" i="7"/>
  <c r="T802" i="7"/>
  <c r="AB802" i="7"/>
  <c r="AF837" i="7"/>
  <c r="X837" i="7"/>
  <c r="P837" i="7"/>
  <c r="AE837" i="7"/>
  <c r="W837" i="7"/>
  <c r="O837" i="7"/>
  <c r="AD837" i="7"/>
  <c r="V837" i="7"/>
  <c r="N837" i="7"/>
  <c r="Y837" i="7"/>
  <c r="AJ837" i="7"/>
  <c r="AE844" i="7"/>
  <c r="W844" i="7"/>
  <c r="O844" i="7"/>
  <c r="AD844" i="7"/>
  <c r="V844" i="7"/>
  <c r="N844" i="7"/>
  <c r="AC844" i="7"/>
  <c r="U844" i="7"/>
  <c r="M844" i="7"/>
  <c r="Y844" i="7"/>
  <c r="AJ844" i="7"/>
  <c r="AH847" i="7"/>
  <c r="Z847" i="7"/>
  <c r="R847" i="7"/>
  <c r="AG847" i="7"/>
  <c r="Y847" i="7"/>
  <c r="Q847" i="7"/>
  <c r="AF847" i="7"/>
  <c r="X847" i="7"/>
  <c r="P847" i="7"/>
  <c r="V847" i="7"/>
  <c r="AJ847" i="7"/>
  <c r="AG851" i="7"/>
  <c r="Y851" i="7"/>
  <c r="AD851" i="7"/>
  <c r="V851" i="7"/>
  <c r="N851" i="7"/>
  <c r="AC851" i="7"/>
  <c r="U851" i="7"/>
  <c r="M851" i="7"/>
  <c r="AJ851" i="7"/>
  <c r="AB851" i="7"/>
  <c r="T851" i="7"/>
  <c r="X851" i="7"/>
  <c r="AG927" i="7"/>
  <c r="Y927" i="7"/>
  <c r="Q927" i="7"/>
  <c r="AB927" i="7"/>
  <c r="S927" i="7"/>
  <c r="AJ927" i="7"/>
  <c r="AA927" i="7"/>
  <c r="R927" i="7"/>
  <c r="AI927" i="7"/>
  <c r="Z927" i="7"/>
  <c r="P927" i="7"/>
  <c r="AH927" i="7"/>
  <c r="X927" i="7"/>
  <c r="O927" i="7"/>
  <c r="AF927" i="7"/>
  <c r="W927" i="7"/>
  <c r="N927" i="7"/>
  <c r="AE927" i="7"/>
  <c r="V927" i="7"/>
  <c r="M927" i="7"/>
  <c r="AD927" i="7"/>
  <c r="U927" i="7"/>
  <c r="AC929" i="7"/>
  <c r="T929" i="7"/>
  <c r="AB929" i="7"/>
  <c r="R929" i="7"/>
  <c r="AJ929" i="7"/>
  <c r="Z929" i="7"/>
  <c r="Q929" i="7"/>
  <c r="AH929" i="7"/>
  <c r="Y929" i="7"/>
  <c r="P929" i="7"/>
  <c r="AG929" i="7"/>
  <c r="X929" i="7"/>
  <c r="O929" i="7"/>
  <c r="AF929" i="7"/>
  <c r="W929" i="7"/>
  <c r="N929" i="7"/>
  <c r="AE929" i="7"/>
  <c r="V929" i="7"/>
  <c r="M929" i="7"/>
  <c r="AI933" i="7"/>
  <c r="U933" i="7"/>
  <c r="AG933" i="7"/>
  <c r="T933" i="7"/>
  <c r="AD933" i="7"/>
  <c r="S933" i="7"/>
  <c r="AG1073" i="7"/>
  <c r="Y1073" i="7"/>
  <c r="Q1073" i="7"/>
  <c r="AF1073" i="7"/>
  <c r="X1073" i="7"/>
  <c r="P1073" i="7"/>
  <c r="AE1073" i="7"/>
  <c r="W1073" i="7"/>
  <c r="O1073" i="7"/>
  <c r="AD1073" i="7"/>
  <c r="V1073" i="7"/>
  <c r="N1073" i="7"/>
  <c r="AC1073" i="7"/>
  <c r="U1073" i="7"/>
  <c r="M1073" i="7"/>
  <c r="AJ1073" i="7"/>
  <c r="AB1073" i="7"/>
  <c r="T1073" i="7"/>
  <c r="AI1073" i="7"/>
  <c r="AH1073" i="7"/>
  <c r="AA1073" i="7"/>
  <c r="Z1073" i="7"/>
  <c r="S1073" i="7"/>
  <c r="R1073" i="7"/>
  <c r="S713" i="7"/>
  <c r="AA713" i="7"/>
  <c r="P718" i="7"/>
  <c r="X718" i="7"/>
  <c r="S721" i="7"/>
  <c r="AA721" i="7"/>
  <c r="O725" i="7"/>
  <c r="W725" i="7"/>
  <c r="P726" i="7"/>
  <c r="X726" i="7"/>
  <c r="S729" i="7"/>
  <c r="AA729" i="7"/>
  <c r="M731" i="7"/>
  <c r="U731" i="7"/>
  <c r="O733" i="7"/>
  <c r="W733" i="7"/>
  <c r="P734" i="7"/>
  <c r="X734" i="7"/>
  <c r="S737" i="7"/>
  <c r="AA737" i="7"/>
  <c r="M739" i="7"/>
  <c r="U739" i="7"/>
  <c r="N740" i="7"/>
  <c r="V740" i="7"/>
  <c r="O741" i="7"/>
  <c r="W741" i="7"/>
  <c r="P742" i="7"/>
  <c r="X742" i="7"/>
  <c r="S745" i="7"/>
  <c r="AA745" i="7"/>
  <c r="M747" i="7"/>
  <c r="U747" i="7"/>
  <c r="N748" i="7"/>
  <c r="V748" i="7"/>
  <c r="O764" i="7"/>
  <c r="W764" i="7"/>
  <c r="P765" i="7"/>
  <c r="X765" i="7"/>
  <c r="Q766" i="7"/>
  <c r="Y766" i="7"/>
  <c r="S768" i="7"/>
  <c r="AA768" i="7"/>
  <c r="M770" i="7"/>
  <c r="U770" i="7"/>
  <c r="N771" i="7"/>
  <c r="V771" i="7"/>
  <c r="O772" i="7"/>
  <c r="W772" i="7"/>
  <c r="P773" i="7"/>
  <c r="X773" i="7"/>
  <c r="Q774" i="7"/>
  <c r="Y774" i="7"/>
  <c r="S776" i="7"/>
  <c r="AA776" i="7"/>
  <c r="M778" i="7"/>
  <c r="U778" i="7"/>
  <c r="N779" i="7"/>
  <c r="V779" i="7"/>
  <c r="O780" i="7"/>
  <c r="W780" i="7"/>
  <c r="P781" i="7"/>
  <c r="X781" i="7"/>
  <c r="Q782" i="7"/>
  <c r="Y782" i="7"/>
  <c r="S784" i="7"/>
  <c r="AA784" i="7"/>
  <c r="M786" i="7"/>
  <c r="U786" i="7"/>
  <c r="N787" i="7"/>
  <c r="V787" i="7"/>
  <c r="O788" i="7"/>
  <c r="W788" i="7"/>
  <c r="P789" i="7"/>
  <c r="X789" i="7"/>
  <c r="Q790" i="7"/>
  <c r="Y790" i="7"/>
  <c r="S792" i="7"/>
  <c r="AA792" i="7"/>
  <c r="M794" i="7"/>
  <c r="U794" i="7"/>
  <c r="N795" i="7"/>
  <c r="V795" i="7"/>
  <c r="O796" i="7"/>
  <c r="W796" i="7"/>
  <c r="P797" i="7"/>
  <c r="X797" i="7"/>
  <c r="Q798" i="7"/>
  <c r="Y798" i="7"/>
  <c r="S800" i="7"/>
  <c r="AA800" i="7"/>
  <c r="T801" i="7"/>
  <c r="AB801" i="7"/>
  <c r="M802" i="7"/>
  <c r="U802" i="7"/>
  <c r="N803" i="7"/>
  <c r="V803" i="7"/>
  <c r="O804" i="7"/>
  <c r="W804" i="7"/>
  <c r="AF804" i="7"/>
  <c r="P806" i="7"/>
  <c r="Y806" i="7"/>
  <c r="AH806" i="7"/>
  <c r="AF807" i="7"/>
  <c r="X807" i="7"/>
  <c r="P807" i="7"/>
  <c r="AE807" i="7"/>
  <c r="W807" i="7"/>
  <c r="O807" i="7"/>
  <c r="U807" i="7"/>
  <c r="AG807" i="7"/>
  <c r="T810" i="7"/>
  <c r="Q812" i="7"/>
  <c r="AA812" i="7"/>
  <c r="R827" i="7"/>
  <c r="AB827" i="7"/>
  <c r="R828" i="7"/>
  <c r="AB828" i="7"/>
  <c r="Q829" i="7"/>
  <c r="AA829" i="7"/>
  <c r="N830" i="7"/>
  <c r="Z830" i="7"/>
  <c r="AJ830" i="7"/>
  <c r="N831" i="7"/>
  <c r="AB831" i="7"/>
  <c r="T832" i="7"/>
  <c r="AE832" i="7"/>
  <c r="P835" i="7"/>
  <c r="AA835" i="7"/>
  <c r="T836" i="7"/>
  <c r="AH836" i="7"/>
  <c r="Z837" i="7"/>
  <c r="N838" i="7"/>
  <c r="AB838" i="7"/>
  <c r="T839" i="7"/>
  <c r="AE839" i="7"/>
  <c r="AG840" i="7"/>
  <c r="Y840" i="7"/>
  <c r="Q840" i="7"/>
  <c r="W840" i="7"/>
  <c r="S843" i="7"/>
  <c r="AG843" i="7"/>
  <c r="Z844" i="7"/>
  <c r="R845" i="7"/>
  <c r="AC845" i="7"/>
  <c r="T846" i="7"/>
  <c r="AH846" i="7"/>
  <c r="W847" i="7"/>
  <c r="O848" i="7"/>
  <c r="AC848" i="7"/>
  <c r="Z851" i="7"/>
  <c r="T853" i="7"/>
  <c r="M854" i="7"/>
  <c r="AC854" i="7"/>
  <c r="AC855" i="7"/>
  <c r="U855" i="7"/>
  <c r="M855" i="7"/>
  <c r="AH855" i="7"/>
  <c r="Z855" i="7"/>
  <c r="R855" i="7"/>
  <c r="AG855" i="7"/>
  <c r="Y855" i="7"/>
  <c r="Q855" i="7"/>
  <c r="AF855" i="7"/>
  <c r="X855" i="7"/>
  <c r="P855" i="7"/>
  <c r="AA855" i="7"/>
  <c r="W856" i="7"/>
  <c r="AH859" i="7"/>
  <c r="Z859" i="7"/>
  <c r="R859" i="7"/>
  <c r="AG859" i="7"/>
  <c r="Y859" i="7"/>
  <c r="Q859" i="7"/>
  <c r="AF859" i="7"/>
  <c r="X859" i="7"/>
  <c r="P859" i="7"/>
  <c r="AD859" i="7"/>
  <c r="V859" i="7"/>
  <c r="N859" i="7"/>
  <c r="AC859" i="7"/>
  <c r="U859" i="7"/>
  <c r="M859" i="7"/>
  <c r="AJ859" i="7"/>
  <c r="AB859" i="7"/>
  <c r="T859" i="7"/>
  <c r="AB860" i="7"/>
  <c r="X864" i="7"/>
  <c r="W867" i="7"/>
  <c r="AG868" i="7"/>
  <c r="Y868" i="7"/>
  <c r="Q868" i="7"/>
  <c r="S871" i="7"/>
  <c r="AI872" i="7"/>
  <c r="AH875" i="7"/>
  <c r="Z875" i="7"/>
  <c r="R875" i="7"/>
  <c r="AG875" i="7"/>
  <c r="Y875" i="7"/>
  <c r="Q875" i="7"/>
  <c r="AF875" i="7"/>
  <c r="X875" i="7"/>
  <c r="P875" i="7"/>
  <c r="AD875" i="7"/>
  <c r="V875" i="7"/>
  <c r="N875" i="7"/>
  <c r="AC875" i="7"/>
  <c r="U875" i="7"/>
  <c r="M875" i="7"/>
  <c r="AJ875" i="7"/>
  <c r="AB875" i="7"/>
  <c r="T875" i="7"/>
  <c r="AH919" i="7"/>
  <c r="Z919" i="7"/>
  <c r="R919" i="7"/>
  <c r="AG919" i="7"/>
  <c r="Y919" i="7"/>
  <c r="Q919" i="7"/>
  <c r="AF919" i="7"/>
  <c r="X919" i="7"/>
  <c r="P919" i="7"/>
  <c r="AE919" i="7"/>
  <c r="W919" i="7"/>
  <c r="O919" i="7"/>
  <c r="AD919" i="7"/>
  <c r="V919" i="7"/>
  <c r="N919" i="7"/>
  <c r="AC919" i="7"/>
  <c r="U919" i="7"/>
  <c r="M919" i="7"/>
  <c r="AJ919" i="7"/>
  <c r="AB919" i="7"/>
  <c r="T919" i="7"/>
  <c r="AI920" i="7"/>
  <c r="U929" i="7"/>
  <c r="AA931" i="7"/>
  <c r="AE932" i="7"/>
  <c r="T932" i="7"/>
  <c r="AC932" i="7"/>
  <c r="S932" i="7"/>
  <c r="AB932" i="7"/>
  <c r="R932" i="7"/>
  <c r="Y933" i="7"/>
  <c r="AH939" i="7"/>
  <c r="Z939" i="7"/>
  <c r="R939" i="7"/>
  <c r="AG939" i="7"/>
  <c r="Y939" i="7"/>
  <c r="Q939" i="7"/>
  <c r="AF939" i="7"/>
  <c r="X939" i="7"/>
  <c r="P939" i="7"/>
  <c r="AD939" i="7"/>
  <c r="V939" i="7"/>
  <c r="N939" i="7"/>
  <c r="AC939" i="7"/>
  <c r="U939" i="7"/>
  <c r="M939" i="7"/>
  <c r="AB939" i="7"/>
  <c r="AA939" i="7"/>
  <c r="W939" i="7"/>
  <c r="T939" i="7"/>
  <c r="S939" i="7"/>
  <c r="AJ939" i="7"/>
  <c r="O939" i="7"/>
  <c r="AI939" i="7"/>
  <c r="S834" i="7"/>
  <c r="AA834" i="7"/>
  <c r="AI834" i="7"/>
  <c r="S842" i="7"/>
  <c r="AA842" i="7"/>
  <c r="AI842" i="7"/>
  <c r="S850" i="7"/>
  <c r="AA850" i="7"/>
  <c r="AI850" i="7"/>
  <c r="N853" i="7"/>
  <c r="V853" i="7"/>
  <c r="AD853" i="7"/>
  <c r="S858" i="7"/>
  <c r="AA858" i="7"/>
  <c r="AI858" i="7"/>
  <c r="M860" i="7"/>
  <c r="U860" i="7"/>
  <c r="AC860" i="7"/>
  <c r="N861" i="7"/>
  <c r="V861" i="7"/>
  <c r="AD861" i="7"/>
  <c r="O862" i="7"/>
  <c r="W862" i="7"/>
  <c r="AE862" i="7"/>
  <c r="S866" i="7"/>
  <c r="AA866" i="7"/>
  <c r="AI866" i="7"/>
  <c r="M868" i="7"/>
  <c r="U868" i="7"/>
  <c r="AC868" i="7"/>
  <c r="N869" i="7"/>
  <c r="V869" i="7"/>
  <c r="AD869" i="7"/>
  <c r="O870" i="7"/>
  <c r="W870" i="7"/>
  <c r="AE870" i="7"/>
  <c r="S874" i="7"/>
  <c r="AA874" i="7"/>
  <c r="AI874" i="7"/>
  <c r="M896" i="7"/>
  <c r="U896" i="7"/>
  <c r="AC896" i="7"/>
  <c r="N897" i="7"/>
  <c r="V897" i="7"/>
  <c r="AD897" i="7"/>
  <c r="O898" i="7"/>
  <c r="W898" i="7"/>
  <c r="AE898" i="7"/>
  <c r="P899" i="7"/>
  <c r="X899" i="7"/>
  <c r="AF899" i="7"/>
  <c r="Q900" i="7"/>
  <c r="Y900" i="7"/>
  <c r="AG900" i="7"/>
  <c r="S902" i="7"/>
  <c r="AA902" i="7"/>
  <c r="AI902" i="7"/>
  <c r="M904" i="7"/>
  <c r="U904" i="7"/>
  <c r="AC904" i="7"/>
  <c r="N905" i="7"/>
  <c r="V905" i="7"/>
  <c r="AD905" i="7"/>
  <c r="O906" i="7"/>
  <c r="W906" i="7"/>
  <c r="AE906" i="7"/>
  <c r="P907" i="7"/>
  <c r="X907" i="7"/>
  <c r="AF907" i="7"/>
  <c r="Q908" i="7"/>
  <c r="Y908" i="7"/>
  <c r="AG908" i="7"/>
  <c r="S910" i="7"/>
  <c r="AA910" i="7"/>
  <c r="AI910" i="7"/>
  <c r="M912" i="7"/>
  <c r="U912" i="7"/>
  <c r="AC912" i="7"/>
  <c r="N913" i="7"/>
  <c r="V913" i="7"/>
  <c r="AD913" i="7"/>
  <c r="O914" i="7"/>
  <c r="W914" i="7"/>
  <c r="AE914" i="7"/>
  <c r="P915" i="7"/>
  <c r="X915" i="7"/>
  <c r="AF915" i="7"/>
  <c r="Q916" i="7"/>
  <c r="Y916" i="7"/>
  <c r="AG916" i="7"/>
  <c r="S918" i="7"/>
  <c r="AA918" i="7"/>
  <c r="AI918" i="7"/>
  <c r="M920" i="7"/>
  <c r="U920" i="7"/>
  <c r="AC920" i="7"/>
  <c r="N921" i="7"/>
  <c r="V921" i="7"/>
  <c r="AD921" i="7"/>
  <c r="O922" i="7"/>
  <c r="W922" i="7"/>
  <c r="AE922" i="7"/>
  <c r="P923" i="7"/>
  <c r="X923" i="7"/>
  <c r="AF923" i="7"/>
  <c r="Q924" i="7"/>
  <c r="Y924" i="7"/>
  <c r="AG924" i="7"/>
  <c r="S926" i="7"/>
  <c r="AA926" i="7"/>
  <c r="AI926" i="7"/>
  <c r="Q928" i="7"/>
  <c r="AA928" i="7"/>
  <c r="AJ928" i="7"/>
  <c r="Q930" i="7"/>
  <c r="Z930" i="7"/>
  <c r="AI930" i="7"/>
  <c r="N931" i="7"/>
  <c r="Y931" i="7"/>
  <c r="AI931" i="7"/>
  <c r="M932" i="7"/>
  <c r="X932" i="7"/>
  <c r="AI932" i="7"/>
  <c r="M933" i="7"/>
  <c r="AA933" i="7"/>
  <c r="O934" i="7"/>
  <c r="AC934" i="7"/>
  <c r="U935" i="7"/>
  <c r="P940" i="7"/>
  <c r="P943" i="7"/>
  <c r="X944" i="7"/>
  <c r="V1057" i="7"/>
  <c r="AA1058" i="7"/>
  <c r="AI1059" i="7"/>
  <c r="AC1059" i="7"/>
  <c r="AD1062" i="7"/>
  <c r="V1062" i="7"/>
  <c r="N1062" i="7"/>
  <c r="AC1062" i="7"/>
  <c r="U1062" i="7"/>
  <c r="M1062" i="7"/>
  <c r="AJ1062" i="7"/>
  <c r="AB1062" i="7"/>
  <c r="T1062" i="7"/>
  <c r="AH1062" i="7"/>
  <c r="Z1062" i="7"/>
  <c r="R1062" i="7"/>
  <c r="AG1062" i="7"/>
  <c r="Y1062" i="7"/>
  <c r="Q1062" i="7"/>
  <c r="AE1062" i="7"/>
  <c r="N1065" i="7"/>
  <c r="AI1065" i="7"/>
  <c r="S1066" i="7"/>
  <c r="AB1067" i="7"/>
  <c r="AI1074" i="7"/>
  <c r="T1075" i="7"/>
  <c r="AA1082" i="7"/>
  <c r="AF1083" i="7"/>
  <c r="X1083" i="7"/>
  <c r="P1083" i="7"/>
  <c r="AA1089" i="7"/>
  <c r="AD1092" i="7"/>
  <c r="AF1098" i="7"/>
  <c r="AA1100" i="7"/>
  <c r="AI1123" i="7"/>
  <c r="AH1138" i="7"/>
  <c r="Z1138" i="7"/>
  <c r="R1138" i="7"/>
  <c r="AG1138" i="7"/>
  <c r="Y1138" i="7"/>
  <c r="Q1138" i="7"/>
  <c r="AF1138" i="7"/>
  <c r="X1138" i="7"/>
  <c r="P1138" i="7"/>
  <c r="AE1138" i="7"/>
  <c r="W1138" i="7"/>
  <c r="O1138" i="7"/>
  <c r="AD1138" i="7"/>
  <c r="V1138" i="7"/>
  <c r="N1138" i="7"/>
  <c r="AC1138" i="7"/>
  <c r="U1138" i="7"/>
  <c r="M1138" i="7"/>
  <c r="AJ1138" i="7"/>
  <c r="AB1138" i="7"/>
  <c r="T1138" i="7"/>
  <c r="AI1138" i="7"/>
  <c r="AA1138" i="7"/>
  <c r="S1138" i="7"/>
  <c r="R810" i="7"/>
  <c r="Z810" i="7"/>
  <c r="AH810" i="7"/>
  <c r="S811" i="7"/>
  <c r="AA811" i="7"/>
  <c r="R832" i="7"/>
  <c r="Z832" i="7"/>
  <c r="AH832" i="7"/>
  <c r="S833" i="7"/>
  <c r="AA833" i="7"/>
  <c r="T834" i="7"/>
  <c r="AB834" i="7"/>
  <c r="AJ834" i="7"/>
  <c r="R840" i="7"/>
  <c r="Z840" i="7"/>
  <c r="AH840" i="7"/>
  <c r="S841" i="7"/>
  <c r="AA841" i="7"/>
  <c r="T842" i="7"/>
  <c r="AB842" i="7"/>
  <c r="AJ842" i="7"/>
  <c r="R848" i="7"/>
  <c r="Z848" i="7"/>
  <c r="AH848" i="7"/>
  <c r="S849" i="7"/>
  <c r="AA849" i="7"/>
  <c r="T850" i="7"/>
  <c r="AB850" i="7"/>
  <c r="AJ850" i="7"/>
  <c r="O853" i="7"/>
  <c r="W853" i="7"/>
  <c r="AE853" i="7"/>
  <c r="R856" i="7"/>
  <c r="Z856" i="7"/>
  <c r="AH856" i="7"/>
  <c r="S857" i="7"/>
  <c r="AA857" i="7"/>
  <c r="T858" i="7"/>
  <c r="AB858" i="7"/>
  <c r="AJ858" i="7"/>
  <c r="N860" i="7"/>
  <c r="V860" i="7"/>
  <c r="AD860" i="7"/>
  <c r="O861" i="7"/>
  <c r="W861" i="7"/>
  <c r="AE861" i="7"/>
  <c r="P862" i="7"/>
  <c r="X862" i="7"/>
  <c r="AF862" i="7"/>
  <c r="R864" i="7"/>
  <c r="Z864" i="7"/>
  <c r="AH864" i="7"/>
  <c r="S865" i="7"/>
  <c r="AA865" i="7"/>
  <c r="T866" i="7"/>
  <c r="AB866" i="7"/>
  <c r="AJ866" i="7"/>
  <c r="N868" i="7"/>
  <c r="V868" i="7"/>
  <c r="AD868" i="7"/>
  <c r="O869" i="7"/>
  <c r="W869" i="7"/>
  <c r="AE869" i="7"/>
  <c r="P870" i="7"/>
  <c r="X870" i="7"/>
  <c r="AF870" i="7"/>
  <c r="R872" i="7"/>
  <c r="Z872" i="7"/>
  <c r="AH872" i="7"/>
  <c r="S873" i="7"/>
  <c r="AA873" i="7"/>
  <c r="T874" i="7"/>
  <c r="AB874" i="7"/>
  <c r="AJ874" i="7"/>
  <c r="N896" i="7"/>
  <c r="V896" i="7"/>
  <c r="AD896" i="7"/>
  <c r="O897" i="7"/>
  <c r="W897" i="7"/>
  <c r="AE897" i="7"/>
  <c r="P898" i="7"/>
  <c r="X898" i="7"/>
  <c r="AF898" i="7"/>
  <c r="Q899" i="7"/>
  <c r="Y899" i="7"/>
  <c r="AG899" i="7"/>
  <c r="R900" i="7"/>
  <c r="Z900" i="7"/>
  <c r="AH900" i="7"/>
  <c r="S901" i="7"/>
  <c r="AA901" i="7"/>
  <c r="T902" i="7"/>
  <c r="AB902" i="7"/>
  <c r="AJ902" i="7"/>
  <c r="N904" i="7"/>
  <c r="V904" i="7"/>
  <c r="AD904" i="7"/>
  <c r="O905" i="7"/>
  <c r="W905" i="7"/>
  <c r="AE905" i="7"/>
  <c r="P906" i="7"/>
  <c r="X906" i="7"/>
  <c r="AF906" i="7"/>
  <c r="Q907" i="7"/>
  <c r="Y907" i="7"/>
  <c r="AG907" i="7"/>
  <c r="R908" i="7"/>
  <c r="Z908" i="7"/>
  <c r="AH908" i="7"/>
  <c r="S909" i="7"/>
  <c r="AA909" i="7"/>
  <c r="T910" i="7"/>
  <c r="AB910" i="7"/>
  <c r="AJ910" i="7"/>
  <c r="N912" i="7"/>
  <c r="V912" i="7"/>
  <c r="AD912" i="7"/>
  <c r="O913" i="7"/>
  <c r="W913" i="7"/>
  <c r="AE913" i="7"/>
  <c r="P914" i="7"/>
  <c r="X914" i="7"/>
  <c r="AF914" i="7"/>
  <c r="Q915" i="7"/>
  <c r="Y915" i="7"/>
  <c r="AG915" i="7"/>
  <c r="R916" i="7"/>
  <c r="Z916" i="7"/>
  <c r="AH916" i="7"/>
  <c r="S917" i="7"/>
  <c r="AA917" i="7"/>
  <c r="T918" i="7"/>
  <c r="AB918" i="7"/>
  <c r="AJ918" i="7"/>
  <c r="N920" i="7"/>
  <c r="V920" i="7"/>
  <c r="AD920" i="7"/>
  <c r="O921" i="7"/>
  <c r="W921" i="7"/>
  <c r="AE921" i="7"/>
  <c r="P922" i="7"/>
  <c r="X922" i="7"/>
  <c r="AF922" i="7"/>
  <c r="Q923" i="7"/>
  <c r="Y923" i="7"/>
  <c r="AG923" i="7"/>
  <c r="R924" i="7"/>
  <c r="Z924" i="7"/>
  <c r="AH924" i="7"/>
  <c r="S925" i="7"/>
  <c r="AA925" i="7"/>
  <c r="T926" i="7"/>
  <c r="AB926" i="7"/>
  <c r="AJ926" i="7"/>
  <c r="S928" i="7"/>
  <c r="R930" i="7"/>
  <c r="O931" i="7"/>
  <c r="Z931" i="7"/>
  <c r="AJ931" i="7"/>
  <c r="O932" i="7"/>
  <c r="Z932" i="7"/>
  <c r="AJ932" i="7"/>
  <c r="N933" i="7"/>
  <c r="AB933" i="7"/>
  <c r="R934" i="7"/>
  <c r="AD934" i="7"/>
  <c r="AJ935" i="7"/>
  <c r="AB935" i="7"/>
  <c r="T935" i="7"/>
  <c r="AH935" i="7"/>
  <c r="Z935" i="7"/>
  <c r="R935" i="7"/>
  <c r="AG935" i="7"/>
  <c r="Y935" i="7"/>
  <c r="Q935" i="7"/>
  <c r="V935" i="7"/>
  <c r="AI935" i="7"/>
  <c r="AG938" i="7"/>
  <c r="Y938" i="7"/>
  <c r="Q938" i="7"/>
  <c r="AF938" i="7"/>
  <c r="X938" i="7"/>
  <c r="P938" i="7"/>
  <c r="AE938" i="7"/>
  <c r="W938" i="7"/>
  <c r="O938" i="7"/>
  <c r="AC938" i="7"/>
  <c r="U938" i="7"/>
  <c r="M938" i="7"/>
  <c r="AJ938" i="7"/>
  <c r="AB938" i="7"/>
  <c r="T938" i="7"/>
  <c r="AD938" i="7"/>
  <c r="T940" i="7"/>
  <c r="S943" i="7"/>
  <c r="J944" i="7"/>
  <c r="Y944" i="7"/>
  <c r="Z1057" i="7"/>
  <c r="R1065" i="7"/>
  <c r="T1066" i="7"/>
  <c r="AC1067" i="7"/>
  <c r="J1071" i="7"/>
  <c r="U1075" i="7"/>
  <c r="AG1081" i="7"/>
  <c r="Y1081" i="7"/>
  <c r="Q1081" i="7"/>
  <c r="AF1081" i="7"/>
  <c r="X1081" i="7"/>
  <c r="P1081" i="7"/>
  <c r="AE1081" i="7"/>
  <c r="W1081" i="7"/>
  <c r="O1081" i="7"/>
  <c r="AD1081" i="7"/>
  <c r="V1081" i="7"/>
  <c r="N1081" i="7"/>
  <c r="AC1081" i="7"/>
  <c r="U1081" i="7"/>
  <c r="M1081" i="7"/>
  <c r="AJ1081" i="7"/>
  <c r="AB1081" i="7"/>
  <c r="T1081" i="7"/>
  <c r="AB1082" i="7"/>
  <c r="AH1089" i="7"/>
  <c r="AC1098" i="7"/>
  <c r="U1098" i="7"/>
  <c r="M1098" i="7"/>
  <c r="AH1098" i="7"/>
  <c r="Z1098" i="7"/>
  <c r="R1098" i="7"/>
  <c r="W1098" i="7"/>
  <c r="V1098" i="7"/>
  <c r="AJ1098" i="7"/>
  <c r="T1098" i="7"/>
  <c r="AG1098" i="7"/>
  <c r="Q1098" i="7"/>
  <c r="AE1098" i="7"/>
  <c r="O1098" i="7"/>
  <c r="AD1098" i="7"/>
  <c r="N1098" i="7"/>
  <c r="AH1123" i="7"/>
  <c r="Z1123" i="7"/>
  <c r="R1123" i="7"/>
  <c r="AG1123" i="7"/>
  <c r="Y1123" i="7"/>
  <c r="Q1123" i="7"/>
  <c r="AF1123" i="7"/>
  <c r="X1123" i="7"/>
  <c r="P1123" i="7"/>
  <c r="AE1123" i="7"/>
  <c r="W1123" i="7"/>
  <c r="O1123" i="7"/>
  <c r="AD1123" i="7"/>
  <c r="V1123" i="7"/>
  <c r="N1123" i="7"/>
  <c r="AC1123" i="7"/>
  <c r="U1123" i="7"/>
  <c r="M1123" i="7"/>
  <c r="AJ1123" i="7"/>
  <c r="AB1123" i="7"/>
  <c r="T1123" i="7"/>
  <c r="AH1147" i="7"/>
  <c r="Z1147" i="7"/>
  <c r="R1147" i="7"/>
  <c r="AG1147" i="7"/>
  <c r="Y1147" i="7"/>
  <c r="Q1147" i="7"/>
  <c r="AF1147" i="7"/>
  <c r="X1147" i="7"/>
  <c r="P1147" i="7"/>
  <c r="AE1147" i="7"/>
  <c r="W1147" i="7"/>
  <c r="O1147" i="7"/>
  <c r="AD1147" i="7"/>
  <c r="V1147" i="7"/>
  <c r="N1147" i="7"/>
  <c r="AC1147" i="7"/>
  <c r="U1147" i="7"/>
  <c r="M1147" i="7"/>
  <c r="AJ1147" i="7"/>
  <c r="AB1147" i="7"/>
  <c r="S810" i="7"/>
  <c r="AA810" i="7"/>
  <c r="T811" i="7"/>
  <c r="AB811" i="7"/>
  <c r="S832" i="7"/>
  <c r="AA832" i="7"/>
  <c r="T833" i="7"/>
  <c r="AB833" i="7"/>
  <c r="M834" i="7"/>
  <c r="U834" i="7"/>
  <c r="S840" i="7"/>
  <c r="AA840" i="7"/>
  <c r="T841" i="7"/>
  <c r="AB841" i="7"/>
  <c r="M842" i="7"/>
  <c r="U842" i="7"/>
  <c r="S848" i="7"/>
  <c r="AA848" i="7"/>
  <c r="T849" i="7"/>
  <c r="AB849" i="7"/>
  <c r="M850" i="7"/>
  <c r="U850" i="7"/>
  <c r="P853" i="7"/>
  <c r="X853" i="7"/>
  <c r="AF853" i="7"/>
  <c r="S856" i="7"/>
  <c r="AA856" i="7"/>
  <c r="T857" i="7"/>
  <c r="AB857" i="7"/>
  <c r="M858" i="7"/>
  <c r="U858" i="7"/>
  <c r="O860" i="7"/>
  <c r="W860" i="7"/>
  <c r="AE860" i="7"/>
  <c r="P861" i="7"/>
  <c r="X861" i="7"/>
  <c r="AF861" i="7"/>
  <c r="Q862" i="7"/>
  <c r="Y862" i="7"/>
  <c r="AG862" i="7"/>
  <c r="S864" i="7"/>
  <c r="AA864" i="7"/>
  <c r="T865" i="7"/>
  <c r="AB865" i="7"/>
  <c r="M866" i="7"/>
  <c r="U866" i="7"/>
  <c r="O868" i="7"/>
  <c r="W868" i="7"/>
  <c r="AE868" i="7"/>
  <c r="P869" i="7"/>
  <c r="X869" i="7"/>
  <c r="AF869" i="7"/>
  <c r="Q870" i="7"/>
  <c r="Y870" i="7"/>
  <c r="AG870" i="7"/>
  <c r="S872" i="7"/>
  <c r="AA872" i="7"/>
  <c r="T873" i="7"/>
  <c r="AB873" i="7"/>
  <c r="M874" i="7"/>
  <c r="U874" i="7"/>
  <c r="O896" i="7"/>
  <c r="W896" i="7"/>
  <c r="AE896" i="7"/>
  <c r="P897" i="7"/>
  <c r="X897" i="7"/>
  <c r="AF897" i="7"/>
  <c r="Q898" i="7"/>
  <c r="Y898" i="7"/>
  <c r="AG898" i="7"/>
  <c r="R899" i="7"/>
  <c r="Z899" i="7"/>
  <c r="AH899" i="7"/>
  <c r="S900" i="7"/>
  <c r="AA900" i="7"/>
  <c r="T901" i="7"/>
  <c r="AB901" i="7"/>
  <c r="M902" i="7"/>
  <c r="U902" i="7"/>
  <c r="O904" i="7"/>
  <c r="W904" i="7"/>
  <c r="AE904" i="7"/>
  <c r="P905" i="7"/>
  <c r="X905" i="7"/>
  <c r="AF905" i="7"/>
  <c r="Q906" i="7"/>
  <c r="Y906" i="7"/>
  <c r="AG906" i="7"/>
  <c r="R907" i="7"/>
  <c r="Z907" i="7"/>
  <c r="AH907" i="7"/>
  <c r="S908" i="7"/>
  <c r="AA908" i="7"/>
  <c r="T909" i="7"/>
  <c r="AB909" i="7"/>
  <c r="M910" i="7"/>
  <c r="U910" i="7"/>
  <c r="O912" i="7"/>
  <c r="W912" i="7"/>
  <c r="AE912" i="7"/>
  <c r="P913" i="7"/>
  <c r="X913" i="7"/>
  <c r="AF913" i="7"/>
  <c r="Q914" i="7"/>
  <c r="Y914" i="7"/>
  <c r="AG914" i="7"/>
  <c r="R915" i="7"/>
  <c r="Z915" i="7"/>
  <c r="AH915" i="7"/>
  <c r="S916" i="7"/>
  <c r="AA916" i="7"/>
  <c r="T917" i="7"/>
  <c r="AB917" i="7"/>
  <c r="M918" i="7"/>
  <c r="U918" i="7"/>
  <c r="O920" i="7"/>
  <c r="W920" i="7"/>
  <c r="AE920" i="7"/>
  <c r="P921" i="7"/>
  <c r="X921" i="7"/>
  <c r="AF921" i="7"/>
  <c r="Q922" i="7"/>
  <c r="Y922" i="7"/>
  <c r="AG922" i="7"/>
  <c r="R923" i="7"/>
  <c r="Z923" i="7"/>
  <c r="AH923" i="7"/>
  <c r="S924" i="7"/>
  <c r="AA924" i="7"/>
  <c r="T925" i="7"/>
  <c r="AB925" i="7"/>
  <c r="M926" i="7"/>
  <c r="U926" i="7"/>
  <c r="AH928" i="7"/>
  <c r="Z928" i="7"/>
  <c r="R928" i="7"/>
  <c r="T928" i="7"/>
  <c r="AC928" i="7"/>
  <c r="AJ930" i="7"/>
  <c r="AB930" i="7"/>
  <c r="T930" i="7"/>
  <c r="S930" i="7"/>
  <c r="AC930" i="7"/>
  <c r="Q931" i="7"/>
  <c r="P932" i="7"/>
  <c r="Q933" i="7"/>
  <c r="T934" i="7"/>
  <c r="AE934" i="7"/>
  <c r="AH938" i="7"/>
  <c r="U940" i="7"/>
  <c r="J941" i="7"/>
  <c r="W943" i="7"/>
  <c r="AH1058" i="7"/>
  <c r="Z1058" i="7"/>
  <c r="R1058" i="7"/>
  <c r="AG1058" i="7"/>
  <c r="Y1058" i="7"/>
  <c r="Q1058" i="7"/>
  <c r="AF1058" i="7"/>
  <c r="X1058" i="7"/>
  <c r="P1058" i="7"/>
  <c r="AD1058" i="7"/>
  <c r="V1058" i="7"/>
  <c r="N1058" i="7"/>
  <c r="AC1058" i="7"/>
  <c r="U1058" i="7"/>
  <c r="M1058" i="7"/>
  <c r="AE1058" i="7"/>
  <c r="S1065" i="7"/>
  <c r="W1066" i="7"/>
  <c r="AH1074" i="7"/>
  <c r="Z1074" i="7"/>
  <c r="R1074" i="7"/>
  <c r="AG1074" i="7"/>
  <c r="Y1074" i="7"/>
  <c r="Q1074" i="7"/>
  <c r="AF1074" i="7"/>
  <c r="X1074" i="7"/>
  <c r="P1074" i="7"/>
  <c r="AE1074" i="7"/>
  <c r="W1074" i="7"/>
  <c r="O1074" i="7"/>
  <c r="AD1074" i="7"/>
  <c r="V1074" i="7"/>
  <c r="N1074" i="7"/>
  <c r="AC1074" i="7"/>
  <c r="U1074" i="7"/>
  <c r="M1074" i="7"/>
  <c r="AI1082" i="7"/>
  <c r="Y1098" i="7"/>
  <c r="T1147" i="7"/>
  <c r="S899" i="7"/>
  <c r="AA899" i="7"/>
  <c r="AI899" i="7"/>
  <c r="T900" i="7"/>
  <c r="AB900" i="7"/>
  <c r="AJ900" i="7"/>
  <c r="S907" i="7"/>
  <c r="AA907" i="7"/>
  <c r="AI907" i="7"/>
  <c r="T908" i="7"/>
  <c r="AB908" i="7"/>
  <c r="AJ908" i="7"/>
  <c r="S915" i="7"/>
  <c r="AA915" i="7"/>
  <c r="AI915" i="7"/>
  <c r="T916" i="7"/>
  <c r="AB916" i="7"/>
  <c r="AJ916" i="7"/>
  <c r="S923" i="7"/>
  <c r="AA923" i="7"/>
  <c r="AI923" i="7"/>
  <c r="T924" i="7"/>
  <c r="AB924" i="7"/>
  <c r="AJ924" i="7"/>
  <c r="U928" i="7"/>
  <c r="AD928" i="7"/>
  <c r="X940" i="7"/>
  <c r="X943" i="7"/>
  <c r="AG1057" i="7"/>
  <c r="Y1057" i="7"/>
  <c r="Q1057" i="7"/>
  <c r="AF1057" i="7"/>
  <c r="X1057" i="7"/>
  <c r="P1057" i="7"/>
  <c r="AE1057" i="7"/>
  <c r="W1057" i="7"/>
  <c r="O1057" i="7"/>
  <c r="AC1057" i="7"/>
  <c r="U1057" i="7"/>
  <c r="M1057" i="7"/>
  <c r="AJ1057" i="7"/>
  <c r="AB1057" i="7"/>
  <c r="T1057" i="7"/>
  <c r="AD1057" i="7"/>
  <c r="AI1058" i="7"/>
  <c r="V1065" i="7"/>
  <c r="AA1066" i="7"/>
  <c r="AG1089" i="7"/>
  <c r="Y1089" i="7"/>
  <c r="Q1089" i="7"/>
  <c r="AF1089" i="7"/>
  <c r="X1089" i="7"/>
  <c r="P1089" i="7"/>
  <c r="AE1089" i="7"/>
  <c r="W1089" i="7"/>
  <c r="O1089" i="7"/>
  <c r="AD1089" i="7"/>
  <c r="V1089" i="7"/>
  <c r="N1089" i="7"/>
  <c r="AC1089" i="7"/>
  <c r="U1089" i="7"/>
  <c r="M1089" i="7"/>
  <c r="AJ1089" i="7"/>
  <c r="AB1089" i="7"/>
  <c r="T1089" i="7"/>
  <c r="AB1092" i="7"/>
  <c r="J1093" i="7"/>
  <c r="S862" i="7"/>
  <c r="AA862" i="7"/>
  <c r="AI862" i="7"/>
  <c r="S870" i="7"/>
  <c r="AA870" i="7"/>
  <c r="AI870" i="7"/>
  <c r="S898" i="7"/>
  <c r="AA898" i="7"/>
  <c r="AI898" i="7"/>
  <c r="T899" i="7"/>
  <c r="AB899" i="7"/>
  <c r="AJ899" i="7"/>
  <c r="M900" i="7"/>
  <c r="U900" i="7"/>
  <c r="AC900" i="7"/>
  <c r="S906" i="7"/>
  <c r="AA906" i="7"/>
  <c r="AI906" i="7"/>
  <c r="T907" i="7"/>
  <c r="AB907" i="7"/>
  <c r="AJ907" i="7"/>
  <c r="M908" i="7"/>
  <c r="U908" i="7"/>
  <c r="AC908" i="7"/>
  <c r="S914" i="7"/>
  <c r="AA914" i="7"/>
  <c r="AI914" i="7"/>
  <c r="T915" i="7"/>
  <c r="AB915" i="7"/>
  <c r="AJ915" i="7"/>
  <c r="M916" i="7"/>
  <c r="U916" i="7"/>
  <c r="AC916" i="7"/>
  <c r="S922" i="7"/>
  <c r="AA922" i="7"/>
  <c r="AI922" i="7"/>
  <c r="T923" i="7"/>
  <c r="AB923" i="7"/>
  <c r="AJ923" i="7"/>
  <c r="M924" i="7"/>
  <c r="U924" i="7"/>
  <c r="AC924" i="7"/>
  <c r="M928" i="7"/>
  <c r="V928" i="7"/>
  <c r="AE928" i="7"/>
  <c r="AE944" i="7"/>
  <c r="W944" i="7"/>
  <c r="O944" i="7"/>
  <c r="AD944" i="7"/>
  <c r="V944" i="7"/>
  <c r="N944" i="7"/>
  <c r="AC944" i="7"/>
  <c r="U944" i="7"/>
  <c r="M944" i="7"/>
  <c r="AG944" i="7"/>
  <c r="AH1057" i="7"/>
  <c r="O1058" i="7"/>
  <c r="J1063" i="7"/>
  <c r="AF1067" i="7"/>
  <c r="X1067" i="7"/>
  <c r="P1067" i="7"/>
  <c r="S1074" i="7"/>
  <c r="AH1082" i="7"/>
  <c r="Z1082" i="7"/>
  <c r="R1082" i="7"/>
  <c r="AG1082" i="7"/>
  <c r="Y1082" i="7"/>
  <c r="Q1082" i="7"/>
  <c r="AF1082" i="7"/>
  <c r="X1082" i="7"/>
  <c r="P1082" i="7"/>
  <c r="AE1082" i="7"/>
  <c r="W1082" i="7"/>
  <c r="O1082" i="7"/>
  <c r="AD1082" i="7"/>
  <c r="V1082" i="7"/>
  <c r="N1082" i="7"/>
  <c r="AC1082" i="7"/>
  <c r="U1082" i="7"/>
  <c r="M1082" i="7"/>
  <c r="AI1092" i="7"/>
  <c r="Y1092" i="7"/>
  <c r="P1092" i="7"/>
  <c r="S853" i="7"/>
  <c r="AA853" i="7"/>
  <c r="R860" i="7"/>
  <c r="Z860" i="7"/>
  <c r="AH860" i="7"/>
  <c r="S861" i="7"/>
  <c r="AA861" i="7"/>
  <c r="T862" i="7"/>
  <c r="AB862" i="7"/>
  <c r="AJ862" i="7"/>
  <c r="R868" i="7"/>
  <c r="Z868" i="7"/>
  <c r="AH868" i="7"/>
  <c r="S869" i="7"/>
  <c r="AA869" i="7"/>
  <c r="T870" i="7"/>
  <c r="AB870" i="7"/>
  <c r="AJ870" i="7"/>
  <c r="S897" i="7"/>
  <c r="AA897" i="7"/>
  <c r="AI897" i="7"/>
  <c r="T898" i="7"/>
  <c r="AB898" i="7"/>
  <c r="AJ898" i="7"/>
  <c r="M899" i="7"/>
  <c r="U899" i="7"/>
  <c r="AC899" i="7"/>
  <c r="N900" i="7"/>
  <c r="V900" i="7"/>
  <c r="AD900" i="7"/>
  <c r="S905" i="7"/>
  <c r="AA905" i="7"/>
  <c r="AI905" i="7"/>
  <c r="T906" i="7"/>
  <c r="AB906" i="7"/>
  <c r="AJ906" i="7"/>
  <c r="M907" i="7"/>
  <c r="U907" i="7"/>
  <c r="AC907" i="7"/>
  <c r="N908" i="7"/>
  <c r="V908" i="7"/>
  <c r="AD908" i="7"/>
  <c r="S913" i="7"/>
  <c r="AA913" i="7"/>
  <c r="AI913" i="7"/>
  <c r="T914" i="7"/>
  <c r="AB914" i="7"/>
  <c r="AJ914" i="7"/>
  <c r="M915" i="7"/>
  <c r="U915" i="7"/>
  <c r="AC915" i="7"/>
  <c r="N916" i="7"/>
  <c r="V916" i="7"/>
  <c r="AD916" i="7"/>
  <c r="S921" i="7"/>
  <c r="AA921" i="7"/>
  <c r="AI921" i="7"/>
  <c r="T922" i="7"/>
  <c r="AB922" i="7"/>
  <c r="AJ922" i="7"/>
  <c r="M923" i="7"/>
  <c r="U923" i="7"/>
  <c r="AC923" i="7"/>
  <c r="N924" i="7"/>
  <c r="V924" i="7"/>
  <c r="AD924" i="7"/>
  <c r="N928" i="7"/>
  <c r="W928" i="7"/>
  <c r="AF928" i="7"/>
  <c r="W934" i="7"/>
  <c r="AD943" i="7"/>
  <c r="V943" i="7"/>
  <c r="N943" i="7"/>
  <c r="AC943" i="7"/>
  <c r="U943" i="7"/>
  <c r="M943" i="7"/>
  <c r="AJ943" i="7"/>
  <c r="AB943" i="7"/>
  <c r="T943" i="7"/>
  <c r="AH943" i="7"/>
  <c r="Z943" i="7"/>
  <c r="R943" i="7"/>
  <c r="AG943" i="7"/>
  <c r="Y943" i="7"/>
  <c r="Q943" i="7"/>
  <c r="AE943" i="7"/>
  <c r="AH1066" i="7"/>
  <c r="Z1066" i="7"/>
  <c r="R1066" i="7"/>
  <c r="AG1066" i="7"/>
  <c r="Y1066" i="7"/>
  <c r="Q1066" i="7"/>
  <c r="AF1066" i="7"/>
  <c r="X1066" i="7"/>
  <c r="P1066" i="7"/>
  <c r="AD1066" i="7"/>
  <c r="V1066" i="7"/>
  <c r="N1066" i="7"/>
  <c r="AC1066" i="7"/>
  <c r="U1066" i="7"/>
  <c r="M1066" i="7"/>
  <c r="AE1066" i="7"/>
  <c r="AI1139" i="7"/>
  <c r="S860" i="7"/>
  <c r="AA860" i="7"/>
  <c r="T861" i="7"/>
  <c r="AB861" i="7"/>
  <c r="M862" i="7"/>
  <c r="U862" i="7"/>
  <c r="S868" i="7"/>
  <c r="AA868" i="7"/>
  <c r="T869" i="7"/>
  <c r="AB869" i="7"/>
  <c r="M870" i="7"/>
  <c r="U870" i="7"/>
  <c r="S896" i="7"/>
  <c r="AA896" i="7"/>
  <c r="T897" i="7"/>
  <c r="AB897" i="7"/>
  <c r="M898" i="7"/>
  <c r="U898" i="7"/>
  <c r="N899" i="7"/>
  <c r="V899" i="7"/>
  <c r="O900" i="7"/>
  <c r="W900" i="7"/>
  <c r="S904" i="7"/>
  <c r="AA904" i="7"/>
  <c r="T905" i="7"/>
  <c r="AB905" i="7"/>
  <c r="M906" i="7"/>
  <c r="U906" i="7"/>
  <c r="N907" i="7"/>
  <c r="V907" i="7"/>
  <c r="O908" i="7"/>
  <c r="W908" i="7"/>
  <c r="S912" i="7"/>
  <c r="AA912" i="7"/>
  <c r="T913" i="7"/>
  <c r="AB913" i="7"/>
  <c r="M914" i="7"/>
  <c r="U914" i="7"/>
  <c r="N915" i="7"/>
  <c r="V915" i="7"/>
  <c r="O916" i="7"/>
  <c r="W916" i="7"/>
  <c r="S920" i="7"/>
  <c r="AA920" i="7"/>
  <c r="T921" i="7"/>
  <c r="AB921" i="7"/>
  <c r="M922" i="7"/>
  <c r="U922" i="7"/>
  <c r="N923" i="7"/>
  <c r="V923" i="7"/>
  <c r="O924" i="7"/>
  <c r="W924" i="7"/>
  <c r="O928" i="7"/>
  <c r="X928" i="7"/>
  <c r="AI929" i="7"/>
  <c r="AF931" i="7"/>
  <c r="X931" i="7"/>
  <c r="P931" i="7"/>
  <c r="AC931" i="7"/>
  <c r="U931" i="7"/>
  <c r="M931" i="7"/>
  <c r="V931" i="7"/>
  <c r="AG931" i="7"/>
  <c r="AG932" i="7"/>
  <c r="Y932" i="7"/>
  <c r="Q932" i="7"/>
  <c r="AD932" i="7"/>
  <c r="V932" i="7"/>
  <c r="N932" i="7"/>
  <c r="U932" i="7"/>
  <c r="AF932" i="7"/>
  <c r="AH933" i="7"/>
  <c r="Z933" i="7"/>
  <c r="R933" i="7"/>
  <c r="AF933" i="7"/>
  <c r="X933" i="7"/>
  <c r="P933" i="7"/>
  <c r="AE933" i="7"/>
  <c r="W933" i="7"/>
  <c r="O933" i="7"/>
  <c r="V933" i="7"/>
  <c r="AJ933" i="7"/>
  <c r="M934" i="7"/>
  <c r="AI936" i="7"/>
  <c r="AE940" i="7"/>
  <c r="W940" i="7"/>
  <c r="O940" i="7"/>
  <c r="AF940" i="7"/>
  <c r="AF943" i="7"/>
  <c r="AI1063" i="7"/>
  <c r="AG1065" i="7"/>
  <c r="Y1065" i="7"/>
  <c r="Q1065" i="7"/>
  <c r="AF1065" i="7"/>
  <c r="X1065" i="7"/>
  <c r="P1065" i="7"/>
  <c r="AE1065" i="7"/>
  <c r="W1065" i="7"/>
  <c r="O1065" i="7"/>
  <c r="AC1065" i="7"/>
  <c r="U1065" i="7"/>
  <c r="M1065" i="7"/>
  <c r="AJ1065" i="7"/>
  <c r="AB1065" i="7"/>
  <c r="T1065" i="7"/>
  <c r="AD1065" i="7"/>
  <c r="AI1066" i="7"/>
  <c r="AF1075" i="7"/>
  <c r="X1075" i="7"/>
  <c r="P1075" i="7"/>
  <c r="S1082" i="7"/>
  <c r="U1092" i="7"/>
  <c r="AH1100" i="7"/>
  <c r="Z1100" i="7"/>
  <c r="R1100" i="7"/>
  <c r="AG1100" i="7"/>
  <c r="Y1100" i="7"/>
  <c r="Q1100" i="7"/>
  <c r="AE1100" i="7"/>
  <c r="W1100" i="7"/>
  <c r="O1100" i="7"/>
  <c r="AC1100" i="7"/>
  <c r="U1100" i="7"/>
  <c r="M1100" i="7"/>
  <c r="AJ1100" i="7"/>
  <c r="AB1100" i="7"/>
  <c r="T1100" i="7"/>
  <c r="X1100" i="7"/>
  <c r="V1100" i="7"/>
  <c r="S1100" i="7"/>
  <c r="P1100" i="7"/>
  <c r="AI1100" i="7"/>
  <c r="N1100" i="7"/>
  <c r="AF1100" i="7"/>
  <c r="AH1101" i="7"/>
  <c r="Z1101" i="7"/>
  <c r="R1101" i="7"/>
  <c r="AF1101" i="7"/>
  <c r="X1101" i="7"/>
  <c r="P1101" i="7"/>
  <c r="AE1101" i="7"/>
  <c r="W1101" i="7"/>
  <c r="AD1101" i="7"/>
  <c r="V1101" i="7"/>
  <c r="N1101" i="7"/>
  <c r="AC1101" i="7"/>
  <c r="U1101" i="7"/>
  <c r="M1101" i="7"/>
  <c r="AJ1101" i="7"/>
  <c r="AG1101" i="7"/>
  <c r="AB1101" i="7"/>
  <c r="Y1101" i="7"/>
  <c r="T1101" i="7"/>
  <c r="Q1101" i="7"/>
  <c r="AH1139" i="7"/>
  <c r="Z1139" i="7"/>
  <c r="R1139" i="7"/>
  <c r="AG1139" i="7"/>
  <c r="Y1139" i="7"/>
  <c r="Q1139" i="7"/>
  <c r="AF1139" i="7"/>
  <c r="X1139" i="7"/>
  <c r="P1139" i="7"/>
  <c r="AE1139" i="7"/>
  <c r="W1139" i="7"/>
  <c r="O1139" i="7"/>
  <c r="AD1139" i="7"/>
  <c r="V1139" i="7"/>
  <c r="N1139" i="7"/>
  <c r="AC1139" i="7"/>
  <c r="U1139" i="7"/>
  <c r="M1139" i="7"/>
  <c r="AJ1139" i="7"/>
  <c r="AB1139" i="7"/>
  <c r="T1139" i="7"/>
  <c r="S929" i="7"/>
  <c r="AA929" i="7"/>
  <c r="P934" i="7"/>
  <c r="X934" i="7"/>
  <c r="AF934" i="7"/>
  <c r="R936" i="7"/>
  <c r="Z936" i="7"/>
  <c r="AH936" i="7"/>
  <c r="S937" i="7"/>
  <c r="AA937" i="7"/>
  <c r="N940" i="7"/>
  <c r="V940" i="7"/>
  <c r="AD940" i="7"/>
  <c r="O941" i="7"/>
  <c r="W941" i="7"/>
  <c r="AE941" i="7"/>
  <c r="P942" i="7"/>
  <c r="X942" i="7"/>
  <c r="AF942" i="7"/>
  <c r="R944" i="7"/>
  <c r="Z944" i="7"/>
  <c r="AH944" i="7"/>
  <c r="S1056" i="7"/>
  <c r="AA1056" i="7"/>
  <c r="N1059" i="7"/>
  <c r="V1059" i="7"/>
  <c r="AD1059" i="7"/>
  <c r="O1060" i="7"/>
  <c r="W1060" i="7"/>
  <c r="AE1060" i="7"/>
  <c r="P1061" i="7"/>
  <c r="X1061" i="7"/>
  <c r="AF1061" i="7"/>
  <c r="R1063" i="7"/>
  <c r="Z1063" i="7"/>
  <c r="AH1063" i="7"/>
  <c r="S1064" i="7"/>
  <c r="AA1064" i="7"/>
  <c r="N1067" i="7"/>
  <c r="V1067" i="7"/>
  <c r="AD1067" i="7"/>
  <c r="O1068" i="7"/>
  <c r="W1068" i="7"/>
  <c r="AE1068" i="7"/>
  <c r="P1069" i="7"/>
  <c r="X1069" i="7"/>
  <c r="AF1069" i="7"/>
  <c r="Q1070" i="7"/>
  <c r="Y1070" i="7"/>
  <c r="AG1070" i="7"/>
  <c r="R1071" i="7"/>
  <c r="Z1071" i="7"/>
  <c r="AH1071" i="7"/>
  <c r="S1072" i="7"/>
  <c r="AA1072" i="7"/>
  <c r="N1075" i="7"/>
  <c r="V1075" i="7"/>
  <c r="AD1075" i="7"/>
  <c r="O1076" i="7"/>
  <c r="W1076" i="7"/>
  <c r="AE1076" i="7"/>
  <c r="P1077" i="7"/>
  <c r="X1077" i="7"/>
  <c r="AF1077" i="7"/>
  <c r="Q1078" i="7"/>
  <c r="Y1078" i="7"/>
  <c r="AG1078" i="7"/>
  <c r="R1079" i="7"/>
  <c r="Z1079" i="7"/>
  <c r="AH1079" i="7"/>
  <c r="S1080" i="7"/>
  <c r="AA1080" i="7"/>
  <c r="N1083" i="7"/>
  <c r="V1083" i="7"/>
  <c r="AD1083" i="7"/>
  <c r="O1084" i="7"/>
  <c r="W1084" i="7"/>
  <c r="AE1084" i="7"/>
  <c r="P1085" i="7"/>
  <c r="X1085" i="7"/>
  <c r="AF1085" i="7"/>
  <c r="Q1086" i="7"/>
  <c r="Y1086" i="7"/>
  <c r="AG1086" i="7"/>
  <c r="R1087" i="7"/>
  <c r="Z1087" i="7"/>
  <c r="AH1087" i="7"/>
  <c r="S1088" i="7"/>
  <c r="AA1088" i="7"/>
  <c r="R1091" i="7"/>
  <c r="AA1091" i="7"/>
  <c r="AJ1091" i="7"/>
  <c r="N1092" i="7"/>
  <c r="W1092" i="7"/>
  <c r="AF1092" i="7"/>
  <c r="R1093" i="7"/>
  <c r="AB1093" i="7"/>
  <c r="N1094" i="7"/>
  <c r="W1094" i="7"/>
  <c r="AF1094" i="7"/>
  <c r="T1095" i="7"/>
  <c r="T1096" i="7"/>
  <c r="U1097" i="7"/>
  <c r="V1103" i="7"/>
  <c r="AC1104" i="7"/>
  <c r="U1104" i="7"/>
  <c r="M1104" i="7"/>
  <c r="AH1104" i="7"/>
  <c r="Z1104" i="7"/>
  <c r="R1104" i="7"/>
  <c r="AG1104" i="7"/>
  <c r="Y1104" i="7"/>
  <c r="Q1104" i="7"/>
  <c r="AF1104" i="7"/>
  <c r="X1104" i="7"/>
  <c r="P1104" i="7"/>
  <c r="X1122" i="7"/>
  <c r="Q934" i="7"/>
  <c r="Y934" i="7"/>
  <c r="AG934" i="7"/>
  <c r="S936" i="7"/>
  <c r="AA936" i="7"/>
  <c r="T937" i="7"/>
  <c r="AB937" i="7"/>
  <c r="AJ937" i="7"/>
  <c r="P941" i="7"/>
  <c r="X941" i="7"/>
  <c r="AF941" i="7"/>
  <c r="Q942" i="7"/>
  <c r="Y942" i="7"/>
  <c r="AG942" i="7"/>
  <c r="S944" i="7"/>
  <c r="AA944" i="7"/>
  <c r="T1056" i="7"/>
  <c r="AB1056" i="7"/>
  <c r="O1059" i="7"/>
  <c r="W1059" i="7"/>
  <c r="AE1059" i="7"/>
  <c r="P1060" i="7"/>
  <c r="X1060" i="7"/>
  <c r="AF1060" i="7"/>
  <c r="Q1061" i="7"/>
  <c r="Y1061" i="7"/>
  <c r="AG1061" i="7"/>
  <c r="S1063" i="7"/>
  <c r="AA1063" i="7"/>
  <c r="T1064" i="7"/>
  <c r="AB1064" i="7"/>
  <c r="O1067" i="7"/>
  <c r="W1067" i="7"/>
  <c r="AE1067" i="7"/>
  <c r="P1068" i="7"/>
  <c r="X1068" i="7"/>
  <c r="AF1068" i="7"/>
  <c r="Q1069" i="7"/>
  <c r="Y1069" i="7"/>
  <c r="AG1069" i="7"/>
  <c r="R1070" i="7"/>
  <c r="Z1070" i="7"/>
  <c r="AH1070" i="7"/>
  <c r="S1071" i="7"/>
  <c r="AA1071" i="7"/>
  <c r="T1072" i="7"/>
  <c r="AB1072" i="7"/>
  <c r="O1075" i="7"/>
  <c r="W1075" i="7"/>
  <c r="AE1075" i="7"/>
  <c r="P1076" i="7"/>
  <c r="X1076" i="7"/>
  <c r="AF1076" i="7"/>
  <c r="Q1077" i="7"/>
  <c r="Y1077" i="7"/>
  <c r="AG1077" i="7"/>
  <c r="R1078" i="7"/>
  <c r="Z1078" i="7"/>
  <c r="AH1078" i="7"/>
  <c r="S1079" i="7"/>
  <c r="AA1079" i="7"/>
  <c r="T1080" i="7"/>
  <c r="AB1080" i="7"/>
  <c r="O1083" i="7"/>
  <c r="W1083" i="7"/>
  <c r="AE1083" i="7"/>
  <c r="P1084" i="7"/>
  <c r="X1084" i="7"/>
  <c r="AF1084" i="7"/>
  <c r="Q1085" i="7"/>
  <c r="Y1085" i="7"/>
  <c r="AG1085" i="7"/>
  <c r="R1086" i="7"/>
  <c r="Z1086" i="7"/>
  <c r="AH1086" i="7"/>
  <c r="S1087" i="7"/>
  <c r="AA1087" i="7"/>
  <c r="T1088" i="7"/>
  <c r="AB1088" i="7"/>
  <c r="S1091" i="7"/>
  <c r="O1092" i="7"/>
  <c r="X1092" i="7"/>
  <c r="AG1092" i="7"/>
  <c r="AI1093" i="7"/>
  <c r="T1093" i="7"/>
  <c r="AC1093" i="7"/>
  <c r="O1094" i="7"/>
  <c r="X1094" i="7"/>
  <c r="AG1094" i="7"/>
  <c r="AC1095" i="7"/>
  <c r="U1095" i="7"/>
  <c r="M1095" i="7"/>
  <c r="AF1095" i="7"/>
  <c r="X1095" i="7"/>
  <c r="P1095" i="7"/>
  <c r="V1095" i="7"/>
  <c r="AG1095" i="7"/>
  <c r="AD1096" i="7"/>
  <c r="V1096" i="7"/>
  <c r="N1096" i="7"/>
  <c r="AG1096" i="7"/>
  <c r="Y1096" i="7"/>
  <c r="Q1096" i="7"/>
  <c r="U1096" i="7"/>
  <c r="AF1096" i="7"/>
  <c r="AE1097" i="7"/>
  <c r="W1097" i="7"/>
  <c r="O1097" i="7"/>
  <c r="AJ1097" i="7"/>
  <c r="AB1097" i="7"/>
  <c r="T1097" i="7"/>
  <c r="AH1097" i="7"/>
  <c r="Z1097" i="7"/>
  <c r="R1097" i="7"/>
  <c r="V1097" i="7"/>
  <c r="AI1097" i="7"/>
  <c r="AA1103" i="7"/>
  <c r="AH1154" i="7"/>
  <c r="Z1154" i="7"/>
  <c r="R1154" i="7"/>
  <c r="AG1154" i="7"/>
  <c r="Y1154" i="7"/>
  <c r="Q1154" i="7"/>
  <c r="AF1154" i="7"/>
  <c r="X1154" i="7"/>
  <c r="P1154" i="7"/>
  <c r="AE1154" i="7"/>
  <c r="W1154" i="7"/>
  <c r="O1154" i="7"/>
  <c r="AD1154" i="7"/>
  <c r="V1154" i="7"/>
  <c r="N1154" i="7"/>
  <c r="AC1154" i="7"/>
  <c r="U1154" i="7"/>
  <c r="M1154" i="7"/>
  <c r="AJ1154" i="7"/>
  <c r="AB1154" i="7"/>
  <c r="T1154" i="7"/>
  <c r="AI1155" i="7"/>
  <c r="AD1161" i="7"/>
  <c r="T1161" i="7"/>
  <c r="AC1161" i="7"/>
  <c r="S1161" i="7"/>
  <c r="AB1161" i="7"/>
  <c r="P1161" i="7"/>
  <c r="AA1161" i="7"/>
  <c r="O1161" i="7"/>
  <c r="X1161" i="7"/>
  <c r="N1161" i="7"/>
  <c r="AJ1161" i="7"/>
  <c r="W1161" i="7"/>
  <c r="M1161" i="7"/>
  <c r="S1070" i="7"/>
  <c r="AA1070" i="7"/>
  <c r="AI1070" i="7"/>
  <c r="T1071" i="7"/>
  <c r="AB1071" i="7"/>
  <c r="AJ1071" i="7"/>
  <c r="S1078" i="7"/>
  <c r="AA1078" i="7"/>
  <c r="AI1078" i="7"/>
  <c r="T1079" i="7"/>
  <c r="AB1079" i="7"/>
  <c r="AJ1079" i="7"/>
  <c r="S1086" i="7"/>
  <c r="AA1086" i="7"/>
  <c r="AI1086" i="7"/>
  <c r="T1087" i="7"/>
  <c r="AB1087" i="7"/>
  <c r="AJ1087" i="7"/>
  <c r="AG1091" i="7"/>
  <c r="Y1091" i="7"/>
  <c r="Q1091" i="7"/>
  <c r="T1091" i="7"/>
  <c r="AC1091" i="7"/>
  <c r="U1093" i="7"/>
  <c r="AD1093" i="7"/>
  <c r="W1095" i="7"/>
  <c r="AH1095" i="7"/>
  <c r="W1096" i="7"/>
  <c r="AH1096" i="7"/>
  <c r="X1097" i="7"/>
  <c r="AH1130" i="7"/>
  <c r="Z1130" i="7"/>
  <c r="R1130" i="7"/>
  <c r="AG1130" i="7"/>
  <c r="Y1130" i="7"/>
  <c r="Q1130" i="7"/>
  <c r="AF1130" i="7"/>
  <c r="X1130" i="7"/>
  <c r="P1130" i="7"/>
  <c r="AE1130" i="7"/>
  <c r="W1130" i="7"/>
  <c r="O1130" i="7"/>
  <c r="AD1130" i="7"/>
  <c r="V1130" i="7"/>
  <c r="N1130" i="7"/>
  <c r="AC1130" i="7"/>
  <c r="U1130" i="7"/>
  <c r="M1130" i="7"/>
  <c r="AJ1130" i="7"/>
  <c r="AB1130" i="7"/>
  <c r="T1130" i="7"/>
  <c r="AH1155" i="7"/>
  <c r="Z1155" i="7"/>
  <c r="R1155" i="7"/>
  <c r="AG1155" i="7"/>
  <c r="Y1155" i="7"/>
  <c r="Q1155" i="7"/>
  <c r="AF1155" i="7"/>
  <c r="X1155" i="7"/>
  <c r="P1155" i="7"/>
  <c r="AE1155" i="7"/>
  <c r="W1155" i="7"/>
  <c r="O1155" i="7"/>
  <c r="AD1155" i="7"/>
  <c r="V1155" i="7"/>
  <c r="N1155" i="7"/>
  <c r="AC1155" i="7"/>
  <c r="U1155" i="7"/>
  <c r="M1155" i="7"/>
  <c r="AD1160" i="7"/>
  <c r="T1160" i="7"/>
  <c r="AC1160" i="7"/>
  <c r="S1160" i="7"/>
  <c r="AB1160" i="7"/>
  <c r="R1160" i="7"/>
  <c r="AA1160" i="7"/>
  <c r="O1160" i="7"/>
  <c r="AJ1160" i="7"/>
  <c r="Z1160" i="7"/>
  <c r="N1160" i="7"/>
  <c r="AI1160" i="7"/>
  <c r="W1160" i="7"/>
  <c r="M1160" i="7"/>
  <c r="S934" i="7"/>
  <c r="AA934" i="7"/>
  <c r="Q940" i="7"/>
  <c r="Y940" i="7"/>
  <c r="AG940" i="7"/>
  <c r="R941" i="7"/>
  <c r="Z941" i="7"/>
  <c r="AH941" i="7"/>
  <c r="S942" i="7"/>
  <c r="AA942" i="7"/>
  <c r="Q1059" i="7"/>
  <c r="Y1059" i="7"/>
  <c r="AG1059" i="7"/>
  <c r="R1060" i="7"/>
  <c r="Z1060" i="7"/>
  <c r="AH1060" i="7"/>
  <c r="S1061" i="7"/>
  <c r="AA1061" i="7"/>
  <c r="Q1067" i="7"/>
  <c r="Y1067" i="7"/>
  <c r="AG1067" i="7"/>
  <c r="R1068" i="7"/>
  <c r="Z1068" i="7"/>
  <c r="AH1068" i="7"/>
  <c r="S1069" i="7"/>
  <c r="AA1069" i="7"/>
  <c r="T1070" i="7"/>
  <c r="AB1070" i="7"/>
  <c r="AJ1070" i="7"/>
  <c r="M1071" i="7"/>
  <c r="U1071" i="7"/>
  <c r="AC1071" i="7"/>
  <c r="Q1075" i="7"/>
  <c r="Y1075" i="7"/>
  <c r="AG1075" i="7"/>
  <c r="R1076" i="7"/>
  <c r="Z1076" i="7"/>
  <c r="AH1076" i="7"/>
  <c r="S1077" i="7"/>
  <c r="AA1077" i="7"/>
  <c r="T1078" i="7"/>
  <c r="AB1078" i="7"/>
  <c r="AJ1078" i="7"/>
  <c r="M1079" i="7"/>
  <c r="U1079" i="7"/>
  <c r="AC1079" i="7"/>
  <c r="Q1083" i="7"/>
  <c r="Y1083" i="7"/>
  <c r="AG1083" i="7"/>
  <c r="R1084" i="7"/>
  <c r="Z1084" i="7"/>
  <c r="AH1084" i="7"/>
  <c r="S1085" i="7"/>
  <c r="AA1085" i="7"/>
  <c r="AI1085" i="7"/>
  <c r="T1086" i="7"/>
  <c r="AB1086" i="7"/>
  <c r="AJ1086" i="7"/>
  <c r="M1087" i="7"/>
  <c r="U1087" i="7"/>
  <c r="AC1087" i="7"/>
  <c r="U1091" i="7"/>
  <c r="AD1091" i="7"/>
  <c r="Q1092" i="7"/>
  <c r="AA1092" i="7"/>
  <c r="AJ1092" i="7"/>
  <c r="M1093" i="7"/>
  <c r="V1093" i="7"/>
  <c r="AE1093" i="7"/>
  <c r="Q1094" i="7"/>
  <c r="Z1094" i="7"/>
  <c r="AI1094" i="7"/>
  <c r="N1095" i="7"/>
  <c r="Y1095" i="7"/>
  <c r="AI1095" i="7"/>
  <c r="M1096" i="7"/>
  <c r="X1096" i="7"/>
  <c r="AI1096" i="7"/>
  <c r="M1097" i="7"/>
  <c r="Y1097" i="7"/>
  <c r="J1101" i="7"/>
  <c r="AH1131" i="7"/>
  <c r="Z1131" i="7"/>
  <c r="R1131" i="7"/>
  <c r="AG1131" i="7"/>
  <c r="Y1131" i="7"/>
  <c r="Q1131" i="7"/>
  <c r="AF1131" i="7"/>
  <c r="X1131" i="7"/>
  <c r="P1131" i="7"/>
  <c r="AE1131" i="7"/>
  <c r="W1131" i="7"/>
  <c r="O1131" i="7"/>
  <c r="AD1131" i="7"/>
  <c r="V1131" i="7"/>
  <c r="N1131" i="7"/>
  <c r="AC1131" i="7"/>
  <c r="U1131" i="7"/>
  <c r="M1131" i="7"/>
  <c r="T1155" i="7"/>
  <c r="V1160" i="7"/>
  <c r="R940" i="7"/>
  <c r="Z940" i="7"/>
  <c r="AH940" i="7"/>
  <c r="S941" i="7"/>
  <c r="AA941" i="7"/>
  <c r="T942" i="7"/>
  <c r="AB942" i="7"/>
  <c r="R1059" i="7"/>
  <c r="Z1059" i="7"/>
  <c r="AH1059" i="7"/>
  <c r="S1060" i="7"/>
  <c r="AA1060" i="7"/>
  <c r="T1061" i="7"/>
  <c r="AB1061" i="7"/>
  <c r="R1067" i="7"/>
  <c r="Z1067" i="7"/>
  <c r="AH1067" i="7"/>
  <c r="S1068" i="7"/>
  <c r="AA1068" i="7"/>
  <c r="T1069" i="7"/>
  <c r="AB1069" i="7"/>
  <c r="M1070" i="7"/>
  <c r="U1070" i="7"/>
  <c r="AC1070" i="7"/>
  <c r="N1071" i="7"/>
  <c r="V1071" i="7"/>
  <c r="AD1071" i="7"/>
  <c r="R1075" i="7"/>
  <c r="Z1075" i="7"/>
  <c r="AH1075" i="7"/>
  <c r="S1076" i="7"/>
  <c r="AA1076" i="7"/>
  <c r="T1077" i="7"/>
  <c r="AB1077" i="7"/>
  <c r="M1078" i="7"/>
  <c r="U1078" i="7"/>
  <c r="AC1078" i="7"/>
  <c r="N1079" i="7"/>
  <c r="V1079" i="7"/>
  <c r="AD1079" i="7"/>
  <c r="R1083" i="7"/>
  <c r="Z1083" i="7"/>
  <c r="AH1083" i="7"/>
  <c r="S1084" i="7"/>
  <c r="AA1084" i="7"/>
  <c r="T1085" i="7"/>
  <c r="AB1085" i="7"/>
  <c r="M1086" i="7"/>
  <c r="U1086" i="7"/>
  <c r="AC1086" i="7"/>
  <c r="N1087" i="7"/>
  <c r="V1087" i="7"/>
  <c r="AD1087" i="7"/>
  <c r="M1091" i="7"/>
  <c r="V1091" i="7"/>
  <c r="AE1091" i="7"/>
  <c r="S1092" i="7"/>
  <c r="N1093" i="7"/>
  <c r="W1093" i="7"/>
  <c r="AF1093" i="7"/>
  <c r="R1094" i="7"/>
  <c r="O1095" i="7"/>
  <c r="Z1095" i="7"/>
  <c r="AJ1095" i="7"/>
  <c r="O1096" i="7"/>
  <c r="Z1096" i="7"/>
  <c r="AJ1096" i="7"/>
  <c r="N1097" i="7"/>
  <c r="AA1097" i="7"/>
  <c r="AC1103" i="7"/>
  <c r="U1103" i="7"/>
  <c r="M1103" i="7"/>
  <c r="AJ1103" i="7"/>
  <c r="AB1103" i="7"/>
  <c r="T1103" i="7"/>
  <c r="AH1103" i="7"/>
  <c r="Z1103" i="7"/>
  <c r="R1103" i="7"/>
  <c r="AG1103" i="7"/>
  <c r="Y1103" i="7"/>
  <c r="Q1103" i="7"/>
  <c r="AF1103" i="7"/>
  <c r="X1103" i="7"/>
  <c r="P1103" i="7"/>
  <c r="AE1103" i="7"/>
  <c r="W1103" i="7"/>
  <c r="O1103" i="7"/>
  <c r="AH1122" i="7"/>
  <c r="Z1122" i="7"/>
  <c r="R1122" i="7"/>
  <c r="AG1122" i="7"/>
  <c r="Y1122" i="7"/>
  <c r="Q1122" i="7"/>
  <c r="AF1122" i="7"/>
  <c r="AE1122" i="7"/>
  <c r="W1122" i="7"/>
  <c r="O1122" i="7"/>
  <c r="AD1122" i="7"/>
  <c r="V1122" i="7"/>
  <c r="N1122" i="7"/>
  <c r="AC1122" i="7"/>
  <c r="U1122" i="7"/>
  <c r="M1122" i="7"/>
  <c r="AJ1122" i="7"/>
  <c r="AB1122" i="7"/>
  <c r="T1122" i="7"/>
  <c r="S1130" i="7"/>
  <c r="AB1155" i="7"/>
  <c r="AH1160" i="7"/>
  <c r="P937" i="7"/>
  <c r="X937" i="7"/>
  <c r="S940" i="7"/>
  <c r="AA940" i="7"/>
  <c r="T941" i="7"/>
  <c r="AB941" i="7"/>
  <c r="S1059" i="7"/>
  <c r="AA1059" i="7"/>
  <c r="T1060" i="7"/>
  <c r="AB1060" i="7"/>
  <c r="S1067" i="7"/>
  <c r="AA1067" i="7"/>
  <c r="T1068" i="7"/>
  <c r="AB1068" i="7"/>
  <c r="N1070" i="7"/>
  <c r="V1070" i="7"/>
  <c r="O1071" i="7"/>
  <c r="W1071" i="7"/>
  <c r="S1075" i="7"/>
  <c r="AA1075" i="7"/>
  <c r="T1076" i="7"/>
  <c r="AB1076" i="7"/>
  <c r="N1078" i="7"/>
  <c r="V1078" i="7"/>
  <c r="O1079" i="7"/>
  <c r="W1079" i="7"/>
  <c r="S1083" i="7"/>
  <c r="AA1083" i="7"/>
  <c r="T1084" i="7"/>
  <c r="AB1084" i="7"/>
  <c r="N1086" i="7"/>
  <c r="V1086" i="7"/>
  <c r="O1087" i="7"/>
  <c r="W1087" i="7"/>
  <c r="N1091" i="7"/>
  <c r="W1091" i="7"/>
  <c r="AF1091" i="7"/>
  <c r="AH1092" i="7"/>
  <c r="Z1092" i="7"/>
  <c r="R1092" i="7"/>
  <c r="T1092" i="7"/>
  <c r="AC1092" i="7"/>
  <c r="O1093" i="7"/>
  <c r="X1093" i="7"/>
  <c r="AJ1094" i="7"/>
  <c r="AB1094" i="7"/>
  <c r="T1094" i="7"/>
  <c r="S1094" i="7"/>
  <c r="AC1094" i="7"/>
  <c r="Q1095" i="7"/>
  <c r="P1096" i="7"/>
  <c r="P1097" i="7"/>
  <c r="AI1101" i="7"/>
  <c r="AE1104" i="7"/>
  <c r="AA1130" i="7"/>
  <c r="AB1131" i="7"/>
  <c r="AH1146" i="7"/>
  <c r="Z1146" i="7"/>
  <c r="R1146" i="7"/>
  <c r="AG1146" i="7"/>
  <c r="Y1146" i="7"/>
  <c r="Q1146" i="7"/>
  <c r="AF1146" i="7"/>
  <c r="X1146" i="7"/>
  <c r="P1146" i="7"/>
  <c r="AE1146" i="7"/>
  <c r="W1146" i="7"/>
  <c r="O1146" i="7"/>
  <c r="AD1146" i="7"/>
  <c r="V1146" i="7"/>
  <c r="N1146" i="7"/>
  <c r="AC1146" i="7"/>
  <c r="U1146" i="7"/>
  <c r="M1146" i="7"/>
  <c r="AJ1146" i="7"/>
  <c r="AB1146" i="7"/>
  <c r="T1146" i="7"/>
  <c r="AI1147" i="7"/>
  <c r="AI1154" i="7"/>
  <c r="AJ1155" i="7"/>
  <c r="S1099" i="7"/>
  <c r="AA1099" i="7"/>
  <c r="AI1099" i="7"/>
  <c r="S1121" i="7"/>
  <c r="AA1121" i="7"/>
  <c r="AI1121" i="7"/>
  <c r="O1125" i="7"/>
  <c r="W1125" i="7"/>
  <c r="AE1125" i="7"/>
  <c r="P1126" i="7"/>
  <c r="X1126" i="7"/>
  <c r="AF1126" i="7"/>
  <c r="S1129" i="7"/>
  <c r="AA1129" i="7"/>
  <c r="AI1129" i="7"/>
  <c r="O1133" i="7"/>
  <c r="W1133" i="7"/>
  <c r="AE1133" i="7"/>
  <c r="P1134" i="7"/>
  <c r="X1134" i="7"/>
  <c r="AF1134" i="7"/>
  <c r="S1137" i="7"/>
  <c r="AA1137" i="7"/>
  <c r="AI1137" i="7"/>
  <c r="P1142" i="7"/>
  <c r="X1142" i="7"/>
  <c r="AF1142" i="7"/>
  <c r="S1145" i="7"/>
  <c r="AA1145" i="7"/>
  <c r="AI1145" i="7"/>
  <c r="P1150" i="7"/>
  <c r="X1150" i="7"/>
  <c r="AF1150" i="7"/>
  <c r="S1153" i="7"/>
  <c r="AA1153" i="7"/>
  <c r="AI1153" i="7"/>
  <c r="P1158" i="7"/>
  <c r="X1158" i="7"/>
  <c r="AF1158" i="7"/>
  <c r="AG1199" i="7"/>
  <c r="Y1199" i="7"/>
  <c r="Q1199" i="7"/>
  <c r="AB1199" i="7"/>
  <c r="S1199" i="7"/>
  <c r="AJ1199" i="7"/>
  <c r="AA1199" i="7"/>
  <c r="R1199" i="7"/>
  <c r="AI1199" i="7"/>
  <c r="Z1199" i="7"/>
  <c r="P1199" i="7"/>
  <c r="AH1199" i="7"/>
  <c r="X1199" i="7"/>
  <c r="O1199" i="7"/>
  <c r="AF1199" i="7"/>
  <c r="W1199" i="7"/>
  <c r="N1199" i="7"/>
  <c r="AE1199" i="7"/>
  <c r="V1199" i="7"/>
  <c r="M1199" i="7"/>
  <c r="AD1199" i="7"/>
  <c r="U1199" i="7"/>
  <c r="S1098" i="7"/>
  <c r="AA1098" i="7"/>
  <c r="AI1098" i="7"/>
  <c r="T1099" i="7"/>
  <c r="AB1099" i="7"/>
  <c r="AJ1099" i="7"/>
  <c r="S1120" i="7"/>
  <c r="AA1120" i="7"/>
  <c r="AI1120" i="7"/>
  <c r="T1121" i="7"/>
  <c r="AB1121" i="7"/>
  <c r="AJ1121" i="7"/>
  <c r="P1125" i="7"/>
  <c r="X1125" i="7"/>
  <c r="AF1125" i="7"/>
  <c r="Q1126" i="7"/>
  <c r="Y1126" i="7"/>
  <c r="AG1126" i="7"/>
  <c r="S1128" i="7"/>
  <c r="AA1128" i="7"/>
  <c r="AI1128" i="7"/>
  <c r="T1129" i="7"/>
  <c r="AB1129" i="7"/>
  <c r="AJ1129" i="7"/>
  <c r="P1133" i="7"/>
  <c r="X1133" i="7"/>
  <c r="AF1133" i="7"/>
  <c r="Q1134" i="7"/>
  <c r="Y1134" i="7"/>
  <c r="AG1134" i="7"/>
  <c r="S1136" i="7"/>
  <c r="AA1136" i="7"/>
  <c r="AI1136" i="7"/>
  <c r="T1137" i="7"/>
  <c r="AB1137" i="7"/>
  <c r="AJ1137" i="7"/>
  <c r="P1141" i="7"/>
  <c r="X1141" i="7"/>
  <c r="AF1141" i="7"/>
  <c r="Q1142" i="7"/>
  <c r="Y1142" i="7"/>
  <c r="AG1142" i="7"/>
  <c r="S1144" i="7"/>
  <c r="AA1144" i="7"/>
  <c r="AI1144" i="7"/>
  <c r="T1145" i="7"/>
  <c r="AB1145" i="7"/>
  <c r="AJ1145" i="7"/>
  <c r="P1149" i="7"/>
  <c r="X1149" i="7"/>
  <c r="AF1149" i="7"/>
  <c r="Q1150" i="7"/>
  <c r="Y1150" i="7"/>
  <c r="AG1150" i="7"/>
  <c r="R1151" i="7"/>
  <c r="Z1151" i="7"/>
  <c r="AH1151" i="7"/>
  <c r="S1152" i="7"/>
  <c r="AA1152" i="7"/>
  <c r="AI1152" i="7"/>
  <c r="T1153" i="7"/>
  <c r="AB1153" i="7"/>
  <c r="AJ1153" i="7"/>
  <c r="P1157" i="7"/>
  <c r="X1157" i="7"/>
  <c r="AF1157" i="7"/>
  <c r="Q1158" i="7"/>
  <c r="Y1158" i="7"/>
  <c r="AG1158" i="7"/>
  <c r="S1159" i="7"/>
  <c r="W1164" i="7"/>
  <c r="Z1165" i="7"/>
  <c r="AF1166" i="7"/>
  <c r="X1166" i="7"/>
  <c r="P1166" i="7"/>
  <c r="AB1166" i="7"/>
  <c r="S1166" i="7"/>
  <c r="AI1166" i="7"/>
  <c r="Z1166" i="7"/>
  <c r="Q1166" i="7"/>
  <c r="AH1166" i="7"/>
  <c r="Y1166" i="7"/>
  <c r="O1166" i="7"/>
  <c r="AG1166" i="7"/>
  <c r="W1166" i="7"/>
  <c r="N1166" i="7"/>
  <c r="AD1166" i="7"/>
  <c r="U1166" i="7"/>
  <c r="AE1166" i="7"/>
  <c r="P1102" i="7"/>
  <c r="X1102" i="7"/>
  <c r="AF1102" i="7"/>
  <c r="S1119" i="7"/>
  <c r="AA1119" i="7"/>
  <c r="AI1119" i="7"/>
  <c r="T1120" i="7"/>
  <c r="AB1120" i="7"/>
  <c r="AJ1120" i="7"/>
  <c r="M1121" i="7"/>
  <c r="U1121" i="7"/>
  <c r="AC1121" i="7"/>
  <c r="P1124" i="7"/>
  <c r="X1124" i="7"/>
  <c r="AF1124" i="7"/>
  <c r="Q1125" i="7"/>
  <c r="Y1125" i="7"/>
  <c r="AG1125" i="7"/>
  <c r="R1126" i="7"/>
  <c r="Z1126" i="7"/>
  <c r="AH1126" i="7"/>
  <c r="S1127" i="7"/>
  <c r="AA1127" i="7"/>
  <c r="AI1127" i="7"/>
  <c r="T1128" i="7"/>
  <c r="AB1128" i="7"/>
  <c r="AJ1128" i="7"/>
  <c r="M1129" i="7"/>
  <c r="U1129" i="7"/>
  <c r="AC1129" i="7"/>
  <c r="P1132" i="7"/>
  <c r="X1132" i="7"/>
  <c r="AF1132" i="7"/>
  <c r="Q1133" i="7"/>
  <c r="Y1133" i="7"/>
  <c r="AG1133" i="7"/>
  <c r="R1134" i="7"/>
  <c r="Z1134" i="7"/>
  <c r="AH1134" i="7"/>
  <c r="S1135" i="7"/>
  <c r="AA1135" i="7"/>
  <c r="AI1135" i="7"/>
  <c r="T1136" i="7"/>
  <c r="AB1136" i="7"/>
  <c r="AJ1136" i="7"/>
  <c r="M1137" i="7"/>
  <c r="U1137" i="7"/>
  <c r="AC1137" i="7"/>
  <c r="P1140" i="7"/>
  <c r="X1140" i="7"/>
  <c r="AF1140" i="7"/>
  <c r="Q1141" i="7"/>
  <c r="Y1141" i="7"/>
  <c r="AG1141" i="7"/>
  <c r="R1142" i="7"/>
  <c r="Z1142" i="7"/>
  <c r="AH1142" i="7"/>
  <c r="S1143" i="7"/>
  <c r="AA1143" i="7"/>
  <c r="AI1143" i="7"/>
  <c r="T1144" i="7"/>
  <c r="AB1144" i="7"/>
  <c r="AJ1144" i="7"/>
  <c r="M1145" i="7"/>
  <c r="U1145" i="7"/>
  <c r="AC1145" i="7"/>
  <c r="P1148" i="7"/>
  <c r="X1148" i="7"/>
  <c r="AF1148" i="7"/>
  <c r="Q1149" i="7"/>
  <c r="Y1149" i="7"/>
  <c r="AG1149" i="7"/>
  <c r="R1150" i="7"/>
  <c r="Z1150" i="7"/>
  <c r="AH1150" i="7"/>
  <c r="S1151" i="7"/>
  <c r="AA1151" i="7"/>
  <c r="AI1151" i="7"/>
  <c r="T1152" i="7"/>
  <c r="AB1152" i="7"/>
  <c r="AJ1152" i="7"/>
  <c r="M1153" i="7"/>
  <c r="U1153" i="7"/>
  <c r="AC1153" i="7"/>
  <c r="P1156" i="7"/>
  <c r="X1156" i="7"/>
  <c r="AF1156" i="7"/>
  <c r="Q1157" i="7"/>
  <c r="Y1157" i="7"/>
  <c r="AG1157" i="7"/>
  <c r="R1158" i="7"/>
  <c r="Z1158" i="7"/>
  <c r="AH1158" i="7"/>
  <c r="AF1159" i="7"/>
  <c r="X1159" i="7"/>
  <c r="P1159" i="7"/>
  <c r="T1159" i="7"/>
  <c r="AC1159" i="7"/>
  <c r="Y1164" i="7"/>
  <c r="AB1165" i="7"/>
  <c r="AJ1166" i="7"/>
  <c r="T1199" i="7"/>
  <c r="AC1205" i="7"/>
  <c r="U1205" i="7"/>
  <c r="M1205" i="7"/>
  <c r="AG1205" i="7"/>
  <c r="Y1205" i="7"/>
  <c r="Q1205" i="7"/>
  <c r="AE1205" i="7"/>
  <c r="W1205" i="7"/>
  <c r="O1205" i="7"/>
  <c r="AI1205" i="7"/>
  <c r="V1205" i="7"/>
  <c r="AH1205" i="7"/>
  <c r="T1205" i="7"/>
  <c r="AF1205" i="7"/>
  <c r="S1205" i="7"/>
  <c r="AD1205" i="7"/>
  <c r="R1205" i="7"/>
  <c r="AB1205" i="7"/>
  <c r="P1205" i="7"/>
  <c r="AA1205" i="7"/>
  <c r="N1205" i="7"/>
  <c r="Z1205" i="7"/>
  <c r="N1099" i="7"/>
  <c r="V1099" i="7"/>
  <c r="AD1099" i="7"/>
  <c r="Q1102" i="7"/>
  <c r="Y1102" i="7"/>
  <c r="AG1102" i="7"/>
  <c r="S1104" i="7"/>
  <c r="AA1104" i="7"/>
  <c r="AI1104" i="7"/>
  <c r="T1119" i="7"/>
  <c r="AB1119" i="7"/>
  <c r="AJ1119" i="7"/>
  <c r="M1120" i="7"/>
  <c r="U1120" i="7"/>
  <c r="AC1120" i="7"/>
  <c r="N1121" i="7"/>
  <c r="V1121" i="7"/>
  <c r="AD1121" i="7"/>
  <c r="Q1124" i="7"/>
  <c r="Y1124" i="7"/>
  <c r="AG1124" i="7"/>
  <c r="R1125" i="7"/>
  <c r="Z1125" i="7"/>
  <c r="AH1125" i="7"/>
  <c r="S1126" i="7"/>
  <c r="AA1126" i="7"/>
  <c r="AI1126" i="7"/>
  <c r="T1127" i="7"/>
  <c r="AB1127" i="7"/>
  <c r="AJ1127" i="7"/>
  <c r="M1128" i="7"/>
  <c r="U1128" i="7"/>
  <c r="AC1128" i="7"/>
  <c r="N1129" i="7"/>
  <c r="V1129" i="7"/>
  <c r="AD1129" i="7"/>
  <c r="Q1132" i="7"/>
  <c r="Y1132" i="7"/>
  <c r="AG1132" i="7"/>
  <c r="R1133" i="7"/>
  <c r="Z1133" i="7"/>
  <c r="AH1133" i="7"/>
  <c r="S1134" i="7"/>
  <c r="AA1134" i="7"/>
  <c r="AI1134" i="7"/>
  <c r="T1135" i="7"/>
  <c r="AB1135" i="7"/>
  <c r="AJ1135" i="7"/>
  <c r="M1136" i="7"/>
  <c r="U1136" i="7"/>
  <c r="AC1136" i="7"/>
  <c r="N1137" i="7"/>
  <c r="V1137" i="7"/>
  <c r="AD1137" i="7"/>
  <c r="Q1140" i="7"/>
  <c r="Y1140" i="7"/>
  <c r="AG1140" i="7"/>
  <c r="R1141" i="7"/>
  <c r="Z1141" i="7"/>
  <c r="AH1141" i="7"/>
  <c r="S1142" i="7"/>
  <c r="AA1142" i="7"/>
  <c r="AI1142" i="7"/>
  <c r="T1143" i="7"/>
  <c r="AB1143" i="7"/>
  <c r="AJ1143" i="7"/>
  <c r="M1144" i="7"/>
  <c r="U1144" i="7"/>
  <c r="AC1144" i="7"/>
  <c r="N1145" i="7"/>
  <c r="V1145" i="7"/>
  <c r="AD1145" i="7"/>
  <c r="Q1148" i="7"/>
  <c r="Y1148" i="7"/>
  <c r="AG1148" i="7"/>
  <c r="R1149" i="7"/>
  <c r="Z1149" i="7"/>
  <c r="AH1149" i="7"/>
  <c r="S1150" i="7"/>
  <c r="AA1150" i="7"/>
  <c r="AI1150" i="7"/>
  <c r="T1151" i="7"/>
  <c r="AB1151" i="7"/>
  <c r="AJ1151" i="7"/>
  <c r="M1152" i="7"/>
  <c r="U1152" i="7"/>
  <c r="AC1152" i="7"/>
  <c r="N1153" i="7"/>
  <c r="V1153" i="7"/>
  <c r="AD1153" i="7"/>
  <c r="Q1156" i="7"/>
  <c r="Y1156" i="7"/>
  <c r="AG1156" i="7"/>
  <c r="R1157" i="7"/>
  <c r="Z1157" i="7"/>
  <c r="AH1157" i="7"/>
  <c r="S1158" i="7"/>
  <c r="AA1158" i="7"/>
  <c r="AI1158" i="7"/>
  <c r="U1159" i="7"/>
  <c r="AD1159" i="7"/>
  <c r="J1162" i="7"/>
  <c r="AD1165" i="7"/>
  <c r="M1166" i="7"/>
  <c r="AC1199" i="7"/>
  <c r="AC1201" i="7"/>
  <c r="T1201" i="7"/>
  <c r="AB1201" i="7"/>
  <c r="R1201" i="7"/>
  <c r="AJ1201" i="7"/>
  <c r="Z1201" i="7"/>
  <c r="Q1201" i="7"/>
  <c r="AH1201" i="7"/>
  <c r="Y1201" i="7"/>
  <c r="P1201" i="7"/>
  <c r="AG1201" i="7"/>
  <c r="X1201" i="7"/>
  <c r="O1201" i="7"/>
  <c r="AF1201" i="7"/>
  <c r="W1201" i="7"/>
  <c r="N1201" i="7"/>
  <c r="AE1201" i="7"/>
  <c r="V1201" i="7"/>
  <c r="M1201" i="7"/>
  <c r="S1125" i="7"/>
  <c r="AA1125" i="7"/>
  <c r="AI1125" i="7"/>
  <c r="T1126" i="7"/>
  <c r="AB1126" i="7"/>
  <c r="AJ1126" i="7"/>
  <c r="S1133" i="7"/>
  <c r="AA1133" i="7"/>
  <c r="AI1133" i="7"/>
  <c r="T1134" i="7"/>
  <c r="AB1134" i="7"/>
  <c r="AJ1134" i="7"/>
  <c r="S1141" i="7"/>
  <c r="AA1141" i="7"/>
  <c r="AI1141" i="7"/>
  <c r="T1142" i="7"/>
  <c r="AB1142" i="7"/>
  <c r="AJ1142" i="7"/>
  <c r="S1149" i="7"/>
  <c r="AA1149" i="7"/>
  <c r="AI1149" i="7"/>
  <c r="T1150" i="7"/>
  <c r="AB1150" i="7"/>
  <c r="AJ1150" i="7"/>
  <c r="S1157" i="7"/>
  <c r="AA1157" i="7"/>
  <c r="AI1157" i="7"/>
  <c r="T1158" i="7"/>
  <c r="AB1158" i="7"/>
  <c r="AJ1158" i="7"/>
  <c r="AF1164" i="7"/>
  <c r="X1164" i="7"/>
  <c r="P1164" i="7"/>
  <c r="AD1164" i="7"/>
  <c r="V1164" i="7"/>
  <c r="N1164" i="7"/>
  <c r="AC1164" i="7"/>
  <c r="U1164" i="7"/>
  <c r="M1164" i="7"/>
  <c r="AJ1164" i="7"/>
  <c r="AB1164" i="7"/>
  <c r="T1164" i="7"/>
  <c r="AH1164" i="7"/>
  <c r="Z1164" i="7"/>
  <c r="R1164" i="7"/>
  <c r="AE1164" i="7"/>
  <c r="AG1165" i="7"/>
  <c r="Y1165" i="7"/>
  <c r="Q1165" i="7"/>
  <c r="AE1165" i="7"/>
  <c r="W1165" i="7"/>
  <c r="O1165" i="7"/>
  <c r="AC1165" i="7"/>
  <c r="U1165" i="7"/>
  <c r="M1165" i="7"/>
  <c r="AH1165" i="7"/>
  <c r="U1201" i="7"/>
  <c r="AE1211" i="7"/>
  <c r="W1211" i="7"/>
  <c r="O1211" i="7"/>
  <c r="AJ1211" i="7"/>
  <c r="X1211" i="7"/>
  <c r="AH1211" i="7"/>
  <c r="V1211" i="7"/>
  <c r="AG1211" i="7"/>
  <c r="T1211" i="7"/>
  <c r="AF1211" i="7"/>
  <c r="R1211" i="7"/>
  <c r="AD1211" i="7"/>
  <c r="Q1211" i="7"/>
  <c r="AB1211" i="7"/>
  <c r="P1211" i="7"/>
  <c r="Z1211" i="7"/>
  <c r="N1211" i="7"/>
  <c r="P1099" i="7"/>
  <c r="X1099" i="7"/>
  <c r="AF1099" i="7"/>
  <c r="S1102" i="7"/>
  <c r="AA1102" i="7"/>
  <c r="AI1102" i="7"/>
  <c r="P1121" i="7"/>
  <c r="X1121" i="7"/>
  <c r="AF1121" i="7"/>
  <c r="S1124" i="7"/>
  <c r="AA1124" i="7"/>
  <c r="AI1124" i="7"/>
  <c r="T1125" i="7"/>
  <c r="AB1125" i="7"/>
  <c r="AJ1125" i="7"/>
  <c r="M1126" i="7"/>
  <c r="U1126" i="7"/>
  <c r="P1129" i="7"/>
  <c r="X1129" i="7"/>
  <c r="AF1129" i="7"/>
  <c r="S1132" i="7"/>
  <c r="AA1132" i="7"/>
  <c r="AI1132" i="7"/>
  <c r="T1133" i="7"/>
  <c r="AB1133" i="7"/>
  <c r="AJ1133" i="7"/>
  <c r="M1134" i="7"/>
  <c r="U1134" i="7"/>
  <c r="P1137" i="7"/>
  <c r="X1137" i="7"/>
  <c r="AF1137" i="7"/>
  <c r="S1140" i="7"/>
  <c r="AA1140" i="7"/>
  <c r="AI1140" i="7"/>
  <c r="T1141" i="7"/>
  <c r="AB1141" i="7"/>
  <c r="AJ1141" i="7"/>
  <c r="M1142" i="7"/>
  <c r="U1142" i="7"/>
  <c r="P1145" i="7"/>
  <c r="X1145" i="7"/>
  <c r="AF1145" i="7"/>
  <c r="S1148" i="7"/>
  <c r="AA1148" i="7"/>
  <c r="AI1148" i="7"/>
  <c r="T1149" i="7"/>
  <c r="AB1149" i="7"/>
  <c r="AJ1149" i="7"/>
  <c r="M1150" i="7"/>
  <c r="U1150" i="7"/>
  <c r="P1153" i="7"/>
  <c r="X1153" i="7"/>
  <c r="AF1153" i="7"/>
  <c r="S1156" i="7"/>
  <c r="AA1156" i="7"/>
  <c r="AI1156" i="7"/>
  <c r="T1157" i="7"/>
  <c r="AB1157" i="7"/>
  <c r="AJ1157" i="7"/>
  <c r="M1158" i="7"/>
  <c r="U1158" i="7"/>
  <c r="AG1164" i="7"/>
  <c r="P1165" i="7"/>
  <c r="AJ1165" i="7"/>
  <c r="T1166" i="7"/>
  <c r="AI1184" i="7"/>
  <c r="AD1201" i="7"/>
  <c r="AJ1205" i="7"/>
  <c r="Y1211" i="7"/>
  <c r="AH1255" i="7"/>
  <c r="Z1255" i="7"/>
  <c r="R1255" i="7"/>
  <c r="AB1255" i="7"/>
  <c r="S1255" i="7"/>
  <c r="AJ1255" i="7"/>
  <c r="AA1255" i="7"/>
  <c r="Q1255" i="7"/>
  <c r="AI1255" i="7"/>
  <c r="Y1255" i="7"/>
  <c r="P1255" i="7"/>
  <c r="AG1255" i="7"/>
  <c r="X1255" i="7"/>
  <c r="O1255" i="7"/>
  <c r="AF1255" i="7"/>
  <c r="W1255" i="7"/>
  <c r="N1255" i="7"/>
  <c r="AE1255" i="7"/>
  <c r="V1255" i="7"/>
  <c r="M1255" i="7"/>
  <c r="AD1255" i="7"/>
  <c r="U1255" i="7"/>
  <c r="AC1255" i="7"/>
  <c r="T1255" i="7"/>
  <c r="S1093" i="7"/>
  <c r="AA1093" i="7"/>
  <c r="P1098" i="7"/>
  <c r="X1098" i="7"/>
  <c r="Q1099" i="7"/>
  <c r="Y1099" i="7"/>
  <c r="S1101" i="7"/>
  <c r="AA1101" i="7"/>
  <c r="T1102" i="7"/>
  <c r="AB1102" i="7"/>
  <c r="N1104" i="7"/>
  <c r="V1104" i="7"/>
  <c r="O1119" i="7"/>
  <c r="W1119" i="7"/>
  <c r="P1120" i="7"/>
  <c r="X1120" i="7"/>
  <c r="Q1121" i="7"/>
  <c r="Y1121" i="7"/>
  <c r="S1123" i="7"/>
  <c r="AA1123" i="7"/>
  <c r="T1124" i="7"/>
  <c r="AB1124" i="7"/>
  <c r="M1125" i="7"/>
  <c r="U1125" i="7"/>
  <c r="N1126" i="7"/>
  <c r="V1126" i="7"/>
  <c r="O1127" i="7"/>
  <c r="W1127" i="7"/>
  <c r="P1128" i="7"/>
  <c r="X1128" i="7"/>
  <c r="Q1129" i="7"/>
  <c r="Y1129" i="7"/>
  <c r="S1131" i="7"/>
  <c r="AA1131" i="7"/>
  <c r="T1132" i="7"/>
  <c r="AB1132" i="7"/>
  <c r="M1133" i="7"/>
  <c r="U1133" i="7"/>
  <c r="N1134" i="7"/>
  <c r="V1134" i="7"/>
  <c r="O1135" i="7"/>
  <c r="W1135" i="7"/>
  <c r="P1136" i="7"/>
  <c r="X1136" i="7"/>
  <c r="Q1137" i="7"/>
  <c r="Y1137" i="7"/>
  <c r="S1139" i="7"/>
  <c r="AA1139" i="7"/>
  <c r="T1140" i="7"/>
  <c r="AB1140" i="7"/>
  <c r="M1141" i="7"/>
  <c r="U1141" i="7"/>
  <c r="N1142" i="7"/>
  <c r="V1142" i="7"/>
  <c r="O1143" i="7"/>
  <c r="W1143" i="7"/>
  <c r="P1144" i="7"/>
  <c r="X1144" i="7"/>
  <c r="Q1145" i="7"/>
  <c r="Y1145" i="7"/>
  <c r="S1147" i="7"/>
  <c r="AA1147" i="7"/>
  <c r="T1148" i="7"/>
  <c r="AB1148" i="7"/>
  <c r="M1149" i="7"/>
  <c r="U1149" i="7"/>
  <c r="N1150" i="7"/>
  <c r="V1150" i="7"/>
  <c r="O1151" i="7"/>
  <c r="W1151" i="7"/>
  <c r="P1152" i="7"/>
  <c r="X1152" i="7"/>
  <c r="Q1153" i="7"/>
  <c r="Y1153" i="7"/>
  <c r="S1155" i="7"/>
  <c r="AA1155" i="7"/>
  <c r="T1156" i="7"/>
  <c r="AB1156" i="7"/>
  <c r="M1157" i="7"/>
  <c r="U1157" i="7"/>
  <c r="N1158" i="7"/>
  <c r="V1158" i="7"/>
  <c r="O1159" i="7"/>
  <c r="Y1159" i="7"/>
  <c r="AH1159" i="7"/>
  <c r="AG1160" i="7"/>
  <c r="Y1160" i="7"/>
  <c r="Q1160" i="7"/>
  <c r="AF1160" i="7"/>
  <c r="X1160" i="7"/>
  <c r="P1160" i="7"/>
  <c r="U1160" i="7"/>
  <c r="AE1160" i="7"/>
  <c r="AI1161" i="7"/>
  <c r="AH1161" i="7"/>
  <c r="Z1161" i="7"/>
  <c r="R1161" i="7"/>
  <c r="AG1161" i="7"/>
  <c r="Y1161" i="7"/>
  <c r="Q1161" i="7"/>
  <c r="U1161" i="7"/>
  <c r="AE1161" i="7"/>
  <c r="O1164" i="7"/>
  <c r="AI1164" i="7"/>
  <c r="R1165" i="7"/>
  <c r="V1166" i="7"/>
  <c r="AJ1184" i="7"/>
  <c r="AA1184" i="7"/>
  <c r="Q1184" i="7"/>
  <c r="AD1188" i="7"/>
  <c r="V1188" i="7"/>
  <c r="N1188" i="7"/>
  <c r="AE1188" i="7"/>
  <c r="U1188" i="7"/>
  <c r="AC1188" i="7"/>
  <c r="T1188" i="7"/>
  <c r="AB1188" i="7"/>
  <c r="S1188" i="7"/>
  <c r="AJ1188" i="7"/>
  <c r="AA1188" i="7"/>
  <c r="R1188" i="7"/>
  <c r="AI1188" i="7"/>
  <c r="Z1188" i="7"/>
  <c r="Q1188" i="7"/>
  <c r="AH1188" i="7"/>
  <c r="Y1188" i="7"/>
  <c r="P1188" i="7"/>
  <c r="AG1188" i="7"/>
  <c r="X1188" i="7"/>
  <c r="O1188" i="7"/>
  <c r="AE1197" i="7"/>
  <c r="W1197" i="7"/>
  <c r="O1197" i="7"/>
  <c r="AB1197" i="7"/>
  <c r="S1197" i="7"/>
  <c r="AJ1197" i="7"/>
  <c r="AA1197" i="7"/>
  <c r="R1197" i="7"/>
  <c r="AI1197" i="7"/>
  <c r="Z1197" i="7"/>
  <c r="Q1197" i="7"/>
  <c r="AH1197" i="7"/>
  <c r="Y1197" i="7"/>
  <c r="P1197" i="7"/>
  <c r="AG1197" i="7"/>
  <c r="X1197" i="7"/>
  <c r="N1197" i="7"/>
  <c r="AF1197" i="7"/>
  <c r="V1197" i="7"/>
  <c r="M1197" i="7"/>
  <c r="AD1197" i="7"/>
  <c r="U1197" i="7"/>
  <c r="AG1229" i="7"/>
  <c r="W1229" i="7"/>
  <c r="N1229" i="7"/>
  <c r="AB1229" i="7"/>
  <c r="S1229" i="7"/>
  <c r="AE1229" i="7"/>
  <c r="AD1229" i="7"/>
  <c r="Z1229" i="7"/>
  <c r="V1229" i="7"/>
  <c r="U1229" i="7"/>
  <c r="Q1229" i="7"/>
  <c r="M1229" i="7"/>
  <c r="P1162" i="7"/>
  <c r="X1162" i="7"/>
  <c r="AF1162" i="7"/>
  <c r="Q1163" i="7"/>
  <c r="Y1163" i="7"/>
  <c r="AG1163" i="7"/>
  <c r="S1165" i="7"/>
  <c r="AA1165" i="7"/>
  <c r="AI1165" i="7"/>
  <c r="P1167" i="7"/>
  <c r="Z1167" i="7"/>
  <c r="M1184" i="7"/>
  <c r="V1184" i="7"/>
  <c r="AE1184" i="7"/>
  <c r="Q1185" i="7"/>
  <c r="Z1185" i="7"/>
  <c r="AJ1185" i="7"/>
  <c r="M1186" i="7"/>
  <c r="V1186" i="7"/>
  <c r="AE1186" i="7"/>
  <c r="R1187" i="7"/>
  <c r="AA1187" i="7"/>
  <c r="S1189" i="7"/>
  <c r="N1190" i="7"/>
  <c r="W1190" i="7"/>
  <c r="AG1190" i="7"/>
  <c r="S1191" i="7"/>
  <c r="O1192" i="7"/>
  <c r="X1192" i="7"/>
  <c r="AG1192" i="7"/>
  <c r="AI1193" i="7"/>
  <c r="T1193" i="7"/>
  <c r="AC1193" i="7"/>
  <c r="O1194" i="7"/>
  <c r="X1194" i="7"/>
  <c r="AG1194" i="7"/>
  <c r="AC1195" i="7"/>
  <c r="U1195" i="7"/>
  <c r="M1195" i="7"/>
  <c r="T1195" i="7"/>
  <c r="AD1195" i="7"/>
  <c r="Q1196" i="7"/>
  <c r="Z1196" i="7"/>
  <c r="Q1198" i="7"/>
  <c r="Z1198" i="7"/>
  <c r="J1200" i="7"/>
  <c r="Q1200" i="7"/>
  <c r="AA1200" i="7"/>
  <c r="Q1202" i="7"/>
  <c r="Q1203" i="7"/>
  <c r="AD1203" i="7"/>
  <c r="U1204" i="7"/>
  <c r="S1206" i="7"/>
  <c r="U1207" i="7"/>
  <c r="AH1207" i="7"/>
  <c r="M1208" i="7"/>
  <c r="Y1208" i="7"/>
  <c r="P1209" i="7"/>
  <c r="AD1209" i="7"/>
  <c r="AH1210" i="7"/>
  <c r="Z1210" i="7"/>
  <c r="R1210" i="7"/>
  <c r="AD1210" i="7"/>
  <c r="V1210" i="7"/>
  <c r="N1210" i="7"/>
  <c r="AJ1210" i="7"/>
  <c r="AB1210" i="7"/>
  <c r="T1210" i="7"/>
  <c r="W1210" i="7"/>
  <c r="AI1210" i="7"/>
  <c r="R1212" i="7"/>
  <c r="V1213" i="7"/>
  <c r="O1214" i="7"/>
  <c r="AB1214" i="7"/>
  <c r="T1215" i="7"/>
  <c r="AJ1215" i="7"/>
  <c r="T1219" i="7"/>
  <c r="AJ1219" i="7"/>
  <c r="Q1220" i="7"/>
  <c r="AG1220" i="7"/>
  <c r="AC1221" i="7"/>
  <c r="U1221" i="7"/>
  <c r="M1221" i="7"/>
  <c r="AG1221" i="7"/>
  <c r="Y1221" i="7"/>
  <c r="Q1221" i="7"/>
  <c r="AF1221" i="7"/>
  <c r="X1221" i="7"/>
  <c r="P1221" i="7"/>
  <c r="AE1221" i="7"/>
  <c r="W1221" i="7"/>
  <c r="O1221" i="7"/>
  <c r="AA1221" i="7"/>
  <c r="T1223" i="7"/>
  <c r="AJ1223" i="7"/>
  <c r="P1226" i="7"/>
  <c r="W1227" i="7"/>
  <c r="AF1228" i="7"/>
  <c r="Z1230" i="7"/>
  <c r="T1254" i="7"/>
  <c r="AB1261" i="7"/>
  <c r="S1261" i="7"/>
  <c r="AJ1261" i="7"/>
  <c r="AA1261" i="7"/>
  <c r="R1261" i="7"/>
  <c r="AI1261" i="7"/>
  <c r="Z1261" i="7"/>
  <c r="Q1261" i="7"/>
  <c r="AH1261" i="7"/>
  <c r="Y1261" i="7"/>
  <c r="O1261" i="7"/>
  <c r="AG1261" i="7"/>
  <c r="W1261" i="7"/>
  <c r="N1261" i="7"/>
  <c r="AE1189" i="7"/>
  <c r="W1189" i="7"/>
  <c r="O1189" i="7"/>
  <c r="T1189" i="7"/>
  <c r="AC1189" i="7"/>
  <c r="AG1191" i="7"/>
  <c r="Y1191" i="7"/>
  <c r="Q1191" i="7"/>
  <c r="T1191" i="7"/>
  <c r="AC1191" i="7"/>
  <c r="U1193" i="7"/>
  <c r="AD1193" i="7"/>
  <c r="V1195" i="7"/>
  <c r="AE1195" i="7"/>
  <c r="AJ1204" i="7"/>
  <c r="AB1204" i="7"/>
  <c r="T1204" i="7"/>
  <c r="AF1204" i="7"/>
  <c r="X1204" i="7"/>
  <c r="P1204" i="7"/>
  <c r="AD1204" i="7"/>
  <c r="V1204" i="7"/>
  <c r="N1204" i="7"/>
  <c r="W1204" i="7"/>
  <c r="AI1204" i="7"/>
  <c r="AC1213" i="7"/>
  <c r="U1213" i="7"/>
  <c r="M1213" i="7"/>
  <c r="AG1213" i="7"/>
  <c r="Y1213" i="7"/>
  <c r="Q1213" i="7"/>
  <c r="AE1213" i="7"/>
  <c r="W1213" i="7"/>
  <c r="O1213" i="7"/>
  <c r="X1213" i="7"/>
  <c r="AJ1213" i="7"/>
  <c r="AH1218" i="7"/>
  <c r="Z1218" i="7"/>
  <c r="R1218" i="7"/>
  <c r="AD1218" i="7"/>
  <c r="V1218" i="7"/>
  <c r="N1218" i="7"/>
  <c r="AC1218" i="7"/>
  <c r="U1218" i="7"/>
  <c r="M1218" i="7"/>
  <c r="AJ1218" i="7"/>
  <c r="AB1218" i="7"/>
  <c r="T1218" i="7"/>
  <c r="Y1218" i="7"/>
  <c r="AB1221" i="7"/>
  <c r="AD1222" i="7"/>
  <c r="V1222" i="7"/>
  <c r="N1222" i="7"/>
  <c r="AH1222" i="7"/>
  <c r="Z1222" i="7"/>
  <c r="R1222" i="7"/>
  <c r="AG1222" i="7"/>
  <c r="Y1222" i="7"/>
  <c r="Q1222" i="7"/>
  <c r="AF1222" i="7"/>
  <c r="X1222" i="7"/>
  <c r="P1222" i="7"/>
  <c r="AA1222" i="7"/>
  <c r="AB1228" i="7"/>
  <c r="S1228" i="7"/>
  <c r="AH1228" i="7"/>
  <c r="Y1228" i="7"/>
  <c r="P1228" i="7"/>
  <c r="AG1228" i="7"/>
  <c r="X1228" i="7"/>
  <c r="N1228" i="7"/>
  <c r="AJ1228" i="7"/>
  <c r="AE1252" i="7"/>
  <c r="W1252" i="7"/>
  <c r="O1252" i="7"/>
  <c r="AF1252" i="7"/>
  <c r="V1252" i="7"/>
  <c r="M1252" i="7"/>
  <c r="AD1252" i="7"/>
  <c r="U1252" i="7"/>
  <c r="AB1252" i="7"/>
  <c r="S1252" i="7"/>
  <c r="AJ1252" i="7"/>
  <c r="AA1252" i="7"/>
  <c r="R1252" i="7"/>
  <c r="AI1252" i="7"/>
  <c r="Z1252" i="7"/>
  <c r="Q1252" i="7"/>
  <c r="AH1252" i="7"/>
  <c r="Y1252" i="7"/>
  <c r="P1252" i="7"/>
  <c r="R1162" i="7"/>
  <c r="Z1162" i="7"/>
  <c r="AH1162" i="7"/>
  <c r="S1163" i="7"/>
  <c r="AA1163" i="7"/>
  <c r="AI1163" i="7"/>
  <c r="S1167" i="7"/>
  <c r="AB1167" i="7"/>
  <c r="O1184" i="7"/>
  <c r="X1184" i="7"/>
  <c r="AG1184" i="7"/>
  <c r="O1186" i="7"/>
  <c r="X1186" i="7"/>
  <c r="AG1186" i="7"/>
  <c r="AC1187" i="7"/>
  <c r="U1187" i="7"/>
  <c r="M1187" i="7"/>
  <c r="T1187" i="7"/>
  <c r="AD1187" i="7"/>
  <c r="U1189" i="7"/>
  <c r="AD1189" i="7"/>
  <c r="Q1190" i="7"/>
  <c r="Z1190" i="7"/>
  <c r="AI1190" i="7"/>
  <c r="U1191" i="7"/>
  <c r="AD1191" i="7"/>
  <c r="Q1192" i="7"/>
  <c r="AA1192" i="7"/>
  <c r="AJ1192" i="7"/>
  <c r="M1193" i="7"/>
  <c r="V1193" i="7"/>
  <c r="AE1193" i="7"/>
  <c r="Q1194" i="7"/>
  <c r="Z1194" i="7"/>
  <c r="AI1194" i="7"/>
  <c r="N1195" i="7"/>
  <c r="W1195" i="7"/>
  <c r="AF1195" i="7"/>
  <c r="S1196" i="7"/>
  <c r="AB1196" i="7"/>
  <c r="S1198" i="7"/>
  <c r="AB1198" i="7"/>
  <c r="AH1200" i="7"/>
  <c r="Z1200" i="7"/>
  <c r="R1200" i="7"/>
  <c r="T1200" i="7"/>
  <c r="AC1200" i="7"/>
  <c r="AH1202" i="7"/>
  <c r="Z1202" i="7"/>
  <c r="R1202" i="7"/>
  <c r="AJ1202" i="7"/>
  <c r="AB1202" i="7"/>
  <c r="T1202" i="7"/>
  <c r="U1202" i="7"/>
  <c r="AE1202" i="7"/>
  <c r="T1203" i="7"/>
  <c r="AG1203" i="7"/>
  <c r="Y1204" i="7"/>
  <c r="U1206" i="7"/>
  <c r="AI1206" i="7"/>
  <c r="X1207" i="7"/>
  <c r="O1208" i="7"/>
  <c r="AC1208" i="7"/>
  <c r="T1209" i="7"/>
  <c r="AF1209" i="7"/>
  <c r="Z1213" i="7"/>
  <c r="S1214" i="7"/>
  <c r="AE1214" i="7"/>
  <c r="V1215" i="7"/>
  <c r="AA1218" i="7"/>
  <c r="Y1219" i="7"/>
  <c r="S1220" i="7"/>
  <c r="AI1220" i="7"/>
  <c r="N1221" i="7"/>
  <c r="AD1221" i="7"/>
  <c r="AB1222" i="7"/>
  <c r="V1223" i="7"/>
  <c r="T1226" i="7"/>
  <c r="AE1227" i="7"/>
  <c r="Q1228" i="7"/>
  <c r="AD1230" i="7"/>
  <c r="AC1254" i="7"/>
  <c r="X1544" i="7"/>
  <c r="V1544" i="7"/>
  <c r="AG1544" i="7"/>
  <c r="N1544" i="7"/>
  <c r="AD1544" i="7"/>
  <c r="U1544" i="7"/>
  <c r="S1162" i="7"/>
  <c r="AA1162" i="7"/>
  <c r="T1163" i="7"/>
  <c r="AB1163" i="7"/>
  <c r="N1165" i="7"/>
  <c r="V1165" i="7"/>
  <c r="AG1167" i="7"/>
  <c r="Y1167" i="7"/>
  <c r="Q1167" i="7"/>
  <c r="T1167" i="7"/>
  <c r="AC1167" i="7"/>
  <c r="P1184" i="7"/>
  <c r="Y1184" i="7"/>
  <c r="U1185" i="7"/>
  <c r="P1186" i="7"/>
  <c r="Y1186" i="7"/>
  <c r="V1187" i="7"/>
  <c r="AE1187" i="7"/>
  <c r="M1189" i="7"/>
  <c r="V1189" i="7"/>
  <c r="AF1189" i="7"/>
  <c r="R1190" i="7"/>
  <c r="AA1190" i="7"/>
  <c r="M1191" i="7"/>
  <c r="V1191" i="7"/>
  <c r="AE1191" i="7"/>
  <c r="S1192" i="7"/>
  <c r="N1193" i="7"/>
  <c r="W1193" i="7"/>
  <c r="AF1193" i="7"/>
  <c r="R1194" i="7"/>
  <c r="O1195" i="7"/>
  <c r="X1195" i="7"/>
  <c r="AG1195" i="7"/>
  <c r="AD1196" i="7"/>
  <c r="V1196" i="7"/>
  <c r="N1196" i="7"/>
  <c r="T1196" i="7"/>
  <c r="AC1196" i="7"/>
  <c r="AF1198" i="7"/>
  <c r="X1198" i="7"/>
  <c r="P1198" i="7"/>
  <c r="T1198" i="7"/>
  <c r="AC1198" i="7"/>
  <c r="U1200" i="7"/>
  <c r="AD1200" i="7"/>
  <c r="V1202" i="7"/>
  <c r="AF1202" i="7"/>
  <c r="AI1203" i="7"/>
  <c r="V1203" i="7"/>
  <c r="M1204" i="7"/>
  <c r="Z1204" i="7"/>
  <c r="AD1206" i="7"/>
  <c r="V1206" i="7"/>
  <c r="N1206" i="7"/>
  <c r="AH1206" i="7"/>
  <c r="Z1206" i="7"/>
  <c r="R1206" i="7"/>
  <c r="AF1206" i="7"/>
  <c r="X1206" i="7"/>
  <c r="P1206" i="7"/>
  <c r="W1206" i="7"/>
  <c r="AJ1206" i="7"/>
  <c r="M1207" i="7"/>
  <c r="Q1208" i="7"/>
  <c r="AD1208" i="7"/>
  <c r="V1209" i="7"/>
  <c r="AJ1212" i="7"/>
  <c r="AB1212" i="7"/>
  <c r="T1212" i="7"/>
  <c r="AF1212" i="7"/>
  <c r="X1212" i="7"/>
  <c r="P1212" i="7"/>
  <c r="AD1212" i="7"/>
  <c r="V1212" i="7"/>
  <c r="N1212" i="7"/>
  <c r="W1212" i="7"/>
  <c r="AI1212" i="7"/>
  <c r="N1213" i="7"/>
  <c r="AA1213" i="7"/>
  <c r="T1214" i="7"/>
  <c r="AE1215" i="7"/>
  <c r="J1216" i="7"/>
  <c r="O1218" i="7"/>
  <c r="AE1218" i="7"/>
  <c r="AI1219" i="7"/>
  <c r="R1221" i="7"/>
  <c r="AH1221" i="7"/>
  <c r="M1222" i="7"/>
  <c r="AC1222" i="7"/>
  <c r="AE1223" i="7"/>
  <c r="J1224" i="7"/>
  <c r="Y1226" i="7"/>
  <c r="AJ1227" i="7"/>
  <c r="R1228" i="7"/>
  <c r="AE1230" i="7"/>
  <c r="J1249" i="7"/>
  <c r="N1252" i="7"/>
  <c r="AH1295" i="7"/>
  <c r="Z1295" i="7"/>
  <c r="R1295" i="7"/>
  <c r="AF1295" i="7"/>
  <c r="X1295" i="7"/>
  <c r="P1295" i="7"/>
  <c r="AE1295" i="7"/>
  <c r="W1295" i="7"/>
  <c r="O1295" i="7"/>
  <c r="AD1295" i="7"/>
  <c r="S1295" i="7"/>
  <c r="AB1295" i="7"/>
  <c r="N1295" i="7"/>
  <c r="Y1295" i="7"/>
  <c r="AI1295" i="7"/>
  <c r="U1295" i="7"/>
  <c r="AC1295" i="7"/>
  <c r="AA1295" i="7"/>
  <c r="V1295" i="7"/>
  <c r="T1295" i="7"/>
  <c r="Q1295" i="7"/>
  <c r="M1295" i="7"/>
  <c r="AJ1295" i="7"/>
  <c r="T1162" i="7"/>
  <c r="AB1162" i="7"/>
  <c r="U1167" i="7"/>
  <c r="AD1167" i="7"/>
  <c r="J1184" i="7"/>
  <c r="N1189" i="7"/>
  <c r="X1189" i="7"/>
  <c r="AG1189" i="7"/>
  <c r="N1191" i="7"/>
  <c r="W1191" i="7"/>
  <c r="AF1191" i="7"/>
  <c r="AH1192" i="7"/>
  <c r="Z1192" i="7"/>
  <c r="R1192" i="7"/>
  <c r="T1192" i="7"/>
  <c r="AC1192" i="7"/>
  <c r="O1193" i="7"/>
  <c r="X1193" i="7"/>
  <c r="AG1193" i="7"/>
  <c r="AJ1194" i="7"/>
  <c r="AB1194" i="7"/>
  <c r="T1194" i="7"/>
  <c r="S1194" i="7"/>
  <c r="AC1194" i="7"/>
  <c r="P1195" i="7"/>
  <c r="Y1195" i="7"/>
  <c r="AH1195" i="7"/>
  <c r="U1196" i="7"/>
  <c r="AE1196" i="7"/>
  <c r="U1198" i="7"/>
  <c r="AD1198" i="7"/>
  <c r="AE1203" i="7"/>
  <c r="W1203" i="7"/>
  <c r="X1203" i="7"/>
  <c r="AJ1203" i="7"/>
  <c r="O1204" i="7"/>
  <c r="AA1204" i="7"/>
  <c r="Y1206" i="7"/>
  <c r="P1213" i="7"/>
  <c r="AB1213" i="7"/>
  <c r="AH1215" i="7"/>
  <c r="Z1215" i="7"/>
  <c r="R1215" i="7"/>
  <c r="AB1215" i="7"/>
  <c r="P1218" i="7"/>
  <c r="AF1218" i="7"/>
  <c r="AE1219" i="7"/>
  <c r="W1219" i="7"/>
  <c r="O1219" i="7"/>
  <c r="AD1219" i="7"/>
  <c r="V1219" i="7"/>
  <c r="N1219" i="7"/>
  <c r="AB1219" i="7"/>
  <c r="S1221" i="7"/>
  <c r="AI1221" i="7"/>
  <c r="O1222" i="7"/>
  <c r="AE1222" i="7"/>
  <c r="AH1223" i="7"/>
  <c r="Z1223" i="7"/>
  <c r="R1223" i="7"/>
  <c r="AB1223" i="7"/>
  <c r="AG1227" i="7"/>
  <c r="X1227" i="7"/>
  <c r="O1227" i="7"/>
  <c r="AB1227" i="7"/>
  <c r="S1227" i="7"/>
  <c r="AI1227" i="7"/>
  <c r="U1228" i="7"/>
  <c r="AB1230" i="7"/>
  <c r="S1230" i="7"/>
  <c r="AH1230" i="7"/>
  <c r="X1230" i="7"/>
  <c r="O1230" i="7"/>
  <c r="AF1230" i="7"/>
  <c r="W1230" i="7"/>
  <c r="N1230" i="7"/>
  <c r="AJ1230" i="7"/>
  <c r="T1252" i="7"/>
  <c r="P1189" i="7"/>
  <c r="Y1189" i="7"/>
  <c r="AH1189" i="7"/>
  <c r="AF1190" i="7"/>
  <c r="X1190" i="7"/>
  <c r="P1190" i="7"/>
  <c r="T1190" i="7"/>
  <c r="AC1190" i="7"/>
  <c r="O1191" i="7"/>
  <c r="X1191" i="7"/>
  <c r="AH1191" i="7"/>
  <c r="U1192" i="7"/>
  <c r="AD1192" i="7"/>
  <c r="P1193" i="7"/>
  <c r="Y1193" i="7"/>
  <c r="AH1193" i="7"/>
  <c r="U1194" i="7"/>
  <c r="AD1194" i="7"/>
  <c r="Q1195" i="7"/>
  <c r="Z1195" i="7"/>
  <c r="AI1195" i="7"/>
  <c r="M1196" i="7"/>
  <c r="W1196" i="7"/>
  <c r="AF1196" i="7"/>
  <c r="M1198" i="7"/>
  <c r="V1198" i="7"/>
  <c r="AE1198" i="7"/>
  <c r="N1203" i="7"/>
  <c r="Y1203" i="7"/>
  <c r="Q1204" i="7"/>
  <c r="AC1204" i="7"/>
  <c r="M1206" i="7"/>
  <c r="AA1206" i="7"/>
  <c r="U1208" i="7"/>
  <c r="AG1209" i="7"/>
  <c r="Y1209" i="7"/>
  <c r="Q1209" i="7"/>
  <c r="AC1209" i="7"/>
  <c r="U1209" i="7"/>
  <c r="M1209" i="7"/>
  <c r="X1209" i="7"/>
  <c r="R1213" i="7"/>
  <c r="AD1213" i="7"/>
  <c r="AD1214" i="7"/>
  <c r="V1214" i="7"/>
  <c r="N1214" i="7"/>
  <c r="AH1214" i="7"/>
  <c r="Z1214" i="7"/>
  <c r="R1214" i="7"/>
  <c r="AF1214" i="7"/>
  <c r="X1214" i="7"/>
  <c r="P1214" i="7"/>
  <c r="W1214" i="7"/>
  <c r="AJ1214" i="7"/>
  <c r="M1215" i="7"/>
  <c r="AC1215" i="7"/>
  <c r="Q1218" i="7"/>
  <c r="AG1218" i="7"/>
  <c r="P1219" i="7"/>
  <c r="AF1219" i="7"/>
  <c r="AJ1220" i="7"/>
  <c r="AB1220" i="7"/>
  <c r="T1220" i="7"/>
  <c r="AF1220" i="7"/>
  <c r="X1220" i="7"/>
  <c r="P1220" i="7"/>
  <c r="AE1220" i="7"/>
  <c r="W1220" i="7"/>
  <c r="O1220" i="7"/>
  <c r="AD1220" i="7"/>
  <c r="V1220" i="7"/>
  <c r="N1220" i="7"/>
  <c r="Z1220" i="7"/>
  <c r="T1221" i="7"/>
  <c r="AJ1221" i="7"/>
  <c r="S1222" i="7"/>
  <c r="AI1222" i="7"/>
  <c r="M1223" i="7"/>
  <c r="AC1223" i="7"/>
  <c r="M1227" i="7"/>
  <c r="Z1228" i="7"/>
  <c r="P1230" i="7"/>
  <c r="X1252" i="7"/>
  <c r="AG1254" i="7"/>
  <c r="Y1254" i="7"/>
  <c r="Q1254" i="7"/>
  <c r="AE1254" i="7"/>
  <c r="V1254" i="7"/>
  <c r="M1254" i="7"/>
  <c r="AD1254" i="7"/>
  <c r="U1254" i="7"/>
  <c r="AB1254" i="7"/>
  <c r="S1254" i="7"/>
  <c r="AJ1254" i="7"/>
  <c r="AA1254" i="7"/>
  <c r="R1254" i="7"/>
  <c r="AI1254" i="7"/>
  <c r="Z1254" i="7"/>
  <c r="P1254" i="7"/>
  <c r="AH1254" i="7"/>
  <c r="X1254" i="7"/>
  <c r="O1254" i="7"/>
  <c r="AF1259" i="7"/>
  <c r="J1266" i="7"/>
  <c r="N1167" i="7"/>
  <c r="W1167" i="7"/>
  <c r="AH1184" i="7"/>
  <c r="Z1184" i="7"/>
  <c r="R1184" i="7"/>
  <c r="T1184" i="7"/>
  <c r="AC1184" i="7"/>
  <c r="AJ1186" i="7"/>
  <c r="AB1186" i="7"/>
  <c r="T1186" i="7"/>
  <c r="S1186" i="7"/>
  <c r="AC1186" i="7"/>
  <c r="Q1189" i="7"/>
  <c r="Z1189" i="7"/>
  <c r="AI1189" i="7"/>
  <c r="U1190" i="7"/>
  <c r="P1191" i="7"/>
  <c r="Z1191" i="7"/>
  <c r="AI1191" i="7"/>
  <c r="M1192" i="7"/>
  <c r="V1192" i="7"/>
  <c r="AE1192" i="7"/>
  <c r="Q1193" i="7"/>
  <c r="Z1193" i="7"/>
  <c r="M1194" i="7"/>
  <c r="V1194" i="7"/>
  <c r="AE1194" i="7"/>
  <c r="R1195" i="7"/>
  <c r="AA1195" i="7"/>
  <c r="O1196" i="7"/>
  <c r="X1196" i="7"/>
  <c r="N1198" i="7"/>
  <c r="W1198" i="7"/>
  <c r="AI1201" i="7"/>
  <c r="O1203" i="7"/>
  <c r="Z1203" i="7"/>
  <c r="R1204" i="7"/>
  <c r="AE1204" i="7"/>
  <c r="O1206" i="7"/>
  <c r="AF1208" i="7"/>
  <c r="X1208" i="7"/>
  <c r="P1208" i="7"/>
  <c r="AJ1208" i="7"/>
  <c r="AB1208" i="7"/>
  <c r="T1208" i="7"/>
  <c r="AH1208" i="7"/>
  <c r="Z1208" i="7"/>
  <c r="R1208" i="7"/>
  <c r="V1208" i="7"/>
  <c r="AI1208" i="7"/>
  <c r="J1210" i="7"/>
  <c r="AI1211" i="7"/>
  <c r="S1213" i="7"/>
  <c r="AF1213" i="7"/>
  <c r="N1215" i="7"/>
  <c r="AD1215" i="7"/>
  <c r="S1218" i="7"/>
  <c r="AI1218" i="7"/>
  <c r="Q1219" i="7"/>
  <c r="AG1219" i="7"/>
  <c r="T1222" i="7"/>
  <c r="AJ1222" i="7"/>
  <c r="N1223" i="7"/>
  <c r="AD1223" i="7"/>
  <c r="AC1226" i="7"/>
  <c r="U1226" i="7"/>
  <c r="M1226" i="7"/>
  <c r="AB1226" i="7"/>
  <c r="S1226" i="7"/>
  <c r="AJ1226" i="7"/>
  <c r="AA1226" i="7"/>
  <c r="R1226" i="7"/>
  <c r="AG1226" i="7"/>
  <c r="X1226" i="7"/>
  <c r="O1226" i="7"/>
  <c r="AF1226" i="7"/>
  <c r="W1226" i="7"/>
  <c r="N1226" i="7"/>
  <c r="AE1226" i="7"/>
  <c r="V1226" i="7"/>
  <c r="AH1226" i="7"/>
  <c r="Q1227" i="7"/>
  <c r="J1228" i="7"/>
  <c r="AA1228" i="7"/>
  <c r="AJ1229" i="7"/>
  <c r="R1230" i="7"/>
  <c r="AC1252" i="7"/>
  <c r="AJ1257" i="7"/>
  <c r="AB1257" i="7"/>
  <c r="T1257" i="7"/>
  <c r="AA1257" i="7"/>
  <c r="R1257" i="7"/>
  <c r="AI1257" i="7"/>
  <c r="Z1257" i="7"/>
  <c r="Q1257" i="7"/>
  <c r="AH1257" i="7"/>
  <c r="Y1257" i="7"/>
  <c r="P1257" i="7"/>
  <c r="AG1257" i="7"/>
  <c r="X1257" i="7"/>
  <c r="O1257" i="7"/>
  <c r="AF1257" i="7"/>
  <c r="W1257" i="7"/>
  <c r="N1257" i="7"/>
  <c r="AE1257" i="7"/>
  <c r="V1257" i="7"/>
  <c r="M1257" i="7"/>
  <c r="AD1257" i="7"/>
  <c r="U1257" i="7"/>
  <c r="AB1259" i="7"/>
  <c r="S1259" i="7"/>
  <c r="AJ1259" i="7"/>
  <c r="AA1259" i="7"/>
  <c r="R1259" i="7"/>
  <c r="AI1259" i="7"/>
  <c r="Z1259" i="7"/>
  <c r="Q1259" i="7"/>
  <c r="AH1259" i="7"/>
  <c r="Y1259" i="7"/>
  <c r="P1259" i="7"/>
  <c r="AG1259" i="7"/>
  <c r="X1259" i="7"/>
  <c r="O1259" i="7"/>
  <c r="AE1285" i="7"/>
  <c r="R1285" i="7"/>
  <c r="AB1285" i="7"/>
  <c r="AA1285" i="7"/>
  <c r="Z1285" i="7"/>
  <c r="W1285" i="7"/>
  <c r="S1285" i="7"/>
  <c r="Q1285" i="7"/>
  <c r="AI1285" i="7"/>
  <c r="O1285" i="7"/>
  <c r="S1185" i="7"/>
  <c r="AA1185" i="7"/>
  <c r="S1193" i="7"/>
  <c r="AA1193" i="7"/>
  <c r="S1201" i="7"/>
  <c r="AA1201" i="7"/>
  <c r="M1203" i="7"/>
  <c r="U1203" i="7"/>
  <c r="AC1203" i="7"/>
  <c r="Q1207" i="7"/>
  <c r="Y1207" i="7"/>
  <c r="AG1207" i="7"/>
  <c r="S1209" i="7"/>
  <c r="AA1209" i="7"/>
  <c r="M1211" i="7"/>
  <c r="U1211" i="7"/>
  <c r="AC1211" i="7"/>
  <c r="Q1215" i="7"/>
  <c r="Y1215" i="7"/>
  <c r="AG1215" i="7"/>
  <c r="R1216" i="7"/>
  <c r="Z1216" i="7"/>
  <c r="AH1216" i="7"/>
  <c r="S1217" i="7"/>
  <c r="AA1217" i="7"/>
  <c r="M1219" i="7"/>
  <c r="U1219" i="7"/>
  <c r="AC1219" i="7"/>
  <c r="Q1223" i="7"/>
  <c r="Y1223" i="7"/>
  <c r="AG1223" i="7"/>
  <c r="R1224" i="7"/>
  <c r="Z1224" i="7"/>
  <c r="AH1224" i="7"/>
  <c r="S1225" i="7"/>
  <c r="AA1225" i="7"/>
  <c r="R1227" i="7"/>
  <c r="AA1227" i="7"/>
  <c r="M1228" i="7"/>
  <c r="V1228" i="7"/>
  <c r="R1229" i="7"/>
  <c r="AA1229" i="7"/>
  <c r="M1230" i="7"/>
  <c r="V1230" i="7"/>
  <c r="S1231" i="7"/>
  <c r="N1232" i="7"/>
  <c r="W1232" i="7"/>
  <c r="AF1232" i="7"/>
  <c r="R1249" i="7"/>
  <c r="O1250" i="7"/>
  <c r="X1250" i="7"/>
  <c r="AG1250" i="7"/>
  <c r="AD1251" i="7"/>
  <c r="V1251" i="7"/>
  <c r="N1251" i="7"/>
  <c r="T1251" i="7"/>
  <c r="AC1251" i="7"/>
  <c r="AF1253" i="7"/>
  <c r="X1253" i="7"/>
  <c r="P1253" i="7"/>
  <c r="T1253" i="7"/>
  <c r="AC1253" i="7"/>
  <c r="P1256" i="7"/>
  <c r="Y1256" i="7"/>
  <c r="AH1256" i="7"/>
  <c r="Q1258" i="7"/>
  <c r="Z1258" i="7"/>
  <c r="AI1258" i="7"/>
  <c r="M1259" i="7"/>
  <c r="W1259" i="7"/>
  <c r="R1260" i="7"/>
  <c r="AA1260" i="7"/>
  <c r="M1261" i="7"/>
  <c r="V1261" i="7"/>
  <c r="R1262" i="7"/>
  <c r="AA1262" i="7"/>
  <c r="N1263" i="7"/>
  <c r="W1263" i="7"/>
  <c r="AF1263" i="7"/>
  <c r="R1264" i="7"/>
  <c r="AB1264" i="7"/>
  <c r="N1265" i="7"/>
  <c r="W1265" i="7"/>
  <c r="AF1265" i="7"/>
  <c r="S1266" i="7"/>
  <c r="P1267" i="7"/>
  <c r="Y1267" i="7"/>
  <c r="AH1267" i="7"/>
  <c r="AG1268" i="7"/>
  <c r="AE1268" i="7"/>
  <c r="W1268" i="7"/>
  <c r="O1268" i="7"/>
  <c r="T1268" i="7"/>
  <c r="AC1268" i="7"/>
  <c r="S1269" i="7"/>
  <c r="Q1270" i="7"/>
  <c r="AH1270" i="7"/>
  <c r="Q1274" i="7"/>
  <c r="AF1277" i="7"/>
  <c r="X1277" i="7"/>
  <c r="P1277" i="7"/>
  <c r="AD1277" i="7"/>
  <c r="V1277" i="7"/>
  <c r="N1277" i="7"/>
  <c r="AC1277" i="7"/>
  <c r="U1277" i="7"/>
  <c r="M1277" i="7"/>
  <c r="AG1277" i="7"/>
  <c r="S1277" i="7"/>
  <c r="AB1277" i="7"/>
  <c r="Q1277" i="7"/>
  <c r="AA1277" i="7"/>
  <c r="Z1278" i="7"/>
  <c r="N1284" i="7"/>
  <c r="S1286" i="7"/>
  <c r="V1287" i="7"/>
  <c r="U1288" i="7"/>
  <c r="AC1290" i="7"/>
  <c r="U1290" i="7"/>
  <c r="M1290" i="7"/>
  <c r="Y1290" i="7"/>
  <c r="N1290" i="7"/>
  <c r="AJ1290" i="7"/>
  <c r="W1290" i="7"/>
  <c r="AF1290" i="7"/>
  <c r="T1290" i="7"/>
  <c r="AD1290" i="7"/>
  <c r="P1290" i="7"/>
  <c r="T1293" i="7"/>
  <c r="AB1294" i="7"/>
  <c r="AH1537" i="7"/>
  <c r="T1537" i="7"/>
  <c r="T1538" i="7"/>
  <c r="S1216" i="7"/>
  <c r="AA1216" i="7"/>
  <c r="AI1216" i="7"/>
  <c r="T1217" i="7"/>
  <c r="AB1217" i="7"/>
  <c r="AJ1217" i="7"/>
  <c r="S1224" i="7"/>
  <c r="AA1224" i="7"/>
  <c r="AI1224" i="7"/>
  <c r="T1225" i="7"/>
  <c r="AB1225" i="7"/>
  <c r="AJ1225" i="7"/>
  <c r="AH1231" i="7"/>
  <c r="Z1231" i="7"/>
  <c r="R1231" i="7"/>
  <c r="T1231" i="7"/>
  <c r="AC1231" i="7"/>
  <c r="AJ1249" i="7"/>
  <c r="AB1249" i="7"/>
  <c r="T1249" i="7"/>
  <c r="S1249" i="7"/>
  <c r="AC1249" i="7"/>
  <c r="P1250" i="7"/>
  <c r="Y1250" i="7"/>
  <c r="AH1250" i="7"/>
  <c r="U1251" i="7"/>
  <c r="AE1251" i="7"/>
  <c r="U1253" i="7"/>
  <c r="AD1253" i="7"/>
  <c r="Q1256" i="7"/>
  <c r="Z1256" i="7"/>
  <c r="AJ1256" i="7"/>
  <c r="R1258" i="7"/>
  <c r="AA1258" i="7"/>
  <c r="AJ1258" i="7"/>
  <c r="S1260" i="7"/>
  <c r="AB1260" i="7"/>
  <c r="S1262" i="7"/>
  <c r="AB1262" i="7"/>
  <c r="O1263" i="7"/>
  <c r="X1263" i="7"/>
  <c r="AG1263" i="7"/>
  <c r="O1265" i="7"/>
  <c r="X1265" i="7"/>
  <c r="AG1265" i="7"/>
  <c r="AC1266" i="7"/>
  <c r="U1266" i="7"/>
  <c r="M1266" i="7"/>
  <c r="T1266" i="7"/>
  <c r="AD1266" i="7"/>
  <c r="Q1267" i="7"/>
  <c r="Z1267" i="7"/>
  <c r="AI1267" i="7"/>
  <c r="U1268" i="7"/>
  <c r="AD1268" i="7"/>
  <c r="T1269" i="7"/>
  <c r="AD1269" i="7"/>
  <c r="S1270" i="7"/>
  <c r="AI1270" i="7"/>
  <c r="V1274" i="7"/>
  <c r="AE1277" i="7"/>
  <c r="T1286" i="7"/>
  <c r="Y1287" i="7"/>
  <c r="W1288" i="7"/>
  <c r="Y1293" i="7"/>
  <c r="AF1294" i="7"/>
  <c r="AF1536" i="7"/>
  <c r="X1536" i="7"/>
  <c r="P1536" i="7"/>
  <c r="AD1536" i="7"/>
  <c r="V1536" i="7"/>
  <c r="N1536" i="7"/>
  <c r="AC1536" i="7"/>
  <c r="U1536" i="7"/>
  <c r="M1536" i="7"/>
  <c r="AG1536" i="7"/>
  <c r="S1536" i="7"/>
  <c r="AB1536" i="7"/>
  <c r="Q1536" i="7"/>
  <c r="Z1536" i="7"/>
  <c r="AI1536" i="7"/>
  <c r="W1536" i="7"/>
  <c r="AH1536" i="7"/>
  <c r="V1538" i="7"/>
  <c r="S1207" i="7"/>
  <c r="AA1207" i="7"/>
  <c r="AI1207" i="7"/>
  <c r="S1215" i="7"/>
  <c r="AA1215" i="7"/>
  <c r="AI1215" i="7"/>
  <c r="T1216" i="7"/>
  <c r="AB1216" i="7"/>
  <c r="AJ1216" i="7"/>
  <c r="M1217" i="7"/>
  <c r="U1217" i="7"/>
  <c r="AC1217" i="7"/>
  <c r="S1223" i="7"/>
  <c r="AA1223" i="7"/>
  <c r="AI1223" i="7"/>
  <c r="T1224" i="7"/>
  <c r="AB1224" i="7"/>
  <c r="AJ1224" i="7"/>
  <c r="M1225" i="7"/>
  <c r="U1225" i="7"/>
  <c r="AC1225" i="7"/>
  <c r="AD1227" i="7"/>
  <c r="V1227" i="7"/>
  <c r="N1227" i="7"/>
  <c r="T1227" i="7"/>
  <c r="AC1227" i="7"/>
  <c r="AF1229" i="7"/>
  <c r="X1229" i="7"/>
  <c r="P1229" i="7"/>
  <c r="T1229" i="7"/>
  <c r="AC1229" i="7"/>
  <c r="U1231" i="7"/>
  <c r="AD1231" i="7"/>
  <c r="U1249" i="7"/>
  <c r="AD1249" i="7"/>
  <c r="Q1250" i="7"/>
  <c r="Z1250" i="7"/>
  <c r="M1251" i="7"/>
  <c r="W1251" i="7"/>
  <c r="AF1251" i="7"/>
  <c r="M1253" i="7"/>
  <c r="V1253" i="7"/>
  <c r="AE1253" i="7"/>
  <c r="R1256" i="7"/>
  <c r="AB1256" i="7"/>
  <c r="S1258" i="7"/>
  <c r="AE1260" i="7"/>
  <c r="W1260" i="7"/>
  <c r="O1260" i="7"/>
  <c r="T1260" i="7"/>
  <c r="AC1260" i="7"/>
  <c r="AG1262" i="7"/>
  <c r="Y1262" i="7"/>
  <c r="Q1262" i="7"/>
  <c r="T1262" i="7"/>
  <c r="AC1262" i="7"/>
  <c r="P1263" i="7"/>
  <c r="Y1263" i="7"/>
  <c r="U1264" i="7"/>
  <c r="AD1264" i="7"/>
  <c r="P1265" i="7"/>
  <c r="Y1265" i="7"/>
  <c r="V1266" i="7"/>
  <c r="AE1266" i="7"/>
  <c r="R1267" i="7"/>
  <c r="AA1267" i="7"/>
  <c r="AJ1267" i="7"/>
  <c r="M1268" i="7"/>
  <c r="V1268" i="7"/>
  <c r="AF1268" i="7"/>
  <c r="AH1269" i="7"/>
  <c r="Z1269" i="7"/>
  <c r="R1269" i="7"/>
  <c r="AF1269" i="7"/>
  <c r="X1269" i="7"/>
  <c r="P1269" i="7"/>
  <c r="U1269" i="7"/>
  <c r="AE1269" i="7"/>
  <c r="U1270" i="7"/>
  <c r="AJ1270" i="7"/>
  <c r="Z1272" i="7"/>
  <c r="M1272" i="7"/>
  <c r="AJ1272" i="7"/>
  <c r="V1272" i="7"/>
  <c r="AC1272" i="7"/>
  <c r="AJ1273" i="7"/>
  <c r="AB1273" i="7"/>
  <c r="T1273" i="7"/>
  <c r="AH1273" i="7"/>
  <c r="Z1273" i="7"/>
  <c r="R1273" i="7"/>
  <c r="AG1273" i="7"/>
  <c r="Y1273" i="7"/>
  <c r="Q1273" i="7"/>
  <c r="AD1273" i="7"/>
  <c r="P1273" i="7"/>
  <c r="AA1273" i="7"/>
  <c r="N1273" i="7"/>
  <c r="X1273" i="7"/>
  <c r="X1274" i="7"/>
  <c r="O1277" i="7"/>
  <c r="AH1277" i="7"/>
  <c r="AB1278" i="7"/>
  <c r="AH1279" i="7"/>
  <c r="Z1279" i="7"/>
  <c r="R1279" i="7"/>
  <c r="AF1279" i="7"/>
  <c r="X1279" i="7"/>
  <c r="P1279" i="7"/>
  <c r="AE1279" i="7"/>
  <c r="W1279" i="7"/>
  <c r="O1279" i="7"/>
  <c r="AI1279" i="7"/>
  <c r="U1279" i="7"/>
  <c r="AB1279" i="7"/>
  <c r="N1279" i="7"/>
  <c r="Y1279" i="7"/>
  <c r="AC1279" i="7"/>
  <c r="X1286" i="7"/>
  <c r="Z1288" i="7"/>
  <c r="AJ1289" i="7"/>
  <c r="AB1289" i="7"/>
  <c r="T1289" i="7"/>
  <c r="AH1289" i="7"/>
  <c r="Z1289" i="7"/>
  <c r="R1289" i="7"/>
  <c r="AG1289" i="7"/>
  <c r="Y1289" i="7"/>
  <c r="Q1289" i="7"/>
  <c r="AF1289" i="7"/>
  <c r="U1289" i="7"/>
  <c r="AD1289" i="7"/>
  <c r="P1289" i="7"/>
  <c r="AA1289" i="7"/>
  <c r="N1289" i="7"/>
  <c r="W1289" i="7"/>
  <c r="AE1289" i="7"/>
  <c r="AA1293" i="7"/>
  <c r="AH1294" i="7"/>
  <c r="AI1294" i="7"/>
  <c r="AJ1536" i="7"/>
  <c r="AA1538" i="7"/>
  <c r="AG1546" i="7"/>
  <c r="Y1546" i="7"/>
  <c r="Q1546" i="7"/>
  <c r="AB1546" i="7"/>
  <c r="S1546" i="7"/>
  <c r="AJ1546" i="7"/>
  <c r="AA1546" i="7"/>
  <c r="R1546" i="7"/>
  <c r="AI1546" i="7"/>
  <c r="Z1546" i="7"/>
  <c r="P1546" i="7"/>
  <c r="AH1546" i="7"/>
  <c r="X1546" i="7"/>
  <c r="O1546" i="7"/>
  <c r="AF1546" i="7"/>
  <c r="N1546" i="7"/>
  <c r="AE1546" i="7"/>
  <c r="M1546" i="7"/>
  <c r="AD1546" i="7"/>
  <c r="W1546" i="7"/>
  <c r="V1546" i="7"/>
  <c r="U1546" i="7"/>
  <c r="AI1256" i="7"/>
  <c r="T1256" i="7"/>
  <c r="AC1256" i="7"/>
  <c r="AC1258" i="7"/>
  <c r="U1258" i="7"/>
  <c r="M1258" i="7"/>
  <c r="T1258" i="7"/>
  <c r="AD1258" i="7"/>
  <c r="U1260" i="7"/>
  <c r="AD1260" i="7"/>
  <c r="U1262" i="7"/>
  <c r="AD1262" i="7"/>
  <c r="J1263" i="7"/>
  <c r="S1267" i="7"/>
  <c r="V1269" i="7"/>
  <c r="AG1269" i="7"/>
  <c r="AB1270" i="7"/>
  <c r="X1270" i="7"/>
  <c r="AH1287" i="7"/>
  <c r="Z1287" i="7"/>
  <c r="R1287" i="7"/>
  <c r="AF1287" i="7"/>
  <c r="X1287" i="7"/>
  <c r="P1287" i="7"/>
  <c r="AE1287" i="7"/>
  <c r="W1287" i="7"/>
  <c r="O1287" i="7"/>
  <c r="AA1287" i="7"/>
  <c r="M1287" i="7"/>
  <c r="AG1287" i="7"/>
  <c r="T1287" i="7"/>
  <c r="AC1287" i="7"/>
  <c r="Q1287" i="7"/>
  <c r="AD1287" i="7"/>
  <c r="U1256" i="7"/>
  <c r="AD1256" i="7"/>
  <c r="V1258" i="7"/>
  <c r="AD1267" i="7"/>
  <c r="V1267" i="7"/>
  <c r="N1267" i="7"/>
  <c r="T1267" i="7"/>
  <c r="AC1267" i="7"/>
  <c r="Y1270" i="7"/>
  <c r="AC1274" i="7"/>
  <c r="U1274" i="7"/>
  <c r="M1274" i="7"/>
  <c r="AJ1274" i="7"/>
  <c r="W1274" i="7"/>
  <c r="AF1274" i="7"/>
  <c r="T1274" i="7"/>
  <c r="AB1274" i="7"/>
  <c r="AG1286" i="7"/>
  <c r="Y1286" i="7"/>
  <c r="Q1286" i="7"/>
  <c r="AE1286" i="7"/>
  <c r="W1286" i="7"/>
  <c r="O1286" i="7"/>
  <c r="AD1286" i="7"/>
  <c r="V1286" i="7"/>
  <c r="N1286" i="7"/>
  <c r="AI1286" i="7"/>
  <c r="U1286" i="7"/>
  <c r="AB1286" i="7"/>
  <c r="P1286" i="7"/>
  <c r="Z1286" i="7"/>
  <c r="AC1286" i="7"/>
  <c r="AC1288" i="7"/>
  <c r="O1288" i="7"/>
  <c r="AJ1288" i="7"/>
  <c r="V1288" i="7"/>
  <c r="AE1288" i="7"/>
  <c r="T1288" i="7"/>
  <c r="AD1288" i="7"/>
  <c r="AF1293" i="7"/>
  <c r="X1293" i="7"/>
  <c r="P1293" i="7"/>
  <c r="AD1293" i="7"/>
  <c r="V1293" i="7"/>
  <c r="N1293" i="7"/>
  <c r="AC1293" i="7"/>
  <c r="U1293" i="7"/>
  <c r="M1293" i="7"/>
  <c r="AI1293" i="7"/>
  <c r="W1293" i="7"/>
  <c r="AG1293" i="7"/>
  <c r="S1293" i="7"/>
  <c r="AB1293" i="7"/>
  <c r="Q1293" i="7"/>
  <c r="Z1293" i="7"/>
  <c r="AH1293" i="7"/>
  <c r="AH1538" i="7"/>
  <c r="Z1538" i="7"/>
  <c r="R1538" i="7"/>
  <c r="AF1538" i="7"/>
  <c r="X1538" i="7"/>
  <c r="P1538" i="7"/>
  <c r="AE1538" i="7"/>
  <c r="W1538" i="7"/>
  <c r="O1538" i="7"/>
  <c r="AB1538" i="7"/>
  <c r="N1538" i="7"/>
  <c r="Y1538" i="7"/>
  <c r="AI1538" i="7"/>
  <c r="U1538" i="7"/>
  <c r="AD1538" i="7"/>
  <c r="S1538" i="7"/>
  <c r="AG1538" i="7"/>
  <c r="P1225" i="7"/>
  <c r="X1225" i="7"/>
  <c r="AF1225" i="7"/>
  <c r="O1231" i="7"/>
  <c r="X1231" i="7"/>
  <c r="AG1231" i="7"/>
  <c r="O1249" i="7"/>
  <c r="X1249" i="7"/>
  <c r="AG1249" i="7"/>
  <c r="AC1250" i="7"/>
  <c r="U1250" i="7"/>
  <c r="M1250" i="7"/>
  <c r="T1250" i="7"/>
  <c r="AD1250" i="7"/>
  <c r="Q1251" i="7"/>
  <c r="Z1251" i="7"/>
  <c r="AI1251" i="7"/>
  <c r="AI1253" i="7"/>
  <c r="M1256" i="7"/>
  <c r="V1256" i="7"/>
  <c r="AE1256" i="7"/>
  <c r="N1258" i="7"/>
  <c r="W1258" i="7"/>
  <c r="AF1258" i="7"/>
  <c r="N1260" i="7"/>
  <c r="X1260" i="7"/>
  <c r="N1262" i="7"/>
  <c r="W1262" i="7"/>
  <c r="AH1263" i="7"/>
  <c r="Z1263" i="7"/>
  <c r="R1263" i="7"/>
  <c r="T1263" i="7"/>
  <c r="AC1263" i="7"/>
  <c r="AJ1265" i="7"/>
  <c r="AB1265" i="7"/>
  <c r="T1265" i="7"/>
  <c r="S1265" i="7"/>
  <c r="AC1265" i="7"/>
  <c r="P1266" i="7"/>
  <c r="Y1266" i="7"/>
  <c r="AH1266" i="7"/>
  <c r="U1267" i="7"/>
  <c r="AE1267" i="7"/>
  <c r="Q1268" i="7"/>
  <c r="Z1268" i="7"/>
  <c r="AJ1268" i="7"/>
  <c r="N1269" i="7"/>
  <c r="Y1269" i="7"/>
  <c r="M1270" i="7"/>
  <c r="Z1270" i="7"/>
  <c r="N1274" i="7"/>
  <c r="AD1274" i="7"/>
  <c r="W1277" i="7"/>
  <c r="AF1286" i="7"/>
  <c r="N1287" i="7"/>
  <c r="AJ1287" i="7"/>
  <c r="M1288" i="7"/>
  <c r="AH1288" i="7"/>
  <c r="AJ1293" i="7"/>
  <c r="S1294" i="7"/>
  <c r="T1536" i="7"/>
  <c r="AJ1538" i="7"/>
  <c r="S1203" i="7"/>
  <c r="AA1203" i="7"/>
  <c r="O1207" i="7"/>
  <c r="W1207" i="7"/>
  <c r="S1211" i="7"/>
  <c r="AA1211" i="7"/>
  <c r="O1215" i="7"/>
  <c r="W1215" i="7"/>
  <c r="P1216" i="7"/>
  <c r="X1216" i="7"/>
  <c r="Q1217" i="7"/>
  <c r="Y1217" i="7"/>
  <c r="S1219" i="7"/>
  <c r="AA1219" i="7"/>
  <c r="O1223" i="7"/>
  <c r="W1223" i="7"/>
  <c r="P1224" i="7"/>
  <c r="X1224" i="7"/>
  <c r="Q1225" i="7"/>
  <c r="Y1225" i="7"/>
  <c r="P1227" i="7"/>
  <c r="Y1227" i="7"/>
  <c r="AH1227" i="7"/>
  <c r="AE1228" i="7"/>
  <c r="W1228" i="7"/>
  <c r="O1228" i="7"/>
  <c r="T1228" i="7"/>
  <c r="AC1228" i="7"/>
  <c r="O1229" i="7"/>
  <c r="Y1229" i="7"/>
  <c r="AH1229" i="7"/>
  <c r="AG1230" i="7"/>
  <c r="Y1230" i="7"/>
  <c r="Q1230" i="7"/>
  <c r="T1230" i="7"/>
  <c r="AC1230" i="7"/>
  <c r="P1231" i="7"/>
  <c r="Y1231" i="7"/>
  <c r="AI1231" i="7"/>
  <c r="U1232" i="7"/>
  <c r="P1249" i="7"/>
  <c r="Y1249" i="7"/>
  <c r="AH1249" i="7"/>
  <c r="V1250" i="7"/>
  <c r="AE1250" i="7"/>
  <c r="R1251" i="7"/>
  <c r="AA1251" i="7"/>
  <c r="R1253" i="7"/>
  <c r="AA1253" i="7"/>
  <c r="N1256" i="7"/>
  <c r="W1256" i="7"/>
  <c r="O1258" i="7"/>
  <c r="X1258" i="7"/>
  <c r="AG1258" i="7"/>
  <c r="AD1259" i="7"/>
  <c r="V1259" i="7"/>
  <c r="N1259" i="7"/>
  <c r="T1259" i="7"/>
  <c r="AC1259" i="7"/>
  <c r="P1260" i="7"/>
  <c r="Y1260" i="7"/>
  <c r="AH1260" i="7"/>
  <c r="AF1261" i="7"/>
  <c r="X1261" i="7"/>
  <c r="P1261" i="7"/>
  <c r="T1261" i="7"/>
  <c r="AC1261" i="7"/>
  <c r="O1262" i="7"/>
  <c r="X1262" i="7"/>
  <c r="AH1262" i="7"/>
  <c r="U1263" i="7"/>
  <c r="AD1263" i="7"/>
  <c r="P1264" i="7"/>
  <c r="Y1264" i="7"/>
  <c r="U1265" i="7"/>
  <c r="AD1265" i="7"/>
  <c r="Q1266" i="7"/>
  <c r="Z1266" i="7"/>
  <c r="AI1266" i="7"/>
  <c r="M1267" i="7"/>
  <c r="W1267" i="7"/>
  <c r="AF1267" i="7"/>
  <c r="R1268" i="7"/>
  <c r="O1269" i="7"/>
  <c r="AA1269" i="7"/>
  <c r="O1270" i="7"/>
  <c r="T1272" i="7"/>
  <c r="S1273" i="7"/>
  <c r="AI1273" i="7"/>
  <c r="O1274" i="7"/>
  <c r="AE1274" i="7"/>
  <c r="S1279" i="7"/>
  <c r="AE1284" i="7"/>
  <c r="W1284" i="7"/>
  <c r="O1284" i="7"/>
  <c r="AC1284" i="7"/>
  <c r="U1284" i="7"/>
  <c r="M1284" i="7"/>
  <c r="AJ1284" i="7"/>
  <c r="AB1284" i="7"/>
  <c r="T1284" i="7"/>
  <c r="Y1284" i="7"/>
  <c r="AF1284" i="7"/>
  <c r="R1284" i="7"/>
  <c r="AA1284" i="7"/>
  <c r="P1284" i="7"/>
  <c r="AD1284" i="7"/>
  <c r="AH1285" i="7"/>
  <c r="M1286" i="7"/>
  <c r="AH1286" i="7"/>
  <c r="S1287" i="7"/>
  <c r="N1288" i="7"/>
  <c r="S1289" i="7"/>
  <c r="O1293" i="7"/>
  <c r="Y1536" i="7"/>
  <c r="M1538" i="7"/>
  <c r="T1544" i="7"/>
  <c r="S1232" i="7"/>
  <c r="AA1232" i="7"/>
  <c r="S1256" i="7"/>
  <c r="AA1256" i="7"/>
  <c r="S1264" i="7"/>
  <c r="AA1264" i="7"/>
  <c r="R1270" i="7"/>
  <c r="T1271" i="7"/>
  <c r="AI1272" i="7"/>
  <c r="J1274" i="7"/>
  <c r="AE1276" i="7"/>
  <c r="W1276" i="7"/>
  <c r="O1276" i="7"/>
  <c r="AC1276" i="7"/>
  <c r="U1276" i="7"/>
  <c r="M1276" i="7"/>
  <c r="AJ1276" i="7"/>
  <c r="AB1276" i="7"/>
  <c r="T1276" i="7"/>
  <c r="X1276" i="7"/>
  <c r="AI1276" i="7"/>
  <c r="T1278" i="7"/>
  <c r="N1280" i="7"/>
  <c r="AB1280" i="7"/>
  <c r="S1281" i="7"/>
  <c r="AC1282" i="7"/>
  <c r="U1282" i="7"/>
  <c r="M1282" i="7"/>
  <c r="X1282" i="7"/>
  <c r="T1285" i="7"/>
  <c r="S1292" i="7"/>
  <c r="R1294" i="7"/>
  <c r="AC1294" i="7"/>
  <c r="AF1296" i="7"/>
  <c r="X1296" i="7"/>
  <c r="P1296" i="7"/>
  <c r="W1296" i="7"/>
  <c r="O1297" i="7"/>
  <c r="AC1297" i="7"/>
  <c r="V1533" i="7"/>
  <c r="Q1535" i="7"/>
  <c r="AD1535" i="7"/>
  <c r="M1537" i="7"/>
  <c r="AA1537" i="7"/>
  <c r="U1539" i="7"/>
  <c r="M1540" i="7"/>
  <c r="X1540" i="7"/>
  <c r="Q1541" i="7"/>
  <c r="AE1541" i="7"/>
  <c r="Q1543" i="7"/>
  <c r="AI1543" i="7"/>
  <c r="M1544" i="7"/>
  <c r="AF1544" i="7"/>
  <c r="J1547" i="7"/>
  <c r="W1549" i="7"/>
  <c r="AF1555" i="7"/>
  <c r="X1555" i="7"/>
  <c r="P1555" i="7"/>
  <c r="AC1555" i="7"/>
  <c r="U1555" i="7"/>
  <c r="M1555" i="7"/>
  <c r="AB1555" i="7"/>
  <c r="R1555" i="7"/>
  <c r="AJ1555" i="7"/>
  <c r="Z1555" i="7"/>
  <c r="O1555" i="7"/>
  <c r="W1555" i="7"/>
  <c r="AI1555" i="7"/>
  <c r="V1555" i="7"/>
  <c r="AH1555" i="7"/>
  <c r="T1555" i="7"/>
  <c r="AG1555" i="7"/>
  <c r="S1555" i="7"/>
  <c r="AE1555" i="7"/>
  <c r="Q1555" i="7"/>
  <c r="AD1555" i="7"/>
  <c r="N1555" i="7"/>
  <c r="AE1548" i="7"/>
  <c r="V1548" i="7"/>
  <c r="M1548" i="7"/>
  <c r="AC1548" i="7"/>
  <c r="T1548" i="7"/>
  <c r="AB1548" i="7"/>
  <c r="R1548" i="7"/>
  <c r="AJ1548" i="7"/>
  <c r="Z1548" i="7"/>
  <c r="Q1548" i="7"/>
  <c r="AH1548" i="7"/>
  <c r="Y1548" i="7"/>
  <c r="P1548" i="7"/>
  <c r="AG1548" i="7"/>
  <c r="AG1270" i="7"/>
  <c r="AE1270" i="7"/>
  <c r="W1270" i="7"/>
  <c r="AD1270" i="7"/>
  <c r="V1270" i="7"/>
  <c r="N1270" i="7"/>
  <c r="T1270" i="7"/>
  <c r="AF1270" i="7"/>
  <c r="AH1271" i="7"/>
  <c r="Z1271" i="7"/>
  <c r="R1271" i="7"/>
  <c r="AF1271" i="7"/>
  <c r="X1271" i="7"/>
  <c r="P1271" i="7"/>
  <c r="AE1271" i="7"/>
  <c r="W1271" i="7"/>
  <c r="O1271" i="7"/>
  <c r="V1271" i="7"/>
  <c r="AJ1271" i="7"/>
  <c r="AI1274" i="7"/>
  <c r="AG1278" i="7"/>
  <c r="Y1278" i="7"/>
  <c r="Q1278" i="7"/>
  <c r="AE1278" i="7"/>
  <c r="W1278" i="7"/>
  <c r="O1278" i="7"/>
  <c r="AD1278" i="7"/>
  <c r="V1278" i="7"/>
  <c r="N1278" i="7"/>
  <c r="X1278" i="7"/>
  <c r="AJ1278" i="7"/>
  <c r="R1280" i="7"/>
  <c r="AD1280" i="7"/>
  <c r="AJ1281" i="7"/>
  <c r="AB1281" i="7"/>
  <c r="T1281" i="7"/>
  <c r="AH1281" i="7"/>
  <c r="Z1281" i="7"/>
  <c r="R1281" i="7"/>
  <c r="AG1281" i="7"/>
  <c r="Y1281" i="7"/>
  <c r="Q1281" i="7"/>
  <c r="V1281" i="7"/>
  <c r="AI1281" i="7"/>
  <c r="AF1285" i="7"/>
  <c r="X1285" i="7"/>
  <c r="P1285" i="7"/>
  <c r="AD1285" i="7"/>
  <c r="V1285" i="7"/>
  <c r="N1285" i="7"/>
  <c r="AC1285" i="7"/>
  <c r="U1285" i="7"/>
  <c r="M1285" i="7"/>
  <c r="Y1285" i="7"/>
  <c r="AJ1285" i="7"/>
  <c r="AI1288" i="7"/>
  <c r="J1290" i="7"/>
  <c r="AE1292" i="7"/>
  <c r="W1292" i="7"/>
  <c r="O1292" i="7"/>
  <c r="AC1292" i="7"/>
  <c r="U1292" i="7"/>
  <c r="M1292" i="7"/>
  <c r="AJ1292" i="7"/>
  <c r="AB1292" i="7"/>
  <c r="T1292" i="7"/>
  <c r="X1292" i="7"/>
  <c r="AI1292" i="7"/>
  <c r="T1294" i="7"/>
  <c r="S1297" i="7"/>
  <c r="AC1533" i="7"/>
  <c r="U1533" i="7"/>
  <c r="M1533" i="7"/>
  <c r="AH1533" i="7"/>
  <c r="Z1533" i="7"/>
  <c r="R1533" i="7"/>
  <c r="X1533" i="7"/>
  <c r="S1535" i="7"/>
  <c r="R1537" i="7"/>
  <c r="AF1539" i="7"/>
  <c r="X1539" i="7"/>
  <c r="P1539" i="7"/>
  <c r="W1539" i="7"/>
  <c r="O1540" i="7"/>
  <c r="V1541" i="7"/>
  <c r="S1543" i="7"/>
  <c r="AH1547" i="7"/>
  <c r="Z1547" i="7"/>
  <c r="R1547" i="7"/>
  <c r="AJ1547" i="7"/>
  <c r="AA1547" i="7"/>
  <c r="Q1547" i="7"/>
  <c r="AG1547" i="7"/>
  <c r="X1547" i="7"/>
  <c r="O1547" i="7"/>
  <c r="AF1547" i="7"/>
  <c r="W1547" i="7"/>
  <c r="N1547" i="7"/>
  <c r="AE1547" i="7"/>
  <c r="V1547" i="7"/>
  <c r="M1547" i="7"/>
  <c r="AD1547" i="7"/>
  <c r="U1547" i="7"/>
  <c r="AI1547" i="7"/>
  <c r="N1548" i="7"/>
  <c r="Y1555" i="7"/>
  <c r="AC1560" i="7"/>
  <c r="U1560" i="7"/>
  <c r="M1560" i="7"/>
  <c r="AH1560" i="7"/>
  <c r="Z1560" i="7"/>
  <c r="R1560" i="7"/>
  <c r="AJ1560" i="7"/>
  <c r="Y1560" i="7"/>
  <c r="O1560" i="7"/>
  <c r="AG1560" i="7"/>
  <c r="W1560" i="7"/>
  <c r="V1560" i="7"/>
  <c r="AI1560" i="7"/>
  <c r="T1560" i="7"/>
  <c r="AF1560" i="7"/>
  <c r="S1560" i="7"/>
  <c r="AE1560" i="7"/>
  <c r="Q1560" i="7"/>
  <c r="AD1560" i="7"/>
  <c r="P1560" i="7"/>
  <c r="AB1560" i="7"/>
  <c r="N1560" i="7"/>
  <c r="AH1573" i="7"/>
  <c r="Z1573" i="7"/>
  <c r="R1573" i="7"/>
  <c r="AG1573" i="7"/>
  <c r="Y1573" i="7"/>
  <c r="Q1573" i="7"/>
  <c r="AE1573" i="7"/>
  <c r="W1573" i="7"/>
  <c r="O1573" i="7"/>
  <c r="AD1573" i="7"/>
  <c r="V1573" i="7"/>
  <c r="N1573" i="7"/>
  <c r="AJ1573" i="7"/>
  <c r="AB1573" i="7"/>
  <c r="T1573" i="7"/>
  <c r="AI1573" i="7"/>
  <c r="M1573" i="7"/>
  <c r="AF1573" i="7"/>
  <c r="AA1573" i="7"/>
  <c r="X1573" i="7"/>
  <c r="U1573" i="7"/>
  <c r="S1573" i="7"/>
  <c r="AC1573" i="7"/>
  <c r="P1573" i="7"/>
  <c r="AI1290" i="7"/>
  <c r="AG1294" i="7"/>
  <c r="Y1294" i="7"/>
  <c r="Q1294" i="7"/>
  <c r="AE1294" i="7"/>
  <c r="W1294" i="7"/>
  <c r="O1294" i="7"/>
  <c r="AD1294" i="7"/>
  <c r="V1294" i="7"/>
  <c r="N1294" i="7"/>
  <c r="X1294" i="7"/>
  <c r="AJ1294" i="7"/>
  <c r="AJ1297" i="7"/>
  <c r="AB1297" i="7"/>
  <c r="T1297" i="7"/>
  <c r="AH1297" i="7"/>
  <c r="Z1297" i="7"/>
  <c r="R1297" i="7"/>
  <c r="AG1297" i="7"/>
  <c r="Y1297" i="7"/>
  <c r="Q1297" i="7"/>
  <c r="V1297" i="7"/>
  <c r="AI1297" i="7"/>
  <c r="AE1535" i="7"/>
  <c r="W1535" i="7"/>
  <c r="O1535" i="7"/>
  <c r="AC1535" i="7"/>
  <c r="U1535" i="7"/>
  <c r="M1535" i="7"/>
  <c r="AJ1535" i="7"/>
  <c r="AB1535" i="7"/>
  <c r="T1535" i="7"/>
  <c r="X1535" i="7"/>
  <c r="AI1535" i="7"/>
  <c r="AC1541" i="7"/>
  <c r="U1541" i="7"/>
  <c r="M1541" i="7"/>
  <c r="AH1541" i="7"/>
  <c r="Z1541" i="7"/>
  <c r="R1541" i="7"/>
  <c r="X1541" i="7"/>
  <c r="U1548" i="7"/>
  <c r="J1553" i="7"/>
  <c r="X1560" i="7"/>
  <c r="AD1543" i="7"/>
  <c r="V1543" i="7"/>
  <c r="AG1543" i="7"/>
  <c r="X1543" i="7"/>
  <c r="O1543" i="7"/>
  <c r="AF1543" i="7"/>
  <c r="W1543" i="7"/>
  <c r="N1543" i="7"/>
  <c r="AE1543" i="7"/>
  <c r="U1543" i="7"/>
  <c r="M1543" i="7"/>
  <c r="AC1543" i="7"/>
  <c r="T1543" i="7"/>
  <c r="AA1543" i="7"/>
  <c r="W1548" i="7"/>
  <c r="AH1549" i="7"/>
  <c r="Z1549" i="7"/>
  <c r="R1549" i="7"/>
  <c r="AE1549" i="7"/>
  <c r="V1549" i="7"/>
  <c r="M1549" i="7"/>
  <c r="AD1549" i="7"/>
  <c r="T1549" i="7"/>
  <c r="AC1549" i="7"/>
  <c r="S1549" i="7"/>
  <c r="AB1549" i="7"/>
  <c r="Q1549" i="7"/>
  <c r="AA1549" i="7"/>
  <c r="P1549" i="7"/>
  <c r="AJ1549" i="7"/>
  <c r="Y1549" i="7"/>
  <c r="O1549" i="7"/>
  <c r="AI1549" i="7"/>
  <c r="X1549" i="7"/>
  <c r="N1549" i="7"/>
  <c r="M1294" i="7"/>
  <c r="AA1294" i="7"/>
  <c r="M1297" i="7"/>
  <c r="X1297" i="7"/>
  <c r="N1535" i="7"/>
  <c r="Z1535" i="7"/>
  <c r="AG1537" i="7"/>
  <c r="Y1537" i="7"/>
  <c r="Q1537" i="7"/>
  <c r="AE1537" i="7"/>
  <c r="W1537" i="7"/>
  <c r="O1537" i="7"/>
  <c r="AD1537" i="7"/>
  <c r="V1537" i="7"/>
  <c r="N1537" i="7"/>
  <c r="X1537" i="7"/>
  <c r="AJ1537" i="7"/>
  <c r="AJ1540" i="7"/>
  <c r="AB1540" i="7"/>
  <c r="T1540" i="7"/>
  <c r="AH1540" i="7"/>
  <c r="Z1540" i="7"/>
  <c r="R1540" i="7"/>
  <c r="AG1540" i="7"/>
  <c r="Y1540" i="7"/>
  <c r="Q1540" i="7"/>
  <c r="V1540" i="7"/>
  <c r="AI1540" i="7"/>
  <c r="O1541" i="7"/>
  <c r="AB1541" i="7"/>
  <c r="AB1543" i="7"/>
  <c r="AE1544" i="7"/>
  <c r="W1544" i="7"/>
  <c r="O1544" i="7"/>
  <c r="AB1544" i="7"/>
  <c r="S1544" i="7"/>
  <c r="AJ1544" i="7"/>
  <c r="AA1544" i="7"/>
  <c r="R1544" i="7"/>
  <c r="AI1544" i="7"/>
  <c r="Z1544" i="7"/>
  <c r="Q1544" i="7"/>
  <c r="AH1544" i="7"/>
  <c r="Y1544" i="7"/>
  <c r="P1544" i="7"/>
  <c r="AC1544" i="7"/>
  <c r="X1548" i="7"/>
  <c r="P1272" i="7"/>
  <c r="X1272" i="7"/>
  <c r="AF1272" i="7"/>
  <c r="R1274" i="7"/>
  <c r="Z1274" i="7"/>
  <c r="AH1274" i="7"/>
  <c r="S1275" i="7"/>
  <c r="AA1275" i="7"/>
  <c r="AI1275" i="7"/>
  <c r="P1280" i="7"/>
  <c r="X1280" i="7"/>
  <c r="AF1280" i="7"/>
  <c r="R1282" i="7"/>
  <c r="Z1282" i="7"/>
  <c r="AH1282" i="7"/>
  <c r="S1283" i="7"/>
  <c r="AA1283" i="7"/>
  <c r="AI1283" i="7"/>
  <c r="P1288" i="7"/>
  <c r="X1288" i="7"/>
  <c r="AF1288" i="7"/>
  <c r="R1290" i="7"/>
  <c r="Z1290" i="7"/>
  <c r="AH1290" i="7"/>
  <c r="S1291" i="7"/>
  <c r="AA1291" i="7"/>
  <c r="AI1291" i="7"/>
  <c r="S1534" i="7"/>
  <c r="AA1534" i="7"/>
  <c r="AI1534" i="7"/>
  <c r="S1542" i="7"/>
  <c r="AA1542" i="7"/>
  <c r="AI1542" i="7"/>
  <c r="AF1545" i="7"/>
  <c r="X1545" i="7"/>
  <c r="P1545" i="7"/>
  <c r="T1545" i="7"/>
  <c r="AC1545" i="7"/>
  <c r="AJ1550" i="7"/>
  <c r="Z1550" i="7"/>
  <c r="Q1550" i="7"/>
  <c r="V1550" i="7"/>
  <c r="AF1550" i="7"/>
  <c r="AJ1551" i="7"/>
  <c r="AB1551" i="7"/>
  <c r="T1551" i="7"/>
  <c r="AE1551" i="7"/>
  <c r="V1551" i="7"/>
  <c r="M1551" i="7"/>
  <c r="U1551" i="7"/>
  <c r="AF1551" i="7"/>
  <c r="T1552" i="7"/>
  <c r="AE1552" i="7"/>
  <c r="T1553" i="7"/>
  <c r="AE1553" i="7"/>
  <c r="U1554" i="7"/>
  <c r="AH1554" i="7"/>
  <c r="W1556" i="7"/>
  <c r="S1557" i="7"/>
  <c r="AF1557" i="7"/>
  <c r="R1559" i="7"/>
  <c r="AE1559" i="7"/>
  <c r="O1563" i="7"/>
  <c r="AB1568" i="7"/>
  <c r="O1568" i="7"/>
  <c r="AI1568" i="7"/>
  <c r="V1568" i="7"/>
  <c r="AF1568" i="7"/>
  <c r="T1568" i="7"/>
  <c r="AE1568" i="7"/>
  <c r="S1568" i="7"/>
  <c r="AF1571" i="7"/>
  <c r="X1571" i="7"/>
  <c r="P1571" i="7"/>
  <c r="AE1571" i="7"/>
  <c r="W1571" i="7"/>
  <c r="O1571" i="7"/>
  <c r="AC1571" i="7"/>
  <c r="U1571" i="7"/>
  <c r="M1571" i="7"/>
  <c r="AJ1571" i="7"/>
  <c r="AB1571" i="7"/>
  <c r="T1571" i="7"/>
  <c r="AH1571" i="7"/>
  <c r="Z1571" i="7"/>
  <c r="R1571" i="7"/>
  <c r="AA1571" i="7"/>
  <c r="Y1571" i="7"/>
  <c r="S1571" i="7"/>
  <c r="Q1571" i="7"/>
  <c r="AI1571" i="7"/>
  <c r="N1571" i="7"/>
  <c r="AG1571" i="7"/>
  <c r="AH1574" i="7"/>
  <c r="Z1574" i="7"/>
  <c r="R1574" i="7"/>
  <c r="AE1574" i="7"/>
  <c r="W1574" i="7"/>
  <c r="O1574" i="7"/>
  <c r="AC1574" i="7"/>
  <c r="U1574" i="7"/>
  <c r="M1574" i="7"/>
  <c r="Q1574" i="7"/>
  <c r="AJ1574" i="7"/>
  <c r="N1574" i="7"/>
  <c r="AD1574" i="7"/>
  <c r="AB1574" i="7"/>
  <c r="Y1574" i="7"/>
  <c r="V1574" i="7"/>
  <c r="AC1576" i="7"/>
  <c r="U1576" i="7"/>
  <c r="M1576" i="7"/>
  <c r="AJ1576" i="7"/>
  <c r="AB1576" i="7"/>
  <c r="T1576" i="7"/>
  <c r="AH1576" i="7"/>
  <c r="Z1576" i="7"/>
  <c r="R1576" i="7"/>
  <c r="AG1576" i="7"/>
  <c r="Y1576" i="7"/>
  <c r="Q1576" i="7"/>
  <c r="AE1576" i="7"/>
  <c r="W1576" i="7"/>
  <c r="O1576" i="7"/>
  <c r="AI1576" i="7"/>
  <c r="N1576" i="7"/>
  <c r="AF1576" i="7"/>
  <c r="AA1576" i="7"/>
  <c r="X1576" i="7"/>
  <c r="V1576" i="7"/>
  <c r="S1576" i="7"/>
  <c r="Q1272" i="7"/>
  <c r="Y1272" i="7"/>
  <c r="AG1272" i="7"/>
  <c r="S1274" i="7"/>
  <c r="AA1274" i="7"/>
  <c r="T1275" i="7"/>
  <c r="AB1275" i="7"/>
  <c r="Q1280" i="7"/>
  <c r="Y1280" i="7"/>
  <c r="AG1280" i="7"/>
  <c r="S1282" i="7"/>
  <c r="AA1282" i="7"/>
  <c r="T1283" i="7"/>
  <c r="AB1283" i="7"/>
  <c r="Q1288" i="7"/>
  <c r="Y1288" i="7"/>
  <c r="AG1288" i="7"/>
  <c r="S1290" i="7"/>
  <c r="AA1290" i="7"/>
  <c r="T1291" i="7"/>
  <c r="AB1291" i="7"/>
  <c r="Q1296" i="7"/>
  <c r="Y1296" i="7"/>
  <c r="AG1296" i="7"/>
  <c r="S1533" i="7"/>
  <c r="AA1533" i="7"/>
  <c r="T1534" i="7"/>
  <c r="AB1534" i="7"/>
  <c r="AJ1534" i="7"/>
  <c r="Q1539" i="7"/>
  <c r="Y1539" i="7"/>
  <c r="AG1539" i="7"/>
  <c r="S1541" i="7"/>
  <c r="AA1541" i="7"/>
  <c r="T1542" i="7"/>
  <c r="AB1542" i="7"/>
  <c r="AJ1542" i="7"/>
  <c r="U1545" i="7"/>
  <c r="AD1545" i="7"/>
  <c r="M1550" i="7"/>
  <c r="W1550" i="7"/>
  <c r="AG1550" i="7"/>
  <c r="W1551" i="7"/>
  <c r="AG1551" i="7"/>
  <c r="AC1552" i="7"/>
  <c r="U1552" i="7"/>
  <c r="M1552" i="7"/>
  <c r="AJ1552" i="7"/>
  <c r="AA1552" i="7"/>
  <c r="R1552" i="7"/>
  <c r="V1552" i="7"/>
  <c r="AF1552" i="7"/>
  <c r="AD1553" i="7"/>
  <c r="V1553" i="7"/>
  <c r="N1553" i="7"/>
  <c r="AG1553" i="7"/>
  <c r="X1553" i="7"/>
  <c r="O1553" i="7"/>
  <c r="U1553" i="7"/>
  <c r="AF1553" i="7"/>
  <c r="AE1554" i="7"/>
  <c r="W1554" i="7"/>
  <c r="O1554" i="7"/>
  <c r="AJ1554" i="7"/>
  <c r="AB1554" i="7"/>
  <c r="AC1554" i="7"/>
  <c r="S1554" i="7"/>
  <c r="Z1554" i="7"/>
  <c r="Q1554" i="7"/>
  <c r="V1554" i="7"/>
  <c r="AI1554" i="7"/>
  <c r="AG1556" i="7"/>
  <c r="Y1556" i="7"/>
  <c r="Q1556" i="7"/>
  <c r="AD1556" i="7"/>
  <c r="V1556" i="7"/>
  <c r="N1556" i="7"/>
  <c r="AB1556" i="7"/>
  <c r="R1556" i="7"/>
  <c r="AJ1556" i="7"/>
  <c r="Z1556" i="7"/>
  <c r="O1556" i="7"/>
  <c r="X1556" i="7"/>
  <c r="T1557" i="7"/>
  <c r="AG1557" i="7"/>
  <c r="AF1558" i="7"/>
  <c r="X1558" i="7"/>
  <c r="P1558" i="7"/>
  <c r="Z1558" i="7"/>
  <c r="O1558" i="7"/>
  <c r="AH1558" i="7"/>
  <c r="W1558" i="7"/>
  <c r="M1558" i="7"/>
  <c r="AB1558" i="7"/>
  <c r="S1559" i="7"/>
  <c r="S1563" i="7"/>
  <c r="AI1564" i="7"/>
  <c r="AF1566" i="7"/>
  <c r="X1566" i="7"/>
  <c r="P1566" i="7"/>
  <c r="AE1566" i="7"/>
  <c r="W1566" i="7"/>
  <c r="O1566" i="7"/>
  <c r="AG1566" i="7"/>
  <c r="T1566" i="7"/>
  <c r="AD1566" i="7"/>
  <c r="R1566" i="7"/>
  <c r="AB1566" i="7"/>
  <c r="N1566" i="7"/>
  <c r="Z1566" i="7"/>
  <c r="M1566" i="7"/>
  <c r="AJ1566" i="7"/>
  <c r="V1566" i="7"/>
  <c r="P1568" i="7"/>
  <c r="AE1572" i="7"/>
  <c r="AB1572" i="7"/>
  <c r="W1572" i="7"/>
  <c r="T1572" i="7"/>
  <c r="R1572" i="7"/>
  <c r="AJ1572" i="7"/>
  <c r="O1572" i="7"/>
  <c r="T1574" i="7"/>
  <c r="W1552" i="7"/>
  <c r="AG1552" i="7"/>
  <c r="W1553" i="7"/>
  <c r="AH1553" i="7"/>
  <c r="X1554" i="7"/>
  <c r="AA1556" i="7"/>
  <c r="U1557" i="7"/>
  <c r="AI1557" i="7"/>
  <c r="Z1646" i="7"/>
  <c r="Y1646" i="7"/>
  <c r="AH1646" i="7"/>
  <c r="R1646" i="7"/>
  <c r="AG1646" i="7"/>
  <c r="Q1646" i="7"/>
  <c r="AB1646" i="7"/>
  <c r="S1272" i="7"/>
  <c r="AA1272" i="7"/>
  <c r="S1280" i="7"/>
  <c r="AA1280" i="7"/>
  <c r="S1288" i="7"/>
  <c r="AA1288" i="7"/>
  <c r="S1296" i="7"/>
  <c r="AA1296" i="7"/>
  <c r="N1534" i="7"/>
  <c r="V1534" i="7"/>
  <c r="S1539" i="7"/>
  <c r="AA1539" i="7"/>
  <c r="N1542" i="7"/>
  <c r="V1542" i="7"/>
  <c r="N1545" i="7"/>
  <c r="W1545" i="7"/>
  <c r="AG1545" i="7"/>
  <c r="AI1548" i="7"/>
  <c r="N1552" i="7"/>
  <c r="X1552" i="7"/>
  <c r="AH1552" i="7"/>
  <c r="M1553" i="7"/>
  <c r="Y1553" i="7"/>
  <c r="AI1553" i="7"/>
  <c r="M1554" i="7"/>
  <c r="Y1554" i="7"/>
  <c r="M1556" i="7"/>
  <c r="AC1556" i="7"/>
  <c r="AJ1559" i="7"/>
  <c r="AB1559" i="7"/>
  <c r="T1559" i="7"/>
  <c r="AG1559" i="7"/>
  <c r="Y1559" i="7"/>
  <c r="Q1559" i="7"/>
  <c r="AI1559" i="7"/>
  <c r="X1559" i="7"/>
  <c r="N1559" i="7"/>
  <c r="AF1559" i="7"/>
  <c r="V1559" i="7"/>
  <c r="W1559" i="7"/>
  <c r="AA1563" i="7"/>
  <c r="P1564" i="7"/>
  <c r="O1552" i="7"/>
  <c r="Y1552" i="7"/>
  <c r="AI1552" i="7"/>
  <c r="P1553" i="7"/>
  <c r="Z1553" i="7"/>
  <c r="AJ1553" i="7"/>
  <c r="N1554" i="7"/>
  <c r="AA1554" i="7"/>
  <c r="P1556" i="7"/>
  <c r="AE1556" i="7"/>
  <c r="AH1557" i="7"/>
  <c r="Z1557" i="7"/>
  <c r="R1557" i="7"/>
  <c r="AE1557" i="7"/>
  <c r="W1557" i="7"/>
  <c r="O1557" i="7"/>
  <c r="AB1557" i="7"/>
  <c r="Q1557" i="7"/>
  <c r="AJ1557" i="7"/>
  <c r="Y1557" i="7"/>
  <c r="N1557" i="7"/>
  <c r="X1557" i="7"/>
  <c r="T1564" i="7"/>
  <c r="P1552" i="7"/>
  <c r="Q1553" i="7"/>
  <c r="P1554" i="7"/>
  <c r="S1556" i="7"/>
  <c r="AA1557" i="7"/>
  <c r="Z1564" i="7"/>
  <c r="AF1563" i="7"/>
  <c r="X1563" i="7"/>
  <c r="P1563" i="7"/>
  <c r="AC1563" i="7"/>
  <c r="U1563" i="7"/>
  <c r="M1563" i="7"/>
  <c r="AJ1563" i="7"/>
  <c r="AB1563" i="7"/>
  <c r="T1563" i="7"/>
  <c r="AE1563" i="7"/>
  <c r="R1563" i="7"/>
  <c r="AD1563" i="7"/>
  <c r="Q1563" i="7"/>
  <c r="Z1563" i="7"/>
  <c r="N1563" i="7"/>
  <c r="Y1563" i="7"/>
  <c r="AH1563" i="7"/>
  <c r="V1563" i="7"/>
  <c r="AC1587" i="7"/>
  <c r="U1587" i="7"/>
  <c r="M1587" i="7"/>
  <c r="AB1587" i="7"/>
  <c r="S1587" i="7"/>
  <c r="AJ1587" i="7"/>
  <c r="AA1587" i="7"/>
  <c r="R1587" i="7"/>
  <c r="AI1587" i="7"/>
  <c r="Z1587" i="7"/>
  <c r="Q1587" i="7"/>
  <c r="AH1587" i="7"/>
  <c r="Y1587" i="7"/>
  <c r="P1587" i="7"/>
  <c r="AG1587" i="7"/>
  <c r="X1587" i="7"/>
  <c r="O1587" i="7"/>
  <c r="AF1587" i="7"/>
  <c r="W1587" i="7"/>
  <c r="N1587" i="7"/>
  <c r="AE1587" i="7"/>
  <c r="V1587" i="7"/>
  <c r="AD1587" i="7"/>
  <c r="T1587" i="7"/>
  <c r="O1564" i="7"/>
  <c r="AA1564" i="7"/>
  <c r="J1565" i="7"/>
  <c r="T1565" i="7"/>
  <c r="AI1566" i="7"/>
  <c r="M1567" i="7"/>
  <c r="Z1567" i="7"/>
  <c r="AH1569" i="7"/>
  <c r="Z1569" i="7"/>
  <c r="R1569" i="7"/>
  <c r="AF1569" i="7"/>
  <c r="X1569" i="7"/>
  <c r="P1569" i="7"/>
  <c r="AB1569" i="7"/>
  <c r="J1577" i="7"/>
  <c r="AH1582" i="7"/>
  <c r="Z1582" i="7"/>
  <c r="R1582" i="7"/>
  <c r="AG1582" i="7"/>
  <c r="Y1582" i="7"/>
  <c r="Q1582" i="7"/>
  <c r="AE1582" i="7"/>
  <c r="W1582" i="7"/>
  <c r="O1582" i="7"/>
  <c r="AC1582" i="7"/>
  <c r="U1582" i="7"/>
  <c r="M1582" i="7"/>
  <c r="AH1591" i="7"/>
  <c r="Z1591" i="7"/>
  <c r="R1591" i="7"/>
  <c r="AG1591" i="7"/>
  <c r="Y1591" i="7"/>
  <c r="Q1591" i="7"/>
  <c r="AF1591" i="7"/>
  <c r="X1591" i="7"/>
  <c r="P1591" i="7"/>
  <c r="AI1591" i="7"/>
  <c r="U1591" i="7"/>
  <c r="AE1591" i="7"/>
  <c r="T1591" i="7"/>
  <c r="AD1591" i="7"/>
  <c r="S1591" i="7"/>
  <c r="AC1591" i="7"/>
  <c r="O1591" i="7"/>
  <c r="AB1591" i="7"/>
  <c r="N1591" i="7"/>
  <c r="AA1591" i="7"/>
  <c r="M1591" i="7"/>
  <c r="W1591" i="7"/>
  <c r="AG1590" i="7"/>
  <c r="Y1590" i="7"/>
  <c r="Q1590" i="7"/>
  <c r="AF1590" i="7"/>
  <c r="X1590" i="7"/>
  <c r="P1590" i="7"/>
  <c r="AD1590" i="7"/>
  <c r="T1590" i="7"/>
  <c r="AC1590" i="7"/>
  <c r="S1590" i="7"/>
  <c r="AB1590" i="7"/>
  <c r="R1590" i="7"/>
  <c r="AA1590" i="7"/>
  <c r="O1590" i="7"/>
  <c r="AJ1590" i="7"/>
  <c r="Z1590" i="7"/>
  <c r="N1590" i="7"/>
  <c r="AI1590" i="7"/>
  <c r="W1590" i="7"/>
  <c r="M1590" i="7"/>
  <c r="AH1590" i="7"/>
  <c r="V1590" i="7"/>
  <c r="AF1654" i="7"/>
  <c r="X1654" i="7"/>
  <c r="P1654" i="7"/>
  <c r="AE1654" i="7"/>
  <c r="W1654" i="7"/>
  <c r="O1654" i="7"/>
  <c r="AD1654" i="7"/>
  <c r="V1654" i="7"/>
  <c r="N1654" i="7"/>
  <c r="AC1654" i="7"/>
  <c r="U1654" i="7"/>
  <c r="M1654" i="7"/>
  <c r="Z1654" i="7"/>
  <c r="Y1654" i="7"/>
  <c r="AJ1654" i="7"/>
  <c r="T1654" i="7"/>
  <c r="AI1654" i="7"/>
  <c r="S1654" i="7"/>
  <c r="AH1654" i="7"/>
  <c r="R1654" i="7"/>
  <c r="AG1654" i="7"/>
  <c r="Q1654" i="7"/>
  <c r="AB1654" i="7"/>
  <c r="R1564" i="7"/>
  <c r="AE1564" i="7"/>
  <c r="AH1565" i="7"/>
  <c r="Z1565" i="7"/>
  <c r="R1565" i="7"/>
  <c r="AE1565" i="7"/>
  <c r="W1565" i="7"/>
  <c r="O1565" i="7"/>
  <c r="AD1565" i="7"/>
  <c r="V1565" i="7"/>
  <c r="N1565" i="7"/>
  <c r="X1565" i="7"/>
  <c r="AJ1565" i="7"/>
  <c r="O1567" i="7"/>
  <c r="AC1567" i="7"/>
  <c r="AI1577" i="7"/>
  <c r="S1579" i="7"/>
  <c r="W1580" i="7"/>
  <c r="T1582" i="7"/>
  <c r="AD1589" i="7"/>
  <c r="T1589" i="7"/>
  <c r="AC1589" i="7"/>
  <c r="S1589" i="7"/>
  <c r="AA1589" i="7"/>
  <c r="Q1589" i="7"/>
  <c r="AJ1589" i="7"/>
  <c r="Z1589" i="7"/>
  <c r="N1589" i="7"/>
  <c r="AI1589" i="7"/>
  <c r="Y1589" i="7"/>
  <c r="M1589" i="7"/>
  <c r="V1591" i="7"/>
  <c r="W1561" i="7"/>
  <c r="AG1561" i="7"/>
  <c r="AE1562" i="7"/>
  <c r="W1562" i="7"/>
  <c r="O1562" i="7"/>
  <c r="AJ1562" i="7"/>
  <c r="AB1562" i="7"/>
  <c r="T1562" i="7"/>
  <c r="AI1562" i="7"/>
  <c r="AA1562" i="7"/>
  <c r="S1562" i="7"/>
  <c r="V1562" i="7"/>
  <c r="AH1562" i="7"/>
  <c r="S1564" i="7"/>
  <c r="AF1564" i="7"/>
  <c r="Y1565" i="7"/>
  <c r="R1567" i="7"/>
  <c r="AD1567" i="7"/>
  <c r="AC1568" i="7"/>
  <c r="U1568" i="7"/>
  <c r="M1568" i="7"/>
  <c r="AH1568" i="7"/>
  <c r="Z1568" i="7"/>
  <c r="R1568" i="7"/>
  <c r="AG1568" i="7"/>
  <c r="Y1568" i="7"/>
  <c r="Q1568" i="7"/>
  <c r="W1568" i="7"/>
  <c r="AJ1568" i="7"/>
  <c r="Q1569" i="7"/>
  <c r="AG1569" i="7"/>
  <c r="AI1574" i="7"/>
  <c r="AD1577" i="7"/>
  <c r="V1577" i="7"/>
  <c r="N1577" i="7"/>
  <c r="AC1577" i="7"/>
  <c r="U1577" i="7"/>
  <c r="M1577" i="7"/>
  <c r="AH1577" i="7"/>
  <c r="Z1577" i="7"/>
  <c r="R1577" i="7"/>
  <c r="AF1577" i="7"/>
  <c r="X1577" i="7"/>
  <c r="P1577" i="7"/>
  <c r="AG1577" i="7"/>
  <c r="V1579" i="7"/>
  <c r="Z1580" i="7"/>
  <c r="AH1581" i="7"/>
  <c r="Z1581" i="7"/>
  <c r="R1581" i="7"/>
  <c r="AG1581" i="7"/>
  <c r="Y1581" i="7"/>
  <c r="Q1581" i="7"/>
  <c r="AF1581" i="7"/>
  <c r="X1581" i="7"/>
  <c r="P1581" i="7"/>
  <c r="AE1581" i="7"/>
  <c r="W1581" i="7"/>
  <c r="O1581" i="7"/>
  <c r="AD1581" i="7"/>
  <c r="V1581" i="7"/>
  <c r="N1581" i="7"/>
  <c r="AJ1581" i="7"/>
  <c r="AB1581" i="7"/>
  <c r="T1581" i="7"/>
  <c r="V1582" i="7"/>
  <c r="AJ1591" i="7"/>
  <c r="S1548" i="7"/>
  <c r="AA1548" i="7"/>
  <c r="O1561" i="7"/>
  <c r="Y1561" i="7"/>
  <c r="M1562" i="7"/>
  <c r="Y1562" i="7"/>
  <c r="W1564" i="7"/>
  <c r="P1565" i="7"/>
  <c r="AB1565" i="7"/>
  <c r="U1567" i="7"/>
  <c r="N1568" i="7"/>
  <c r="AA1568" i="7"/>
  <c r="J1569" i="7"/>
  <c r="U1569" i="7"/>
  <c r="Q1577" i="7"/>
  <c r="AG1580" i="7"/>
  <c r="AE1580" i="7"/>
  <c r="M1581" i="7"/>
  <c r="AD1582" i="7"/>
  <c r="AD1233" i="7"/>
  <c r="V1233" i="7"/>
  <c r="N1233" i="7"/>
  <c r="AC1233" i="7"/>
  <c r="U1233" i="7"/>
  <c r="M1233" i="7"/>
  <c r="AJ1233" i="7"/>
  <c r="AB1233" i="7"/>
  <c r="T1233" i="7"/>
  <c r="AH1233" i="7"/>
  <c r="W1233" i="7"/>
  <c r="AG1233" i="7"/>
  <c r="S1233" i="7"/>
  <c r="AF1233" i="7"/>
  <c r="R1233" i="7"/>
  <c r="AE1233" i="7"/>
  <c r="Q1233" i="7"/>
  <c r="AA1233" i="7"/>
  <c r="P1233" i="7"/>
  <c r="Z1233" i="7"/>
  <c r="O1233" i="7"/>
  <c r="Y1233" i="7"/>
  <c r="AG1639" i="7"/>
  <c r="Y1639" i="7"/>
  <c r="Q1639" i="7"/>
  <c r="AF1639" i="7"/>
  <c r="X1639" i="7"/>
  <c r="P1639" i="7"/>
  <c r="AE1639" i="7"/>
  <c r="W1639" i="7"/>
  <c r="O1639" i="7"/>
  <c r="AI1639" i="7"/>
  <c r="U1639" i="7"/>
  <c r="AH1639" i="7"/>
  <c r="T1639" i="7"/>
  <c r="AD1639" i="7"/>
  <c r="S1639" i="7"/>
  <c r="AC1639" i="7"/>
  <c r="R1639" i="7"/>
  <c r="AB1639" i="7"/>
  <c r="N1639" i="7"/>
  <c r="AA1639" i="7"/>
  <c r="M1639" i="7"/>
  <c r="Z1639" i="7"/>
  <c r="AG1564" i="7"/>
  <c r="Y1564" i="7"/>
  <c r="Q1564" i="7"/>
  <c r="AD1564" i="7"/>
  <c r="V1564" i="7"/>
  <c r="N1564" i="7"/>
  <c r="AC1564" i="7"/>
  <c r="U1564" i="7"/>
  <c r="M1564" i="7"/>
  <c r="X1564" i="7"/>
  <c r="AJ1564" i="7"/>
  <c r="AC1565" i="7"/>
  <c r="AJ1567" i="7"/>
  <c r="AB1567" i="7"/>
  <c r="T1567" i="7"/>
  <c r="AG1567" i="7"/>
  <c r="Y1567" i="7"/>
  <c r="Q1567" i="7"/>
  <c r="AF1567" i="7"/>
  <c r="X1567" i="7"/>
  <c r="P1567" i="7"/>
  <c r="V1567" i="7"/>
  <c r="AI1567" i="7"/>
  <c r="AG1572" i="7"/>
  <c r="AF1579" i="7"/>
  <c r="X1579" i="7"/>
  <c r="P1579" i="7"/>
  <c r="AE1579" i="7"/>
  <c r="W1579" i="7"/>
  <c r="O1579" i="7"/>
  <c r="AC1579" i="7"/>
  <c r="U1579" i="7"/>
  <c r="M1579" i="7"/>
  <c r="AJ1579" i="7"/>
  <c r="AB1579" i="7"/>
  <c r="T1579" i="7"/>
  <c r="AH1579" i="7"/>
  <c r="Z1579" i="7"/>
  <c r="R1579" i="7"/>
  <c r="AD1579" i="7"/>
  <c r="S1581" i="7"/>
  <c r="AJ1582" i="7"/>
  <c r="AJ1646" i="7"/>
  <c r="S1572" i="7"/>
  <c r="AA1572" i="7"/>
  <c r="AI1572" i="7"/>
  <c r="S1580" i="7"/>
  <c r="AA1580" i="7"/>
  <c r="AI1580" i="7"/>
  <c r="O1584" i="7"/>
  <c r="W1584" i="7"/>
  <c r="AE1584" i="7"/>
  <c r="P1585" i="7"/>
  <c r="X1585" i="7"/>
  <c r="AF1585" i="7"/>
  <c r="O1592" i="7"/>
  <c r="AC1592" i="7"/>
  <c r="R1234" i="7"/>
  <c r="AF1234" i="7"/>
  <c r="U1638" i="7"/>
  <c r="O1640" i="7"/>
  <c r="AC1640" i="7"/>
  <c r="R1645" i="7"/>
  <c r="AH1645" i="7"/>
  <c r="AG1647" i="7"/>
  <c r="Y1647" i="7"/>
  <c r="Q1647" i="7"/>
  <c r="AF1647" i="7"/>
  <c r="X1647" i="7"/>
  <c r="P1647" i="7"/>
  <c r="AE1647" i="7"/>
  <c r="W1647" i="7"/>
  <c r="O1647" i="7"/>
  <c r="AD1647" i="7"/>
  <c r="V1647" i="7"/>
  <c r="N1647" i="7"/>
  <c r="AA1647" i="7"/>
  <c r="O1649" i="7"/>
  <c r="AE1649" i="7"/>
  <c r="Q1653" i="7"/>
  <c r="AG1653" i="7"/>
  <c r="T1656" i="7"/>
  <c r="AJ1656" i="7"/>
  <c r="N1657" i="7"/>
  <c r="AD1657" i="7"/>
  <c r="S1661" i="7"/>
  <c r="S1663" i="7"/>
  <c r="AF1638" i="7"/>
  <c r="X1638" i="7"/>
  <c r="P1638" i="7"/>
  <c r="AE1638" i="7"/>
  <c r="W1638" i="7"/>
  <c r="O1638" i="7"/>
  <c r="AD1638" i="7"/>
  <c r="V1638" i="7"/>
  <c r="N1638" i="7"/>
  <c r="Y1638" i="7"/>
  <c r="AJ1638" i="7"/>
  <c r="AB1647" i="7"/>
  <c r="AG1655" i="7"/>
  <c r="Y1655" i="7"/>
  <c r="Q1655" i="7"/>
  <c r="AF1655" i="7"/>
  <c r="X1655" i="7"/>
  <c r="P1655" i="7"/>
  <c r="AE1655" i="7"/>
  <c r="W1655" i="7"/>
  <c r="O1655" i="7"/>
  <c r="AD1655" i="7"/>
  <c r="V1655" i="7"/>
  <c r="N1655" i="7"/>
  <c r="AA1655" i="7"/>
  <c r="S1570" i="7"/>
  <c r="AA1570" i="7"/>
  <c r="AI1570" i="7"/>
  <c r="M1572" i="7"/>
  <c r="U1572" i="7"/>
  <c r="AC1572" i="7"/>
  <c r="P1575" i="7"/>
  <c r="X1575" i="7"/>
  <c r="AF1575" i="7"/>
  <c r="S1578" i="7"/>
  <c r="AA1578" i="7"/>
  <c r="AI1578" i="7"/>
  <c r="M1580" i="7"/>
  <c r="U1580" i="7"/>
  <c r="AC1580" i="7"/>
  <c r="P1583" i="7"/>
  <c r="X1583" i="7"/>
  <c r="AF1583" i="7"/>
  <c r="Q1584" i="7"/>
  <c r="Y1584" i="7"/>
  <c r="AG1584" i="7"/>
  <c r="R1585" i="7"/>
  <c r="Z1585" i="7"/>
  <c r="AH1585" i="7"/>
  <c r="AJ1586" i="7"/>
  <c r="AB1586" i="7"/>
  <c r="S1586" i="7"/>
  <c r="AA1586" i="7"/>
  <c r="AD1588" i="7"/>
  <c r="V1588" i="7"/>
  <c r="N1588" i="7"/>
  <c r="T1588" i="7"/>
  <c r="AC1588" i="7"/>
  <c r="T1592" i="7"/>
  <c r="AE1592" i="7"/>
  <c r="T1234" i="7"/>
  <c r="AH1234" i="7"/>
  <c r="Z1638" i="7"/>
  <c r="T1640" i="7"/>
  <c r="AE1640" i="7"/>
  <c r="AG1641" i="7"/>
  <c r="Y1641" i="7"/>
  <c r="Q1641" i="7"/>
  <c r="AF1641" i="7"/>
  <c r="W1641" i="7"/>
  <c r="X1645" i="7"/>
  <c r="S1646" i="7"/>
  <c r="AI1646" i="7"/>
  <c r="M1647" i="7"/>
  <c r="AC1647" i="7"/>
  <c r="AH1648" i="7"/>
  <c r="Z1648" i="7"/>
  <c r="R1648" i="7"/>
  <c r="AG1648" i="7"/>
  <c r="Y1648" i="7"/>
  <c r="Q1648" i="7"/>
  <c r="AF1648" i="7"/>
  <c r="X1648" i="7"/>
  <c r="P1648" i="7"/>
  <c r="AE1648" i="7"/>
  <c r="W1648" i="7"/>
  <c r="O1648" i="7"/>
  <c r="AA1648" i="7"/>
  <c r="U1649" i="7"/>
  <c r="S1653" i="7"/>
  <c r="AI1653" i="7"/>
  <c r="AB1655" i="7"/>
  <c r="T1657" i="7"/>
  <c r="AJ1657" i="7"/>
  <c r="AA1661" i="7"/>
  <c r="AA1663" i="7"/>
  <c r="AC1664" i="7"/>
  <c r="U1664" i="7"/>
  <c r="M1664" i="7"/>
  <c r="AE1667" i="7"/>
  <c r="W1667" i="7"/>
  <c r="O1667" i="7"/>
  <c r="AB1667" i="7"/>
  <c r="S1667" i="7"/>
  <c r="AI1667" i="7"/>
  <c r="Z1667" i="7"/>
  <c r="Q1667" i="7"/>
  <c r="AH1667" i="7"/>
  <c r="Y1667" i="7"/>
  <c r="P1667" i="7"/>
  <c r="AG1667" i="7"/>
  <c r="X1667" i="7"/>
  <c r="N1667" i="7"/>
  <c r="AF1667" i="7"/>
  <c r="V1667" i="7"/>
  <c r="M1667" i="7"/>
  <c r="AD1667" i="7"/>
  <c r="U1667" i="7"/>
  <c r="S1561" i="7"/>
  <c r="AA1561" i="7"/>
  <c r="AI1561" i="7"/>
  <c r="S1569" i="7"/>
  <c r="AA1569" i="7"/>
  <c r="AI1569" i="7"/>
  <c r="T1570" i="7"/>
  <c r="AB1570" i="7"/>
  <c r="AJ1570" i="7"/>
  <c r="N1572" i="7"/>
  <c r="V1572" i="7"/>
  <c r="AD1572" i="7"/>
  <c r="P1574" i="7"/>
  <c r="X1574" i="7"/>
  <c r="AF1574" i="7"/>
  <c r="Q1575" i="7"/>
  <c r="Y1575" i="7"/>
  <c r="AG1575" i="7"/>
  <c r="S1577" i="7"/>
  <c r="AA1577" i="7"/>
  <c r="T1578" i="7"/>
  <c r="AB1578" i="7"/>
  <c r="AJ1578" i="7"/>
  <c r="N1580" i="7"/>
  <c r="V1580" i="7"/>
  <c r="AD1580" i="7"/>
  <c r="P1582" i="7"/>
  <c r="X1582" i="7"/>
  <c r="AF1582" i="7"/>
  <c r="Q1583" i="7"/>
  <c r="Y1583" i="7"/>
  <c r="AG1583" i="7"/>
  <c r="R1584" i="7"/>
  <c r="Z1584" i="7"/>
  <c r="AH1584" i="7"/>
  <c r="S1585" i="7"/>
  <c r="AA1585" i="7"/>
  <c r="T1586" i="7"/>
  <c r="AC1586" i="7"/>
  <c r="U1588" i="7"/>
  <c r="AE1588" i="7"/>
  <c r="R1589" i="7"/>
  <c r="U1592" i="7"/>
  <c r="X1234" i="7"/>
  <c r="M1638" i="7"/>
  <c r="AA1638" i="7"/>
  <c r="U1640" i="7"/>
  <c r="J1643" i="7"/>
  <c r="T1646" i="7"/>
  <c r="R1647" i="7"/>
  <c r="AH1647" i="7"/>
  <c r="AB1648" i="7"/>
  <c r="V1649" i="7"/>
  <c r="X1653" i="7"/>
  <c r="M1655" i="7"/>
  <c r="AC1655" i="7"/>
  <c r="AH1656" i="7"/>
  <c r="Z1656" i="7"/>
  <c r="R1656" i="7"/>
  <c r="AG1656" i="7"/>
  <c r="Y1656" i="7"/>
  <c r="Q1656" i="7"/>
  <c r="AF1656" i="7"/>
  <c r="X1656" i="7"/>
  <c r="P1656" i="7"/>
  <c r="AE1656" i="7"/>
  <c r="W1656" i="7"/>
  <c r="O1656" i="7"/>
  <c r="AA1656" i="7"/>
  <c r="AG1661" i="7"/>
  <c r="AC1663" i="7"/>
  <c r="AG1669" i="7"/>
  <c r="Y1669" i="7"/>
  <c r="Q1669" i="7"/>
  <c r="AF1669" i="7"/>
  <c r="X1669" i="7"/>
  <c r="P1669" i="7"/>
  <c r="AD1669" i="7"/>
  <c r="T1669" i="7"/>
  <c r="AB1669" i="7"/>
  <c r="R1669" i="7"/>
  <c r="AA1669" i="7"/>
  <c r="O1669" i="7"/>
  <c r="AJ1669" i="7"/>
  <c r="Z1669" i="7"/>
  <c r="N1669" i="7"/>
  <c r="AI1669" i="7"/>
  <c r="W1669" i="7"/>
  <c r="M1669" i="7"/>
  <c r="AH1669" i="7"/>
  <c r="V1669" i="7"/>
  <c r="S1584" i="7"/>
  <c r="AA1584" i="7"/>
  <c r="AI1584" i="7"/>
  <c r="T1585" i="7"/>
  <c r="AB1585" i="7"/>
  <c r="AJ1585" i="7"/>
  <c r="AE1234" i="7"/>
  <c r="W1234" i="7"/>
  <c r="O1234" i="7"/>
  <c r="AD1234" i="7"/>
  <c r="V1234" i="7"/>
  <c r="N1234" i="7"/>
  <c r="AC1234" i="7"/>
  <c r="U1234" i="7"/>
  <c r="M1234" i="7"/>
  <c r="Y1234" i="7"/>
  <c r="AJ1234" i="7"/>
  <c r="Q1638" i="7"/>
  <c r="AB1638" i="7"/>
  <c r="AH1640" i="7"/>
  <c r="Z1640" i="7"/>
  <c r="R1640" i="7"/>
  <c r="AG1640" i="7"/>
  <c r="Y1640" i="7"/>
  <c r="Q1640" i="7"/>
  <c r="AF1640" i="7"/>
  <c r="X1640" i="7"/>
  <c r="P1640" i="7"/>
  <c r="V1640" i="7"/>
  <c r="AJ1640" i="7"/>
  <c r="AE1645" i="7"/>
  <c r="W1645" i="7"/>
  <c r="O1645" i="7"/>
  <c r="AD1645" i="7"/>
  <c r="V1645" i="7"/>
  <c r="N1645" i="7"/>
  <c r="AC1645" i="7"/>
  <c r="U1645" i="7"/>
  <c r="M1645" i="7"/>
  <c r="AJ1645" i="7"/>
  <c r="AB1645" i="7"/>
  <c r="T1645" i="7"/>
  <c r="Z1645" i="7"/>
  <c r="S1647" i="7"/>
  <c r="AI1647" i="7"/>
  <c r="AI1649" i="7"/>
  <c r="J1651" i="7"/>
  <c r="R1655" i="7"/>
  <c r="AH1655" i="7"/>
  <c r="AB1656" i="7"/>
  <c r="AH1670" i="7"/>
  <c r="Z1670" i="7"/>
  <c r="R1670" i="7"/>
  <c r="AG1670" i="7"/>
  <c r="Y1670" i="7"/>
  <c r="Q1670" i="7"/>
  <c r="AD1670" i="7"/>
  <c r="T1670" i="7"/>
  <c r="AC1670" i="7"/>
  <c r="S1670" i="7"/>
  <c r="AB1670" i="7"/>
  <c r="P1670" i="7"/>
  <c r="AA1670" i="7"/>
  <c r="O1670" i="7"/>
  <c r="AJ1670" i="7"/>
  <c r="X1670" i="7"/>
  <c r="N1670" i="7"/>
  <c r="AI1670" i="7"/>
  <c r="W1670" i="7"/>
  <c r="M1670" i="7"/>
  <c r="AF1670" i="7"/>
  <c r="V1670" i="7"/>
  <c r="P1572" i="7"/>
  <c r="X1572" i="7"/>
  <c r="AF1572" i="7"/>
  <c r="S1575" i="7"/>
  <c r="AA1575" i="7"/>
  <c r="AI1575" i="7"/>
  <c r="P1580" i="7"/>
  <c r="X1580" i="7"/>
  <c r="AF1580" i="7"/>
  <c r="S1583" i="7"/>
  <c r="AA1583" i="7"/>
  <c r="AI1583" i="7"/>
  <c r="T1584" i="7"/>
  <c r="AB1584" i="7"/>
  <c r="AJ1584" i="7"/>
  <c r="M1585" i="7"/>
  <c r="U1585" i="7"/>
  <c r="AC1585" i="7"/>
  <c r="AG1592" i="7"/>
  <c r="Y1592" i="7"/>
  <c r="Q1592" i="7"/>
  <c r="W1592" i="7"/>
  <c r="R1638" i="7"/>
  <c r="AC1638" i="7"/>
  <c r="T1647" i="7"/>
  <c r="AG1649" i="7"/>
  <c r="Y1649" i="7"/>
  <c r="Q1649" i="7"/>
  <c r="AF1649" i="7"/>
  <c r="X1649" i="7"/>
  <c r="P1649" i="7"/>
  <c r="AB1649" i="7"/>
  <c r="AE1653" i="7"/>
  <c r="W1653" i="7"/>
  <c r="O1653" i="7"/>
  <c r="AD1653" i="7"/>
  <c r="V1653" i="7"/>
  <c r="N1653" i="7"/>
  <c r="AC1653" i="7"/>
  <c r="U1653" i="7"/>
  <c r="M1653" i="7"/>
  <c r="AJ1653" i="7"/>
  <c r="AB1653" i="7"/>
  <c r="T1653" i="7"/>
  <c r="Z1653" i="7"/>
  <c r="S1655" i="7"/>
  <c r="AI1655" i="7"/>
  <c r="AH1661" i="7"/>
  <c r="Z1661" i="7"/>
  <c r="R1661" i="7"/>
  <c r="AF1661" i="7"/>
  <c r="X1661" i="7"/>
  <c r="P1661" i="7"/>
  <c r="AE1661" i="7"/>
  <c r="W1661" i="7"/>
  <c r="O1661" i="7"/>
  <c r="AD1661" i="7"/>
  <c r="V1661" i="7"/>
  <c r="N1661" i="7"/>
  <c r="AC1661" i="7"/>
  <c r="U1661" i="7"/>
  <c r="M1661" i="7"/>
  <c r="AJ1661" i="7"/>
  <c r="AB1661" i="7"/>
  <c r="T1661" i="7"/>
  <c r="AJ1663" i="7"/>
  <c r="AB1663" i="7"/>
  <c r="T1663" i="7"/>
  <c r="AH1663" i="7"/>
  <c r="Z1663" i="7"/>
  <c r="R1663" i="7"/>
  <c r="AG1663" i="7"/>
  <c r="Y1663" i="7"/>
  <c r="Q1663" i="7"/>
  <c r="AF1663" i="7"/>
  <c r="X1663" i="7"/>
  <c r="P1663" i="7"/>
  <c r="AE1663" i="7"/>
  <c r="W1663" i="7"/>
  <c r="O1663" i="7"/>
  <c r="AD1663" i="7"/>
  <c r="V1663" i="7"/>
  <c r="N1663" i="7"/>
  <c r="AD1678" i="7"/>
  <c r="V1678" i="7"/>
  <c r="N1678" i="7"/>
  <c r="AH1678" i="7"/>
  <c r="Z1678" i="7"/>
  <c r="R1678" i="7"/>
  <c r="AG1678" i="7"/>
  <c r="Y1678" i="7"/>
  <c r="Q1678" i="7"/>
  <c r="AF1678" i="7"/>
  <c r="X1678" i="7"/>
  <c r="P1678" i="7"/>
  <c r="W1678" i="7"/>
  <c r="U1678" i="7"/>
  <c r="AJ1678" i="7"/>
  <c r="T1678" i="7"/>
  <c r="AI1678" i="7"/>
  <c r="S1678" i="7"/>
  <c r="AE1678" i="7"/>
  <c r="O1678" i="7"/>
  <c r="AC1678" i="7"/>
  <c r="M1678" i="7"/>
  <c r="AB1678" i="7"/>
  <c r="S1550" i="7"/>
  <c r="AA1550" i="7"/>
  <c r="S1558" i="7"/>
  <c r="AA1558" i="7"/>
  <c r="N1561" i="7"/>
  <c r="V1561" i="7"/>
  <c r="S1566" i="7"/>
  <c r="AA1566" i="7"/>
  <c r="N1569" i="7"/>
  <c r="V1569" i="7"/>
  <c r="O1570" i="7"/>
  <c r="W1570" i="7"/>
  <c r="Q1572" i="7"/>
  <c r="Y1572" i="7"/>
  <c r="S1574" i="7"/>
  <c r="AA1574" i="7"/>
  <c r="T1575" i="7"/>
  <c r="AB1575" i="7"/>
  <c r="O1578" i="7"/>
  <c r="W1578" i="7"/>
  <c r="Q1580" i="7"/>
  <c r="Y1580" i="7"/>
  <c r="S1582" i="7"/>
  <c r="AA1582" i="7"/>
  <c r="T1583" i="7"/>
  <c r="AB1583" i="7"/>
  <c r="M1584" i="7"/>
  <c r="U1584" i="7"/>
  <c r="N1585" i="7"/>
  <c r="V1585" i="7"/>
  <c r="O1586" i="7"/>
  <c r="W1586" i="7"/>
  <c r="AF1586" i="7"/>
  <c r="P1588" i="7"/>
  <c r="Y1588" i="7"/>
  <c r="AH1588" i="7"/>
  <c r="AF1589" i="7"/>
  <c r="X1589" i="7"/>
  <c r="P1589" i="7"/>
  <c r="AE1589" i="7"/>
  <c r="W1589" i="7"/>
  <c r="O1589" i="7"/>
  <c r="U1589" i="7"/>
  <c r="AG1589" i="7"/>
  <c r="M1592" i="7"/>
  <c r="X1592" i="7"/>
  <c r="P1234" i="7"/>
  <c r="AA1234" i="7"/>
  <c r="S1638" i="7"/>
  <c r="AG1638" i="7"/>
  <c r="M1640" i="7"/>
  <c r="AA1640" i="7"/>
  <c r="P1645" i="7"/>
  <c r="AF1645" i="7"/>
  <c r="AF1646" i="7"/>
  <c r="X1646" i="7"/>
  <c r="P1646" i="7"/>
  <c r="AE1646" i="7"/>
  <c r="W1646" i="7"/>
  <c r="O1646" i="7"/>
  <c r="AD1646" i="7"/>
  <c r="V1646" i="7"/>
  <c r="N1646" i="7"/>
  <c r="AC1646" i="7"/>
  <c r="U1646" i="7"/>
  <c r="M1646" i="7"/>
  <c r="AA1646" i="7"/>
  <c r="U1647" i="7"/>
  <c r="M1649" i="7"/>
  <c r="AC1649" i="7"/>
  <c r="AA1653" i="7"/>
  <c r="T1655" i="7"/>
  <c r="AJ1655" i="7"/>
  <c r="N1656" i="7"/>
  <c r="AG1657" i="7"/>
  <c r="Y1657" i="7"/>
  <c r="Q1657" i="7"/>
  <c r="AF1657" i="7"/>
  <c r="X1657" i="7"/>
  <c r="P1657" i="7"/>
  <c r="AB1657" i="7"/>
  <c r="U1670" i="7"/>
  <c r="J1673" i="7"/>
  <c r="J1674" i="7"/>
  <c r="J1675" i="7"/>
  <c r="S1644" i="7"/>
  <c r="AA1644" i="7"/>
  <c r="AI1644" i="7"/>
  <c r="S1652" i="7"/>
  <c r="AA1652" i="7"/>
  <c r="AI1652" i="7"/>
  <c r="S1660" i="7"/>
  <c r="AA1660" i="7"/>
  <c r="AI1660" i="7"/>
  <c r="M1662" i="7"/>
  <c r="U1662" i="7"/>
  <c r="AC1662" i="7"/>
  <c r="O1664" i="7"/>
  <c r="W1664" i="7"/>
  <c r="AE1664" i="7"/>
  <c r="P1665" i="7"/>
  <c r="X1665" i="7"/>
  <c r="AF1665" i="7"/>
  <c r="Q1668" i="7"/>
  <c r="Z1668" i="7"/>
  <c r="AI1668" i="7"/>
  <c r="AH1671" i="7"/>
  <c r="Z1671" i="7"/>
  <c r="R1671" i="7"/>
  <c r="V1671" i="7"/>
  <c r="AF1671" i="7"/>
  <c r="S1677" i="7"/>
  <c r="AE1677" i="7"/>
  <c r="AI1683" i="7"/>
  <c r="W1686" i="7"/>
  <c r="AG1600" i="7"/>
  <c r="U1600" i="7"/>
  <c r="AF1600" i="7"/>
  <c r="T1600" i="7"/>
  <c r="AE1600" i="7"/>
  <c r="S1600" i="7"/>
  <c r="S1594" i="7"/>
  <c r="AA1594" i="7"/>
  <c r="AI1594" i="7"/>
  <c r="S1643" i="7"/>
  <c r="AA1643" i="7"/>
  <c r="AI1643" i="7"/>
  <c r="T1644" i="7"/>
  <c r="AB1644" i="7"/>
  <c r="AJ1644" i="7"/>
  <c r="S1651" i="7"/>
  <c r="AA1651" i="7"/>
  <c r="AI1651" i="7"/>
  <c r="T1652" i="7"/>
  <c r="AB1652" i="7"/>
  <c r="AJ1652" i="7"/>
  <c r="S1659" i="7"/>
  <c r="AA1659" i="7"/>
  <c r="AI1659" i="7"/>
  <c r="T1660" i="7"/>
  <c r="AB1660" i="7"/>
  <c r="AJ1660" i="7"/>
  <c r="N1662" i="7"/>
  <c r="V1662" i="7"/>
  <c r="AD1662" i="7"/>
  <c r="P1664" i="7"/>
  <c r="X1664" i="7"/>
  <c r="AF1664" i="7"/>
  <c r="Q1665" i="7"/>
  <c r="Y1665" i="7"/>
  <c r="AG1665" i="7"/>
  <c r="R1668" i="7"/>
  <c r="AA1668" i="7"/>
  <c r="AJ1668" i="7"/>
  <c r="M1671" i="7"/>
  <c r="W1671" i="7"/>
  <c r="AG1671" i="7"/>
  <c r="AC1673" i="7"/>
  <c r="U1673" i="7"/>
  <c r="M1673" i="7"/>
  <c r="AJ1673" i="7"/>
  <c r="AB1673" i="7"/>
  <c r="T1673" i="7"/>
  <c r="V1673" i="7"/>
  <c r="AF1673" i="7"/>
  <c r="AD1674" i="7"/>
  <c r="V1674" i="7"/>
  <c r="N1674" i="7"/>
  <c r="AC1674" i="7"/>
  <c r="U1674" i="7"/>
  <c r="M1674" i="7"/>
  <c r="W1674" i="7"/>
  <c r="AG1674" i="7"/>
  <c r="AE1675" i="7"/>
  <c r="W1675" i="7"/>
  <c r="O1675" i="7"/>
  <c r="AD1675" i="7"/>
  <c r="V1675" i="7"/>
  <c r="N1675" i="7"/>
  <c r="U1675" i="7"/>
  <c r="AG1675" i="7"/>
  <c r="T1677" i="7"/>
  <c r="AH1677" i="7"/>
  <c r="AH1683" i="7"/>
  <c r="Z1683" i="7"/>
  <c r="R1683" i="7"/>
  <c r="AF1683" i="7"/>
  <c r="X1683" i="7"/>
  <c r="P1683" i="7"/>
  <c r="AC1683" i="7"/>
  <c r="U1683" i="7"/>
  <c r="M1683" i="7"/>
  <c r="AC1685" i="7"/>
  <c r="U1685" i="7"/>
  <c r="M1685" i="7"/>
  <c r="AJ1685" i="7"/>
  <c r="AB1685" i="7"/>
  <c r="T1685" i="7"/>
  <c r="AH1685" i="7"/>
  <c r="Z1685" i="7"/>
  <c r="R1685" i="7"/>
  <c r="AG1685" i="7"/>
  <c r="Y1685" i="7"/>
  <c r="Q1685" i="7"/>
  <c r="AF1685" i="7"/>
  <c r="X1685" i="7"/>
  <c r="P1685" i="7"/>
  <c r="AE1685" i="7"/>
  <c r="W1685" i="7"/>
  <c r="O1685" i="7"/>
  <c r="AB1686" i="7"/>
  <c r="AC1697" i="7"/>
  <c r="U1697" i="7"/>
  <c r="M1697" i="7"/>
  <c r="AB1697" i="7"/>
  <c r="S1697" i="7"/>
  <c r="AJ1697" i="7"/>
  <c r="AA1697" i="7"/>
  <c r="R1697" i="7"/>
  <c r="AI1697" i="7"/>
  <c r="Z1697" i="7"/>
  <c r="Q1697" i="7"/>
  <c r="AH1697" i="7"/>
  <c r="Y1697" i="7"/>
  <c r="P1697" i="7"/>
  <c r="AG1697" i="7"/>
  <c r="X1697" i="7"/>
  <c r="O1697" i="7"/>
  <c r="AF1697" i="7"/>
  <c r="W1697" i="7"/>
  <c r="N1697" i="7"/>
  <c r="AE1697" i="7"/>
  <c r="V1697" i="7"/>
  <c r="AG1777" i="7"/>
  <c r="Y1777" i="7"/>
  <c r="Q1777" i="7"/>
  <c r="AC1777" i="7"/>
  <c r="U1777" i="7"/>
  <c r="M1777" i="7"/>
  <c r="AB1777" i="7"/>
  <c r="R1777" i="7"/>
  <c r="AA1777" i="7"/>
  <c r="P1777" i="7"/>
  <c r="AJ1777" i="7"/>
  <c r="Z1777" i="7"/>
  <c r="O1777" i="7"/>
  <c r="AH1777" i="7"/>
  <c r="S1777" i="7"/>
  <c r="AE1777" i="7"/>
  <c r="X1777" i="7"/>
  <c r="W1777" i="7"/>
  <c r="V1777" i="7"/>
  <c r="AI1777" i="7"/>
  <c r="AF1777" i="7"/>
  <c r="AD1777" i="7"/>
  <c r="T1777" i="7"/>
  <c r="N1777" i="7"/>
  <c r="AC1794" i="7"/>
  <c r="P1794" i="7"/>
  <c r="AB1794" i="7"/>
  <c r="O1794" i="7"/>
  <c r="Y1794" i="7"/>
  <c r="M1794" i="7"/>
  <c r="AF1794" i="7"/>
  <c r="AE1794" i="7"/>
  <c r="X1794" i="7"/>
  <c r="W1794" i="7"/>
  <c r="U1794" i="7"/>
  <c r="T1794" i="7"/>
  <c r="AJ1794" i="7"/>
  <c r="Q1794" i="7"/>
  <c r="AG1794" i="7"/>
  <c r="R1592" i="7"/>
  <c r="Z1592" i="7"/>
  <c r="AH1592" i="7"/>
  <c r="S1593" i="7"/>
  <c r="AA1593" i="7"/>
  <c r="T1594" i="7"/>
  <c r="AB1594" i="7"/>
  <c r="AJ1594" i="7"/>
  <c r="R1641" i="7"/>
  <c r="Z1641" i="7"/>
  <c r="AH1641" i="7"/>
  <c r="S1642" i="7"/>
  <c r="AA1642" i="7"/>
  <c r="T1643" i="7"/>
  <c r="AB1643" i="7"/>
  <c r="AJ1643" i="7"/>
  <c r="M1644" i="7"/>
  <c r="U1644" i="7"/>
  <c r="AC1644" i="7"/>
  <c r="R1649" i="7"/>
  <c r="Z1649" i="7"/>
  <c r="AH1649" i="7"/>
  <c r="S1650" i="7"/>
  <c r="AA1650" i="7"/>
  <c r="T1651" i="7"/>
  <c r="AB1651" i="7"/>
  <c r="AJ1651" i="7"/>
  <c r="M1652" i="7"/>
  <c r="U1652" i="7"/>
  <c r="AC1652" i="7"/>
  <c r="R1657" i="7"/>
  <c r="Z1657" i="7"/>
  <c r="AH1657" i="7"/>
  <c r="S1658" i="7"/>
  <c r="AA1658" i="7"/>
  <c r="T1659" i="7"/>
  <c r="AB1659" i="7"/>
  <c r="AJ1659" i="7"/>
  <c r="M1660" i="7"/>
  <c r="U1660" i="7"/>
  <c r="AC1660" i="7"/>
  <c r="O1662" i="7"/>
  <c r="W1662" i="7"/>
  <c r="AE1662" i="7"/>
  <c r="Q1664" i="7"/>
  <c r="Y1664" i="7"/>
  <c r="AG1664" i="7"/>
  <c r="R1665" i="7"/>
  <c r="Z1665" i="7"/>
  <c r="AH1665" i="7"/>
  <c r="AD1666" i="7"/>
  <c r="V1666" i="7"/>
  <c r="S1666" i="7"/>
  <c r="AB1666" i="7"/>
  <c r="S1668" i="7"/>
  <c r="N1671" i="7"/>
  <c r="X1671" i="7"/>
  <c r="AJ1671" i="7"/>
  <c r="W1673" i="7"/>
  <c r="AG1673" i="7"/>
  <c r="X1674" i="7"/>
  <c r="AH1674" i="7"/>
  <c r="X1675" i="7"/>
  <c r="AH1675" i="7"/>
  <c r="AF1676" i="7"/>
  <c r="X1676" i="7"/>
  <c r="P1676" i="7"/>
  <c r="AE1676" i="7"/>
  <c r="W1676" i="7"/>
  <c r="O1676" i="7"/>
  <c r="U1676" i="7"/>
  <c r="AG1676" i="7"/>
  <c r="V1677" i="7"/>
  <c r="AE1679" i="7"/>
  <c r="W1679" i="7"/>
  <c r="O1679" i="7"/>
  <c r="AH1679" i="7"/>
  <c r="Z1679" i="7"/>
  <c r="R1679" i="7"/>
  <c r="AG1679" i="7"/>
  <c r="Y1679" i="7"/>
  <c r="Q1679" i="7"/>
  <c r="AB1679" i="7"/>
  <c r="AH1682" i="7"/>
  <c r="Z1682" i="7"/>
  <c r="R1682" i="7"/>
  <c r="AG1682" i="7"/>
  <c r="Y1682" i="7"/>
  <c r="Q1682" i="7"/>
  <c r="AD1682" i="7"/>
  <c r="V1682" i="7"/>
  <c r="N1682" i="7"/>
  <c r="AC1682" i="7"/>
  <c r="U1682" i="7"/>
  <c r="M1682" i="7"/>
  <c r="AJ1682" i="7"/>
  <c r="AB1682" i="7"/>
  <c r="T1682" i="7"/>
  <c r="AE1682" i="7"/>
  <c r="Q1683" i="7"/>
  <c r="AE1686" i="7"/>
  <c r="AG1625" i="7"/>
  <c r="X1625" i="7"/>
  <c r="O1625" i="7"/>
  <c r="AF1625" i="7"/>
  <c r="W1625" i="7"/>
  <c r="N1625" i="7"/>
  <c r="AE1625" i="7"/>
  <c r="V1625" i="7"/>
  <c r="M1625" i="7"/>
  <c r="AC1625" i="7"/>
  <c r="P1625" i="7"/>
  <c r="Z1625" i="7"/>
  <c r="U1625" i="7"/>
  <c r="AJ1625" i="7"/>
  <c r="T1625" i="7"/>
  <c r="AH1625" i="7"/>
  <c r="R1625" i="7"/>
  <c r="AD1625" i="7"/>
  <c r="AB1625" i="7"/>
  <c r="Y1625" i="7"/>
  <c r="Q1625" i="7"/>
  <c r="S1592" i="7"/>
  <c r="AA1592" i="7"/>
  <c r="T1593" i="7"/>
  <c r="AB1593" i="7"/>
  <c r="M1594" i="7"/>
  <c r="U1594" i="7"/>
  <c r="S1641" i="7"/>
  <c r="AA1641" i="7"/>
  <c r="T1642" i="7"/>
  <c r="AB1642" i="7"/>
  <c r="M1643" i="7"/>
  <c r="U1643" i="7"/>
  <c r="N1644" i="7"/>
  <c r="V1644" i="7"/>
  <c r="S1649" i="7"/>
  <c r="AA1649" i="7"/>
  <c r="T1650" i="7"/>
  <c r="AB1650" i="7"/>
  <c r="M1651" i="7"/>
  <c r="U1651" i="7"/>
  <c r="N1652" i="7"/>
  <c r="V1652" i="7"/>
  <c r="S1657" i="7"/>
  <c r="AA1657" i="7"/>
  <c r="T1658" i="7"/>
  <c r="AB1658" i="7"/>
  <c r="M1659" i="7"/>
  <c r="U1659" i="7"/>
  <c r="N1660" i="7"/>
  <c r="V1660" i="7"/>
  <c r="P1662" i="7"/>
  <c r="X1662" i="7"/>
  <c r="AF1662" i="7"/>
  <c r="R1664" i="7"/>
  <c r="Z1664" i="7"/>
  <c r="AH1664" i="7"/>
  <c r="S1665" i="7"/>
  <c r="AA1665" i="7"/>
  <c r="T1666" i="7"/>
  <c r="AF1668" i="7"/>
  <c r="X1668" i="7"/>
  <c r="P1668" i="7"/>
  <c r="T1668" i="7"/>
  <c r="AC1668" i="7"/>
  <c r="O1671" i="7"/>
  <c r="Y1671" i="7"/>
  <c r="N1673" i="7"/>
  <c r="X1673" i="7"/>
  <c r="AH1673" i="7"/>
  <c r="O1674" i="7"/>
  <c r="Y1674" i="7"/>
  <c r="AI1674" i="7"/>
  <c r="M1675" i="7"/>
  <c r="Y1675" i="7"/>
  <c r="AI1675" i="7"/>
  <c r="V1676" i="7"/>
  <c r="AC1677" i="7"/>
  <c r="U1677" i="7"/>
  <c r="M1677" i="7"/>
  <c r="AG1677" i="7"/>
  <c r="Y1677" i="7"/>
  <c r="Q1677" i="7"/>
  <c r="AF1677" i="7"/>
  <c r="X1677" i="7"/>
  <c r="P1677" i="7"/>
  <c r="W1677" i="7"/>
  <c r="AJ1677" i="7"/>
  <c r="M1679" i="7"/>
  <c r="AC1679" i="7"/>
  <c r="AF1682" i="7"/>
  <c r="T1683" i="7"/>
  <c r="N1685" i="7"/>
  <c r="T1697" i="7"/>
  <c r="AF1595" i="7"/>
  <c r="X1595" i="7"/>
  <c r="P1595" i="7"/>
  <c r="AE1595" i="7"/>
  <c r="W1595" i="7"/>
  <c r="O1595" i="7"/>
  <c r="AD1595" i="7"/>
  <c r="T1595" i="7"/>
  <c r="AC1595" i="7"/>
  <c r="S1595" i="7"/>
  <c r="AB1595" i="7"/>
  <c r="R1595" i="7"/>
  <c r="AA1595" i="7"/>
  <c r="Q1595" i="7"/>
  <c r="AJ1595" i="7"/>
  <c r="Z1595" i="7"/>
  <c r="N1595" i="7"/>
  <c r="AI1595" i="7"/>
  <c r="Y1595" i="7"/>
  <c r="M1595" i="7"/>
  <c r="AH1595" i="7"/>
  <c r="V1595" i="7"/>
  <c r="Q1662" i="7"/>
  <c r="Y1662" i="7"/>
  <c r="AG1662" i="7"/>
  <c r="S1664" i="7"/>
  <c r="AA1664" i="7"/>
  <c r="T1665" i="7"/>
  <c r="AB1665" i="7"/>
  <c r="U1668" i="7"/>
  <c r="Z1677" i="7"/>
  <c r="AD1686" i="7"/>
  <c r="AH1690" i="7"/>
  <c r="Z1690" i="7"/>
  <c r="R1690" i="7"/>
  <c r="AG1690" i="7"/>
  <c r="Y1690" i="7"/>
  <c r="Q1690" i="7"/>
  <c r="AF1690" i="7"/>
  <c r="X1690" i="7"/>
  <c r="P1690" i="7"/>
  <c r="AE1690" i="7"/>
  <c r="W1690" i="7"/>
  <c r="O1690" i="7"/>
  <c r="AD1690" i="7"/>
  <c r="V1690" i="7"/>
  <c r="N1690" i="7"/>
  <c r="AC1690" i="7"/>
  <c r="U1690" i="7"/>
  <c r="M1690" i="7"/>
  <c r="AJ1690" i="7"/>
  <c r="AB1690" i="7"/>
  <c r="T1690" i="7"/>
  <c r="AC1686" i="7"/>
  <c r="U1686" i="7"/>
  <c r="M1686" i="7"/>
  <c r="AH1691" i="7"/>
  <c r="Z1691" i="7"/>
  <c r="R1691" i="7"/>
  <c r="AG1691" i="7"/>
  <c r="Y1691" i="7"/>
  <c r="Q1691" i="7"/>
  <c r="AF1691" i="7"/>
  <c r="X1691" i="7"/>
  <c r="P1691" i="7"/>
  <c r="AD1691" i="7"/>
  <c r="V1691" i="7"/>
  <c r="N1691" i="7"/>
  <c r="AC1691" i="7"/>
  <c r="U1691" i="7"/>
  <c r="M1691" i="7"/>
  <c r="AF1699" i="7"/>
  <c r="T1699" i="7"/>
  <c r="AC1699" i="7"/>
  <c r="S1699" i="7"/>
  <c r="AB1699" i="7"/>
  <c r="R1699" i="7"/>
  <c r="S1662" i="7"/>
  <c r="AA1662" i="7"/>
  <c r="O1677" i="7"/>
  <c r="J1683" i="7"/>
  <c r="O1686" i="7"/>
  <c r="S1690" i="7"/>
  <c r="X1699" i="7"/>
  <c r="S1681" i="7"/>
  <c r="AA1681" i="7"/>
  <c r="AI1681" i="7"/>
  <c r="N1684" i="7"/>
  <c r="V1684" i="7"/>
  <c r="AD1684" i="7"/>
  <c r="P1686" i="7"/>
  <c r="X1686" i="7"/>
  <c r="AF1686" i="7"/>
  <c r="Q1687" i="7"/>
  <c r="Y1687" i="7"/>
  <c r="AG1687" i="7"/>
  <c r="S1689" i="7"/>
  <c r="AA1689" i="7"/>
  <c r="AI1689" i="7"/>
  <c r="N1692" i="7"/>
  <c r="V1692" i="7"/>
  <c r="AD1692" i="7"/>
  <c r="O1693" i="7"/>
  <c r="W1693" i="7"/>
  <c r="AE1693" i="7"/>
  <c r="P1694" i="7"/>
  <c r="Y1694" i="7"/>
  <c r="AI1694" i="7"/>
  <c r="U1695" i="7"/>
  <c r="AD1695" i="7"/>
  <c r="P1696" i="7"/>
  <c r="Y1696" i="7"/>
  <c r="AH1696" i="7"/>
  <c r="R1698" i="7"/>
  <c r="AA1698" i="7"/>
  <c r="M1699" i="7"/>
  <c r="Y1699" i="7"/>
  <c r="AI1699" i="7"/>
  <c r="AJ1596" i="7"/>
  <c r="AG1596" i="7"/>
  <c r="Y1596" i="7"/>
  <c r="Q1596" i="7"/>
  <c r="AF1596" i="7"/>
  <c r="X1596" i="7"/>
  <c r="P1596" i="7"/>
  <c r="U1596" i="7"/>
  <c r="AE1596" i="7"/>
  <c r="AB1599" i="7"/>
  <c r="S1599" i="7"/>
  <c r="X1599" i="7"/>
  <c r="AI1599" i="7"/>
  <c r="M1600" i="7"/>
  <c r="AA1600" i="7"/>
  <c r="R1603" i="7"/>
  <c r="AE1603" i="7"/>
  <c r="S1609" i="7"/>
  <c r="X1618" i="7"/>
  <c r="Q1621" i="7"/>
  <c r="AE1631" i="7"/>
  <c r="W1631" i="7"/>
  <c r="O1631" i="7"/>
  <c r="AD1631" i="7"/>
  <c r="T1631" i="7"/>
  <c r="AC1631" i="7"/>
  <c r="R1631" i="7"/>
  <c r="AB1631" i="7"/>
  <c r="Q1631" i="7"/>
  <c r="Y1631" i="7"/>
  <c r="V1631" i="7"/>
  <c r="AH1631" i="7"/>
  <c r="P1631" i="7"/>
  <c r="AG1631" i="7"/>
  <c r="N1631" i="7"/>
  <c r="AF1631" i="7"/>
  <c r="M1631" i="7"/>
  <c r="W1783" i="7"/>
  <c r="S1672" i="7"/>
  <c r="AA1672" i="7"/>
  <c r="AI1672" i="7"/>
  <c r="S1680" i="7"/>
  <c r="AA1680" i="7"/>
  <c r="AI1680" i="7"/>
  <c r="T1681" i="7"/>
  <c r="AB1681" i="7"/>
  <c r="AJ1681" i="7"/>
  <c r="N1683" i="7"/>
  <c r="V1683" i="7"/>
  <c r="AD1683" i="7"/>
  <c r="O1684" i="7"/>
  <c r="W1684" i="7"/>
  <c r="AE1684" i="7"/>
  <c r="Q1686" i="7"/>
  <c r="Y1686" i="7"/>
  <c r="AG1686" i="7"/>
  <c r="R1687" i="7"/>
  <c r="Z1687" i="7"/>
  <c r="AH1687" i="7"/>
  <c r="S1688" i="7"/>
  <c r="AA1688" i="7"/>
  <c r="AI1688" i="7"/>
  <c r="T1689" i="7"/>
  <c r="AB1689" i="7"/>
  <c r="AJ1689" i="7"/>
  <c r="O1692" i="7"/>
  <c r="W1692" i="7"/>
  <c r="AE1692" i="7"/>
  <c r="P1693" i="7"/>
  <c r="X1693" i="7"/>
  <c r="AF1693" i="7"/>
  <c r="Q1694" i="7"/>
  <c r="AA1694" i="7"/>
  <c r="AJ1694" i="7"/>
  <c r="M1695" i="7"/>
  <c r="V1695" i="7"/>
  <c r="AE1695" i="7"/>
  <c r="Q1696" i="7"/>
  <c r="Z1696" i="7"/>
  <c r="AI1696" i="7"/>
  <c r="S1698" i="7"/>
  <c r="AB1698" i="7"/>
  <c r="P1699" i="7"/>
  <c r="Z1699" i="7"/>
  <c r="AJ1699" i="7"/>
  <c r="V1596" i="7"/>
  <c r="AH1596" i="7"/>
  <c r="O1600" i="7"/>
  <c r="AB1600" i="7"/>
  <c r="S1603" i="7"/>
  <c r="AG1603" i="7"/>
  <c r="U1609" i="7"/>
  <c r="AD1619" i="7"/>
  <c r="V1619" i="7"/>
  <c r="N1619" i="7"/>
  <c r="AG1619" i="7"/>
  <c r="X1619" i="7"/>
  <c r="O1619" i="7"/>
  <c r="AE1619" i="7"/>
  <c r="U1619" i="7"/>
  <c r="AB1619" i="7"/>
  <c r="S1619" i="7"/>
  <c r="AJ1619" i="7"/>
  <c r="AA1619" i="7"/>
  <c r="R1619" i="7"/>
  <c r="AI1619" i="7"/>
  <c r="Z1619" i="7"/>
  <c r="Q1619" i="7"/>
  <c r="AF1619" i="7"/>
  <c r="S1621" i="7"/>
  <c r="U1631" i="7"/>
  <c r="AH1778" i="7"/>
  <c r="Z1778" i="7"/>
  <c r="R1778" i="7"/>
  <c r="AD1778" i="7"/>
  <c r="V1778" i="7"/>
  <c r="N1778" i="7"/>
  <c r="AC1778" i="7"/>
  <c r="S1778" i="7"/>
  <c r="AB1778" i="7"/>
  <c r="Q1778" i="7"/>
  <c r="AA1778" i="7"/>
  <c r="P1778" i="7"/>
  <c r="AG1778" i="7"/>
  <c r="O1778" i="7"/>
  <c r="AE1778" i="7"/>
  <c r="X1778" i="7"/>
  <c r="W1778" i="7"/>
  <c r="AJ1778" i="7"/>
  <c r="U1778" i="7"/>
  <c r="AC1783" i="7"/>
  <c r="S1671" i="7"/>
  <c r="AA1671" i="7"/>
  <c r="T1672" i="7"/>
  <c r="AB1672" i="7"/>
  <c r="S1679" i="7"/>
  <c r="AA1679" i="7"/>
  <c r="T1680" i="7"/>
  <c r="AB1680" i="7"/>
  <c r="AJ1680" i="7"/>
  <c r="M1681" i="7"/>
  <c r="U1681" i="7"/>
  <c r="AC1681" i="7"/>
  <c r="O1683" i="7"/>
  <c r="W1683" i="7"/>
  <c r="AE1683" i="7"/>
  <c r="P1684" i="7"/>
  <c r="X1684" i="7"/>
  <c r="AF1684" i="7"/>
  <c r="R1686" i="7"/>
  <c r="Z1686" i="7"/>
  <c r="AH1686" i="7"/>
  <c r="S1687" i="7"/>
  <c r="AA1687" i="7"/>
  <c r="T1688" i="7"/>
  <c r="AB1688" i="7"/>
  <c r="AJ1688" i="7"/>
  <c r="M1689" i="7"/>
  <c r="U1689" i="7"/>
  <c r="AC1689" i="7"/>
  <c r="O1691" i="7"/>
  <c r="W1691" i="7"/>
  <c r="AE1691" i="7"/>
  <c r="P1692" i="7"/>
  <c r="X1692" i="7"/>
  <c r="AF1692" i="7"/>
  <c r="Q1693" i="7"/>
  <c r="Y1693" i="7"/>
  <c r="AG1693" i="7"/>
  <c r="S1694" i="7"/>
  <c r="N1695" i="7"/>
  <c r="W1695" i="7"/>
  <c r="R1696" i="7"/>
  <c r="AD1698" i="7"/>
  <c r="V1698" i="7"/>
  <c r="N1698" i="7"/>
  <c r="T1698" i="7"/>
  <c r="AC1698" i="7"/>
  <c r="Q1699" i="7"/>
  <c r="M1596" i="7"/>
  <c r="W1596" i="7"/>
  <c r="R1600" i="7"/>
  <c r="T1603" i="7"/>
  <c r="W1609" i="7"/>
  <c r="AC1618" i="7"/>
  <c r="U1618" i="7"/>
  <c r="M1618" i="7"/>
  <c r="AJ1618" i="7"/>
  <c r="AA1618" i="7"/>
  <c r="R1618" i="7"/>
  <c r="AH1618" i="7"/>
  <c r="Y1618" i="7"/>
  <c r="P1618" i="7"/>
  <c r="AF1618" i="7"/>
  <c r="W1618" i="7"/>
  <c r="N1618" i="7"/>
  <c r="AE1618" i="7"/>
  <c r="V1618" i="7"/>
  <c r="AB1618" i="7"/>
  <c r="U1621" i="7"/>
  <c r="Q1684" i="7"/>
  <c r="Y1684" i="7"/>
  <c r="AG1684" i="7"/>
  <c r="S1686" i="7"/>
  <c r="AA1686" i="7"/>
  <c r="AI1686" i="7"/>
  <c r="T1687" i="7"/>
  <c r="AB1687" i="7"/>
  <c r="AJ1687" i="7"/>
  <c r="Q1692" i="7"/>
  <c r="Y1692" i="7"/>
  <c r="AG1692" i="7"/>
  <c r="R1693" i="7"/>
  <c r="Z1693" i="7"/>
  <c r="AH1693" i="7"/>
  <c r="AH1694" i="7"/>
  <c r="Z1694" i="7"/>
  <c r="R1694" i="7"/>
  <c r="T1694" i="7"/>
  <c r="AC1694" i="7"/>
  <c r="AJ1696" i="7"/>
  <c r="AB1696" i="7"/>
  <c r="T1696" i="7"/>
  <c r="S1696" i="7"/>
  <c r="AC1696" i="7"/>
  <c r="U1698" i="7"/>
  <c r="AE1698" i="7"/>
  <c r="X1609" i="7"/>
  <c r="AI1628" i="7"/>
  <c r="P1628" i="7"/>
  <c r="AF1628" i="7"/>
  <c r="N1628" i="7"/>
  <c r="X1628" i="7"/>
  <c r="W1628" i="7"/>
  <c r="S1693" i="7"/>
  <c r="AA1693" i="7"/>
  <c r="AI1693" i="7"/>
  <c r="U1694" i="7"/>
  <c r="AD1694" i="7"/>
  <c r="M1698" i="7"/>
  <c r="W1698" i="7"/>
  <c r="AF1698" i="7"/>
  <c r="AF1603" i="7"/>
  <c r="X1603" i="7"/>
  <c r="P1603" i="7"/>
  <c r="AD1603" i="7"/>
  <c r="U1603" i="7"/>
  <c r="AI1603" i="7"/>
  <c r="Z1603" i="7"/>
  <c r="Q1603" i="7"/>
  <c r="AH1603" i="7"/>
  <c r="Y1603" i="7"/>
  <c r="O1603" i="7"/>
  <c r="W1603" i="7"/>
  <c r="AJ1609" i="7"/>
  <c r="AB1609" i="7"/>
  <c r="O1628" i="7"/>
  <c r="S1684" i="7"/>
  <c r="AA1684" i="7"/>
  <c r="AI1684" i="7"/>
  <c r="S1692" i="7"/>
  <c r="AA1692" i="7"/>
  <c r="AI1692" i="7"/>
  <c r="T1693" i="7"/>
  <c r="AB1693" i="7"/>
  <c r="AJ1693" i="7"/>
  <c r="M1694" i="7"/>
  <c r="V1694" i="7"/>
  <c r="AD1609" i="7"/>
  <c r="V1628" i="7"/>
  <c r="AD1783" i="7"/>
  <c r="V1783" i="7"/>
  <c r="N1783" i="7"/>
  <c r="AH1783" i="7"/>
  <c r="Z1783" i="7"/>
  <c r="R1783" i="7"/>
  <c r="AA1783" i="7"/>
  <c r="P1783" i="7"/>
  <c r="AJ1783" i="7"/>
  <c r="Y1783" i="7"/>
  <c r="O1783" i="7"/>
  <c r="AI1783" i="7"/>
  <c r="X1783" i="7"/>
  <c r="M1783" i="7"/>
  <c r="AE1783" i="7"/>
  <c r="AB1783" i="7"/>
  <c r="U1783" i="7"/>
  <c r="T1783" i="7"/>
  <c r="AG1783" i="7"/>
  <c r="S1783" i="7"/>
  <c r="P1680" i="7"/>
  <c r="X1680" i="7"/>
  <c r="Q1681" i="7"/>
  <c r="Y1681" i="7"/>
  <c r="S1683" i="7"/>
  <c r="AA1683" i="7"/>
  <c r="T1684" i="7"/>
  <c r="AB1684" i="7"/>
  <c r="N1686" i="7"/>
  <c r="V1686" i="7"/>
  <c r="O1687" i="7"/>
  <c r="W1687" i="7"/>
  <c r="P1688" i="7"/>
  <c r="X1688" i="7"/>
  <c r="Q1689" i="7"/>
  <c r="Y1689" i="7"/>
  <c r="S1691" i="7"/>
  <c r="AA1691" i="7"/>
  <c r="T1692" i="7"/>
  <c r="AB1692" i="7"/>
  <c r="M1693" i="7"/>
  <c r="U1693" i="7"/>
  <c r="N1694" i="7"/>
  <c r="W1694" i="7"/>
  <c r="AF1694" i="7"/>
  <c r="N1696" i="7"/>
  <c r="W1696" i="7"/>
  <c r="AF1696" i="7"/>
  <c r="P1698" i="7"/>
  <c r="Y1698" i="7"/>
  <c r="AE1699" i="7"/>
  <c r="W1699" i="7"/>
  <c r="O1699" i="7"/>
  <c r="AD1699" i="7"/>
  <c r="V1699" i="7"/>
  <c r="N1699" i="7"/>
  <c r="U1699" i="7"/>
  <c r="AG1699" i="7"/>
  <c r="AD1600" i="7"/>
  <c r="V1600" i="7"/>
  <c r="N1600" i="7"/>
  <c r="AI1600" i="7"/>
  <c r="Z1600" i="7"/>
  <c r="Q1600" i="7"/>
  <c r="AH1600" i="7"/>
  <c r="Y1600" i="7"/>
  <c r="P1600" i="7"/>
  <c r="W1600" i="7"/>
  <c r="AJ1600" i="7"/>
  <c r="M1603" i="7"/>
  <c r="AB1603" i="7"/>
  <c r="N1609" i="7"/>
  <c r="AF1621" i="7"/>
  <c r="X1621" i="7"/>
  <c r="P1621" i="7"/>
  <c r="AE1621" i="7"/>
  <c r="W1621" i="7"/>
  <c r="O1621" i="7"/>
  <c r="AD1621" i="7"/>
  <c r="T1621" i="7"/>
  <c r="AB1621" i="7"/>
  <c r="R1621" i="7"/>
  <c r="AJ1621" i="7"/>
  <c r="Z1621" i="7"/>
  <c r="N1621" i="7"/>
  <c r="AI1621" i="7"/>
  <c r="Y1621" i="7"/>
  <c r="M1621" i="7"/>
  <c r="AH1621" i="7"/>
  <c r="V1621" i="7"/>
  <c r="AA1628" i="7"/>
  <c r="AG1622" i="7"/>
  <c r="Y1622" i="7"/>
  <c r="Q1622" i="7"/>
  <c r="AF1622" i="7"/>
  <c r="X1622" i="7"/>
  <c r="P1622" i="7"/>
  <c r="U1622" i="7"/>
  <c r="AE1622" i="7"/>
  <c r="Q1630" i="7"/>
  <c r="AJ1630" i="7"/>
  <c r="AA1797" i="7"/>
  <c r="Y1798" i="7"/>
  <c r="U1798" i="7"/>
  <c r="AJ1798" i="7"/>
  <c r="T1798" i="7"/>
  <c r="AG1798" i="7"/>
  <c r="Q1798" i="7"/>
  <c r="S1802" i="7"/>
  <c r="AE1803" i="7"/>
  <c r="W1803" i="7"/>
  <c r="O1803" i="7"/>
  <c r="AD1803" i="7"/>
  <c r="V1803" i="7"/>
  <c r="N1803" i="7"/>
  <c r="AC1803" i="7"/>
  <c r="M1803" i="7"/>
  <c r="Y1803" i="7"/>
  <c r="U1803" i="7"/>
  <c r="AJ1803" i="7"/>
  <c r="T1803" i="7"/>
  <c r="AG1803" i="7"/>
  <c r="Q1803" i="7"/>
  <c r="AE1602" i="7"/>
  <c r="W1602" i="7"/>
  <c r="O1602" i="7"/>
  <c r="T1602" i="7"/>
  <c r="AC1602" i="7"/>
  <c r="AG1608" i="7"/>
  <c r="Y1608" i="7"/>
  <c r="Q1608" i="7"/>
  <c r="T1608" i="7"/>
  <c r="AC1608" i="7"/>
  <c r="P1609" i="7"/>
  <c r="Y1609" i="7"/>
  <c r="AI1609" i="7"/>
  <c r="U1611" i="7"/>
  <c r="AD1611" i="7"/>
  <c r="P1612" i="7"/>
  <c r="Y1612" i="7"/>
  <c r="AH1612" i="7"/>
  <c r="V1622" i="7"/>
  <c r="AH1622" i="7"/>
  <c r="AJ1624" i="7"/>
  <c r="AA1624" i="7"/>
  <c r="Q1624" i="7"/>
  <c r="X1624" i="7"/>
  <c r="W1630" i="7"/>
  <c r="AF1776" i="7"/>
  <c r="X1776" i="7"/>
  <c r="P1776" i="7"/>
  <c r="AJ1776" i="7"/>
  <c r="AB1776" i="7"/>
  <c r="T1776" i="7"/>
  <c r="AC1776" i="7"/>
  <c r="R1776" i="7"/>
  <c r="AA1776" i="7"/>
  <c r="Q1776" i="7"/>
  <c r="Z1776" i="7"/>
  <c r="O1776" i="7"/>
  <c r="Y1776" i="7"/>
  <c r="AG1785" i="7"/>
  <c r="Y1785" i="7"/>
  <c r="Q1785" i="7"/>
  <c r="AF1785" i="7"/>
  <c r="X1785" i="7"/>
  <c r="P1785" i="7"/>
  <c r="AJ1785" i="7"/>
  <c r="AB1785" i="7"/>
  <c r="T1785" i="7"/>
  <c r="AD1785" i="7"/>
  <c r="R1785" i="7"/>
  <c r="AC1785" i="7"/>
  <c r="O1785" i="7"/>
  <c r="AA1785" i="7"/>
  <c r="N1785" i="7"/>
  <c r="AE1785" i="7"/>
  <c r="AI1786" i="7"/>
  <c r="V1786" i="7"/>
  <c r="AD1786" i="7"/>
  <c r="AE1797" i="7"/>
  <c r="AA1802" i="7"/>
  <c r="S1695" i="7"/>
  <c r="AA1695" i="7"/>
  <c r="AC1599" i="7"/>
  <c r="U1599" i="7"/>
  <c r="M1599" i="7"/>
  <c r="T1599" i="7"/>
  <c r="AD1599" i="7"/>
  <c r="U1602" i="7"/>
  <c r="AD1602" i="7"/>
  <c r="U1608" i="7"/>
  <c r="AD1608" i="7"/>
  <c r="J1609" i="7"/>
  <c r="Q1609" i="7"/>
  <c r="AA1609" i="7"/>
  <c r="M1611" i="7"/>
  <c r="V1611" i="7"/>
  <c r="AE1611" i="7"/>
  <c r="Q1612" i="7"/>
  <c r="Z1612" i="7"/>
  <c r="M1622" i="7"/>
  <c r="W1622" i="7"/>
  <c r="AI1622" i="7"/>
  <c r="M1624" i="7"/>
  <c r="Y1624" i="7"/>
  <c r="AC1628" i="7"/>
  <c r="U1628" i="7"/>
  <c r="M1628" i="7"/>
  <c r="AG1628" i="7"/>
  <c r="Y1628" i="7"/>
  <c r="Q1628" i="7"/>
  <c r="AE1628" i="7"/>
  <c r="T1628" i="7"/>
  <c r="AD1628" i="7"/>
  <c r="S1628" i="7"/>
  <c r="AB1628" i="7"/>
  <c r="R1628" i="7"/>
  <c r="Z1628" i="7"/>
  <c r="X1630" i="7"/>
  <c r="AD1776" i="7"/>
  <c r="AH1785" i="7"/>
  <c r="N1786" i="7"/>
  <c r="AE1786" i="7"/>
  <c r="P1798" i="7"/>
  <c r="X1803" i="7"/>
  <c r="AD1797" i="7"/>
  <c r="V1797" i="7"/>
  <c r="N1797" i="7"/>
  <c r="AC1797" i="7"/>
  <c r="U1797" i="7"/>
  <c r="M1797" i="7"/>
  <c r="AH1797" i="7"/>
  <c r="Z1797" i="7"/>
  <c r="R1797" i="7"/>
  <c r="AG1797" i="7"/>
  <c r="Y1797" i="7"/>
  <c r="Q1797" i="7"/>
  <c r="AB1797" i="7"/>
  <c r="X1797" i="7"/>
  <c r="W1797" i="7"/>
  <c r="AJ1797" i="7"/>
  <c r="T1797" i="7"/>
  <c r="AI1797" i="7"/>
  <c r="AH1609" i="7"/>
  <c r="Z1609" i="7"/>
  <c r="R1609" i="7"/>
  <c r="T1609" i="7"/>
  <c r="AC1609" i="7"/>
  <c r="AJ1612" i="7"/>
  <c r="AB1612" i="7"/>
  <c r="T1612" i="7"/>
  <c r="S1612" i="7"/>
  <c r="AC1612" i="7"/>
  <c r="O1622" i="7"/>
  <c r="AA1622" i="7"/>
  <c r="AI1625" i="7"/>
  <c r="AA1630" i="7"/>
  <c r="J1794" i="7"/>
  <c r="AB1798" i="7"/>
  <c r="AF1803" i="7"/>
  <c r="O1797" i="7"/>
  <c r="AH1802" i="7"/>
  <c r="Z1802" i="7"/>
  <c r="R1802" i="7"/>
  <c r="AG1802" i="7"/>
  <c r="Y1802" i="7"/>
  <c r="Q1802" i="7"/>
  <c r="AD1802" i="7"/>
  <c r="V1802" i="7"/>
  <c r="N1802" i="7"/>
  <c r="AC1802" i="7"/>
  <c r="U1802" i="7"/>
  <c r="M1802" i="7"/>
  <c r="AF1802" i="7"/>
  <c r="P1802" i="7"/>
  <c r="AB1802" i="7"/>
  <c r="X1802" i="7"/>
  <c r="W1802" i="7"/>
  <c r="AJ1802" i="7"/>
  <c r="T1802" i="7"/>
  <c r="P1608" i="7"/>
  <c r="Z1608" i="7"/>
  <c r="AI1608" i="7"/>
  <c r="M1609" i="7"/>
  <c r="V1609" i="7"/>
  <c r="AE1609" i="7"/>
  <c r="Q1611" i="7"/>
  <c r="Z1611" i="7"/>
  <c r="M1612" i="7"/>
  <c r="V1612" i="7"/>
  <c r="AE1612" i="7"/>
  <c r="S1622" i="7"/>
  <c r="AC1622" i="7"/>
  <c r="U1624" i="7"/>
  <c r="AG1624" i="7"/>
  <c r="O1630" i="7"/>
  <c r="AI1631" i="7"/>
  <c r="U1776" i="7"/>
  <c r="AI1776" i="7"/>
  <c r="W1779" i="7"/>
  <c r="O1779" i="7"/>
  <c r="AB1779" i="7"/>
  <c r="Q1779" i="7"/>
  <c r="Z1779" i="7"/>
  <c r="P1779" i="7"/>
  <c r="AJ1779" i="7"/>
  <c r="Y1779" i="7"/>
  <c r="N1779" i="7"/>
  <c r="AD1779" i="7"/>
  <c r="AJ1780" i="7"/>
  <c r="AB1780" i="7"/>
  <c r="T1780" i="7"/>
  <c r="AF1780" i="7"/>
  <c r="X1780" i="7"/>
  <c r="P1780" i="7"/>
  <c r="Z1780" i="7"/>
  <c r="O1780" i="7"/>
  <c r="AI1780" i="7"/>
  <c r="Y1780" i="7"/>
  <c r="N1780" i="7"/>
  <c r="AH1780" i="7"/>
  <c r="W1780" i="7"/>
  <c r="M1780" i="7"/>
  <c r="AC1780" i="7"/>
  <c r="AC1782" i="7"/>
  <c r="U1782" i="7"/>
  <c r="M1782" i="7"/>
  <c r="AG1782" i="7"/>
  <c r="Y1782" i="7"/>
  <c r="Q1782" i="7"/>
  <c r="AJ1782" i="7"/>
  <c r="Z1782" i="7"/>
  <c r="O1782" i="7"/>
  <c r="AI1782" i="7"/>
  <c r="X1782" i="7"/>
  <c r="N1782" i="7"/>
  <c r="AH1782" i="7"/>
  <c r="W1782" i="7"/>
  <c r="AB1782" i="7"/>
  <c r="V1785" i="7"/>
  <c r="X1786" i="7"/>
  <c r="AI1794" i="7"/>
  <c r="P1797" i="7"/>
  <c r="S1630" i="7"/>
  <c r="AC1630" i="7"/>
  <c r="AF1784" i="7"/>
  <c r="X1784" i="7"/>
  <c r="P1784" i="7"/>
  <c r="AE1784" i="7"/>
  <c r="W1784" i="7"/>
  <c r="O1784" i="7"/>
  <c r="Y1784" i="7"/>
  <c r="T1786" i="7"/>
  <c r="S1611" i="7"/>
  <c r="AA1611" i="7"/>
  <c r="S1624" i="7"/>
  <c r="S1627" i="7"/>
  <c r="T1630" i="7"/>
  <c r="AH1624" i="7"/>
  <c r="Z1624" i="7"/>
  <c r="R1624" i="7"/>
  <c r="T1624" i="7"/>
  <c r="AC1624" i="7"/>
  <c r="AJ1627" i="7"/>
  <c r="AB1627" i="7"/>
  <c r="T1627" i="7"/>
  <c r="AF1627" i="7"/>
  <c r="X1627" i="7"/>
  <c r="P1627" i="7"/>
  <c r="U1627" i="7"/>
  <c r="AE1627" i="7"/>
  <c r="AD1630" i="7"/>
  <c r="V1630" i="7"/>
  <c r="N1630" i="7"/>
  <c r="AH1630" i="7"/>
  <c r="Z1630" i="7"/>
  <c r="R1630" i="7"/>
  <c r="U1630" i="7"/>
  <c r="AF1630" i="7"/>
  <c r="J1778" i="7"/>
  <c r="AH1786" i="7"/>
  <c r="Z1786" i="7"/>
  <c r="R1786" i="7"/>
  <c r="AG1786" i="7"/>
  <c r="Y1786" i="7"/>
  <c r="Q1786" i="7"/>
  <c r="AC1786" i="7"/>
  <c r="U1786" i="7"/>
  <c r="M1786" i="7"/>
  <c r="W1786" i="7"/>
  <c r="AJ1786" i="7"/>
  <c r="AC1796" i="7"/>
  <c r="U1796" i="7"/>
  <c r="M1796" i="7"/>
  <c r="AJ1796" i="7"/>
  <c r="AB1796" i="7"/>
  <c r="T1796" i="7"/>
  <c r="AG1796" i="7"/>
  <c r="Y1796" i="7"/>
  <c r="Q1796" i="7"/>
  <c r="AF1796" i="7"/>
  <c r="X1796" i="7"/>
  <c r="P1796" i="7"/>
  <c r="Z1796" i="7"/>
  <c r="J1798" i="7"/>
  <c r="AG1801" i="7"/>
  <c r="Y1801" i="7"/>
  <c r="Q1801" i="7"/>
  <c r="AF1801" i="7"/>
  <c r="X1801" i="7"/>
  <c r="P1801" i="7"/>
  <c r="AC1801" i="7"/>
  <c r="U1801" i="7"/>
  <c r="M1801" i="7"/>
  <c r="AJ1801" i="7"/>
  <c r="AB1801" i="7"/>
  <c r="T1801" i="7"/>
  <c r="Z1801" i="7"/>
  <c r="J1803" i="7"/>
  <c r="AE1798" i="7"/>
  <c r="AI1803" i="7"/>
  <c r="S1631" i="7"/>
  <c r="AA1631" i="7"/>
  <c r="AE1779" i="7"/>
  <c r="S1784" i="7"/>
  <c r="AA1784" i="7"/>
  <c r="N1794" i="7"/>
  <c r="V1794" i="7"/>
  <c r="AD1794" i="7"/>
  <c r="O1795" i="7"/>
  <c r="W1795" i="7"/>
  <c r="AE1795" i="7"/>
  <c r="R1798" i="7"/>
  <c r="Z1798" i="7"/>
  <c r="AH1798" i="7"/>
  <c r="S1800" i="7"/>
  <c r="AA1800" i="7"/>
  <c r="AI1800" i="7"/>
  <c r="O1804" i="7"/>
  <c r="W1804" i="7"/>
  <c r="AE1804" i="7"/>
  <c r="S1798" i="7"/>
  <c r="AA1798" i="7"/>
  <c r="AI1798" i="7"/>
  <c r="T1800" i="7"/>
  <c r="AB1800" i="7"/>
  <c r="AJ1800" i="7"/>
  <c r="P1804" i="7"/>
  <c r="X1804" i="7"/>
  <c r="AF1804" i="7"/>
  <c r="S1625" i="7"/>
  <c r="AA1625" i="7"/>
  <c r="S1779" i="7"/>
  <c r="AA1779" i="7"/>
  <c r="R1794" i="7"/>
  <c r="Z1794" i="7"/>
  <c r="AH1794" i="7"/>
  <c r="S1795" i="7"/>
  <c r="AA1795" i="7"/>
  <c r="N1798" i="7"/>
  <c r="V1798" i="7"/>
  <c r="AD1798" i="7"/>
  <c r="O1800" i="7"/>
  <c r="W1800" i="7"/>
  <c r="R1803" i="7"/>
  <c r="Z1803" i="7"/>
  <c r="AH1803" i="7"/>
  <c r="S1804" i="7"/>
  <c r="AA1804" i="7"/>
  <c r="S1794" i="7"/>
  <c r="AA1794" i="7"/>
  <c r="T1795" i="7"/>
  <c r="AB1795" i="7"/>
  <c r="O1798" i="7"/>
  <c r="W1798" i="7"/>
  <c r="P1800" i="7"/>
  <c r="X1800" i="7"/>
  <c r="S1803" i="7"/>
  <c r="AA1803" i="7"/>
  <c r="T1804" i="7"/>
  <c r="AB1804" i="7"/>
  <c r="E1" i="6" l="1"/>
  <c r="AL2" i="15" l="1"/>
  <c r="AL2" i="7"/>
  <c r="N3" i="6" l="1"/>
  <c r="O3" i="6" s="1"/>
  <c r="P3" i="6" s="1"/>
  <c r="I2" i="6"/>
  <c r="N1" i="6"/>
  <c r="O1" i="6" l="1"/>
  <c r="P1" i="6" s="1"/>
  <c r="H2" i="15" l="1"/>
  <c r="H2" i="7"/>
  <c r="E144" i="3"/>
  <c r="E143" i="3"/>
  <c r="E141" i="3"/>
  <c r="E140" i="3"/>
  <c r="E139" i="3"/>
  <c r="E138" i="3"/>
  <c r="E136" i="3"/>
  <c r="E135" i="3"/>
  <c r="E134" i="3"/>
  <c r="E133" i="3"/>
  <c r="E132" i="3"/>
  <c r="E131" i="3"/>
  <c r="E129" i="3"/>
  <c r="E128" i="3"/>
  <c r="E126" i="3"/>
  <c r="E125" i="3"/>
  <c r="E124" i="3"/>
  <c r="E123" i="3"/>
  <c r="E121" i="3"/>
  <c r="E120" i="3"/>
  <c r="E119" i="3"/>
  <c r="E118" i="3"/>
  <c r="E117" i="3"/>
  <c r="E116" i="3"/>
  <c r="E114" i="3"/>
  <c r="E113" i="3"/>
  <c r="E110" i="3"/>
  <c r="E91" i="16" l="1"/>
  <c r="E97" i="3"/>
  <c r="AK3" i="7" l="1"/>
  <c r="L2" i="15" l="1"/>
  <c r="K2" i="15"/>
  <c r="I2" i="15"/>
  <c r="J2" i="15" s="1"/>
  <c r="AF2" i="15" l="1"/>
  <c r="U2" i="15"/>
  <c r="AC2" i="15"/>
  <c r="N2" i="15"/>
  <c r="V2" i="15"/>
  <c r="AD2" i="15"/>
  <c r="O2" i="15"/>
  <c r="W2" i="15"/>
  <c r="AE2" i="15"/>
  <c r="P2" i="15"/>
  <c r="X2" i="15"/>
  <c r="AG2" i="15"/>
  <c r="Q2" i="15"/>
  <c r="Y2" i="15"/>
  <c r="AH2" i="15"/>
  <c r="R2" i="15"/>
  <c r="Z2" i="15"/>
  <c r="AI2" i="15"/>
  <c r="S2" i="15"/>
  <c r="AA2" i="15"/>
  <c r="AJ2" i="15"/>
  <c r="T2" i="15"/>
  <c r="AB2" i="15"/>
  <c r="M2" i="15"/>
  <c r="L2" i="7"/>
  <c r="K2" i="7"/>
  <c r="I2" i="7"/>
  <c r="J2" i="7" s="1"/>
  <c r="R2" i="7" l="1"/>
  <c r="Z2" i="7"/>
  <c r="AI2" i="7"/>
  <c r="S2" i="7"/>
  <c r="AA2" i="7"/>
  <c r="M2" i="7"/>
  <c r="AE2" i="7"/>
  <c r="T2" i="7"/>
  <c r="AB2" i="7"/>
  <c r="AJ2" i="7"/>
  <c r="U2" i="7"/>
  <c r="AC2" i="7"/>
  <c r="N2" i="7"/>
  <c r="V2" i="7"/>
  <c r="AD2" i="7"/>
  <c r="O2" i="7"/>
  <c r="W2" i="7"/>
  <c r="AF2" i="7"/>
  <c r="P2" i="7"/>
  <c r="X2" i="7"/>
  <c r="AG2" i="7"/>
  <c r="Q2" i="7"/>
  <c r="Y2" i="7"/>
  <c r="AH2" i="7"/>
  <c r="AK3" i="15"/>
  <c r="H2" i="6" l="1"/>
  <c r="E5" i="6" s="1"/>
  <c r="E2" i="6"/>
  <c r="E4" i="6" l="1"/>
  <c r="E6" i="6" s="1"/>
  <c r="F2" i="6"/>
  <c r="G2" i="6" s="1"/>
  <c r="E3" i="6" s="1"/>
  <c r="F1" i="6" l="1"/>
  <c r="G1" i="6" s="1"/>
  <c r="F6" i="6" l="1"/>
  <c r="G6" i="6" s="1"/>
  <c r="E7" i="6" s="1"/>
  <c r="AK1" i="15" s="1"/>
  <c r="A1" i="16"/>
  <c r="B2" i="6"/>
  <c r="C2" i="6" s="1"/>
  <c r="AK371" i="15" l="1"/>
  <c r="AK141" i="15"/>
  <c r="AK372" i="15"/>
  <c r="AK142" i="15"/>
  <c r="AK236" i="15"/>
  <c r="AK359" i="15"/>
  <c r="AK360" i="15"/>
  <c r="AK238" i="15"/>
  <c r="AK230" i="15"/>
  <c r="AK363" i="15"/>
  <c r="AK137" i="15"/>
  <c r="AK231" i="15"/>
  <c r="AK364" i="15"/>
  <c r="AK138" i="15"/>
  <c r="AK139" i="15"/>
  <c r="AK227" i="15"/>
  <c r="AK367" i="15"/>
  <c r="AK235" i="15"/>
  <c r="AK233" i="15"/>
  <c r="AK226" i="15"/>
  <c r="AK225" i="15"/>
  <c r="AK221" i="15"/>
  <c r="AK237" i="15"/>
  <c r="AK234" i="15"/>
  <c r="AK223" i="15"/>
  <c r="AK213" i="15"/>
  <c r="AK203" i="15"/>
  <c r="AK224" i="15"/>
  <c r="AK214" i="15"/>
  <c r="AK204" i="15"/>
  <c r="AK232" i="15"/>
  <c r="AK368" i="15"/>
  <c r="AK216" i="15"/>
  <c r="AK212" i="15"/>
  <c r="AK211" i="15"/>
  <c r="AK210" i="15"/>
  <c r="AK209" i="15"/>
  <c r="AK219" i="15"/>
  <c r="AK208" i="15"/>
  <c r="AK222" i="15"/>
  <c r="AK205" i="15"/>
  <c r="AK199" i="15"/>
  <c r="AK140" i="15"/>
  <c r="AK220" i="15"/>
  <c r="AK215" i="15"/>
  <c r="AK201" i="15"/>
  <c r="AK183" i="15"/>
  <c r="AK202" i="15"/>
  <c r="AK184" i="15"/>
  <c r="AK197" i="15"/>
  <c r="AK185" i="15"/>
  <c r="AK182" i="15"/>
  <c r="AK173" i="15"/>
  <c r="AK181" i="15"/>
  <c r="AK180" i="15"/>
  <c r="AK179" i="15"/>
  <c r="AK164" i="15"/>
  <c r="AK156" i="15"/>
  <c r="AK198" i="15"/>
  <c r="AK178" i="15"/>
  <c r="AK174" i="15"/>
  <c r="AK167" i="15"/>
  <c r="AK157" i="15"/>
  <c r="AK200" i="15"/>
  <c r="AK168" i="15"/>
  <c r="AK158" i="15"/>
  <c r="AK186" i="15"/>
  <c r="AK150" i="15"/>
  <c r="AK147" i="15"/>
  <c r="AK109" i="15"/>
  <c r="AK175" i="15"/>
  <c r="AK162" i="15"/>
  <c r="AK159" i="15"/>
  <c r="AK153" i="15"/>
  <c r="AK148" i="15"/>
  <c r="AK169" i="15"/>
  <c r="AK172" i="15"/>
  <c r="AK160" i="15"/>
  <c r="AK151" i="15"/>
  <c r="AK112" i="15"/>
  <c r="AK163" i="15"/>
  <c r="AK171" i="15"/>
  <c r="AK161" i="15"/>
  <c r="AK152" i="15"/>
  <c r="AK170" i="15"/>
  <c r="AK114" i="15"/>
  <c r="AK99" i="15"/>
  <c r="AK103" i="15"/>
  <c r="AK100" i="15"/>
  <c r="AK90" i="15"/>
  <c r="AK101" i="15"/>
  <c r="AK145" i="15"/>
  <c r="AK111" i="15"/>
  <c r="AK110" i="15"/>
  <c r="AK108" i="15"/>
  <c r="AK95" i="15"/>
  <c r="AK85" i="15"/>
  <c r="AK146" i="15"/>
  <c r="AK113" i="15"/>
  <c r="AK107" i="15"/>
  <c r="AK102" i="15"/>
  <c r="AK96" i="15"/>
  <c r="AK86" i="15"/>
  <c r="AK106" i="15"/>
  <c r="AK97" i="15"/>
  <c r="AK87" i="15"/>
  <c r="AK98" i="15"/>
  <c r="AK74" i="15"/>
  <c r="AK55" i="15"/>
  <c r="AK91" i="15"/>
  <c r="AK75" i="15"/>
  <c r="AK56" i="15"/>
  <c r="AK76" i="15"/>
  <c r="AK57" i="15"/>
  <c r="AK45" i="15"/>
  <c r="AK35" i="15"/>
  <c r="AK25" i="15"/>
  <c r="AK80" i="15"/>
  <c r="AK79" i="15"/>
  <c r="AK77" i="15"/>
  <c r="AK58" i="15"/>
  <c r="AK46" i="15"/>
  <c r="AK149" i="15"/>
  <c r="AK89" i="15"/>
  <c r="AK81" i="15"/>
  <c r="AK59" i="15"/>
  <c r="AK47" i="15"/>
  <c r="AK37" i="15"/>
  <c r="AK29" i="15"/>
  <c r="AK19" i="15"/>
  <c r="AK60" i="15"/>
  <c r="AK48" i="15"/>
  <c r="AK61" i="15"/>
  <c r="AK53" i="15"/>
  <c r="AK41" i="15"/>
  <c r="AK92" i="15"/>
  <c r="AK88" i="15"/>
  <c r="AK84" i="15"/>
  <c r="AK78" i="15"/>
  <c r="AK33" i="15"/>
  <c r="AK8" i="15"/>
  <c r="AK36" i="15"/>
  <c r="AK32" i="15"/>
  <c r="AK31" i="15"/>
  <c r="AK9" i="15"/>
  <c r="AK390" i="15"/>
  <c r="AK366" i="15"/>
  <c r="AK73" i="15"/>
  <c r="AK42" i="15"/>
  <c r="AK30" i="15"/>
  <c r="AK54" i="15"/>
  <c r="AK43" i="15"/>
  <c r="AK34" i="15"/>
  <c r="AK26" i="15"/>
  <c r="AK11" i="15"/>
  <c r="AK396" i="15"/>
  <c r="AK44" i="15"/>
  <c r="AK24" i="15"/>
  <c r="AK23" i="15"/>
  <c r="AK12" i="15"/>
  <c r="AK398" i="15"/>
  <c r="AK379" i="15"/>
  <c r="AK22" i="15"/>
  <c r="AK21" i="15"/>
  <c r="AK13" i="15"/>
  <c r="AK400" i="15"/>
  <c r="AK382" i="15"/>
  <c r="AK354" i="15"/>
  <c r="AK40" i="15"/>
  <c r="AK20" i="15"/>
  <c r="AK15" i="15"/>
  <c r="AK402" i="15"/>
  <c r="AK384" i="15"/>
  <c r="AK356" i="15"/>
  <c r="AK7" i="15"/>
  <c r="AK386" i="15"/>
  <c r="AK18" i="15"/>
  <c r="AK10" i="15"/>
  <c r="AK393" i="15"/>
  <c r="AK388" i="15"/>
  <c r="AK358" i="15"/>
  <c r="AK342" i="15"/>
  <c r="AK330" i="15"/>
  <c r="AK332" i="15"/>
  <c r="AK14" i="15"/>
  <c r="AK375" i="15"/>
  <c r="AK362" i="15"/>
  <c r="AK335" i="15"/>
  <c r="AK314" i="15"/>
  <c r="AK338" i="15"/>
  <c r="AK340" i="15"/>
  <c r="AK351" i="15"/>
  <c r="AK326" i="15"/>
  <c r="AK370" i="15"/>
  <c r="AK348" i="15"/>
  <c r="AK346" i="15"/>
  <c r="AK344" i="15"/>
  <c r="AK328" i="15"/>
  <c r="AK308" i="15"/>
  <c r="AK317" i="15"/>
  <c r="AK277" i="15"/>
  <c r="AK257" i="15"/>
  <c r="AK229" i="15"/>
  <c r="AK166" i="15"/>
  <c r="AK83" i="15"/>
  <c r="AK279" i="15"/>
  <c r="AK260" i="15"/>
  <c r="AK241" i="15"/>
  <c r="AK177" i="15"/>
  <c r="AK94" i="15"/>
  <c r="AK281" i="15"/>
  <c r="AK262" i="15"/>
  <c r="AK244" i="15"/>
  <c r="AK189" i="15"/>
  <c r="AK293" i="15"/>
  <c r="AK264" i="15"/>
  <c r="AK246" i="15"/>
  <c r="AK192" i="15"/>
  <c r="AK117" i="15"/>
  <c r="AK52" i="15"/>
  <c r="AK322" i="15"/>
  <c r="AK295" i="15"/>
  <c r="AK266" i="15"/>
  <c r="AK248" i="15"/>
  <c r="AK194" i="15"/>
  <c r="AK310" i="15"/>
  <c r="AK305" i="15"/>
  <c r="AK269" i="15"/>
  <c r="AK250" i="15"/>
  <c r="AK196" i="15"/>
  <c r="AK320" i="15"/>
  <c r="AK303" i="15"/>
  <c r="AK271" i="15"/>
  <c r="AK252" i="15"/>
  <c r="AK207" i="15"/>
  <c r="AK144" i="15"/>
  <c r="AK312" i="15"/>
  <c r="AK300" i="15"/>
  <c r="AK297" i="15"/>
  <c r="AK274" i="15"/>
  <c r="AK254" i="15"/>
  <c r="AK218" i="15"/>
  <c r="AK155" i="15"/>
  <c r="AK72" i="15"/>
  <c r="AK6" i="15"/>
  <c r="AK385" i="15"/>
  <c r="AK357" i="15"/>
  <c r="AK339" i="15"/>
  <c r="AK319" i="15"/>
  <c r="AK299" i="15"/>
  <c r="AK387" i="15"/>
  <c r="AK361" i="15"/>
  <c r="AK341" i="15"/>
  <c r="AK321" i="15"/>
  <c r="AK67" i="15"/>
  <c r="AK389" i="15"/>
  <c r="AK365" i="15"/>
  <c r="AK343" i="15"/>
  <c r="AK105" i="15"/>
  <c r="AK39" i="15"/>
  <c r="AK64" i="15"/>
  <c r="AK28" i="15"/>
  <c r="AK395" i="15"/>
  <c r="AK374" i="15"/>
  <c r="AK347" i="15"/>
  <c r="AK329" i="15"/>
  <c r="AK309" i="15"/>
  <c r="AK136" i="15"/>
  <c r="AK399" i="15"/>
  <c r="AK381" i="15"/>
  <c r="AK353" i="15"/>
  <c r="AK334" i="15"/>
  <c r="AK313" i="15"/>
  <c r="AK401" i="15"/>
  <c r="AK383" i="15"/>
  <c r="AK355" i="15"/>
  <c r="AK337" i="15"/>
  <c r="AK331" i="15"/>
  <c r="AK311" i="15"/>
  <c r="AK263" i="15"/>
  <c r="AK245" i="15"/>
  <c r="AK191" i="15"/>
  <c r="AK116" i="15"/>
  <c r="AK325" i="15"/>
  <c r="AK304" i="15"/>
  <c r="AK292" i="15"/>
  <c r="AK265" i="15"/>
  <c r="AK247" i="15"/>
  <c r="AK193" i="15"/>
  <c r="AK345" i="15"/>
  <c r="AK327" i="15"/>
  <c r="AK268" i="15"/>
  <c r="AK397" i="15"/>
  <c r="AK378" i="15"/>
  <c r="AK350" i="15"/>
  <c r="AK270" i="15"/>
  <c r="AK251" i="15"/>
  <c r="AK206" i="15"/>
  <c r="AK143" i="15"/>
  <c r="AK69" i="15"/>
  <c r="AK120" i="15"/>
  <c r="AK316" i="15"/>
  <c r="AK307" i="15"/>
  <c r="AK296" i="15"/>
  <c r="AK273" i="15"/>
  <c r="AK253" i="15"/>
  <c r="AK217" i="15"/>
  <c r="AK154" i="15"/>
  <c r="AK71" i="15"/>
  <c r="AK392" i="15"/>
  <c r="AK369" i="15"/>
  <c r="AK294" i="15"/>
  <c r="AK276" i="15"/>
  <c r="AK256" i="15"/>
  <c r="AK228" i="15"/>
  <c r="AK17" i="15"/>
  <c r="AK278" i="15"/>
  <c r="AK259" i="15"/>
  <c r="AK240" i="15"/>
  <c r="AK176" i="15"/>
  <c r="AK70" i="15"/>
  <c r="AK302" i="15"/>
  <c r="AK280" i="15"/>
  <c r="AK261" i="15"/>
  <c r="AK165" i="15"/>
  <c r="AK82" i="15"/>
  <c r="AK63" i="15"/>
  <c r="AK129" i="15"/>
  <c r="AK121" i="15"/>
  <c r="AK243" i="15"/>
  <c r="AK5" i="15"/>
  <c r="AK130" i="15"/>
  <c r="AK122" i="15"/>
  <c r="AK93" i="15"/>
  <c r="AK16" i="15"/>
  <c r="AK131" i="15"/>
  <c r="AK123" i="15"/>
  <c r="AK249" i="15"/>
  <c r="AK51" i="15"/>
  <c r="AK27" i="15"/>
  <c r="AK132" i="15"/>
  <c r="AK124" i="15"/>
  <c r="AK104" i="15"/>
  <c r="AK133" i="15"/>
  <c r="AK125" i="15"/>
  <c r="AK135" i="15"/>
  <c r="AK134" i="15"/>
  <c r="AK126" i="15"/>
  <c r="AK195" i="15"/>
  <c r="AK119" i="15"/>
  <c r="AK127" i="15"/>
  <c r="AK188" i="15"/>
  <c r="AK66" i="15"/>
  <c r="AK38" i="15"/>
  <c r="AK128" i="15"/>
  <c r="AK324" i="15"/>
  <c r="AK285" i="15"/>
  <c r="AK377" i="15"/>
  <c r="AK286" i="15"/>
  <c r="AK287" i="15"/>
  <c r="AK288" i="15"/>
  <c r="AK49" i="15"/>
  <c r="AK291" i="15"/>
  <c r="AK283" i="15"/>
  <c r="AK267" i="15"/>
  <c r="AK323" i="15"/>
  <c r="AK284" i="15"/>
  <c r="AK306" i="15"/>
  <c r="AK50" i="15"/>
  <c r="AK282" i="15"/>
  <c r="AK380" i="15"/>
  <c r="AK289" i="15"/>
  <c r="AK290" i="15"/>
  <c r="AK68" i="15"/>
  <c r="AK394" i="15"/>
  <c r="AK318" i="15"/>
  <c r="AK242" i="15"/>
  <c r="AK403" i="15"/>
  <c r="AK333" i="15"/>
  <c r="AK255" i="15"/>
  <c r="AK62" i="15"/>
  <c r="AK404" i="15"/>
  <c r="AK336" i="15"/>
  <c r="AK258" i="15"/>
  <c r="AK65" i="15"/>
  <c r="AK349" i="15"/>
  <c r="AK272" i="15"/>
  <c r="AK115" i="15"/>
  <c r="AK352" i="15"/>
  <c r="AK275" i="15"/>
  <c r="AK118" i="15"/>
  <c r="AK373" i="15"/>
  <c r="AK298" i="15"/>
  <c r="AK187" i="15"/>
  <c r="AK376" i="15"/>
  <c r="AK301" i="15"/>
  <c r="AK190" i="15"/>
  <c r="AK391" i="15"/>
  <c r="AK315" i="15"/>
  <c r="AK239" i="15"/>
  <c r="AK1" i="7"/>
  <c r="AK2" i="15"/>
  <c r="D4" i="3"/>
  <c r="N5" i="3" s="1"/>
  <c r="E99" i="16"/>
  <c r="E98" i="16"/>
  <c r="E97" i="16"/>
  <c r="E96" i="16"/>
  <c r="E95" i="16"/>
  <c r="E94" i="16"/>
  <c r="E93" i="16"/>
  <c r="E90" i="16"/>
  <c r="E89" i="16"/>
  <c r="E88" i="16"/>
  <c r="E87" i="16"/>
  <c r="E86" i="16"/>
  <c r="E85" i="16"/>
  <c r="E84" i="16"/>
  <c r="E83" i="16"/>
  <c r="E82" i="16"/>
  <c r="E81" i="16"/>
  <c r="E80" i="16"/>
  <c r="E79" i="16"/>
  <c r="E78" i="16"/>
  <c r="E77" i="16"/>
  <c r="E76" i="16"/>
  <c r="E75" i="16"/>
  <c r="E74" i="16"/>
  <c r="E73" i="16"/>
  <c r="E72" i="16"/>
  <c r="E71" i="16"/>
  <c r="E70" i="16"/>
  <c r="E69"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39" i="16"/>
  <c r="E38" i="16"/>
  <c r="E37" i="16"/>
  <c r="E36" i="16"/>
  <c r="E35" i="16"/>
  <c r="E34" i="16"/>
  <c r="E33" i="16"/>
  <c r="E30" i="16"/>
  <c r="E29" i="16"/>
  <c r="E28" i="16"/>
  <c r="E27" i="16"/>
  <c r="E24" i="16"/>
  <c r="E23" i="16"/>
  <c r="E22" i="16"/>
  <c r="E21" i="16"/>
  <c r="E20" i="16"/>
  <c r="E19" i="16"/>
  <c r="E18" i="16"/>
  <c r="E17" i="16"/>
  <c r="E16" i="16"/>
  <c r="E15" i="16"/>
  <c r="E14" i="16"/>
  <c r="E13" i="16"/>
  <c r="E12" i="16"/>
  <c r="E10" i="16"/>
  <c r="E9" i="16"/>
  <c r="AK1796" i="7" l="1"/>
  <c r="AK1797" i="7"/>
  <c r="AK1782" i="7"/>
  <c r="AK1628" i="7"/>
  <c r="AK1801" i="7"/>
  <c r="AK1802" i="7"/>
  <c r="AK1786" i="7"/>
  <c r="AK1777" i="7"/>
  <c r="AK1804" i="7"/>
  <c r="AK1803" i="7"/>
  <c r="AK1798" i="7"/>
  <c r="AK1783" i="7"/>
  <c r="AK1780" i="7"/>
  <c r="AK1779" i="7"/>
  <c r="AK1624" i="7"/>
  <c r="AK1618" i="7"/>
  <c r="AK1599" i="7"/>
  <c r="AK1784" i="7"/>
  <c r="AK1778" i="7"/>
  <c r="AK1776" i="7"/>
  <c r="AK1627" i="7"/>
  <c r="AK1785" i="7"/>
  <c r="AK1631" i="7"/>
  <c r="AK1622" i="7"/>
  <c r="AK1625" i="7"/>
  <c r="AK1619" i="7"/>
  <c r="AK1697" i="7"/>
  <c r="AK1800" i="7"/>
  <c r="AK1794" i="7"/>
  <c r="AK1630" i="7"/>
  <c r="AK1795" i="7"/>
  <c r="AK1621" i="7"/>
  <c r="AK1695" i="7"/>
  <c r="AK1693" i="7"/>
  <c r="AK1685" i="7"/>
  <c r="AK1677" i="7"/>
  <c r="AK1612" i="7"/>
  <c r="AK1686" i="7"/>
  <c r="AK1611" i="7"/>
  <c r="AK1603" i="7"/>
  <c r="AK1596" i="7"/>
  <c r="AK1595" i="7"/>
  <c r="AK1688" i="7"/>
  <c r="AK1699" i="7"/>
  <c r="AK1696" i="7"/>
  <c r="AK1694" i="7"/>
  <c r="AK1689" i="7"/>
  <c r="AK1681" i="7"/>
  <c r="AK1673" i="7"/>
  <c r="AK1698" i="7"/>
  <c r="AK1690" i="7"/>
  <c r="AK1682" i="7"/>
  <c r="AK1674" i="7"/>
  <c r="AK1609" i="7"/>
  <c r="AK1608" i="7"/>
  <c r="AK1691" i="7"/>
  <c r="AK1683" i="7"/>
  <c r="AK1676" i="7"/>
  <c r="AK1667" i="7"/>
  <c r="AK1664" i="7"/>
  <c r="AK1692" i="7"/>
  <c r="AK1678" i="7"/>
  <c r="AK1675" i="7"/>
  <c r="AK1684" i="7"/>
  <c r="AK1680" i="7"/>
  <c r="AK1672" i="7"/>
  <c r="AK1671" i="7"/>
  <c r="AK1670" i="7"/>
  <c r="AK1669" i="7"/>
  <c r="AK1659" i="7"/>
  <c r="AK1651" i="7"/>
  <c r="AK1643" i="7"/>
  <c r="AK1594" i="7"/>
  <c r="AK1602" i="7"/>
  <c r="AK1600" i="7"/>
  <c r="AK1687" i="7"/>
  <c r="AK1668" i="7"/>
  <c r="AK1666" i="7"/>
  <c r="AK1660" i="7"/>
  <c r="AK1652" i="7"/>
  <c r="AK1644" i="7"/>
  <c r="AK1233" i="7"/>
  <c r="AK1587" i="7"/>
  <c r="AK1661" i="7"/>
  <c r="AK1653" i="7"/>
  <c r="AK1645" i="7"/>
  <c r="AK1234" i="7"/>
  <c r="AK1662" i="7"/>
  <c r="AK1654" i="7"/>
  <c r="AK1646" i="7"/>
  <c r="AK1679" i="7"/>
  <c r="AK1647" i="7"/>
  <c r="AK1584" i="7"/>
  <c r="AK1576" i="7"/>
  <c r="AK1568" i="7"/>
  <c r="AK1560" i="7"/>
  <c r="AK1552" i="7"/>
  <c r="AK1663" i="7"/>
  <c r="AK1640" i="7"/>
  <c r="AK1593" i="7"/>
  <c r="AK1592" i="7"/>
  <c r="AK1585" i="7"/>
  <c r="AK1577" i="7"/>
  <c r="AK1658" i="7"/>
  <c r="AK1657" i="7"/>
  <c r="AK1590" i="7"/>
  <c r="AK1579" i="7"/>
  <c r="AK1571" i="7"/>
  <c r="AK1563" i="7"/>
  <c r="AK1555" i="7"/>
  <c r="AK1650" i="7"/>
  <c r="AK1649" i="7"/>
  <c r="AK1638" i="7"/>
  <c r="AK1589" i="7"/>
  <c r="AK1586" i="7"/>
  <c r="AK1580" i="7"/>
  <c r="AK1572" i="7"/>
  <c r="AK1564" i="7"/>
  <c r="AK1656" i="7"/>
  <c r="AK1642" i="7"/>
  <c r="AK1641" i="7"/>
  <c r="AK1588" i="7"/>
  <c r="AK1648" i="7"/>
  <c r="AK1639" i="7"/>
  <c r="AK1591" i="7"/>
  <c r="AK1582" i="7"/>
  <c r="AK1574" i="7"/>
  <c r="AK1569" i="7"/>
  <c r="AK1558" i="7"/>
  <c r="AK1655" i="7"/>
  <c r="AK1581" i="7"/>
  <c r="AK1570" i="7"/>
  <c r="AK1565" i="7"/>
  <c r="AK1554" i="7"/>
  <c r="AK1578" i="7"/>
  <c r="AK1665" i="7"/>
  <c r="AK1583" i="7"/>
  <c r="AK1575" i="7"/>
  <c r="AK1553" i="7"/>
  <c r="AK1551" i="7"/>
  <c r="AK1573" i="7"/>
  <c r="AK1567" i="7"/>
  <c r="AK1557" i="7"/>
  <c r="AK1550" i="7"/>
  <c r="AK1546" i="7"/>
  <c r="AK1544" i="7"/>
  <c r="AK1541" i="7"/>
  <c r="AK1533" i="7"/>
  <c r="AK1290" i="7"/>
  <c r="AK1282" i="7"/>
  <c r="AK1274" i="7"/>
  <c r="AK1562" i="7"/>
  <c r="AK1559" i="7"/>
  <c r="AK1549" i="7"/>
  <c r="AK1548" i="7"/>
  <c r="AK1542" i="7"/>
  <c r="AK1535" i="7"/>
  <c r="AK1292" i="7"/>
  <c r="AK1284" i="7"/>
  <c r="AK1276" i="7"/>
  <c r="AK1561" i="7"/>
  <c r="AK1556" i="7"/>
  <c r="AK1536" i="7"/>
  <c r="AK1293" i="7"/>
  <c r="AK1285" i="7"/>
  <c r="AK1277" i="7"/>
  <c r="AK1545" i="7"/>
  <c r="AK1280" i="7"/>
  <c r="AK1566" i="7"/>
  <c r="AK1538" i="7"/>
  <c r="AK1543" i="7"/>
  <c r="AK1539" i="7"/>
  <c r="AK1295" i="7"/>
  <c r="AK1296" i="7"/>
  <c r="AK1289" i="7"/>
  <c r="AK1286" i="7"/>
  <c r="AK1283" i="7"/>
  <c r="AK1279" i="7"/>
  <c r="AK1266" i="7"/>
  <c r="AK1258" i="7"/>
  <c r="AK1250" i="7"/>
  <c r="AK1226" i="7"/>
  <c r="AK1540" i="7"/>
  <c r="AK1288" i="7"/>
  <c r="AK1287" i="7"/>
  <c r="AK1281" i="7"/>
  <c r="AK1278" i="7"/>
  <c r="AK1272" i="7"/>
  <c r="AK1269" i="7"/>
  <c r="AK1268" i="7"/>
  <c r="AK1257" i="7"/>
  <c r="AK1255" i="7"/>
  <c r="AK1221" i="7"/>
  <c r="AK1213" i="7"/>
  <c r="AK1205" i="7"/>
  <c r="AK1261" i="7"/>
  <c r="AK1259" i="7"/>
  <c r="AK1230" i="7"/>
  <c r="AK1228" i="7"/>
  <c r="AK1271" i="7"/>
  <c r="AK1265" i="7"/>
  <c r="AK1263" i="7"/>
  <c r="AK1294" i="7"/>
  <c r="AK1270" i="7"/>
  <c r="AK1267" i="7"/>
  <c r="AK1254" i="7"/>
  <c r="AK1252" i="7"/>
  <c r="AK1256" i="7"/>
  <c r="AK1225" i="7"/>
  <c r="AK1217" i="7"/>
  <c r="AK1209" i="7"/>
  <c r="AK1297" i="7"/>
  <c r="AK1262" i="7"/>
  <c r="AK1260" i="7"/>
  <c r="AK1229" i="7"/>
  <c r="AK1227" i="7"/>
  <c r="AK1218" i="7"/>
  <c r="AK1547" i="7"/>
  <c r="AK1537" i="7"/>
  <c r="AK1534" i="7"/>
  <c r="AK1275" i="7"/>
  <c r="AK1264" i="7"/>
  <c r="AK1249" i="7"/>
  <c r="AK1231" i="7"/>
  <c r="AK1219" i="7"/>
  <c r="AK1211" i="7"/>
  <c r="AK1203" i="7"/>
  <c r="AK1195" i="7"/>
  <c r="AK1187" i="7"/>
  <c r="AK1214" i="7"/>
  <c r="AK1202" i="7"/>
  <c r="AK1199" i="7"/>
  <c r="AK1197" i="7"/>
  <c r="AK1166" i="7"/>
  <c r="AK1201" i="7"/>
  <c r="AK1273" i="7"/>
  <c r="AK1251" i="7"/>
  <c r="AK1212" i="7"/>
  <c r="AK1206" i="7"/>
  <c r="AK1190" i="7"/>
  <c r="AK1188" i="7"/>
  <c r="AK1163" i="7"/>
  <c r="AK1224" i="7"/>
  <c r="AK1220" i="7"/>
  <c r="AK1216" i="7"/>
  <c r="AK1194" i="7"/>
  <c r="AK1192" i="7"/>
  <c r="AK1164" i="7"/>
  <c r="AK1207" i="7"/>
  <c r="AK1204" i="7"/>
  <c r="AK1198" i="7"/>
  <c r="AK1196" i="7"/>
  <c r="AK1167" i="7"/>
  <c r="AK1165" i="7"/>
  <c r="AK1291" i="7"/>
  <c r="AK1232" i="7"/>
  <c r="AK1223" i="7"/>
  <c r="AK1215" i="7"/>
  <c r="AK1210" i="7"/>
  <c r="AK1200" i="7"/>
  <c r="AK1253" i="7"/>
  <c r="AK1191" i="7"/>
  <c r="AK1189" i="7"/>
  <c r="AK1186" i="7"/>
  <c r="AK1184" i="7"/>
  <c r="AK1157" i="7"/>
  <c r="AK1149" i="7"/>
  <c r="AK1141" i="7"/>
  <c r="AK1133" i="7"/>
  <c r="AK1125" i="7"/>
  <c r="AK1103" i="7"/>
  <c r="AK1095" i="7"/>
  <c r="AK1185" i="7"/>
  <c r="AK1158" i="7"/>
  <c r="AK1150" i="7"/>
  <c r="AK1142" i="7"/>
  <c r="AK1134" i="7"/>
  <c r="AK1126" i="7"/>
  <c r="AK1104" i="7"/>
  <c r="AK1193" i="7"/>
  <c r="AK1151" i="7"/>
  <c r="AK1143" i="7"/>
  <c r="AK1135" i="7"/>
  <c r="AK1127" i="7"/>
  <c r="AK1222" i="7"/>
  <c r="AK1162" i="7"/>
  <c r="AK1152" i="7"/>
  <c r="AK1144" i="7"/>
  <c r="AK1136" i="7"/>
  <c r="AK1128" i="7"/>
  <c r="AK1120" i="7"/>
  <c r="AK1098" i="7"/>
  <c r="AK1160" i="7"/>
  <c r="AK1153" i="7"/>
  <c r="AK1145" i="7"/>
  <c r="AK1137" i="7"/>
  <c r="AK1129" i="7"/>
  <c r="AK1121" i="7"/>
  <c r="AK1161" i="7"/>
  <c r="AK1159" i="7"/>
  <c r="AK1154" i="7"/>
  <c r="AK1146" i="7"/>
  <c r="AK1138" i="7"/>
  <c r="AK1130" i="7"/>
  <c r="AK1122" i="7"/>
  <c r="AK1100" i="7"/>
  <c r="AK1208" i="7"/>
  <c r="AK1155" i="7"/>
  <c r="AK1147" i="7"/>
  <c r="AK1139" i="7"/>
  <c r="AK1131" i="7"/>
  <c r="AK1123" i="7"/>
  <c r="AK1101" i="7"/>
  <c r="AK1140" i="7"/>
  <c r="AK1124" i="7"/>
  <c r="AK1096" i="7"/>
  <c r="AK1090" i="7"/>
  <c r="AK1085" i="7"/>
  <c r="AK1077" i="7"/>
  <c r="AK1069" i="7"/>
  <c r="AK1061" i="7"/>
  <c r="AK942" i="7"/>
  <c r="AK1148" i="7"/>
  <c r="AK1094" i="7"/>
  <c r="AK1092" i="7"/>
  <c r="AK1086" i="7"/>
  <c r="AK1078" i="7"/>
  <c r="AK1070" i="7"/>
  <c r="AK1062" i="7"/>
  <c r="AK943" i="7"/>
  <c r="AK1119" i="7"/>
  <c r="AK1099" i="7"/>
  <c r="AK1087" i="7"/>
  <c r="AK1079" i="7"/>
  <c r="AK1071" i="7"/>
  <c r="AK1063" i="7"/>
  <c r="AK944" i="7"/>
  <c r="AK936" i="7"/>
  <c r="AK1097" i="7"/>
  <c r="AK1088" i="7"/>
  <c r="AK1080" i="7"/>
  <c r="AK1072" i="7"/>
  <c r="AK1132" i="7"/>
  <c r="AK1091" i="7"/>
  <c r="AK1089" i="7"/>
  <c r="AK1081" i="7"/>
  <c r="AK1073" i="7"/>
  <c r="AK1065" i="7"/>
  <c r="AK1057" i="7"/>
  <c r="AK938" i="7"/>
  <c r="AK1156" i="7"/>
  <c r="AK1102" i="7"/>
  <c r="AK1093" i="7"/>
  <c r="AK1082" i="7"/>
  <c r="AK1074" i="7"/>
  <c r="AK1066" i="7"/>
  <c r="AK1058" i="7"/>
  <c r="AK939" i="7"/>
  <c r="AK931" i="7"/>
  <c r="AK1084" i="7"/>
  <c r="AK1056" i="7"/>
  <c r="AK927" i="7"/>
  <c r="AK922" i="7"/>
  <c r="AK914" i="7"/>
  <c r="AK906" i="7"/>
  <c r="AK898" i="7"/>
  <c r="AK870" i="7"/>
  <c r="AK862" i="7"/>
  <c r="AK1075" i="7"/>
  <c r="AK934" i="7"/>
  <c r="AK929" i="7"/>
  <c r="AK923" i="7"/>
  <c r="AK915" i="7"/>
  <c r="AK907" i="7"/>
  <c r="AK899" i="7"/>
  <c r="AK871" i="7"/>
  <c r="AK863" i="7"/>
  <c r="AK855" i="7"/>
  <c r="AK1076" i="7"/>
  <c r="AK937" i="7"/>
  <c r="AK924" i="7"/>
  <c r="AK916" i="7"/>
  <c r="AK908" i="7"/>
  <c r="AK900" i="7"/>
  <c r="AK872" i="7"/>
  <c r="AK864" i="7"/>
  <c r="AK1067" i="7"/>
  <c r="AK1059" i="7"/>
  <c r="AK925" i="7"/>
  <c r="AK917" i="7"/>
  <c r="AK909" i="7"/>
  <c r="AK901" i="7"/>
  <c r="AK1068" i="7"/>
  <c r="AK1060" i="7"/>
  <c r="AK935" i="7"/>
  <c r="AK932" i="7"/>
  <c r="AK926" i="7"/>
  <c r="AK918" i="7"/>
  <c r="AK910" i="7"/>
  <c r="AK902" i="7"/>
  <c r="AK874" i="7"/>
  <c r="AK866" i="7"/>
  <c r="AK858" i="7"/>
  <c r="AK850" i="7"/>
  <c r="AK842" i="7"/>
  <c r="AK834" i="7"/>
  <c r="AK812" i="7"/>
  <c r="AK1064" i="7"/>
  <c r="AK930" i="7"/>
  <c r="AK928" i="7"/>
  <c r="AK919" i="7"/>
  <c r="AK911" i="7"/>
  <c r="AK903" i="7"/>
  <c r="AK875" i="7"/>
  <c r="AK867" i="7"/>
  <c r="AK859" i="7"/>
  <c r="AK851" i="7"/>
  <c r="AK843" i="7"/>
  <c r="AK835" i="7"/>
  <c r="AK827" i="7"/>
  <c r="AK805" i="7"/>
  <c r="AK940" i="7"/>
  <c r="AK920" i="7"/>
  <c r="AK912" i="7"/>
  <c r="AK904" i="7"/>
  <c r="AK896" i="7"/>
  <c r="AK868" i="7"/>
  <c r="AK860" i="7"/>
  <c r="AK852" i="7"/>
  <c r="AK844" i="7"/>
  <c r="AK836" i="7"/>
  <c r="AK847" i="7"/>
  <c r="AK841" i="7"/>
  <c r="AK840" i="7"/>
  <c r="AK837" i="7"/>
  <c r="AK829" i="7"/>
  <c r="AK802" i="7"/>
  <c r="AK794" i="7"/>
  <c r="AK786" i="7"/>
  <c r="AK778" i="7"/>
  <c r="AK770" i="7"/>
  <c r="AK747" i="7"/>
  <c r="AK739" i="7"/>
  <c r="AK731" i="7"/>
  <c r="AK723" i="7"/>
  <c r="AK715" i="7"/>
  <c r="AK873" i="7"/>
  <c r="AK857" i="7"/>
  <c r="AK856" i="7"/>
  <c r="AK828" i="7"/>
  <c r="AK803" i="7"/>
  <c r="AK897" i="7"/>
  <c r="AK838" i="7"/>
  <c r="AK831" i="7"/>
  <c r="AK811" i="7"/>
  <c r="AK796" i="7"/>
  <c r="AK788" i="7"/>
  <c r="AK780" i="7"/>
  <c r="AK772" i="7"/>
  <c r="AK764" i="7"/>
  <c r="AK741" i="7"/>
  <c r="AK733" i="7"/>
  <c r="AK905" i="7"/>
  <c r="AK869" i="7"/>
  <c r="AK849" i="7"/>
  <c r="AK848" i="7"/>
  <c r="AK845" i="7"/>
  <c r="AK810" i="7"/>
  <c r="AK809" i="7"/>
  <c r="AK808" i="7"/>
  <c r="AK797" i="7"/>
  <c r="AK789" i="7"/>
  <c r="AK781" i="7"/>
  <c r="AK773" i="7"/>
  <c r="AK765" i="7"/>
  <c r="AK742" i="7"/>
  <c r="AK913" i="7"/>
  <c r="AK854" i="7"/>
  <c r="AK807" i="7"/>
  <c r="AK804" i="7"/>
  <c r="AK798" i="7"/>
  <c r="AK790" i="7"/>
  <c r="AK782" i="7"/>
  <c r="AK774" i="7"/>
  <c r="AK766" i="7"/>
  <c r="AK743" i="7"/>
  <c r="AK735" i="7"/>
  <c r="AK727" i="7"/>
  <c r="AK921" i="7"/>
  <c r="AK865" i="7"/>
  <c r="AK846" i="7"/>
  <c r="AK839" i="7"/>
  <c r="AK833" i="7"/>
  <c r="AK832" i="7"/>
  <c r="AK806" i="7"/>
  <c r="AK799" i="7"/>
  <c r="AK791" i="7"/>
  <c r="AK783" i="7"/>
  <c r="AK775" i="7"/>
  <c r="AK767" i="7"/>
  <c r="AK744" i="7"/>
  <c r="AK736" i="7"/>
  <c r="AK728" i="7"/>
  <c r="AK720" i="7"/>
  <c r="AK800" i="7"/>
  <c r="AK792" i="7"/>
  <c r="AK784" i="7"/>
  <c r="AK776" i="7"/>
  <c r="AK768" i="7"/>
  <c r="AK861" i="7"/>
  <c r="AK830" i="7"/>
  <c r="AK801" i="7"/>
  <c r="AK795" i="7"/>
  <c r="AK779" i="7"/>
  <c r="AK748" i="7"/>
  <c r="AK730" i="7"/>
  <c r="AK721" i="7"/>
  <c r="AK719" i="7"/>
  <c r="AK701" i="7"/>
  <c r="AK517" i="7"/>
  <c r="AK509" i="7"/>
  <c r="AK501" i="7"/>
  <c r="AK493" i="7"/>
  <c r="AK485" i="7"/>
  <c r="AK725" i="7"/>
  <c r="AK718" i="7"/>
  <c r="AK702" i="7"/>
  <c r="AK518" i="7"/>
  <c r="AK510" i="7"/>
  <c r="AK502" i="7"/>
  <c r="AK494" i="7"/>
  <c r="AK486" i="7"/>
  <c r="AK478" i="7"/>
  <c r="AK737" i="7"/>
  <c r="AK729" i="7"/>
  <c r="AK717" i="7"/>
  <c r="AK716" i="7"/>
  <c r="AK710" i="7"/>
  <c r="AK708" i="7"/>
  <c r="AK703" i="7"/>
  <c r="AK519" i="7"/>
  <c r="AK511" i="7"/>
  <c r="AK503" i="7"/>
  <c r="AK495" i="7"/>
  <c r="AK793" i="7"/>
  <c r="AK777" i="7"/>
  <c r="AK738" i="7"/>
  <c r="AK726" i="7"/>
  <c r="AK714" i="7"/>
  <c r="AK712" i="7"/>
  <c r="AK704" i="7"/>
  <c r="AK520" i="7"/>
  <c r="AK512" i="7"/>
  <c r="AK504" i="7"/>
  <c r="AK496" i="7"/>
  <c r="AK488" i="7"/>
  <c r="AK480" i="7"/>
  <c r="AK452" i="7"/>
  <c r="AK787" i="7"/>
  <c r="AK771" i="7"/>
  <c r="AK732" i="7"/>
  <c r="AK705" i="7"/>
  <c r="AK521" i="7"/>
  <c r="AK513" i="7"/>
  <c r="AK505" i="7"/>
  <c r="AK497" i="7"/>
  <c r="AK489" i="7"/>
  <c r="AK481" i="7"/>
  <c r="AK453" i="7"/>
  <c r="AK445" i="7"/>
  <c r="AK853" i="7"/>
  <c r="AK745" i="7"/>
  <c r="AK740" i="7"/>
  <c r="AK734" i="7"/>
  <c r="AK706" i="7"/>
  <c r="AK522" i="7"/>
  <c r="AK514" i="7"/>
  <c r="AK506" i="7"/>
  <c r="AK498" i="7"/>
  <c r="AK490" i="7"/>
  <c r="AK482" i="7"/>
  <c r="AK454" i="7"/>
  <c r="AK446" i="7"/>
  <c r="AK438" i="7"/>
  <c r="AK430" i="7"/>
  <c r="AK422" i="7"/>
  <c r="AK941" i="7"/>
  <c r="AK933" i="7"/>
  <c r="AK746" i="7"/>
  <c r="AK724" i="7"/>
  <c r="AK711" i="7"/>
  <c r="AK709" i="7"/>
  <c r="AK707" i="7"/>
  <c r="AK523" i="7"/>
  <c r="AK515" i="7"/>
  <c r="AK507" i="7"/>
  <c r="AK499" i="7"/>
  <c r="AK491" i="7"/>
  <c r="AK483" i="7"/>
  <c r="AK475" i="7"/>
  <c r="AK447" i="7"/>
  <c r="AK516" i="7"/>
  <c r="AK451" i="7"/>
  <c r="AK448" i="7"/>
  <c r="AK440" i="7"/>
  <c r="AK437" i="7"/>
  <c r="AK435" i="7"/>
  <c r="AK420" i="7"/>
  <c r="AK409" i="7"/>
  <c r="AK387" i="7"/>
  <c r="AK379" i="7"/>
  <c r="AK371" i="7"/>
  <c r="AK363" i="7"/>
  <c r="AK355" i="7"/>
  <c r="AK347" i="7"/>
  <c r="AK325" i="7"/>
  <c r="AK317" i="7"/>
  <c r="AK492" i="7"/>
  <c r="AK439" i="7"/>
  <c r="AK426" i="7"/>
  <c r="AK424" i="7"/>
  <c r="AK410" i="7"/>
  <c r="AK388" i="7"/>
  <c r="AK380" i="7"/>
  <c r="AK372" i="7"/>
  <c r="AK364" i="7"/>
  <c r="AK356" i="7"/>
  <c r="AK348" i="7"/>
  <c r="AK326" i="7"/>
  <c r="AK318" i="7"/>
  <c r="AK769" i="7"/>
  <c r="AK722" i="7"/>
  <c r="AK487" i="7"/>
  <c r="AK479" i="7"/>
  <c r="AK477" i="7"/>
  <c r="AK476" i="7"/>
  <c r="AK449" i="7"/>
  <c r="AK442" i="7"/>
  <c r="AK428" i="7"/>
  <c r="AK411" i="7"/>
  <c r="AK389" i="7"/>
  <c r="AK381" i="7"/>
  <c r="AK373" i="7"/>
  <c r="AK365" i="7"/>
  <c r="AK357" i="7"/>
  <c r="AK349" i="7"/>
  <c r="AK327" i="7"/>
  <c r="AK319" i="7"/>
  <c r="AK713" i="7"/>
  <c r="AK508" i="7"/>
  <c r="AK484" i="7"/>
  <c r="AK434" i="7"/>
  <c r="AK432" i="7"/>
  <c r="AK417" i="7"/>
  <c r="AK412" i="7"/>
  <c r="AK390" i="7"/>
  <c r="AK382" i="7"/>
  <c r="AK374" i="7"/>
  <c r="AK436" i="7"/>
  <c r="AK421" i="7"/>
  <c r="AK419" i="7"/>
  <c r="AK413" i="7"/>
  <c r="AK391" i="7"/>
  <c r="AK383" i="7"/>
  <c r="AK375" i="7"/>
  <c r="AK367" i="7"/>
  <c r="AK359" i="7"/>
  <c r="AK700" i="7"/>
  <c r="AK450" i="7"/>
  <c r="AK444" i="7"/>
  <c r="AK443" i="7"/>
  <c r="AK425" i="7"/>
  <c r="AK423" i="7"/>
  <c r="AK414" i="7"/>
  <c r="AK406" i="7"/>
  <c r="AK384" i="7"/>
  <c r="AK376" i="7"/>
  <c r="AK368" i="7"/>
  <c r="AK360" i="7"/>
  <c r="AK352" i="7"/>
  <c r="AK344" i="7"/>
  <c r="AK322" i="7"/>
  <c r="AK314" i="7"/>
  <c r="AK306" i="7"/>
  <c r="AK785" i="7"/>
  <c r="AK500" i="7"/>
  <c r="AK429" i="7"/>
  <c r="AK427" i="7"/>
  <c r="AK415" i="7"/>
  <c r="AK407" i="7"/>
  <c r="AK385" i="7"/>
  <c r="AK377" i="7"/>
  <c r="AK369" i="7"/>
  <c r="AK361" i="7"/>
  <c r="AK353" i="7"/>
  <c r="AK416" i="7"/>
  <c r="AK358" i="7"/>
  <c r="AK305" i="7"/>
  <c r="AK301" i="7"/>
  <c r="AK293" i="7"/>
  <c r="AK285" i="7"/>
  <c r="AK270" i="7"/>
  <c r="AK262" i="7"/>
  <c r="AK254" i="7"/>
  <c r="AK246" i="7"/>
  <c r="AK238" i="7"/>
  <c r="AK230" i="7"/>
  <c r="AK217" i="7"/>
  <c r="AK209" i="7"/>
  <c r="AK370" i="7"/>
  <c r="AK362" i="7"/>
  <c r="AK312" i="7"/>
  <c r="AK309" i="7"/>
  <c r="AK307" i="7"/>
  <c r="AK302" i="7"/>
  <c r="AK294" i="7"/>
  <c r="AK286" i="7"/>
  <c r="AK271" i="7"/>
  <c r="AK263" i="7"/>
  <c r="AK255" i="7"/>
  <c r="AK441" i="7"/>
  <c r="AK343" i="7"/>
  <c r="AK321" i="7"/>
  <c r="AK313" i="7"/>
  <c r="AK311" i="7"/>
  <c r="AK303" i="7"/>
  <c r="AK295" i="7"/>
  <c r="AK287" i="7"/>
  <c r="AK272" i="7"/>
  <c r="AK264" i="7"/>
  <c r="AK256" i="7"/>
  <c r="AK248" i="7"/>
  <c r="AK240" i="7"/>
  <c r="AK232" i="7"/>
  <c r="AK224" i="7"/>
  <c r="AK418" i="7"/>
  <c r="AK378" i="7"/>
  <c r="AK296" i="7"/>
  <c r="AK288" i="7"/>
  <c r="AK280" i="7"/>
  <c r="AK265" i="7"/>
  <c r="AK257" i="7"/>
  <c r="AK249" i="7"/>
  <c r="AK241" i="7"/>
  <c r="AK233" i="7"/>
  <c r="AK225" i="7"/>
  <c r="AK431" i="7"/>
  <c r="AK354" i="7"/>
  <c r="AK304" i="7"/>
  <c r="AK297" i="7"/>
  <c r="AK289" i="7"/>
  <c r="AK281" i="7"/>
  <c r="AK266" i="7"/>
  <c r="AK258" i="7"/>
  <c r="AK250" i="7"/>
  <c r="AK242" i="7"/>
  <c r="AK234" i="7"/>
  <c r="AK226" i="7"/>
  <c r="AK213" i="7"/>
  <c r="AK386" i="7"/>
  <c r="AK366" i="7"/>
  <c r="AK346" i="7"/>
  <c r="AK328" i="7"/>
  <c r="AK324" i="7"/>
  <c r="AK320" i="7"/>
  <c r="AK316" i="7"/>
  <c r="AK310" i="7"/>
  <c r="AK308" i="7"/>
  <c r="AK298" i="7"/>
  <c r="AK290" i="7"/>
  <c r="AK282" i="7"/>
  <c r="AK267" i="7"/>
  <c r="AK259" i="7"/>
  <c r="AK251" i="7"/>
  <c r="AK243" i="7"/>
  <c r="AK235" i="7"/>
  <c r="AK299" i="7"/>
  <c r="AK291" i="7"/>
  <c r="AK283" i="7"/>
  <c r="AK268" i="7"/>
  <c r="AK260" i="7"/>
  <c r="AK252" i="7"/>
  <c r="AK244" i="7"/>
  <c r="AK236" i="7"/>
  <c r="AK228" i="7"/>
  <c r="AK215" i="7"/>
  <c r="AK345" i="7"/>
  <c r="AK300" i="7"/>
  <c r="AK206" i="7"/>
  <c r="AK205" i="7"/>
  <c r="AK203" i="7"/>
  <c r="AK195" i="7"/>
  <c r="AK187" i="7"/>
  <c r="AK179" i="7"/>
  <c r="AK171" i="7"/>
  <c r="AK162" i="7"/>
  <c r="AK154" i="7"/>
  <c r="AK146" i="7"/>
  <c r="AK138" i="7"/>
  <c r="AK130" i="7"/>
  <c r="AK122" i="7"/>
  <c r="AK113" i="7"/>
  <c r="AK105" i="7"/>
  <c r="AK292" i="7"/>
  <c r="AK261" i="7"/>
  <c r="AK237" i="7"/>
  <c r="AK231" i="7"/>
  <c r="AK227" i="7"/>
  <c r="AK216" i="7"/>
  <c r="AK210" i="7"/>
  <c r="AK196" i="7"/>
  <c r="AK188" i="7"/>
  <c r="AK180" i="7"/>
  <c r="AK172" i="7"/>
  <c r="AK163" i="7"/>
  <c r="AK155" i="7"/>
  <c r="AK147" i="7"/>
  <c r="AK139" i="7"/>
  <c r="AK131" i="7"/>
  <c r="AK351" i="7"/>
  <c r="AK350" i="7"/>
  <c r="AK284" i="7"/>
  <c r="AK197" i="7"/>
  <c r="AK189" i="7"/>
  <c r="AK181" i="7"/>
  <c r="AK173" i="7"/>
  <c r="AK164" i="7"/>
  <c r="AK156" i="7"/>
  <c r="AK148" i="7"/>
  <c r="AK140" i="7"/>
  <c r="AK132" i="7"/>
  <c r="AK124" i="7"/>
  <c r="AK115" i="7"/>
  <c r="AK107" i="7"/>
  <c r="AK269" i="7"/>
  <c r="AK229" i="7"/>
  <c r="AK211" i="7"/>
  <c r="AK198" i="7"/>
  <c r="AK190" i="7"/>
  <c r="AK182" i="7"/>
  <c r="AK174" i="7"/>
  <c r="AK165" i="7"/>
  <c r="AK157" i="7"/>
  <c r="AK149" i="7"/>
  <c r="AK141" i="7"/>
  <c r="AK133" i="7"/>
  <c r="AK125" i="7"/>
  <c r="AK116" i="7"/>
  <c r="AK218" i="7"/>
  <c r="AK204" i="7"/>
  <c r="AK199" i="7"/>
  <c r="AK191" i="7"/>
  <c r="AK183" i="7"/>
  <c r="AK175" i="7"/>
  <c r="AK166" i="7"/>
  <c r="AK158" i="7"/>
  <c r="AK150" i="7"/>
  <c r="AK142" i="7"/>
  <c r="AK134" i="7"/>
  <c r="AK126" i="7"/>
  <c r="AK117" i="7"/>
  <c r="AK109" i="7"/>
  <c r="AK433" i="7"/>
  <c r="AK247" i="7"/>
  <c r="AK200" i="7"/>
  <c r="AK192" i="7"/>
  <c r="AK184" i="7"/>
  <c r="AK176" i="7"/>
  <c r="AK167" i="7"/>
  <c r="AK159" i="7"/>
  <c r="AK151" i="7"/>
  <c r="AK143" i="7"/>
  <c r="AK135" i="7"/>
  <c r="AK127" i="7"/>
  <c r="AK118" i="7"/>
  <c r="AK110" i="7"/>
  <c r="AK102" i="7"/>
  <c r="AK136" i="7"/>
  <c r="AK106" i="7"/>
  <c r="AK100" i="7"/>
  <c r="AK97" i="7"/>
  <c r="AK92" i="7"/>
  <c r="AK84" i="7"/>
  <c r="AK76" i="7"/>
  <c r="AK53" i="7"/>
  <c r="AK45" i="7"/>
  <c r="AK37" i="7"/>
  <c r="AK29" i="7"/>
  <c r="AK21" i="7"/>
  <c r="AK13" i="7"/>
  <c r="AK1183" i="7"/>
  <c r="AK1470" i="7"/>
  <c r="AK1462" i="7"/>
  <c r="AK1454" i="7"/>
  <c r="AK323" i="7"/>
  <c r="AK186" i="7"/>
  <c r="AK170" i="7"/>
  <c r="AK152" i="7"/>
  <c r="AK129" i="7"/>
  <c r="AK120" i="7"/>
  <c r="AK114" i="7"/>
  <c r="AK108" i="7"/>
  <c r="AK104" i="7"/>
  <c r="AK99" i="7"/>
  <c r="AK93" i="7"/>
  <c r="AK85" i="7"/>
  <c r="AK77" i="7"/>
  <c r="AK54" i="7"/>
  <c r="AK46" i="7"/>
  <c r="AK38" i="7"/>
  <c r="AK30" i="7"/>
  <c r="AK22" i="7"/>
  <c r="AK14" i="7"/>
  <c r="AK6" i="7"/>
  <c r="AK1471" i="7"/>
  <c r="AK1463" i="7"/>
  <c r="AK1455" i="7"/>
  <c r="AK1447" i="7"/>
  <c r="AK315" i="7"/>
  <c r="AK214" i="7"/>
  <c r="AK208" i="7"/>
  <c r="AK201" i="7"/>
  <c r="AK121" i="7"/>
  <c r="AK94" i="7"/>
  <c r="AK86" i="7"/>
  <c r="AK78" i="7"/>
  <c r="AK70" i="7"/>
  <c r="AK47" i="7"/>
  <c r="AK39" i="7"/>
  <c r="AK31" i="7"/>
  <c r="AK23" i="7"/>
  <c r="AK15" i="7"/>
  <c r="AK7" i="7"/>
  <c r="AK245" i="7"/>
  <c r="AK207" i="7"/>
  <c r="AK194" i="7"/>
  <c r="AK177" i="7"/>
  <c r="AK161" i="7"/>
  <c r="AK144" i="7"/>
  <c r="AK95" i="7"/>
  <c r="AK87" i="7"/>
  <c r="AK79" i="7"/>
  <c r="AK71" i="7"/>
  <c r="AK48" i="7"/>
  <c r="AK40" i="7"/>
  <c r="AK32" i="7"/>
  <c r="AK24" i="7"/>
  <c r="AK16" i="7"/>
  <c r="AK8" i="7"/>
  <c r="AK1473" i="7"/>
  <c r="AK1465" i="7"/>
  <c r="AK1457" i="7"/>
  <c r="AK239" i="7"/>
  <c r="AK212" i="7"/>
  <c r="AK137" i="7"/>
  <c r="AK123" i="7"/>
  <c r="AK98" i="7"/>
  <c r="AK96" i="7"/>
  <c r="AK88" i="7"/>
  <c r="AK80" i="7"/>
  <c r="AK72" i="7"/>
  <c r="AK49" i="7"/>
  <c r="AK41" i="7"/>
  <c r="AK33" i="7"/>
  <c r="AK25" i="7"/>
  <c r="AK17" i="7"/>
  <c r="AK9" i="7"/>
  <c r="AK1474" i="7"/>
  <c r="AK1466" i="7"/>
  <c r="AK1458" i="7"/>
  <c r="AK1450" i="7"/>
  <c r="AK408" i="7"/>
  <c r="AK202" i="7"/>
  <c r="AK193" i="7"/>
  <c r="AK185" i="7"/>
  <c r="AK168" i="7"/>
  <c r="AK153" i="7"/>
  <c r="AK128" i="7"/>
  <c r="AK89" i="7"/>
  <c r="AK81" i="7"/>
  <c r="AK73" i="7"/>
  <c r="AK50" i="7"/>
  <c r="AK42" i="7"/>
  <c r="AK34" i="7"/>
  <c r="AK26" i="7"/>
  <c r="AK18" i="7"/>
  <c r="AK10" i="7"/>
  <c r="AK1475" i="7"/>
  <c r="AK1467" i="7"/>
  <c r="AK1459" i="7"/>
  <c r="AK1451" i="7"/>
  <c r="AK111" i="7"/>
  <c r="AK90" i="7"/>
  <c r="AK82" i="7"/>
  <c r="AK74" i="7"/>
  <c r="AK51" i="7"/>
  <c r="AK43" i="7"/>
  <c r="AK35" i="7"/>
  <c r="AK27" i="7"/>
  <c r="AK19" i="7"/>
  <c r="AK11" i="7"/>
  <c r="AK1083" i="7"/>
  <c r="AK253" i="7"/>
  <c r="AK178" i="7"/>
  <c r="AK160" i="7"/>
  <c r="AK145" i="7"/>
  <c r="AK112" i="7"/>
  <c r="AK103" i="7"/>
  <c r="AK101" i="7"/>
  <c r="AK91" i="7"/>
  <c r="AK52" i="7"/>
  <c r="AK1464" i="7"/>
  <c r="AK1440" i="7"/>
  <c r="AK1432" i="7"/>
  <c r="AK1424" i="7"/>
  <c r="AK1416" i="7"/>
  <c r="AK674" i="7"/>
  <c r="AK666" i="7"/>
  <c r="AK658" i="7"/>
  <c r="AK650" i="7"/>
  <c r="AK642" i="7"/>
  <c r="AK634" i="7"/>
  <c r="AK1443" i="7"/>
  <c r="AK1441" i="7"/>
  <c r="AK1433" i="7"/>
  <c r="AK1425" i="7"/>
  <c r="AK1417" i="7"/>
  <c r="AK675" i="7"/>
  <c r="AK667" i="7"/>
  <c r="AK659" i="7"/>
  <c r="AK651" i="7"/>
  <c r="AK643" i="7"/>
  <c r="AK635" i="7"/>
  <c r="AK44" i="7"/>
  <c r="AK1469" i="7"/>
  <c r="AK1468" i="7"/>
  <c r="AK1453" i="7"/>
  <c r="AK1452" i="7"/>
  <c r="AK1434" i="7"/>
  <c r="AK1426" i="7"/>
  <c r="AK1418" i="7"/>
  <c r="AK676" i="7"/>
  <c r="AK668" i="7"/>
  <c r="AK660" i="7"/>
  <c r="AK83" i="7"/>
  <c r="AK1449" i="7"/>
  <c r="AK1435" i="7"/>
  <c r="AK1427" i="7"/>
  <c r="AK1419" i="7"/>
  <c r="AK677" i="7"/>
  <c r="AK669" i="7"/>
  <c r="AK661" i="7"/>
  <c r="AK653" i="7"/>
  <c r="AK645" i="7"/>
  <c r="AK637" i="7"/>
  <c r="AK629" i="7"/>
  <c r="AK621" i="7"/>
  <c r="AK1476" i="7"/>
  <c r="AK1472" i="7"/>
  <c r="AK1456" i="7"/>
  <c r="AK1436" i="7"/>
  <c r="AK1428" i="7"/>
  <c r="AK1420" i="7"/>
  <c r="AK678" i="7"/>
  <c r="AK670" i="7"/>
  <c r="AK662" i="7"/>
  <c r="AK654" i="7"/>
  <c r="AK646" i="7"/>
  <c r="AK638" i="7"/>
  <c r="AK12" i="7"/>
  <c r="AK1445" i="7"/>
  <c r="AK1442" i="7"/>
  <c r="AK1437" i="7"/>
  <c r="AK1429" i="7"/>
  <c r="AK1421" i="7"/>
  <c r="AK679" i="7"/>
  <c r="AK671" i="7"/>
  <c r="AK663" i="7"/>
  <c r="AK655" i="7"/>
  <c r="AK36" i="7"/>
  <c r="AK1182" i="7"/>
  <c r="AK1461" i="7"/>
  <c r="AK1460" i="7"/>
  <c r="AK1448" i="7"/>
  <c r="AK1444" i="7"/>
  <c r="AK1438" i="7"/>
  <c r="AK1430" i="7"/>
  <c r="AK1422" i="7"/>
  <c r="AK680" i="7"/>
  <c r="AK672" i="7"/>
  <c r="AK664" i="7"/>
  <c r="AK656" i="7"/>
  <c r="AK648" i="7"/>
  <c r="AK640" i="7"/>
  <c r="AK632" i="7"/>
  <c r="AK624" i="7"/>
  <c r="AK1039" i="7"/>
  <c r="AK636" i="7"/>
  <c r="AK630" i="7"/>
  <c r="AK627" i="7"/>
  <c r="AK1037" i="7"/>
  <c r="AK1029" i="7"/>
  <c r="AK1021" i="7"/>
  <c r="AK1013" i="7"/>
  <c r="AK1005" i="7"/>
  <c r="AK997" i="7"/>
  <c r="AK989" i="7"/>
  <c r="AK981" i="7"/>
  <c r="AK1514" i="7"/>
  <c r="AK472" i="7"/>
  <c r="AK1815" i="7"/>
  <c r="AK1526" i="7"/>
  <c r="AK1507" i="7"/>
  <c r="AK1522" i="7"/>
  <c r="AK1490" i="7"/>
  <c r="AK1482" i="7"/>
  <c r="AK1335" i="7"/>
  <c r="AK63" i="7"/>
  <c r="AK28" i="7"/>
  <c r="AK20" i="7"/>
  <c r="AK626" i="7"/>
  <c r="AK625" i="7"/>
  <c r="AK1038" i="7"/>
  <c r="AK1030" i="7"/>
  <c r="AK1022" i="7"/>
  <c r="AK1014" i="7"/>
  <c r="AK1006" i="7"/>
  <c r="AK998" i="7"/>
  <c r="AK990" i="7"/>
  <c r="AK982" i="7"/>
  <c r="AK1788" i="7"/>
  <c r="AK473" i="7"/>
  <c r="AK1816" i="7"/>
  <c r="AK890" i="7"/>
  <c r="AK1508" i="7"/>
  <c r="AK1523" i="7"/>
  <c r="AK649" i="7"/>
  <c r="AK633" i="7"/>
  <c r="AK623" i="7"/>
  <c r="AK1031" i="7"/>
  <c r="AK1023" i="7"/>
  <c r="AK1015" i="7"/>
  <c r="AK1007" i="7"/>
  <c r="AK999" i="7"/>
  <c r="AK991" i="7"/>
  <c r="AK983" i="7"/>
  <c r="AK1789" i="7"/>
  <c r="AK474" i="7"/>
  <c r="AK1817" i="7"/>
  <c r="AK891" i="7"/>
  <c r="AK1605" i="7"/>
  <c r="AK1524" i="7"/>
  <c r="AK1516" i="7"/>
  <c r="AK1484" i="7"/>
  <c r="AK1337" i="7"/>
  <c r="AK65" i="7"/>
  <c r="AK57" i="7"/>
  <c r="AK665" i="7"/>
  <c r="AK657" i="7"/>
  <c r="AK647" i="7"/>
  <c r="AK641" i="7"/>
  <c r="AK622" i="7"/>
  <c r="AK620" i="7"/>
  <c r="AK1032" i="7"/>
  <c r="AK1024" i="7"/>
  <c r="AK1016" i="7"/>
  <c r="AK1008" i="7"/>
  <c r="AK1000" i="7"/>
  <c r="AK992" i="7"/>
  <c r="AK984" i="7"/>
  <c r="AK1790" i="7"/>
  <c r="AK1509" i="7"/>
  <c r="AK1818" i="7"/>
  <c r="AK892" i="7"/>
  <c r="AK1606" i="7"/>
  <c r="AK1525" i="7"/>
  <c r="AK1517" i="7"/>
  <c r="AK75" i="7"/>
  <c r="AK1446" i="7"/>
  <c r="AK1423" i="7"/>
  <c r="AK1415" i="7"/>
  <c r="AK639" i="7"/>
  <c r="AK619" i="7"/>
  <c r="AK1033" i="7"/>
  <c r="AK1025" i="7"/>
  <c r="AK1017" i="7"/>
  <c r="AK1009" i="7"/>
  <c r="AK1001" i="7"/>
  <c r="AK993" i="7"/>
  <c r="AK985" i="7"/>
  <c r="AK1791" i="7"/>
  <c r="AK1510" i="7"/>
  <c r="AK1819" i="7"/>
  <c r="AK893" i="7"/>
  <c r="AK1607" i="7"/>
  <c r="AK1324" i="7"/>
  <c r="AK1518" i="7"/>
  <c r="AK1486" i="7"/>
  <c r="AK1339" i="7"/>
  <c r="AK67" i="7"/>
  <c r="AK59" i="7"/>
  <c r="AK1770" i="7"/>
  <c r="AK1762" i="7"/>
  <c r="AK1754" i="7"/>
  <c r="AK1746" i="7"/>
  <c r="AK1738" i="7"/>
  <c r="AK1730" i="7"/>
  <c r="AK1431" i="7"/>
  <c r="AK652" i="7"/>
  <c r="AK1041" i="7"/>
  <c r="AK1040" i="7"/>
  <c r="AK1034" i="7"/>
  <c r="AK1026" i="7"/>
  <c r="AK1018" i="7"/>
  <c r="AK1010" i="7"/>
  <c r="AK1002" i="7"/>
  <c r="AK994" i="7"/>
  <c r="AK986" i="7"/>
  <c r="AK1792" i="7"/>
  <c r="AK1511" i="7"/>
  <c r="AK469" i="7"/>
  <c r="AK894" i="7"/>
  <c r="AK69" i="7"/>
  <c r="AK1325" i="7"/>
  <c r="AK1519" i="7"/>
  <c r="AK1487" i="7"/>
  <c r="AK1340" i="7"/>
  <c r="AK68" i="7"/>
  <c r="AK1439" i="7"/>
  <c r="AK673" i="7"/>
  <c r="AK631" i="7"/>
  <c r="AK1793" i="7"/>
  <c r="AK1334" i="7"/>
  <c r="AK66" i="7"/>
  <c r="AK62" i="7"/>
  <c r="AK1772" i="7"/>
  <c r="AK1757" i="7"/>
  <c r="AK1755" i="7"/>
  <c r="AK1742" i="7"/>
  <c r="AK1740" i="7"/>
  <c r="AK1723" i="7"/>
  <c r="AK1715" i="7"/>
  <c r="AK1248" i="7"/>
  <c r="AK699" i="7"/>
  <c r="AK1180" i="7"/>
  <c r="AK1512" i="7"/>
  <c r="AK1814" i="7"/>
  <c r="AK1326" i="7"/>
  <c r="AK1483" i="7"/>
  <c r="AK1761" i="7"/>
  <c r="AK1759" i="7"/>
  <c r="AK1744" i="7"/>
  <c r="AK1729" i="7"/>
  <c r="AK1724" i="7"/>
  <c r="AK1716" i="7"/>
  <c r="AK1311" i="7"/>
  <c r="AK763" i="7"/>
  <c r="AK1247" i="7"/>
  <c r="AK698" i="7"/>
  <c r="AK1035" i="7"/>
  <c r="AK1028" i="7"/>
  <c r="AK1019" i="7"/>
  <c r="AK1012" i="7"/>
  <c r="AK1003" i="7"/>
  <c r="AK996" i="7"/>
  <c r="AK1333" i="7"/>
  <c r="AK61" i="7"/>
  <c r="AK1765" i="7"/>
  <c r="AK1763" i="7"/>
  <c r="AK1750" i="7"/>
  <c r="AK1748" i="7"/>
  <c r="AK1733" i="7"/>
  <c r="AK1731" i="7"/>
  <c r="AK1725" i="7"/>
  <c r="AK1717" i="7"/>
  <c r="AK1321" i="7"/>
  <c r="AK826" i="7"/>
  <c r="AK1310" i="7"/>
  <c r="AK762" i="7"/>
  <c r="AK1246" i="7"/>
  <c r="AK697" i="7"/>
  <c r="AK988" i="7"/>
  <c r="AK470" i="7"/>
  <c r="AK1492" i="7"/>
  <c r="AK1520" i="7"/>
  <c r="AK1769" i="7"/>
  <c r="AK1767" i="7"/>
  <c r="AK1752" i="7"/>
  <c r="AK1737" i="7"/>
  <c r="AK1735" i="7"/>
  <c r="AK1726" i="7"/>
  <c r="AK1718" i="7"/>
  <c r="AK1710" i="7"/>
  <c r="AK889" i="7"/>
  <c r="AK1320" i="7"/>
  <c r="AK825" i="7"/>
  <c r="AK1309" i="7"/>
  <c r="AK761" i="7"/>
  <c r="AK1245" i="7"/>
  <c r="AK696" i="7"/>
  <c r="AK1177" i="7"/>
  <c r="AK644" i="7"/>
  <c r="AK980" i="7"/>
  <c r="AK1488" i="7"/>
  <c r="AK1336" i="7"/>
  <c r="AK64" i="7"/>
  <c r="AK1771" i="7"/>
  <c r="AK1758" i="7"/>
  <c r="AK1756" i="7"/>
  <c r="AK1741" i="7"/>
  <c r="AK1739" i="7"/>
  <c r="AK1513" i="7"/>
  <c r="AK895" i="7"/>
  <c r="AK1506" i="7"/>
  <c r="AK1489" i="7"/>
  <c r="AK1485" i="7"/>
  <c r="AK1342" i="7"/>
  <c r="AK1338" i="7"/>
  <c r="AK60" i="7"/>
  <c r="AK56" i="7"/>
  <c r="AK1774" i="7"/>
  <c r="AK1760" i="7"/>
  <c r="AK1745" i="7"/>
  <c r="AK1743" i="7"/>
  <c r="AK1728" i="7"/>
  <c r="AK1720" i="7"/>
  <c r="AK1712" i="7"/>
  <c r="AK1055" i="7"/>
  <c r="AK1036" i="7"/>
  <c r="AK1027" i="7"/>
  <c r="AK1020" i="7"/>
  <c r="AK1011" i="7"/>
  <c r="AK1004" i="7"/>
  <c r="AK995" i="7"/>
  <c r="AK1773" i="7"/>
  <c r="AK1766" i="7"/>
  <c r="AK1764" i="7"/>
  <c r="AK1749" i="7"/>
  <c r="AK1747" i="7"/>
  <c r="AK1734" i="7"/>
  <c r="AK1732" i="7"/>
  <c r="AK1721" i="7"/>
  <c r="AK1713" i="7"/>
  <c r="AK1118" i="7"/>
  <c r="AK468" i="7"/>
  <c r="AK1054" i="7"/>
  <c r="AK404" i="7"/>
  <c r="AK977" i="7"/>
  <c r="AK340" i="7"/>
  <c r="AK886" i="7"/>
  <c r="AK1317" i="7"/>
  <c r="AK822" i="7"/>
  <c r="AK1413" i="7"/>
  <c r="AK1405" i="7"/>
  <c r="AK1397" i="7"/>
  <c r="AK1389" i="7"/>
  <c r="AK1381" i="7"/>
  <c r="AK1373" i="7"/>
  <c r="AK628" i="7"/>
  <c r="AK617" i="7"/>
  <c r="AK887" i="7"/>
  <c r="AK403" i="7"/>
  <c r="AK1308" i="7"/>
  <c r="AK823" i="7"/>
  <c r="AK759" i="7"/>
  <c r="AK1411" i="7"/>
  <c r="AK1396" i="7"/>
  <c r="AK1394" i="7"/>
  <c r="AK1379" i="7"/>
  <c r="AK1363" i="7"/>
  <c r="AK1355" i="7"/>
  <c r="AK987" i="7"/>
  <c r="AK1491" i="7"/>
  <c r="AK58" i="7"/>
  <c r="AK1116" i="7"/>
  <c r="AK760" i="7"/>
  <c r="AK615" i="7"/>
  <c r="AK464" i="7"/>
  <c r="AK338" i="7"/>
  <c r="AK1400" i="7"/>
  <c r="AK1398" i="7"/>
  <c r="AK1385" i="7"/>
  <c r="AK1383" i="7"/>
  <c r="AK1364" i="7"/>
  <c r="AK1356" i="7"/>
  <c r="AK1306" i="7"/>
  <c r="AK884" i="7"/>
  <c r="AK1343" i="7"/>
  <c r="AK1521" i="7"/>
  <c r="AK1341" i="7"/>
  <c r="AK1736" i="7"/>
  <c r="AK978" i="7"/>
  <c r="AK467" i="7"/>
  <c r="AK1318" i="7"/>
  <c r="AK465" i="7"/>
  <c r="AK695" i="7"/>
  <c r="AK1404" i="7"/>
  <c r="AK1402" i="7"/>
  <c r="AK1387" i="7"/>
  <c r="AK1372" i="7"/>
  <c r="AK1370" i="7"/>
  <c r="AK1365" i="7"/>
  <c r="AK1357" i="7"/>
  <c r="AK1316" i="7"/>
  <c r="AK954" i="7"/>
  <c r="AK337" i="7"/>
  <c r="AK963" i="7"/>
  <c r="AK471" i="7"/>
  <c r="AK1768" i="7"/>
  <c r="AK1179" i="7"/>
  <c r="AK466" i="7"/>
  <c r="AK405" i="7"/>
  <c r="AK342" i="7"/>
  <c r="AK1319" i="7"/>
  <c r="AK1727" i="7"/>
  <c r="AK1719" i="7"/>
  <c r="AK1711" i="7"/>
  <c r="AK979" i="7"/>
  <c r="AK888" i="7"/>
  <c r="AK616" i="7"/>
  <c r="AK1178" i="7"/>
  <c r="AK1244" i="7"/>
  <c r="AK1114" i="7"/>
  <c r="AK401" i="7"/>
  <c r="AK1414" i="7"/>
  <c r="AK1401" i="7"/>
  <c r="AK1399" i="7"/>
  <c r="AK1384" i="7"/>
  <c r="AK1382" i="7"/>
  <c r="AK1368" i="7"/>
  <c r="AK1360" i="7"/>
  <c r="AK1352" i="7"/>
  <c r="AK1050" i="7"/>
  <c r="AK613" i="7"/>
  <c r="AK1112" i="7"/>
  <c r="AK693" i="7"/>
  <c r="AK1174" i="7"/>
  <c r="AK1753" i="7"/>
  <c r="AK1751" i="7"/>
  <c r="AK1722" i="7"/>
  <c r="AK1714" i="7"/>
  <c r="AK1181" i="7"/>
  <c r="AK618" i="7"/>
  <c r="AK341" i="7"/>
  <c r="AK1053" i="7"/>
  <c r="AK824" i="7"/>
  <c r="AK1115" i="7"/>
  <c r="AK1117" i="7"/>
  <c r="AK1052" i="7"/>
  <c r="AK976" i="7"/>
  <c r="AK975" i="7"/>
  <c r="AK885" i="7"/>
  <c r="AK1307" i="7"/>
  <c r="AK1051" i="7"/>
  <c r="AK1407" i="7"/>
  <c r="AK1393" i="7"/>
  <c r="AK1386" i="7"/>
  <c r="AK1376" i="7"/>
  <c r="AK1369" i="7"/>
  <c r="AK1359" i="7"/>
  <c r="AK1176" i="7"/>
  <c r="AK463" i="7"/>
  <c r="AK820" i="7"/>
  <c r="AK952" i="7"/>
  <c r="AK819" i="7"/>
  <c r="AK335" i="7"/>
  <c r="AK1412" i="7"/>
  <c r="AK1406" i="7"/>
  <c r="AK1403" i="7"/>
  <c r="AK400" i="7"/>
  <c r="AK1315" i="7"/>
  <c r="AK1111" i="7"/>
  <c r="AK972" i="7"/>
  <c r="AK398" i="7"/>
  <c r="AK971" i="7"/>
  <c r="AK460" i="7"/>
  <c r="AK960" i="7"/>
  <c r="AK396" i="7"/>
  <c r="AK949" i="7"/>
  <c r="AK339" i="7"/>
  <c r="AK1410" i="7"/>
  <c r="AK1409" i="7"/>
  <c r="AK1395" i="7"/>
  <c r="AK1362" i="7"/>
  <c r="AK1243" i="7"/>
  <c r="AK1305" i="7"/>
  <c r="AK1314" i="7"/>
  <c r="AK1241" i="7"/>
  <c r="AK461" i="7"/>
  <c r="AK1047" i="7"/>
  <c r="AK610" i="7"/>
  <c r="AK970" i="7"/>
  <c r="AK459" i="7"/>
  <c r="AK959" i="7"/>
  <c r="AK395" i="7"/>
  <c r="AK948" i="7"/>
  <c r="AK331" i="7"/>
  <c r="AK877" i="7"/>
  <c r="AK605" i="7"/>
  <c r="AK597" i="7"/>
  <c r="AK589" i="7"/>
  <c r="AK581" i="7"/>
  <c r="AK573" i="7"/>
  <c r="AK565" i="7"/>
  <c r="AK557" i="7"/>
  <c r="AK549" i="7"/>
  <c r="AK614" i="7"/>
  <c r="AK1408" i="7"/>
  <c r="AK1390" i="7"/>
  <c r="AK1358" i="7"/>
  <c r="AK1353" i="7"/>
  <c r="AK1350" i="7"/>
  <c r="AK1242" i="7"/>
  <c r="AK1175" i="7"/>
  <c r="AK612" i="7"/>
  <c r="AK399" i="7"/>
  <c r="AK611" i="7"/>
  <c r="AK1110" i="7"/>
  <c r="AK691" i="7"/>
  <c r="AK1046" i="7"/>
  <c r="AK609" i="7"/>
  <c r="AK969" i="7"/>
  <c r="AK458" i="7"/>
  <c r="AK958" i="7"/>
  <c r="AK394" i="7"/>
  <c r="AK947" i="7"/>
  <c r="AK330" i="7"/>
  <c r="AK1367" i="7"/>
  <c r="AK1361" i="7"/>
  <c r="AK1049" i="7"/>
  <c r="AK757" i="7"/>
  <c r="AK962" i="7"/>
  <c r="AK882" i="7"/>
  <c r="AK692" i="7"/>
  <c r="AK1173" i="7"/>
  <c r="AK755" i="7"/>
  <c r="AK1109" i="7"/>
  <c r="AK690" i="7"/>
  <c r="AK1045" i="7"/>
  <c r="AK608" i="7"/>
  <c r="AK968" i="7"/>
  <c r="AK457" i="7"/>
  <c r="AK957" i="7"/>
  <c r="AK1392" i="7"/>
  <c r="AK1388" i="7"/>
  <c r="AK1375" i="7"/>
  <c r="AK1351" i="7"/>
  <c r="AK1113" i="7"/>
  <c r="AK964" i="7"/>
  <c r="AK973" i="7"/>
  <c r="AK953" i="7"/>
  <c r="AK1048" i="7"/>
  <c r="AK756" i="7"/>
  <c r="AK1240" i="7"/>
  <c r="AK818" i="7"/>
  <c r="AK1172" i="7"/>
  <c r="AK754" i="7"/>
  <c r="AK1391" i="7"/>
  <c r="AK1380" i="7"/>
  <c r="AK1374" i="7"/>
  <c r="AK1371" i="7"/>
  <c r="AK1354" i="7"/>
  <c r="AK821" i="7"/>
  <c r="AK883" i="7"/>
  <c r="AK336" i="7"/>
  <c r="AK1304" i="7"/>
  <c r="AK1303" i="7"/>
  <c r="AK881" i="7"/>
  <c r="AK1239" i="7"/>
  <c r="AK817" i="7"/>
  <c r="AK1171" i="7"/>
  <c r="AK753" i="7"/>
  <c r="AK1107" i="7"/>
  <c r="AK688" i="7"/>
  <c r="AK1043" i="7"/>
  <c r="AK606" i="7"/>
  <c r="AK601" i="7"/>
  <c r="AK593" i="7"/>
  <c r="AK585" i="7"/>
  <c r="AK577" i="7"/>
  <c r="AK569" i="7"/>
  <c r="AK561" i="7"/>
  <c r="AK553" i="7"/>
  <c r="AK545" i="7"/>
  <c r="AK1313" i="7"/>
  <c r="AK1170" i="7"/>
  <c r="AK751" i="7"/>
  <c r="AK590" i="7"/>
  <c r="AK588" i="7"/>
  <c r="AK574" i="7"/>
  <c r="AK572" i="7"/>
  <c r="AK558" i="7"/>
  <c r="AK556" i="7"/>
  <c r="AK542" i="7"/>
  <c r="AK1823" i="7"/>
  <c r="AK1799" i="7"/>
  <c r="AK1702" i="7"/>
  <c r="AK1108" i="7"/>
  <c r="AK689" i="7"/>
  <c r="AK332" i="7"/>
  <c r="AK815" i="7"/>
  <c r="AK587" i="7"/>
  <c r="AK571" i="7"/>
  <c r="AK555" i="7"/>
  <c r="AK1825" i="7"/>
  <c r="AK1806" i="7"/>
  <c r="AK1703" i="7"/>
  <c r="AK1626" i="7"/>
  <c r="AK1378" i="7"/>
  <c r="AK967" i="7"/>
  <c r="AK814" i="7"/>
  <c r="AK603" i="7"/>
  <c r="AK602" i="7"/>
  <c r="AK600" i="7"/>
  <c r="AK586" i="7"/>
  <c r="AK584" i="7"/>
  <c r="AK570" i="7"/>
  <c r="AK568" i="7"/>
  <c r="AK554" i="7"/>
  <c r="AK552" i="7"/>
  <c r="AK541" i="7"/>
  <c r="AK1826" i="7"/>
  <c r="AK1809" i="7"/>
  <c r="AK1705" i="7"/>
  <c r="AK1629" i="7"/>
  <c r="AK1604" i="7"/>
  <c r="AK974" i="7"/>
  <c r="AK1238" i="7"/>
  <c r="AK816" i="7"/>
  <c r="AK752" i="7"/>
  <c r="AK599" i="7"/>
  <c r="AK583" i="7"/>
  <c r="AK567" i="7"/>
  <c r="AK551" i="7"/>
  <c r="AK1827" i="7"/>
  <c r="AK1811" i="7"/>
  <c r="AK1707" i="7"/>
  <c r="AK1366" i="7"/>
  <c r="AK880" i="7"/>
  <c r="AK333" i="7"/>
  <c r="AK879" i="7"/>
  <c r="AK1044" i="7"/>
  <c r="AK878" i="7"/>
  <c r="AK1169" i="7"/>
  <c r="AK604" i="7"/>
  <c r="AK598" i="7"/>
  <c r="AK596" i="7"/>
  <c r="AK582" i="7"/>
  <c r="AK580" i="7"/>
  <c r="AK566" i="7"/>
  <c r="AK564" i="7"/>
  <c r="AK550" i="7"/>
  <c r="AK548" i="7"/>
  <c r="AK1828" i="7"/>
  <c r="AK1812" i="7"/>
  <c r="AK1709" i="7"/>
  <c r="AK1635" i="7"/>
  <c r="AK1614" i="7"/>
  <c r="AK758" i="7"/>
  <c r="AK462" i="7"/>
  <c r="AK334" i="7"/>
  <c r="AK950" i="7"/>
  <c r="AK687" i="7"/>
  <c r="AK393" i="7"/>
  <c r="AK595" i="7"/>
  <c r="AK579" i="7"/>
  <c r="AK563" i="7"/>
  <c r="AK547" i="7"/>
  <c r="AK539" i="7"/>
  <c r="AK1813" i="7"/>
  <c r="AK1775" i="7"/>
  <c r="AK951" i="7"/>
  <c r="AK397" i="7"/>
  <c r="AK1237" i="7"/>
  <c r="AK1106" i="7"/>
  <c r="AK594" i="7"/>
  <c r="AK592" i="7"/>
  <c r="AK578" i="7"/>
  <c r="AK576" i="7"/>
  <c r="AK562" i="7"/>
  <c r="AK560" i="7"/>
  <c r="AK546" i="7"/>
  <c r="AK544" i="7"/>
  <c r="AK540" i="7"/>
  <c r="AK1820" i="7"/>
  <c r="AK1781" i="7"/>
  <c r="AK1700" i="7"/>
  <c r="AK1617" i="7"/>
  <c r="AK1530" i="7"/>
  <c r="AK402" i="7"/>
  <c r="AK1377" i="7"/>
  <c r="AK694" i="7"/>
  <c r="AK961" i="7"/>
  <c r="AK607" i="7"/>
  <c r="AK1236" i="7"/>
  <c r="AK456" i="7"/>
  <c r="AK591" i="7"/>
  <c r="AK575" i="7"/>
  <c r="AK559" i="7"/>
  <c r="AK543" i="7"/>
  <c r="AK1821" i="7"/>
  <c r="AK1787" i="7"/>
  <c r="AK1701" i="7"/>
  <c r="AK1528" i="7"/>
  <c r="AK1505" i="7"/>
  <c r="AK1349" i="7"/>
  <c r="AK1323" i="7"/>
  <c r="AK1105" i="7"/>
  <c r="AK686" i="7"/>
  <c r="AK278" i="7"/>
  <c r="AK532" i="7"/>
  <c r="AK965" i="7"/>
  <c r="AK1633" i="7"/>
  <c r="AK1620" i="7"/>
  <c r="AK1610" i="7"/>
  <c r="AK1478" i="7"/>
  <c r="AK1327" i="7"/>
  <c r="AK1168" i="7"/>
  <c r="AK750" i="7"/>
  <c r="AK279" i="7"/>
  <c r="AK5" i="7"/>
  <c r="AK533" i="7"/>
  <c r="AK1348" i="7"/>
  <c r="AK1480" i="7"/>
  <c r="AK1329" i="7"/>
  <c r="AK1235" i="7"/>
  <c r="AK813" i="7"/>
  <c r="AK329" i="7"/>
  <c r="AK55" i="7"/>
  <c r="AK534" i="7"/>
  <c r="AK1637" i="7"/>
  <c r="AK1601" i="7"/>
  <c r="AK1598" i="7"/>
  <c r="AK1504" i="7"/>
  <c r="AK1481" i="7"/>
  <c r="AK1331" i="7"/>
  <c r="AK1299" i="7"/>
  <c r="AK876" i="7"/>
  <c r="AK392" i="7"/>
  <c r="AK119" i="7"/>
  <c r="AK535" i="7"/>
  <c r="AK1636" i="7"/>
  <c r="AK1616" i="7"/>
  <c r="AK1532" i="7"/>
  <c r="AK1515" i="7"/>
  <c r="AK1332" i="7"/>
  <c r="AK1301" i="7"/>
  <c r="AK946" i="7"/>
  <c r="AK455" i="7"/>
  <c r="AK169" i="7"/>
  <c r="AK536" i="7"/>
  <c r="AK1708" i="7"/>
  <c r="AK1344" i="7"/>
  <c r="AK1302" i="7"/>
  <c r="AK956" i="7"/>
  <c r="AK525" i="7"/>
  <c r="AK223" i="7"/>
  <c r="AK537" i="7"/>
  <c r="AK529" i="7"/>
  <c r="AK1623" i="7"/>
  <c r="AK1345" i="7"/>
  <c r="AK1312" i="7"/>
  <c r="AK966" i="7"/>
  <c r="AK527" i="7"/>
  <c r="AK274" i="7"/>
  <c r="AK530" i="7"/>
  <c r="AK1493" i="7"/>
  <c r="AK1347" i="7"/>
  <c r="AK1322" i="7"/>
  <c r="AK1042" i="7"/>
  <c r="AK538" i="7"/>
  <c r="AK276" i="7"/>
  <c r="AK531" i="7"/>
  <c r="AK528" i="7"/>
  <c r="AK1497" i="7"/>
  <c r="AK682" i="7"/>
  <c r="AK1498" i="7"/>
  <c r="AK683" i="7"/>
  <c r="AK1499" i="7"/>
  <c r="AK684" i="7"/>
  <c r="AK1500" i="7"/>
  <c r="AK685" i="7"/>
  <c r="AK1531" i="7"/>
  <c r="AK1501" i="7"/>
  <c r="AK749" i="7"/>
  <c r="AK1495" i="7"/>
  <c r="AK1706" i="7"/>
  <c r="AK1479" i="7"/>
  <c r="AK526" i="7"/>
  <c r="AK222" i="7"/>
  <c r="AK220" i="7"/>
  <c r="AK1805" i="7"/>
  <c r="AK1527" i="7"/>
  <c r="AK945" i="7"/>
  <c r="AK1502" i="7"/>
  <c r="AK1810" i="7"/>
  <c r="AK1808" i="7"/>
  <c r="AK1597" i="7"/>
  <c r="AK1807" i="7"/>
  <c r="AK1529" i="7"/>
  <c r="AK955" i="7"/>
  <c r="AK1496" i="7"/>
  <c r="AK221" i="7"/>
  <c r="AK1346" i="7"/>
  <c r="AK1822" i="7"/>
  <c r="AK1613" i="7"/>
  <c r="AK1298" i="7"/>
  <c r="AK681" i="7"/>
  <c r="AK277" i="7"/>
  <c r="AK1824" i="7"/>
  <c r="AK1615" i="7"/>
  <c r="AK1300" i="7"/>
  <c r="AK1829" i="7"/>
  <c r="AK1632" i="7"/>
  <c r="AK1328" i="7"/>
  <c r="AK273" i="7"/>
  <c r="AK1503" i="7"/>
  <c r="AK1830" i="7"/>
  <c r="AK1634" i="7"/>
  <c r="AK1330" i="7"/>
  <c r="AK275" i="7"/>
  <c r="AK1494" i="7"/>
  <c r="AK219" i="7"/>
  <c r="AK1704" i="7"/>
  <c r="AK1477" i="7"/>
  <c r="AK524" i="7"/>
  <c r="AK2" i="7"/>
  <c r="G138" i="3"/>
  <c r="G128" i="3"/>
  <c r="G118" i="3"/>
  <c r="G139" i="3"/>
  <c r="G129" i="3"/>
  <c r="G131" i="3"/>
  <c r="G141" i="3"/>
  <c r="G132" i="3"/>
  <c r="G121" i="3"/>
  <c r="G110" i="3"/>
  <c r="G144" i="3"/>
  <c r="G124" i="3"/>
  <c r="G125" i="3"/>
  <c r="G143" i="3"/>
  <c r="G133" i="3"/>
  <c r="G123" i="3"/>
  <c r="G113" i="3"/>
  <c r="G134" i="3"/>
  <c r="G114" i="3"/>
  <c r="G135" i="3"/>
  <c r="G116" i="3"/>
  <c r="G136" i="3"/>
  <c r="G126" i="3"/>
  <c r="G117" i="3"/>
  <c r="G119" i="3"/>
  <c r="G140" i="3"/>
  <c r="G120" i="3"/>
  <c r="G97" i="3"/>
  <c r="G98" i="3"/>
  <c r="B5" i="16"/>
  <c r="N5" i="16" s="1"/>
  <c r="G73" i="16" s="1"/>
  <c r="E75" i="3"/>
  <c r="E10" i="3"/>
  <c r="E12" i="3"/>
  <c r="E13" i="3"/>
  <c r="E14" i="3"/>
  <c r="E15" i="3"/>
  <c r="E16" i="3"/>
  <c r="E17" i="3"/>
  <c r="E18" i="3"/>
  <c r="E19" i="3"/>
  <c r="E20" i="3"/>
  <c r="E21" i="3"/>
  <c r="E22" i="3"/>
  <c r="E23" i="3"/>
  <c r="E24" i="3"/>
  <c r="E25" i="3"/>
  <c r="E26" i="3"/>
  <c r="E27" i="3"/>
  <c r="E28" i="3"/>
  <c r="E29" i="3"/>
  <c r="E30" i="3"/>
  <c r="E31" i="3"/>
  <c r="E32" i="3"/>
  <c r="E33" i="3"/>
  <c r="E35" i="3"/>
  <c r="E36" i="3"/>
  <c r="E37" i="3"/>
  <c r="E38" i="3"/>
  <c r="E39" i="3"/>
  <c r="E40" i="3"/>
  <c r="E41" i="3"/>
  <c r="E42" i="3"/>
  <c r="E43" i="3"/>
  <c r="E44" i="3"/>
  <c r="E45" i="3"/>
  <c r="E47" i="3"/>
  <c r="E48" i="3"/>
  <c r="E49" i="3"/>
  <c r="E50" i="3"/>
  <c r="E51" i="3"/>
  <c r="E52" i="3"/>
  <c r="E53" i="3"/>
  <c r="E54" i="3"/>
  <c r="E55" i="3"/>
  <c r="E56" i="3"/>
  <c r="E57" i="3"/>
  <c r="E58" i="3"/>
  <c r="E59" i="3"/>
  <c r="E60" i="3"/>
  <c r="E61" i="3"/>
  <c r="E62" i="3"/>
  <c r="E63" i="3"/>
  <c r="E64" i="3"/>
  <c r="E65" i="3"/>
  <c r="E66" i="3"/>
  <c r="E67" i="3"/>
  <c r="E68" i="3"/>
  <c r="E69" i="3"/>
  <c r="E70" i="3"/>
  <c r="E71" i="3"/>
  <c r="E72" i="3"/>
  <c r="E73" i="3"/>
  <c r="E76" i="3"/>
  <c r="E77" i="3"/>
  <c r="E78" i="3"/>
  <c r="E79" i="3"/>
  <c r="E80" i="3"/>
  <c r="E81" i="3"/>
  <c r="E82" i="3"/>
  <c r="E83" i="3"/>
  <c r="E84" i="3"/>
  <c r="E85" i="3"/>
  <c r="E86" i="3"/>
  <c r="E87" i="3"/>
  <c r="E88" i="3"/>
  <c r="E89" i="3"/>
  <c r="E90" i="3"/>
  <c r="E91" i="3"/>
  <c r="E92" i="3"/>
  <c r="E93" i="3"/>
  <c r="E94" i="3"/>
  <c r="E95" i="3"/>
  <c r="E96" i="3"/>
  <c r="E99" i="3"/>
  <c r="E100" i="3"/>
  <c r="E101" i="3"/>
  <c r="E102" i="3"/>
  <c r="E103" i="3"/>
  <c r="E104" i="3"/>
  <c r="E105" i="3"/>
  <c r="E9" i="3"/>
  <c r="G91" i="16" l="1"/>
  <c r="G92" i="16"/>
  <c r="N6" i="16"/>
  <c r="G9" i="16"/>
  <c r="G10" i="16"/>
  <c r="G18" i="16"/>
  <c r="G33" i="16"/>
  <c r="G17" i="16"/>
  <c r="G24" i="16"/>
  <c r="G98" i="16"/>
  <c r="G99" i="16"/>
  <c r="G101" i="16"/>
  <c r="G96" i="16"/>
  <c r="G97" i="16"/>
  <c r="G95" i="16"/>
  <c r="G94" i="16"/>
  <c r="G93" i="16"/>
  <c r="G87" i="16"/>
  <c r="G88" i="16"/>
  <c r="G89" i="16"/>
  <c r="G84" i="16"/>
  <c r="G90" i="16"/>
  <c r="G86" i="16"/>
  <c r="G80" i="16"/>
  <c r="G81" i="16"/>
  <c r="G79" i="16"/>
  <c r="G83" i="16"/>
  <c r="G75" i="16"/>
  <c r="G76" i="16"/>
  <c r="G85" i="16"/>
  <c r="G78" i="16"/>
  <c r="G74" i="16"/>
  <c r="G69" i="16"/>
  <c r="G70" i="16"/>
  <c r="G77" i="16"/>
  <c r="G71" i="16"/>
  <c r="G58" i="16"/>
  <c r="G59" i="16"/>
  <c r="G60" i="16"/>
  <c r="G82" i="16"/>
  <c r="G61" i="16"/>
  <c r="G62" i="16"/>
  <c r="G54" i="16"/>
  <c r="G64" i="16"/>
  <c r="G72" i="16"/>
  <c r="G56" i="16"/>
  <c r="G57" i="16"/>
  <c r="G47" i="16"/>
  <c r="G48" i="16"/>
  <c r="G49" i="16"/>
  <c r="G50" i="16"/>
  <c r="G51" i="16"/>
  <c r="G43" i="16"/>
  <c r="G63" i="16"/>
  <c r="G52" i="16"/>
  <c r="G44" i="16"/>
  <c r="G38" i="16"/>
  <c r="G39" i="16"/>
  <c r="G34" i="16"/>
  <c r="G53" i="16"/>
  <c r="G46" i="16"/>
  <c r="G65" i="16"/>
  <c r="G45" i="16"/>
  <c r="G41" i="16"/>
  <c r="G35" i="16"/>
  <c r="G42" i="16"/>
  <c r="G36" i="16"/>
  <c r="G37" i="16"/>
  <c r="G16" i="16"/>
  <c r="G23" i="16"/>
  <c r="G30" i="16"/>
  <c r="AL5" i="16"/>
  <c r="G22" i="16"/>
  <c r="G29" i="16"/>
  <c r="G15" i="16"/>
  <c r="G21" i="16"/>
  <c r="G28" i="16"/>
  <c r="G14" i="16"/>
  <c r="G27" i="16"/>
  <c r="G55" i="16"/>
  <c r="G13" i="16"/>
  <c r="G20" i="16"/>
  <c r="G12" i="16"/>
  <c r="G19" i="16"/>
  <c r="H91" i="16" l="1"/>
  <c r="H92" i="16"/>
  <c r="O6" i="16"/>
  <c r="H98" i="16"/>
  <c r="H99" i="16"/>
  <c r="H101" i="16"/>
  <c r="H94" i="16"/>
  <c r="H97" i="16"/>
  <c r="H96" i="16"/>
  <c r="H95" i="16"/>
  <c r="H88" i="16"/>
  <c r="H89" i="16"/>
  <c r="H90" i="16"/>
  <c r="H86" i="16"/>
  <c r="H85" i="16"/>
  <c r="H81" i="16"/>
  <c r="H93" i="16"/>
  <c r="H84" i="16"/>
  <c r="H82" i="16"/>
  <c r="H77" i="16"/>
  <c r="H87" i="16"/>
  <c r="H83" i="16"/>
  <c r="H80" i="16"/>
  <c r="H76" i="16"/>
  <c r="H78" i="16"/>
  <c r="H79" i="16"/>
  <c r="H74" i="16"/>
  <c r="H75" i="16"/>
  <c r="H69" i="16"/>
  <c r="H70" i="16"/>
  <c r="H71" i="16"/>
  <c r="H72" i="16"/>
  <c r="H59" i="16"/>
  <c r="H60" i="16"/>
  <c r="H61" i="16"/>
  <c r="H62" i="16"/>
  <c r="H63" i="16"/>
  <c r="H55" i="16"/>
  <c r="H65" i="16"/>
  <c r="H57" i="16"/>
  <c r="H47" i="16"/>
  <c r="H58" i="16"/>
  <c r="H48" i="16"/>
  <c r="H64" i="16"/>
  <c r="H49" i="16"/>
  <c r="H73" i="16"/>
  <c r="H50" i="16"/>
  <c r="H54" i="16"/>
  <c r="H51" i="16"/>
  <c r="H52" i="16"/>
  <c r="H44" i="16"/>
  <c r="H53" i="16"/>
  <c r="H45" i="16"/>
  <c r="H43" i="16"/>
  <c r="H38" i="16"/>
  <c r="H39" i="16"/>
  <c r="H34" i="16"/>
  <c r="H46" i="16"/>
  <c r="H41" i="16"/>
  <c r="H35" i="16"/>
  <c r="H56" i="16"/>
  <c r="H42" i="16"/>
  <c r="H36" i="16"/>
  <c r="H37" i="16"/>
  <c r="H20" i="16"/>
  <c r="H13" i="16"/>
  <c r="H27" i="16"/>
  <c r="H14" i="16"/>
  <c r="H28" i="16"/>
  <c r="H21" i="16"/>
  <c r="H15" i="16"/>
  <c r="H29" i="16"/>
  <c r="H22" i="16"/>
  <c r="BJ5" i="16"/>
  <c r="H30" i="16"/>
  <c r="H23" i="16"/>
  <c r="H16" i="16"/>
  <c r="H24" i="16"/>
  <c r="H17" i="16"/>
  <c r="H9" i="16"/>
  <c r="H33" i="16"/>
  <c r="H18" i="16"/>
  <c r="H10" i="16"/>
  <c r="AL6" i="16"/>
  <c r="H12" i="16"/>
  <c r="H19" i="16"/>
  <c r="I91" i="16" l="1"/>
  <c r="I92" i="16"/>
  <c r="CH5" i="16"/>
  <c r="P6" i="16"/>
  <c r="AM6" i="16"/>
  <c r="I98" i="16"/>
  <c r="I99" i="16"/>
  <c r="I101" i="16"/>
  <c r="I95" i="16"/>
  <c r="I96" i="16"/>
  <c r="I97" i="16"/>
  <c r="I90" i="16"/>
  <c r="I94" i="16"/>
  <c r="I93" i="16"/>
  <c r="I88" i="16"/>
  <c r="I89" i="16"/>
  <c r="I86" i="16"/>
  <c r="I85" i="16"/>
  <c r="I87" i="16"/>
  <c r="I84" i="16"/>
  <c r="I82" i="16"/>
  <c r="I83" i="16"/>
  <c r="I78" i="16"/>
  <c r="I80" i="16"/>
  <c r="I75" i="16"/>
  <c r="I81" i="16"/>
  <c r="I79" i="16"/>
  <c r="I77" i="16"/>
  <c r="I76" i="16"/>
  <c r="I69" i="16"/>
  <c r="I70" i="16"/>
  <c r="I71" i="16"/>
  <c r="I72" i="16"/>
  <c r="I73" i="16"/>
  <c r="I60" i="16"/>
  <c r="I74" i="16"/>
  <c r="I61" i="16"/>
  <c r="I62" i="16"/>
  <c r="I54" i="16"/>
  <c r="I63" i="16"/>
  <c r="I55" i="16"/>
  <c r="I64" i="16"/>
  <c r="I56" i="16"/>
  <c r="I58" i="16"/>
  <c r="I57" i="16"/>
  <c r="I48" i="16"/>
  <c r="I49" i="16"/>
  <c r="I50" i="16"/>
  <c r="I51" i="16"/>
  <c r="I43" i="16"/>
  <c r="I52" i="16"/>
  <c r="I59" i="16"/>
  <c r="I53" i="16"/>
  <c r="I45" i="16"/>
  <c r="I65" i="16"/>
  <c r="I46" i="16"/>
  <c r="I39" i="16"/>
  <c r="I34" i="16"/>
  <c r="I47" i="16"/>
  <c r="I41" i="16"/>
  <c r="I35" i="16"/>
  <c r="I42" i="16"/>
  <c r="I36" i="16"/>
  <c r="I37" i="16"/>
  <c r="I44" i="16"/>
  <c r="I27" i="16"/>
  <c r="I14" i="16"/>
  <c r="I28" i="16"/>
  <c r="I21" i="16"/>
  <c r="I15" i="16"/>
  <c r="I29" i="16"/>
  <c r="I22" i="16"/>
  <c r="I30" i="16"/>
  <c r="I23" i="16"/>
  <c r="I16" i="16"/>
  <c r="I24" i="16"/>
  <c r="I17" i="16"/>
  <c r="I9" i="16"/>
  <c r="I33" i="16"/>
  <c r="I18" i="16"/>
  <c r="I10" i="16"/>
  <c r="I38" i="16"/>
  <c r="I19" i="16"/>
  <c r="I12" i="16"/>
  <c r="BJ6" i="16"/>
  <c r="I20" i="16"/>
  <c r="I13" i="16"/>
  <c r="J91" i="16" l="1"/>
  <c r="J92" i="16"/>
  <c r="Q6" i="16"/>
  <c r="BK6" i="16"/>
  <c r="J98" i="16"/>
  <c r="J99" i="16"/>
  <c r="J101" i="16"/>
  <c r="J96" i="16"/>
  <c r="J95" i="16"/>
  <c r="J97" i="16"/>
  <c r="J90" i="16"/>
  <c r="J94" i="16"/>
  <c r="J93" i="16"/>
  <c r="J88" i="16"/>
  <c r="J89" i="16"/>
  <c r="J86" i="16"/>
  <c r="J85" i="16"/>
  <c r="J83" i="16"/>
  <c r="J87" i="16"/>
  <c r="J79" i="16"/>
  <c r="J80" i="16"/>
  <c r="J76" i="16"/>
  <c r="J81" i="16"/>
  <c r="J78" i="16"/>
  <c r="J84" i="16"/>
  <c r="J77" i="16"/>
  <c r="J82" i="16"/>
  <c r="J75" i="16"/>
  <c r="J69" i="16"/>
  <c r="J70" i="16"/>
  <c r="J71" i="16"/>
  <c r="J72" i="16"/>
  <c r="J73" i="16"/>
  <c r="J74" i="16"/>
  <c r="J61" i="16"/>
  <c r="J62" i="16"/>
  <c r="J54" i="16"/>
  <c r="J63" i="16"/>
  <c r="J55" i="16"/>
  <c r="J64" i="16"/>
  <c r="J56" i="16"/>
  <c r="J65" i="16"/>
  <c r="J57" i="16"/>
  <c r="J59" i="16"/>
  <c r="J58" i="16"/>
  <c r="J49" i="16"/>
  <c r="J60" i="16"/>
  <c r="J50" i="16"/>
  <c r="J51" i="16"/>
  <c r="J43" i="16"/>
  <c r="J52" i="16"/>
  <c r="J44" i="16"/>
  <c r="J53" i="16"/>
  <c r="J46" i="16"/>
  <c r="J47" i="16"/>
  <c r="J48" i="16"/>
  <c r="J41" i="16"/>
  <c r="J35" i="16"/>
  <c r="J42" i="16"/>
  <c r="J36" i="16"/>
  <c r="J45" i="16"/>
  <c r="J37" i="16"/>
  <c r="J38" i="16"/>
  <c r="J39" i="16"/>
  <c r="J34" i="16"/>
  <c r="J28" i="16"/>
  <c r="J21" i="16"/>
  <c r="J15" i="16"/>
  <c r="J29" i="16"/>
  <c r="J22" i="16"/>
  <c r="DF5" i="16"/>
  <c r="J30" i="16"/>
  <c r="J23" i="16"/>
  <c r="J16" i="16"/>
  <c r="J24" i="16"/>
  <c r="J17" i="16"/>
  <c r="J9" i="16"/>
  <c r="J33" i="16"/>
  <c r="J18" i="16"/>
  <c r="J10" i="16"/>
  <c r="J27" i="16"/>
  <c r="J19" i="16"/>
  <c r="J12" i="16"/>
  <c r="J20" i="16"/>
  <c r="J13" i="16"/>
  <c r="CH6" i="16"/>
  <c r="J14" i="16"/>
  <c r="AN6" i="16"/>
  <c r="K91" i="16" l="1"/>
  <c r="K92" i="16"/>
  <c r="N6" i="3"/>
  <c r="G100" i="3"/>
  <c r="G90" i="3"/>
  <c r="G82" i="3"/>
  <c r="G75" i="3"/>
  <c r="G66" i="3"/>
  <c r="G58" i="3"/>
  <c r="G50" i="3"/>
  <c r="G41" i="3"/>
  <c r="G32" i="3"/>
  <c r="G25" i="3"/>
  <c r="G17" i="3"/>
  <c r="G85" i="3"/>
  <c r="G61" i="3"/>
  <c r="G20" i="3"/>
  <c r="G105" i="3"/>
  <c r="G95" i="3"/>
  <c r="G87" i="3"/>
  <c r="G80" i="3"/>
  <c r="G71" i="3"/>
  <c r="G63" i="3"/>
  <c r="G55" i="3"/>
  <c r="G47" i="3"/>
  <c r="G38" i="3"/>
  <c r="G29" i="3"/>
  <c r="G22" i="3"/>
  <c r="G14" i="3"/>
  <c r="G69" i="3"/>
  <c r="G53" i="3"/>
  <c r="G102" i="3"/>
  <c r="G92" i="3"/>
  <c r="G84" i="3"/>
  <c r="G77" i="3"/>
  <c r="G68" i="3"/>
  <c r="G60" i="3"/>
  <c r="G52" i="3"/>
  <c r="G43" i="3"/>
  <c r="G35" i="3"/>
  <c r="G19" i="3"/>
  <c r="G93" i="3"/>
  <c r="G36" i="3"/>
  <c r="G99" i="3"/>
  <c r="G89" i="3"/>
  <c r="G81" i="3"/>
  <c r="G73" i="3"/>
  <c r="G65" i="3"/>
  <c r="G57" i="3"/>
  <c r="G49" i="3"/>
  <c r="G40" i="3"/>
  <c r="G31" i="3"/>
  <c r="G24" i="3"/>
  <c r="G16" i="3"/>
  <c r="G12" i="3"/>
  <c r="G104" i="3"/>
  <c r="G94" i="3"/>
  <c r="G86" i="3"/>
  <c r="G79" i="3"/>
  <c r="G70" i="3"/>
  <c r="G62" i="3"/>
  <c r="G54" i="3"/>
  <c r="G45" i="3"/>
  <c r="G37" i="3"/>
  <c r="G28" i="3"/>
  <c r="G21" i="3"/>
  <c r="G13" i="3"/>
  <c r="G78" i="3"/>
  <c r="G101" i="3"/>
  <c r="G91" i="3"/>
  <c r="G83" i="3"/>
  <c r="G76" i="3"/>
  <c r="G67" i="3"/>
  <c r="G59" i="3"/>
  <c r="G51" i="3"/>
  <c r="G42" i="3"/>
  <c r="G33" i="3"/>
  <c r="G26" i="3"/>
  <c r="G18" i="3"/>
  <c r="G44" i="3"/>
  <c r="G27" i="3"/>
  <c r="G96" i="3"/>
  <c r="G88" i="3"/>
  <c r="G72" i="3"/>
  <c r="G64" i="3"/>
  <c r="G56" i="3"/>
  <c r="G48" i="3"/>
  <c r="G39" i="3"/>
  <c r="G30" i="3"/>
  <c r="G23" i="3"/>
  <c r="G15" i="3"/>
  <c r="G103" i="3"/>
  <c r="R6" i="16"/>
  <c r="CI6" i="16"/>
  <c r="K98" i="16"/>
  <c r="K99" i="16"/>
  <c r="K101" i="16"/>
  <c r="K97" i="16"/>
  <c r="K94" i="16"/>
  <c r="K93" i="16"/>
  <c r="K88" i="16"/>
  <c r="K95" i="16"/>
  <c r="K89" i="16"/>
  <c r="K90" i="16"/>
  <c r="K96" i="16"/>
  <c r="K86" i="16"/>
  <c r="K85" i="16"/>
  <c r="K87" i="16"/>
  <c r="K84" i="16"/>
  <c r="K80" i="16"/>
  <c r="K83" i="16"/>
  <c r="K81" i="16"/>
  <c r="K78" i="16"/>
  <c r="K77" i="16"/>
  <c r="K82" i="16"/>
  <c r="K79" i="16"/>
  <c r="K75" i="16"/>
  <c r="K69" i="16"/>
  <c r="K70" i="16"/>
  <c r="K71" i="16"/>
  <c r="K72" i="16"/>
  <c r="K73" i="16"/>
  <c r="K74" i="16"/>
  <c r="K62" i="16"/>
  <c r="K63" i="16"/>
  <c r="K55" i="16"/>
  <c r="K64" i="16"/>
  <c r="K56" i="16"/>
  <c r="K65" i="16"/>
  <c r="K57" i="16"/>
  <c r="K76" i="16"/>
  <c r="K58" i="16"/>
  <c r="K60" i="16"/>
  <c r="K50" i="16"/>
  <c r="K51" i="16"/>
  <c r="K52" i="16"/>
  <c r="K44" i="16"/>
  <c r="K54" i="16"/>
  <c r="K53" i="16"/>
  <c r="K45" i="16"/>
  <c r="K59" i="16"/>
  <c r="K61" i="16"/>
  <c r="K47" i="16"/>
  <c r="K48" i="16"/>
  <c r="K41" i="16"/>
  <c r="K35" i="16"/>
  <c r="K46" i="16"/>
  <c r="K42" i="16"/>
  <c r="K36" i="16"/>
  <c r="K49" i="16"/>
  <c r="K37" i="16"/>
  <c r="K38" i="16"/>
  <c r="K39" i="16"/>
  <c r="K34" i="16"/>
  <c r="K29" i="16"/>
  <c r="K22" i="16"/>
  <c r="ED5" i="16"/>
  <c r="K28" i="16"/>
  <c r="K30" i="16"/>
  <c r="K23" i="16"/>
  <c r="K16" i="16"/>
  <c r="K24" i="16"/>
  <c r="K17" i="16"/>
  <c r="K9" i="16"/>
  <c r="K21" i="16"/>
  <c r="K43" i="16"/>
  <c r="K33" i="16"/>
  <c r="K18" i="16"/>
  <c r="K10" i="16"/>
  <c r="K19" i="16"/>
  <c r="K12" i="16"/>
  <c r="K20" i="16"/>
  <c r="K13" i="16"/>
  <c r="K27" i="16"/>
  <c r="K14" i="16"/>
  <c r="DF6" i="16"/>
  <c r="K15" i="16"/>
  <c r="AO6" i="16"/>
  <c r="BL6" i="16"/>
  <c r="G10" i="3"/>
  <c r="O6" i="3" l="1"/>
  <c r="N110" i="3"/>
  <c r="L91" i="16"/>
  <c r="L92" i="16"/>
  <c r="S6" i="16"/>
  <c r="DG6" i="16"/>
  <c r="AP6" i="16"/>
  <c r="BM6" i="16"/>
  <c r="L99" i="16"/>
  <c r="L101" i="16"/>
  <c r="L98" i="16"/>
  <c r="L94" i="16"/>
  <c r="L96" i="16"/>
  <c r="L95" i="16"/>
  <c r="L89" i="16"/>
  <c r="L97" i="16"/>
  <c r="L90" i="16"/>
  <c r="L85" i="16"/>
  <c r="L93" i="16"/>
  <c r="L87" i="16"/>
  <c r="L86" i="16"/>
  <c r="L84" i="16"/>
  <c r="L77" i="16"/>
  <c r="L78" i="16"/>
  <c r="L81" i="16"/>
  <c r="L88" i="16"/>
  <c r="L82" i="16"/>
  <c r="L79" i="16"/>
  <c r="L75" i="16"/>
  <c r="L70" i="16"/>
  <c r="L83" i="16"/>
  <c r="L71" i="16"/>
  <c r="L80" i="16"/>
  <c r="L72" i="16"/>
  <c r="L73" i="16"/>
  <c r="L74" i="16"/>
  <c r="L76" i="16"/>
  <c r="L63" i="16"/>
  <c r="L64" i="16"/>
  <c r="L56" i="16"/>
  <c r="L65" i="16"/>
  <c r="L57" i="16"/>
  <c r="L58" i="16"/>
  <c r="L59" i="16"/>
  <c r="L69" i="16"/>
  <c r="L61" i="16"/>
  <c r="L60" i="16"/>
  <c r="L51" i="16"/>
  <c r="L62" i="16"/>
  <c r="L52" i="16"/>
  <c r="L44" i="16"/>
  <c r="L54" i="16"/>
  <c r="L53" i="16"/>
  <c r="L45" i="16"/>
  <c r="L46" i="16"/>
  <c r="L48" i="16"/>
  <c r="L55" i="16"/>
  <c r="L49" i="16"/>
  <c r="L47" i="16"/>
  <c r="L42" i="16"/>
  <c r="L36" i="16"/>
  <c r="L37" i="16"/>
  <c r="L50" i="16"/>
  <c r="L38" i="16"/>
  <c r="L39" i="16"/>
  <c r="L34" i="16"/>
  <c r="L43" i="16"/>
  <c r="L30" i="16"/>
  <c r="L23" i="16"/>
  <c r="L16" i="16"/>
  <c r="L29" i="16"/>
  <c r="L24" i="16"/>
  <c r="L17" i="16"/>
  <c r="L9" i="16"/>
  <c r="L33" i="16"/>
  <c r="L18" i="16"/>
  <c r="L10" i="16"/>
  <c r="L22" i="16"/>
  <c r="L35" i="16"/>
  <c r="L19" i="16"/>
  <c r="L12" i="16"/>
  <c r="L41" i="16"/>
  <c r="L20" i="16"/>
  <c r="L13" i="16"/>
  <c r="L27" i="16"/>
  <c r="L14" i="16"/>
  <c r="L28" i="16"/>
  <c r="L21" i="16"/>
  <c r="L15" i="16"/>
  <c r="ED6" i="16"/>
  <c r="FB5" i="16"/>
  <c r="CJ6" i="16"/>
  <c r="B3" i="6"/>
  <c r="C3" i="6" s="1"/>
  <c r="P6" i="3" l="1"/>
  <c r="Q6" i="3" s="1"/>
  <c r="O110" i="3"/>
  <c r="M92" i="16"/>
  <c r="M91" i="16"/>
  <c r="B4" i="6"/>
  <c r="C4" i="6" s="1"/>
  <c r="T6" i="16"/>
  <c r="BN6" i="16"/>
  <c r="AQ6" i="16"/>
  <c r="M101" i="16"/>
  <c r="M98" i="16"/>
  <c r="M99" i="16"/>
  <c r="M95" i="16"/>
  <c r="M97" i="16"/>
  <c r="M93" i="16"/>
  <c r="M94" i="16"/>
  <c r="M90" i="16"/>
  <c r="M85" i="16"/>
  <c r="M86" i="16"/>
  <c r="M96" i="16"/>
  <c r="M88" i="16"/>
  <c r="M84" i="16"/>
  <c r="M87" i="16"/>
  <c r="M78" i="16"/>
  <c r="M89" i="16"/>
  <c r="M79" i="16"/>
  <c r="M82" i="16"/>
  <c r="M81" i="16"/>
  <c r="M77" i="16"/>
  <c r="M75" i="16"/>
  <c r="M83" i="16"/>
  <c r="M80" i="16"/>
  <c r="M76" i="16"/>
  <c r="M71" i="16"/>
  <c r="M72" i="16"/>
  <c r="M73" i="16"/>
  <c r="M74" i="16"/>
  <c r="M69" i="16"/>
  <c r="M70" i="16"/>
  <c r="M64" i="16"/>
  <c r="M65" i="16"/>
  <c r="M57" i="16"/>
  <c r="M58" i="16"/>
  <c r="M59" i="16"/>
  <c r="M60" i="16"/>
  <c r="M62" i="16"/>
  <c r="M52" i="16"/>
  <c r="M54" i="16"/>
  <c r="M53" i="16"/>
  <c r="M45" i="16"/>
  <c r="M46" i="16"/>
  <c r="M47" i="16"/>
  <c r="M61" i="16"/>
  <c r="M48" i="16"/>
  <c r="M63" i="16"/>
  <c r="M55" i="16"/>
  <c r="M49" i="16"/>
  <c r="M56" i="16"/>
  <c r="M50" i="16"/>
  <c r="M37" i="16"/>
  <c r="M38" i="16"/>
  <c r="M44" i="16"/>
  <c r="M39" i="16"/>
  <c r="M34" i="16"/>
  <c r="M43" i="16"/>
  <c r="M51" i="16"/>
  <c r="M41" i="16"/>
  <c r="M35" i="16"/>
  <c r="M24" i="16"/>
  <c r="M17" i="16"/>
  <c r="M9" i="16"/>
  <c r="M33" i="16"/>
  <c r="M18" i="16"/>
  <c r="M10" i="16"/>
  <c r="M19" i="16"/>
  <c r="M12" i="16"/>
  <c r="M30" i="16"/>
  <c r="M20" i="16"/>
  <c r="M13" i="16"/>
  <c r="M27" i="16"/>
  <c r="M14" i="16"/>
  <c r="M23" i="16"/>
  <c r="M36" i="16"/>
  <c r="M28" i="16"/>
  <c r="M21" i="16"/>
  <c r="M15" i="16"/>
  <c r="M42" i="16"/>
  <c r="M29" i="16"/>
  <c r="M22" i="16"/>
  <c r="FB6" i="16"/>
  <c r="M16" i="16"/>
  <c r="DH6" i="16"/>
  <c r="CK6" i="16"/>
  <c r="EE6" i="16"/>
  <c r="AL5" i="3"/>
  <c r="G107" i="3"/>
  <c r="G9" i="3"/>
  <c r="N9" i="3" s="1"/>
  <c r="N88" i="3" l="1"/>
  <c r="N99" i="3"/>
  <c r="N100" i="3"/>
  <c r="N102" i="3"/>
  <c r="N103" i="3"/>
  <c r="N104" i="3"/>
  <c r="N105" i="3"/>
  <c r="N101" i="3"/>
  <c r="N98" i="3"/>
  <c r="N87" i="3"/>
  <c r="N89" i="3"/>
  <c r="N90" i="3"/>
  <c r="N91" i="3"/>
  <c r="N93" i="3"/>
  <c r="N92" i="3"/>
  <c r="N94" i="3"/>
  <c r="N95" i="3"/>
  <c r="N96" i="3"/>
  <c r="H139" i="3"/>
  <c r="H129" i="3"/>
  <c r="H119" i="3"/>
  <c r="H120" i="3"/>
  <c r="H141" i="3"/>
  <c r="H121" i="3"/>
  <c r="H143" i="3"/>
  <c r="H133" i="3"/>
  <c r="H123" i="3"/>
  <c r="H113" i="3"/>
  <c r="H135" i="3"/>
  <c r="H116" i="3"/>
  <c r="H136" i="3"/>
  <c r="H117" i="3"/>
  <c r="H144" i="3"/>
  <c r="H134" i="3"/>
  <c r="H124" i="3"/>
  <c r="H114" i="3"/>
  <c r="H125" i="3"/>
  <c r="H126" i="3"/>
  <c r="H138" i="3"/>
  <c r="H128" i="3"/>
  <c r="H118" i="3"/>
  <c r="H140" i="3"/>
  <c r="H131" i="3"/>
  <c r="H132" i="3"/>
  <c r="H110" i="3"/>
  <c r="N82" i="3"/>
  <c r="N85" i="3"/>
  <c r="N81" i="3"/>
  <c r="N83" i="3"/>
  <c r="N86" i="3"/>
  <c r="N72" i="3"/>
  <c r="N42" i="3"/>
  <c r="N31" i="3"/>
  <c r="N32" i="3" s="1"/>
  <c r="N19" i="3"/>
  <c r="N75" i="3"/>
  <c r="N41" i="3"/>
  <c r="N30" i="3"/>
  <c r="N18" i="3"/>
  <c r="N65" i="3"/>
  <c r="N68" i="3" s="1"/>
  <c r="N39" i="3"/>
  <c r="N40" i="3"/>
  <c r="N15" i="3"/>
  <c r="N16" i="3" s="1"/>
  <c r="N97" i="3"/>
  <c r="N48" i="3"/>
  <c r="N38" i="3"/>
  <c r="N29" i="3"/>
  <c r="N14" i="3"/>
  <c r="N80" i="3"/>
  <c r="N47" i="3"/>
  <c r="N28" i="3"/>
  <c r="N13" i="3"/>
  <c r="N77" i="3"/>
  <c r="N45" i="3"/>
  <c r="N27" i="3"/>
  <c r="N10" i="3"/>
  <c r="N144" i="3" s="1"/>
  <c r="N76" i="3"/>
  <c r="N44" i="3"/>
  <c r="N35" i="3"/>
  <c r="N21" i="3"/>
  <c r="N22" i="3" s="1"/>
  <c r="N73" i="3"/>
  <c r="N43" i="3"/>
  <c r="N33" i="3"/>
  <c r="N20" i="3"/>
  <c r="N84" i="3"/>
  <c r="Q110" i="3"/>
  <c r="Q9" i="3" s="1"/>
  <c r="O9" i="3"/>
  <c r="P110" i="3"/>
  <c r="P9" i="3" s="1"/>
  <c r="H97" i="3"/>
  <c r="H98" i="3"/>
  <c r="H12" i="3"/>
  <c r="B5" i="6"/>
  <c r="C5" i="6" s="1"/>
  <c r="AL6" i="3"/>
  <c r="H105" i="3"/>
  <c r="H95" i="3"/>
  <c r="H87" i="3"/>
  <c r="H80" i="3"/>
  <c r="H71" i="3"/>
  <c r="H63" i="3"/>
  <c r="H55" i="3"/>
  <c r="H47" i="3"/>
  <c r="H38" i="3"/>
  <c r="H29" i="3"/>
  <c r="H22" i="3"/>
  <c r="H14" i="3"/>
  <c r="H75" i="3"/>
  <c r="H41" i="3"/>
  <c r="H102" i="3"/>
  <c r="H92" i="3"/>
  <c r="H84" i="3"/>
  <c r="H77" i="3"/>
  <c r="H68" i="3"/>
  <c r="H60" i="3"/>
  <c r="H52" i="3"/>
  <c r="H43" i="3"/>
  <c r="H35" i="3"/>
  <c r="H19" i="3"/>
  <c r="H32" i="3"/>
  <c r="H99" i="3"/>
  <c r="H89" i="3"/>
  <c r="H81" i="3"/>
  <c r="H73" i="3"/>
  <c r="H65" i="3"/>
  <c r="H57" i="3"/>
  <c r="H49" i="3"/>
  <c r="H40" i="3"/>
  <c r="H31" i="3"/>
  <c r="H24" i="3"/>
  <c r="H16" i="3"/>
  <c r="H82" i="3"/>
  <c r="H104" i="3"/>
  <c r="H94" i="3"/>
  <c r="H86" i="3"/>
  <c r="H79" i="3"/>
  <c r="H70" i="3"/>
  <c r="H62" i="3"/>
  <c r="H54" i="3"/>
  <c r="H45" i="3"/>
  <c r="H37" i="3"/>
  <c r="H28" i="3"/>
  <c r="H21" i="3"/>
  <c r="H13" i="3"/>
  <c r="H90" i="3"/>
  <c r="H66" i="3"/>
  <c r="H50" i="3"/>
  <c r="H101" i="3"/>
  <c r="H91" i="3"/>
  <c r="H83" i="3"/>
  <c r="H76" i="3"/>
  <c r="H67" i="3"/>
  <c r="H59" i="3"/>
  <c r="H51" i="3"/>
  <c r="H42" i="3"/>
  <c r="H33" i="3"/>
  <c r="H26" i="3"/>
  <c r="H18" i="3"/>
  <c r="H58" i="3"/>
  <c r="H25" i="3"/>
  <c r="H96" i="3"/>
  <c r="H88" i="3"/>
  <c r="H72" i="3"/>
  <c r="H64" i="3"/>
  <c r="H56" i="3"/>
  <c r="H48" i="3"/>
  <c r="H39" i="3"/>
  <c r="H30" i="3"/>
  <c r="H23" i="3"/>
  <c r="H15" i="3"/>
  <c r="H100" i="3"/>
  <c r="H103" i="3"/>
  <c r="H93" i="3"/>
  <c r="H85" i="3"/>
  <c r="H78" i="3"/>
  <c r="H69" i="3"/>
  <c r="H61" i="3"/>
  <c r="H53" i="3"/>
  <c r="H44" i="3"/>
  <c r="H36" i="3"/>
  <c r="H27" i="3"/>
  <c r="H20" i="3"/>
  <c r="H17" i="3"/>
  <c r="U6" i="16"/>
  <c r="EF6" i="16"/>
  <c r="DI6" i="16"/>
  <c r="AR6" i="16"/>
  <c r="CL6" i="16"/>
  <c r="FC6" i="16"/>
  <c r="BO6" i="16"/>
  <c r="R6" i="3"/>
  <c r="H10" i="3"/>
  <c r="H9" i="3"/>
  <c r="BJ5" i="3"/>
  <c r="H107" i="3"/>
  <c r="Q88" i="3" l="1"/>
  <c r="O88" i="3"/>
  <c r="P88" i="3"/>
  <c r="P99" i="3"/>
  <c r="P98" i="3"/>
  <c r="P102" i="3"/>
  <c r="P100" i="3"/>
  <c r="P103" i="3"/>
  <c r="P105" i="3"/>
  <c r="P101" i="3"/>
  <c r="P104" i="3"/>
  <c r="Q100" i="3"/>
  <c r="Q99" i="3"/>
  <c r="Q101" i="3"/>
  <c r="Q98" i="3"/>
  <c r="Q104" i="3"/>
  <c r="Q102" i="3"/>
  <c r="Q103" i="3"/>
  <c r="Q105" i="3"/>
  <c r="O98" i="3"/>
  <c r="O102" i="3"/>
  <c r="O101" i="3"/>
  <c r="O100" i="3"/>
  <c r="O99" i="3"/>
  <c r="O105" i="3"/>
  <c r="O104" i="3"/>
  <c r="O103" i="3"/>
  <c r="O87" i="3"/>
  <c r="O90" i="3"/>
  <c r="O89" i="3"/>
  <c r="O93" i="3"/>
  <c r="O92" i="3"/>
  <c r="O96" i="3"/>
  <c r="O95" i="3"/>
  <c r="O94" i="3"/>
  <c r="O91" i="3"/>
  <c r="Q87" i="3"/>
  <c r="Q89" i="3"/>
  <c r="Q91" i="3"/>
  <c r="Q93" i="3"/>
  <c r="Q95" i="3"/>
  <c r="Q94" i="3"/>
  <c r="Q96" i="3"/>
  <c r="Q90" i="3"/>
  <c r="Q92" i="3"/>
  <c r="P87" i="3"/>
  <c r="P90" i="3"/>
  <c r="P89" i="3"/>
  <c r="P91" i="3"/>
  <c r="P93" i="3"/>
  <c r="P92" i="3"/>
  <c r="P94" i="3"/>
  <c r="P96" i="3"/>
  <c r="P95" i="3"/>
  <c r="AL110" i="3"/>
  <c r="AL9" i="3" s="1"/>
  <c r="N67" i="3"/>
  <c r="N71" i="3"/>
  <c r="N69" i="3"/>
  <c r="N70" i="3"/>
  <c r="N66" i="3"/>
  <c r="N138" i="3"/>
  <c r="N143" i="3"/>
  <c r="N142" i="3" s="1"/>
  <c r="N78" i="3" s="1"/>
  <c r="N116" i="3"/>
  <c r="N114" i="3"/>
  <c r="N126" i="3"/>
  <c r="N123" i="3"/>
  <c r="N119" i="3"/>
  <c r="N125" i="3"/>
  <c r="N128" i="3"/>
  <c r="N131" i="3"/>
  <c r="N120" i="3"/>
  <c r="N124" i="3"/>
  <c r="N140" i="3"/>
  <c r="N117" i="3"/>
  <c r="N121" i="3"/>
  <c r="I140" i="3"/>
  <c r="I131" i="3"/>
  <c r="I120" i="3"/>
  <c r="I132" i="3"/>
  <c r="I133" i="3"/>
  <c r="I113" i="3"/>
  <c r="I144" i="3"/>
  <c r="I134" i="3"/>
  <c r="I124" i="3"/>
  <c r="I114" i="3"/>
  <c r="I136" i="3"/>
  <c r="I126" i="3"/>
  <c r="I128" i="3"/>
  <c r="I135" i="3"/>
  <c r="I125" i="3"/>
  <c r="I116" i="3"/>
  <c r="I117" i="3"/>
  <c r="I138" i="3"/>
  <c r="I118" i="3"/>
  <c r="I139" i="3"/>
  <c r="I129" i="3"/>
  <c r="I119" i="3"/>
  <c r="I141" i="3"/>
  <c r="I121" i="3"/>
  <c r="I110" i="3"/>
  <c r="I143" i="3"/>
  <c r="I123" i="3"/>
  <c r="N118" i="3"/>
  <c r="P38" i="3"/>
  <c r="P35" i="3"/>
  <c r="P27" i="3"/>
  <c r="P48" i="3"/>
  <c r="P30" i="3"/>
  <c r="P19" i="3"/>
  <c r="P31" i="3"/>
  <c r="P32" i="3" s="1"/>
  <c r="P97" i="3"/>
  <c r="P44" i="3"/>
  <c r="P72" i="3"/>
  <c r="P65" i="3"/>
  <c r="P71" i="3" s="1"/>
  <c r="P40" i="3"/>
  <c r="P45" i="3"/>
  <c r="P42" i="3"/>
  <c r="P75" i="3"/>
  <c r="P13" i="3"/>
  <c r="P29" i="3"/>
  <c r="P21" i="3"/>
  <c r="P22" i="3" s="1"/>
  <c r="P10" i="3"/>
  <c r="P139" i="3" s="1"/>
  <c r="P18" i="3"/>
  <c r="P28" i="3"/>
  <c r="P80" i="3"/>
  <c r="P14" i="3"/>
  <c r="P73" i="3"/>
  <c r="P76" i="3"/>
  <c r="P77" i="3"/>
  <c r="P20" i="3"/>
  <c r="P39" i="3"/>
  <c r="P47" i="3"/>
  <c r="P43" i="3"/>
  <c r="P41" i="3"/>
  <c r="P33" i="3"/>
  <c r="P15" i="3"/>
  <c r="P16" i="3" s="1"/>
  <c r="P85" i="3"/>
  <c r="P81" i="3"/>
  <c r="P84" i="3"/>
  <c r="P83" i="3"/>
  <c r="P86" i="3"/>
  <c r="P82" i="3"/>
  <c r="N113" i="3"/>
  <c r="N139" i="3"/>
  <c r="O76" i="3"/>
  <c r="O48" i="3"/>
  <c r="O39" i="3"/>
  <c r="O29" i="3"/>
  <c r="O14" i="3"/>
  <c r="O81" i="3"/>
  <c r="O72" i="3"/>
  <c r="O47" i="3"/>
  <c r="O38" i="3"/>
  <c r="O28" i="3"/>
  <c r="O13" i="3"/>
  <c r="O86" i="3"/>
  <c r="O73" i="3"/>
  <c r="O45" i="3"/>
  <c r="O27" i="3"/>
  <c r="O10" i="3"/>
  <c r="O144" i="3" s="1"/>
  <c r="O83" i="3"/>
  <c r="O77" i="3"/>
  <c r="O44" i="3"/>
  <c r="O21" i="3"/>
  <c r="O22" i="3" s="1"/>
  <c r="O75" i="3"/>
  <c r="O43" i="3"/>
  <c r="O35" i="3"/>
  <c r="O20" i="3"/>
  <c r="O85" i="3"/>
  <c r="O97" i="3"/>
  <c r="O42" i="3"/>
  <c r="O33" i="3"/>
  <c r="O19" i="3"/>
  <c r="O82" i="3"/>
  <c r="O65" i="3"/>
  <c r="O70" i="3" s="1"/>
  <c r="O41" i="3"/>
  <c r="O31" i="3"/>
  <c r="O32" i="3" s="1"/>
  <c r="O18" i="3"/>
  <c r="O80" i="3"/>
  <c r="O40" i="3"/>
  <c r="O30" i="3"/>
  <c r="O15" i="3"/>
  <c r="O16" i="3" s="1"/>
  <c r="O84" i="3"/>
  <c r="R110" i="3"/>
  <c r="R9" i="3" s="1"/>
  <c r="Q29" i="3"/>
  <c r="Q97" i="3"/>
  <c r="Q21" i="3"/>
  <c r="Q22" i="3" s="1"/>
  <c r="Q75" i="3"/>
  <c r="Q72" i="3"/>
  <c r="Q38" i="3"/>
  <c r="Q14" i="3"/>
  <c r="Q30" i="3"/>
  <c r="Q40" i="3"/>
  <c r="Q76" i="3"/>
  <c r="Q19" i="3"/>
  <c r="Q47" i="3"/>
  <c r="Q80" i="3"/>
  <c r="Q33" i="3"/>
  <c r="Q13" i="3"/>
  <c r="Q43" i="3"/>
  <c r="Q28" i="3"/>
  <c r="Q15" i="3"/>
  <c r="Q16" i="3" s="1"/>
  <c r="Q41" i="3"/>
  <c r="Q45" i="3"/>
  <c r="Q27" i="3"/>
  <c r="Q65" i="3"/>
  <c r="Q67" i="3" s="1"/>
  <c r="Q18" i="3"/>
  <c r="Q73" i="3"/>
  <c r="Q44" i="3"/>
  <c r="Q77" i="3"/>
  <c r="Q31" i="3"/>
  <c r="Q32" i="3" s="1"/>
  <c r="Q20" i="3"/>
  <c r="Q39" i="3"/>
  <c r="Q48" i="3"/>
  <c r="Q35" i="3"/>
  <c r="Q10" i="3"/>
  <c r="Q141" i="3" s="1"/>
  <c r="Q42" i="3"/>
  <c r="Q82" i="3"/>
  <c r="Q81" i="3"/>
  <c r="Q85" i="3"/>
  <c r="Q86" i="3"/>
  <c r="Q84" i="3"/>
  <c r="Q83" i="3"/>
  <c r="N141" i="3"/>
  <c r="N129" i="3"/>
  <c r="I97" i="3"/>
  <c r="I98" i="3"/>
  <c r="B6" i="6"/>
  <c r="C6" i="6" s="1"/>
  <c r="AM6" i="3"/>
  <c r="BJ6" i="3"/>
  <c r="I105" i="3"/>
  <c r="I102" i="3"/>
  <c r="I92" i="3"/>
  <c r="I84" i="3"/>
  <c r="I77" i="3"/>
  <c r="I68" i="3"/>
  <c r="I60" i="3"/>
  <c r="I52" i="3"/>
  <c r="I43" i="3"/>
  <c r="I35" i="3"/>
  <c r="I19" i="3"/>
  <c r="I99" i="3"/>
  <c r="I89" i="3"/>
  <c r="I81" i="3"/>
  <c r="I73" i="3"/>
  <c r="I65" i="3"/>
  <c r="I57" i="3"/>
  <c r="I49" i="3"/>
  <c r="I40" i="3"/>
  <c r="I31" i="3"/>
  <c r="I24" i="3"/>
  <c r="I16" i="3"/>
  <c r="I87" i="3"/>
  <c r="I14" i="3"/>
  <c r="I104" i="3"/>
  <c r="I94" i="3"/>
  <c r="I86" i="3"/>
  <c r="I79" i="3"/>
  <c r="I70" i="3"/>
  <c r="I62" i="3"/>
  <c r="I54" i="3"/>
  <c r="I45" i="3"/>
  <c r="I37" i="3"/>
  <c r="I28" i="3"/>
  <c r="I21" i="3"/>
  <c r="I13" i="3"/>
  <c r="I71" i="3"/>
  <c r="I55" i="3"/>
  <c r="I22" i="3"/>
  <c r="I101" i="3"/>
  <c r="I91" i="3"/>
  <c r="I83" i="3"/>
  <c r="I76" i="3"/>
  <c r="I67" i="3"/>
  <c r="I59" i="3"/>
  <c r="I51" i="3"/>
  <c r="I42" i="3"/>
  <c r="I33" i="3"/>
  <c r="I26" i="3"/>
  <c r="I18" i="3"/>
  <c r="I80" i="3"/>
  <c r="I29" i="3"/>
  <c r="I96" i="3"/>
  <c r="I88" i="3"/>
  <c r="I72" i="3"/>
  <c r="I64" i="3"/>
  <c r="I56" i="3"/>
  <c r="I48" i="3"/>
  <c r="I39" i="3"/>
  <c r="I30" i="3"/>
  <c r="I23" i="3"/>
  <c r="I15" i="3"/>
  <c r="I95" i="3"/>
  <c r="I38" i="3"/>
  <c r="I103" i="3"/>
  <c r="I93" i="3"/>
  <c r="I85" i="3"/>
  <c r="I78" i="3"/>
  <c r="I69" i="3"/>
  <c r="I61" i="3"/>
  <c r="I53" i="3"/>
  <c r="I44" i="3"/>
  <c r="I36" i="3"/>
  <c r="I27" i="3"/>
  <c r="I20" i="3"/>
  <c r="I12" i="3"/>
  <c r="I63" i="3"/>
  <c r="I100" i="3"/>
  <c r="I90" i="3"/>
  <c r="I82" i="3"/>
  <c r="I75" i="3"/>
  <c r="I66" i="3"/>
  <c r="I58" i="3"/>
  <c r="I50" i="3"/>
  <c r="I41" i="3"/>
  <c r="I32" i="3"/>
  <c r="I25" i="3"/>
  <c r="I17" i="3"/>
  <c r="I47" i="3"/>
  <c r="V6" i="16"/>
  <c r="FD6" i="16"/>
  <c r="CM6" i="16"/>
  <c r="EG6" i="16"/>
  <c r="AS6" i="16"/>
  <c r="DJ6" i="16"/>
  <c r="BP6" i="16"/>
  <c r="S6" i="3"/>
  <c r="I10" i="3"/>
  <c r="CH5" i="3"/>
  <c r="I107" i="3"/>
  <c r="I9" i="3"/>
  <c r="N122" i="3" l="1"/>
  <c r="N24" i="3" s="1"/>
  <c r="BJ110" i="3"/>
  <c r="BJ9" i="3" s="1"/>
  <c r="R88" i="3"/>
  <c r="AL88" i="3"/>
  <c r="AL101" i="3"/>
  <c r="AL100" i="3"/>
  <c r="AL99" i="3"/>
  <c r="AL98" i="3"/>
  <c r="AL105" i="3"/>
  <c r="AL104" i="3"/>
  <c r="AL103" i="3"/>
  <c r="AL102" i="3"/>
  <c r="R101" i="3"/>
  <c r="R100" i="3"/>
  <c r="R98" i="3"/>
  <c r="R102" i="3"/>
  <c r="R105" i="3"/>
  <c r="R104" i="3"/>
  <c r="R103" i="3"/>
  <c r="R99" i="3"/>
  <c r="AL90" i="3"/>
  <c r="AL89" i="3"/>
  <c r="AL87" i="3"/>
  <c r="AL93" i="3"/>
  <c r="AL92" i="3"/>
  <c r="AL91" i="3"/>
  <c r="AL95" i="3"/>
  <c r="AL96" i="3"/>
  <c r="AL94" i="3"/>
  <c r="R89" i="3"/>
  <c r="R87" i="3"/>
  <c r="R90" i="3"/>
  <c r="R92" i="3"/>
  <c r="R91" i="3"/>
  <c r="R96" i="3"/>
  <c r="R93" i="3"/>
  <c r="R95" i="3"/>
  <c r="R94" i="3"/>
  <c r="AL9" i="16"/>
  <c r="P70" i="3"/>
  <c r="N127" i="3"/>
  <c r="P124" i="3"/>
  <c r="N79" i="3"/>
  <c r="N112" i="3"/>
  <c r="N12" i="3" s="1"/>
  <c r="P119" i="3"/>
  <c r="P117" i="3"/>
  <c r="P144" i="3"/>
  <c r="P129" i="3"/>
  <c r="P68" i="3"/>
  <c r="P69" i="3"/>
  <c r="P66" i="3"/>
  <c r="P67" i="3"/>
  <c r="O66" i="3"/>
  <c r="P116" i="3"/>
  <c r="P126" i="3"/>
  <c r="P118" i="3"/>
  <c r="P138" i="3"/>
  <c r="P120" i="3"/>
  <c r="N115" i="3"/>
  <c r="N50" i="3" s="1"/>
  <c r="P123" i="3"/>
  <c r="O67" i="3"/>
  <c r="O69" i="3"/>
  <c r="Q68" i="3"/>
  <c r="Q66" i="3"/>
  <c r="Q69" i="3"/>
  <c r="O71" i="3"/>
  <c r="O68" i="3"/>
  <c r="Q70" i="3"/>
  <c r="Q71" i="3"/>
  <c r="P131" i="3"/>
  <c r="P128" i="3"/>
  <c r="P143" i="3"/>
  <c r="P141" i="3"/>
  <c r="P113" i="3"/>
  <c r="P121" i="3"/>
  <c r="P140" i="3"/>
  <c r="P125" i="3"/>
  <c r="P114" i="3"/>
  <c r="Q138" i="3"/>
  <c r="O124" i="3"/>
  <c r="O118" i="3"/>
  <c r="O126" i="3"/>
  <c r="O143" i="3"/>
  <c r="O142" i="3" s="1"/>
  <c r="O79" i="3" s="1"/>
  <c r="O125" i="3"/>
  <c r="O131" i="3"/>
  <c r="O113" i="3"/>
  <c r="O114" i="3"/>
  <c r="O140" i="3"/>
  <c r="O107" i="3"/>
  <c r="O141" i="3"/>
  <c r="O119" i="3"/>
  <c r="O120" i="3"/>
  <c r="O117" i="3"/>
  <c r="O116" i="3"/>
  <c r="O128" i="3"/>
  <c r="O138" i="3"/>
  <c r="O139" i="3"/>
  <c r="O123" i="3"/>
  <c r="O129" i="3"/>
  <c r="O121" i="3"/>
  <c r="Q116" i="3"/>
  <c r="Q143" i="3"/>
  <c r="Q119" i="3"/>
  <c r="Q139" i="3"/>
  <c r="Q126" i="3"/>
  <c r="Q117" i="3"/>
  <c r="Q123" i="3"/>
  <c r="Q113" i="3"/>
  <c r="Q144" i="3"/>
  <c r="Q121" i="3"/>
  <c r="Q114" i="3"/>
  <c r="Q129" i="3"/>
  <c r="Q118" i="3"/>
  <c r="N137" i="3"/>
  <c r="N55" i="3" s="1"/>
  <c r="N60" i="3" s="1"/>
  <c r="R38" i="3"/>
  <c r="R73" i="3"/>
  <c r="R65" i="3"/>
  <c r="R66" i="3" s="1"/>
  <c r="R43" i="3"/>
  <c r="R40" i="3"/>
  <c r="R13" i="3"/>
  <c r="R48" i="3"/>
  <c r="R20" i="3"/>
  <c r="R80" i="3"/>
  <c r="R28" i="3"/>
  <c r="R30" i="3"/>
  <c r="R15" i="3"/>
  <c r="R16" i="3" s="1"/>
  <c r="R72" i="3"/>
  <c r="R33" i="3"/>
  <c r="R35" i="3"/>
  <c r="R27" i="3"/>
  <c r="R97" i="3"/>
  <c r="R45" i="3"/>
  <c r="R18" i="3"/>
  <c r="R44" i="3"/>
  <c r="R31" i="3"/>
  <c r="R32" i="3" s="1"/>
  <c r="R42" i="3"/>
  <c r="R39" i="3"/>
  <c r="R77" i="3"/>
  <c r="R41" i="3"/>
  <c r="R47" i="3"/>
  <c r="R29" i="3"/>
  <c r="R10" i="3"/>
  <c r="R124" i="3" s="1"/>
  <c r="R75" i="3"/>
  <c r="R14" i="3"/>
  <c r="R76" i="3"/>
  <c r="R19" i="3"/>
  <c r="R21" i="3"/>
  <c r="R22" i="3" s="1"/>
  <c r="R83" i="3"/>
  <c r="R86" i="3"/>
  <c r="R82" i="3"/>
  <c r="R81" i="3"/>
  <c r="R85" i="3"/>
  <c r="R84" i="3"/>
  <c r="Q131" i="3"/>
  <c r="Q128" i="3"/>
  <c r="Q124" i="3"/>
  <c r="J141" i="3"/>
  <c r="J132" i="3"/>
  <c r="J121" i="3"/>
  <c r="J110" i="3"/>
  <c r="J123" i="3"/>
  <c r="J113" i="3"/>
  <c r="J144" i="3"/>
  <c r="J124" i="3"/>
  <c r="J135" i="3"/>
  <c r="J125" i="3"/>
  <c r="J116" i="3"/>
  <c r="J118" i="3"/>
  <c r="J139" i="3"/>
  <c r="J119" i="3"/>
  <c r="J136" i="3"/>
  <c r="J126" i="3"/>
  <c r="J117" i="3"/>
  <c r="J138" i="3"/>
  <c r="J128" i="3"/>
  <c r="J129" i="3"/>
  <c r="J140" i="3"/>
  <c r="J131" i="3"/>
  <c r="J120" i="3"/>
  <c r="J143" i="3"/>
  <c r="J133" i="3"/>
  <c r="J134" i="3"/>
  <c r="J114" i="3"/>
  <c r="Q120" i="3"/>
  <c r="AM110" i="3"/>
  <c r="AM9" i="3" s="1"/>
  <c r="S110" i="3"/>
  <c r="S9" i="3" s="1"/>
  <c r="Q125" i="3"/>
  <c r="Q140" i="3"/>
  <c r="AL47" i="3"/>
  <c r="AL35" i="3"/>
  <c r="AL31" i="3"/>
  <c r="AL32" i="3" s="1"/>
  <c r="AL29" i="3"/>
  <c r="AL13" i="3"/>
  <c r="AL45" i="3"/>
  <c r="AL43" i="3"/>
  <c r="AL41" i="3"/>
  <c r="AL10" i="3"/>
  <c r="AL139" i="3" s="1"/>
  <c r="AL33" i="3"/>
  <c r="AL30" i="3"/>
  <c r="AL15" i="3"/>
  <c r="AL16" i="3" s="1"/>
  <c r="AL75" i="3"/>
  <c r="AL44" i="3"/>
  <c r="AL42" i="3"/>
  <c r="AL39" i="3"/>
  <c r="AL48" i="3"/>
  <c r="AL18" i="3"/>
  <c r="AL17" i="16" s="1"/>
  <c r="AL80" i="3"/>
  <c r="AL28" i="3"/>
  <c r="AL77" i="3"/>
  <c r="AL14" i="3"/>
  <c r="AL40" i="3"/>
  <c r="AL21" i="3"/>
  <c r="AL22" i="3" s="1"/>
  <c r="AL65" i="3"/>
  <c r="AL66" i="3" s="1"/>
  <c r="AL20" i="3"/>
  <c r="AL19" i="16" s="1"/>
  <c r="AL97" i="3"/>
  <c r="AL73" i="3"/>
  <c r="AL76" i="3"/>
  <c r="AL19" i="3"/>
  <c r="AL18" i="16" s="1"/>
  <c r="AL38" i="3"/>
  <c r="AL72" i="3"/>
  <c r="AL27" i="3"/>
  <c r="AL85" i="3"/>
  <c r="AL86" i="3"/>
  <c r="AL83" i="3"/>
  <c r="AL81" i="3"/>
  <c r="AL84" i="3"/>
  <c r="AL82" i="3"/>
  <c r="J97" i="3"/>
  <c r="J98" i="3"/>
  <c r="B7" i="6"/>
  <c r="C7" i="6" s="1"/>
  <c r="CH6" i="3"/>
  <c r="AN6" i="3"/>
  <c r="BK6" i="3"/>
  <c r="W6" i="16"/>
  <c r="DK6" i="16"/>
  <c r="AT6" i="16"/>
  <c r="CN6" i="16"/>
  <c r="FE6" i="16"/>
  <c r="BQ6" i="16"/>
  <c r="EH6" i="16"/>
  <c r="T6" i="3"/>
  <c r="T110" i="3" s="1"/>
  <c r="T9" i="3" s="1"/>
  <c r="J72" i="3"/>
  <c r="J71" i="3"/>
  <c r="J70" i="3"/>
  <c r="J83" i="3"/>
  <c r="J91" i="3"/>
  <c r="J101" i="3"/>
  <c r="J82" i="3"/>
  <c r="J90" i="3"/>
  <c r="J100" i="3"/>
  <c r="J81" i="3"/>
  <c r="J89" i="3"/>
  <c r="J99" i="3"/>
  <c r="J88" i="3"/>
  <c r="J96" i="3"/>
  <c r="J84" i="3"/>
  <c r="J87" i="3"/>
  <c r="J95" i="3"/>
  <c r="J86" i="3"/>
  <c r="J94" i="3"/>
  <c r="J104" i="3"/>
  <c r="J85" i="3"/>
  <c r="J93" i="3"/>
  <c r="J103" i="3"/>
  <c r="J92" i="3"/>
  <c r="J102" i="3"/>
  <c r="J10" i="3"/>
  <c r="J19" i="3"/>
  <c r="DF5" i="3"/>
  <c r="J107" i="3"/>
  <c r="J105" i="3"/>
  <c r="J79" i="3"/>
  <c r="J80" i="3"/>
  <c r="J50" i="3"/>
  <c r="J24" i="3"/>
  <c r="J16" i="3"/>
  <c r="J15" i="3"/>
  <c r="J14" i="3"/>
  <c r="J13" i="3"/>
  <c r="J12" i="3"/>
  <c r="J78" i="3"/>
  <c r="J41" i="3"/>
  <c r="J17" i="3"/>
  <c r="J75" i="3"/>
  <c r="J73" i="3"/>
  <c r="J69" i="3"/>
  <c r="J68" i="3"/>
  <c r="J67" i="3"/>
  <c r="J32" i="3"/>
  <c r="J76" i="3"/>
  <c r="J64" i="3"/>
  <c r="J63" i="3"/>
  <c r="J62" i="3"/>
  <c r="J61" i="3"/>
  <c r="J60" i="3"/>
  <c r="J59" i="3"/>
  <c r="J25" i="3"/>
  <c r="J65" i="3"/>
  <c r="J56" i="3"/>
  <c r="J55" i="3"/>
  <c r="J54" i="3"/>
  <c r="J53" i="3"/>
  <c r="J52" i="3"/>
  <c r="J51" i="3"/>
  <c r="J9" i="3"/>
  <c r="J18" i="3"/>
  <c r="J57" i="3"/>
  <c r="J48" i="3"/>
  <c r="J47" i="3"/>
  <c r="J45" i="3"/>
  <c r="J44" i="3"/>
  <c r="J43" i="3"/>
  <c r="J42" i="3"/>
  <c r="J77" i="3"/>
  <c r="J49" i="3"/>
  <c r="J39" i="3"/>
  <c r="J38" i="3"/>
  <c r="J37" i="3"/>
  <c r="J36" i="3"/>
  <c r="J35" i="3"/>
  <c r="J33" i="3"/>
  <c r="J66" i="3"/>
  <c r="J40" i="3"/>
  <c r="J30" i="3"/>
  <c r="J29" i="3"/>
  <c r="J28" i="3"/>
  <c r="J27" i="3"/>
  <c r="J26" i="3"/>
  <c r="J58" i="3"/>
  <c r="J31" i="3"/>
  <c r="J23" i="3"/>
  <c r="J22" i="3"/>
  <c r="J21" i="3"/>
  <c r="J20" i="3"/>
  <c r="O78" i="3" l="1"/>
  <c r="O122" i="3"/>
  <c r="Q122" i="3"/>
  <c r="Q25" i="3" s="1"/>
  <c r="P122" i="3"/>
  <c r="P26" i="3" s="1"/>
  <c r="S88" i="3"/>
  <c r="T88" i="3"/>
  <c r="BJ88" i="3"/>
  <c r="AM88" i="3"/>
  <c r="T102" i="3"/>
  <c r="T100" i="3"/>
  <c r="T99" i="3"/>
  <c r="T98" i="3"/>
  <c r="T101" i="3"/>
  <c r="T105" i="3"/>
  <c r="T104" i="3"/>
  <c r="T103" i="3"/>
  <c r="S102" i="3"/>
  <c r="S101" i="3"/>
  <c r="S99" i="3"/>
  <c r="S98" i="3"/>
  <c r="S100" i="3"/>
  <c r="S104" i="3"/>
  <c r="S103" i="3"/>
  <c r="S105" i="3"/>
  <c r="BJ101" i="3"/>
  <c r="BJ100" i="3"/>
  <c r="BJ99" i="3"/>
  <c r="BJ98" i="3"/>
  <c r="BJ105" i="3"/>
  <c r="BJ104" i="3"/>
  <c r="BJ103" i="3"/>
  <c r="BJ102" i="3"/>
  <c r="AM98" i="3"/>
  <c r="AM92" i="16" s="1"/>
  <c r="AM101" i="3"/>
  <c r="AM95" i="16" s="1"/>
  <c r="AM100" i="3"/>
  <c r="AM94" i="16" s="1"/>
  <c r="AM99" i="3"/>
  <c r="AM93" i="16" s="1"/>
  <c r="AM102" i="3"/>
  <c r="AM96" i="16" s="1"/>
  <c r="AM104" i="3"/>
  <c r="AM98" i="16" s="1"/>
  <c r="AM105" i="3"/>
  <c r="AM99" i="16" s="1"/>
  <c r="AM103" i="3"/>
  <c r="AM97" i="16" s="1"/>
  <c r="S90" i="3"/>
  <c r="S87" i="3"/>
  <c r="S93" i="3"/>
  <c r="S92" i="3"/>
  <c r="S89" i="3"/>
  <c r="S91" i="3"/>
  <c r="S96" i="3"/>
  <c r="S95" i="3"/>
  <c r="S94" i="3"/>
  <c r="AM87" i="3"/>
  <c r="AM81" i="16" s="1"/>
  <c r="AM90" i="3"/>
  <c r="AM84" i="16" s="1"/>
  <c r="AM89" i="3"/>
  <c r="AM83" i="16" s="1"/>
  <c r="AM93" i="3"/>
  <c r="AM87" i="16" s="1"/>
  <c r="AM92" i="3"/>
  <c r="AM86" i="16" s="1"/>
  <c r="AM91" i="3"/>
  <c r="AM85" i="16" s="1"/>
  <c r="AM96" i="3"/>
  <c r="AM90" i="16" s="1"/>
  <c r="AM95" i="3"/>
  <c r="AM89" i="16" s="1"/>
  <c r="AM94" i="3"/>
  <c r="AM88" i="16" s="1"/>
  <c r="BJ90" i="3"/>
  <c r="BJ89" i="3"/>
  <c r="BJ93" i="3"/>
  <c r="BJ92" i="3"/>
  <c r="BJ87" i="3"/>
  <c r="BJ91" i="3"/>
  <c r="BJ95" i="3"/>
  <c r="BJ96" i="3"/>
  <c r="BJ94" i="3"/>
  <c r="T89" i="3"/>
  <c r="T87" i="3"/>
  <c r="T90" i="3"/>
  <c r="T93" i="3"/>
  <c r="T92" i="3"/>
  <c r="T91" i="3"/>
  <c r="T96" i="3"/>
  <c r="T95" i="3"/>
  <c r="T94" i="3"/>
  <c r="N54" i="3"/>
  <c r="AM9" i="16"/>
  <c r="BJ9" i="16"/>
  <c r="N37" i="3"/>
  <c r="N36" i="3"/>
  <c r="N23" i="3"/>
  <c r="N17" i="3"/>
  <c r="Q142" i="3"/>
  <c r="Q78" i="3" s="1"/>
  <c r="N26" i="3"/>
  <c r="R70" i="3"/>
  <c r="N25" i="3"/>
  <c r="R68" i="3"/>
  <c r="P142" i="3"/>
  <c r="P78" i="3" s="1"/>
  <c r="R71" i="3"/>
  <c r="R67" i="3"/>
  <c r="R69" i="3"/>
  <c r="O23" i="3"/>
  <c r="Q112" i="3"/>
  <c r="Q17" i="3" s="1"/>
  <c r="P115" i="3"/>
  <c r="P53" i="3" s="1"/>
  <c r="P127" i="3"/>
  <c r="Q115" i="3"/>
  <c r="Q51" i="3" s="1"/>
  <c r="N49" i="3"/>
  <c r="N51" i="3"/>
  <c r="N52" i="3"/>
  <c r="N53" i="3"/>
  <c r="P137" i="3"/>
  <c r="P55" i="3" s="1"/>
  <c r="P133" i="3" s="1"/>
  <c r="O127" i="3"/>
  <c r="AL144" i="3"/>
  <c r="AL129" i="3"/>
  <c r="O115" i="3"/>
  <c r="O51" i="3" s="1"/>
  <c r="AL138" i="3"/>
  <c r="AL126" i="3"/>
  <c r="AL121" i="3"/>
  <c r="AL125" i="3"/>
  <c r="AL116" i="3"/>
  <c r="AL123" i="3"/>
  <c r="AL114" i="3"/>
  <c r="AL113" i="3"/>
  <c r="AL131" i="3"/>
  <c r="P112" i="3"/>
  <c r="P17" i="3" s="1"/>
  <c r="O137" i="3"/>
  <c r="O55" i="3" s="1"/>
  <c r="O135" i="3" s="1"/>
  <c r="Q127" i="3"/>
  <c r="R117" i="3"/>
  <c r="Q137" i="3"/>
  <c r="Q55" i="3" s="1"/>
  <c r="Q132" i="3" s="1"/>
  <c r="AL20" i="16"/>
  <c r="AL124" i="3"/>
  <c r="AL143" i="3"/>
  <c r="R113" i="3"/>
  <c r="AL140" i="3"/>
  <c r="AL118" i="3"/>
  <c r="R123" i="3"/>
  <c r="R144" i="3"/>
  <c r="R118" i="3"/>
  <c r="R119" i="3"/>
  <c r="R125" i="3"/>
  <c r="AL128" i="3"/>
  <c r="AL117" i="3"/>
  <c r="R121" i="3"/>
  <c r="R128" i="3"/>
  <c r="O112" i="3"/>
  <c r="O17" i="3" s="1"/>
  <c r="AL119" i="3"/>
  <c r="AL120" i="3"/>
  <c r="AL141" i="3"/>
  <c r="R139" i="3"/>
  <c r="R120" i="3"/>
  <c r="R116" i="3"/>
  <c r="N56" i="3"/>
  <c r="AL68" i="3"/>
  <c r="R114" i="3"/>
  <c r="R140" i="3"/>
  <c r="R129" i="3"/>
  <c r="R138" i="3"/>
  <c r="R141" i="3"/>
  <c r="R126" i="3"/>
  <c r="N135" i="3"/>
  <c r="N134" i="3"/>
  <c r="N57" i="3"/>
  <c r="N58" i="3"/>
  <c r="R131" i="3"/>
  <c r="N133" i="3"/>
  <c r="R143" i="3"/>
  <c r="N136" i="3"/>
  <c r="N59" i="3"/>
  <c r="N132" i="3"/>
  <c r="AL69" i="3"/>
  <c r="AL71" i="3"/>
  <c r="O26" i="3"/>
  <c r="AM81" i="3"/>
  <c r="AM75" i="16" s="1"/>
  <c r="AM19" i="3"/>
  <c r="AM18" i="16" s="1"/>
  <c r="AM38" i="3"/>
  <c r="AM36" i="16" s="1"/>
  <c r="AM21" i="3"/>
  <c r="AM41" i="3"/>
  <c r="AM39" i="3"/>
  <c r="AM37" i="16" s="1"/>
  <c r="AM45" i="3"/>
  <c r="AM72" i="3"/>
  <c r="AM13" i="3"/>
  <c r="AM13" i="16" s="1"/>
  <c r="AM20" i="3"/>
  <c r="AM19" i="16" s="1"/>
  <c r="AM30" i="3"/>
  <c r="AM28" i="16" s="1"/>
  <c r="AM75" i="3"/>
  <c r="AM69" i="16" s="1"/>
  <c r="AM14" i="3"/>
  <c r="AM14" i="16" s="1"/>
  <c r="AM31" i="3"/>
  <c r="AM32" i="3" s="1"/>
  <c r="AM30" i="16" s="1"/>
  <c r="AM47" i="3"/>
  <c r="AM41" i="16" s="1"/>
  <c r="AM44" i="3"/>
  <c r="AM39" i="16" s="1"/>
  <c r="AM35" i="3"/>
  <c r="AM33" i="16" s="1"/>
  <c r="AM80" i="3"/>
  <c r="AM74" i="16" s="1"/>
  <c r="AM27" i="3"/>
  <c r="AM82" i="3"/>
  <c r="AM76" i="16" s="1"/>
  <c r="AM48" i="3"/>
  <c r="AM33" i="3"/>
  <c r="AM18" i="3"/>
  <c r="AM17" i="16" s="1"/>
  <c r="AM43" i="3"/>
  <c r="AM38" i="16" s="1"/>
  <c r="AM97" i="3"/>
  <c r="AM91" i="16" s="1"/>
  <c r="AM42" i="3"/>
  <c r="AM84" i="3"/>
  <c r="AM78" i="16" s="1"/>
  <c r="AM29" i="3"/>
  <c r="AM27" i="16" s="1"/>
  <c r="AM10" i="3"/>
  <c r="AM140" i="3" s="1"/>
  <c r="AM76" i="3"/>
  <c r="AM77" i="3"/>
  <c r="AM71" i="16" s="1"/>
  <c r="AM15" i="3"/>
  <c r="AM16" i="3" s="1"/>
  <c r="AM83" i="3"/>
  <c r="AM77" i="16" s="1"/>
  <c r="AM65" i="3"/>
  <c r="AM69" i="3" s="1"/>
  <c r="AM28" i="3"/>
  <c r="AM40" i="3"/>
  <c r="AM73" i="3"/>
  <c r="AM86" i="3"/>
  <c r="AM80" i="16" s="1"/>
  <c r="AM85" i="3"/>
  <c r="AM79" i="16" s="1"/>
  <c r="S80" i="3"/>
  <c r="S48" i="3"/>
  <c r="S42" i="3"/>
  <c r="S33" i="3"/>
  <c r="S38" i="3"/>
  <c r="S76" i="3"/>
  <c r="S97" i="3"/>
  <c r="S73" i="3"/>
  <c r="S14" i="3"/>
  <c r="S44" i="3"/>
  <c r="S43" i="3"/>
  <c r="S40" i="3"/>
  <c r="S29" i="3"/>
  <c r="S20" i="3"/>
  <c r="S77" i="3"/>
  <c r="S28" i="3"/>
  <c r="S27" i="3"/>
  <c r="S47" i="3"/>
  <c r="S75" i="3"/>
  <c r="S31" i="3"/>
  <c r="S32" i="3" s="1"/>
  <c r="S41" i="3"/>
  <c r="S81" i="3"/>
  <c r="S82" i="3"/>
  <c r="S35" i="3"/>
  <c r="S10" i="3"/>
  <c r="S116" i="3" s="1"/>
  <c r="S65" i="3"/>
  <c r="S70" i="3" s="1"/>
  <c r="S72" i="3"/>
  <c r="S86" i="3"/>
  <c r="S39" i="3"/>
  <c r="S15" i="3"/>
  <c r="S16" i="3" s="1"/>
  <c r="S45" i="3"/>
  <c r="S13" i="3"/>
  <c r="S84" i="3"/>
  <c r="S85" i="3"/>
  <c r="S30" i="3"/>
  <c r="S18" i="3"/>
  <c r="S19" i="3"/>
  <c r="S21" i="3"/>
  <c r="S22" i="3" s="1"/>
  <c r="S83" i="3"/>
  <c r="BJ39" i="3"/>
  <c r="BJ18" i="3"/>
  <c r="BJ17" i="16" s="1"/>
  <c r="BJ14" i="3"/>
  <c r="BJ47" i="3"/>
  <c r="BJ33" i="3"/>
  <c r="BJ10" i="3"/>
  <c r="BJ113" i="3" s="1"/>
  <c r="BJ38" i="3"/>
  <c r="BJ19" i="3"/>
  <c r="BJ18" i="16" s="1"/>
  <c r="BJ28" i="3"/>
  <c r="BJ65" i="3"/>
  <c r="BJ70" i="3" s="1"/>
  <c r="BJ48" i="3"/>
  <c r="BJ45" i="3"/>
  <c r="BJ35" i="3"/>
  <c r="BJ31" i="3"/>
  <c r="BJ32" i="3" s="1"/>
  <c r="BJ15" i="3"/>
  <c r="BJ16" i="3" s="1"/>
  <c r="BJ29" i="3"/>
  <c r="BJ73" i="3"/>
  <c r="BJ40" i="3"/>
  <c r="BJ80" i="3"/>
  <c r="BJ43" i="3"/>
  <c r="BJ30" i="3"/>
  <c r="BJ27" i="3"/>
  <c r="BJ77" i="3"/>
  <c r="BJ76" i="3"/>
  <c r="BJ42" i="3"/>
  <c r="BJ21" i="3"/>
  <c r="BJ22" i="3" s="1"/>
  <c r="BJ72" i="3"/>
  <c r="BJ75" i="3"/>
  <c r="BJ41" i="3"/>
  <c r="BJ20" i="3"/>
  <c r="BJ19" i="16" s="1"/>
  <c r="BJ13" i="3"/>
  <c r="BJ44" i="3"/>
  <c r="BJ97" i="3"/>
  <c r="BJ83" i="3"/>
  <c r="BJ84" i="3"/>
  <c r="BJ85" i="3"/>
  <c r="BJ86" i="3"/>
  <c r="BJ81" i="3"/>
  <c r="BJ82" i="3"/>
  <c r="K143" i="3"/>
  <c r="K133" i="3"/>
  <c r="K123" i="3"/>
  <c r="K113" i="3"/>
  <c r="K134" i="3"/>
  <c r="K135" i="3"/>
  <c r="K116" i="3"/>
  <c r="K136" i="3"/>
  <c r="K126" i="3"/>
  <c r="K117" i="3"/>
  <c r="K139" i="3"/>
  <c r="K129" i="3"/>
  <c r="K131" i="3"/>
  <c r="K138" i="3"/>
  <c r="K128" i="3"/>
  <c r="K118" i="3"/>
  <c r="K119" i="3"/>
  <c r="K140" i="3"/>
  <c r="K120" i="3"/>
  <c r="K141" i="3"/>
  <c r="K132" i="3"/>
  <c r="K121" i="3"/>
  <c r="K110" i="3"/>
  <c r="K144" i="3"/>
  <c r="K124" i="3"/>
  <c r="K114" i="3"/>
  <c r="K125" i="3"/>
  <c r="T31" i="3"/>
  <c r="T32" i="3" s="1"/>
  <c r="T30" i="3"/>
  <c r="T10" i="3"/>
  <c r="T141" i="3" s="1"/>
  <c r="T39" i="3"/>
  <c r="T44" i="3"/>
  <c r="T13" i="3"/>
  <c r="T76" i="3"/>
  <c r="T43" i="3"/>
  <c r="T97" i="3"/>
  <c r="T47" i="3"/>
  <c r="T42" i="3"/>
  <c r="T28" i="3"/>
  <c r="T40" i="3"/>
  <c r="T80" i="3"/>
  <c r="T19" i="3"/>
  <c r="T65" i="3"/>
  <c r="T69" i="3" s="1"/>
  <c r="T27" i="3"/>
  <c r="T38" i="3"/>
  <c r="T48" i="3"/>
  <c r="T73" i="3"/>
  <c r="T21" i="3"/>
  <c r="T22" i="3" s="1"/>
  <c r="T20" i="3"/>
  <c r="T75" i="3"/>
  <c r="T15" i="3"/>
  <c r="T16" i="3" s="1"/>
  <c r="T35" i="3"/>
  <c r="T33" i="3"/>
  <c r="T77" i="3"/>
  <c r="T14" i="3"/>
  <c r="T29" i="3"/>
  <c r="T18" i="3"/>
  <c r="T45" i="3"/>
  <c r="T41" i="3"/>
  <c r="T72" i="3"/>
  <c r="T85" i="3"/>
  <c r="T83" i="3"/>
  <c r="T82" i="3"/>
  <c r="T84" i="3"/>
  <c r="T86" i="3"/>
  <c r="T81" i="3"/>
  <c r="AN110" i="3"/>
  <c r="AN9" i="3" s="1"/>
  <c r="BK110" i="3"/>
  <c r="BK9" i="3" s="1"/>
  <c r="CI6" i="3"/>
  <c r="CI110" i="3" s="1"/>
  <c r="CI9" i="3" s="1"/>
  <c r="CH110" i="3"/>
  <c r="CH9" i="3" s="1"/>
  <c r="AL70" i="3"/>
  <c r="AL67" i="3"/>
  <c r="AL91" i="16"/>
  <c r="AL10" i="16"/>
  <c r="AL13" i="16"/>
  <c r="K97" i="3"/>
  <c r="K98" i="3"/>
  <c r="AL92" i="16"/>
  <c r="AL27" i="16"/>
  <c r="B8" i="6"/>
  <c r="C8" i="6" s="1"/>
  <c r="AO6" i="3"/>
  <c r="DF6" i="3"/>
  <c r="AL30" i="16"/>
  <c r="BL6" i="3"/>
  <c r="AL89" i="16"/>
  <c r="AL85" i="16"/>
  <c r="AL38" i="16"/>
  <c r="AL83" i="16"/>
  <c r="AL33" i="16"/>
  <c r="AL29" i="16"/>
  <c r="AL95" i="16"/>
  <c r="AL93" i="16"/>
  <c r="AL88" i="16"/>
  <c r="AL96" i="16"/>
  <c r="AL80" i="16"/>
  <c r="AL36" i="16"/>
  <c r="AL86" i="16"/>
  <c r="AL15" i="16"/>
  <c r="AL71" i="16"/>
  <c r="AL94" i="16"/>
  <c r="AL97" i="16"/>
  <c r="AL41" i="16"/>
  <c r="AL74" i="16"/>
  <c r="AL14" i="16"/>
  <c r="AL75" i="16"/>
  <c r="AL98" i="16"/>
  <c r="AL77" i="16"/>
  <c r="AL37" i="16"/>
  <c r="AL87" i="16"/>
  <c r="AL69" i="16"/>
  <c r="AL78" i="16"/>
  <c r="AL39" i="16"/>
  <c r="AL79" i="16"/>
  <c r="AL28" i="16"/>
  <c r="AL81" i="16"/>
  <c r="AL84" i="16"/>
  <c r="AL76" i="16"/>
  <c r="AL90" i="16"/>
  <c r="AL99" i="16"/>
  <c r="X6" i="16"/>
  <c r="EI6" i="16"/>
  <c r="BR6" i="16"/>
  <c r="AU6" i="16"/>
  <c r="DL6" i="16"/>
  <c r="FF6" i="16"/>
  <c r="CO6" i="16"/>
  <c r="U6" i="3"/>
  <c r="K72" i="3"/>
  <c r="K71" i="3"/>
  <c r="K70" i="3"/>
  <c r="K19" i="3"/>
  <c r="K84" i="3"/>
  <c r="K92" i="3"/>
  <c r="K102" i="3"/>
  <c r="K83" i="3"/>
  <c r="K91" i="3"/>
  <c r="K101" i="3"/>
  <c r="K85" i="3"/>
  <c r="K82" i="3"/>
  <c r="K90" i="3"/>
  <c r="K100" i="3"/>
  <c r="K81" i="3"/>
  <c r="K89" i="3"/>
  <c r="K99" i="3"/>
  <c r="K88" i="3"/>
  <c r="K96" i="3"/>
  <c r="K87" i="3"/>
  <c r="K95" i="3"/>
  <c r="K86" i="3"/>
  <c r="K94" i="3"/>
  <c r="K104" i="3"/>
  <c r="K93" i="3"/>
  <c r="K103" i="3"/>
  <c r="K10" i="3"/>
  <c r="K79" i="3"/>
  <c r="K80" i="3"/>
  <c r="K105" i="3"/>
  <c r="K107" i="3"/>
  <c r="ED5" i="3"/>
  <c r="K50" i="3"/>
  <c r="K24" i="3"/>
  <c r="K16" i="3"/>
  <c r="K15" i="3"/>
  <c r="K14" i="3"/>
  <c r="K13" i="3"/>
  <c r="K12" i="3"/>
  <c r="K78" i="3"/>
  <c r="K41" i="3"/>
  <c r="K17" i="3"/>
  <c r="K75" i="3"/>
  <c r="K73" i="3"/>
  <c r="K69" i="3"/>
  <c r="K68" i="3"/>
  <c r="K67" i="3"/>
  <c r="K32" i="3"/>
  <c r="K76" i="3"/>
  <c r="K64" i="3"/>
  <c r="K63" i="3"/>
  <c r="K62" i="3"/>
  <c r="K61" i="3"/>
  <c r="K60" i="3"/>
  <c r="K59" i="3"/>
  <c r="K25" i="3"/>
  <c r="K65" i="3"/>
  <c r="K56" i="3"/>
  <c r="K55" i="3"/>
  <c r="K54" i="3"/>
  <c r="K53" i="3"/>
  <c r="K52" i="3"/>
  <c r="K51" i="3"/>
  <c r="K18" i="3"/>
  <c r="K57" i="3"/>
  <c r="K48" i="3"/>
  <c r="K47" i="3"/>
  <c r="K45" i="3"/>
  <c r="K44" i="3"/>
  <c r="K43" i="3"/>
  <c r="K42" i="3"/>
  <c r="K9" i="3"/>
  <c r="K77" i="3"/>
  <c r="K49" i="3"/>
  <c r="K39" i="3"/>
  <c r="K38" i="3"/>
  <c r="K37" i="3"/>
  <c r="K36" i="3"/>
  <c r="K35" i="3"/>
  <c r="K33" i="3"/>
  <c r="K66" i="3"/>
  <c r="K40" i="3"/>
  <c r="K30" i="3"/>
  <c r="K29" i="3"/>
  <c r="K28" i="3"/>
  <c r="K27" i="3"/>
  <c r="K26" i="3"/>
  <c r="K58" i="3"/>
  <c r="K31" i="3"/>
  <c r="K23" i="3"/>
  <c r="K22" i="3"/>
  <c r="K21" i="3"/>
  <c r="K20" i="3"/>
  <c r="R122" i="3" l="1"/>
  <c r="R25" i="3" s="1"/>
  <c r="AL122" i="3"/>
  <c r="AL26" i="3" s="1"/>
  <c r="AL24" i="16" s="1"/>
  <c r="CH88" i="3"/>
  <c r="CI88" i="3"/>
  <c r="AN88" i="3"/>
  <c r="BK88" i="3"/>
  <c r="Q79" i="3"/>
  <c r="CH101" i="3"/>
  <c r="CH100" i="3"/>
  <c r="CH99" i="3"/>
  <c r="CH98" i="3"/>
  <c r="CH105" i="3"/>
  <c r="CH104" i="3"/>
  <c r="CH103" i="3"/>
  <c r="CH102" i="3"/>
  <c r="CI98" i="3"/>
  <c r="CI101" i="3"/>
  <c r="CI99" i="3"/>
  <c r="CI102" i="3"/>
  <c r="CI105" i="3"/>
  <c r="CI104" i="3"/>
  <c r="CI100" i="3"/>
  <c r="CI103" i="3"/>
  <c r="BK98" i="3"/>
  <c r="BK101" i="3"/>
  <c r="BK99" i="3"/>
  <c r="BK102" i="3"/>
  <c r="BK100" i="3"/>
  <c r="BK105" i="3"/>
  <c r="BK104" i="3"/>
  <c r="BK103" i="3"/>
  <c r="AN99" i="3"/>
  <c r="AN93" i="16" s="1"/>
  <c r="AN98" i="3"/>
  <c r="AN92" i="16" s="1"/>
  <c r="AN100" i="3"/>
  <c r="AN94" i="16" s="1"/>
  <c r="AN103" i="3"/>
  <c r="AN97" i="16" s="1"/>
  <c r="AN102" i="3"/>
  <c r="AN96" i="16" s="1"/>
  <c r="AN105" i="3"/>
  <c r="AN99" i="16" s="1"/>
  <c r="AN101" i="3"/>
  <c r="AN95" i="16" s="1"/>
  <c r="AN104" i="3"/>
  <c r="AN98" i="16" s="1"/>
  <c r="CH90" i="3"/>
  <c r="CH89" i="3"/>
  <c r="CH87" i="3"/>
  <c r="CH93" i="3"/>
  <c r="CH92" i="3"/>
  <c r="CH91" i="3"/>
  <c r="CH95" i="3"/>
  <c r="CH96" i="3"/>
  <c r="CH94" i="3"/>
  <c r="CI87" i="3"/>
  <c r="CI90" i="3"/>
  <c r="CI89" i="3"/>
  <c r="CI93" i="3"/>
  <c r="CI92" i="3"/>
  <c r="CI91" i="3"/>
  <c r="CI96" i="3"/>
  <c r="CI95" i="3"/>
  <c r="CI94" i="3"/>
  <c r="BK87" i="3"/>
  <c r="BK90" i="3"/>
  <c r="BK89" i="3"/>
  <c r="BK93" i="3"/>
  <c r="BK92" i="3"/>
  <c r="BK91" i="3"/>
  <c r="BK96" i="3"/>
  <c r="BK95" i="3"/>
  <c r="BK94" i="3"/>
  <c r="AN87" i="3"/>
  <c r="AN81" i="16" s="1"/>
  <c r="AN90" i="3"/>
  <c r="AN84" i="16" s="1"/>
  <c r="AN89" i="3"/>
  <c r="AN83" i="16" s="1"/>
  <c r="AN93" i="3"/>
  <c r="AN87" i="16" s="1"/>
  <c r="AN92" i="3"/>
  <c r="AN86" i="16" s="1"/>
  <c r="AN94" i="3"/>
  <c r="AN88" i="16" s="1"/>
  <c r="AN91" i="3"/>
  <c r="AN85" i="16" s="1"/>
  <c r="AN96" i="3"/>
  <c r="AN90" i="16" s="1"/>
  <c r="AN95" i="3"/>
  <c r="AN89" i="16" s="1"/>
  <c r="P37" i="3"/>
  <c r="P36" i="3"/>
  <c r="Q37" i="3"/>
  <c r="Q36" i="3"/>
  <c r="O36" i="3"/>
  <c r="O37" i="3"/>
  <c r="AN9" i="16"/>
  <c r="O24" i="3"/>
  <c r="O25" i="3"/>
  <c r="P59" i="3"/>
  <c r="P49" i="3"/>
  <c r="P54" i="3"/>
  <c r="P51" i="3"/>
  <c r="P52" i="3"/>
  <c r="O133" i="3"/>
  <c r="P50" i="3"/>
  <c r="P24" i="3"/>
  <c r="P23" i="3"/>
  <c r="P135" i="3"/>
  <c r="O136" i="3"/>
  <c r="P57" i="3"/>
  <c r="O56" i="3"/>
  <c r="P60" i="3"/>
  <c r="P56" i="3"/>
  <c r="P132" i="3"/>
  <c r="P58" i="3"/>
  <c r="P136" i="3"/>
  <c r="P134" i="3"/>
  <c r="Q12" i="3"/>
  <c r="P25" i="3"/>
  <c r="O58" i="3"/>
  <c r="O132" i="3"/>
  <c r="O60" i="3"/>
  <c r="O59" i="3"/>
  <c r="O134" i="3"/>
  <c r="O57" i="3"/>
  <c r="Q57" i="3"/>
  <c r="BJ69" i="3"/>
  <c r="P79" i="3"/>
  <c r="Q133" i="3"/>
  <c r="Q49" i="3"/>
  <c r="Q59" i="3"/>
  <c r="Q23" i="3"/>
  <c r="Q53" i="3"/>
  <c r="Q56" i="3"/>
  <c r="Q54" i="3"/>
  <c r="Q60" i="3"/>
  <c r="Q50" i="3"/>
  <c r="Q58" i="3"/>
  <c r="Q52" i="3"/>
  <c r="Q134" i="3"/>
  <c r="AL142" i="3"/>
  <c r="AL78" i="3" s="1"/>
  <c r="AL72" i="16" s="1"/>
  <c r="AM29" i="16"/>
  <c r="AL127" i="3"/>
  <c r="O54" i="3"/>
  <c r="O52" i="3"/>
  <c r="O53" i="3"/>
  <c r="O49" i="3"/>
  <c r="O50" i="3"/>
  <c r="AM15" i="16"/>
  <c r="AL137" i="3"/>
  <c r="AL55" i="3" s="1"/>
  <c r="AL49" i="16" s="1"/>
  <c r="N130" i="3"/>
  <c r="R115" i="3"/>
  <c r="R50" i="3" s="1"/>
  <c r="R137" i="3"/>
  <c r="R55" i="3" s="1"/>
  <c r="R57" i="3" s="1"/>
  <c r="BJ20" i="16"/>
  <c r="AM10" i="16"/>
  <c r="S121" i="3"/>
  <c r="P12" i="3"/>
  <c r="AL112" i="3"/>
  <c r="AL12" i="3" s="1"/>
  <c r="AL12" i="16" s="1"/>
  <c r="CJ6" i="3"/>
  <c r="CJ110" i="3" s="1"/>
  <c r="CJ9" i="3" s="1"/>
  <c r="T140" i="3"/>
  <c r="T131" i="3"/>
  <c r="Q24" i="3"/>
  <c r="T116" i="3"/>
  <c r="T70" i="3"/>
  <c r="T143" i="3"/>
  <c r="BJ66" i="3"/>
  <c r="Q136" i="3"/>
  <c r="Q135" i="3"/>
  <c r="T128" i="3"/>
  <c r="S119" i="3"/>
  <c r="R142" i="3"/>
  <c r="R79" i="3" s="1"/>
  <c r="R112" i="3"/>
  <c r="R12" i="3" s="1"/>
  <c r="AL115" i="3"/>
  <c r="AL53" i="3" s="1"/>
  <c r="AL47" i="16" s="1"/>
  <c r="S128" i="3"/>
  <c r="AM128" i="3"/>
  <c r="AM144" i="3"/>
  <c r="AM139" i="3"/>
  <c r="BJ123" i="3"/>
  <c r="S131" i="3"/>
  <c r="S141" i="3"/>
  <c r="T117" i="3"/>
  <c r="AM121" i="3"/>
  <c r="T113" i="3"/>
  <c r="T125" i="3"/>
  <c r="R127" i="3"/>
  <c r="T126" i="3"/>
  <c r="T139" i="3"/>
  <c r="BJ124" i="3"/>
  <c r="S120" i="3"/>
  <c r="AM113" i="3"/>
  <c r="AM126" i="3"/>
  <c r="O12" i="3"/>
  <c r="S129" i="3"/>
  <c r="AM118" i="3"/>
  <c r="Q26" i="3"/>
  <c r="S140" i="3"/>
  <c r="S118" i="3"/>
  <c r="AM70" i="3"/>
  <c r="AM68" i="3"/>
  <c r="T114" i="3"/>
  <c r="AM129" i="3"/>
  <c r="AM131" i="3"/>
  <c r="AM71" i="3"/>
  <c r="T138" i="3"/>
  <c r="S68" i="3"/>
  <c r="T144" i="3"/>
  <c r="T123" i="3"/>
  <c r="T121" i="3"/>
  <c r="T129" i="3"/>
  <c r="T120" i="3"/>
  <c r="BJ140" i="3"/>
  <c r="S67" i="3"/>
  <c r="S69" i="3"/>
  <c r="BJ67" i="3"/>
  <c r="S143" i="3"/>
  <c r="S144" i="3"/>
  <c r="S66" i="3"/>
  <c r="S123" i="3"/>
  <c r="AM141" i="3"/>
  <c r="AM117" i="3"/>
  <c r="S138" i="3"/>
  <c r="S126" i="3"/>
  <c r="S124" i="3"/>
  <c r="BJ117" i="3"/>
  <c r="BJ126" i="3"/>
  <c r="T68" i="3"/>
  <c r="BJ120" i="3"/>
  <c r="BJ125" i="3"/>
  <c r="BJ129" i="3"/>
  <c r="S71" i="3"/>
  <c r="AM66" i="3"/>
  <c r="AM125" i="3"/>
  <c r="AM123" i="3"/>
  <c r="BJ144" i="3"/>
  <c r="BJ131" i="3"/>
  <c r="BJ141" i="3"/>
  <c r="BJ139" i="3"/>
  <c r="BJ143" i="3"/>
  <c r="AM138" i="3"/>
  <c r="AM124" i="3"/>
  <c r="AM116" i="3"/>
  <c r="BJ118" i="3"/>
  <c r="BJ121" i="3"/>
  <c r="BJ138" i="3"/>
  <c r="T67" i="3"/>
  <c r="BJ116" i="3"/>
  <c r="BJ128" i="3"/>
  <c r="AM107" i="3"/>
  <c r="AM143" i="3"/>
  <c r="AM119" i="3"/>
  <c r="T71" i="3"/>
  <c r="T124" i="3"/>
  <c r="T118" i="3"/>
  <c r="T66" i="3"/>
  <c r="BJ68" i="3"/>
  <c r="S113" i="3"/>
  <c r="S125" i="3"/>
  <c r="S117" i="3"/>
  <c r="AM114" i="3"/>
  <c r="AM67" i="3"/>
  <c r="AM120" i="3"/>
  <c r="T119" i="3"/>
  <c r="BJ71" i="3"/>
  <c r="S139" i="3"/>
  <c r="S114" i="3"/>
  <c r="CH35" i="3"/>
  <c r="CH31" i="3"/>
  <c r="CH32" i="3" s="1"/>
  <c r="CH48" i="3"/>
  <c r="CH45" i="3"/>
  <c r="CH20" i="3"/>
  <c r="CH19" i="16" s="1"/>
  <c r="CH18" i="3"/>
  <c r="CH17" i="16" s="1"/>
  <c r="CH39" i="3"/>
  <c r="CH72" i="3"/>
  <c r="CH75" i="3"/>
  <c r="CH13" i="3"/>
  <c r="CH29" i="3"/>
  <c r="CH14" i="3"/>
  <c r="CH44" i="3"/>
  <c r="CH42" i="3"/>
  <c r="CH15" i="3"/>
  <c r="CH16" i="3" s="1"/>
  <c r="CH80" i="3"/>
  <c r="CH27" i="3"/>
  <c r="CH33" i="3"/>
  <c r="CH65" i="3"/>
  <c r="CH66" i="3" s="1"/>
  <c r="CH47" i="3"/>
  <c r="CH10" i="3"/>
  <c r="CH129" i="3" s="1"/>
  <c r="CH21" i="3"/>
  <c r="CH22" i="3" s="1"/>
  <c r="CH19" i="3"/>
  <c r="CH18" i="16" s="1"/>
  <c r="CH40" i="3"/>
  <c r="CH38" i="3"/>
  <c r="CH73" i="3"/>
  <c r="CH76" i="3"/>
  <c r="CH30" i="3"/>
  <c r="CH28" i="3"/>
  <c r="CH43" i="3"/>
  <c r="CH41" i="3"/>
  <c r="CH97" i="3"/>
  <c r="CH77" i="3"/>
  <c r="CH86" i="3"/>
  <c r="CH84" i="3"/>
  <c r="CH85" i="3"/>
  <c r="CH82" i="3"/>
  <c r="CH83" i="3"/>
  <c r="CH81" i="3"/>
  <c r="CH9" i="16"/>
  <c r="CI80" i="3"/>
  <c r="CI72" i="3"/>
  <c r="CI73" i="3"/>
  <c r="CI75" i="3"/>
  <c r="CI30" i="3"/>
  <c r="CI45" i="3"/>
  <c r="CI43" i="3"/>
  <c r="CI41" i="3"/>
  <c r="CI10" i="3"/>
  <c r="CI138" i="3" s="1"/>
  <c r="CI77" i="3"/>
  <c r="CI38" i="3"/>
  <c r="CI33" i="3"/>
  <c r="CI14" i="3"/>
  <c r="CI47" i="3"/>
  <c r="CI28" i="3"/>
  <c r="CI21" i="3"/>
  <c r="CI22" i="3" s="1"/>
  <c r="CI19" i="3"/>
  <c r="CI18" i="16" s="1"/>
  <c r="CI48" i="3"/>
  <c r="CI29" i="3"/>
  <c r="CI76" i="3"/>
  <c r="CI97" i="3"/>
  <c r="CI65" i="3"/>
  <c r="CI71" i="3" s="1"/>
  <c r="CI44" i="3"/>
  <c r="CI42" i="3"/>
  <c r="CI40" i="3"/>
  <c r="CI39" i="3"/>
  <c r="CI35" i="3"/>
  <c r="CI31" i="3"/>
  <c r="CI32" i="3" s="1"/>
  <c r="CI13" i="3"/>
  <c r="CI27" i="3"/>
  <c r="CI20" i="3"/>
  <c r="CI19" i="16" s="1"/>
  <c r="CI18" i="3"/>
  <c r="CI17" i="16" s="1"/>
  <c r="CI15" i="3"/>
  <c r="CI16" i="3" s="1"/>
  <c r="CI82" i="3"/>
  <c r="CI86" i="3"/>
  <c r="CI84" i="3"/>
  <c r="CI81" i="3"/>
  <c r="CI83" i="3"/>
  <c r="CI85" i="3"/>
  <c r="L144" i="3"/>
  <c r="L134" i="3"/>
  <c r="L124" i="3"/>
  <c r="L114" i="3"/>
  <c r="L125" i="3"/>
  <c r="L116" i="3"/>
  <c r="L126" i="3"/>
  <c r="L138" i="3"/>
  <c r="L128" i="3"/>
  <c r="L118" i="3"/>
  <c r="L140" i="3"/>
  <c r="L120" i="3"/>
  <c r="L141" i="3"/>
  <c r="L121" i="3"/>
  <c r="L139" i="3"/>
  <c r="L129" i="3"/>
  <c r="L119" i="3"/>
  <c r="L131" i="3"/>
  <c r="L132" i="3"/>
  <c r="L110" i="3"/>
  <c r="L143" i="3"/>
  <c r="L133" i="3"/>
  <c r="L123" i="3"/>
  <c r="L113" i="3"/>
  <c r="L135" i="3"/>
  <c r="L136" i="3"/>
  <c r="L117" i="3"/>
  <c r="BK43" i="3"/>
  <c r="BK20" i="3"/>
  <c r="BK19" i="16" s="1"/>
  <c r="BK30" i="3"/>
  <c r="BK29" i="3"/>
  <c r="BK73" i="3"/>
  <c r="BK42" i="3"/>
  <c r="BK31" i="3"/>
  <c r="BK32" i="3" s="1"/>
  <c r="BK47" i="3"/>
  <c r="BK80" i="3"/>
  <c r="BK44" i="3"/>
  <c r="BK33" i="3"/>
  <c r="BK19" i="3"/>
  <c r="BK18" i="16" s="1"/>
  <c r="BK13" i="3"/>
  <c r="BK45" i="3"/>
  <c r="BK72" i="3"/>
  <c r="BK41" i="3"/>
  <c r="BK39" i="3"/>
  <c r="BK35" i="3"/>
  <c r="BK18" i="3"/>
  <c r="BK17" i="16" s="1"/>
  <c r="BK85" i="3"/>
  <c r="BK75" i="3"/>
  <c r="BK77" i="3"/>
  <c r="BK82" i="3"/>
  <c r="BK21" i="3"/>
  <c r="BK15" i="3"/>
  <c r="BK16" i="3" s="1"/>
  <c r="BK76" i="3"/>
  <c r="BK38" i="3"/>
  <c r="BK84" i="3"/>
  <c r="BK65" i="3"/>
  <c r="BK71" i="3" s="1"/>
  <c r="BK10" i="3"/>
  <c r="BK143" i="3" s="1"/>
  <c r="BK81" i="3"/>
  <c r="BK40" i="3"/>
  <c r="BK14" i="3"/>
  <c r="BK86" i="3"/>
  <c r="BK97" i="3"/>
  <c r="BK28" i="3"/>
  <c r="BK83" i="3"/>
  <c r="BK27" i="3"/>
  <c r="BK48" i="3"/>
  <c r="BK9" i="16"/>
  <c r="BJ119" i="3"/>
  <c r="BJ114" i="3"/>
  <c r="BJ112" i="3" s="1"/>
  <c r="AN21" i="3"/>
  <c r="AN45" i="3"/>
  <c r="AN72" i="3"/>
  <c r="AN73" i="3"/>
  <c r="AN65" i="3"/>
  <c r="AN68" i="3" s="1"/>
  <c r="AN20" i="3"/>
  <c r="AN19" i="16" s="1"/>
  <c r="AN10" i="3"/>
  <c r="AN125" i="3" s="1"/>
  <c r="AN14" i="3"/>
  <c r="AN14" i="16" s="1"/>
  <c r="AN31" i="3"/>
  <c r="AN32" i="3" s="1"/>
  <c r="AN30" i="16" s="1"/>
  <c r="AN41" i="3"/>
  <c r="AN47" i="3"/>
  <c r="AN41" i="16" s="1"/>
  <c r="AN75" i="3"/>
  <c r="AN69" i="16" s="1"/>
  <c r="AN42" i="3"/>
  <c r="AN40" i="3"/>
  <c r="AN76" i="3"/>
  <c r="AN30" i="3"/>
  <c r="AN28" i="16" s="1"/>
  <c r="AN13" i="3"/>
  <c r="AN13" i="16" s="1"/>
  <c r="AN97" i="3"/>
  <c r="AN91" i="16" s="1"/>
  <c r="AN18" i="3"/>
  <c r="AN17" i="16" s="1"/>
  <c r="AN28" i="3"/>
  <c r="AN27" i="3"/>
  <c r="AN44" i="3"/>
  <c r="AN39" i="16" s="1"/>
  <c r="AN77" i="3"/>
  <c r="AN71" i="16" s="1"/>
  <c r="AN48" i="3"/>
  <c r="AN43" i="3"/>
  <c r="AN38" i="16" s="1"/>
  <c r="AN39" i="3"/>
  <c r="AN37" i="16" s="1"/>
  <c r="AN35" i="3"/>
  <c r="AN33" i="16" s="1"/>
  <c r="AN38" i="3"/>
  <c r="AN36" i="16" s="1"/>
  <c r="AN33" i="3"/>
  <c r="AN19" i="3"/>
  <c r="AN18" i="16" s="1"/>
  <c r="AN15" i="3"/>
  <c r="AN16" i="3" s="1"/>
  <c r="AN80" i="3"/>
  <c r="AN74" i="16" s="1"/>
  <c r="AN29" i="3"/>
  <c r="AN27" i="16" s="1"/>
  <c r="AN83" i="3"/>
  <c r="AN77" i="16" s="1"/>
  <c r="AN84" i="3"/>
  <c r="AN78" i="16" s="1"/>
  <c r="AN82" i="3"/>
  <c r="AN76" i="16" s="1"/>
  <c r="AN85" i="3"/>
  <c r="AN79" i="16" s="1"/>
  <c r="AN86" i="3"/>
  <c r="AN80" i="16" s="1"/>
  <c r="AN81" i="3"/>
  <c r="AN75" i="16" s="1"/>
  <c r="AM22" i="3"/>
  <c r="AM20" i="16"/>
  <c r="BL110" i="3"/>
  <c r="BL9" i="3" s="1"/>
  <c r="AO110" i="3"/>
  <c r="AO9" i="3" s="1"/>
  <c r="AP6" i="3"/>
  <c r="AQ6" i="3" s="1"/>
  <c r="U110" i="3"/>
  <c r="U9" i="3" s="1"/>
  <c r="CI9" i="16"/>
  <c r="DG6" i="3"/>
  <c r="DG110" i="3" s="1"/>
  <c r="DG9" i="3" s="1"/>
  <c r="DF110" i="3"/>
  <c r="DF9" i="3" s="1"/>
  <c r="L97" i="3"/>
  <c r="L98" i="3"/>
  <c r="B9" i="6"/>
  <c r="C9" i="6" s="1"/>
  <c r="ED6" i="3"/>
  <c r="BM6" i="3"/>
  <c r="Y6" i="16"/>
  <c r="DM6" i="16"/>
  <c r="BS6" i="16"/>
  <c r="EJ6" i="16"/>
  <c r="CP6" i="16"/>
  <c r="FG6" i="16"/>
  <c r="AV6" i="16"/>
  <c r="V6" i="3"/>
  <c r="V110" i="3" s="1"/>
  <c r="V9" i="3" s="1"/>
  <c r="L72" i="3"/>
  <c r="L71" i="3"/>
  <c r="L70" i="3"/>
  <c r="L19" i="3"/>
  <c r="L85" i="3"/>
  <c r="L93" i="3"/>
  <c r="L103" i="3"/>
  <c r="L84" i="3"/>
  <c r="L92" i="3"/>
  <c r="L102" i="3"/>
  <c r="L83" i="3"/>
  <c r="L91" i="3"/>
  <c r="L101" i="3"/>
  <c r="L86" i="3"/>
  <c r="L82" i="3"/>
  <c r="L90" i="3"/>
  <c r="L100" i="3"/>
  <c r="L81" i="3"/>
  <c r="L89" i="3"/>
  <c r="L99" i="3"/>
  <c r="L88" i="3"/>
  <c r="L96" i="3"/>
  <c r="L87" i="3"/>
  <c r="L95" i="3"/>
  <c r="L94" i="3"/>
  <c r="L104" i="3"/>
  <c r="L10" i="3"/>
  <c r="L79" i="3"/>
  <c r="L80" i="3"/>
  <c r="L105" i="3"/>
  <c r="L107" i="3"/>
  <c r="FB5" i="3"/>
  <c r="L50" i="3"/>
  <c r="L24" i="3"/>
  <c r="L16" i="3"/>
  <c r="L15" i="3"/>
  <c r="L14" i="3"/>
  <c r="L13" i="3"/>
  <c r="L12" i="3"/>
  <c r="L78" i="3"/>
  <c r="L41" i="3"/>
  <c r="L17" i="3"/>
  <c r="L75" i="3"/>
  <c r="L73" i="3"/>
  <c r="L69" i="3"/>
  <c r="L68" i="3"/>
  <c r="L67" i="3"/>
  <c r="L32" i="3"/>
  <c r="L76" i="3"/>
  <c r="L64" i="3"/>
  <c r="L63" i="3"/>
  <c r="L62" i="3"/>
  <c r="L61" i="3"/>
  <c r="L60" i="3"/>
  <c r="L59" i="3"/>
  <c r="L25" i="3"/>
  <c r="L65" i="3"/>
  <c r="L56" i="3"/>
  <c r="L55" i="3"/>
  <c r="L54" i="3"/>
  <c r="L53" i="3"/>
  <c r="L52" i="3"/>
  <c r="L51" i="3"/>
  <c r="L18" i="3"/>
  <c r="L57" i="3"/>
  <c r="L48" i="3"/>
  <c r="L47" i="3"/>
  <c r="L45" i="3"/>
  <c r="L44" i="3"/>
  <c r="L43" i="3"/>
  <c r="L42" i="3"/>
  <c r="L77" i="3"/>
  <c r="L49" i="3"/>
  <c r="L39" i="3"/>
  <c r="L38" i="3"/>
  <c r="L37" i="3"/>
  <c r="L36" i="3"/>
  <c r="L35" i="3"/>
  <c r="L33" i="3"/>
  <c r="L9" i="3"/>
  <c r="L66" i="3"/>
  <c r="L40" i="3"/>
  <c r="L30" i="3"/>
  <c r="L29" i="3"/>
  <c r="L28" i="3"/>
  <c r="L27" i="3"/>
  <c r="L26" i="3"/>
  <c r="L58" i="3"/>
  <c r="L31" i="3"/>
  <c r="L23" i="3"/>
  <c r="L22" i="3"/>
  <c r="L21" i="3"/>
  <c r="L20" i="3"/>
  <c r="R53" i="3" l="1"/>
  <c r="R51" i="3"/>
  <c r="AM122" i="3"/>
  <c r="AM26" i="3" s="1"/>
  <c r="AM24" i="16" s="1"/>
  <c r="T122" i="3"/>
  <c r="BJ122" i="3"/>
  <c r="BJ24" i="3" s="1"/>
  <c r="S122" i="3"/>
  <c r="S25" i="3" s="1"/>
  <c r="R54" i="3"/>
  <c r="R49" i="3"/>
  <c r="R52" i="3"/>
  <c r="N61" i="3"/>
  <c r="N62" i="3"/>
  <c r="N63" i="3"/>
  <c r="N64" i="3"/>
  <c r="DG88" i="3"/>
  <c r="DF88" i="3"/>
  <c r="CJ88" i="3"/>
  <c r="U88" i="3"/>
  <c r="V88" i="3"/>
  <c r="AO88" i="3"/>
  <c r="BL88" i="3"/>
  <c r="AL57" i="3"/>
  <c r="AL51" i="16" s="1"/>
  <c r="CK6" i="3"/>
  <c r="DF101" i="3"/>
  <c r="DF100" i="3"/>
  <c r="DF99" i="3"/>
  <c r="DF98" i="3"/>
  <c r="DF105" i="3"/>
  <c r="DF104" i="3"/>
  <c r="DF103" i="3"/>
  <c r="DF102" i="3"/>
  <c r="CJ99" i="3"/>
  <c r="CJ98" i="3"/>
  <c r="CJ100" i="3"/>
  <c r="CJ103" i="3"/>
  <c r="CJ101" i="3"/>
  <c r="CJ102" i="3"/>
  <c r="CJ104" i="3"/>
  <c r="CJ105" i="3"/>
  <c r="DG98" i="3"/>
  <c r="DG101" i="3"/>
  <c r="DG99" i="3"/>
  <c r="DG102" i="3"/>
  <c r="DG104" i="3"/>
  <c r="DG100" i="3"/>
  <c r="DG105" i="3"/>
  <c r="DG103" i="3"/>
  <c r="V102" i="3"/>
  <c r="V101" i="3"/>
  <c r="V100" i="3"/>
  <c r="V99" i="3"/>
  <c r="V98" i="3"/>
  <c r="V105" i="3"/>
  <c r="V104" i="3"/>
  <c r="V103" i="3"/>
  <c r="U101" i="3"/>
  <c r="U100" i="3"/>
  <c r="U99" i="3"/>
  <c r="U98" i="3"/>
  <c r="U102" i="3"/>
  <c r="U105" i="3"/>
  <c r="U104" i="3"/>
  <c r="U103" i="3"/>
  <c r="AO100" i="3"/>
  <c r="AO94" i="16" s="1"/>
  <c r="AO99" i="3"/>
  <c r="AO93" i="16" s="1"/>
  <c r="AO101" i="3"/>
  <c r="AO95" i="16" s="1"/>
  <c r="AO104" i="3"/>
  <c r="AO98" i="16" s="1"/>
  <c r="AO103" i="3"/>
  <c r="AO97" i="16" s="1"/>
  <c r="AO102" i="3"/>
  <c r="AO96" i="16" s="1"/>
  <c r="AO98" i="3"/>
  <c r="AO92" i="16" s="1"/>
  <c r="AO105" i="3"/>
  <c r="AO99" i="16" s="1"/>
  <c r="BL99" i="3"/>
  <c r="BL98" i="3"/>
  <c r="BL100" i="3"/>
  <c r="BL103" i="3"/>
  <c r="BL102" i="3"/>
  <c r="BL101" i="3"/>
  <c r="BL105" i="3"/>
  <c r="BL104" i="3"/>
  <c r="V91" i="3"/>
  <c r="V90" i="3"/>
  <c r="V89" i="3"/>
  <c r="V87" i="3"/>
  <c r="V93" i="3"/>
  <c r="V92" i="3"/>
  <c r="V95" i="3"/>
  <c r="V96" i="3"/>
  <c r="V94" i="3"/>
  <c r="DF90" i="3"/>
  <c r="DF89" i="3"/>
  <c r="DF87" i="3"/>
  <c r="DF93" i="3"/>
  <c r="DF92" i="3"/>
  <c r="DF91" i="3"/>
  <c r="DF95" i="3"/>
  <c r="DF96" i="3"/>
  <c r="DF94" i="3"/>
  <c r="DG87" i="3"/>
  <c r="DG90" i="3"/>
  <c r="DG89" i="3"/>
  <c r="DG93" i="3"/>
  <c r="DG92" i="3"/>
  <c r="DG91" i="3"/>
  <c r="DG96" i="3"/>
  <c r="DG95" i="3"/>
  <c r="DG94" i="3"/>
  <c r="U90" i="3"/>
  <c r="U89" i="3"/>
  <c r="U87" i="3"/>
  <c r="U93" i="3"/>
  <c r="U92" i="3"/>
  <c r="U91" i="3"/>
  <c r="U94" i="3"/>
  <c r="U96" i="3"/>
  <c r="U95" i="3"/>
  <c r="BL87" i="3"/>
  <c r="BL90" i="3"/>
  <c r="BL89" i="3"/>
  <c r="BL93" i="3"/>
  <c r="BL92" i="3"/>
  <c r="BL91" i="3"/>
  <c r="BL94" i="3"/>
  <c r="BL96" i="3"/>
  <c r="BL95" i="3"/>
  <c r="AO87" i="3"/>
  <c r="AO81" i="16" s="1"/>
  <c r="AO90" i="3"/>
  <c r="AO84" i="16" s="1"/>
  <c r="AO91" i="3"/>
  <c r="AO85" i="16" s="1"/>
  <c r="AO89" i="3"/>
  <c r="AO83" i="16" s="1"/>
  <c r="AO93" i="3"/>
  <c r="AO87" i="16" s="1"/>
  <c r="AO95" i="3"/>
  <c r="AO89" i="16" s="1"/>
  <c r="AO94" i="3"/>
  <c r="AO88" i="16" s="1"/>
  <c r="AO96" i="3"/>
  <c r="AO90" i="16" s="1"/>
  <c r="AO92" i="3"/>
  <c r="AO86" i="16" s="1"/>
  <c r="CJ87" i="3"/>
  <c r="CJ90" i="3"/>
  <c r="CJ89" i="3"/>
  <c r="CJ93" i="3"/>
  <c r="CJ92" i="3"/>
  <c r="CJ91" i="3"/>
  <c r="CJ94" i="3"/>
  <c r="CJ96" i="3"/>
  <c r="CJ95" i="3"/>
  <c r="AL79" i="3"/>
  <c r="AL73" i="16" s="1"/>
  <c r="R37" i="3"/>
  <c r="R36" i="3"/>
  <c r="AL36" i="3"/>
  <c r="AL34" i="16" s="1"/>
  <c r="AL37" i="3"/>
  <c r="AL35" i="16" s="1"/>
  <c r="AO9" i="16"/>
  <c r="CJ9" i="16"/>
  <c r="P130" i="3"/>
  <c r="R136" i="3"/>
  <c r="AL133" i="3"/>
  <c r="AL23" i="3"/>
  <c r="AL21" i="16" s="1"/>
  <c r="O130" i="3"/>
  <c r="AL24" i="3"/>
  <c r="AL22" i="16" s="1"/>
  <c r="R60" i="3"/>
  <c r="R132" i="3"/>
  <c r="R58" i="3"/>
  <c r="R59" i="3"/>
  <c r="R134" i="3"/>
  <c r="R135" i="3"/>
  <c r="R56" i="3"/>
  <c r="R133" i="3"/>
  <c r="AL54" i="3"/>
  <c r="AL48" i="16" s="1"/>
  <c r="AL58" i="3"/>
  <c r="AL52" i="16" s="1"/>
  <c r="AL135" i="3"/>
  <c r="AM142" i="3"/>
  <c r="AM79" i="3" s="1"/>
  <c r="AM73" i="16" s="1"/>
  <c r="T127" i="3"/>
  <c r="AL136" i="3"/>
  <c r="AL59" i="3"/>
  <c r="AL53" i="16" s="1"/>
  <c r="AL52" i="3"/>
  <c r="AL46" i="16" s="1"/>
  <c r="AL132" i="3"/>
  <c r="AL60" i="3"/>
  <c r="AL54" i="16" s="1"/>
  <c r="AL56" i="3"/>
  <c r="AL50" i="16" s="1"/>
  <c r="AL51" i="3"/>
  <c r="AL45" i="16" s="1"/>
  <c r="AL134" i="3"/>
  <c r="S137" i="3"/>
  <c r="S55" i="3" s="1"/>
  <c r="S136" i="3" s="1"/>
  <c r="AL17" i="3"/>
  <c r="AL16" i="16" s="1"/>
  <c r="AL50" i="3"/>
  <c r="AL44" i="16" s="1"/>
  <c r="AL49" i="3"/>
  <c r="AL43" i="16" s="1"/>
  <c r="BJ127" i="3"/>
  <c r="T142" i="3"/>
  <c r="T78" i="3" s="1"/>
  <c r="CH20" i="16"/>
  <c r="AL25" i="3"/>
  <c r="AL23" i="16" s="1"/>
  <c r="BJ142" i="3"/>
  <c r="BJ79" i="3" s="1"/>
  <c r="AM115" i="3"/>
  <c r="AM52" i="3" s="1"/>
  <c r="AM46" i="16" s="1"/>
  <c r="T115" i="3"/>
  <c r="T49" i="3" s="1"/>
  <c r="R78" i="3"/>
  <c r="S142" i="3"/>
  <c r="S78" i="3" s="1"/>
  <c r="T26" i="3"/>
  <c r="T112" i="3"/>
  <c r="T12" i="3" s="1"/>
  <c r="CH70" i="3"/>
  <c r="AM127" i="3"/>
  <c r="S115" i="3"/>
  <c r="S54" i="3" s="1"/>
  <c r="S112" i="3"/>
  <c r="S17" i="3" s="1"/>
  <c r="T137" i="3"/>
  <c r="T55" i="3" s="1"/>
  <c r="T59" i="3" s="1"/>
  <c r="BJ115" i="3"/>
  <c r="BJ54" i="3" s="1"/>
  <c r="AM137" i="3"/>
  <c r="AM55" i="3" s="1"/>
  <c r="AM59" i="3" s="1"/>
  <c r="AM53" i="16" s="1"/>
  <c r="R17" i="3"/>
  <c r="AN15" i="16"/>
  <c r="CH114" i="3"/>
  <c r="AM112" i="3"/>
  <c r="AM12" i="3" s="1"/>
  <c r="AM12" i="16" s="1"/>
  <c r="CH125" i="3"/>
  <c r="BK121" i="3"/>
  <c r="CH69" i="3"/>
  <c r="CH67" i="3"/>
  <c r="CH68" i="3"/>
  <c r="CH71" i="3"/>
  <c r="Q130" i="3"/>
  <c r="AN66" i="3"/>
  <c r="BJ137" i="3"/>
  <c r="BJ55" i="3" s="1"/>
  <c r="BJ132" i="3" s="1"/>
  <c r="AN69" i="3"/>
  <c r="CH140" i="3"/>
  <c r="AN67" i="3"/>
  <c r="CH128" i="3"/>
  <c r="CH127" i="3" s="1"/>
  <c r="BK131" i="3"/>
  <c r="AN124" i="3"/>
  <c r="CH121" i="3"/>
  <c r="R24" i="3"/>
  <c r="CI20" i="16"/>
  <c r="AN131" i="3"/>
  <c r="AN120" i="3"/>
  <c r="CI141" i="3"/>
  <c r="CH126" i="3"/>
  <c r="CH118" i="3"/>
  <c r="AN116" i="3"/>
  <c r="AN128" i="3"/>
  <c r="CH131" i="3"/>
  <c r="R23" i="3"/>
  <c r="R26" i="3"/>
  <c r="CH144" i="3"/>
  <c r="CH138" i="3"/>
  <c r="S127" i="3"/>
  <c r="AN141" i="3"/>
  <c r="CH143" i="3"/>
  <c r="CH141" i="3"/>
  <c r="AN29" i="16"/>
  <c r="AN10" i="16"/>
  <c r="CI139" i="3"/>
  <c r="CH123" i="3"/>
  <c r="CH119" i="3"/>
  <c r="BK68" i="3"/>
  <c r="BK117" i="3"/>
  <c r="CI69" i="3"/>
  <c r="BK125" i="3"/>
  <c r="CI123" i="3"/>
  <c r="CH139" i="3"/>
  <c r="CH124" i="3"/>
  <c r="CH113" i="3"/>
  <c r="CH117" i="3"/>
  <c r="AN71" i="3"/>
  <c r="BK124" i="3"/>
  <c r="CH116" i="3"/>
  <c r="CH120" i="3"/>
  <c r="AN114" i="3"/>
  <c r="AN144" i="3"/>
  <c r="AN140" i="3"/>
  <c r="BK107" i="3"/>
  <c r="AN129" i="3"/>
  <c r="AN123" i="3"/>
  <c r="BK113" i="3"/>
  <c r="AN119" i="3"/>
  <c r="AN139" i="3"/>
  <c r="AN138" i="3"/>
  <c r="BK128" i="3"/>
  <c r="BK118" i="3"/>
  <c r="BK119" i="3"/>
  <c r="AN143" i="3"/>
  <c r="AN113" i="3"/>
  <c r="BK141" i="3"/>
  <c r="BK144" i="3"/>
  <c r="BK142" i="3" s="1"/>
  <c r="BK123" i="3"/>
  <c r="AN117" i="3"/>
  <c r="AN126" i="3"/>
  <c r="AN70" i="3"/>
  <c r="BK126" i="3"/>
  <c r="BK139" i="3"/>
  <c r="CI66" i="3"/>
  <c r="BK138" i="3"/>
  <c r="BK116" i="3"/>
  <c r="BK129" i="3"/>
  <c r="AN118" i="3"/>
  <c r="BK114" i="3"/>
  <c r="BK140" i="3"/>
  <c r="BK120" i="3"/>
  <c r="AN121" i="3"/>
  <c r="CI68" i="3"/>
  <c r="CI143" i="3"/>
  <c r="CI119" i="3"/>
  <c r="CI113" i="3"/>
  <c r="BK67" i="3"/>
  <c r="BK70" i="3"/>
  <c r="CI144" i="3"/>
  <c r="CI121" i="3"/>
  <c r="CI126" i="3"/>
  <c r="CI131" i="3"/>
  <c r="CI124" i="3"/>
  <c r="CI116" i="3"/>
  <c r="CI107" i="3"/>
  <c r="BK69" i="3"/>
  <c r="CI129" i="3"/>
  <c r="CI128" i="3"/>
  <c r="CI125" i="3"/>
  <c r="CI114" i="3"/>
  <c r="CI120" i="3"/>
  <c r="CI140" i="3"/>
  <c r="CI117" i="3"/>
  <c r="CI118" i="3"/>
  <c r="BK66" i="3"/>
  <c r="BJ17" i="3"/>
  <c r="BJ12" i="3"/>
  <c r="BL85" i="3"/>
  <c r="BL82" i="3"/>
  <c r="BL84" i="3"/>
  <c r="BL81" i="3"/>
  <c r="BL86" i="3"/>
  <c r="BL83" i="3"/>
  <c r="BL75" i="3"/>
  <c r="BL47" i="3"/>
  <c r="BL44" i="3"/>
  <c r="BL65" i="3"/>
  <c r="BL69" i="3" s="1"/>
  <c r="BL30" i="3"/>
  <c r="BL48" i="3"/>
  <c r="BL45" i="3"/>
  <c r="BL72" i="3"/>
  <c r="BL10" i="3"/>
  <c r="BL144" i="3" s="1"/>
  <c r="BL97" i="3"/>
  <c r="BL19" i="3"/>
  <c r="BL18" i="16" s="1"/>
  <c r="BL43" i="3"/>
  <c r="BL27" i="3"/>
  <c r="BL40" i="3"/>
  <c r="BL77" i="3"/>
  <c r="BL35" i="3"/>
  <c r="BL29" i="3"/>
  <c r="BL21" i="3"/>
  <c r="BL28" i="3"/>
  <c r="BL80" i="3"/>
  <c r="BL18" i="3"/>
  <c r="BL17" i="16" s="1"/>
  <c r="BL42" i="3"/>
  <c r="BL39" i="3"/>
  <c r="BL76" i="3"/>
  <c r="BL33" i="3"/>
  <c r="BL20" i="3"/>
  <c r="BL19" i="16" s="1"/>
  <c r="BL15" i="3"/>
  <c r="BL16" i="3" s="1"/>
  <c r="BL73" i="3"/>
  <c r="BL31" i="3"/>
  <c r="BL32" i="3" s="1"/>
  <c r="BL14" i="3"/>
  <c r="BL38" i="3"/>
  <c r="BL13" i="3"/>
  <c r="BL41" i="3"/>
  <c r="BL9" i="16"/>
  <c r="U48" i="3"/>
  <c r="U45" i="3"/>
  <c r="U15" i="3"/>
  <c r="U16" i="3" s="1"/>
  <c r="U18" i="3"/>
  <c r="U39" i="3"/>
  <c r="U73" i="3"/>
  <c r="U43" i="3"/>
  <c r="U30" i="3"/>
  <c r="U80" i="3"/>
  <c r="U31" i="3"/>
  <c r="U32" i="3" s="1"/>
  <c r="U10" i="3"/>
  <c r="U138" i="3" s="1"/>
  <c r="U72" i="3"/>
  <c r="U76" i="3"/>
  <c r="U44" i="3"/>
  <c r="U14" i="3"/>
  <c r="U41" i="3"/>
  <c r="U42" i="3"/>
  <c r="U47" i="3"/>
  <c r="U97" i="3"/>
  <c r="U29" i="3"/>
  <c r="U33" i="3"/>
  <c r="U38" i="3"/>
  <c r="U21" i="3"/>
  <c r="U22" i="3" s="1"/>
  <c r="U20" i="3"/>
  <c r="U28" i="3"/>
  <c r="U19" i="3"/>
  <c r="U27" i="3"/>
  <c r="U40" i="3"/>
  <c r="U13" i="3"/>
  <c r="U77" i="3"/>
  <c r="U75" i="3"/>
  <c r="U35" i="3"/>
  <c r="U65" i="3"/>
  <c r="U69" i="3" s="1"/>
  <c r="U85" i="3"/>
  <c r="U82" i="3"/>
  <c r="U84" i="3"/>
  <c r="U81" i="3"/>
  <c r="U86" i="3"/>
  <c r="U83" i="3"/>
  <c r="M135" i="3"/>
  <c r="M125" i="3"/>
  <c r="M116" i="3"/>
  <c r="M117" i="3"/>
  <c r="M138" i="3"/>
  <c r="M118" i="3"/>
  <c r="M139" i="3"/>
  <c r="M129" i="3"/>
  <c r="M119" i="3"/>
  <c r="M141" i="3"/>
  <c r="M132" i="3"/>
  <c r="M110" i="3"/>
  <c r="M133" i="3"/>
  <c r="M113" i="3"/>
  <c r="M140" i="3"/>
  <c r="M131" i="3"/>
  <c r="M120" i="3"/>
  <c r="M121" i="3"/>
  <c r="M143" i="3"/>
  <c r="M123" i="3"/>
  <c r="M144" i="3"/>
  <c r="M134" i="3"/>
  <c r="M124" i="3"/>
  <c r="M114" i="3"/>
  <c r="M136" i="3"/>
  <c r="M126" i="3"/>
  <c r="M128" i="3"/>
  <c r="DH6" i="3"/>
  <c r="DH110" i="3" s="1"/>
  <c r="DH9" i="3" s="1"/>
  <c r="EE6" i="3"/>
  <c r="EF6" i="3" s="1"/>
  <c r="ED110" i="3"/>
  <c r="ED9" i="3" s="1"/>
  <c r="AQ110" i="3"/>
  <c r="AQ9" i="3" s="1"/>
  <c r="BM110" i="3"/>
  <c r="BM9" i="3" s="1"/>
  <c r="CK110" i="3"/>
  <c r="CK9" i="3" s="1"/>
  <c r="AN22" i="3"/>
  <c r="AN20" i="16"/>
  <c r="DF75" i="3"/>
  <c r="DF65" i="3"/>
  <c r="DF67" i="3" s="1"/>
  <c r="DF47" i="3"/>
  <c r="DF44" i="3"/>
  <c r="DF14" i="3"/>
  <c r="DF42" i="3"/>
  <c r="DF40" i="3"/>
  <c r="DF38" i="3"/>
  <c r="DF35" i="3"/>
  <c r="DF33" i="3"/>
  <c r="DF30" i="3"/>
  <c r="DF28" i="3"/>
  <c r="DF21" i="3"/>
  <c r="DF22" i="3" s="1"/>
  <c r="DF20" i="3"/>
  <c r="DF19" i="3"/>
  <c r="DF97" i="3"/>
  <c r="DF77" i="3"/>
  <c r="DF13" i="3"/>
  <c r="DF72" i="3"/>
  <c r="DF48" i="3"/>
  <c r="DF45" i="3"/>
  <c r="DF15" i="3"/>
  <c r="DF16" i="3" s="1"/>
  <c r="DF41" i="3"/>
  <c r="DF39" i="3"/>
  <c r="DF10" i="3"/>
  <c r="DF139" i="3" s="1"/>
  <c r="DF31" i="3"/>
  <c r="DF32" i="3" s="1"/>
  <c r="DF29" i="3"/>
  <c r="DF27" i="3"/>
  <c r="DF73" i="3"/>
  <c r="DF18" i="3"/>
  <c r="DF80" i="3"/>
  <c r="DF76" i="3"/>
  <c r="DF43" i="3"/>
  <c r="DF82" i="3"/>
  <c r="DF83" i="3"/>
  <c r="DF84" i="3"/>
  <c r="DF81" i="3"/>
  <c r="DF85" i="3"/>
  <c r="DF86" i="3"/>
  <c r="AO77" i="3"/>
  <c r="AO71" i="16" s="1"/>
  <c r="AO76" i="3"/>
  <c r="AO38" i="3"/>
  <c r="AO36" i="16" s="1"/>
  <c r="AO18" i="3"/>
  <c r="AO17" i="16" s="1"/>
  <c r="AO29" i="3"/>
  <c r="AO27" i="16" s="1"/>
  <c r="AO73" i="3"/>
  <c r="AO28" i="3"/>
  <c r="AO13" i="3"/>
  <c r="AO13" i="16" s="1"/>
  <c r="AO43" i="3"/>
  <c r="AO38" i="16" s="1"/>
  <c r="AO42" i="3"/>
  <c r="AO33" i="3"/>
  <c r="AO15" i="3"/>
  <c r="AO16" i="3" s="1"/>
  <c r="AO75" i="3"/>
  <c r="AO69" i="16" s="1"/>
  <c r="AO47" i="3"/>
  <c r="AO41" i="16" s="1"/>
  <c r="AO31" i="3"/>
  <c r="AO32" i="3" s="1"/>
  <c r="AO30" i="16" s="1"/>
  <c r="AO80" i="3"/>
  <c r="AO74" i="16" s="1"/>
  <c r="AO40" i="3"/>
  <c r="AO21" i="3"/>
  <c r="AO10" i="3"/>
  <c r="AO131" i="3" s="1"/>
  <c r="AO97" i="3"/>
  <c r="AO91" i="16" s="1"/>
  <c r="AO72" i="3"/>
  <c r="AO30" i="3"/>
  <c r="AO28" i="16" s="1"/>
  <c r="AO14" i="3"/>
  <c r="AO14" i="16" s="1"/>
  <c r="AO39" i="3"/>
  <c r="AO37" i="16" s="1"/>
  <c r="AO44" i="3"/>
  <c r="AO39" i="16" s="1"/>
  <c r="AO19" i="3"/>
  <c r="AO18" i="16" s="1"/>
  <c r="AO65" i="3"/>
  <c r="AO68" i="3" s="1"/>
  <c r="AO45" i="3"/>
  <c r="AO48" i="3"/>
  <c r="AO35" i="3"/>
  <c r="AO33" i="16" s="1"/>
  <c r="AO41" i="3"/>
  <c r="AO27" i="3"/>
  <c r="AO20" i="3"/>
  <c r="AO19" i="16" s="1"/>
  <c r="AO86" i="3"/>
  <c r="AO80" i="16" s="1"/>
  <c r="AO83" i="3"/>
  <c r="AO77" i="16" s="1"/>
  <c r="AO82" i="3"/>
  <c r="AO76" i="16" s="1"/>
  <c r="AO85" i="3"/>
  <c r="AO79" i="16" s="1"/>
  <c r="AO81" i="3"/>
  <c r="AO75" i="16" s="1"/>
  <c r="AO84" i="3"/>
  <c r="AO78" i="16" s="1"/>
  <c r="CI67" i="3"/>
  <c r="CI70" i="3"/>
  <c r="DG83" i="3"/>
  <c r="DG81" i="3"/>
  <c r="DG86" i="3"/>
  <c r="DG82" i="3"/>
  <c r="DG84" i="3"/>
  <c r="DG41" i="3"/>
  <c r="DG47" i="3"/>
  <c r="DG44" i="3"/>
  <c r="DG80" i="3"/>
  <c r="DG13" i="3"/>
  <c r="DG31" i="3"/>
  <c r="DG32" i="3" s="1"/>
  <c r="DG38" i="3"/>
  <c r="DG33" i="3"/>
  <c r="DG18" i="3"/>
  <c r="DG28" i="3"/>
  <c r="DG21" i="3"/>
  <c r="DG22" i="3" s="1"/>
  <c r="DG76" i="3"/>
  <c r="DG77" i="3"/>
  <c r="DG73" i="3"/>
  <c r="DG43" i="3"/>
  <c r="DG30" i="3"/>
  <c r="DG48" i="3"/>
  <c r="DG45" i="3"/>
  <c r="DG42" i="3"/>
  <c r="DG40" i="3"/>
  <c r="DG39" i="3"/>
  <c r="DG35" i="3"/>
  <c r="DG20" i="3"/>
  <c r="DG97" i="3"/>
  <c r="DG29" i="3"/>
  <c r="DG27" i="3"/>
  <c r="DG10" i="3"/>
  <c r="DG140" i="3" s="1"/>
  <c r="DG15" i="3"/>
  <c r="DG16" i="3" s="1"/>
  <c r="DG65" i="3"/>
  <c r="DG69" i="3" s="1"/>
  <c r="DG72" i="3"/>
  <c r="DG75" i="3"/>
  <c r="DG14" i="3"/>
  <c r="DG19" i="3"/>
  <c r="DG85" i="3"/>
  <c r="BK22" i="3"/>
  <c r="BK20" i="16"/>
  <c r="V18" i="3"/>
  <c r="V31" i="3"/>
  <c r="V32" i="3" s="1"/>
  <c r="V47" i="3"/>
  <c r="V10" i="3"/>
  <c r="V143" i="3" s="1"/>
  <c r="V43" i="3"/>
  <c r="V41" i="3"/>
  <c r="V15" i="3"/>
  <c r="V16" i="3" s="1"/>
  <c r="V75" i="3"/>
  <c r="V72" i="3"/>
  <c r="V35" i="3"/>
  <c r="V29" i="3"/>
  <c r="V77" i="3"/>
  <c r="V45" i="3"/>
  <c r="V44" i="3"/>
  <c r="V33" i="3"/>
  <c r="V40" i="3"/>
  <c r="V30" i="3"/>
  <c r="V97" i="3"/>
  <c r="V38" i="3"/>
  <c r="V65" i="3"/>
  <c r="V70" i="3" s="1"/>
  <c r="V27" i="3"/>
  <c r="V80" i="3"/>
  <c r="V73" i="3"/>
  <c r="V21" i="3"/>
  <c r="V22" i="3" s="1"/>
  <c r="V28" i="3"/>
  <c r="V20" i="3"/>
  <c r="V76" i="3"/>
  <c r="V13" i="3"/>
  <c r="V14" i="3"/>
  <c r="V19" i="3"/>
  <c r="V48" i="3"/>
  <c r="V42" i="3"/>
  <c r="V39" i="3"/>
  <c r="V86" i="3"/>
  <c r="V81" i="3"/>
  <c r="V82" i="3"/>
  <c r="V84" i="3"/>
  <c r="V83" i="3"/>
  <c r="V85" i="3"/>
  <c r="AP110" i="3"/>
  <c r="AP9" i="3" s="1"/>
  <c r="CJ39" i="3"/>
  <c r="CJ35" i="3"/>
  <c r="CJ28" i="3"/>
  <c r="CJ47" i="3"/>
  <c r="CJ44" i="3"/>
  <c r="CJ75" i="3"/>
  <c r="CJ40" i="3"/>
  <c r="CJ38" i="3"/>
  <c r="CJ42" i="3"/>
  <c r="CJ27" i="3"/>
  <c r="CJ48" i="3"/>
  <c r="CJ45" i="3"/>
  <c r="CJ43" i="3"/>
  <c r="CJ41" i="3"/>
  <c r="CJ31" i="3"/>
  <c r="CJ32" i="3" s="1"/>
  <c r="CJ21" i="3"/>
  <c r="CJ30" i="3"/>
  <c r="CJ81" i="3"/>
  <c r="CJ97" i="3"/>
  <c r="CJ14" i="3"/>
  <c r="CJ20" i="3"/>
  <c r="CJ19" i="16" s="1"/>
  <c r="CJ33" i="3"/>
  <c r="CJ80" i="3"/>
  <c r="CJ65" i="3"/>
  <c r="CJ66" i="3" s="1"/>
  <c r="CJ83" i="3"/>
  <c r="CJ86" i="3"/>
  <c r="CJ19" i="3"/>
  <c r="CJ18" i="16" s="1"/>
  <c r="CJ72" i="3"/>
  <c r="CJ82" i="3"/>
  <c r="CJ84" i="3"/>
  <c r="CJ76" i="3"/>
  <c r="CJ13" i="3"/>
  <c r="CJ29" i="3"/>
  <c r="CJ18" i="3"/>
  <c r="CJ17" i="16" s="1"/>
  <c r="CJ15" i="3"/>
  <c r="CJ16" i="3" s="1"/>
  <c r="CJ73" i="3"/>
  <c r="CJ77" i="3"/>
  <c r="CJ10" i="3"/>
  <c r="CJ128" i="3" s="1"/>
  <c r="CJ85" i="3"/>
  <c r="M98" i="3"/>
  <c r="M97" i="3"/>
  <c r="B10" i="6"/>
  <c r="C10" i="6" s="1"/>
  <c r="BN6" i="3"/>
  <c r="FB6" i="3"/>
  <c r="Z6" i="16"/>
  <c r="FH6" i="16"/>
  <c r="EK6" i="16"/>
  <c r="CQ6" i="16"/>
  <c r="BT6" i="16"/>
  <c r="DN6" i="16"/>
  <c r="AW6" i="16"/>
  <c r="W6" i="3"/>
  <c r="CL6" i="3"/>
  <c r="AR6" i="3"/>
  <c r="AR110" i="3" s="1"/>
  <c r="AR9" i="3" s="1"/>
  <c r="M72" i="3"/>
  <c r="M71" i="3"/>
  <c r="M70" i="3"/>
  <c r="M86" i="3"/>
  <c r="M94" i="3"/>
  <c r="M104" i="3"/>
  <c r="M87" i="3"/>
  <c r="M85" i="3"/>
  <c r="M93" i="3"/>
  <c r="M103" i="3"/>
  <c r="M84" i="3"/>
  <c r="M92" i="3"/>
  <c r="M102" i="3"/>
  <c r="M83" i="3"/>
  <c r="M91" i="3"/>
  <c r="M101" i="3"/>
  <c r="M82" i="3"/>
  <c r="M90" i="3"/>
  <c r="M100" i="3"/>
  <c r="M81" i="3"/>
  <c r="M89" i="3"/>
  <c r="M99" i="3"/>
  <c r="M88" i="3"/>
  <c r="M96" i="3"/>
  <c r="M95" i="3"/>
  <c r="M10" i="3"/>
  <c r="M19" i="3"/>
  <c r="M9" i="3"/>
  <c r="M75" i="3"/>
  <c r="M105" i="3"/>
  <c r="M76" i="3"/>
  <c r="M107" i="3"/>
  <c r="M77" i="3"/>
  <c r="M78" i="3"/>
  <c r="M79" i="3"/>
  <c r="M80" i="3"/>
  <c r="M50" i="3"/>
  <c r="M24" i="3"/>
  <c r="M16" i="3"/>
  <c r="M15" i="3"/>
  <c r="M14" i="3"/>
  <c r="M13" i="3"/>
  <c r="M12" i="3"/>
  <c r="M41" i="3"/>
  <c r="M17" i="3"/>
  <c r="M73" i="3"/>
  <c r="M69" i="3"/>
  <c r="M68" i="3"/>
  <c r="M67" i="3"/>
  <c r="M32" i="3"/>
  <c r="M64" i="3"/>
  <c r="M63" i="3"/>
  <c r="M62" i="3"/>
  <c r="M61" i="3"/>
  <c r="M60" i="3"/>
  <c r="M59" i="3"/>
  <c r="M25" i="3"/>
  <c r="M56" i="3"/>
  <c r="M55" i="3"/>
  <c r="M54" i="3"/>
  <c r="M53" i="3"/>
  <c r="M52" i="3"/>
  <c r="M51" i="3"/>
  <c r="M65" i="3"/>
  <c r="M18" i="3"/>
  <c r="M48" i="3"/>
  <c r="M47" i="3"/>
  <c r="M45" i="3"/>
  <c r="M44" i="3"/>
  <c r="M43" i="3"/>
  <c r="M42" i="3"/>
  <c r="M57" i="3"/>
  <c r="M49" i="3"/>
  <c r="M39" i="3"/>
  <c r="M38" i="3"/>
  <c r="M37" i="3"/>
  <c r="M36" i="3"/>
  <c r="M35" i="3"/>
  <c r="M33" i="3"/>
  <c r="M66" i="3"/>
  <c r="M40" i="3"/>
  <c r="M30" i="3"/>
  <c r="M29" i="3"/>
  <c r="M28" i="3"/>
  <c r="M27" i="3"/>
  <c r="M26" i="3"/>
  <c r="M58" i="3"/>
  <c r="M31" i="3"/>
  <c r="M23" i="3"/>
  <c r="M22" i="3"/>
  <c r="M21" i="3"/>
  <c r="M20" i="3"/>
  <c r="CH122" i="3" l="1"/>
  <c r="CI122" i="3"/>
  <c r="AN122" i="3"/>
  <c r="AN23" i="3" s="1"/>
  <c r="AN21" i="16" s="1"/>
  <c r="BK122" i="3"/>
  <c r="BK23" i="3" s="1"/>
  <c r="P61" i="3"/>
  <c r="P62" i="3"/>
  <c r="P63" i="3"/>
  <c r="P64" i="3"/>
  <c r="Q61" i="3"/>
  <c r="Q62" i="3"/>
  <c r="Q63" i="3"/>
  <c r="Q64" i="3"/>
  <c r="O61" i="3"/>
  <c r="O62" i="3"/>
  <c r="O63" i="3"/>
  <c r="O64" i="3"/>
  <c r="ED88" i="3"/>
  <c r="DH88" i="3"/>
  <c r="CK88" i="3"/>
  <c r="BM88" i="3"/>
  <c r="AQ88" i="3"/>
  <c r="AP88" i="3"/>
  <c r="AR88" i="3"/>
  <c r="BK127" i="3"/>
  <c r="BK37" i="3" s="1"/>
  <c r="AQ101" i="3"/>
  <c r="AQ95" i="16" s="1"/>
  <c r="AQ99" i="3"/>
  <c r="AQ93" i="16" s="1"/>
  <c r="AQ98" i="3"/>
  <c r="AQ92" i="16" s="1"/>
  <c r="AQ104" i="3"/>
  <c r="AQ98" i="16" s="1"/>
  <c r="AQ103" i="3"/>
  <c r="AQ97" i="16" s="1"/>
  <c r="AQ102" i="3"/>
  <c r="AQ96" i="16" s="1"/>
  <c r="AQ100" i="3"/>
  <c r="AQ94" i="16" s="1"/>
  <c r="AQ105" i="3"/>
  <c r="AQ99" i="16" s="1"/>
  <c r="AP101" i="3"/>
  <c r="AP95" i="16" s="1"/>
  <c r="AP100" i="3"/>
  <c r="AP94" i="16" s="1"/>
  <c r="AP98" i="3"/>
  <c r="AP92" i="16" s="1"/>
  <c r="AP99" i="3"/>
  <c r="AP93" i="16" s="1"/>
  <c r="AP105" i="3"/>
  <c r="AP99" i="16" s="1"/>
  <c r="AP104" i="3"/>
  <c r="AP98" i="16" s="1"/>
  <c r="AP103" i="3"/>
  <c r="AP97" i="16" s="1"/>
  <c r="AP102" i="3"/>
  <c r="AP96" i="16" s="1"/>
  <c r="ED101" i="3"/>
  <c r="ED100" i="3"/>
  <c r="ED99" i="3"/>
  <c r="ED98" i="3"/>
  <c r="ED105" i="3"/>
  <c r="ED104" i="3"/>
  <c r="ED103" i="3"/>
  <c r="ED102" i="3"/>
  <c r="BM100" i="3"/>
  <c r="BM99" i="3"/>
  <c r="BM101" i="3"/>
  <c r="BM104" i="3"/>
  <c r="BM103" i="3"/>
  <c r="BM102" i="3"/>
  <c r="BM98" i="3"/>
  <c r="BM105" i="3"/>
  <c r="DH99" i="3"/>
  <c r="DH98" i="3"/>
  <c r="DH100" i="3"/>
  <c r="DH103" i="3"/>
  <c r="DH102" i="3"/>
  <c r="DH101" i="3"/>
  <c r="DH104" i="3"/>
  <c r="DH105" i="3"/>
  <c r="AR100" i="3"/>
  <c r="AR99" i="3"/>
  <c r="AR98" i="3"/>
  <c r="AR105" i="3"/>
  <c r="AR104" i="3"/>
  <c r="AR103" i="3"/>
  <c r="AR102" i="3"/>
  <c r="AR101" i="3"/>
  <c r="CK100" i="3"/>
  <c r="CK99" i="3"/>
  <c r="CK101" i="3"/>
  <c r="CK104" i="3"/>
  <c r="CK98" i="3"/>
  <c r="CK103" i="3"/>
  <c r="CK102" i="3"/>
  <c r="CK105" i="3"/>
  <c r="BM87" i="3"/>
  <c r="BM91" i="3"/>
  <c r="BM90" i="3"/>
  <c r="BM89" i="3"/>
  <c r="BM95" i="3"/>
  <c r="BM94" i="3"/>
  <c r="BM92" i="3"/>
  <c r="BM93" i="3"/>
  <c r="BM96" i="3"/>
  <c r="AQ90" i="3"/>
  <c r="AQ84" i="16" s="1"/>
  <c r="AQ87" i="3"/>
  <c r="AQ81" i="16" s="1"/>
  <c r="AQ93" i="3"/>
  <c r="AQ87" i="16" s="1"/>
  <c r="AQ92" i="3"/>
  <c r="AQ86" i="16" s="1"/>
  <c r="AQ91" i="3"/>
  <c r="AQ85" i="16" s="1"/>
  <c r="AQ89" i="3"/>
  <c r="AQ83" i="16" s="1"/>
  <c r="AQ96" i="3"/>
  <c r="AQ90" i="16" s="1"/>
  <c r="AQ95" i="3"/>
  <c r="AQ89" i="16" s="1"/>
  <c r="AQ94" i="3"/>
  <c r="AQ88" i="16" s="1"/>
  <c r="ED90" i="3"/>
  <c r="ED89" i="3"/>
  <c r="ED92" i="3"/>
  <c r="ED91" i="3"/>
  <c r="ED95" i="3"/>
  <c r="ED87" i="3"/>
  <c r="ED93" i="3"/>
  <c r="ED96" i="3"/>
  <c r="ED94" i="3"/>
  <c r="CK87" i="3"/>
  <c r="CK91" i="3"/>
  <c r="CK90" i="3"/>
  <c r="CK89" i="3"/>
  <c r="CK92" i="3"/>
  <c r="CK93" i="3"/>
  <c r="CK95" i="3"/>
  <c r="CK94" i="3"/>
  <c r="CK96" i="3"/>
  <c r="AR89" i="3"/>
  <c r="AR87" i="3"/>
  <c r="AR93" i="3"/>
  <c r="AR90" i="3"/>
  <c r="AR92" i="3"/>
  <c r="AR91" i="3"/>
  <c r="AR96" i="3"/>
  <c r="AR95" i="3"/>
  <c r="AR94" i="3"/>
  <c r="AP89" i="3"/>
  <c r="AP83" i="16" s="1"/>
  <c r="AP87" i="3"/>
  <c r="AP81" i="16" s="1"/>
  <c r="AP92" i="3"/>
  <c r="AP86" i="16" s="1"/>
  <c r="AP90" i="3"/>
  <c r="AP84" i="16" s="1"/>
  <c r="AP91" i="3"/>
  <c r="AP85" i="16" s="1"/>
  <c r="AP96" i="3"/>
  <c r="AP90" i="16" s="1"/>
  <c r="AP95" i="3"/>
  <c r="AP89" i="16" s="1"/>
  <c r="AP94" i="3"/>
  <c r="AP88" i="16" s="1"/>
  <c r="AP93" i="3"/>
  <c r="AP87" i="16" s="1"/>
  <c r="DH87" i="3"/>
  <c r="DH90" i="3"/>
  <c r="DH89" i="3"/>
  <c r="DH93" i="3"/>
  <c r="DH92" i="3"/>
  <c r="DH94" i="3"/>
  <c r="DH91" i="3"/>
  <c r="DH96" i="3"/>
  <c r="DH95" i="3"/>
  <c r="DI6" i="3"/>
  <c r="DI110" i="3" s="1"/>
  <c r="DI9" i="3" s="1"/>
  <c r="AM78" i="3"/>
  <c r="AM72" i="16" s="1"/>
  <c r="AM36" i="3"/>
  <c r="AM34" i="16" s="1"/>
  <c r="AM37" i="3"/>
  <c r="AM35" i="16" s="1"/>
  <c r="CH36" i="3"/>
  <c r="CH37" i="3"/>
  <c r="S37" i="3"/>
  <c r="S36" i="3"/>
  <c r="BJ36" i="3"/>
  <c r="BJ37" i="3"/>
  <c r="T37" i="3"/>
  <c r="T36" i="3"/>
  <c r="BM9" i="16"/>
  <c r="AP9" i="16"/>
  <c r="T79" i="3"/>
  <c r="S26" i="3"/>
  <c r="AM54" i="3"/>
  <c r="AM48" i="16" s="1"/>
  <c r="AM50" i="3"/>
  <c r="AM44" i="16" s="1"/>
  <c r="AM53" i="3"/>
  <c r="AM47" i="16" s="1"/>
  <c r="AM51" i="3"/>
  <c r="AM45" i="16" s="1"/>
  <c r="AM49" i="3"/>
  <c r="AM43" i="16" s="1"/>
  <c r="AL130" i="3"/>
  <c r="AM136" i="3"/>
  <c r="S134" i="3"/>
  <c r="AM60" i="3"/>
  <c r="AM54" i="16" s="1"/>
  <c r="BJ25" i="3"/>
  <c r="BJ26" i="3"/>
  <c r="BJ23" i="3"/>
  <c r="R130" i="3"/>
  <c r="BJ49" i="3"/>
  <c r="S132" i="3"/>
  <c r="S56" i="3"/>
  <c r="AM134" i="3"/>
  <c r="AM132" i="3"/>
  <c r="AM58" i="3"/>
  <c r="AM52" i="16" s="1"/>
  <c r="S133" i="3"/>
  <c r="S60" i="3"/>
  <c r="S58" i="3"/>
  <c r="S135" i="3"/>
  <c r="BJ78" i="3"/>
  <c r="AM133" i="3"/>
  <c r="AM135" i="3"/>
  <c r="S59" i="3"/>
  <c r="AM57" i="3"/>
  <c r="AM51" i="16" s="1"/>
  <c r="AM56" i="3"/>
  <c r="AM50" i="16" s="1"/>
  <c r="S57" i="3"/>
  <c r="AM49" i="16"/>
  <c r="T51" i="3"/>
  <c r="T53" i="3"/>
  <c r="T52" i="3"/>
  <c r="T50" i="3"/>
  <c r="T54" i="3"/>
  <c r="BJ52" i="3"/>
  <c r="BJ50" i="3"/>
  <c r="AN142" i="3"/>
  <c r="AN78" i="3" s="1"/>
  <c r="AN72" i="16" s="1"/>
  <c r="BJ53" i="3"/>
  <c r="BJ51" i="3"/>
  <c r="T24" i="3"/>
  <c r="T25" i="3"/>
  <c r="T23" i="3"/>
  <c r="S79" i="3"/>
  <c r="T133" i="3"/>
  <c r="T57" i="3"/>
  <c r="T56" i="3"/>
  <c r="T17" i="3"/>
  <c r="S23" i="3"/>
  <c r="S24" i="3"/>
  <c r="V129" i="3"/>
  <c r="AM23" i="3"/>
  <c r="AM21" i="16" s="1"/>
  <c r="AM24" i="3"/>
  <c r="AM22" i="16" s="1"/>
  <c r="CH23" i="3"/>
  <c r="AM25" i="3"/>
  <c r="AM23" i="16" s="1"/>
  <c r="T136" i="3"/>
  <c r="BJ136" i="3"/>
  <c r="BK137" i="3"/>
  <c r="BK55" i="3" s="1"/>
  <c r="BK57" i="3" s="1"/>
  <c r="CI24" i="3"/>
  <c r="CI137" i="3"/>
  <c r="CI55" i="3" s="1"/>
  <c r="CI56" i="3" s="1"/>
  <c r="CH112" i="3"/>
  <c r="CH12" i="3" s="1"/>
  <c r="V68" i="3"/>
  <c r="T132" i="3"/>
  <c r="T134" i="3"/>
  <c r="T60" i="3"/>
  <c r="T58" i="3"/>
  <c r="T135" i="3"/>
  <c r="S51" i="3"/>
  <c r="AN137" i="3"/>
  <c r="AN55" i="3" s="1"/>
  <c r="AN134" i="3" s="1"/>
  <c r="S49" i="3"/>
  <c r="CI127" i="3"/>
  <c r="CI142" i="3"/>
  <c r="CI79" i="3" s="1"/>
  <c r="S52" i="3"/>
  <c r="U116" i="3"/>
  <c r="S50" i="3"/>
  <c r="S53" i="3"/>
  <c r="S12" i="3"/>
  <c r="AM17" i="3"/>
  <c r="AM16" i="16" s="1"/>
  <c r="BL126" i="3"/>
  <c r="AN112" i="3"/>
  <c r="AN12" i="3" s="1"/>
  <c r="AN12" i="16" s="1"/>
  <c r="CI115" i="3"/>
  <c r="CI50" i="3" s="1"/>
  <c r="CH115" i="3"/>
  <c r="CH52" i="3" s="1"/>
  <c r="AN115" i="3"/>
  <c r="AN53" i="3" s="1"/>
  <c r="AN47" i="16" s="1"/>
  <c r="BJ58" i="3"/>
  <c r="BJ57" i="3"/>
  <c r="BK112" i="3"/>
  <c r="BK12" i="3" s="1"/>
  <c r="BJ135" i="3"/>
  <c r="AO29" i="16"/>
  <c r="BJ133" i="3"/>
  <c r="BJ59" i="3"/>
  <c r="BJ60" i="3"/>
  <c r="U139" i="3"/>
  <c r="CH142" i="3"/>
  <c r="CH79" i="3" s="1"/>
  <c r="BJ56" i="3"/>
  <c r="AO71" i="3"/>
  <c r="AO15" i="16"/>
  <c r="BL67" i="3"/>
  <c r="DG68" i="3"/>
  <c r="U114" i="3"/>
  <c r="BJ134" i="3"/>
  <c r="BK115" i="3"/>
  <c r="BK49" i="3" s="1"/>
  <c r="AN127" i="3"/>
  <c r="V119" i="3"/>
  <c r="CH137" i="3"/>
  <c r="CH55" i="3" s="1"/>
  <c r="CH134" i="3" s="1"/>
  <c r="BL114" i="3"/>
  <c r="U121" i="3"/>
  <c r="BL120" i="3"/>
  <c r="BL121" i="3"/>
  <c r="BL123" i="3"/>
  <c r="U128" i="3"/>
  <c r="BL140" i="3"/>
  <c r="BL141" i="3"/>
  <c r="BL138" i="3"/>
  <c r="BL117" i="3"/>
  <c r="U124" i="3"/>
  <c r="BL118" i="3"/>
  <c r="BL143" i="3"/>
  <c r="BL142" i="3" s="1"/>
  <c r="BL78" i="3" s="1"/>
  <c r="AO10" i="16"/>
  <c r="AO140" i="3"/>
  <c r="AO144" i="3"/>
  <c r="BL139" i="3"/>
  <c r="BL131" i="3"/>
  <c r="AO116" i="3"/>
  <c r="DF124" i="3"/>
  <c r="U141" i="3"/>
  <c r="DF140" i="3"/>
  <c r="U144" i="3"/>
  <c r="DG67" i="3"/>
  <c r="DF120" i="3"/>
  <c r="DF129" i="3"/>
  <c r="V66" i="3"/>
  <c r="DF71" i="3"/>
  <c r="BL66" i="3"/>
  <c r="BL68" i="3"/>
  <c r="BL70" i="3"/>
  <c r="BL71" i="3"/>
  <c r="DF68" i="3"/>
  <c r="DG125" i="3"/>
  <c r="DF141" i="3"/>
  <c r="DF119" i="3"/>
  <c r="V125" i="3"/>
  <c r="DG121" i="3"/>
  <c r="DF121" i="3"/>
  <c r="U126" i="3"/>
  <c r="BL124" i="3"/>
  <c r="BL116" i="3"/>
  <c r="DG71" i="3"/>
  <c r="V67" i="3"/>
  <c r="DF66" i="3"/>
  <c r="V69" i="3"/>
  <c r="AO139" i="3"/>
  <c r="DF113" i="3"/>
  <c r="DF123" i="3"/>
  <c r="DF114" i="3"/>
  <c r="DF116" i="3"/>
  <c r="AO124" i="3"/>
  <c r="DF125" i="3"/>
  <c r="DF144" i="3"/>
  <c r="DG131" i="3"/>
  <c r="DG118" i="3"/>
  <c r="DF131" i="3"/>
  <c r="DF118" i="3"/>
  <c r="DF69" i="3"/>
  <c r="U118" i="3"/>
  <c r="U129" i="3"/>
  <c r="BL125" i="3"/>
  <c r="BL129" i="3"/>
  <c r="DG113" i="3"/>
  <c r="DG120" i="3"/>
  <c r="DG117" i="3"/>
  <c r="DG141" i="3"/>
  <c r="DF138" i="3"/>
  <c r="DF128" i="3"/>
  <c r="DF70" i="3"/>
  <c r="U140" i="3"/>
  <c r="BL113" i="3"/>
  <c r="BL119" i="3"/>
  <c r="BL128" i="3"/>
  <c r="CI112" i="3"/>
  <c r="DG128" i="3"/>
  <c r="DG119" i="3"/>
  <c r="DG116" i="3"/>
  <c r="DG144" i="3"/>
  <c r="V124" i="3"/>
  <c r="DG107" i="3"/>
  <c r="DG123" i="3"/>
  <c r="DG124" i="3"/>
  <c r="DG139" i="3"/>
  <c r="DG126" i="3"/>
  <c r="DG129" i="3"/>
  <c r="AO123" i="3"/>
  <c r="DF117" i="3"/>
  <c r="DF126" i="3"/>
  <c r="DF143" i="3"/>
  <c r="CJ68" i="3"/>
  <c r="V141" i="3"/>
  <c r="DG66" i="3"/>
  <c r="DG114" i="3"/>
  <c r="DG138" i="3"/>
  <c r="DG143" i="3"/>
  <c r="DG70" i="3"/>
  <c r="CJ140" i="3"/>
  <c r="CJ141" i="3"/>
  <c r="CJ116" i="3"/>
  <c r="EF110" i="3"/>
  <c r="EF9" i="3" s="1"/>
  <c r="CL110" i="3"/>
  <c r="CL9" i="3" s="1"/>
  <c r="CJ69" i="3"/>
  <c r="CJ131" i="3"/>
  <c r="CJ125" i="3"/>
  <c r="V118" i="3"/>
  <c r="V71" i="3"/>
  <c r="V140" i="3"/>
  <c r="AO138" i="3"/>
  <c r="AO143" i="3"/>
  <c r="AO67" i="3"/>
  <c r="U120" i="3"/>
  <c r="U125" i="3"/>
  <c r="U123" i="3"/>
  <c r="BL22" i="3"/>
  <c r="BL20" i="16"/>
  <c r="AP43" i="3"/>
  <c r="AP38" i="16" s="1"/>
  <c r="AP40" i="3"/>
  <c r="AP33" i="3"/>
  <c r="AP44" i="3"/>
  <c r="AP39" i="16" s="1"/>
  <c r="AP76" i="3"/>
  <c r="AP20" i="3"/>
  <c r="AP19" i="16" s="1"/>
  <c r="AP73" i="3"/>
  <c r="AP21" i="3"/>
  <c r="AP75" i="3"/>
  <c r="AP69" i="16" s="1"/>
  <c r="AP28" i="3"/>
  <c r="AP39" i="3"/>
  <c r="AP37" i="16" s="1"/>
  <c r="AP31" i="3"/>
  <c r="AP80" i="3"/>
  <c r="AP74" i="16" s="1"/>
  <c r="AP42" i="3"/>
  <c r="AP35" i="3"/>
  <c r="AP33" i="16" s="1"/>
  <c r="AP27" i="3"/>
  <c r="AP30" i="3"/>
  <c r="AP28" i="16" s="1"/>
  <c r="AP41" i="3"/>
  <c r="AP14" i="3"/>
  <c r="AP14" i="16" s="1"/>
  <c r="AP10" i="3"/>
  <c r="AP128" i="3" s="1"/>
  <c r="AP19" i="3"/>
  <c r="AP18" i="16" s="1"/>
  <c r="AP47" i="3"/>
  <c r="AP41" i="16" s="1"/>
  <c r="AP45" i="3"/>
  <c r="AP38" i="3"/>
  <c r="AP36" i="16" s="1"/>
  <c r="AP29" i="3"/>
  <c r="AP27" i="16" s="1"/>
  <c r="AP18" i="3"/>
  <c r="AP17" i="16" s="1"/>
  <c r="AP13" i="3"/>
  <c r="AP13" i="16" s="1"/>
  <c r="AP15" i="3"/>
  <c r="AP65" i="3"/>
  <c r="AP68" i="3" s="1"/>
  <c r="AP48" i="3"/>
  <c r="AP72" i="3"/>
  <c r="AP97" i="3"/>
  <c r="AP91" i="16" s="1"/>
  <c r="AP77" i="3"/>
  <c r="AP71" i="16" s="1"/>
  <c r="AP83" i="3"/>
  <c r="AP77" i="16" s="1"/>
  <c r="AP84" i="3"/>
  <c r="AP78" i="16" s="1"/>
  <c r="AP86" i="3"/>
  <c r="AP80" i="16" s="1"/>
  <c r="AP82" i="3"/>
  <c r="AP76" i="16" s="1"/>
  <c r="AP81" i="3"/>
  <c r="AP75" i="16" s="1"/>
  <c r="AP85" i="3"/>
  <c r="AP79" i="16" s="1"/>
  <c r="W110" i="3"/>
  <c r="W9" i="3" s="1"/>
  <c r="CJ124" i="3"/>
  <c r="CJ114" i="3"/>
  <c r="CJ67" i="3"/>
  <c r="CJ71" i="3"/>
  <c r="V126" i="3"/>
  <c r="V117" i="3"/>
  <c r="V131" i="3"/>
  <c r="AO118" i="3"/>
  <c r="AO125" i="3"/>
  <c r="AO126" i="3"/>
  <c r="CK45" i="3"/>
  <c r="CK42" i="3"/>
  <c r="CK14" i="3"/>
  <c r="CK75" i="3"/>
  <c r="CK38" i="3"/>
  <c r="CK97" i="3"/>
  <c r="CK15" i="3"/>
  <c r="CK16" i="3" s="1"/>
  <c r="CK31" i="3"/>
  <c r="CK32" i="3" s="1"/>
  <c r="CK28" i="3"/>
  <c r="CK41" i="3"/>
  <c r="CK48" i="3"/>
  <c r="CK76" i="3"/>
  <c r="CK10" i="3"/>
  <c r="CK117" i="3" s="1"/>
  <c r="CK20" i="3"/>
  <c r="CK19" i="16" s="1"/>
  <c r="CK65" i="3"/>
  <c r="CK68" i="3" s="1"/>
  <c r="CK43" i="3"/>
  <c r="CK35" i="3"/>
  <c r="CK19" i="3"/>
  <c r="CK18" i="16" s="1"/>
  <c r="CK18" i="3"/>
  <c r="CK17" i="16" s="1"/>
  <c r="CK30" i="3"/>
  <c r="CK80" i="3"/>
  <c r="CK27" i="3"/>
  <c r="CK72" i="3"/>
  <c r="CK77" i="3"/>
  <c r="CK39" i="3"/>
  <c r="CK73" i="3"/>
  <c r="CK29" i="3"/>
  <c r="CK44" i="3"/>
  <c r="CK33" i="3"/>
  <c r="CK40" i="3"/>
  <c r="CK47" i="3"/>
  <c r="CK13" i="3"/>
  <c r="CK21" i="3"/>
  <c r="CK82" i="3"/>
  <c r="CK85" i="3"/>
  <c r="CK83" i="3"/>
  <c r="CK81" i="3"/>
  <c r="CK84" i="3"/>
  <c r="CK86" i="3"/>
  <c r="AQ27" i="3"/>
  <c r="AQ41" i="3"/>
  <c r="AQ47" i="3"/>
  <c r="AQ41" i="16" s="1"/>
  <c r="AQ14" i="3"/>
  <c r="AQ14" i="16" s="1"/>
  <c r="AQ38" i="3"/>
  <c r="AQ36" i="16" s="1"/>
  <c r="AQ73" i="3"/>
  <c r="AQ40" i="3"/>
  <c r="AQ28" i="3"/>
  <c r="AQ15" i="3"/>
  <c r="AQ16" i="3" s="1"/>
  <c r="AQ48" i="3"/>
  <c r="AQ30" i="3"/>
  <c r="AQ28" i="16" s="1"/>
  <c r="AQ75" i="3"/>
  <c r="AQ69" i="16" s="1"/>
  <c r="AQ18" i="3"/>
  <c r="AQ17" i="16" s="1"/>
  <c r="AQ35" i="3"/>
  <c r="AQ33" i="16" s="1"/>
  <c r="AQ77" i="3"/>
  <c r="AQ71" i="16" s="1"/>
  <c r="AQ44" i="3"/>
  <c r="AQ39" i="16" s="1"/>
  <c r="AQ33" i="3"/>
  <c r="AQ80" i="3"/>
  <c r="AQ74" i="16" s="1"/>
  <c r="AQ65" i="3"/>
  <c r="AQ69" i="3" s="1"/>
  <c r="AQ31" i="3"/>
  <c r="AQ32" i="3" s="1"/>
  <c r="AQ30" i="16" s="1"/>
  <c r="AQ21" i="3"/>
  <c r="AQ45" i="3"/>
  <c r="AQ97" i="3"/>
  <c r="AQ91" i="16" s="1"/>
  <c r="AQ42" i="3"/>
  <c r="AQ39" i="3"/>
  <c r="AQ37" i="16" s="1"/>
  <c r="AQ10" i="3"/>
  <c r="AQ124" i="3" s="1"/>
  <c r="AQ43" i="3"/>
  <c r="AQ38" i="16" s="1"/>
  <c r="AQ20" i="3"/>
  <c r="AQ19" i="16" s="1"/>
  <c r="AQ19" i="3"/>
  <c r="AQ18" i="16" s="1"/>
  <c r="AQ72" i="3"/>
  <c r="AQ76" i="3"/>
  <c r="AQ13" i="3"/>
  <c r="AQ13" i="16" s="1"/>
  <c r="AQ29" i="3"/>
  <c r="AQ27" i="16" s="1"/>
  <c r="AQ84" i="3"/>
  <c r="AQ78" i="16" s="1"/>
  <c r="AQ86" i="3"/>
  <c r="AQ80" i="16" s="1"/>
  <c r="AQ83" i="3"/>
  <c r="AQ77" i="16" s="1"/>
  <c r="AQ81" i="3"/>
  <c r="AQ75" i="16" s="1"/>
  <c r="AQ82" i="3"/>
  <c r="AQ76" i="16" s="1"/>
  <c r="AQ85" i="3"/>
  <c r="AQ79" i="16" s="1"/>
  <c r="AR42" i="3"/>
  <c r="AR20" i="3"/>
  <c r="AR77" i="3"/>
  <c r="AR10" i="3"/>
  <c r="AR143" i="3" s="1"/>
  <c r="AR38" i="3"/>
  <c r="AR45" i="3"/>
  <c r="AR47" i="3"/>
  <c r="AR41" i="3"/>
  <c r="AR21" i="3"/>
  <c r="AR22" i="3" s="1"/>
  <c r="AR13" i="3"/>
  <c r="AR75" i="3"/>
  <c r="AR72" i="3"/>
  <c r="AR18" i="3"/>
  <c r="AR17" i="16" s="1"/>
  <c r="AR33" i="3"/>
  <c r="AR35" i="3"/>
  <c r="AR48" i="3"/>
  <c r="AR43" i="3"/>
  <c r="AR27" i="3"/>
  <c r="AR14" i="3"/>
  <c r="AR39" i="3"/>
  <c r="AR30" i="3"/>
  <c r="AR19" i="3"/>
  <c r="AR65" i="3"/>
  <c r="AR67" i="3" s="1"/>
  <c r="AR97" i="3"/>
  <c r="AR73" i="3"/>
  <c r="AR28" i="3"/>
  <c r="AR15" i="3"/>
  <c r="AR16" i="3" s="1"/>
  <c r="AR29" i="3"/>
  <c r="AR31" i="3"/>
  <c r="AR32" i="3" s="1"/>
  <c r="AR80" i="3"/>
  <c r="AR76" i="3"/>
  <c r="AR44" i="3"/>
  <c r="AR40" i="3"/>
  <c r="AR84" i="3"/>
  <c r="AR81" i="3"/>
  <c r="AR82" i="3"/>
  <c r="AR86" i="3"/>
  <c r="AR83" i="3"/>
  <c r="AR85" i="3"/>
  <c r="CJ117" i="3"/>
  <c r="CJ118" i="3"/>
  <c r="CJ113" i="3"/>
  <c r="CJ120" i="3"/>
  <c r="CJ129" i="3"/>
  <c r="CJ127" i="3" s="1"/>
  <c r="CJ143" i="3"/>
  <c r="V128" i="3"/>
  <c r="V114" i="3"/>
  <c r="BK79" i="3"/>
  <c r="BK78" i="3"/>
  <c r="AO121" i="3"/>
  <c r="AO129" i="3"/>
  <c r="AO70" i="3"/>
  <c r="AQ9" i="16"/>
  <c r="U119" i="3"/>
  <c r="U70" i="3"/>
  <c r="U71" i="3"/>
  <c r="BN110" i="3"/>
  <c r="BN9" i="3" s="1"/>
  <c r="V120" i="3"/>
  <c r="V138" i="3"/>
  <c r="V116" i="3"/>
  <c r="AO69" i="3"/>
  <c r="AO119" i="3"/>
  <c r="AO117" i="3"/>
  <c r="CK9" i="16"/>
  <c r="ED30" i="3"/>
  <c r="ED44" i="3"/>
  <c r="ED72" i="3"/>
  <c r="ED10" i="3"/>
  <c r="ED141" i="3" s="1"/>
  <c r="ED85" i="3"/>
  <c r="ED77" i="3"/>
  <c r="ED38" i="3"/>
  <c r="ED42" i="3"/>
  <c r="ED41" i="3"/>
  <c r="ED80" i="3"/>
  <c r="ED45" i="3"/>
  <c r="ED20" i="3"/>
  <c r="ED35" i="3"/>
  <c r="ED40" i="3"/>
  <c r="ED39" i="3"/>
  <c r="ED75" i="3"/>
  <c r="ED18" i="3"/>
  <c r="ED15" i="3"/>
  <c r="ED16" i="3" s="1"/>
  <c r="ED81" i="3"/>
  <c r="ED33" i="3"/>
  <c r="ED29" i="3"/>
  <c r="ED43" i="3"/>
  <c r="ED28" i="3"/>
  <c r="ED14" i="3"/>
  <c r="ED48" i="3"/>
  <c r="ED21" i="3"/>
  <c r="ED22" i="3" s="1"/>
  <c r="ED13" i="3"/>
  <c r="ED31" i="3"/>
  <c r="ED32" i="3" s="1"/>
  <c r="ED73" i="3"/>
  <c r="ED27" i="3"/>
  <c r="ED97" i="3"/>
  <c r="ED47" i="3"/>
  <c r="ED65" i="3"/>
  <c r="ED67" i="3" s="1"/>
  <c r="ED19" i="3"/>
  <c r="ED76" i="3"/>
  <c r="ED86" i="3"/>
  <c r="ED82" i="3"/>
  <c r="ED84" i="3"/>
  <c r="ED83" i="3"/>
  <c r="U117" i="3"/>
  <c r="U66" i="3"/>
  <c r="U67" i="3"/>
  <c r="CJ144" i="3"/>
  <c r="CJ121" i="3"/>
  <c r="CJ70" i="3"/>
  <c r="FC6" i="3"/>
  <c r="FD6" i="3" s="1"/>
  <c r="FB110" i="3"/>
  <c r="FB9" i="3" s="1"/>
  <c r="CJ126" i="3"/>
  <c r="CJ123" i="3"/>
  <c r="CJ22" i="3"/>
  <c r="CJ20" i="16"/>
  <c r="V123" i="3"/>
  <c r="V144" i="3"/>
  <c r="V142" i="3" s="1"/>
  <c r="V113" i="3"/>
  <c r="AO114" i="3"/>
  <c r="AO66" i="3"/>
  <c r="AO141" i="3"/>
  <c r="EE110" i="3"/>
  <c r="EE9" i="3" s="1"/>
  <c r="U143" i="3"/>
  <c r="U113" i="3"/>
  <c r="U131" i="3"/>
  <c r="CJ119" i="3"/>
  <c r="CJ139" i="3"/>
  <c r="CJ138" i="3"/>
  <c r="V139" i="3"/>
  <c r="V121" i="3"/>
  <c r="AO113" i="3"/>
  <c r="AO120" i="3"/>
  <c r="AO128" i="3"/>
  <c r="DH48" i="3"/>
  <c r="DH45" i="3"/>
  <c r="DH31" i="3"/>
  <c r="DH32" i="3" s="1"/>
  <c r="DH39" i="3"/>
  <c r="DH33" i="3"/>
  <c r="DH13" i="3"/>
  <c r="DH65" i="3"/>
  <c r="DH71" i="3" s="1"/>
  <c r="DH28" i="3"/>
  <c r="DH20" i="3"/>
  <c r="DH44" i="3"/>
  <c r="DH73" i="3"/>
  <c r="DH35" i="3"/>
  <c r="DH80" i="3"/>
  <c r="DH10" i="3"/>
  <c r="DH138" i="3" s="1"/>
  <c r="DH27" i="3"/>
  <c r="DH41" i="3"/>
  <c r="DH14" i="3"/>
  <c r="DH40" i="3"/>
  <c r="DH97" i="3"/>
  <c r="DH43" i="3"/>
  <c r="DH29" i="3"/>
  <c r="DH30" i="3"/>
  <c r="DH21" i="3"/>
  <c r="DH22" i="3" s="1"/>
  <c r="DH47" i="3"/>
  <c r="DH18" i="3"/>
  <c r="DH75" i="3"/>
  <c r="DH15" i="3"/>
  <c r="DH16" i="3" s="1"/>
  <c r="DH38" i="3"/>
  <c r="DH76" i="3"/>
  <c r="DH77" i="3"/>
  <c r="DH19" i="3"/>
  <c r="DH42" i="3"/>
  <c r="DH72" i="3"/>
  <c r="DH84" i="3"/>
  <c r="DH81" i="3"/>
  <c r="DH86" i="3"/>
  <c r="DH83" i="3"/>
  <c r="DH85" i="3"/>
  <c r="DH82" i="3"/>
  <c r="U68" i="3"/>
  <c r="BM38" i="3"/>
  <c r="BM97" i="3"/>
  <c r="BM41" i="3"/>
  <c r="BM21" i="3"/>
  <c r="BM18" i="3"/>
  <c r="BM17" i="16" s="1"/>
  <c r="BM80" i="3"/>
  <c r="BM42" i="3"/>
  <c r="BM14" i="3"/>
  <c r="BM40" i="3"/>
  <c r="BM47" i="3"/>
  <c r="BM77" i="3"/>
  <c r="BM10" i="3"/>
  <c r="BM120" i="3" s="1"/>
  <c r="BM72" i="3"/>
  <c r="BM44" i="3"/>
  <c r="BM39" i="3"/>
  <c r="BM33" i="3"/>
  <c r="BM19" i="3"/>
  <c r="BM18" i="16" s="1"/>
  <c r="BM45" i="3"/>
  <c r="BM15" i="3"/>
  <c r="BM16" i="3" s="1"/>
  <c r="BM29" i="3"/>
  <c r="BM13" i="3"/>
  <c r="BM48" i="3"/>
  <c r="BM31" i="3"/>
  <c r="BM32" i="3" s="1"/>
  <c r="BM76" i="3"/>
  <c r="BM43" i="3"/>
  <c r="BM28" i="3"/>
  <c r="BM75" i="3"/>
  <c r="BM20" i="3"/>
  <c r="BM19" i="16" s="1"/>
  <c r="BM73" i="3"/>
  <c r="BM65" i="3"/>
  <c r="BM66" i="3" s="1"/>
  <c r="BM35" i="3"/>
  <c r="BM30" i="3"/>
  <c r="BM27" i="3"/>
  <c r="BM82" i="3"/>
  <c r="BM86" i="3"/>
  <c r="BM81" i="3"/>
  <c r="BM85" i="3"/>
  <c r="BM84" i="3"/>
  <c r="BM83" i="3"/>
  <c r="AO22" i="3"/>
  <c r="AO20" i="16"/>
  <c r="B11" i="6"/>
  <c r="C11" i="6" s="1"/>
  <c r="BO6" i="3"/>
  <c r="AA6" i="16"/>
  <c r="BU6" i="16"/>
  <c r="CR6" i="16"/>
  <c r="EL6" i="16"/>
  <c r="AX6" i="16"/>
  <c r="DO6" i="16"/>
  <c r="FI6" i="16"/>
  <c r="EG6" i="3"/>
  <c r="AS6" i="3"/>
  <c r="AS110" i="3" s="1"/>
  <c r="AS9" i="3" s="1"/>
  <c r="X6" i="3"/>
  <c r="X110" i="3" s="1"/>
  <c r="X9" i="3" s="1"/>
  <c r="DJ6" i="3"/>
  <c r="DJ110" i="3" s="1"/>
  <c r="DJ9" i="3" s="1"/>
  <c r="CM6" i="3"/>
  <c r="U127" i="3" l="1"/>
  <c r="V122" i="3"/>
  <c r="CJ122" i="3"/>
  <c r="AO122" i="3"/>
  <c r="DF122" i="3"/>
  <c r="DF26" i="3" s="1"/>
  <c r="DG122" i="3"/>
  <c r="DG26" i="3" s="1"/>
  <c r="U122" i="3"/>
  <c r="BL122" i="3"/>
  <c r="BL24" i="3" s="1"/>
  <c r="R61" i="3"/>
  <c r="R62" i="3"/>
  <c r="R63" i="3"/>
  <c r="R64" i="3"/>
  <c r="EE88" i="3"/>
  <c r="CL88" i="3"/>
  <c r="DI88" i="3"/>
  <c r="FB88" i="3"/>
  <c r="EF88" i="3"/>
  <c r="DJ88" i="3"/>
  <c r="BK36" i="3"/>
  <c r="W88" i="3"/>
  <c r="X88" i="3"/>
  <c r="AL63" i="3"/>
  <c r="AL64" i="3"/>
  <c r="AL61" i="3"/>
  <c r="AL62" i="3"/>
  <c r="AS88" i="3"/>
  <c r="BN88" i="3"/>
  <c r="DI47" i="3"/>
  <c r="DI10" i="3"/>
  <c r="DI116" i="3" s="1"/>
  <c r="DI97" i="3"/>
  <c r="DI38" i="3"/>
  <c r="DI85" i="3"/>
  <c r="DI72" i="3"/>
  <c r="DI27" i="3"/>
  <c r="DI77" i="3"/>
  <c r="DI84" i="3"/>
  <c r="DI31" i="3"/>
  <c r="DI32" i="3" s="1"/>
  <c r="DI30" i="3"/>
  <c r="DI28" i="3"/>
  <c r="DI81" i="3"/>
  <c r="DI18" i="3"/>
  <c r="DI80" i="3"/>
  <c r="DI44" i="3"/>
  <c r="DI82" i="3"/>
  <c r="DI45" i="3"/>
  <c r="DI65" i="3"/>
  <c r="DI66" i="3" s="1"/>
  <c r="DI33" i="3"/>
  <c r="DI83" i="3"/>
  <c r="DI21" i="3"/>
  <c r="DI22" i="3" s="1"/>
  <c r="DI14" i="3"/>
  <c r="DI35" i="3"/>
  <c r="DI29" i="3"/>
  <c r="DI13" i="3"/>
  <c r="DI73" i="3"/>
  <c r="DI42" i="3"/>
  <c r="DI15" i="3"/>
  <c r="DI16" i="3" s="1"/>
  <c r="DI20" i="3"/>
  <c r="DI86" i="3"/>
  <c r="DI41" i="3"/>
  <c r="DI19" i="3"/>
  <c r="DI76" i="3"/>
  <c r="DI48" i="3"/>
  <c r="DI40" i="3"/>
  <c r="DI75" i="3"/>
  <c r="DI39" i="3"/>
  <c r="DI43" i="3"/>
  <c r="CL101" i="3"/>
  <c r="CL100" i="3"/>
  <c r="CL98" i="3"/>
  <c r="CL105" i="3"/>
  <c r="CL104" i="3"/>
  <c r="CL103" i="3"/>
  <c r="CL102" i="3"/>
  <c r="CL99" i="3"/>
  <c r="BN101" i="3"/>
  <c r="BN100" i="3"/>
  <c r="BN98" i="3"/>
  <c r="BN105" i="3"/>
  <c r="BN104" i="3"/>
  <c r="BN103" i="3"/>
  <c r="BN99" i="3"/>
  <c r="BN102" i="3"/>
  <c r="FB101" i="3"/>
  <c r="FB100" i="3"/>
  <c r="FB99" i="3"/>
  <c r="FB98" i="3"/>
  <c r="FB105" i="3"/>
  <c r="FB104" i="3"/>
  <c r="FB103" i="3"/>
  <c r="FB102" i="3"/>
  <c r="W98" i="3"/>
  <c r="W102" i="3"/>
  <c r="W101" i="3"/>
  <c r="W100" i="3"/>
  <c r="W99" i="3"/>
  <c r="W105" i="3"/>
  <c r="W104" i="3"/>
  <c r="W103" i="3"/>
  <c r="EF99" i="3"/>
  <c r="EF98" i="3"/>
  <c r="EF100" i="3"/>
  <c r="EF103" i="3"/>
  <c r="EF102" i="3"/>
  <c r="EF101" i="3"/>
  <c r="EF104" i="3"/>
  <c r="EF105" i="3"/>
  <c r="DJ101" i="3"/>
  <c r="DJ100" i="3"/>
  <c r="DJ98" i="3"/>
  <c r="DJ105" i="3"/>
  <c r="DJ99" i="3"/>
  <c r="DJ103" i="3"/>
  <c r="DJ102" i="3"/>
  <c r="DJ104" i="3"/>
  <c r="DI100" i="3"/>
  <c r="DI99" i="3"/>
  <c r="DI101" i="3"/>
  <c r="DI104" i="3"/>
  <c r="DI103" i="3"/>
  <c r="DI102" i="3"/>
  <c r="DI98" i="3"/>
  <c r="DI105" i="3"/>
  <c r="X99" i="3"/>
  <c r="X98" i="3"/>
  <c r="X102" i="3"/>
  <c r="X100" i="3"/>
  <c r="X103" i="3"/>
  <c r="X101" i="3"/>
  <c r="X105" i="3"/>
  <c r="X104" i="3"/>
  <c r="AS101" i="3"/>
  <c r="AS100" i="3"/>
  <c r="AS99" i="3"/>
  <c r="AS98" i="3"/>
  <c r="AS105" i="3"/>
  <c r="AS99" i="16" s="1"/>
  <c r="AS104" i="3"/>
  <c r="AS103" i="3"/>
  <c r="AS102" i="3"/>
  <c r="EE98" i="3"/>
  <c r="EE101" i="3"/>
  <c r="EE99" i="3"/>
  <c r="EE102" i="3"/>
  <c r="EE100" i="3"/>
  <c r="EE105" i="3"/>
  <c r="EE104" i="3"/>
  <c r="EE103" i="3"/>
  <c r="CL89" i="3"/>
  <c r="CL87" i="3"/>
  <c r="CL92" i="3"/>
  <c r="CL91" i="3"/>
  <c r="CL90" i="3"/>
  <c r="CL96" i="3"/>
  <c r="CL93" i="3"/>
  <c r="CL95" i="3"/>
  <c r="CL94" i="3"/>
  <c r="BN89" i="3"/>
  <c r="BN87" i="3"/>
  <c r="BN92" i="3"/>
  <c r="BN91" i="3"/>
  <c r="BN90" i="3"/>
  <c r="BN93" i="3"/>
  <c r="BN96" i="3"/>
  <c r="BN95" i="3"/>
  <c r="BN94" i="3"/>
  <c r="FB90" i="3"/>
  <c r="FB89" i="3"/>
  <c r="FB92" i="3"/>
  <c r="FB87" i="3"/>
  <c r="FB91" i="3"/>
  <c r="FB95" i="3"/>
  <c r="FB94" i="3"/>
  <c r="FB93" i="3"/>
  <c r="FB96" i="3"/>
  <c r="W87" i="3"/>
  <c r="W90" i="3"/>
  <c r="W89" i="3"/>
  <c r="W93" i="3"/>
  <c r="W92" i="3"/>
  <c r="W91" i="3"/>
  <c r="W96" i="3"/>
  <c r="W95" i="3"/>
  <c r="W94" i="3"/>
  <c r="EF87" i="3"/>
  <c r="EF90" i="3"/>
  <c r="EF89" i="3"/>
  <c r="EF93" i="3"/>
  <c r="EF92" i="3"/>
  <c r="EF94" i="3"/>
  <c r="EF91" i="3"/>
  <c r="EF96" i="3"/>
  <c r="EF95" i="3"/>
  <c r="DI87" i="3"/>
  <c r="DI91" i="3"/>
  <c r="DI90" i="3"/>
  <c r="DI89" i="3"/>
  <c r="DI92" i="3"/>
  <c r="DI95" i="3"/>
  <c r="DI93" i="3"/>
  <c r="DI94" i="3"/>
  <c r="DI96" i="3"/>
  <c r="DJ89" i="3"/>
  <c r="DJ87" i="3"/>
  <c r="DJ92" i="3"/>
  <c r="DJ91" i="3"/>
  <c r="DJ90" i="3"/>
  <c r="DJ96" i="3"/>
  <c r="DJ95" i="3"/>
  <c r="DJ93" i="3"/>
  <c r="DJ94" i="3"/>
  <c r="X87" i="3"/>
  <c r="X90" i="3"/>
  <c r="X89" i="3"/>
  <c r="X93" i="3"/>
  <c r="X92" i="3"/>
  <c r="X91" i="3"/>
  <c r="X94" i="3"/>
  <c r="X96" i="3"/>
  <c r="X95" i="3"/>
  <c r="AS90" i="3"/>
  <c r="AS89" i="3"/>
  <c r="AS87" i="3"/>
  <c r="AS93" i="3"/>
  <c r="AS92" i="3"/>
  <c r="AS91" i="3"/>
  <c r="AS94" i="3"/>
  <c r="AS96" i="3"/>
  <c r="AS95" i="3"/>
  <c r="EE87" i="3"/>
  <c r="EE90" i="3"/>
  <c r="EE89" i="3"/>
  <c r="EE93" i="3"/>
  <c r="EE92" i="3"/>
  <c r="EE91" i="3"/>
  <c r="EE96" i="3"/>
  <c r="EE94" i="3"/>
  <c r="EE95" i="3"/>
  <c r="CH26" i="3"/>
  <c r="AN49" i="3"/>
  <c r="AN43" i="16" s="1"/>
  <c r="U37" i="3"/>
  <c r="U36" i="3"/>
  <c r="AN37" i="3"/>
  <c r="AN35" i="16" s="1"/>
  <c r="AN36" i="3"/>
  <c r="AN34" i="16" s="1"/>
  <c r="CI36" i="3"/>
  <c r="CI37" i="3"/>
  <c r="CJ37" i="3"/>
  <c r="CJ36" i="3"/>
  <c r="AN51" i="3"/>
  <c r="AN45" i="16" s="1"/>
  <c r="AN50" i="3"/>
  <c r="AN44" i="16" s="1"/>
  <c r="AN52" i="3"/>
  <c r="AN46" i="16" s="1"/>
  <c r="CH24" i="3"/>
  <c r="AN54" i="3"/>
  <c r="AN48" i="16" s="1"/>
  <c r="U112" i="3"/>
  <c r="U17" i="3" s="1"/>
  <c r="CH25" i="3"/>
  <c r="S130" i="3"/>
  <c r="AN56" i="3"/>
  <c r="AN50" i="16" s="1"/>
  <c r="AN136" i="3"/>
  <c r="AN133" i="3"/>
  <c r="CH17" i="3"/>
  <c r="CI59" i="3"/>
  <c r="AM130" i="3"/>
  <c r="BK25" i="3"/>
  <c r="CI53" i="3"/>
  <c r="CI26" i="3"/>
  <c r="V127" i="3"/>
  <c r="AR114" i="3"/>
  <c r="CI25" i="3"/>
  <c r="CI23" i="3"/>
  <c r="BK24" i="3"/>
  <c r="CI54" i="3"/>
  <c r="BK26" i="3"/>
  <c r="CI49" i="3"/>
  <c r="CI51" i="3"/>
  <c r="CI52" i="3"/>
  <c r="AN59" i="3"/>
  <c r="AN53" i="16" s="1"/>
  <c r="AN132" i="3"/>
  <c r="AN57" i="3"/>
  <c r="AN51" i="16" s="1"/>
  <c r="AN58" i="3"/>
  <c r="AN52" i="16" s="1"/>
  <c r="CH53" i="3"/>
  <c r="AN79" i="3"/>
  <c r="AN73" i="16" s="1"/>
  <c r="CH50" i="3"/>
  <c r="CH54" i="3"/>
  <c r="AN60" i="3"/>
  <c r="AN54" i="16" s="1"/>
  <c r="AN135" i="3"/>
  <c r="AN49" i="16"/>
  <c r="CH51" i="3"/>
  <c r="CH49" i="3"/>
  <c r="BK135" i="3"/>
  <c r="DF127" i="3"/>
  <c r="BK59" i="3"/>
  <c r="AQ15" i="16"/>
  <c r="BK56" i="3"/>
  <c r="BK58" i="3"/>
  <c r="BL79" i="3"/>
  <c r="BK136" i="3"/>
  <c r="BK134" i="3"/>
  <c r="BK133" i="3"/>
  <c r="BK60" i="3"/>
  <c r="BK132" i="3"/>
  <c r="CI132" i="3"/>
  <c r="CI58" i="3"/>
  <c r="CI135" i="3"/>
  <c r="CI133" i="3"/>
  <c r="CI134" i="3"/>
  <c r="CI136" i="3"/>
  <c r="CI60" i="3"/>
  <c r="CI57" i="3"/>
  <c r="BK51" i="3"/>
  <c r="BM113" i="3"/>
  <c r="BJ130" i="3"/>
  <c r="BJ64" i="3" s="1"/>
  <c r="AN25" i="3"/>
  <c r="AN23" i="16" s="1"/>
  <c r="BK53" i="3"/>
  <c r="CI78" i="3"/>
  <c r="BK54" i="3"/>
  <c r="AN24" i="3"/>
  <c r="AN22" i="16" s="1"/>
  <c r="BK52" i="3"/>
  <c r="AN26" i="3"/>
  <c r="AN24" i="16" s="1"/>
  <c r="T130" i="3"/>
  <c r="BK50" i="3"/>
  <c r="AR129" i="3"/>
  <c r="CH78" i="3"/>
  <c r="U142" i="3"/>
  <c r="U78" i="3" s="1"/>
  <c r="AO142" i="3"/>
  <c r="AO79" i="3" s="1"/>
  <c r="AO73" i="16" s="1"/>
  <c r="DG112" i="3"/>
  <c r="DG12" i="3" s="1"/>
  <c r="BL115" i="3"/>
  <c r="BL52" i="3" s="1"/>
  <c r="BK17" i="3"/>
  <c r="AN17" i="3"/>
  <c r="AN16" i="16" s="1"/>
  <c r="BM138" i="3"/>
  <c r="DF115" i="3"/>
  <c r="DF54" i="3" s="1"/>
  <c r="U137" i="3"/>
  <c r="U55" i="3" s="1"/>
  <c r="U134" i="3" s="1"/>
  <c r="V24" i="3"/>
  <c r="CH59" i="3"/>
  <c r="U115" i="3"/>
  <c r="U50" i="3" s="1"/>
  <c r="BL112" i="3"/>
  <c r="BL12" i="3" s="1"/>
  <c r="AO127" i="3"/>
  <c r="AO23" i="3"/>
  <c r="AO21" i="16" s="1"/>
  <c r="CH136" i="3"/>
  <c r="CK116" i="3"/>
  <c r="CJ112" i="3"/>
  <c r="CJ12" i="3" s="1"/>
  <c r="DG127" i="3"/>
  <c r="CH132" i="3"/>
  <c r="CH60" i="3"/>
  <c r="CH58" i="3"/>
  <c r="CH57" i="3"/>
  <c r="CK126" i="3"/>
  <c r="CH56" i="3"/>
  <c r="CH133" i="3"/>
  <c r="CH135" i="3"/>
  <c r="AP124" i="3"/>
  <c r="BL137" i="3"/>
  <c r="BL55" i="3" s="1"/>
  <c r="BL60" i="3" s="1"/>
  <c r="DF142" i="3"/>
  <c r="DF79" i="3" s="1"/>
  <c r="AR119" i="3"/>
  <c r="DG142" i="3"/>
  <c r="DG79" i="3" s="1"/>
  <c r="DF137" i="3"/>
  <c r="DF55" i="3" s="1"/>
  <c r="DF58" i="3" s="1"/>
  <c r="AR128" i="3"/>
  <c r="AP131" i="3"/>
  <c r="AR125" i="3"/>
  <c r="AP138" i="3"/>
  <c r="AR126" i="3"/>
  <c r="AR138" i="3"/>
  <c r="DH68" i="3"/>
  <c r="AR120" i="3"/>
  <c r="AP114" i="3"/>
  <c r="AR118" i="3"/>
  <c r="AP143" i="3"/>
  <c r="DG137" i="3"/>
  <c r="DG55" i="3" s="1"/>
  <c r="DG134" i="3" s="1"/>
  <c r="AQ138" i="3"/>
  <c r="AQ10" i="16"/>
  <c r="AR123" i="3"/>
  <c r="AQ29" i="16"/>
  <c r="CK71" i="3"/>
  <c r="AP121" i="3"/>
  <c r="AP141" i="3"/>
  <c r="CK141" i="3"/>
  <c r="AP129" i="3"/>
  <c r="AP127" i="3" s="1"/>
  <c r="AQ66" i="3"/>
  <c r="BM121" i="3"/>
  <c r="AR116" i="3"/>
  <c r="CK139" i="3"/>
  <c r="AP117" i="3"/>
  <c r="AP118" i="3"/>
  <c r="AR117" i="3"/>
  <c r="AQ114" i="3"/>
  <c r="CK124" i="3"/>
  <c r="AP144" i="3"/>
  <c r="AP120" i="3"/>
  <c r="AQ126" i="3"/>
  <c r="DH123" i="3"/>
  <c r="AR124" i="3"/>
  <c r="AR113" i="3"/>
  <c r="CK128" i="3"/>
  <c r="AP123" i="3"/>
  <c r="DG115" i="3"/>
  <c r="DG52" i="3" s="1"/>
  <c r="DH131" i="3"/>
  <c r="AR70" i="3"/>
  <c r="AQ139" i="3"/>
  <c r="ED68" i="3"/>
  <c r="DH126" i="3"/>
  <c r="AQ120" i="3"/>
  <c r="DH141" i="3"/>
  <c r="AQ118" i="3"/>
  <c r="DH129" i="3"/>
  <c r="AQ68" i="3"/>
  <c r="DH119" i="3"/>
  <c r="DH140" i="3"/>
  <c r="AQ121" i="3"/>
  <c r="DF112" i="3"/>
  <c r="DF17" i="3" s="1"/>
  <c r="BM67" i="3"/>
  <c r="ED140" i="3"/>
  <c r="AO115" i="3"/>
  <c r="AO51" i="3" s="1"/>
  <c r="AO45" i="16" s="1"/>
  <c r="AR144" i="3"/>
  <c r="AR142" i="3" s="1"/>
  <c r="AR121" i="3"/>
  <c r="AQ117" i="3"/>
  <c r="AP69" i="3"/>
  <c r="BM71" i="3"/>
  <c r="AQ67" i="3"/>
  <c r="AQ123" i="3"/>
  <c r="CK123" i="3"/>
  <c r="AP71" i="3"/>
  <c r="BM68" i="3"/>
  <c r="DH124" i="3"/>
  <c r="CJ137" i="3"/>
  <c r="CJ55" i="3" s="1"/>
  <c r="CJ132" i="3" s="1"/>
  <c r="ED114" i="3"/>
  <c r="AR139" i="3"/>
  <c r="AR141" i="3"/>
  <c r="AQ144" i="3"/>
  <c r="AQ141" i="3"/>
  <c r="AP67" i="3"/>
  <c r="AP66" i="3"/>
  <c r="BM116" i="3"/>
  <c r="AQ128" i="3"/>
  <c r="AQ113" i="3"/>
  <c r="ED124" i="3"/>
  <c r="CI12" i="3"/>
  <c r="CI17" i="3"/>
  <c r="BM119" i="3"/>
  <c r="DH117" i="3"/>
  <c r="DH125" i="3"/>
  <c r="BL127" i="3"/>
  <c r="V137" i="3"/>
  <c r="V55" i="3" s="1"/>
  <c r="V58" i="3" s="1"/>
  <c r="BM140" i="3"/>
  <c r="BM126" i="3"/>
  <c r="BM124" i="3"/>
  <c r="AR66" i="3"/>
  <c r="AQ143" i="3"/>
  <c r="AQ116" i="3"/>
  <c r="AQ125" i="3"/>
  <c r="CK67" i="3"/>
  <c r="AP140" i="3"/>
  <c r="BM141" i="3"/>
  <c r="BM70" i="3"/>
  <c r="BM69" i="3"/>
  <c r="DH69" i="3"/>
  <c r="AQ71" i="3"/>
  <c r="AQ119" i="3"/>
  <c r="AQ140" i="3"/>
  <c r="CK121" i="3"/>
  <c r="CK118" i="3"/>
  <c r="AP139" i="3"/>
  <c r="AP113" i="3"/>
  <c r="AP126" i="3"/>
  <c r="BM125" i="3"/>
  <c r="BM114" i="3"/>
  <c r="BM118" i="3"/>
  <c r="BM128" i="3"/>
  <c r="DH67" i="3"/>
  <c r="CK69" i="3"/>
  <c r="AO112" i="3"/>
  <c r="AO12" i="3" s="1"/>
  <c r="AO12" i="16" s="1"/>
  <c r="CK66" i="3"/>
  <c r="BM129" i="3"/>
  <c r="BM117" i="3"/>
  <c r="BM131" i="3"/>
  <c r="CK70" i="3"/>
  <c r="BN41" i="3"/>
  <c r="BN73" i="3"/>
  <c r="BN30" i="3"/>
  <c r="BN29" i="3"/>
  <c r="BN38" i="3"/>
  <c r="BN44" i="3"/>
  <c r="BN13" i="3"/>
  <c r="BN80" i="3"/>
  <c r="BN35" i="3"/>
  <c r="BN10" i="3"/>
  <c r="BN123" i="3" s="1"/>
  <c r="BN21" i="3"/>
  <c r="BN27" i="3"/>
  <c r="BN47" i="3"/>
  <c r="BN72" i="3"/>
  <c r="BN19" i="3"/>
  <c r="BN18" i="16" s="1"/>
  <c r="BN33" i="3"/>
  <c r="BN65" i="3"/>
  <c r="BN71" i="3" s="1"/>
  <c r="BN42" i="3"/>
  <c r="BN75" i="3"/>
  <c r="BN18" i="3"/>
  <c r="BN17" i="16" s="1"/>
  <c r="BN40" i="3"/>
  <c r="BN77" i="3"/>
  <c r="BN31" i="3"/>
  <c r="BN32" i="3" s="1"/>
  <c r="BN14" i="3"/>
  <c r="BN20" i="3"/>
  <c r="BN19" i="16" s="1"/>
  <c r="BN45" i="3"/>
  <c r="BN39" i="3"/>
  <c r="BN15" i="3"/>
  <c r="BN16" i="3" s="1"/>
  <c r="BN48" i="3"/>
  <c r="BN97" i="3"/>
  <c r="BN43" i="3"/>
  <c r="BN76" i="3"/>
  <c r="BN28" i="3"/>
  <c r="BN82" i="3"/>
  <c r="BN86" i="3"/>
  <c r="BN85" i="3"/>
  <c r="BN81" i="3"/>
  <c r="BN84" i="3"/>
  <c r="BN83" i="3"/>
  <c r="BN9" i="16"/>
  <c r="CL35" i="3"/>
  <c r="CL48" i="3"/>
  <c r="CL72" i="3"/>
  <c r="CL13" i="3"/>
  <c r="CL14" i="3"/>
  <c r="CL31" i="3"/>
  <c r="CL32" i="3" s="1"/>
  <c r="CL43" i="3"/>
  <c r="CL33" i="3"/>
  <c r="CL19" i="3"/>
  <c r="CL18" i="16" s="1"/>
  <c r="CL20" i="3"/>
  <c r="CL19" i="16" s="1"/>
  <c r="CL80" i="3"/>
  <c r="CL28" i="3"/>
  <c r="CL15" i="3"/>
  <c r="CL16" i="3" s="1"/>
  <c r="CL21" i="3"/>
  <c r="CL27" i="3"/>
  <c r="CL39" i="3"/>
  <c r="CL73" i="3"/>
  <c r="CL18" i="3"/>
  <c r="CL17" i="16" s="1"/>
  <c r="CL29" i="3"/>
  <c r="CL44" i="3"/>
  <c r="CL75" i="3"/>
  <c r="CL65" i="3"/>
  <c r="CL70" i="3" s="1"/>
  <c r="CL76" i="3"/>
  <c r="CL47" i="3"/>
  <c r="CL41" i="3"/>
  <c r="CL42" i="3"/>
  <c r="CL38" i="3"/>
  <c r="CL77" i="3"/>
  <c r="CL30" i="3"/>
  <c r="CL97" i="3"/>
  <c r="CL45" i="3"/>
  <c r="CL40" i="3"/>
  <c r="CL10" i="3"/>
  <c r="CL119" i="3" s="1"/>
  <c r="CL85" i="3"/>
  <c r="CL86" i="3"/>
  <c r="CL83" i="3"/>
  <c r="CL82" i="3"/>
  <c r="CL84" i="3"/>
  <c r="CL81" i="3"/>
  <c r="CL9" i="16"/>
  <c r="FD110" i="3"/>
  <c r="FD9" i="3" s="1"/>
  <c r="EG110" i="3"/>
  <c r="EG9" i="3" s="1"/>
  <c r="BM143" i="3"/>
  <c r="BM139" i="3"/>
  <c r="BM144" i="3"/>
  <c r="BM123" i="3"/>
  <c r="DH121" i="3"/>
  <c r="DH128" i="3"/>
  <c r="DH116" i="3"/>
  <c r="ED120" i="3"/>
  <c r="ED125" i="3"/>
  <c r="ED113" i="3"/>
  <c r="AR131" i="3"/>
  <c r="AR140" i="3"/>
  <c r="AR69" i="3"/>
  <c r="AQ70" i="3"/>
  <c r="AQ129" i="3"/>
  <c r="AQ131" i="3"/>
  <c r="CK125" i="3"/>
  <c r="CK129" i="3"/>
  <c r="CK119" i="3"/>
  <c r="AP119" i="3"/>
  <c r="AP116" i="3"/>
  <c r="AP70" i="3"/>
  <c r="AP22" i="3"/>
  <c r="AP20" i="16"/>
  <c r="CJ115" i="3"/>
  <c r="BO110" i="3"/>
  <c r="BO9" i="3" s="1"/>
  <c r="EE31" i="3"/>
  <c r="EE32" i="3" s="1"/>
  <c r="EE29" i="3"/>
  <c r="EE40" i="3"/>
  <c r="EE76" i="3"/>
  <c r="EE20" i="3"/>
  <c r="EE13" i="3"/>
  <c r="EE45" i="3"/>
  <c r="EE33" i="3"/>
  <c r="EE19" i="3"/>
  <c r="EE35" i="3"/>
  <c r="EE72" i="3"/>
  <c r="EE30" i="3"/>
  <c r="EE75" i="3"/>
  <c r="EE73" i="3"/>
  <c r="EE27" i="3"/>
  <c r="EE48" i="3"/>
  <c r="EE21" i="3"/>
  <c r="EE22" i="3" s="1"/>
  <c r="EE43" i="3"/>
  <c r="EE10" i="3"/>
  <c r="EE143" i="3" s="1"/>
  <c r="EE97" i="3"/>
  <c r="EE39" i="3"/>
  <c r="EE77" i="3"/>
  <c r="EE28" i="3"/>
  <c r="EE42" i="3"/>
  <c r="EE18" i="3"/>
  <c r="EE80" i="3"/>
  <c r="EE44" i="3"/>
  <c r="EE65" i="3"/>
  <c r="EE70" i="3" s="1"/>
  <c r="EE14" i="3"/>
  <c r="EE47" i="3"/>
  <c r="EE38" i="3"/>
  <c r="EE41" i="3"/>
  <c r="EE15" i="3"/>
  <c r="EE16" i="3" s="1"/>
  <c r="EE83" i="3"/>
  <c r="EE86" i="3"/>
  <c r="EE84" i="3"/>
  <c r="EE81" i="3"/>
  <c r="EE82" i="3"/>
  <c r="EE85" i="3"/>
  <c r="FB41" i="3"/>
  <c r="FB30" i="3"/>
  <c r="FB72" i="3"/>
  <c r="FB14" i="3"/>
  <c r="FB10" i="3"/>
  <c r="FB143" i="3" s="1"/>
  <c r="FB21" i="3"/>
  <c r="FB22" i="3" s="1"/>
  <c r="FB43" i="3"/>
  <c r="FB40" i="3"/>
  <c r="FB33" i="3"/>
  <c r="FB28" i="3"/>
  <c r="FB97" i="3"/>
  <c r="FB38" i="3"/>
  <c r="FB18" i="3"/>
  <c r="FB27" i="3"/>
  <c r="FB75" i="3"/>
  <c r="FB44" i="3"/>
  <c r="FB19" i="3"/>
  <c r="FB13" i="3"/>
  <c r="FB47" i="3"/>
  <c r="FB39" i="3"/>
  <c r="FB48" i="3"/>
  <c r="FB73" i="3"/>
  <c r="FB31" i="3"/>
  <c r="FB32" i="3" s="1"/>
  <c r="FB29" i="3"/>
  <c r="FB15" i="3"/>
  <c r="FB16" i="3" s="1"/>
  <c r="FB65" i="3"/>
  <c r="FB67" i="3" s="1"/>
  <c r="FB76" i="3"/>
  <c r="FB20" i="3"/>
  <c r="FB77" i="3"/>
  <c r="FB45" i="3"/>
  <c r="FB80" i="3"/>
  <c r="FB42" i="3"/>
  <c r="FB35" i="3"/>
  <c r="FB85" i="3"/>
  <c r="FB81" i="3"/>
  <c r="FB82" i="3"/>
  <c r="FB84" i="3"/>
  <c r="FB83" i="3"/>
  <c r="FB86" i="3"/>
  <c r="ED128" i="3"/>
  <c r="ED144" i="3"/>
  <c r="ED117" i="3"/>
  <c r="V115" i="3"/>
  <c r="AP16" i="3"/>
  <c r="AP15" i="16"/>
  <c r="AP125" i="3"/>
  <c r="AP10" i="16"/>
  <c r="X35" i="3"/>
  <c r="X97" i="3"/>
  <c r="X73" i="3"/>
  <c r="X13" i="3"/>
  <c r="X44" i="3"/>
  <c r="X41" i="3"/>
  <c r="X20" i="3"/>
  <c r="X77" i="3"/>
  <c r="X15" i="3"/>
  <c r="X16" i="3" s="1"/>
  <c r="X27" i="3"/>
  <c r="X45" i="3"/>
  <c r="X19" i="3"/>
  <c r="X31" i="3"/>
  <c r="X32" i="3" s="1"/>
  <c r="X43" i="3"/>
  <c r="X21" i="3"/>
  <c r="X22" i="3" s="1"/>
  <c r="X10" i="3"/>
  <c r="X120" i="3" s="1"/>
  <c r="X30" i="3"/>
  <c r="X42" i="3"/>
  <c r="X76" i="3"/>
  <c r="X38" i="3"/>
  <c r="X29" i="3"/>
  <c r="X33" i="3"/>
  <c r="X65" i="3"/>
  <c r="X69" i="3" s="1"/>
  <c r="X14" i="3"/>
  <c r="X72" i="3"/>
  <c r="X80" i="3"/>
  <c r="X40" i="3"/>
  <c r="X18" i="3"/>
  <c r="X48" i="3"/>
  <c r="X47" i="3"/>
  <c r="X75" i="3"/>
  <c r="X39" i="3"/>
  <c r="X28" i="3"/>
  <c r="X83" i="3"/>
  <c r="X84" i="3"/>
  <c r="X82" i="3"/>
  <c r="X85" i="3"/>
  <c r="X86" i="3"/>
  <c r="X81" i="3"/>
  <c r="DH114" i="3"/>
  <c r="DH118" i="3"/>
  <c r="DH139" i="3"/>
  <c r="FC110" i="3"/>
  <c r="FC9" i="3" s="1"/>
  <c r="ED139" i="3"/>
  <c r="ED121" i="3"/>
  <c r="ED131" i="3"/>
  <c r="AR68" i="3"/>
  <c r="AQ22" i="3"/>
  <c r="AQ20" i="16"/>
  <c r="CK120" i="3"/>
  <c r="CK140" i="3"/>
  <c r="CK113" i="3"/>
  <c r="AP32" i="3"/>
  <c r="AP30" i="16" s="1"/>
  <c r="AP29" i="16"/>
  <c r="EF72" i="3"/>
  <c r="EF29" i="3"/>
  <c r="EF47" i="3"/>
  <c r="EF41" i="3"/>
  <c r="EF20" i="3"/>
  <c r="EF13" i="3"/>
  <c r="EF48" i="3"/>
  <c r="EF14" i="3"/>
  <c r="EF40" i="3"/>
  <c r="EF65" i="3"/>
  <c r="EF70" i="3" s="1"/>
  <c r="EF35" i="3"/>
  <c r="EF75" i="3"/>
  <c r="EF45" i="3"/>
  <c r="EF30" i="3"/>
  <c r="EF77" i="3"/>
  <c r="EF73" i="3"/>
  <c r="EF76" i="3"/>
  <c r="EF44" i="3"/>
  <c r="EF33" i="3"/>
  <c r="EF38" i="3"/>
  <c r="EF10" i="3"/>
  <c r="EF117" i="3" s="1"/>
  <c r="EF84" i="3"/>
  <c r="EF43" i="3"/>
  <c r="EF42" i="3"/>
  <c r="EF81" i="3"/>
  <c r="EF97" i="3"/>
  <c r="EF86" i="3"/>
  <c r="EF27" i="3"/>
  <c r="EF83" i="3"/>
  <c r="EF19" i="3"/>
  <c r="EF80" i="3"/>
  <c r="EF31" i="3"/>
  <c r="EF32" i="3" s="1"/>
  <c r="EF18" i="3"/>
  <c r="EF39" i="3"/>
  <c r="EF85" i="3"/>
  <c r="EF82" i="3"/>
  <c r="EF28" i="3"/>
  <c r="EF15" i="3"/>
  <c r="EF16" i="3" s="1"/>
  <c r="EF21" i="3"/>
  <c r="EF22" i="3" s="1"/>
  <c r="AS76" i="3"/>
  <c r="AS35" i="3"/>
  <c r="AS30" i="3"/>
  <c r="AS47" i="3"/>
  <c r="AS29" i="3"/>
  <c r="AS21" i="3"/>
  <c r="AS22" i="3" s="1"/>
  <c r="AS65" i="3"/>
  <c r="AS71" i="3" s="1"/>
  <c r="AS85" i="3"/>
  <c r="AS38" i="3"/>
  <c r="AS97" i="3"/>
  <c r="AS39" i="3"/>
  <c r="AS20" i="3"/>
  <c r="AS84" i="3"/>
  <c r="AS82" i="3"/>
  <c r="AS28" i="3"/>
  <c r="AS44" i="3"/>
  <c r="AS10" i="3"/>
  <c r="AS124" i="3" s="1"/>
  <c r="AS14" i="3"/>
  <c r="AS81" i="3"/>
  <c r="AS83" i="3"/>
  <c r="AS13" i="3"/>
  <c r="AS33" i="3"/>
  <c r="AS48" i="3"/>
  <c r="AS72" i="3"/>
  <c r="AS15" i="3"/>
  <c r="AS16" i="3" s="1"/>
  <c r="AS27" i="3"/>
  <c r="AS77" i="3"/>
  <c r="AS18" i="3"/>
  <c r="AS17" i="16" s="1"/>
  <c r="AS41" i="3"/>
  <c r="AS75" i="3"/>
  <c r="AS80" i="3"/>
  <c r="AS31" i="3"/>
  <c r="AS32" i="3" s="1"/>
  <c r="AS42" i="3"/>
  <c r="AS19" i="3"/>
  <c r="AS45" i="3"/>
  <c r="AS43" i="3"/>
  <c r="AS73" i="3"/>
  <c r="AS40" i="3"/>
  <c r="AS86" i="3"/>
  <c r="BM22" i="3"/>
  <c r="BM20" i="16"/>
  <c r="DH120" i="3"/>
  <c r="DH143" i="3"/>
  <c r="DH70" i="3"/>
  <c r="V112" i="3"/>
  <c r="ED118" i="3"/>
  <c r="ED123" i="3"/>
  <c r="ED143" i="3"/>
  <c r="AR71" i="3"/>
  <c r="CK144" i="3"/>
  <c r="CK138" i="3"/>
  <c r="CK114" i="3"/>
  <c r="CK143" i="3"/>
  <c r="AO137" i="3"/>
  <c r="AO55" i="3" s="1"/>
  <c r="DJ28" i="3"/>
  <c r="DJ42" i="3"/>
  <c r="DJ39" i="3"/>
  <c r="DJ97" i="3"/>
  <c r="DJ33" i="3"/>
  <c r="DJ20" i="3"/>
  <c r="DJ80" i="3"/>
  <c r="DJ45" i="3"/>
  <c r="DJ15" i="3"/>
  <c r="DJ16" i="3" s="1"/>
  <c r="DJ77" i="3"/>
  <c r="DJ72" i="3"/>
  <c r="DJ38" i="3"/>
  <c r="DJ29" i="3"/>
  <c r="DJ40" i="3"/>
  <c r="DJ31" i="3"/>
  <c r="DJ32" i="3" s="1"/>
  <c r="DJ30" i="3"/>
  <c r="DJ73" i="3"/>
  <c r="DJ44" i="3"/>
  <c r="DJ14" i="3"/>
  <c r="DJ35" i="3"/>
  <c r="DJ21" i="3"/>
  <c r="DJ22" i="3" s="1"/>
  <c r="DJ65" i="3"/>
  <c r="DJ70" i="3" s="1"/>
  <c r="DJ75" i="3"/>
  <c r="DJ13" i="3"/>
  <c r="DJ18" i="3"/>
  <c r="DJ76" i="3"/>
  <c r="DJ19" i="3"/>
  <c r="DJ47" i="3"/>
  <c r="DJ48" i="3"/>
  <c r="DJ27" i="3"/>
  <c r="DJ41" i="3"/>
  <c r="DJ43" i="3"/>
  <c r="DJ10" i="3"/>
  <c r="DJ121" i="3" s="1"/>
  <c r="DJ82" i="3"/>
  <c r="DJ86" i="3"/>
  <c r="DJ85" i="3"/>
  <c r="DJ81" i="3"/>
  <c r="DJ83" i="3"/>
  <c r="DJ84" i="3"/>
  <c r="ED138" i="3"/>
  <c r="ED129" i="3"/>
  <c r="ED66" i="3"/>
  <c r="CJ142" i="3"/>
  <c r="CK22" i="3"/>
  <c r="CK20" i="16"/>
  <c r="CM110" i="3"/>
  <c r="CM9" i="3" s="1"/>
  <c r="V79" i="3"/>
  <c r="V78" i="3"/>
  <c r="ED71" i="3"/>
  <c r="ED116" i="3"/>
  <c r="ED69" i="3"/>
  <c r="W75" i="3"/>
  <c r="W72" i="3"/>
  <c r="W77" i="3"/>
  <c r="W31" i="3"/>
  <c r="W32" i="3" s="1"/>
  <c r="W41" i="3"/>
  <c r="W30" i="3"/>
  <c r="W28" i="3"/>
  <c r="W21" i="3"/>
  <c r="W22" i="3" s="1"/>
  <c r="W19" i="3"/>
  <c r="W76" i="3"/>
  <c r="W97" i="3"/>
  <c r="W73" i="3"/>
  <c r="W80" i="3"/>
  <c r="W29" i="3"/>
  <c r="W27" i="3"/>
  <c r="W20" i="3"/>
  <c r="W42" i="3"/>
  <c r="W65" i="3"/>
  <c r="W68" i="3" s="1"/>
  <c r="W44" i="3"/>
  <c r="W33" i="3"/>
  <c r="W81" i="3"/>
  <c r="W40" i="3"/>
  <c r="W18" i="3"/>
  <c r="W86" i="3"/>
  <c r="W48" i="3"/>
  <c r="W43" i="3"/>
  <c r="W83" i="3"/>
  <c r="W39" i="3"/>
  <c r="W35" i="3"/>
  <c r="W47" i="3"/>
  <c r="W10" i="3"/>
  <c r="W125" i="3" s="1"/>
  <c r="W85" i="3"/>
  <c r="W38" i="3"/>
  <c r="W14" i="3"/>
  <c r="W82" i="3"/>
  <c r="W45" i="3"/>
  <c r="W13" i="3"/>
  <c r="W15" i="3"/>
  <c r="W16" i="3" s="1"/>
  <c r="W84" i="3"/>
  <c r="DH144" i="3"/>
  <c r="DH113" i="3"/>
  <c r="DH66" i="3"/>
  <c r="ED119" i="3"/>
  <c r="ED70" i="3"/>
  <c r="ED126" i="3"/>
  <c r="CK131" i="3"/>
  <c r="B12" i="6"/>
  <c r="C12" i="6" s="1"/>
  <c r="BP6" i="3"/>
  <c r="BQ6" i="3" s="1"/>
  <c r="AR95" i="16"/>
  <c r="AR96" i="16"/>
  <c r="AR99" i="16"/>
  <c r="AR36" i="16"/>
  <c r="AR98" i="16"/>
  <c r="AR97" i="16"/>
  <c r="AR94" i="16"/>
  <c r="AB6" i="16"/>
  <c r="FJ6" i="16"/>
  <c r="CS6" i="16"/>
  <c r="BV6" i="16"/>
  <c r="DP6" i="16"/>
  <c r="EM6" i="16"/>
  <c r="AY6" i="16"/>
  <c r="CN6" i="3"/>
  <c r="EH6" i="3"/>
  <c r="EH110" i="3" s="1"/>
  <c r="EH9" i="3" s="1"/>
  <c r="FE6" i="3"/>
  <c r="DK6" i="3"/>
  <c r="DK110" i="3" s="1"/>
  <c r="DK9" i="3" s="1"/>
  <c r="Y6" i="3"/>
  <c r="Y110" i="3" s="1"/>
  <c r="Y9" i="3" s="1"/>
  <c r="AT6" i="3"/>
  <c r="AQ122" i="3" l="1"/>
  <c r="AR122" i="3"/>
  <c r="AR24" i="3" s="1"/>
  <c r="DH122" i="3"/>
  <c r="DH26" i="3" s="1"/>
  <c r="AP122" i="3"/>
  <c r="AP26" i="3" s="1"/>
  <c r="AP24" i="16" s="1"/>
  <c r="ED122" i="3"/>
  <c r="CK122" i="3"/>
  <c r="CK26" i="3" s="1"/>
  <c r="BM122" i="3"/>
  <c r="BM23" i="3" s="1"/>
  <c r="DI124" i="3"/>
  <c r="DI121" i="3"/>
  <c r="S61" i="3"/>
  <c r="S62" i="3"/>
  <c r="S63" i="3"/>
  <c r="S64" i="3"/>
  <c r="T61" i="3"/>
  <c r="T62" i="3"/>
  <c r="T63" i="3"/>
  <c r="T64" i="3"/>
  <c r="CM88" i="3"/>
  <c r="DK88" i="3"/>
  <c r="EH88" i="3"/>
  <c r="EG88" i="3"/>
  <c r="FD88" i="3"/>
  <c r="FC88" i="3"/>
  <c r="Y88" i="3"/>
  <c r="AM62" i="3"/>
  <c r="AM64" i="3"/>
  <c r="AM63" i="3"/>
  <c r="BJ63" i="3"/>
  <c r="BJ62" i="3"/>
  <c r="AM61" i="3"/>
  <c r="BJ61" i="3"/>
  <c r="DI125" i="3"/>
  <c r="DI140" i="3"/>
  <c r="DI71" i="3"/>
  <c r="DI68" i="3"/>
  <c r="DI69" i="3"/>
  <c r="DI70" i="3"/>
  <c r="DI67" i="3"/>
  <c r="DI143" i="3"/>
  <c r="DI139" i="3"/>
  <c r="BO88" i="3"/>
  <c r="DI131" i="3"/>
  <c r="DI141" i="3"/>
  <c r="DI117" i="3"/>
  <c r="DI144" i="3"/>
  <c r="DI126" i="3"/>
  <c r="DI113" i="3"/>
  <c r="DI114" i="3"/>
  <c r="DI129" i="3"/>
  <c r="DI119" i="3"/>
  <c r="DI138" i="3"/>
  <c r="DI120" i="3"/>
  <c r="DI128" i="3"/>
  <c r="DI118" i="3"/>
  <c r="DI123" i="3"/>
  <c r="AR112" i="3"/>
  <c r="AR12" i="3" s="1"/>
  <c r="AR12" i="16" s="1"/>
  <c r="Y100" i="3"/>
  <c r="Y99" i="3"/>
  <c r="Y101" i="3"/>
  <c r="Y104" i="3"/>
  <c r="Y98" i="3"/>
  <c r="Y103" i="3"/>
  <c r="Y102" i="3"/>
  <c r="Y105" i="3"/>
  <c r="CM101" i="3"/>
  <c r="CM99" i="3"/>
  <c r="CM98" i="3"/>
  <c r="CM100" i="3"/>
  <c r="CM104" i="3"/>
  <c r="CM103" i="3"/>
  <c r="CM102" i="3"/>
  <c r="CM105" i="3"/>
  <c r="FC98" i="3"/>
  <c r="FC101" i="3"/>
  <c r="FC99" i="3"/>
  <c r="FC102" i="3"/>
  <c r="FC100" i="3"/>
  <c r="FC105" i="3"/>
  <c r="FC104" i="3"/>
  <c r="FC103" i="3"/>
  <c r="EG100" i="3"/>
  <c r="EG99" i="3"/>
  <c r="EG101" i="3"/>
  <c r="EG104" i="3"/>
  <c r="EG103" i="3"/>
  <c r="EG102" i="3"/>
  <c r="EG98" i="3"/>
  <c r="EG105" i="3"/>
  <c r="FD99" i="3"/>
  <c r="FD98" i="3"/>
  <c r="FD100" i="3"/>
  <c r="FD103" i="3"/>
  <c r="FD102" i="3"/>
  <c r="FD101" i="3"/>
  <c r="FD104" i="3"/>
  <c r="FD105" i="3"/>
  <c r="BO101" i="3"/>
  <c r="BO99" i="3"/>
  <c r="BO98" i="3"/>
  <c r="BO100" i="3"/>
  <c r="BO104" i="3"/>
  <c r="BO103" i="3"/>
  <c r="BO102" i="3"/>
  <c r="BO105" i="3"/>
  <c r="DK101" i="3"/>
  <c r="DK99" i="3"/>
  <c r="DK98" i="3"/>
  <c r="DK104" i="3"/>
  <c r="DK103" i="3"/>
  <c r="DK102" i="3"/>
  <c r="DK100" i="3"/>
  <c r="DK105" i="3"/>
  <c r="EH101" i="3"/>
  <c r="EH100" i="3"/>
  <c r="EH98" i="3"/>
  <c r="EH105" i="3"/>
  <c r="EH103" i="3"/>
  <c r="EH102" i="3"/>
  <c r="EH99" i="3"/>
  <c r="EH104" i="3"/>
  <c r="FC87" i="3"/>
  <c r="FC90" i="3"/>
  <c r="FC89" i="3"/>
  <c r="FC92" i="3"/>
  <c r="FC91" i="3"/>
  <c r="FC96" i="3"/>
  <c r="FC93" i="3"/>
  <c r="FC94" i="3"/>
  <c r="FC95" i="3"/>
  <c r="EG87" i="3"/>
  <c r="EG91" i="3"/>
  <c r="EG90" i="3"/>
  <c r="EG89" i="3"/>
  <c r="EG93" i="3"/>
  <c r="EG95" i="3"/>
  <c r="EG94" i="3"/>
  <c r="EG92" i="3"/>
  <c r="EG96" i="3"/>
  <c r="FD87" i="3"/>
  <c r="FD90" i="3"/>
  <c r="FD89" i="3"/>
  <c r="FD92" i="3"/>
  <c r="FD94" i="3"/>
  <c r="FD91" i="3"/>
  <c r="FD93" i="3"/>
  <c r="FD95" i="3"/>
  <c r="FD96" i="3"/>
  <c r="BO90" i="3"/>
  <c r="BO87" i="3"/>
  <c r="BO93" i="3"/>
  <c r="BO92" i="3"/>
  <c r="BO91" i="3"/>
  <c r="BO89" i="3"/>
  <c r="BO96" i="3"/>
  <c r="BO95" i="3"/>
  <c r="BO94" i="3"/>
  <c r="DK90" i="3"/>
  <c r="DK87" i="3"/>
  <c r="DK93" i="3"/>
  <c r="DK92" i="3"/>
  <c r="DK91" i="3"/>
  <c r="DK89" i="3"/>
  <c r="DK96" i="3"/>
  <c r="DK95" i="3"/>
  <c r="DK94" i="3"/>
  <c r="Y87" i="3"/>
  <c r="Y91" i="3"/>
  <c r="Y90" i="3"/>
  <c r="Y89" i="3"/>
  <c r="Y93" i="3"/>
  <c r="Y92" i="3"/>
  <c r="Y95" i="3"/>
  <c r="Y94" i="3"/>
  <c r="Y96" i="3"/>
  <c r="EH89" i="3"/>
  <c r="EH87" i="3"/>
  <c r="EH92" i="3"/>
  <c r="EH91" i="3"/>
  <c r="EH90" i="3"/>
  <c r="EH96" i="3"/>
  <c r="EH95" i="3"/>
  <c r="EH94" i="3"/>
  <c r="EH93" i="3"/>
  <c r="CM90" i="3"/>
  <c r="CM87" i="3"/>
  <c r="CM93" i="3"/>
  <c r="CM92" i="3"/>
  <c r="CM91" i="3"/>
  <c r="CM89" i="3"/>
  <c r="CM96" i="3"/>
  <c r="CM95" i="3"/>
  <c r="CM94" i="3"/>
  <c r="DG57" i="3"/>
  <c r="DG60" i="3"/>
  <c r="DG132" i="3"/>
  <c r="AQ26" i="3"/>
  <c r="AQ24" i="16" s="1"/>
  <c r="DG50" i="3"/>
  <c r="U53" i="3"/>
  <c r="U51" i="3"/>
  <c r="AO37" i="3"/>
  <c r="AO35" i="16" s="1"/>
  <c r="AO36" i="3"/>
  <c r="AO34" i="16" s="1"/>
  <c r="DF36" i="3"/>
  <c r="DF37" i="3"/>
  <c r="V36" i="3"/>
  <c r="V37" i="3"/>
  <c r="AP37" i="3"/>
  <c r="AP35" i="16" s="1"/>
  <c r="AP36" i="3"/>
  <c r="AP34" i="16" s="1"/>
  <c r="BL37" i="3"/>
  <c r="BL36" i="3"/>
  <c r="DG36" i="3"/>
  <c r="DG37" i="3"/>
  <c r="U12" i="3"/>
  <c r="U54" i="3"/>
  <c r="BL26" i="3"/>
  <c r="U136" i="3"/>
  <c r="U58" i="3"/>
  <c r="BL50" i="3"/>
  <c r="BL51" i="3"/>
  <c r="ED112" i="3"/>
  <c r="ED12" i="3" s="1"/>
  <c r="AQ127" i="3"/>
  <c r="AN130" i="3"/>
  <c r="DG17" i="3"/>
  <c r="U135" i="3"/>
  <c r="U133" i="3"/>
  <c r="U132" i="3"/>
  <c r="U60" i="3"/>
  <c r="U56" i="3"/>
  <c r="U57" i="3"/>
  <c r="U59" i="3"/>
  <c r="U79" i="3"/>
  <c r="AR127" i="3"/>
  <c r="BL49" i="3"/>
  <c r="BL54" i="3"/>
  <c r="DG24" i="3"/>
  <c r="BK130" i="3"/>
  <c r="BK64" i="3" s="1"/>
  <c r="AO17" i="3"/>
  <c r="AO16" i="16" s="1"/>
  <c r="DG23" i="3"/>
  <c r="BM112" i="3"/>
  <c r="BM12" i="3" s="1"/>
  <c r="DF24" i="3"/>
  <c r="V26" i="3"/>
  <c r="DG78" i="3"/>
  <c r="BL25" i="3"/>
  <c r="DG53" i="3"/>
  <c r="BL23" i="3"/>
  <c r="DG54" i="3"/>
  <c r="DG49" i="3"/>
  <c r="AP112" i="3"/>
  <c r="AP12" i="3" s="1"/>
  <c r="AP12" i="16" s="1"/>
  <c r="DG51" i="3"/>
  <c r="AP142" i="3"/>
  <c r="AP78" i="3" s="1"/>
  <c r="AP72" i="16" s="1"/>
  <c r="CI130" i="3"/>
  <c r="CI64" i="3" s="1"/>
  <c r="DG25" i="3"/>
  <c r="BL53" i="3"/>
  <c r="CK115" i="3"/>
  <c r="CK54" i="3" s="1"/>
  <c r="BL17" i="3"/>
  <c r="ED137" i="3"/>
  <c r="ED55" i="3" s="1"/>
  <c r="ED135" i="3" s="1"/>
  <c r="CJ60" i="3"/>
  <c r="CJ135" i="3"/>
  <c r="CJ134" i="3"/>
  <c r="DF49" i="3"/>
  <c r="CJ56" i="3"/>
  <c r="CJ59" i="3"/>
  <c r="DF51" i="3"/>
  <c r="AQ137" i="3"/>
  <c r="AQ55" i="3" s="1"/>
  <c r="AQ135" i="3" s="1"/>
  <c r="CJ57" i="3"/>
  <c r="DF53" i="3"/>
  <c r="CJ58" i="3"/>
  <c r="AO78" i="3"/>
  <c r="AO72" i="16" s="1"/>
  <c r="CJ136" i="3"/>
  <c r="DF50" i="3"/>
  <c r="CJ133" i="3"/>
  <c r="DF52" i="3"/>
  <c r="CJ17" i="3"/>
  <c r="CK137" i="3"/>
  <c r="CK55" i="3" s="1"/>
  <c r="CK136" i="3" s="1"/>
  <c r="V57" i="3"/>
  <c r="DF25" i="3"/>
  <c r="AR137" i="3"/>
  <c r="AR55" i="3" s="1"/>
  <c r="AR136" i="3" s="1"/>
  <c r="V135" i="3"/>
  <c r="V60" i="3"/>
  <c r="DF23" i="3"/>
  <c r="V23" i="3"/>
  <c r="V25" i="3"/>
  <c r="V59" i="3"/>
  <c r="AO24" i="3"/>
  <c r="AO22" i="16" s="1"/>
  <c r="V56" i="3"/>
  <c r="AO25" i="3"/>
  <c r="AO23" i="16" s="1"/>
  <c r="V136" i="3"/>
  <c r="AO26" i="3"/>
  <c r="AO24" i="16" s="1"/>
  <c r="V133" i="3"/>
  <c r="U49" i="3"/>
  <c r="U52" i="3"/>
  <c r="W71" i="3"/>
  <c r="DH127" i="3"/>
  <c r="AO50" i="3"/>
  <c r="AO44" i="16" s="1"/>
  <c r="AO49" i="3"/>
  <c r="AO43" i="16" s="1"/>
  <c r="BN139" i="3"/>
  <c r="BN117" i="3"/>
  <c r="BN126" i="3"/>
  <c r="BN68" i="3"/>
  <c r="BN131" i="3"/>
  <c r="BN70" i="3"/>
  <c r="BN140" i="3"/>
  <c r="BN124" i="3"/>
  <c r="BN69" i="3"/>
  <c r="AP137" i="3"/>
  <c r="AP55" i="3" s="1"/>
  <c r="AP60" i="3" s="1"/>
  <c r="AP54" i="16" s="1"/>
  <c r="AS119" i="3"/>
  <c r="BM137" i="3"/>
  <c r="BM55" i="3" s="1"/>
  <c r="BM136" i="3" s="1"/>
  <c r="AO54" i="3"/>
  <c r="AO48" i="16" s="1"/>
  <c r="AO52" i="3"/>
  <c r="AO46" i="16" s="1"/>
  <c r="AO53" i="3"/>
  <c r="AO47" i="16" s="1"/>
  <c r="DH112" i="3"/>
  <c r="DH12" i="3" s="1"/>
  <c r="AQ115" i="3"/>
  <c r="AQ53" i="3" s="1"/>
  <c r="AQ47" i="16" s="1"/>
  <c r="CK127" i="3"/>
  <c r="AQ112" i="3"/>
  <c r="AQ17" i="3" s="1"/>
  <c r="AQ16" i="16" s="1"/>
  <c r="AR115" i="3"/>
  <c r="AR50" i="3" s="1"/>
  <c r="BN66" i="3"/>
  <c r="DG133" i="3"/>
  <c r="DG59" i="3"/>
  <c r="DG136" i="3"/>
  <c r="DG58" i="3"/>
  <c r="DF78" i="3"/>
  <c r="DG135" i="3"/>
  <c r="DG56" i="3"/>
  <c r="DH137" i="3"/>
  <c r="DH55" i="3" s="1"/>
  <c r="DH57" i="3" s="1"/>
  <c r="CL68" i="3"/>
  <c r="BN138" i="3"/>
  <c r="BL58" i="3"/>
  <c r="BN125" i="3"/>
  <c r="BL132" i="3"/>
  <c r="CH130" i="3"/>
  <c r="CH64" i="3" s="1"/>
  <c r="BN120" i="3"/>
  <c r="CL67" i="3"/>
  <c r="BN118" i="3"/>
  <c r="BN144" i="3"/>
  <c r="DF12" i="3"/>
  <c r="BN129" i="3"/>
  <c r="BN116" i="3"/>
  <c r="BL134" i="3"/>
  <c r="BN128" i="3"/>
  <c r="BL135" i="3"/>
  <c r="BL56" i="3"/>
  <c r="BL59" i="3"/>
  <c r="BL133" i="3"/>
  <c r="BN114" i="3"/>
  <c r="BL57" i="3"/>
  <c r="BL136" i="3"/>
  <c r="BN67" i="3"/>
  <c r="DF134" i="3"/>
  <c r="DF132" i="3"/>
  <c r="DF56" i="3"/>
  <c r="DF60" i="3"/>
  <c r="DF57" i="3"/>
  <c r="DF135" i="3"/>
  <c r="DF59" i="3"/>
  <c r="DF133" i="3"/>
  <c r="DF136" i="3"/>
  <c r="X114" i="3"/>
  <c r="CL123" i="3"/>
  <c r="X123" i="3"/>
  <c r="CL116" i="3"/>
  <c r="CL124" i="3"/>
  <c r="X119" i="3"/>
  <c r="CL125" i="3"/>
  <c r="CL113" i="3"/>
  <c r="CL121" i="3"/>
  <c r="X128" i="3"/>
  <c r="CL143" i="3"/>
  <c r="W139" i="3"/>
  <c r="AS68" i="3"/>
  <c r="CL69" i="3"/>
  <c r="BN141" i="3"/>
  <c r="BN121" i="3"/>
  <c r="BN143" i="3"/>
  <c r="X117" i="3"/>
  <c r="W67" i="3"/>
  <c r="EF114" i="3"/>
  <c r="X140" i="3"/>
  <c r="CL118" i="3"/>
  <c r="BN119" i="3"/>
  <c r="BN113" i="3"/>
  <c r="AQ142" i="3"/>
  <c r="AQ79" i="3" s="1"/>
  <c r="AQ73" i="16" s="1"/>
  <c r="DJ71" i="3"/>
  <c r="AS138" i="3"/>
  <c r="DJ66" i="3"/>
  <c r="AS126" i="3"/>
  <c r="DJ68" i="3"/>
  <c r="AS117" i="3"/>
  <c r="DJ67" i="3"/>
  <c r="AS143" i="3"/>
  <c r="X124" i="3"/>
  <c r="AS139" i="3"/>
  <c r="X113" i="3"/>
  <c r="CL131" i="3"/>
  <c r="DJ118" i="3"/>
  <c r="FB70" i="3"/>
  <c r="DJ114" i="3"/>
  <c r="EE144" i="3"/>
  <c r="EE142" i="3" s="1"/>
  <c r="EF125" i="3"/>
  <c r="ED142" i="3"/>
  <c r="X129" i="3"/>
  <c r="X143" i="3"/>
  <c r="EE124" i="3"/>
  <c r="X125" i="3"/>
  <c r="X121" i="3"/>
  <c r="DJ125" i="3"/>
  <c r="AS140" i="3"/>
  <c r="X139" i="3"/>
  <c r="X131" i="3"/>
  <c r="EE125" i="3"/>
  <c r="CL128" i="3"/>
  <c r="CL139" i="3"/>
  <c r="EE139" i="3"/>
  <c r="X118" i="3"/>
  <c r="X116" i="3"/>
  <c r="EE141" i="3"/>
  <c r="EE126" i="3"/>
  <c r="EE129" i="3"/>
  <c r="W128" i="3"/>
  <c r="AS70" i="3"/>
  <c r="EF140" i="3"/>
  <c r="BM115" i="3"/>
  <c r="BM54" i="3" s="1"/>
  <c r="EF68" i="3"/>
  <c r="DJ140" i="3"/>
  <c r="DJ139" i="3"/>
  <c r="FB69" i="3"/>
  <c r="EE121" i="3"/>
  <c r="DJ138" i="3"/>
  <c r="FB68" i="3"/>
  <c r="DJ117" i="3"/>
  <c r="FB123" i="3"/>
  <c r="EE119" i="3"/>
  <c r="DJ126" i="3"/>
  <c r="DJ129" i="3"/>
  <c r="CK142" i="3"/>
  <c r="CK78" i="3" s="1"/>
  <c r="W138" i="3"/>
  <c r="DJ120" i="3"/>
  <c r="DJ113" i="3"/>
  <c r="V132" i="3"/>
  <c r="V134" i="3"/>
  <c r="EF123" i="3"/>
  <c r="W70" i="3"/>
  <c r="DJ128" i="3"/>
  <c r="DJ143" i="3"/>
  <c r="AS128" i="3"/>
  <c r="AS131" i="3"/>
  <c r="EF128" i="3"/>
  <c r="EF141" i="3"/>
  <c r="X68" i="3"/>
  <c r="FB71" i="3"/>
  <c r="EE107" i="3"/>
  <c r="EE118" i="3"/>
  <c r="BM142" i="3"/>
  <c r="BM79" i="3" s="1"/>
  <c r="W131" i="3"/>
  <c r="EF118" i="3"/>
  <c r="EF120" i="3"/>
  <c r="W129" i="3"/>
  <c r="W113" i="3"/>
  <c r="W117" i="3"/>
  <c r="W124" i="3"/>
  <c r="ED115" i="3"/>
  <c r="DJ141" i="3"/>
  <c r="EF143" i="3"/>
  <c r="FB66" i="3"/>
  <c r="EE123" i="3"/>
  <c r="W141" i="3"/>
  <c r="W143" i="3"/>
  <c r="W140" i="3"/>
  <c r="AS141" i="3"/>
  <c r="AS113" i="3"/>
  <c r="EF129" i="3"/>
  <c r="EE140" i="3"/>
  <c r="EE114" i="3"/>
  <c r="EE117" i="3"/>
  <c r="EE69" i="3"/>
  <c r="AP115" i="3"/>
  <c r="AP53" i="3" s="1"/>
  <c r="AP47" i="16" s="1"/>
  <c r="CL140" i="3"/>
  <c r="EE68" i="3"/>
  <c r="AS125" i="3"/>
  <c r="AS118" i="3"/>
  <c r="AS116" i="3"/>
  <c r="BM127" i="3"/>
  <c r="EE71" i="3"/>
  <c r="W123" i="3"/>
  <c r="W144" i="3"/>
  <c r="W114" i="3"/>
  <c r="W121" i="3"/>
  <c r="W66" i="3"/>
  <c r="W116" i="3"/>
  <c r="W120" i="3"/>
  <c r="W69" i="3"/>
  <c r="DJ131" i="3"/>
  <c r="DJ123" i="3"/>
  <c r="AS123" i="3"/>
  <c r="AS67" i="3"/>
  <c r="EF71" i="3"/>
  <c r="EF113" i="3"/>
  <c r="X71" i="3"/>
  <c r="X138" i="3"/>
  <c r="X66" i="3"/>
  <c r="FB119" i="3"/>
  <c r="EE113" i="3"/>
  <c r="EE116" i="3"/>
  <c r="EE120" i="3"/>
  <c r="CL129" i="3"/>
  <c r="CL138" i="3"/>
  <c r="W119" i="3"/>
  <c r="W118" i="3"/>
  <c r="W126" i="3"/>
  <c r="DJ119" i="3"/>
  <c r="AS120" i="3"/>
  <c r="AS144" i="3"/>
  <c r="AS114" i="3"/>
  <c r="EF126" i="3"/>
  <c r="EF144" i="3"/>
  <c r="X126" i="3"/>
  <c r="X70" i="3"/>
  <c r="EE128" i="3"/>
  <c r="EE138" i="3"/>
  <c r="EE131" i="3"/>
  <c r="CL144" i="3"/>
  <c r="CL120" i="3"/>
  <c r="EE67" i="3"/>
  <c r="CM20" i="3"/>
  <c r="CM19" i="16" s="1"/>
  <c r="CM80" i="3"/>
  <c r="CM72" i="3"/>
  <c r="CM33" i="3"/>
  <c r="CM42" i="3"/>
  <c r="CM43" i="3"/>
  <c r="CM39" i="3"/>
  <c r="CM97" i="3"/>
  <c r="CM29" i="3"/>
  <c r="CM75" i="3"/>
  <c r="CM47" i="3"/>
  <c r="CM45" i="3"/>
  <c r="CM21" i="3"/>
  <c r="CM40" i="3"/>
  <c r="CM14" i="3"/>
  <c r="CM18" i="3"/>
  <c r="CM17" i="16" s="1"/>
  <c r="CM10" i="3"/>
  <c r="CM140" i="3" s="1"/>
  <c r="CM28" i="3"/>
  <c r="CM30" i="3"/>
  <c r="CM77" i="3"/>
  <c r="CM48" i="3"/>
  <c r="CM27" i="3"/>
  <c r="CM38" i="3"/>
  <c r="CM65" i="3"/>
  <c r="CM70" i="3" s="1"/>
  <c r="CM13" i="3"/>
  <c r="CM44" i="3"/>
  <c r="CM76" i="3"/>
  <c r="CM15" i="3"/>
  <c r="CM16" i="3" s="1"/>
  <c r="CM35" i="3"/>
  <c r="CM41" i="3"/>
  <c r="CM31" i="3"/>
  <c r="CM32" i="3" s="1"/>
  <c r="CM19" i="3"/>
  <c r="CM18" i="16" s="1"/>
  <c r="CM73" i="3"/>
  <c r="CM81" i="3"/>
  <c r="CM86" i="3"/>
  <c r="CM84" i="3"/>
  <c r="CM85" i="3"/>
  <c r="CM82" i="3"/>
  <c r="CM83" i="3"/>
  <c r="CM9" i="16"/>
  <c r="DH142" i="3"/>
  <c r="EF139" i="3"/>
  <c r="EF121" i="3"/>
  <c r="EF124" i="3"/>
  <c r="FB139" i="3"/>
  <c r="FB126" i="3"/>
  <c r="FB138" i="3"/>
  <c r="FE110" i="3"/>
  <c r="FE9" i="3" s="1"/>
  <c r="AO57" i="3"/>
  <c r="AO51" i="16" s="1"/>
  <c r="AO59" i="3"/>
  <c r="AO53" i="16" s="1"/>
  <c r="AO56" i="3"/>
  <c r="AO50" i="16" s="1"/>
  <c r="AO58" i="3"/>
  <c r="AO52" i="16" s="1"/>
  <c r="AO60" i="3"/>
  <c r="AO54" i="16" s="1"/>
  <c r="AO49" i="16"/>
  <c r="AO132" i="3"/>
  <c r="AO136" i="3"/>
  <c r="AO133" i="3"/>
  <c r="AO134" i="3"/>
  <c r="AO135" i="3"/>
  <c r="EF138" i="3"/>
  <c r="EF69" i="3"/>
  <c r="EF116" i="3"/>
  <c r="FB118" i="3"/>
  <c r="FB117" i="3"/>
  <c r="FB140" i="3"/>
  <c r="CJ51" i="3"/>
  <c r="CJ49" i="3"/>
  <c r="CJ53" i="3"/>
  <c r="CJ52" i="3"/>
  <c r="CJ50" i="3"/>
  <c r="CJ54" i="3"/>
  <c r="U23" i="3"/>
  <c r="U26" i="3"/>
  <c r="U25" i="3"/>
  <c r="U24" i="3"/>
  <c r="DH115" i="3"/>
  <c r="FD43" i="3"/>
  <c r="FD72" i="3"/>
  <c r="FD35" i="3"/>
  <c r="FD13" i="3"/>
  <c r="FD44" i="3"/>
  <c r="FD42" i="3"/>
  <c r="FD73" i="3"/>
  <c r="FD15" i="3"/>
  <c r="FD16" i="3" s="1"/>
  <c r="FD30" i="3"/>
  <c r="FD38" i="3"/>
  <c r="FD20" i="3"/>
  <c r="FD47" i="3"/>
  <c r="FD65" i="3"/>
  <c r="FD69" i="3" s="1"/>
  <c r="FD40" i="3"/>
  <c r="FD48" i="3"/>
  <c r="FD45" i="3"/>
  <c r="FD77" i="3"/>
  <c r="FD39" i="3"/>
  <c r="FD27" i="3"/>
  <c r="FD97" i="3"/>
  <c r="FD21" i="3"/>
  <c r="FD22" i="3" s="1"/>
  <c r="FD41" i="3"/>
  <c r="FD31" i="3"/>
  <c r="FD32" i="3" s="1"/>
  <c r="FD19" i="3"/>
  <c r="FD80" i="3"/>
  <c r="FD75" i="3"/>
  <c r="FD18" i="3"/>
  <c r="FD29" i="3"/>
  <c r="FD14" i="3"/>
  <c r="FD28" i="3"/>
  <c r="FD33" i="3"/>
  <c r="FD76" i="3"/>
  <c r="FD10" i="3"/>
  <c r="FD128" i="3" s="1"/>
  <c r="FD84" i="3"/>
  <c r="FD81" i="3"/>
  <c r="FD86" i="3"/>
  <c r="FD83" i="3"/>
  <c r="FD82" i="3"/>
  <c r="FD85" i="3"/>
  <c r="BN22" i="3"/>
  <c r="BN20" i="16"/>
  <c r="DK31" i="3"/>
  <c r="DK32" i="3" s="1"/>
  <c r="DK76" i="3"/>
  <c r="DK10" i="3"/>
  <c r="DK131" i="3" s="1"/>
  <c r="DK97" i="3"/>
  <c r="DK20" i="3"/>
  <c r="DK65" i="3"/>
  <c r="DK66" i="3" s="1"/>
  <c r="DK44" i="3"/>
  <c r="DK13" i="3"/>
  <c r="DK27" i="3"/>
  <c r="DK42" i="3"/>
  <c r="DK40" i="3"/>
  <c r="DK43" i="3"/>
  <c r="DK18" i="3"/>
  <c r="DK33" i="3"/>
  <c r="DK75" i="3"/>
  <c r="DK19" i="3"/>
  <c r="DK35" i="3"/>
  <c r="DK28" i="3"/>
  <c r="DK15" i="3"/>
  <c r="DK16" i="3" s="1"/>
  <c r="DK48" i="3"/>
  <c r="DK72" i="3"/>
  <c r="DK38" i="3"/>
  <c r="DK21" i="3"/>
  <c r="DK22" i="3" s="1"/>
  <c r="DK80" i="3"/>
  <c r="DK39" i="3"/>
  <c r="DK29" i="3"/>
  <c r="DK77" i="3"/>
  <c r="DK41" i="3"/>
  <c r="DK14" i="3"/>
  <c r="DK73" i="3"/>
  <c r="DK45" i="3"/>
  <c r="DK30" i="3"/>
  <c r="DK47" i="3"/>
  <c r="DK81" i="3"/>
  <c r="DK82" i="3"/>
  <c r="DK85" i="3"/>
  <c r="DK84" i="3"/>
  <c r="DK83" i="3"/>
  <c r="DK86" i="3"/>
  <c r="CN110" i="3"/>
  <c r="CN9" i="3" s="1"/>
  <c r="CJ79" i="3"/>
  <c r="CJ78" i="3"/>
  <c r="V49" i="3"/>
  <c r="V50" i="3"/>
  <c r="V52" i="3"/>
  <c r="V54" i="3"/>
  <c r="V51" i="3"/>
  <c r="V53" i="3"/>
  <c r="FB114" i="3"/>
  <c r="FB144" i="3"/>
  <c r="FB142" i="3" s="1"/>
  <c r="FB129" i="3"/>
  <c r="FB131" i="3"/>
  <c r="BO33" i="3"/>
  <c r="BO28" i="3"/>
  <c r="BO38" i="3"/>
  <c r="BO19" i="3"/>
  <c r="BO18" i="16" s="1"/>
  <c r="BO39" i="3"/>
  <c r="BO80" i="3"/>
  <c r="BO76" i="3"/>
  <c r="BO30" i="3"/>
  <c r="BO84" i="3"/>
  <c r="BO86" i="3"/>
  <c r="BO27" i="3"/>
  <c r="BO43" i="3"/>
  <c r="BO65" i="3"/>
  <c r="BO66" i="3" s="1"/>
  <c r="BO14" i="3"/>
  <c r="BO82" i="3"/>
  <c r="BO97" i="3"/>
  <c r="BO42" i="3"/>
  <c r="BO15" i="3"/>
  <c r="BO16" i="3" s="1"/>
  <c r="BO83" i="3"/>
  <c r="BO81" i="3"/>
  <c r="BO48" i="3"/>
  <c r="BO41" i="3"/>
  <c r="BO75" i="3"/>
  <c r="BO73" i="3"/>
  <c r="BO31" i="3"/>
  <c r="BO32" i="3" s="1"/>
  <c r="BO40" i="3"/>
  <c r="BO47" i="3"/>
  <c r="BO44" i="3"/>
  <c r="BO20" i="3"/>
  <c r="BO19" i="16" s="1"/>
  <c r="BO72" i="3"/>
  <c r="BO13" i="3"/>
  <c r="BO29" i="3"/>
  <c r="BO35" i="3"/>
  <c r="BO18" i="3"/>
  <c r="BO17" i="16" s="1"/>
  <c r="BO45" i="3"/>
  <c r="BO77" i="3"/>
  <c r="BO10" i="3"/>
  <c r="BO129" i="3" s="1"/>
  <c r="BO21" i="3"/>
  <c r="BO85" i="3"/>
  <c r="EG97" i="3"/>
  <c r="EG45" i="3"/>
  <c r="EG29" i="3"/>
  <c r="EG41" i="3"/>
  <c r="EG15" i="3"/>
  <c r="EG16" i="3" s="1"/>
  <c r="EG21" i="3"/>
  <c r="EG22" i="3" s="1"/>
  <c r="EG43" i="3"/>
  <c r="EG80" i="3"/>
  <c r="EG73" i="3"/>
  <c r="EG10" i="3"/>
  <c r="EG126" i="3" s="1"/>
  <c r="EG65" i="3"/>
  <c r="EG67" i="3" s="1"/>
  <c r="EG48" i="3"/>
  <c r="EG31" i="3"/>
  <c r="EG32" i="3" s="1"/>
  <c r="EG72" i="3"/>
  <c r="EG35" i="3"/>
  <c r="EG75" i="3"/>
  <c r="EG42" i="3"/>
  <c r="EG14" i="3"/>
  <c r="EG40" i="3"/>
  <c r="EG44" i="3"/>
  <c r="EG38" i="3"/>
  <c r="EG13" i="3"/>
  <c r="EG18" i="3"/>
  <c r="EG39" i="3"/>
  <c r="EG19" i="3"/>
  <c r="EG28" i="3"/>
  <c r="EG77" i="3"/>
  <c r="EG76" i="3"/>
  <c r="EG20" i="3"/>
  <c r="EG27" i="3"/>
  <c r="EG33" i="3"/>
  <c r="EG30" i="3"/>
  <c r="EG47" i="3"/>
  <c r="EG84" i="3"/>
  <c r="EG81" i="3"/>
  <c r="EG86" i="3"/>
  <c r="EG83" i="3"/>
  <c r="EG82" i="3"/>
  <c r="EG85" i="3"/>
  <c r="CL114" i="3"/>
  <c r="CL117" i="3"/>
  <c r="CL66" i="3"/>
  <c r="EH42" i="3"/>
  <c r="EH73" i="3"/>
  <c r="EH44" i="3"/>
  <c r="EH28" i="3"/>
  <c r="EH39" i="3"/>
  <c r="EH38" i="3"/>
  <c r="EH33" i="3"/>
  <c r="EH29" i="3"/>
  <c r="EH77" i="3"/>
  <c r="EH30" i="3"/>
  <c r="EH43" i="3"/>
  <c r="EH97" i="3"/>
  <c r="EH31" i="3"/>
  <c r="EH32" i="3" s="1"/>
  <c r="EH35" i="3"/>
  <c r="EH13" i="3"/>
  <c r="EH48" i="3"/>
  <c r="EH76" i="3"/>
  <c r="EH21" i="3"/>
  <c r="EH22" i="3" s="1"/>
  <c r="EH45" i="3"/>
  <c r="EH41" i="3"/>
  <c r="EH15" i="3"/>
  <c r="EH16" i="3" s="1"/>
  <c r="EH19" i="3"/>
  <c r="EH20" i="3"/>
  <c r="EH75" i="3"/>
  <c r="EH40" i="3"/>
  <c r="EH80" i="3"/>
  <c r="EH47" i="3"/>
  <c r="EH18" i="3"/>
  <c r="EH10" i="3"/>
  <c r="EH144" i="3" s="1"/>
  <c r="EH65" i="3"/>
  <c r="EH68" i="3" s="1"/>
  <c r="EH72" i="3"/>
  <c r="EH27" i="3"/>
  <c r="EH14" i="3"/>
  <c r="EH81" i="3"/>
  <c r="EH86" i="3"/>
  <c r="EH84" i="3"/>
  <c r="EH85" i="3"/>
  <c r="EH82" i="3"/>
  <c r="EH83" i="3"/>
  <c r="AT110" i="3"/>
  <c r="AT9" i="3" s="1"/>
  <c r="Y45" i="3"/>
  <c r="Y31" i="3"/>
  <c r="Y32" i="3" s="1"/>
  <c r="Y28" i="3"/>
  <c r="Y47" i="3"/>
  <c r="Y73" i="3"/>
  <c r="Y77" i="3"/>
  <c r="Y80" i="3"/>
  <c r="Y30" i="3"/>
  <c r="Y13" i="3"/>
  <c r="Y39" i="3"/>
  <c r="Y65" i="3"/>
  <c r="Y70" i="3" s="1"/>
  <c r="Y27" i="3"/>
  <c r="Y14" i="3"/>
  <c r="Y29" i="3"/>
  <c r="Y41" i="3"/>
  <c r="Y10" i="3"/>
  <c r="Y126" i="3" s="1"/>
  <c r="Y15" i="3"/>
  <c r="Y16" i="3" s="1"/>
  <c r="Y76" i="3"/>
  <c r="Y48" i="3"/>
  <c r="Y18" i="3"/>
  <c r="Y21" i="3"/>
  <c r="Y22" i="3" s="1"/>
  <c r="Y35" i="3"/>
  <c r="Y42" i="3"/>
  <c r="Y20" i="3"/>
  <c r="Y44" i="3"/>
  <c r="Y72" i="3"/>
  <c r="Y38" i="3"/>
  <c r="Y40" i="3"/>
  <c r="Y19" i="3"/>
  <c r="Y97" i="3"/>
  <c r="Y33" i="3"/>
  <c r="Y43" i="3"/>
  <c r="Y75" i="3"/>
  <c r="Y82" i="3"/>
  <c r="Y85" i="3"/>
  <c r="Y83" i="3"/>
  <c r="Y84" i="3"/>
  <c r="Y81" i="3"/>
  <c r="Y86" i="3"/>
  <c r="AR79" i="3"/>
  <c r="AR78" i="3"/>
  <c r="DJ116" i="3"/>
  <c r="DJ144" i="3"/>
  <c r="DJ69" i="3"/>
  <c r="DJ124" i="3"/>
  <c r="AS129" i="3"/>
  <c r="AS69" i="3"/>
  <c r="AS121" i="3"/>
  <c r="AS66" i="3"/>
  <c r="EF131" i="3"/>
  <c r="EF119" i="3"/>
  <c r="EF66" i="3"/>
  <c r="EF67" i="3"/>
  <c r="FC41" i="3"/>
  <c r="FC73" i="3"/>
  <c r="FC80" i="3"/>
  <c r="FC14" i="3"/>
  <c r="FC38" i="3"/>
  <c r="FC13" i="3"/>
  <c r="FC65" i="3"/>
  <c r="FC69" i="3" s="1"/>
  <c r="FC107" i="3"/>
  <c r="FC48" i="3"/>
  <c r="FC28" i="3"/>
  <c r="FC15" i="3"/>
  <c r="FC16" i="3" s="1"/>
  <c r="FC43" i="3"/>
  <c r="FC75" i="3"/>
  <c r="FC20" i="3"/>
  <c r="FC45" i="3"/>
  <c r="FC72" i="3"/>
  <c r="FC35" i="3"/>
  <c r="FC76" i="3"/>
  <c r="FC44" i="3"/>
  <c r="FC47" i="3"/>
  <c r="FC21" i="3"/>
  <c r="FC22" i="3" s="1"/>
  <c r="FC42" i="3"/>
  <c r="FC19" i="3"/>
  <c r="FC40" i="3"/>
  <c r="FC33" i="3"/>
  <c r="FC97" i="3"/>
  <c r="FC31" i="3"/>
  <c r="FC32" i="3" s="1"/>
  <c r="FC27" i="3"/>
  <c r="FC10" i="3"/>
  <c r="FC138" i="3" s="1"/>
  <c r="FC18" i="3"/>
  <c r="FC39" i="3"/>
  <c r="FC30" i="3"/>
  <c r="FC29" i="3"/>
  <c r="FC77" i="3"/>
  <c r="FC85" i="3"/>
  <c r="FC84" i="3"/>
  <c r="FC86" i="3"/>
  <c r="FC82" i="3"/>
  <c r="FC81" i="3"/>
  <c r="FC83" i="3"/>
  <c r="X144" i="3"/>
  <c r="X67" i="3"/>
  <c r="X141" i="3"/>
  <c r="FB116" i="3"/>
  <c r="FB124" i="3"/>
  <c r="EE66" i="3"/>
  <c r="BO9" i="16"/>
  <c r="CL141" i="3"/>
  <c r="CL126" i="3"/>
  <c r="CL71" i="3"/>
  <c r="V17" i="3"/>
  <c r="V12" i="3"/>
  <c r="FB113" i="3"/>
  <c r="BQ110" i="3"/>
  <c r="BQ9" i="3" s="1"/>
  <c r="BP110" i="3"/>
  <c r="BP9" i="3" s="1"/>
  <c r="CK112" i="3"/>
  <c r="ED127" i="3"/>
  <c r="FB141" i="3"/>
  <c r="FB120" i="3"/>
  <c r="FB121" i="3"/>
  <c r="CL22" i="3"/>
  <c r="CL20" i="16"/>
  <c r="FB128" i="3"/>
  <c r="FB125" i="3"/>
  <c r="CJ26" i="3"/>
  <c r="CJ25" i="3"/>
  <c r="CJ24" i="3"/>
  <c r="CJ23" i="3"/>
  <c r="B13" i="6"/>
  <c r="C13" i="6" s="1"/>
  <c r="AS98" i="16"/>
  <c r="AS36" i="16"/>
  <c r="AS95" i="16"/>
  <c r="AS94" i="16"/>
  <c r="AS96" i="16"/>
  <c r="AS97" i="16"/>
  <c r="AC6" i="16"/>
  <c r="EN6" i="16"/>
  <c r="DQ6" i="16"/>
  <c r="CT6" i="16"/>
  <c r="FK6" i="16"/>
  <c r="AZ6" i="16"/>
  <c r="BW6" i="16"/>
  <c r="Z6" i="3"/>
  <c r="Z110" i="3" s="1"/>
  <c r="Z9" i="3" s="1"/>
  <c r="FF6" i="3"/>
  <c r="AU6" i="3"/>
  <c r="AU110" i="3" s="1"/>
  <c r="AU9" i="3" s="1"/>
  <c r="DL6" i="3"/>
  <c r="DL110" i="3" s="1"/>
  <c r="DL9" i="3" s="1"/>
  <c r="CO6" i="3"/>
  <c r="BR6" i="3"/>
  <c r="EI6" i="3"/>
  <c r="EI110" i="3" s="1"/>
  <c r="EI9" i="3" s="1"/>
  <c r="ED17" i="3" l="1"/>
  <c r="AR17" i="3"/>
  <c r="EF122" i="3"/>
  <c r="AS122" i="3"/>
  <c r="DJ122" i="3"/>
  <c r="DJ26" i="3" s="1"/>
  <c r="W122" i="3"/>
  <c r="FB122" i="3"/>
  <c r="EE122" i="3"/>
  <c r="BN122" i="3"/>
  <c r="BN25" i="3" s="1"/>
  <c r="DI122" i="3"/>
  <c r="DI24" i="3" s="1"/>
  <c r="CL122" i="3"/>
  <c r="X122" i="3"/>
  <c r="X26" i="3" s="1"/>
  <c r="AQ49" i="16"/>
  <c r="CI61" i="3"/>
  <c r="CI62" i="3"/>
  <c r="CI63" i="3"/>
  <c r="CH61" i="3"/>
  <c r="CH62" i="3"/>
  <c r="CH63" i="3"/>
  <c r="EI88" i="3"/>
  <c r="FE88" i="3"/>
  <c r="DL88" i="3"/>
  <c r="CN88" i="3"/>
  <c r="Z88" i="3"/>
  <c r="AN63" i="3"/>
  <c r="AN62" i="3"/>
  <c r="AN64" i="3"/>
  <c r="BK62" i="3"/>
  <c r="BK63" i="3"/>
  <c r="ED134" i="3"/>
  <c r="AN61" i="3"/>
  <c r="BK61" i="3"/>
  <c r="DI127" i="3"/>
  <c r="DI36" i="3" s="1"/>
  <c r="DI137" i="3"/>
  <c r="DI55" i="3" s="1"/>
  <c r="DI132" i="3" s="1"/>
  <c r="AQ78" i="3"/>
  <c r="AQ72" i="16" s="1"/>
  <c r="DI142" i="3"/>
  <c r="DI79" i="3" s="1"/>
  <c r="DI115" i="3"/>
  <c r="DI53" i="3" s="1"/>
  <c r="DI112" i="3"/>
  <c r="AU88" i="3"/>
  <c r="BQ88" i="3"/>
  <c r="AT88" i="3"/>
  <c r="BP88" i="3"/>
  <c r="DH24" i="3"/>
  <c r="AT101" i="3"/>
  <c r="AT95" i="16" s="1"/>
  <c r="AT100" i="3"/>
  <c r="AT94" i="16" s="1"/>
  <c r="AT99" i="3"/>
  <c r="AR93" i="16" s="1"/>
  <c r="AT98" i="3"/>
  <c r="AR92" i="16" s="1"/>
  <c r="AT105" i="3"/>
  <c r="AT99" i="16" s="1"/>
  <c r="AT104" i="3"/>
  <c r="AT98" i="16" s="1"/>
  <c r="AT103" i="3"/>
  <c r="AT97" i="16" s="1"/>
  <c r="AT102" i="3"/>
  <c r="AT96" i="16" s="1"/>
  <c r="Z101" i="3"/>
  <c r="Z100" i="3"/>
  <c r="Z98" i="3"/>
  <c r="Z102" i="3"/>
  <c r="Z105" i="3"/>
  <c r="Z104" i="3"/>
  <c r="Z103" i="3"/>
  <c r="Z99" i="3"/>
  <c r="DL100" i="3"/>
  <c r="DL99" i="3"/>
  <c r="DL98" i="3"/>
  <c r="DL101" i="3"/>
  <c r="DL104" i="3"/>
  <c r="DL103" i="3"/>
  <c r="DL102" i="3"/>
  <c r="DL105" i="3"/>
  <c r="BP100" i="3"/>
  <c r="BP99" i="3"/>
  <c r="BP98" i="3"/>
  <c r="BP105" i="3"/>
  <c r="BP104" i="3"/>
  <c r="BP101" i="3"/>
  <c r="BP103" i="3"/>
  <c r="BP102" i="3"/>
  <c r="AU98" i="3"/>
  <c r="AU101" i="3"/>
  <c r="AU100" i="3"/>
  <c r="AU99" i="3"/>
  <c r="AU102" i="3"/>
  <c r="AU105" i="3"/>
  <c r="AU104" i="3"/>
  <c r="AU103" i="3"/>
  <c r="BQ101" i="3"/>
  <c r="BQ100" i="3"/>
  <c r="BQ99" i="3"/>
  <c r="BQ98" i="3"/>
  <c r="BQ105" i="3"/>
  <c r="BQ104" i="3"/>
  <c r="BQ103" i="3"/>
  <c r="BQ102" i="3"/>
  <c r="CN100" i="3"/>
  <c r="CN99" i="3"/>
  <c r="CN98" i="3"/>
  <c r="CN101" i="3"/>
  <c r="CN104" i="3"/>
  <c r="CN103" i="3"/>
  <c r="CN102" i="3"/>
  <c r="CN105" i="3"/>
  <c r="FE100" i="3"/>
  <c r="FE99" i="3"/>
  <c r="FE101" i="3"/>
  <c r="FE104" i="3"/>
  <c r="FE103" i="3"/>
  <c r="FE98" i="3"/>
  <c r="FE102" i="3"/>
  <c r="FE105" i="3"/>
  <c r="EI101" i="3"/>
  <c r="EI99" i="3"/>
  <c r="EI98" i="3"/>
  <c r="EI104" i="3"/>
  <c r="EI103" i="3"/>
  <c r="EI100" i="3"/>
  <c r="EI102" i="3"/>
  <c r="EI105" i="3"/>
  <c r="AT90" i="3"/>
  <c r="AR84" i="16" s="1"/>
  <c r="AT89" i="3"/>
  <c r="AR83" i="16" s="1"/>
  <c r="AT87" i="3"/>
  <c r="AR81" i="16" s="1"/>
  <c r="AT93" i="3"/>
  <c r="AR87" i="16" s="1"/>
  <c r="AT92" i="3"/>
  <c r="AR86" i="16" s="1"/>
  <c r="AT91" i="3"/>
  <c r="AR85" i="16" s="1"/>
  <c r="AT95" i="3"/>
  <c r="AR89" i="16" s="1"/>
  <c r="AT96" i="3"/>
  <c r="AR90" i="16" s="1"/>
  <c r="AT94" i="3"/>
  <c r="AR88" i="16" s="1"/>
  <c r="DL89" i="3"/>
  <c r="DL87" i="3"/>
  <c r="DL93" i="3"/>
  <c r="DL92" i="3"/>
  <c r="DL91" i="3"/>
  <c r="DL90" i="3"/>
  <c r="DL96" i="3"/>
  <c r="DL95" i="3"/>
  <c r="DL94" i="3"/>
  <c r="BP89" i="3"/>
  <c r="BP87" i="3"/>
  <c r="BP93" i="3"/>
  <c r="BP92" i="3"/>
  <c r="BP90" i="3"/>
  <c r="BP91" i="3"/>
  <c r="BP96" i="3"/>
  <c r="BP95" i="3"/>
  <c r="BP94" i="3"/>
  <c r="AU87" i="3"/>
  <c r="AU90" i="3"/>
  <c r="AU89" i="3"/>
  <c r="AU93" i="3"/>
  <c r="AU92" i="3"/>
  <c r="AU91" i="3"/>
  <c r="AU96" i="3"/>
  <c r="AU95" i="3"/>
  <c r="AU94" i="3"/>
  <c r="BQ90" i="3"/>
  <c r="BQ89" i="3"/>
  <c r="BQ87" i="3"/>
  <c r="BQ92" i="3"/>
  <c r="BQ91" i="3"/>
  <c r="BQ94" i="3"/>
  <c r="BQ93" i="3"/>
  <c r="BQ96" i="3"/>
  <c r="BQ95" i="3"/>
  <c r="CN89" i="3"/>
  <c r="CN87" i="3"/>
  <c r="CN93" i="3"/>
  <c r="CN92" i="3"/>
  <c r="CN91" i="3"/>
  <c r="CN90" i="3"/>
  <c r="CN96" i="3"/>
  <c r="CN95" i="3"/>
  <c r="CN94" i="3"/>
  <c r="FE91" i="3"/>
  <c r="FE90" i="3"/>
  <c r="FE87" i="3"/>
  <c r="FE89" i="3"/>
  <c r="FE95" i="3"/>
  <c r="FE94" i="3"/>
  <c r="FE93" i="3"/>
  <c r="FE96" i="3"/>
  <c r="FE92" i="3"/>
  <c r="Z89" i="3"/>
  <c r="Z87" i="3"/>
  <c r="Z92" i="3"/>
  <c r="Z91" i="3"/>
  <c r="Z90" i="3"/>
  <c r="Z96" i="3"/>
  <c r="Z95" i="3"/>
  <c r="Z93" i="3"/>
  <c r="Z94" i="3"/>
  <c r="EI90" i="3"/>
  <c r="EI87" i="3"/>
  <c r="EI92" i="3"/>
  <c r="EI91" i="3"/>
  <c r="EI89" i="3"/>
  <c r="EI96" i="3"/>
  <c r="EI95" i="3"/>
  <c r="EI94" i="3"/>
  <c r="EI93" i="3"/>
  <c r="AQ23" i="3"/>
  <c r="AQ21" i="16" s="1"/>
  <c r="AQ24" i="3"/>
  <c r="AQ22" i="16" s="1"/>
  <c r="AQ25" i="3"/>
  <c r="AQ23" i="16" s="1"/>
  <c r="ED136" i="3"/>
  <c r="ED36" i="3"/>
  <c r="ED37" i="3"/>
  <c r="DH36" i="3"/>
  <c r="DH37" i="3"/>
  <c r="AQ37" i="3"/>
  <c r="AQ35" i="16" s="1"/>
  <c r="AQ36" i="3"/>
  <c r="AQ34" i="16" s="1"/>
  <c r="BM37" i="3"/>
  <c r="BM36" i="3"/>
  <c r="CK37" i="3"/>
  <c r="CK36" i="3"/>
  <c r="AR37" i="3"/>
  <c r="AR36" i="3"/>
  <c r="EG69" i="3"/>
  <c r="DH60" i="3"/>
  <c r="AP58" i="3"/>
  <c r="AP52" i="16" s="1"/>
  <c r="DH23" i="3"/>
  <c r="AQ60" i="3"/>
  <c r="AQ54" i="16" s="1"/>
  <c r="AQ59" i="3"/>
  <c r="AQ53" i="16" s="1"/>
  <c r="AQ132" i="3"/>
  <c r="ED60" i="3"/>
  <c r="AQ133" i="3"/>
  <c r="AQ136" i="3"/>
  <c r="ED57" i="3"/>
  <c r="AR133" i="3"/>
  <c r="CK51" i="3"/>
  <c r="AP79" i="3"/>
  <c r="AP73" i="16" s="1"/>
  <c r="BM25" i="3"/>
  <c r="U130" i="3"/>
  <c r="CK133" i="3"/>
  <c r="CK59" i="3"/>
  <c r="CK60" i="3"/>
  <c r="CK134" i="3"/>
  <c r="CK56" i="3"/>
  <c r="AQ56" i="3"/>
  <c r="AQ50" i="16" s="1"/>
  <c r="ED59" i="3"/>
  <c r="CK49" i="3"/>
  <c r="CK50" i="3"/>
  <c r="CK53" i="3"/>
  <c r="CK52" i="3"/>
  <c r="AQ12" i="3"/>
  <c r="AQ12" i="16" s="1"/>
  <c r="CL112" i="3"/>
  <c r="CL12" i="3" s="1"/>
  <c r="AR51" i="3"/>
  <c r="AP25" i="3"/>
  <c r="AP23" i="16" s="1"/>
  <c r="AR49" i="3"/>
  <c r="AP24" i="3"/>
  <c r="AP22" i="16" s="1"/>
  <c r="AR53" i="3"/>
  <c r="AP23" i="3"/>
  <c r="AP21" i="16" s="1"/>
  <c r="AR54" i="3"/>
  <c r="X112" i="3"/>
  <c r="X17" i="3" s="1"/>
  <c r="AR52" i="3"/>
  <c r="ED58" i="3"/>
  <c r="ED133" i="3"/>
  <c r="AQ134" i="3"/>
  <c r="AQ58" i="3"/>
  <c r="AQ52" i="16" s="1"/>
  <c r="AQ57" i="3"/>
  <c r="AQ51" i="16" s="1"/>
  <c r="ED132" i="3"/>
  <c r="ED56" i="3"/>
  <c r="AP17" i="3"/>
  <c r="AP16" i="16" s="1"/>
  <c r="DJ142" i="3"/>
  <c r="DJ78" i="3" s="1"/>
  <c r="BM17" i="3"/>
  <c r="AP51" i="3"/>
  <c r="AP45" i="16" s="1"/>
  <c r="CK57" i="3"/>
  <c r="EF112" i="3"/>
  <c r="EF12" i="3" s="1"/>
  <c r="CK135" i="3"/>
  <c r="W23" i="3"/>
  <c r="BM135" i="3"/>
  <c r="DJ137" i="3"/>
  <c r="DJ55" i="3" s="1"/>
  <c r="DJ59" i="3" s="1"/>
  <c r="AP133" i="3"/>
  <c r="DH136" i="3"/>
  <c r="DH133" i="3"/>
  <c r="AP57" i="3"/>
  <c r="AP51" i="16" s="1"/>
  <c r="DH132" i="3"/>
  <c r="DH58" i="3"/>
  <c r="AP59" i="3"/>
  <c r="AP53" i="16" s="1"/>
  <c r="AP56" i="3"/>
  <c r="AP50" i="16" s="1"/>
  <c r="DH134" i="3"/>
  <c r="AP135" i="3"/>
  <c r="AP49" i="16"/>
  <c r="DH135" i="3"/>
  <c r="DH25" i="3"/>
  <c r="AP132" i="3"/>
  <c r="AP136" i="3"/>
  <c r="DH59" i="3"/>
  <c r="AP134" i="3"/>
  <c r="DH56" i="3"/>
  <c r="BN142" i="3"/>
  <c r="BN79" i="3" s="1"/>
  <c r="CK132" i="3"/>
  <c r="CK58" i="3"/>
  <c r="DH17" i="3"/>
  <c r="AP50" i="3"/>
  <c r="AP44" i="16" s="1"/>
  <c r="BM50" i="3"/>
  <c r="AP52" i="3"/>
  <c r="AP46" i="16" s="1"/>
  <c r="AP49" i="3"/>
  <c r="AP43" i="16" s="1"/>
  <c r="CJ130" i="3"/>
  <c r="CJ64" i="3" s="1"/>
  <c r="AP54" i="3"/>
  <c r="AP48" i="16" s="1"/>
  <c r="EF142" i="3"/>
  <c r="EF79" i="3" s="1"/>
  <c r="AR56" i="3"/>
  <c r="CK24" i="3"/>
  <c r="AR58" i="3"/>
  <c r="FB127" i="3"/>
  <c r="BM59" i="3"/>
  <c r="BM134" i="3"/>
  <c r="BM56" i="3"/>
  <c r="CK23" i="3"/>
  <c r="CL23" i="3"/>
  <c r="BM60" i="3"/>
  <c r="AR132" i="3"/>
  <c r="CK25" i="3"/>
  <c r="CL137" i="3"/>
  <c r="CL55" i="3" s="1"/>
  <c r="CL59" i="3" s="1"/>
  <c r="BM133" i="3"/>
  <c r="AR25" i="3"/>
  <c r="AR59" i="3"/>
  <c r="BM52" i="3"/>
  <c r="BM58" i="3"/>
  <c r="AR26" i="3"/>
  <c r="AR57" i="3"/>
  <c r="AR135" i="3"/>
  <c r="AR23" i="3"/>
  <c r="AR60" i="3"/>
  <c r="AR134" i="3"/>
  <c r="BM57" i="3"/>
  <c r="BM132" i="3"/>
  <c r="EE23" i="3"/>
  <c r="BN127" i="3"/>
  <c r="BN137" i="3"/>
  <c r="BN55" i="3" s="1"/>
  <c r="BN56" i="3" s="1"/>
  <c r="X142" i="3"/>
  <c r="X78" i="3" s="1"/>
  <c r="EE112" i="3"/>
  <c r="EE17" i="3" s="1"/>
  <c r="EE115" i="3"/>
  <c r="EE49" i="3" s="1"/>
  <c r="AS137" i="3"/>
  <c r="AS55" i="3" s="1"/>
  <c r="AS136" i="3" s="1"/>
  <c r="CL115" i="3"/>
  <c r="CL50" i="3" s="1"/>
  <c r="CK79" i="3"/>
  <c r="W127" i="3"/>
  <c r="BM24" i="3"/>
  <c r="CL142" i="3"/>
  <c r="CL79" i="3" s="1"/>
  <c r="BM26" i="3"/>
  <c r="CL127" i="3"/>
  <c r="AS142" i="3"/>
  <c r="AS79" i="3" s="1"/>
  <c r="X127" i="3"/>
  <c r="W115" i="3"/>
  <c r="W54" i="3" s="1"/>
  <c r="DG130" i="3"/>
  <c r="DG63" i="3" s="1"/>
  <c r="X115" i="3"/>
  <c r="X54" i="3" s="1"/>
  <c r="BN115" i="3"/>
  <c r="BN49" i="3" s="1"/>
  <c r="AS115" i="3"/>
  <c r="AS53" i="3" s="1"/>
  <c r="AQ54" i="3"/>
  <c r="AQ48" i="16" s="1"/>
  <c r="AS127" i="3"/>
  <c r="DJ115" i="3"/>
  <c r="DJ49" i="3" s="1"/>
  <c r="EF23" i="3"/>
  <c r="AQ51" i="3"/>
  <c r="AQ45" i="16" s="1"/>
  <c r="AQ52" i="3"/>
  <c r="AQ46" i="16" s="1"/>
  <c r="BM78" i="3"/>
  <c r="AQ49" i="3"/>
  <c r="AQ43" i="16" s="1"/>
  <c r="X137" i="3"/>
  <c r="X55" i="3" s="1"/>
  <c r="X58" i="3" s="1"/>
  <c r="AQ50" i="3"/>
  <c r="AQ44" i="16" s="1"/>
  <c r="EE137" i="3"/>
  <c r="EE55" i="3" s="1"/>
  <c r="EE133" i="3" s="1"/>
  <c r="EE127" i="3"/>
  <c r="W112" i="3"/>
  <c r="W12" i="3" s="1"/>
  <c r="EH141" i="3"/>
  <c r="DJ112" i="3"/>
  <c r="DJ12" i="3" s="1"/>
  <c r="BN112" i="3"/>
  <c r="BN12" i="3" s="1"/>
  <c r="BL130" i="3"/>
  <c r="BL64" i="3" s="1"/>
  <c r="BM51" i="3"/>
  <c r="W137" i="3"/>
  <c r="W55" i="3" s="1"/>
  <c r="W133" i="3" s="1"/>
  <c r="DF130" i="3"/>
  <c r="DF63" i="3" s="1"/>
  <c r="FB79" i="3"/>
  <c r="FB78" i="3"/>
  <c r="EE79" i="3"/>
  <c r="EE78" i="3"/>
  <c r="ED25" i="3"/>
  <c r="ED23" i="3"/>
  <c r="ED26" i="3"/>
  <c r="ED24" i="3"/>
  <c r="ED78" i="3"/>
  <c r="ED79" i="3"/>
  <c r="ED50" i="3"/>
  <c r="ED53" i="3"/>
  <c r="ED54" i="3"/>
  <c r="ED49" i="3"/>
  <c r="ED52" i="3"/>
  <c r="ED51" i="3"/>
  <c r="DJ127" i="3"/>
  <c r="BM49" i="3"/>
  <c r="BM53" i="3"/>
  <c r="EF127" i="3"/>
  <c r="DK117" i="3"/>
  <c r="FB112" i="3"/>
  <c r="DK119" i="3"/>
  <c r="DK141" i="3"/>
  <c r="DK144" i="3"/>
  <c r="DK128" i="3"/>
  <c r="DK129" i="3"/>
  <c r="BO68" i="3"/>
  <c r="DK124" i="3"/>
  <c r="EH120" i="3"/>
  <c r="DK126" i="3"/>
  <c r="CM71" i="3"/>
  <c r="DK121" i="3"/>
  <c r="CM68" i="3"/>
  <c r="Y71" i="3"/>
  <c r="DK120" i="3"/>
  <c r="CM118" i="3"/>
  <c r="BO69" i="3"/>
  <c r="CM120" i="3"/>
  <c r="FD68" i="3"/>
  <c r="CM143" i="3"/>
  <c r="DK71" i="3"/>
  <c r="CM129" i="3"/>
  <c r="DK69" i="3"/>
  <c r="Y68" i="3"/>
  <c r="DK68" i="3"/>
  <c r="CM138" i="3"/>
  <c r="CM121" i="3"/>
  <c r="CM113" i="3"/>
  <c r="CM126" i="3"/>
  <c r="EG71" i="3"/>
  <c r="Y120" i="3"/>
  <c r="EF137" i="3"/>
  <c r="EF55" i="3" s="1"/>
  <c r="EF135" i="3" s="1"/>
  <c r="CM123" i="3"/>
  <c r="CM69" i="3"/>
  <c r="Y125" i="3"/>
  <c r="CM131" i="3"/>
  <c r="Y66" i="3"/>
  <c r="FC123" i="3"/>
  <c r="EH118" i="3"/>
  <c r="FC68" i="3"/>
  <c r="EH117" i="3"/>
  <c r="BO67" i="3"/>
  <c r="Y118" i="3"/>
  <c r="EH121" i="3"/>
  <c r="EH138" i="3"/>
  <c r="Y69" i="3"/>
  <c r="EH131" i="3"/>
  <c r="EG70" i="3"/>
  <c r="DK114" i="3"/>
  <c r="DK113" i="3"/>
  <c r="DK118" i="3"/>
  <c r="CM67" i="3"/>
  <c r="CM128" i="3"/>
  <c r="CM141" i="3"/>
  <c r="Y138" i="3"/>
  <c r="EH140" i="3"/>
  <c r="EG66" i="3"/>
  <c r="DK125" i="3"/>
  <c r="DK123" i="3"/>
  <c r="DK140" i="3"/>
  <c r="CM125" i="3"/>
  <c r="CM119" i="3"/>
  <c r="V130" i="3"/>
  <c r="FD144" i="3"/>
  <c r="CM144" i="3"/>
  <c r="CM124" i="3"/>
  <c r="CM117" i="3"/>
  <c r="CM116" i="3"/>
  <c r="Y67" i="3"/>
  <c r="EH126" i="3"/>
  <c r="EG138" i="3"/>
  <c r="FD120" i="3"/>
  <c r="CM114" i="3"/>
  <c r="CM139" i="3"/>
  <c r="CM66" i="3"/>
  <c r="EH70" i="3"/>
  <c r="FC70" i="3"/>
  <c r="FC114" i="3"/>
  <c r="FC118" i="3"/>
  <c r="EH123" i="3"/>
  <c r="EH125" i="3"/>
  <c r="EG144" i="3"/>
  <c r="EG129" i="3"/>
  <c r="BO70" i="3"/>
  <c r="DK67" i="3"/>
  <c r="DK116" i="3"/>
  <c r="DK138" i="3"/>
  <c r="W142" i="3"/>
  <c r="FC128" i="3"/>
  <c r="FC126" i="3"/>
  <c r="EG119" i="3"/>
  <c r="BO144" i="3"/>
  <c r="FC124" i="3"/>
  <c r="FC71" i="3"/>
  <c r="Y129" i="3"/>
  <c r="EH66" i="3"/>
  <c r="EH124" i="3"/>
  <c r="EG128" i="3"/>
  <c r="BO124" i="3"/>
  <c r="BO131" i="3"/>
  <c r="DK139" i="3"/>
  <c r="DK70" i="3"/>
  <c r="DK143" i="3"/>
  <c r="FC120" i="3"/>
  <c r="FC121" i="3"/>
  <c r="EG131" i="3"/>
  <c r="BO138" i="3"/>
  <c r="AS112" i="3"/>
  <c r="EG123" i="3"/>
  <c r="BO143" i="3"/>
  <c r="FC66" i="3"/>
  <c r="FC67" i="3"/>
  <c r="EH69" i="3"/>
  <c r="EG139" i="3"/>
  <c r="EG114" i="3"/>
  <c r="BO117" i="3"/>
  <c r="FC144" i="3"/>
  <c r="EG143" i="3"/>
  <c r="BQ72" i="3"/>
  <c r="BQ13" i="3"/>
  <c r="BQ40" i="3"/>
  <c r="BQ33" i="3"/>
  <c r="BQ47" i="3"/>
  <c r="BQ20" i="3"/>
  <c r="BQ30" i="3"/>
  <c r="BQ77" i="3"/>
  <c r="BQ14" i="3"/>
  <c r="BQ38" i="3"/>
  <c r="BQ80" i="3"/>
  <c r="BQ42" i="3"/>
  <c r="BQ39" i="3"/>
  <c r="BQ45" i="3"/>
  <c r="BQ19" i="3"/>
  <c r="BQ21" i="3"/>
  <c r="BQ22" i="3" s="1"/>
  <c r="BQ65" i="3"/>
  <c r="BQ66" i="3" s="1"/>
  <c r="BQ28" i="3"/>
  <c r="BQ15" i="3"/>
  <c r="BQ16" i="3" s="1"/>
  <c r="BQ73" i="3"/>
  <c r="BQ76" i="3"/>
  <c r="BQ48" i="3"/>
  <c r="BQ31" i="3"/>
  <c r="BQ32" i="3" s="1"/>
  <c r="BQ27" i="3"/>
  <c r="BQ29" i="3"/>
  <c r="BQ86" i="3"/>
  <c r="BQ75" i="3"/>
  <c r="BQ41" i="3"/>
  <c r="BQ82" i="3"/>
  <c r="BQ84" i="3"/>
  <c r="BQ44" i="3"/>
  <c r="BQ18" i="3"/>
  <c r="BQ17" i="16" s="1"/>
  <c r="BQ83" i="3"/>
  <c r="BQ10" i="3"/>
  <c r="BQ128" i="3" s="1"/>
  <c r="BQ43" i="3"/>
  <c r="BQ97" i="3"/>
  <c r="BQ35" i="3"/>
  <c r="BQ85" i="3"/>
  <c r="BQ81" i="3"/>
  <c r="FC140" i="3"/>
  <c r="Y139" i="3"/>
  <c r="Y128" i="3"/>
  <c r="Y124" i="3"/>
  <c r="AT44" i="3"/>
  <c r="AR39" i="16" s="1"/>
  <c r="AT33" i="3"/>
  <c r="AT40" i="3"/>
  <c r="AT76" i="3"/>
  <c r="AT75" i="3"/>
  <c r="AR69" i="16" s="1"/>
  <c r="AT73" i="3"/>
  <c r="AT41" i="3"/>
  <c r="AT48" i="3"/>
  <c r="AT38" i="3"/>
  <c r="AT36" i="16" s="1"/>
  <c r="AT45" i="3"/>
  <c r="AT43" i="3"/>
  <c r="AR38" i="16" s="1"/>
  <c r="AT31" i="3"/>
  <c r="AT32" i="3" s="1"/>
  <c r="AR30" i="16" s="1"/>
  <c r="AT39" i="3"/>
  <c r="AR37" i="16" s="1"/>
  <c r="AT29" i="3"/>
  <c r="AR27" i="16" s="1"/>
  <c r="AT77" i="3"/>
  <c r="AR71" i="16" s="1"/>
  <c r="AT42" i="3"/>
  <c r="AT65" i="3"/>
  <c r="AT69" i="3" s="1"/>
  <c r="AT15" i="3"/>
  <c r="AT16" i="3" s="1"/>
  <c r="AT35" i="3"/>
  <c r="AR33" i="16" s="1"/>
  <c r="AT28" i="3"/>
  <c r="AT20" i="3"/>
  <c r="AR19" i="16" s="1"/>
  <c r="AT13" i="3"/>
  <c r="AR13" i="16" s="1"/>
  <c r="AT19" i="3"/>
  <c r="AR18" i="16" s="1"/>
  <c r="AT47" i="3"/>
  <c r="AR41" i="16" s="1"/>
  <c r="AT72" i="3"/>
  <c r="AT10" i="3"/>
  <c r="AT144" i="3" s="1"/>
  <c r="AT18" i="3"/>
  <c r="AT17" i="16" s="1"/>
  <c r="AT14" i="3"/>
  <c r="AR14" i="16" s="1"/>
  <c r="AT27" i="3"/>
  <c r="AT97" i="3"/>
  <c r="AR91" i="16" s="1"/>
  <c r="AT30" i="3"/>
  <c r="AR28" i="16" s="1"/>
  <c r="AT21" i="3"/>
  <c r="AT80" i="3"/>
  <c r="AR74" i="16" s="1"/>
  <c r="AT81" i="3"/>
  <c r="AR75" i="16" s="1"/>
  <c r="AT86" i="3"/>
  <c r="AR80" i="16" s="1"/>
  <c r="AT84" i="3"/>
  <c r="AR78" i="16" s="1"/>
  <c r="AT83" i="3"/>
  <c r="AR77" i="16" s="1"/>
  <c r="AT85" i="3"/>
  <c r="AR79" i="16" s="1"/>
  <c r="AT82" i="3"/>
  <c r="AR76" i="16" s="1"/>
  <c r="EH116" i="3"/>
  <c r="EH129" i="3"/>
  <c r="EH67" i="3"/>
  <c r="EG68" i="3"/>
  <c r="EG118" i="3"/>
  <c r="EG116" i="3"/>
  <c r="BO113" i="3"/>
  <c r="FD121" i="3"/>
  <c r="FD126" i="3"/>
  <c r="FD131" i="3"/>
  <c r="AO130" i="3"/>
  <c r="FB137" i="3"/>
  <c r="FB55" i="3" s="1"/>
  <c r="FF110" i="3"/>
  <c r="FF9" i="3" s="1"/>
  <c r="FC113" i="3"/>
  <c r="FC141" i="3"/>
  <c r="FC117" i="3"/>
  <c r="Y119" i="3"/>
  <c r="Y116" i="3"/>
  <c r="AR9" i="16"/>
  <c r="EH119" i="3"/>
  <c r="EH128" i="3"/>
  <c r="EH143" i="3"/>
  <c r="EH142" i="3" s="1"/>
  <c r="EG140" i="3"/>
  <c r="EG121" i="3"/>
  <c r="EG117" i="3"/>
  <c r="BO120" i="3"/>
  <c r="BO71" i="3"/>
  <c r="BO123" i="3"/>
  <c r="BO119" i="3"/>
  <c r="FD117" i="3"/>
  <c r="FD125" i="3"/>
  <c r="FD139" i="3"/>
  <c r="DH78" i="3"/>
  <c r="DH79" i="3"/>
  <c r="BP21" i="3"/>
  <c r="BP22" i="3" s="1"/>
  <c r="BP30" i="3"/>
  <c r="BP72" i="3"/>
  <c r="BP75" i="3"/>
  <c r="BP18" i="3"/>
  <c r="BP17" i="16" s="1"/>
  <c r="BP31" i="3"/>
  <c r="BP32" i="3" s="1"/>
  <c r="BP10" i="3"/>
  <c r="BP128" i="3" s="1"/>
  <c r="BP38" i="3"/>
  <c r="BP29" i="3"/>
  <c r="BP27" i="3"/>
  <c r="BP97" i="3"/>
  <c r="BP77" i="3"/>
  <c r="BP73" i="3"/>
  <c r="BP33" i="3"/>
  <c r="BP43" i="3"/>
  <c r="BP42" i="3"/>
  <c r="BP28" i="3"/>
  <c r="BP39" i="3"/>
  <c r="BP48" i="3"/>
  <c r="BP65" i="3"/>
  <c r="BP69" i="3" s="1"/>
  <c r="BP20" i="3"/>
  <c r="BP47" i="3"/>
  <c r="BP80" i="3"/>
  <c r="BP45" i="3"/>
  <c r="BP76" i="3"/>
  <c r="BP15" i="3"/>
  <c r="BP16" i="3" s="1"/>
  <c r="BP44" i="3"/>
  <c r="BP13" i="3"/>
  <c r="BP35" i="3"/>
  <c r="BP40" i="3"/>
  <c r="BP41" i="3"/>
  <c r="BP14" i="3"/>
  <c r="BP19" i="3"/>
  <c r="BP83" i="3"/>
  <c r="BP81" i="3"/>
  <c r="BP84" i="3"/>
  <c r="BP86" i="3"/>
  <c r="BP85" i="3"/>
  <c r="BP82" i="3"/>
  <c r="Y144" i="3"/>
  <c r="Y141" i="3"/>
  <c r="BO139" i="3"/>
  <c r="BO116" i="3"/>
  <c r="BO126" i="3"/>
  <c r="FD138" i="3"/>
  <c r="FD124" i="3"/>
  <c r="FD116" i="3"/>
  <c r="DH51" i="3"/>
  <c r="DH49" i="3"/>
  <c r="DH52" i="3"/>
  <c r="DH53" i="3"/>
  <c r="DH50" i="3"/>
  <c r="DH54" i="3"/>
  <c r="AU85" i="3"/>
  <c r="AU82" i="3"/>
  <c r="AU86" i="3"/>
  <c r="AU83" i="3"/>
  <c r="AU81" i="3"/>
  <c r="AU45" i="3"/>
  <c r="AU76" i="3"/>
  <c r="AU35" i="3"/>
  <c r="AU13" i="3"/>
  <c r="AU73" i="3"/>
  <c r="AU28" i="3"/>
  <c r="AU80" i="3"/>
  <c r="AU33" i="3"/>
  <c r="AU44" i="3"/>
  <c r="AU19" i="3"/>
  <c r="AU65" i="3"/>
  <c r="AU71" i="3" s="1"/>
  <c r="AU10" i="3"/>
  <c r="AU140" i="3" s="1"/>
  <c r="AU20" i="3"/>
  <c r="AU42" i="3"/>
  <c r="AU40" i="3"/>
  <c r="AU31" i="3"/>
  <c r="AU32" i="3" s="1"/>
  <c r="AU30" i="3"/>
  <c r="AU27" i="3"/>
  <c r="AU48" i="3"/>
  <c r="AU21" i="3"/>
  <c r="AU22" i="3" s="1"/>
  <c r="AU18" i="3"/>
  <c r="AU17" i="16" s="1"/>
  <c r="AU15" i="3"/>
  <c r="AU16" i="3" s="1"/>
  <c r="AU39" i="3"/>
  <c r="AU41" i="3"/>
  <c r="AU29" i="3"/>
  <c r="AU43" i="3"/>
  <c r="AU47" i="3"/>
  <c r="AU38" i="3"/>
  <c r="AU77" i="3"/>
  <c r="AU97" i="3"/>
  <c r="AU14" i="3"/>
  <c r="AU75" i="3"/>
  <c r="AU72" i="3"/>
  <c r="AU84" i="3"/>
  <c r="EI45" i="3"/>
  <c r="EI40" i="3"/>
  <c r="EI48" i="3"/>
  <c r="EI77" i="3"/>
  <c r="EI38" i="3"/>
  <c r="EI33" i="3"/>
  <c r="EI97" i="3"/>
  <c r="EI72" i="3"/>
  <c r="EI75" i="3"/>
  <c r="EI73" i="3"/>
  <c r="EI30" i="3"/>
  <c r="EI27" i="3"/>
  <c r="EI43" i="3"/>
  <c r="EI65" i="3"/>
  <c r="EI68" i="3" s="1"/>
  <c r="EI20" i="3"/>
  <c r="EI42" i="3"/>
  <c r="EI10" i="3"/>
  <c r="EI140" i="3" s="1"/>
  <c r="EI44" i="3"/>
  <c r="EI19" i="3"/>
  <c r="EI28" i="3"/>
  <c r="EI31" i="3"/>
  <c r="EI32" i="3" s="1"/>
  <c r="EI41" i="3"/>
  <c r="EI21" i="3"/>
  <c r="EI22" i="3" s="1"/>
  <c r="EI15" i="3"/>
  <c r="EI16" i="3" s="1"/>
  <c r="EI18" i="3"/>
  <c r="EI35" i="3"/>
  <c r="EI39" i="3"/>
  <c r="EI80" i="3"/>
  <c r="EI76" i="3"/>
  <c r="EI13" i="3"/>
  <c r="EI47" i="3"/>
  <c r="EI14" i="3"/>
  <c r="EI29" i="3"/>
  <c r="EI86" i="3"/>
  <c r="EI85" i="3"/>
  <c r="EI83" i="3"/>
  <c r="EI82" i="3"/>
  <c r="EI84" i="3"/>
  <c r="EI81" i="3"/>
  <c r="BR110" i="3"/>
  <c r="BR9" i="3" s="1"/>
  <c r="CK17" i="3"/>
  <c r="CK12" i="3"/>
  <c r="FB115" i="3"/>
  <c r="FC119" i="3"/>
  <c r="FC143" i="3"/>
  <c r="FC125" i="3"/>
  <c r="Y123" i="3"/>
  <c r="Y113" i="3"/>
  <c r="Y114" i="3"/>
  <c r="EH71" i="3"/>
  <c r="EG141" i="3"/>
  <c r="EG120" i="3"/>
  <c r="EG113" i="3"/>
  <c r="BO128" i="3"/>
  <c r="BO127" i="3" s="1"/>
  <c r="BO118" i="3"/>
  <c r="FD70" i="3"/>
  <c r="FD67" i="3"/>
  <c r="FD66" i="3"/>
  <c r="Z30" i="3"/>
  <c r="Z73" i="3"/>
  <c r="Z43" i="3"/>
  <c r="Z15" i="3"/>
  <c r="Z16" i="3" s="1"/>
  <c r="Z35" i="3"/>
  <c r="Z13" i="3"/>
  <c r="Z20" i="3"/>
  <c r="Z76" i="3"/>
  <c r="Z75" i="3"/>
  <c r="Z18" i="3"/>
  <c r="Z31" i="3"/>
  <c r="Z32" i="3" s="1"/>
  <c r="Z33" i="3"/>
  <c r="Z38" i="3"/>
  <c r="Z41" i="3"/>
  <c r="Z10" i="3"/>
  <c r="Z144" i="3" s="1"/>
  <c r="Z21" i="3"/>
  <c r="Z22" i="3" s="1"/>
  <c r="Z27" i="3"/>
  <c r="Z28" i="3"/>
  <c r="Z40" i="3"/>
  <c r="Z14" i="3"/>
  <c r="Z47" i="3"/>
  <c r="Z45" i="3"/>
  <c r="Z72" i="3"/>
  <c r="Z77" i="3"/>
  <c r="Z97" i="3"/>
  <c r="Z19" i="3"/>
  <c r="Z80" i="3"/>
  <c r="Z42" i="3"/>
  <c r="Z48" i="3"/>
  <c r="Z39" i="3"/>
  <c r="Z29" i="3"/>
  <c r="Z65" i="3"/>
  <c r="Z68" i="3" s="1"/>
  <c r="Z44" i="3"/>
  <c r="Z83" i="3"/>
  <c r="Z85" i="3"/>
  <c r="Z82" i="3"/>
  <c r="Z86" i="3"/>
  <c r="Z84" i="3"/>
  <c r="Z81" i="3"/>
  <c r="CO110" i="3"/>
  <c r="CO9" i="3" s="1"/>
  <c r="FC139" i="3"/>
  <c r="FC129" i="3"/>
  <c r="FC116" i="3"/>
  <c r="FC131" i="3"/>
  <c r="Y131" i="3"/>
  <c r="Y143" i="3"/>
  <c r="Y121" i="3"/>
  <c r="BO114" i="3"/>
  <c r="BO141" i="3"/>
  <c r="BO125" i="3"/>
  <c r="FD140" i="3"/>
  <c r="FD141" i="3"/>
  <c r="FD118" i="3"/>
  <c r="FD114" i="3"/>
  <c r="FE45" i="3"/>
  <c r="FE13" i="3"/>
  <c r="FE75" i="3"/>
  <c r="FE18" i="3"/>
  <c r="FE21" i="3"/>
  <c r="FE22" i="3" s="1"/>
  <c r="FE80" i="3"/>
  <c r="FE15" i="3"/>
  <c r="FE16" i="3" s="1"/>
  <c r="FE38" i="3"/>
  <c r="FE10" i="3"/>
  <c r="FE144" i="3" s="1"/>
  <c r="FE35" i="3"/>
  <c r="FE19" i="3"/>
  <c r="FE44" i="3"/>
  <c r="FE30" i="3"/>
  <c r="FE27" i="3"/>
  <c r="FE72" i="3"/>
  <c r="FE20" i="3"/>
  <c r="FE47" i="3"/>
  <c r="FE97" i="3"/>
  <c r="FE41" i="3"/>
  <c r="FE73" i="3"/>
  <c r="FE40" i="3"/>
  <c r="FE31" i="3"/>
  <c r="FE32" i="3" s="1"/>
  <c r="FE28" i="3"/>
  <c r="FE77" i="3"/>
  <c r="FE14" i="3"/>
  <c r="FE65" i="3"/>
  <c r="FE66" i="3" s="1"/>
  <c r="FE42" i="3"/>
  <c r="FE39" i="3"/>
  <c r="FE33" i="3"/>
  <c r="FE76" i="3"/>
  <c r="FE29" i="3"/>
  <c r="FE43" i="3"/>
  <c r="FE48" i="3"/>
  <c r="FE81" i="3"/>
  <c r="FE85" i="3"/>
  <c r="FE83" i="3"/>
  <c r="FE84" i="3"/>
  <c r="FE82" i="3"/>
  <c r="FE86" i="3"/>
  <c r="BO22" i="3"/>
  <c r="BO20" i="16"/>
  <c r="CM22" i="3"/>
  <c r="CM20" i="16"/>
  <c r="DL31" i="3"/>
  <c r="DL32" i="3" s="1"/>
  <c r="DL76" i="3"/>
  <c r="DL73" i="3"/>
  <c r="DL45" i="3"/>
  <c r="DL10" i="3"/>
  <c r="DL118" i="3" s="1"/>
  <c r="DL21" i="3"/>
  <c r="DL22" i="3" s="1"/>
  <c r="DL14" i="3"/>
  <c r="DL80" i="3"/>
  <c r="DL47" i="3"/>
  <c r="DL20" i="3"/>
  <c r="DL29" i="3"/>
  <c r="DL44" i="3"/>
  <c r="DL28" i="3"/>
  <c r="DL39" i="3"/>
  <c r="DL19" i="3"/>
  <c r="DL72" i="3"/>
  <c r="DL97" i="3"/>
  <c r="DL15" i="3"/>
  <c r="DL16" i="3" s="1"/>
  <c r="DL42" i="3"/>
  <c r="DL65" i="3"/>
  <c r="DL68" i="3" s="1"/>
  <c r="DL48" i="3"/>
  <c r="DL43" i="3"/>
  <c r="DL40" i="3"/>
  <c r="DL18" i="3"/>
  <c r="DL30" i="3"/>
  <c r="DL27" i="3"/>
  <c r="DL38" i="3"/>
  <c r="DL75" i="3"/>
  <c r="DL13" i="3"/>
  <c r="DL41" i="3"/>
  <c r="DL35" i="3"/>
  <c r="DL33" i="3"/>
  <c r="DL77" i="3"/>
  <c r="DL84" i="3"/>
  <c r="DL81" i="3"/>
  <c r="DL85" i="3"/>
  <c r="DL86" i="3"/>
  <c r="DL83" i="3"/>
  <c r="DL82" i="3"/>
  <c r="FD129" i="3"/>
  <c r="FD127" i="3" s="1"/>
  <c r="FD143" i="3"/>
  <c r="FD119" i="3"/>
  <c r="Y140" i="3"/>
  <c r="Y117" i="3"/>
  <c r="EH114" i="3"/>
  <c r="EH113" i="3"/>
  <c r="EH139" i="3"/>
  <c r="EG125" i="3"/>
  <c r="EG124" i="3"/>
  <c r="BO140" i="3"/>
  <c r="BO121" i="3"/>
  <c r="CN76" i="3"/>
  <c r="CN80" i="3"/>
  <c r="CN45" i="3"/>
  <c r="CN14" i="3"/>
  <c r="CN35" i="3"/>
  <c r="CN42" i="3"/>
  <c r="CN43" i="3"/>
  <c r="CN33" i="3"/>
  <c r="CN18" i="3"/>
  <c r="CN17" i="16" s="1"/>
  <c r="CN30" i="3"/>
  <c r="CN40" i="3"/>
  <c r="CN29" i="3"/>
  <c r="CN10" i="3"/>
  <c r="CN116" i="3" s="1"/>
  <c r="CN65" i="3"/>
  <c r="CN70" i="3" s="1"/>
  <c r="CN19" i="3"/>
  <c r="CN38" i="3"/>
  <c r="CN77" i="3"/>
  <c r="CN75" i="3"/>
  <c r="CN48" i="3"/>
  <c r="CN21" i="3"/>
  <c r="CN22" i="3" s="1"/>
  <c r="CN97" i="3"/>
  <c r="CN44" i="3"/>
  <c r="CN47" i="3"/>
  <c r="CN27" i="3"/>
  <c r="CN41" i="3"/>
  <c r="CN20" i="3"/>
  <c r="CN31" i="3"/>
  <c r="CN32" i="3" s="1"/>
  <c r="CN15" i="3"/>
  <c r="CN16" i="3" s="1"/>
  <c r="CN72" i="3"/>
  <c r="CN28" i="3"/>
  <c r="CN13" i="3"/>
  <c r="CN73" i="3"/>
  <c r="CN39" i="3"/>
  <c r="CN85" i="3"/>
  <c r="CN84" i="3"/>
  <c r="CN81" i="3"/>
  <c r="CN82" i="3"/>
  <c r="CN83" i="3"/>
  <c r="CN86" i="3"/>
  <c r="FD123" i="3"/>
  <c r="FD71" i="3"/>
  <c r="FD113" i="3"/>
  <c r="EF115" i="3"/>
  <c r="B14" i="6"/>
  <c r="C14" i="6" s="1"/>
  <c r="X101" i="16"/>
  <c r="AD6" i="16"/>
  <c r="CU6" i="16"/>
  <c r="BA6" i="16"/>
  <c r="EO6" i="16"/>
  <c r="BX6" i="16"/>
  <c r="FL6" i="16"/>
  <c r="DR6" i="16"/>
  <c r="AV6" i="3"/>
  <c r="AV110" i="3" s="1"/>
  <c r="AV9" i="3" s="1"/>
  <c r="CP6" i="3"/>
  <c r="EJ6" i="3"/>
  <c r="FG6" i="3"/>
  <c r="AA6" i="3"/>
  <c r="AA110" i="3" s="1"/>
  <c r="AA9" i="3" s="1"/>
  <c r="BS6" i="3"/>
  <c r="BS110" i="3" s="1"/>
  <c r="BS9" i="3" s="1"/>
  <c r="DM6" i="3"/>
  <c r="DM110" i="3" s="1"/>
  <c r="DM9" i="3" s="1"/>
  <c r="EF17" i="3" l="1"/>
  <c r="DI23" i="3"/>
  <c r="DI26" i="3"/>
  <c r="Y122" i="3"/>
  <c r="DI134" i="3"/>
  <c r="EG122" i="3"/>
  <c r="FC122" i="3"/>
  <c r="BO122" i="3"/>
  <c r="CM122" i="3"/>
  <c r="CM23" i="3" s="1"/>
  <c r="EH122" i="3"/>
  <c r="EH26" i="3" s="1"/>
  <c r="FD122" i="3"/>
  <c r="DK122" i="3"/>
  <c r="DK25" i="3" s="1"/>
  <c r="DI37" i="3"/>
  <c r="DI58" i="3"/>
  <c r="DI59" i="3"/>
  <c r="DI57" i="3"/>
  <c r="DI56" i="3"/>
  <c r="DI25" i="3"/>
  <c r="DI60" i="3"/>
  <c r="DI133" i="3"/>
  <c r="DI135" i="3"/>
  <c r="DI136" i="3"/>
  <c r="X79" i="3"/>
  <c r="W50" i="3"/>
  <c r="V63" i="3"/>
  <c r="V64" i="3"/>
  <c r="V61" i="3"/>
  <c r="V62" i="3"/>
  <c r="U61" i="3"/>
  <c r="U62" i="3"/>
  <c r="U63" i="3"/>
  <c r="U64" i="3"/>
  <c r="W52" i="3"/>
  <c r="DF61" i="3"/>
  <c r="DF62" i="3"/>
  <c r="DF64" i="3"/>
  <c r="DG61" i="3"/>
  <c r="DG62" i="3"/>
  <c r="DG64" i="3"/>
  <c r="CJ61" i="3"/>
  <c r="CJ62" i="3"/>
  <c r="CJ63" i="3"/>
  <c r="DI51" i="3"/>
  <c r="FF88" i="3"/>
  <c r="DM88" i="3"/>
  <c r="CO88" i="3"/>
  <c r="AA88" i="3"/>
  <c r="BL63" i="3"/>
  <c r="BL62" i="3"/>
  <c r="AO64" i="3"/>
  <c r="AO63" i="3"/>
  <c r="AO62" i="3"/>
  <c r="BL61" i="3"/>
  <c r="DI78" i="3"/>
  <c r="AO61" i="3"/>
  <c r="DI52" i="3"/>
  <c r="DI54" i="3"/>
  <c r="DI50" i="3"/>
  <c r="DI49" i="3"/>
  <c r="DI12" i="3"/>
  <c r="DI17" i="3"/>
  <c r="BS88" i="3"/>
  <c r="BR88" i="3"/>
  <c r="AV88" i="3"/>
  <c r="EE50" i="3"/>
  <c r="X49" i="3"/>
  <c r="X51" i="3"/>
  <c r="X52" i="3"/>
  <c r="EE53" i="3"/>
  <c r="EF78" i="3"/>
  <c r="EE51" i="3"/>
  <c r="EE52" i="3"/>
  <c r="DJ135" i="3"/>
  <c r="EE54" i="3"/>
  <c r="EE24" i="3"/>
  <c r="EE25" i="3"/>
  <c r="FF101" i="3"/>
  <c r="FF100" i="3"/>
  <c r="FF98" i="3"/>
  <c r="FF105" i="3"/>
  <c r="FF103" i="3"/>
  <c r="FF102" i="3"/>
  <c r="FF99" i="3"/>
  <c r="FF104" i="3"/>
  <c r="DM101" i="3"/>
  <c r="DM100" i="3"/>
  <c r="DM99" i="3"/>
  <c r="DM98" i="3"/>
  <c r="DM105" i="3"/>
  <c r="DM104" i="3"/>
  <c r="DM103" i="3"/>
  <c r="DM102" i="3"/>
  <c r="BS98" i="3"/>
  <c r="BS101" i="3"/>
  <c r="BS99" i="3"/>
  <c r="BS102" i="3"/>
  <c r="BS100" i="3"/>
  <c r="BS105" i="3"/>
  <c r="BS104" i="3"/>
  <c r="BS103" i="3"/>
  <c r="AA101" i="3"/>
  <c r="AA99" i="3"/>
  <c r="AA98" i="3"/>
  <c r="AA105" i="3"/>
  <c r="AA104" i="3"/>
  <c r="AA100" i="3"/>
  <c r="AA103" i="3"/>
  <c r="AA102" i="3"/>
  <c r="CO101" i="3"/>
  <c r="CO100" i="3"/>
  <c r="CO99" i="3"/>
  <c r="CO98" i="3"/>
  <c r="CO105" i="3"/>
  <c r="CO104" i="3"/>
  <c r="CO103" i="3"/>
  <c r="CO102" i="3"/>
  <c r="AV99" i="3"/>
  <c r="AV98" i="3"/>
  <c r="AV100" i="3"/>
  <c r="AV103" i="3"/>
  <c r="AV102" i="3"/>
  <c r="AV105" i="3"/>
  <c r="AV101" i="3"/>
  <c r="AV104" i="3"/>
  <c r="BR101" i="3"/>
  <c r="BR100" i="3"/>
  <c r="BR99" i="3"/>
  <c r="BR98" i="3"/>
  <c r="BR105" i="3"/>
  <c r="BR104" i="3"/>
  <c r="BR103" i="3"/>
  <c r="BR102" i="3"/>
  <c r="BS87" i="3"/>
  <c r="BS90" i="3"/>
  <c r="BS89" i="3"/>
  <c r="BS93" i="3"/>
  <c r="BS92" i="3"/>
  <c r="BS91" i="3"/>
  <c r="BS96" i="3"/>
  <c r="BS94" i="3"/>
  <c r="BS95" i="3"/>
  <c r="AA90" i="3"/>
  <c r="AA87" i="3"/>
  <c r="AA93" i="3"/>
  <c r="AA92" i="3"/>
  <c r="AA91" i="3"/>
  <c r="AA89" i="3"/>
  <c r="AA96" i="3"/>
  <c r="AA95" i="3"/>
  <c r="AA94" i="3"/>
  <c r="DM90" i="3"/>
  <c r="DM89" i="3"/>
  <c r="DM87" i="3"/>
  <c r="DM92" i="3"/>
  <c r="DM91" i="3"/>
  <c r="DM94" i="3"/>
  <c r="DM93" i="3"/>
  <c r="DM96" i="3"/>
  <c r="DM95" i="3"/>
  <c r="CO90" i="3"/>
  <c r="CO89" i="3"/>
  <c r="CO87" i="3"/>
  <c r="CO92" i="3"/>
  <c r="CO91" i="3"/>
  <c r="CO94" i="3"/>
  <c r="CO93" i="3"/>
  <c r="CO96" i="3"/>
  <c r="CO95" i="3"/>
  <c r="AV87" i="3"/>
  <c r="AV90" i="3"/>
  <c r="AV89" i="3"/>
  <c r="AV93" i="3"/>
  <c r="AV92" i="3"/>
  <c r="AV94" i="3"/>
  <c r="AV91" i="3"/>
  <c r="AV96" i="3"/>
  <c r="AV95" i="3"/>
  <c r="BR90" i="3"/>
  <c r="BR89" i="3"/>
  <c r="BR93" i="3"/>
  <c r="BR92" i="3"/>
  <c r="BR91" i="3"/>
  <c r="BR87" i="3"/>
  <c r="BR95" i="3"/>
  <c r="BR96" i="3"/>
  <c r="BR94" i="3"/>
  <c r="FF89" i="3"/>
  <c r="FF87" i="3"/>
  <c r="FF92" i="3"/>
  <c r="FF91" i="3"/>
  <c r="FF90" i="3"/>
  <c r="FF96" i="3"/>
  <c r="FF95" i="3"/>
  <c r="FF94" i="3"/>
  <c r="FF93" i="3"/>
  <c r="EF26" i="3"/>
  <c r="EE12" i="3"/>
  <c r="EF24" i="3"/>
  <c r="EE26" i="3"/>
  <c r="EF25" i="3"/>
  <c r="X12" i="3"/>
  <c r="X50" i="3"/>
  <c r="CL133" i="3"/>
  <c r="X53" i="3"/>
  <c r="EE36" i="3"/>
  <c r="EE37" i="3"/>
  <c r="FB36" i="3"/>
  <c r="FB37" i="3"/>
  <c r="FD37" i="3"/>
  <c r="FD36" i="3"/>
  <c r="EF37" i="3"/>
  <c r="EF36" i="3"/>
  <c r="W37" i="3"/>
  <c r="W36" i="3"/>
  <c r="X37" i="3"/>
  <c r="X36" i="3"/>
  <c r="BO36" i="3"/>
  <c r="BO37" i="3"/>
  <c r="DJ37" i="3"/>
  <c r="DJ36" i="3"/>
  <c r="AS37" i="3"/>
  <c r="AS36" i="3"/>
  <c r="BN37" i="3"/>
  <c r="BN36" i="3"/>
  <c r="CL37" i="3"/>
  <c r="CL36" i="3"/>
  <c r="AQ130" i="3"/>
  <c r="W24" i="3"/>
  <c r="CL58" i="3"/>
  <c r="CL135" i="3"/>
  <c r="CL56" i="3"/>
  <c r="CL60" i="3"/>
  <c r="CL132" i="3"/>
  <c r="CL136" i="3"/>
  <c r="CL57" i="3"/>
  <c r="CL134" i="3"/>
  <c r="CL17" i="3"/>
  <c r="DJ25" i="3"/>
  <c r="DJ79" i="3"/>
  <c r="ED130" i="3"/>
  <c r="W56" i="3"/>
  <c r="W132" i="3"/>
  <c r="CL26" i="3"/>
  <c r="AR15" i="16"/>
  <c r="AR10" i="16"/>
  <c r="EF57" i="3"/>
  <c r="AS134" i="3"/>
  <c r="CK130" i="3"/>
  <c r="CK64" i="3" s="1"/>
  <c r="X56" i="3"/>
  <c r="X135" i="3"/>
  <c r="CL24" i="3"/>
  <c r="CL25" i="3"/>
  <c r="BN24" i="3"/>
  <c r="BN26" i="3"/>
  <c r="BN23" i="3"/>
  <c r="W26" i="3"/>
  <c r="DJ50" i="3"/>
  <c r="BN135" i="3"/>
  <c r="FC142" i="3"/>
  <c r="FC78" i="3" s="1"/>
  <c r="BN133" i="3"/>
  <c r="W25" i="3"/>
  <c r="DJ58" i="3"/>
  <c r="DJ57" i="3"/>
  <c r="DJ23" i="3"/>
  <c r="DK142" i="3"/>
  <c r="DK78" i="3" s="1"/>
  <c r="DJ134" i="3"/>
  <c r="DJ24" i="3"/>
  <c r="DJ132" i="3"/>
  <c r="DJ56" i="3"/>
  <c r="DJ133" i="3"/>
  <c r="DJ60" i="3"/>
  <c r="AP130" i="3"/>
  <c r="DJ136" i="3"/>
  <c r="Y127" i="3"/>
  <c r="DH130" i="3"/>
  <c r="DH63" i="3" s="1"/>
  <c r="Y24" i="3"/>
  <c r="BN53" i="3"/>
  <c r="AS132" i="3"/>
  <c r="FD112" i="3"/>
  <c r="FD17" i="3" s="1"/>
  <c r="W136" i="3"/>
  <c r="EG137" i="3"/>
  <c r="EG55" i="3" s="1"/>
  <c r="EG135" i="3" s="1"/>
  <c r="AS133" i="3"/>
  <c r="W60" i="3"/>
  <c r="BN51" i="3"/>
  <c r="AS60" i="3"/>
  <c r="BN52" i="3"/>
  <c r="AS135" i="3"/>
  <c r="W58" i="3"/>
  <c r="W134" i="3"/>
  <c r="BN54" i="3"/>
  <c r="AS56" i="3"/>
  <c r="W135" i="3"/>
  <c r="W59" i="3"/>
  <c r="W57" i="3"/>
  <c r="BN50" i="3"/>
  <c r="AS57" i="3"/>
  <c r="AS58" i="3"/>
  <c r="AS59" i="3"/>
  <c r="EF60" i="3"/>
  <c r="EF59" i="3"/>
  <c r="BN78" i="3"/>
  <c r="EF133" i="3"/>
  <c r="EF56" i="3"/>
  <c r="EF136" i="3"/>
  <c r="EF58" i="3"/>
  <c r="EF132" i="3"/>
  <c r="EF134" i="3"/>
  <c r="X59" i="3"/>
  <c r="FC137" i="3"/>
  <c r="FC55" i="3" s="1"/>
  <c r="FC56" i="3" s="1"/>
  <c r="X134" i="3"/>
  <c r="X57" i="3"/>
  <c r="X133" i="3"/>
  <c r="X60" i="3"/>
  <c r="X132" i="3"/>
  <c r="AS78" i="3"/>
  <c r="X136" i="3"/>
  <c r="BN59" i="3"/>
  <c r="BN57" i="3"/>
  <c r="BN132" i="3"/>
  <c r="BN134" i="3"/>
  <c r="CL52" i="3"/>
  <c r="BN60" i="3"/>
  <c r="BN136" i="3"/>
  <c r="BN58" i="3"/>
  <c r="AR130" i="3"/>
  <c r="BM130" i="3"/>
  <c r="BM64" i="3" s="1"/>
  <c r="CM137" i="3"/>
  <c r="CM55" i="3" s="1"/>
  <c r="CM132" i="3" s="1"/>
  <c r="DJ53" i="3"/>
  <c r="DJ54" i="3"/>
  <c r="DJ17" i="3"/>
  <c r="EE58" i="3"/>
  <c r="X24" i="3"/>
  <c r="FC112" i="3"/>
  <c r="FC12" i="3" s="1"/>
  <c r="X23" i="3"/>
  <c r="DJ51" i="3"/>
  <c r="DJ52" i="3"/>
  <c r="X25" i="3"/>
  <c r="CL78" i="3"/>
  <c r="CM127" i="3"/>
  <c r="CL49" i="3"/>
  <c r="CL51" i="3"/>
  <c r="CL53" i="3"/>
  <c r="CL54" i="3"/>
  <c r="Y137" i="3"/>
  <c r="Y55" i="3" s="1"/>
  <c r="Y132" i="3" s="1"/>
  <c r="AS50" i="3"/>
  <c r="AS52" i="3"/>
  <c r="AS51" i="3"/>
  <c r="AS49" i="3"/>
  <c r="AS54" i="3"/>
  <c r="W17" i="3"/>
  <c r="CM112" i="3"/>
  <c r="CM17" i="3" s="1"/>
  <c r="CM142" i="3"/>
  <c r="CM79" i="3" s="1"/>
  <c r="DK127" i="3"/>
  <c r="DK112" i="3"/>
  <c r="DK17" i="3" s="1"/>
  <c r="CM115" i="3"/>
  <c r="CM52" i="3" s="1"/>
  <c r="AR29" i="16"/>
  <c r="W49" i="3"/>
  <c r="FC24" i="3"/>
  <c r="W51" i="3"/>
  <c r="W53" i="3"/>
  <c r="BN17" i="3"/>
  <c r="FC115" i="3"/>
  <c r="FC50" i="3" s="1"/>
  <c r="Y142" i="3"/>
  <c r="Y78" i="3" s="1"/>
  <c r="EE136" i="3"/>
  <c r="EE134" i="3"/>
  <c r="EE57" i="3"/>
  <c r="EE135" i="3"/>
  <c r="EE56" i="3"/>
  <c r="EE132" i="3"/>
  <c r="EE59" i="3"/>
  <c r="EE60" i="3"/>
  <c r="DK115" i="3"/>
  <c r="DK51" i="3" s="1"/>
  <c r="FB53" i="3"/>
  <c r="FB50" i="3"/>
  <c r="FB54" i="3"/>
  <c r="FB51" i="3"/>
  <c r="FB52" i="3"/>
  <c r="FB49" i="3"/>
  <c r="FB24" i="3"/>
  <c r="FB23" i="3"/>
  <c r="FB25" i="3"/>
  <c r="FB26" i="3"/>
  <c r="CN128" i="3"/>
  <c r="EF53" i="3"/>
  <c r="EF50" i="3"/>
  <c r="EF54" i="3"/>
  <c r="EF52" i="3"/>
  <c r="EF49" i="3"/>
  <c r="EF51" i="3"/>
  <c r="BQ70" i="3"/>
  <c r="FB12" i="3"/>
  <c r="FB17" i="3"/>
  <c r="DL128" i="3"/>
  <c r="EH78" i="3"/>
  <c r="EH79" i="3"/>
  <c r="BP126" i="3"/>
  <c r="BP120" i="3"/>
  <c r="BP129" i="3"/>
  <c r="BP127" i="3" s="1"/>
  <c r="BP131" i="3"/>
  <c r="BP143" i="3"/>
  <c r="EH137" i="3"/>
  <c r="EH55" i="3" s="1"/>
  <c r="EH59" i="3" s="1"/>
  <c r="EG112" i="3"/>
  <c r="BO137" i="3"/>
  <c r="BO55" i="3" s="1"/>
  <c r="BO56" i="3" s="1"/>
  <c r="FD142" i="3"/>
  <c r="FC127" i="3"/>
  <c r="BQ120" i="3"/>
  <c r="Z125" i="3"/>
  <c r="DL114" i="3"/>
  <c r="Z126" i="3"/>
  <c r="Z140" i="3"/>
  <c r="Z143" i="3"/>
  <c r="Z142" i="3" s="1"/>
  <c r="Z78" i="3" s="1"/>
  <c r="AT128" i="3"/>
  <c r="AT114" i="3"/>
  <c r="Z117" i="3"/>
  <c r="BP114" i="3"/>
  <c r="AT139" i="3"/>
  <c r="Z114" i="3"/>
  <c r="BP117" i="3"/>
  <c r="AT120" i="3"/>
  <c r="FE116" i="3"/>
  <c r="BQ126" i="3"/>
  <c r="DL144" i="3"/>
  <c r="BP144" i="3"/>
  <c r="BP118" i="3"/>
  <c r="AT123" i="3"/>
  <c r="Z138" i="3"/>
  <c r="Z119" i="3"/>
  <c r="AT67" i="3"/>
  <c r="BQ125" i="3"/>
  <c r="BQ117" i="3"/>
  <c r="CN117" i="3"/>
  <c r="Z123" i="3"/>
  <c r="Z131" i="3"/>
  <c r="AU117" i="3"/>
  <c r="BP138" i="3"/>
  <c r="AT116" i="3"/>
  <c r="BQ143" i="3"/>
  <c r="FE118" i="3"/>
  <c r="Z141" i="3"/>
  <c r="EI141" i="3"/>
  <c r="AT68" i="3"/>
  <c r="DL67" i="3"/>
  <c r="FE125" i="3"/>
  <c r="Z116" i="3"/>
  <c r="EI128" i="3"/>
  <c r="BQ144" i="3"/>
  <c r="DL124" i="3"/>
  <c r="FE124" i="3"/>
  <c r="Z118" i="3"/>
  <c r="BP68" i="3"/>
  <c r="BQ116" i="3"/>
  <c r="BQ119" i="3"/>
  <c r="Z71" i="3"/>
  <c r="DL123" i="3"/>
  <c r="DL119" i="3"/>
  <c r="FE138" i="3"/>
  <c r="EI113" i="3"/>
  <c r="BP121" i="3"/>
  <c r="BP113" i="3"/>
  <c r="AT140" i="3"/>
  <c r="AT71" i="3"/>
  <c r="BQ113" i="3"/>
  <c r="DL116" i="3"/>
  <c r="EI124" i="3"/>
  <c r="BP140" i="3"/>
  <c r="BP124" i="3"/>
  <c r="AT129" i="3"/>
  <c r="AT126" i="3"/>
  <c r="DL139" i="3"/>
  <c r="CN123" i="3"/>
  <c r="DL126" i="3"/>
  <c r="FE131" i="3"/>
  <c r="DL71" i="3"/>
  <c r="DL69" i="3"/>
  <c r="Z70" i="3"/>
  <c r="AU128" i="3"/>
  <c r="AU114" i="3"/>
  <c r="AU129" i="3"/>
  <c r="DL113" i="3"/>
  <c r="DL117" i="3"/>
  <c r="DL143" i="3"/>
  <c r="FE119" i="3"/>
  <c r="Z69" i="3"/>
  <c r="AU126" i="3"/>
  <c r="AU113" i="3"/>
  <c r="AU138" i="3"/>
  <c r="AU119" i="3"/>
  <c r="EG127" i="3"/>
  <c r="AU67" i="3"/>
  <c r="AU141" i="3"/>
  <c r="DL70" i="3"/>
  <c r="EH112" i="3"/>
  <c r="DL138" i="3"/>
  <c r="DL121" i="3"/>
  <c r="FE120" i="3"/>
  <c r="Z124" i="3"/>
  <c r="Z120" i="3"/>
  <c r="Z121" i="3"/>
  <c r="AU118" i="3"/>
  <c r="AU143" i="3"/>
  <c r="BP119" i="3"/>
  <c r="BP141" i="3"/>
  <c r="AT70" i="3"/>
  <c r="AT66" i="3"/>
  <c r="BQ140" i="3"/>
  <c r="DL131" i="3"/>
  <c r="DL141" i="3"/>
  <c r="DL125" i="3"/>
  <c r="AU116" i="3"/>
  <c r="AU68" i="3"/>
  <c r="AT138" i="3"/>
  <c r="W79" i="3"/>
  <c r="W78" i="3"/>
  <c r="EI67" i="3"/>
  <c r="EI66" i="3"/>
  <c r="BQ138" i="3"/>
  <c r="BQ71" i="3"/>
  <c r="BQ121" i="3"/>
  <c r="EG142" i="3"/>
  <c r="AS26" i="3"/>
  <c r="AS25" i="3"/>
  <c r="AS23" i="3"/>
  <c r="AS24" i="3"/>
  <c r="CN71" i="3"/>
  <c r="CN114" i="3"/>
  <c r="CN144" i="3"/>
  <c r="CN119" i="3"/>
  <c r="CN126" i="3"/>
  <c r="CN143" i="3"/>
  <c r="DL66" i="3"/>
  <c r="FE67" i="3"/>
  <c r="FE69" i="3"/>
  <c r="EI71" i="3"/>
  <c r="EI116" i="3"/>
  <c r="BP123" i="3"/>
  <c r="BP125" i="3"/>
  <c r="BP66" i="3"/>
  <c r="BQ131" i="3"/>
  <c r="BQ118" i="3"/>
  <c r="BQ67" i="3"/>
  <c r="DK137" i="3"/>
  <c r="DK55" i="3" s="1"/>
  <c r="CN67" i="3"/>
  <c r="CN141" i="3"/>
  <c r="CN131" i="3"/>
  <c r="BP70" i="3"/>
  <c r="BP67" i="3"/>
  <c r="BQ68" i="3"/>
  <c r="CN121" i="3"/>
  <c r="CN66" i="3"/>
  <c r="FE68" i="3"/>
  <c r="EI69" i="3"/>
  <c r="AU69" i="3"/>
  <c r="CN138" i="3"/>
  <c r="EI70" i="3"/>
  <c r="BQ69" i="3"/>
  <c r="BQ141" i="3"/>
  <c r="BQ124" i="3"/>
  <c r="BQ122" i="3" s="1"/>
  <c r="BQ114" i="3"/>
  <c r="BO142" i="3"/>
  <c r="CN125" i="3"/>
  <c r="CN113" i="3"/>
  <c r="CN124" i="3"/>
  <c r="DL120" i="3"/>
  <c r="DL140" i="3"/>
  <c r="DL129" i="3"/>
  <c r="FE123" i="3"/>
  <c r="Z128" i="3"/>
  <c r="Z139" i="3"/>
  <c r="Z67" i="3"/>
  <c r="EI121" i="3"/>
  <c r="AU70" i="3"/>
  <c r="AU66" i="3"/>
  <c r="BP116" i="3"/>
  <c r="BP139" i="3"/>
  <c r="BP71" i="3"/>
  <c r="EH127" i="3"/>
  <c r="BQ129" i="3"/>
  <c r="BQ127" i="3" s="1"/>
  <c r="BQ123" i="3"/>
  <c r="BQ139" i="3"/>
  <c r="AS17" i="3"/>
  <c r="AS12" i="3"/>
  <c r="AS12" i="16" s="1"/>
  <c r="BR28" i="3"/>
  <c r="BR73" i="3"/>
  <c r="BR76" i="3"/>
  <c r="BR47" i="3"/>
  <c r="BR13" i="3"/>
  <c r="BR77" i="3"/>
  <c r="BR42" i="3"/>
  <c r="BR40" i="3"/>
  <c r="BR39" i="3"/>
  <c r="BR27" i="3"/>
  <c r="BR44" i="3"/>
  <c r="BR35" i="3"/>
  <c r="BR31" i="3"/>
  <c r="BR32" i="3" s="1"/>
  <c r="BR29" i="3"/>
  <c r="BR10" i="3"/>
  <c r="BR124" i="3" s="1"/>
  <c r="BR20" i="3"/>
  <c r="BP19" i="16" s="1"/>
  <c r="BR18" i="3"/>
  <c r="BR17" i="16" s="1"/>
  <c r="BR80" i="3"/>
  <c r="BR75" i="3"/>
  <c r="BR72" i="3"/>
  <c r="BR48" i="3"/>
  <c r="BR15" i="3"/>
  <c r="BR16" i="3" s="1"/>
  <c r="BR43" i="3"/>
  <c r="BR41" i="3"/>
  <c r="BR65" i="3"/>
  <c r="BR71" i="3" s="1"/>
  <c r="BR45" i="3"/>
  <c r="BR33" i="3"/>
  <c r="BR30" i="3"/>
  <c r="BR14" i="3"/>
  <c r="BR21" i="3"/>
  <c r="BR19" i="3"/>
  <c r="BP18" i="16" s="1"/>
  <c r="BR97" i="3"/>
  <c r="BR38" i="3"/>
  <c r="BR85" i="3"/>
  <c r="BR83" i="3"/>
  <c r="BR84" i="3"/>
  <c r="BR81" i="3"/>
  <c r="BR86" i="3"/>
  <c r="BR82" i="3"/>
  <c r="BP9" i="16"/>
  <c r="CO83" i="3"/>
  <c r="CO84" i="3"/>
  <c r="CO86" i="3"/>
  <c r="CO81" i="3"/>
  <c r="CO82" i="3"/>
  <c r="CO85" i="3"/>
  <c r="CO47" i="3"/>
  <c r="CO41" i="3"/>
  <c r="CO10" i="3"/>
  <c r="CO129" i="3" s="1"/>
  <c r="CO38" i="3"/>
  <c r="CO19" i="3"/>
  <c r="CO13" i="3"/>
  <c r="CO43" i="3"/>
  <c r="CO27" i="3"/>
  <c r="CO15" i="3"/>
  <c r="CO16" i="3" s="1"/>
  <c r="CO72" i="3"/>
  <c r="CO29" i="3"/>
  <c r="CO28" i="3"/>
  <c r="CO75" i="3"/>
  <c r="CO77" i="3"/>
  <c r="CO35" i="3"/>
  <c r="CO80" i="3"/>
  <c r="CO65" i="3"/>
  <c r="CO71" i="3" s="1"/>
  <c r="CO45" i="3"/>
  <c r="CO39" i="3"/>
  <c r="CO48" i="3"/>
  <c r="CO42" i="3"/>
  <c r="CO40" i="3"/>
  <c r="CO18" i="3"/>
  <c r="CO17" i="16" s="1"/>
  <c r="CO33" i="3"/>
  <c r="CO20" i="3"/>
  <c r="CO30" i="3"/>
  <c r="CO21" i="3"/>
  <c r="CO22" i="3" s="1"/>
  <c r="CO14" i="3"/>
  <c r="CO44" i="3"/>
  <c r="CO76" i="3"/>
  <c r="CO73" i="3"/>
  <c r="CO97" i="3"/>
  <c r="CO31" i="3"/>
  <c r="CO32" i="3" s="1"/>
  <c r="AA77" i="3"/>
  <c r="AA72" i="3"/>
  <c r="AA97" i="3"/>
  <c r="AA20" i="3"/>
  <c r="AA27" i="3"/>
  <c r="AA48" i="3"/>
  <c r="AA80" i="3"/>
  <c r="AA40" i="3"/>
  <c r="AA35" i="3"/>
  <c r="AA39" i="3"/>
  <c r="AA42" i="3"/>
  <c r="AA15" i="3"/>
  <c r="AA16" i="3" s="1"/>
  <c r="AA21" i="3"/>
  <c r="AA22" i="3" s="1"/>
  <c r="AA29" i="3"/>
  <c r="AA14" i="3"/>
  <c r="AA13" i="3"/>
  <c r="AA28" i="3"/>
  <c r="AA31" i="3"/>
  <c r="AA32" i="3" s="1"/>
  <c r="AA75" i="3"/>
  <c r="AA76" i="3"/>
  <c r="AA43" i="3"/>
  <c r="AA41" i="3"/>
  <c r="AA65" i="3"/>
  <c r="AA67" i="3" s="1"/>
  <c r="AA10" i="3"/>
  <c r="AA139" i="3" s="1"/>
  <c r="AA30" i="3"/>
  <c r="AA73" i="3"/>
  <c r="AA33" i="3"/>
  <c r="AA47" i="3"/>
  <c r="AA19" i="3"/>
  <c r="AA38" i="3"/>
  <c r="AA18" i="3"/>
  <c r="AA45" i="3"/>
  <c r="AA44" i="3"/>
  <c r="AA84" i="3"/>
  <c r="AA81" i="3"/>
  <c r="AA83" i="3"/>
  <c r="AA82" i="3"/>
  <c r="AA86" i="3"/>
  <c r="AA85" i="3"/>
  <c r="FE126" i="3"/>
  <c r="EI131" i="3"/>
  <c r="EI117" i="3"/>
  <c r="EG115" i="3"/>
  <c r="FD115" i="3"/>
  <c r="Y115" i="3"/>
  <c r="FF43" i="3"/>
  <c r="FF29" i="3"/>
  <c r="FF77" i="3"/>
  <c r="FF19" i="3"/>
  <c r="FF41" i="3"/>
  <c r="FF76" i="3"/>
  <c r="FF38" i="3"/>
  <c r="FF35" i="3"/>
  <c r="FF14" i="3"/>
  <c r="FF47" i="3"/>
  <c r="FF40" i="3"/>
  <c r="FF13" i="3"/>
  <c r="FF65" i="3"/>
  <c r="FF68" i="3" s="1"/>
  <c r="FF15" i="3"/>
  <c r="FF16" i="3" s="1"/>
  <c r="FF75" i="3"/>
  <c r="FF45" i="3"/>
  <c r="FF44" i="3"/>
  <c r="FF73" i="3"/>
  <c r="FF33" i="3"/>
  <c r="FF21" i="3"/>
  <c r="FF22" i="3" s="1"/>
  <c r="FF31" i="3"/>
  <c r="FF32" i="3" s="1"/>
  <c r="FF42" i="3"/>
  <c r="FF72" i="3"/>
  <c r="FF18" i="3"/>
  <c r="FF97" i="3"/>
  <c r="FF48" i="3"/>
  <c r="FF28" i="3"/>
  <c r="FF27" i="3"/>
  <c r="FF80" i="3"/>
  <c r="FF39" i="3"/>
  <c r="FF20" i="3"/>
  <c r="FF10" i="3"/>
  <c r="FF140" i="3" s="1"/>
  <c r="FF30" i="3"/>
  <c r="FF83" i="3"/>
  <c r="FF82" i="3"/>
  <c r="FF85" i="3"/>
  <c r="FF81" i="3"/>
  <c r="FF86" i="3"/>
  <c r="FF84" i="3"/>
  <c r="EJ110" i="3"/>
  <c r="EJ9" i="3" s="1"/>
  <c r="CN139" i="3"/>
  <c r="CN118" i="3"/>
  <c r="CN140" i="3"/>
  <c r="FE143" i="3"/>
  <c r="FE142" i="3" s="1"/>
  <c r="FE114" i="3"/>
  <c r="FE70" i="3"/>
  <c r="EI138" i="3"/>
  <c r="AU121" i="3"/>
  <c r="AU120" i="3"/>
  <c r="AU124" i="3"/>
  <c r="AT124" i="3"/>
  <c r="AT121" i="3"/>
  <c r="AT118" i="3"/>
  <c r="BS76" i="3"/>
  <c r="BS73" i="3"/>
  <c r="BS75" i="3"/>
  <c r="BS48" i="3"/>
  <c r="BS97" i="3"/>
  <c r="BS45" i="3"/>
  <c r="BS27" i="3"/>
  <c r="BS20" i="3"/>
  <c r="BS18" i="3"/>
  <c r="BS17" i="16" s="1"/>
  <c r="BS29" i="3"/>
  <c r="BS77" i="3"/>
  <c r="BS65" i="3"/>
  <c r="BS70" i="3" s="1"/>
  <c r="BS80" i="3"/>
  <c r="BS28" i="3"/>
  <c r="BS44" i="3"/>
  <c r="BS21" i="3"/>
  <c r="BS22" i="3" s="1"/>
  <c r="BS19" i="3"/>
  <c r="BS72" i="3"/>
  <c r="BS13" i="3"/>
  <c r="BS43" i="3"/>
  <c r="BS39" i="3"/>
  <c r="BS85" i="3"/>
  <c r="BS35" i="3"/>
  <c r="BS38" i="3"/>
  <c r="BS42" i="3"/>
  <c r="BS14" i="3"/>
  <c r="BS81" i="3"/>
  <c r="BS33" i="3"/>
  <c r="BS15" i="3"/>
  <c r="BS16" i="3" s="1"/>
  <c r="BS83" i="3"/>
  <c r="BS41" i="3"/>
  <c r="BS10" i="3"/>
  <c r="BS138" i="3" s="1"/>
  <c r="BS31" i="3"/>
  <c r="BS32" i="3" s="1"/>
  <c r="BS47" i="3"/>
  <c r="BS86" i="3"/>
  <c r="BS40" i="3"/>
  <c r="BS82" i="3"/>
  <c r="BS30" i="3"/>
  <c r="BS84" i="3"/>
  <c r="FG110" i="3"/>
  <c r="FG9" i="3" s="1"/>
  <c r="FE113" i="3"/>
  <c r="FE129" i="3"/>
  <c r="FE128" i="3"/>
  <c r="EI139" i="3"/>
  <c r="EI125" i="3"/>
  <c r="EI114" i="3"/>
  <c r="AU144" i="3"/>
  <c r="AU123" i="3"/>
  <c r="FD137" i="3"/>
  <c r="FD55" i="3" s="1"/>
  <c r="AT119" i="3"/>
  <c r="AT143" i="3"/>
  <c r="AT142" i="3" s="1"/>
  <c r="AT113" i="3"/>
  <c r="DM18" i="3"/>
  <c r="DM48" i="3"/>
  <c r="DM39" i="3"/>
  <c r="DM21" i="3"/>
  <c r="DM22" i="3" s="1"/>
  <c r="DM75" i="3"/>
  <c r="DM44" i="3"/>
  <c r="DM14" i="3"/>
  <c r="DM72" i="3"/>
  <c r="DM43" i="3"/>
  <c r="DM41" i="3"/>
  <c r="DM20" i="3"/>
  <c r="DM73" i="3"/>
  <c r="DM29" i="3"/>
  <c r="DM27" i="3"/>
  <c r="DM65" i="3"/>
  <c r="DM71" i="3" s="1"/>
  <c r="DM77" i="3"/>
  <c r="DM45" i="3"/>
  <c r="DM15" i="3"/>
  <c r="DM16" i="3" s="1"/>
  <c r="DM13" i="3"/>
  <c r="DM10" i="3"/>
  <c r="DM141" i="3" s="1"/>
  <c r="DM30" i="3"/>
  <c r="DM28" i="3"/>
  <c r="DM42" i="3"/>
  <c r="DM38" i="3"/>
  <c r="DM19" i="3"/>
  <c r="DM47" i="3"/>
  <c r="DM31" i="3"/>
  <c r="DM32" i="3" s="1"/>
  <c r="DM76" i="3"/>
  <c r="DM97" i="3"/>
  <c r="DM80" i="3"/>
  <c r="DM35" i="3"/>
  <c r="DM40" i="3"/>
  <c r="DM33" i="3"/>
  <c r="DM85" i="3"/>
  <c r="DM81" i="3"/>
  <c r="DM83" i="3"/>
  <c r="DM84" i="3"/>
  <c r="DM86" i="3"/>
  <c r="DM82" i="3"/>
  <c r="CP110" i="3"/>
  <c r="CP9" i="3" s="1"/>
  <c r="AV30" i="3"/>
  <c r="AV75" i="3"/>
  <c r="AV47" i="3"/>
  <c r="AV10" i="3"/>
  <c r="AV143" i="3" s="1"/>
  <c r="AV38" i="3"/>
  <c r="AV73" i="3"/>
  <c r="AV40" i="3"/>
  <c r="AV29" i="3"/>
  <c r="AV80" i="3"/>
  <c r="AV13" i="3"/>
  <c r="AV97" i="3"/>
  <c r="AV35" i="3"/>
  <c r="AV19" i="3"/>
  <c r="AV44" i="3"/>
  <c r="AV28" i="3"/>
  <c r="AV42" i="3"/>
  <c r="AV21" i="3"/>
  <c r="AV22" i="3" s="1"/>
  <c r="AV15" i="3"/>
  <c r="AV16" i="3" s="1"/>
  <c r="AV39" i="3"/>
  <c r="AV77" i="3"/>
  <c r="AV72" i="3"/>
  <c r="AV31" i="3"/>
  <c r="AV32" i="3" s="1"/>
  <c r="AV76" i="3"/>
  <c r="AV48" i="3"/>
  <c r="AV45" i="3"/>
  <c r="AV14" i="3"/>
  <c r="AV41" i="3"/>
  <c r="AV33" i="3"/>
  <c r="AV27" i="3"/>
  <c r="AV65" i="3"/>
  <c r="AV70" i="3" s="1"/>
  <c r="AV20" i="3"/>
  <c r="AV18" i="3"/>
  <c r="AV17" i="16" s="1"/>
  <c r="AV43" i="3"/>
  <c r="AV85" i="3"/>
  <c r="AV81" i="3"/>
  <c r="AV84" i="3"/>
  <c r="AV83" i="3"/>
  <c r="AV86" i="3"/>
  <c r="AV82" i="3"/>
  <c r="CN69" i="3"/>
  <c r="CN120" i="3"/>
  <c r="CN129" i="3"/>
  <c r="FE141" i="3"/>
  <c r="FE121" i="3"/>
  <c r="FE71" i="3"/>
  <c r="Z129" i="3"/>
  <c r="Z113" i="3"/>
  <c r="Z66" i="3"/>
  <c r="Y112" i="3"/>
  <c r="EI123" i="3"/>
  <c r="EI120" i="3"/>
  <c r="EI129" i="3"/>
  <c r="AU139" i="3"/>
  <c r="AU125" i="3"/>
  <c r="AU131" i="3"/>
  <c r="FB56" i="3"/>
  <c r="FB57" i="3"/>
  <c r="FB60" i="3"/>
  <c r="FB58" i="3"/>
  <c r="FB133" i="3"/>
  <c r="FB59" i="3"/>
  <c r="FB134" i="3"/>
  <c r="FB132" i="3"/>
  <c r="FB135" i="3"/>
  <c r="FB136" i="3"/>
  <c r="AT141" i="3"/>
  <c r="AT131" i="3"/>
  <c r="AT125" i="3"/>
  <c r="AT117" i="3"/>
  <c r="CN68" i="3"/>
  <c r="EI118" i="3"/>
  <c r="EI119" i="3"/>
  <c r="EH115" i="3"/>
  <c r="BO112" i="3"/>
  <c r="AT22" i="3"/>
  <c r="AR20" i="16"/>
  <c r="FE139" i="3"/>
  <c r="FE117" i="3"/>
  <c r="FE140" i="3"/>
  <c r="EI144" i="3"/>
  <c r="EI143" i="3"/>
  <c r="EI126" i="3"/>
  <c r="BO115" i="3"/>
  <c r="B15" i="6"/>
  <c r="C15" i="6" s="1"/>
  <c r="AU98" i="16"/>
  <c r="AU94" i="16"/>
  <c r="AU97" i="16"/>
  <c r="AU36" i="16"/>
  <c r="AU99" i="16"/>
  <c r="AU96" i="16"/>
  <c r="AU95" i="16"/>
  <c r="Y101" i="16"/>
  <c r="AE6" i="16"/>
  <c r="FM6" i="16"/>
  <c r="BY6" i="16"/>
  <c r="BB6" i="16"/>
  <c r="CV6" i="16"/>
  <c r="DS6" i="16"/>
  <c r="EP6" i="16"/>
  <c r="CQ6" i="3"/>
  <c r="CQ110" i="3" s="1"/>
  <c r="CQ9" i="3" s="1"/>
  <c r="AW6" i="3"/>
  <c r="AW110" i="3" s="1"/>
  <c r="AW9" i="3" s="1"/>
  <c r="AB6" i="3"/>
  <c r="AB110" i="3" s="1"/>
  <c r="AB9" i="3" s="1"/>
  <c r="EK6" i="3"/>
  <c r="DN6" i="3"/>
  <c r="DN110" i="3" s="1"/>
  <c r="DN9" i="3" s="1"/>
  <c r="FH6" i="3"/>
  <c r="BT6" i="3"/>
  <c r="CN122" i="3" l="1"/>
  <c r="CN24" i="3" s="1"/>
  <c r="BP122" i="3"/>
  <c r="AU122" i="3"/>
  <c r="Z122" i="3"/>
  <c r="EI122" i="3"/>
  <c r="FE122" i="3"/>
  <c r="DL122" i="3"/>
  <c r="DL23" i="3" s="1"/>
  <c r="AT122" i="3"/>
  <c r="AT26" i="3" s="1"/>
  <c r="AR24" i="16" s="1"/>
  <c r="FC79" i="3"/>
  <c r="FC17" i="3"/>
  <c r="DI130" i="3"/>
  <c r="DI63" i="3" s="1"/>
  <c r="Y79" i="3"/>
  <c r="ED61" i="3"/>
  <c r="ED62" i="3"/>
  <c r="ED63" i="3"/>
  <c r="ED64" i="3"/>
  <c r="DL142" i="3"/>
  <c r="DL79" i="3" s="1"/>
  <c r="DH64" i="3"/>
  <c r="DH61" i="3"/>
  <c r="DH62" i="3"/>
  <c r="CK61" i="3"/>
  <c r="CK62" i="3"/>
  <c r="CK63" i="3"/>
  <c r="FG88" i="3"/>
  <c r="DN88" i="3"/>
  <c r="CP88" i="3"/>
  <c r="EJ88" i="3"/>
  <c r="CQ88" i="3"/>
  <c r="AB88" i="3"/>
  <c r="BM63" i="3"/>
  <c r="BM62" i="3"/>
  <c r="AQ62" i="3"/>
  <c r="AQ63" i="3"/>
  <c r="AQ64" i="3"/>
  <c r="AR64" i="3"/>
  <c r="AR63" i="3"/>
  <c r="AR62" i="3"/>
  <c r="AP64" i="3"/>
  <c r="AP63" i="3"/>
  <c r="AP62" i="3"/>
  <c r="AQ61" i="3"/>
  <c r="BM61" i="3"/>
  <c r="AP61" i="3"/>
  <c r="AR61" i="3"/>
  <c r="AW88" i="3"/>
  <c r="FD12" i="3"/>
  <c r="Y25" i="3"/>
  <c r="Y23" i="3"/>
  <c r="EH25" i="3"/>
  <c r="EH23" i="3"/>
  <c r="FC23" i="3"/>
  <c r="FC25" i="3"/>
  <c r="FC26" i="3"/>
  <c r="EH24" i="3"/>
  <c r="AW100" i="3"/>
  <c r="AW99" i="3"/>
  <c r="AW101" i="3"/>
  <c r="AW104" i="3"/>
  <c r="AW103" i="3"/>
  <c r="AW102" i="3"/>
  <c r="AW98" i="3"/>
  <c r="AW105" i="3"/>
  <c r="FG101" i="3"/>
  <c r="FG99" i="3"/>
  <c r="FG98" i="3"/>
  <c r="FG100" i="3"/>
  <c r="FG104" i="3"/>
  <c r="FG103" i="3"/>
  <c r="FG102" i="3"/>
  <c r="FG105" i="3"/>
  <c r="DN101" i="3"/>
  <c r="DN100" i="3"/>
  <c r="DN99" i="3"/>
  <c r="DN98" i="3"/>
  <c r="DN105" i="3"/>
  <c r="DN104" i="3"/>
  <c r="DN103" i="3"/>
  <c r="DN102" i="3"/>
  <c r="CQ98" i="3"/>
  <c r="CQ101" i="3"/>
  <c r="CQ99" i="3"/>
  <c r="CQ102" i="3"/>
  <c r="CQ100" i="3"/>
  <c r="CQ104" i="3"/>
  <c r="CQ105" i="3"/>
  <c r="CQ103" i="3"/>
  <c r="CP101" i="3"/>
  <c r="CP100" i="3"/>
  <c r="CP99" i="3"/>
  <c r="CP98" i="3"/>
  <c r="CP105" i="3"/>
  <c r="CP104" i="3"/>
  <c r="CP103" i="3"/>
  <c r="CP102" i="3"/>
  <c r="EJ100" i="3"/>
  <c r="EJ99" i="3"/>
  <c r="EJ98" i="3"/>
  <c r="EJ104" i="3"/>
  <c r="EJ103" i="3"/>
  <c r="EJ102" i="3"/>
  <c r="EJ101" i="3"/>
  <c r="EJ105" i="3"/>
  <c r="AB100" i="3"/>
  <c r="AB99" i="3"/>
  <c r="AB98" i="3"/>
  <c r="AB101" i="3"/>
  <c r="AB105" i="3"/>
  <c r="AB104" i="3"/>
  <c r="AB103" i="3"/>
  <c r="AB102" i="3"/>
  <c r="AW87" i="3"/>
  <c r="AW91" i="3"/>
  <c r="AW90" i="3"/>
  <c r="AW89" i="3"/>
  <c r="AW93" i="3"/>
  <c r="AW92" i="3"/>
  <c r="AW95" i="3"/>
  <c r="AW94" i="3"/>
  <c r="AW96" i="3"/>
  <c r="FG90" i="3"/>
  <c r="FG87" i="3"/>
  <c r="FG89" i="3"/>
  <c r="FG92" i="3"/>
  <c r="FG91" i="3"/>
  <c r="FG96" i="3"/>
  <c r="FG95" i="3"/>
  <c r="FG94" i="3"/>
  <c r="FG93" i="3"/>
  <c r="DN90" i="3"/>
  <c r="DN89" i="3"/>
  <c r="DN87" i="3"/>
  <c r="DN92" i="3"/>
  <c r="DN91" i="3"/>
  <c r="DN95" i="3"/>
  <c r="DN94" i="3"/>
  <c r="DN93" i="3"/>
  <c r="DN96" i="3"/>
  <c r="CQ87" i="3"/>
  <c r="CQ90" i="3"/>
  <c r="CQ89" i="3"/>
  <c r="CQ93" i="3"/>
  <c r="CQ92" i="3"/>
  <c r="CQ91" i="3"/>
  <c r="CQ96" i="3"/>
  <c r="CQ94" i="3"/>
  <c r="CQ95" i="3"/>
  <c r="CP90" i="3"/>
  <c r="CP89" i="3"/>
  <c r="CP87" i="3"/>
  <c r="CP93" i="3"/>
  <c r="CP92" i="3"/>
  <c r="CP91" i="3"/>
  <c r="CP95" i="3"/>
  <c r="CP94" i="3"/>
  <c r="CP96" i="3"/>
  <c r="EJ89" i="3"/>
  <c r="EJ87" i="3"/>
  <c r="EJ93" i="3"/>
  <c r="EJ92" i="3"/>
  <c r="EJ91" i="3"/>
  <c r="EJ90" i="3"/>
  <c r="EJ96" i="3"/>
  <c r="EJ95" i="3"/>
  <c r="EJ94" i="3"/>
  <c r="AB89" i="3"/>
  <c r="AB87" i="3"/>
  <c r="AB93" i="3"/>
  <c r="AB92" i="3"/>
  <c r="AB91" i="3"/>
  <c r="AB90" i="3"/>
  <c r="AB96" i="3"/>
  <c r="AB95" i="3"/>
  <c r="AB94" i="3"/>
  <c r="FC49" i="3"/>
  <c r="BP112" i="3"/>
  <c r="BP12" i="3" s="1"/>
  <c r="FC54" i="3"/>
  <c r="FC53" i="3"/>
  <c r="FC51" i="3"/>
  <c r="FC52" i="3"/>
  <c r="DK50" i="3"/>
  <c r="EH37" i="3"/>
  <c r="EH36" i="3"/>
  <c r="EG37" i="3"/>
  <c r="EG36" i="3"/>
  <c r="FC36" i="3"/>
  <c r="FC37" i="3"/>
  <c r="Y37" i="3"/>
  <c r="Y36" i="3"/>
  <c r="DK37" i="3"/>
  <c r="DK36" i="3"/>
  <c r="BP37" i="3"/>
  <c r="BP36" i="3"/>
  <c r="BQ37" i="3"/>
  <c r="BQ36" i="3"/>
  <c r="CM37" i="3"/>
  <c r="CM36" i="3"/>
  <c r="CN9" i="16"/>
  <c r="CL130" i="3"/>
  <c r="CL64" i="3" s="1"/>
  <c r="CM24" i="3"/>
  <c r="CM25" i="3"/>
  <c r="CM50" i="3"/>
  <c r="DK12" i="3"/>
  <c r="CM49" i="3"/>
  <c r="CM54" i="3"/>
  <c r="CM53" i="3"/>
  <c r="EH60" i="3"/>
  <c r="FC58" i="3"/>
  <c r="EG132" i="3"/>
  <c r="X130" i="3"/>
  <c r="Z127" i="3"/>
  <c r="DK26" i="3"/>
  <c r="DK23" i="3"/>
  <c r="Y26" i="3"/>
  <c r="Z112" i="3"/>
  <c r="Z17" i="3" s="1"/>
  <c r="DK79" i="3"/>
  <c r="EH134" i="3"/>
  <c r="EH57" i="3"/>
  <c r="CM51" i="3"/>
  <c r="EH132" i="3"/>
  <c r="EH136" i="3"/>
  <c r="EH56" i="3"/>
  <c r="EH133" i="3"/>
  <c r="EH58" i="3"/>
  <c r="CN127" i="3"/>
  <c r="EH135" i="3"/>
  <c r="DL112" i="3"/>
  <c r="DL12" i="3" s="1"/>
  <c r="DJ130" i="3"/>
  <c r="DJ63" i="3" s="1"/>
  <c r="BQ24" i="3"/>
  <c r="BO59" i="3"/>
  <c r="W130" i="3"/>
  <c r="FC134" i="3"/>
  <c r="EG56" i="3"/>
  <c r="EG59" i="3"/>
  <c r="FC133" i="3"/>
  <c r="Y133" i="3"/>
  <c r="EG134" i="3"/>
  <c r="FC136" i="3"/>
  <c r="EG133" i="3"/>
  <c r="FC135" i="3"/>
  <c r="FC60" i="3"/>
  <c r="EG58" i="3"/>
  <c r="FC132" i="3"/>
  <c r="FC59" i="3"/>
  <c r="EF130" i="3"/>
  <c r="EG136" i="3"/>
  <c r="EG60" i="3"/>
  <c r="FC57" i="3"/>
  <c r="EG57" i="3"/>
  <c r="FE26" i="3"/>
  <c r="DK24" i="3"/>
  <c r="BO136" i="3"/>
  <c r="BO132" i="3"/>
  <c r="AS130" i="3"/>
  <c r="BO133" i="3"/>
  <c r="BO134" i="3"/>
  <c r="BO135" i="3"/>
  <c r="BO58" i="3"/>
  <c r="CM26" i="3"/>
  <c r="BO57" i="3"/>
  <c r="AU142" i="3"/>
  <c r="AU78" i="3" s="1"/>
  <c r="BO60" i="3"/>
  <c r="CM78" i="3"/>
  <c r="DL127" i="3"/>
  <c r="AU112" i="3"/>
  <c r="AU17" i="3" s="1"/>
  <c r="CM133" i="3"/>
  <c r="CM58" i="3"/>
  <c r="CM134" i="3"/>
  <c r="CM12" i="3"/>
  <c r="CM135" i="3"/>
  <c r="CM57" i="3"/>
  <c r="CM136" i="3"/>
  <c r="CM60" i="3"/>
  <c r="BN130" i="3"/>
  <c r="BN64" i="3" s="1"/>
  <c r="CM56" i="3"/>
  <c r="CM59" i="3"/>
  <c r="AU127" i="3"/>
  <c r="DL115" i="3"/>
  <c r="DL51" i="3" s="1"/>
  <c r="BP142" i="3"/>
  <c r="BP79" i="3" s="1"/>
  <c r="EI127" i="3"/>
  <c r="CN115" i="3"/>
  <c r="CN50" i="3" s="1"/>
  <c r="AT112" i="3"/>
  <c r="AT17" i="3" s="1"/>
  <c r="AR16" i="16" s="1"/>
  <c r="BP137" i="3"/>
  <c r="BP55" i="3" s="1"/>
  <c r="BP56" i="3" s="1"/>
  <c r="Y59" i="3"/>
  <c r="AU137" i="3"/>
  <c r="AU55" i="3" s="1"/>
  <c r="AU135" i="3" s="1"/>
  <c r="Y57" i="3"/>
  <c r="Y60" i="3"/>
  <c r="Y56" i="3"/>
  <c r="EI112" i="3"/>
  <c r="EI17" i="3" s="1"/>
  <c r="Y136" i="3"/>
  <c r="Y58" i="3"/>
  <c r="Y135" i="3"/>
  <c r="Y134" i="3"/>
  <c r="AT127" i="3"/>
  <c r="CN137" i="3"/>
  <c r="CN55" i="3" s="1"/>
  <c r="CN57" i="3" s="1"/>
  <c r="BQ115" i="3"/>
  <c r="BQ51" i="3" s="1"/>
  <c r="DL137" i="3"/>
  <c r="DL55" i="3" s="1"/>
  <c r="DL57" i="3" s="1"/>
  <c r="AT137" i="3"/>
  <c r="AT55" i="3" s="1"/>
  <c r="AT56" i="3" s="1"/>
  <c r="AR50" i="16" s="1"/>
  <c r="Z115" i="3"/>
  <c r="Z50" i="3" s="1"/>
  <c r="Z24" i="3"/>
  <c r="BP115" i="3"/>
  <c r="BP53" i="3" s="1"/>
  <c r="BR143" i="3"/>
  <c r="BR121" i="3"/>
  <c r="CN112" i="3"/>
  <c r="CN17" i="3" s="1"/>
  <c r="CO141" i="3"/>
  <c r="CO143" i="3"/>
  <c r="CO117" i="3"/>
  <c r="Z137" i="3"/>
  <c r="Z55" i="3" s="1"/>
  <c r="Z135" i="3" s="1"/>
  <c r="BQ112" i="3"/>
  <c r="BQ12" i="3" s="1"/>
  <c r="AT115" i="3"/>
  <c r="AT52" i="3" s="1"/>
  <c r="AR46" i="16" s="1"/>
  <c r="EE130" i="3"/>
  <c r="AA120" i="3"/>
  <c r="AU115" i="3"/>
  <c r="AU51" i="3" s="1"/>
  <c r="DK54" i="3"/>
  <c r="DK52" i="3"/>
  <c r="DK53" i="3"/>
  <c r="DK49" i="3"/>
  <c r="AA126" i="3"/>
  <c r="BR119" i="3"/>
  <c r="BR120" i="3"/>
  <c r="BR117" i="3"/>
  <c r="BR113" i="3"/>
  <c r="BS67" i="3"/>
  <c r="BR128" i="3"/>
  <c r="CO126" i="3"/>
  <c r="Z79" i="3"/>
  <c r="CO119" i="3"/>
  <c r="CN142" i="3"/>
  <c r="EH12" i="3"/>
  <c r="EH17" i="3"/>
  <c r="EG24" i="3"/>
  <c r="EG25" i="3"/>
  <c r="EG23" i="3"/>
  <c r="EG26" i="3"/>
  <c r="FD79" i="3"/>
  <c r="FD78" i="3"/>
  <c r="EG52" i="3"/>
  <c r="EG50" i="3"/>
  <c r="EG54" i="3"/>
  <c r="EG49" i="3"/>
  <c r="EG51" i="3"/>
  <c r="EG53" i="3"/>
  <c r="EG12" i="3"/>
  <c r="EG17" i="3"/>
  <c r="EH51" i="3"/>
  <c r="EH52" i="3"/>
  <c r="EH53" i="3"/>
  <c r="EH50" i="3"/>
  <c r="EH49" i="3"/>
  <c r="EH54" i="3"/>
  <c r="FE79" i="3"/>
  <c r="FE78" i="3"/>
  <c r="EG79" i="3"/>
  <c r="EG78" i="3"/>
  <c r="FD54" i="3"/>
  <c r="FD52" i="3"/>
  <c r="FD50" i="3"/>
  <c r="FD49" i="3"/>
  <c r="FD51" i="3"/>
  <c r="FD53" i="3"/>
  <c r="FD26" i="3"/>
  <c r="FD23" i="3"/>
  <c r="FD24" i="3"/>
  <c r="FD25" i="3"/>
  <c r="CO120" i="3"/>
  <c r="CO123" i="3"/>
  <c r="CO144" i="3"/>
  <c r="CO114" i="3"/>
  <c r="CO128" i="3"/>
  <c r="CO127" i="3" s="1"/>
  <c r="CO116" i="3"/>
  <c r="CO139" i="3"/>
  <c r="BR125" i="3"/>
  <c r="BR139" i="3"/>
  <c r="BR114" i="3"/>
  <c r="BR140" i="3"/>
  <c r="BR144" i="3"/>
  <c r="BR118" i="3"/>
  <c r="DM131" i="3"/>
  <c r="BR70" i="3"/>
  <c r="BR69" i="3"/>
  <c r="BR68" i="3"/>
  <c r="DM129" i="3"/>
  <c r="DM68" i="3"/>
  <c r="FF121" i="3"/>
  <c r="FF120" i="3"/>
  <c r="FF143" i="3"/>
  <c r="FF139" i="3"/>
  <c r="FF144" i="3"/>
  <c r="FF131" i="3"/>
  <c r="FF117" i="3"/>
  <c r="FF71" i="3"/>
  <c r="AA71" i="3"/>
  <c r="FF126" i="3"/>
  <c r="FF141" i="3"/>
  <c r="FF116" i="3"/>
  <c r="DM69" i="3"/>
  <c r="AA140" i="3"/>
  <c r="DM113" i="3"/>
  <c r="AA125" i="3"/>
  <c r="DM114" i="3"/>
  <c r="FE112" i="3"/>
  <c r="FF70" i="3"/>
  <c r="FF118" i="3"/>
  <c r="AA119" i="3"/>
  <c r="AA117" i="3"/>
  <c r="CO118" i="3"/>
  <c r="CO138" i="3"/>
  <c r="CO70" i="3"/>
  <c r="BR138" i="3"/>
  <c r="BR116" i="3"/>
  <c r="AA121" i="3"/>
  <c r="AA128" i="3"/>
  <c r="BQ142" i="3"/>
  <c r="DM128" i="3"/>
  <c r="DM127" i="3" s="1"/>
  <c r="AA118" i="3"/>
  <c r="AA141" i="3"/>
  <c r="CO69" i="3"/>
  <c r="CO121" i="3"/>
  <c r="CO124" i="3"/>
  <c r="AA129" i="3"/>
  <c r="AA131" i="3"/>
  <c r="CO67" i="3"/>
  <c r="DM138" i="3"/>
  <c r="DM116" i="3"/>
  <c r="FF129" i="3"/>
  <c r="AA114" i="3"/>
  <c r="AA66" i="3"/>
  <c r="BR67" i="3"/>
  <c r="BR123" i="3"/>
  <c r="BR131" i="3"/>
  <c r="DM121" i="3"/>
  <c r="AA68" i="3"/>
  <c r="DM144" i="3"/>
  <c r="EI115" i="3"/>
  <c r="DM124" i="3"/>
  <c r="EI142" i="3"/>
  <c r="DM139" i="3"/>
  <c r="DM119" i="3"/>
  <c r="AA70" i="3"/>
  <c r="AV71" i="3"/>
  <c r="AV69" i="3"/>
  <c r="FE115" i="3"/>
  <c r="DM126" i="3"/>
  <c r="DM118" i="3"/>
  <c r="BS144" i="3"/>
  <c r="FE137" i="3"/>
  <c r="FE55" i="3" s="1"/>
  <c r="FE136" i="3" s="1"/>
  <c r="DM117" i="3"/>
  <c r="DM140" i="3"/>
  <c r="BS128" i="3"/>
  <c r="CO66" i="3"/>
  <c r="AV68" i="3"/>
  <c r="AV140" i="3"/>
  <c r="AV67" i="3"/>
  <c r="DM66" i="3"/>
  <c r="DM143" i="3"/>
  <c r="DM120" i="3"/>
  <c r="BS68" i="3"/>
  <c r="BS124" i="3"/>
  <c r="FF113" i="3"/>
  <c r="FF123" i="3"/>
  <c r="AA69" i="3"/>
  <c r="AA113" i="3"/>
  <c r="CO113" i="3"/>
  <c r="CO140" i="3"/>
  <c r="CO125" i="3"/>
  <c r="CO131" i="3"/>
  <c r="BR141" i="3"/>
  <c r="BR126" i="3"/>
  <c r="BR129" i="3"/>
  <c r="DK58" i="3"/>
  <c r="DK59" i="3"/>
  <c r="DK133" i="3"/>
  <c r="DK56" i="3"/>
  <c r="DK57" i="3"/>
  <c r="DK135" i="3"/>
  <c r="DK134" i="3"/>
  <c r="DK132" i="3"/>
  <c r="DK60" i="3"/>
  <c r="DK136" i="3"/>
  <c r="AV125" i="3"/>
  <c r="AV120" i="3"/>
  <c r="AV117" i="3"/>
  <c r="DM70" i="3"/>
  <c r="DM125" i="3"/>
  <c r="DM123" i="3"/>
  <c r="BS143" i="3"/>
  <c r="BS113" i="3"/>
  <c r="BS121" i="3"/>
  <c r="FF119" i="3"/>
  <c r="FF128" i="3"/>
  <c r="AA123" i="3"/>
  <c r="AA138" i="3"/>
  <c r="CO68" i="3"/>
  <c r="BO79" i="3"/>
  <c r="BO78" i="3"/>
  <c r="AV131" i="3"/>
  <c r="AV139" i="3"/>
  <c r="AV126" i="3"/>
  <c r="BS126" i="3"/>
  <c r="BS71" i="3"/>
  <c r="BS66" i="3"/>
  <c r="AV129" i="3"/>
  <c r="AV123" i="3"/>
  <c r="BS114" i="3"/>
  <c r="BS118" i="3"/>
  <c r="BQ137" i="3"/>
  <c r="BQ55" i="3" s="1"/>
  <c r="AV128" i="3"/>
  <c r="AV113" i="3"/>
  <c r="AV138" i="3"/>
  <c r="BS69" i="3"/>
  <c r="BS125" i="3"/>
  <c r="BS123" i="3"/>
  <c r="BS139" i="3"/>
  <c r="BS141" i="3"/>
  <c r="BS120" i="3"/>
  <c r="AV116" i="3"/>
  <c r="AV141" i="3"/>
  <c r="AV124" i="3"/>
  <c r="BS119" i="3"/>
  <c r="BS116" i="3"/>
  <c r="BS131" i="3"/>
  <c r="AV119" i="3"/>
  <c r="BO17" i="3"/>
  <c r="BO12" i="3"/>
  <c r="AW75" i="3"/>
  <c r="AW29" i="3"/>
  <c r="AW42" i="3"/>
  <c r="AW10" i="3"/>
  <c r="AW143" i="3" s="1"/>
  <c r="AW18" i="3"/>
  <c r="AW17" i="16" s="1"/>
  <c r="AW97" i="3"/>
  <c r="AW77" i="3"/>
  <c r="AW35" i="3"/>
  <c r="AW15" i="3"/>
  <c r="AW16" i="3" s="1"/>
  <c r="AW39" i="3"/>
  <c r="AW43" i="3"/>
  <c r="AW13" i="3"/>
  <c r="AW47" i="3"/>
  <c r="AW30" i="3"/>
  <c r="AW44" i="3"/>
  <c r="AW31" i="3"/>
  <c r="AW32" i="3" s="1"/>
  <c r="AW41" i="3"/>
  <c r="AW76" i="3"/>
  <c r="AW65" i="3"/>
  <c r="AW68" i="3" s="1"/>
  <c r="AW33" i="3"/>
  <c r="AW40" i="3"/>
  <c r="AW27" i="3"/>
  <c r="AW21" i="3"/>
  <c r="AW22" i="3" s="1"/>
  <c r="AW14" i="3"/>
  <c r="AW45" i="3"/>
  <c r="AW80" i="3"/>
  <c r="AW73" i="3"/>
  <c r="AW48" i="3"/>
  <c r="AW38" i="3"/>
  <c r="AW19" i="3"/>
  <c r="AW20" i="3"/>
  <c r="AW28" i="3"/>
  <c r="AW72" i="3"/>
  <c r="AW86" i="3"/>
  <c r="AW83" i="3"/>
  <c r="AW82" i="3"/>
  <c r="AW81" i="3"/>
  <c r="AW84" i="3"/>
  <c r="AW85" i="3"/>
  <c r="BO54" i="3"/>
  <c r="BO52" i="3"/>
  <c r="BO49" i="3"/>
  <c r="BO53" i="3"/>
  <c r="BO51" i="3"/>
  <c r="BO50" i="3"/>
  <c r="BO25" i="3"/>
  <c r="BO24" i="3"/>
  <c r="BO26" i="3"/>
  <c r="BO23" i="3"/>
  <c r="FG72" i="3"/>
  <c r="FG33" i="3"/>
  <c r="FG14" i="3"/>
  <c r="FG19" i="3"/>
  <c r="FG35" i="3"/>
  <c r="FG97" i="3"/>
  <c r="FG75" i="3"/>
  <c r="FG10" i="3"/>
  <c r="FG144" i="3" s="1"/>
  <c r="FG18" i="3"/>
  <c r="FG45" i="3"/>
  <c r="FG27" i="3"/>
  <c r="FG42" i="3"/>
  <c r="FG77" i="3"/>
  <c r="FG21" i="3"/>
  <c r="FG22" i="3" s="1"/>
  <c r="FG48" i="3"/>
  <c r="FG13" i="3"/>
  <c r="FG41" i="3"/>
  <c r="FG65" i="3"/>
  <c r="FG67" i="3" s="1"/>
  <c r="FG80" i="3"/>
  <c r="FG44" i="3"/>
  <c r="FG39" i="3"/>
  <c r="FG40" i="3"/>
  <c r="FG76" i="3"/>
  <c r="FG38" i="3"/>
  <c r="FG30" i="3"/>
  <c r="FG43" i="3"/>
  <c r="FG47" i="3"/>
  <c r="FG15" i="3"/>
  <c r="FG16" i="3" s="1"/>
  <c r="FG31" i="3"/>
  <c r="FG32" i="3" s="1"/>
  <c r="FG20" i="3"/>
  <c r="FG29" i="3"/>
  <c r="FG28" i="3"/>
  <c r="FG73" i="3"/>
  <c r="FG85" i="3"/>
  <c r="FG83" i="3"/>
  <c r="FG82" i="3"/>
  <c r="FG81" i="3"/>
  <c r="FG86" i="3"/>
  <c r="FG84" i="3"/>
  <c r="FB130" i="3"/>
  <c r="FE127" i="3"/>
  <c r="EI137" i="3"/>
  <c r="EI55" i="3" s="1"/>
  <c r="BR22" i="3"/>
  <c r="BP20" i="16"/>
  <c r="FH110" i="3"/>
  <c r="FH9" i="3" s="1"/>
  <c r="AB48" i="3"/>
  <c r="AB27" i="3"/>
  <c r="AB73" i="3"/>
  <c r="AB76" i="3"/>
  <c r="AB28" i="3"/>
  <c r="AB80" i="3"/>
  <c r="AB31" i="3"/>
  <c r="AB32" i="3" s="1"/>
  <c r="AB42" i="3"/>
  <c r="AB47" i="3"/>
  <c r="AB21" i="3"/>
  <c r="AB22" i="3" s="1"/>
  <c r="AB40" i="3"/>
  <c r="AB18" i="3"/>
  <c r="AB10" i="3"/>
  <c r="AB113" i="3" s="1"/>
  <c r="AB39" i="3"/>
  <c r="AB19" i="3"/>
  <c r="AB29" i="3"/>
  <c r="AB30" i="3"/>
  <c r="AB75" i="3"/>
  <c r="AB35" i="3"/>
  <c r="AB65" i="3"/>
  <c r="AB70" i="3" s="1"/>
  <c r="AB77" i="3"/>
  <c r="AB44" i="3"/>
  <c r="AB72" i="3"/>
  <c r="AB38" i="3"/>
  <c r="AB41" i="3"/>
  <c r="AB45" i="3"/>
  <c r="AB43" i="3"/>
  <c r="AB13" i="3"/>
  <c r="AB33" i="3"/>
  <c r="AB14" i="3"/>
  <c r="AB97" i="3"/>
  <c r="AB15" i="3"/>
  <c r="AB16" i="3" s="1"/>
  <c r="AB20" i="3"/>
  <c r="AB83" i="3"/>
  <c r="AB86" i="3"/>
  <c r="AB81" i="3"/>
  <c r="AB85" i="3"/>
  <c r="AB82" i="3"/>
  <c r="AB84" i="3"/>
  <c r="CQ39" i="3"/>
  <c r="CQ21" i="3"/>
  <c r="CQ22" i="3" s="1"/>
  <c r="CQ13" i="3"/>
  <c r="CQ30" i="3"/>
  <c r="CQ28" i="3"/>
  <c r="CQ19" i="3"/>
  <c r="CQ15" i="3"/>
  <c r="CQ16" i="3" s="1"/>
  <c r="CQ80" i="3"/>
  <c r="CQ72" i="3"/>
  <c r="CQ75" i="3"/>
  <c r="CQ65" i="3"/>
  <c r="CQ71" i="3" s="1"/>
  <c r="CQ97" i="3"/>
  <c r="CQ40" i="3"/>
  <c r="CQ47" i="3"/>
  <c r="CQ44" i="3"/>
  <c r="CQ10" i="3"/>
  <c r="CQ144" i="3" s="1"/>
  <c r="CQ20" i="3"/>
  <c r="CQ31" i="3"/>
  <c r="CQ32" i="3" s="1"/>
  <c r="CQ38" i="3"/>
  <c r="CQ14" i="3"/>
  <c r="CQ77" i="3"/>
  <c r="CQ18" i="3"/>
  <c r="CQ17" i="16" s="1"/>
  <c r="CQ29" i="3"/>
  <c r="CQ27" i="3"/>
  <c r="CQ42" i="3"/>
  <c r="CQ73" i="3"/>
  <c r="CQ76" i="3"/>
  <c r="CQ43" i="3"/>
  <c r="CQ41" i="3"/>
  <c r="CQ48" i="3"/>
  <c r="CQ45" i="3"/>
  <c r="CQ35" i="3"/>
  <c r="CQ33" i="3"/>
  <c r="CQ85" i="3"/>
  <c r="CQ81" i="3"/>
  <c r="CQ83" i="3"/>
  <c r="CQ84" i="3"/>
  <c r="CQ82" i="3"/>
  <c r="CQ86" i="3"/>
  <c r="BT110" i="3"/>
  <c r="BT9" i="3" s="1"/>
  <c r="AV118" i="3"/>
  <c r="AV114" i="3"/>
  <c r="AV66" i="3"/>
  <c r="DM67" i="3"/>
  <c r="AT78" i="3"/>
  <c r="AR72" i="16" s="1"/>
  <c r="AT79" i="3"/>
  <c r="AR73" i="16" s="1"/>
  <c r="BS129" i="3"/>
  <c r="BS140" i="3"/>
  <c r="BS117" i="3"/>
  <c r="FF67" i="3"/>
  <c r="FF114" i="3"/>
  <c r="FF69" i="3"/>
  <c r="AA143" i="3"/>
  <c r="AA124" i="3"/>
  <c r="AA116" i="3"/>
  <c r="BR66" i="3"/>
  <c r="Z51" i="3"/>
  <c r="Y12" i="3"/>
  <c r="Y17" i="3"/>
  <c r="FD136" i="3"/>
  <c r="FD133" i="3"/>
  <c r="FD56" i="3"/>
  <c r="FD57" i="3"/>
  <c r="FD58" i="3"/>
  <c r="FD59" i="3"/>
  <c r="FD60" i="3"/>
  <c r="FD134" i="3"/>
  <c r="FD135" i="3"/>
  <c r="FD132" i="3"/>
  <c r="Y49" i="3"/>
  <c r="Y54" i="3"/>
  <c r="Y51" i="3"/>
  <c r="Y52" i="3"/>
  <c r="Y50" i="3"/>
  <c r="Y53" i="3"/>
  <c r="DN41" i="3"/>
  <c r="DN38" i="3"/>
  <c r="DN77" i="3"/>
  <c r="DN72" i="3"/>
  <c r="DN30" i="3"/>
  <c r="DN39" i="3"/>
  <c r="DN45" i="3"/>
  <c r="DN43" i="3"/>
  <c r="DN83" i="3"/>
  <c r="DN18" i="3"/>
  <c r="DN10" i="3"/>
  <c r="DN144" i="3" s="1"/>
  <c r="DN33" i="3"/>
  <c r="DN75" i="3"/>
  <c r="DN65" i="3"/>
  <c r="DN70" i="3" s="1"/>
  <c r="DN14" i="3"/>
  <c r="DN27" i="3"/>
  <c r="DN20" i="3"/>
  <c r="DN42" i="3"/>
  <c r="DN40" i="3"/>
  <c r="DN80" i="3"/>
  <c r="DN76" i="3"/>
  <c r="DN15" i="3"/>
  <c r="DN16" i="3" s="1"/>
  <c r="DN31" i="3"/>
  <c r="DN32" i="3" s="1"/>
  <c r="DN29" i="3"/>
  <c r="DN47" i="3"/>
  <c r="DN44" i="3"/>
  <c r="DN13" i="3"/>
  <c r="DN19" i="3"/>
  <c r="DN97" i="3"/>
  <c r="DN35" i="3"/>
  <c r="DN73" i="3"/>
  <c r="DN48" i="3"/>
  <c r="DN28" i="3"/>
  <c r="DN21" i="3"/>
  <c r="DN22" i="3" s="1"/>
  <c r="DN82" i="3"/>
  <c r="DN86" i="3"/>
  <c r="DN85" i="3"/>
  <c r="DN84" i="3"/>
  <c r="DN81" i="3"/>
  <c r="FF66" i="3"/>
  <c r="CP42" i="3"/>
  <c r="CP40" i="3"/>
  <c r="CP38" i="3"/>
  <c r="CP75" i="3"/>
  <c r="CP33" i="3"/>
  <c r="CP30" i="3"/>
  <c r="CP27" i="3"/>
  <c r="CP13" i="3"/>
  <c r="CP85" i="3"/>
  <c r="CP18" i="3"/>
  <c r="CP17" i="16" s="1"/>
  <c r="CP97" i="3"/>
  <c r="CP77" i="3"/>
  <c r="CP44" i="3"/>
  <c r="CP86" i="3"/>
  <c r="CP81" i="3"/>
  <c r="CP73" i="3"/>
  <c r="CP72" i="3"/>
  <c r="CP48" i="3"/>
  <c r="CP45" i="3"/>
  <c r="CP43" i="3"/>
  <c r="CP41" i="3"/>
  <c r="CP39" i="3"/>
  <c r="CP20" i="3"/>
  <c r="CN19" i="16" s="1"/>
  <c r="CP35" i="3"/>
  <c r="CP31" i="3"/>
  <c r="CP32" i="3" s="1"/>
  <c r="CP29" i="3"/>
  <c r="CP21" i="3"/>
  <c r="CP10" i="3"/>
  <c r="CP116" i="3" s="1"/>
  <c r="CP83" i="3"/>
  <c r="CP19" i="3"/>
  <c r="CN18" i="16" s="1"/>
  <c r="CP28" i="3"/>
  <c r="CP80" i="3"/>
  <c r="CP15" i="3"/>
  <c r="CP16" i="3" s="1"/>
  <c r="CP82" i="3"/>
  <c r="CP76" i="3"/>
  <c r="CP65" i="3"/>
  <c r="CP70" i="3" s="1"/>
  <c r="CP47" i="3"/>
  <c r="CP14" i="3"/>
  <c r="CP84" i="3"/>
  <c r="EK110" i="3"/>
  <c r="EK9" i="3" s="1"/>
  <c r="AV121" i="3"/>
  <c r="AV144" i="3"/>
  <c r="AV142" i="3" s="1"/>
  <c r="EJ48" i="3"/>
  <c r="EJ42" i="3"/>
  <c r="EJ43" i="3"/>
  <c r="EJ41" i="3"/>
  <c r="EJ30" i="3"/>
  <c r="EJ15" i="3"/>
  <c r="EJ16" i="3" s="1"/>
  <c r="EJ10" i="3"/>
  <c r="EJ117" i="3" s="1"/>
  <c r="EJ73" i="3"/>
  <c r="EJ31" i="3"/>
  <c r="EJ32" i="3" s="1"/>
  <c r="EJ19" i="3"/>
  <c r="EJ18" i="3"/>
  <c r="EJ97" i="3"/>
  <c r="EJ44" i="3"/>
  <c r="EJ13" i="3"/>
  <c r="EJ76" i="3"/>
  <c r="EJ80" i="3"/>
  <c r="EJ45" i="3"/>
  <c r="EJ29" i="3"/>
  <c r="EJ33" i="3"/>
  <c r="EJ14" i="3"/>
  <c r="EJ27" i="3"/>
  <c r="EJ28" i="3"/>
  <c r="EJ75" i="3"/>
  <c r="EJ72" i="3"/>
  <c r="EJ40" i="3"/>
  <c r="EJ77" i="3"/>
  <c r="EJ20" i="3"/>
  <c r="EJ35" i="3"/>
  <c r="EJ47" i="3"/>
  <c r="EJ38" i="3"/>
  <c r="EJ65" i="3"/>
  <c r="EJ68" i="3" s="1"/>
  <c r="EJ21" i="3"/>
  <c r="EJ22" i="3" s="1"/>
  <c r="EJ39" i="3"/>
  <c r="EJ81" i="3"/>
  <c r="EJ83" i="3"/>
  <c r="EJ85" i="3"/>
  <c r="EJ86" i="3"/>
  <c r="EJ84" i="3"/>
  <c r="EJ82" i="3"/>
  <c r="FF138" i="3"/>
  <c r="FF125" i="3"/>
  <c r="FF124" i="3"/>
  <c r="AA144" i="3"/>
  <c r="B16" i="6"/>
  <c r="C16" i="6" s="1"/>
  <c r="AV97" i="16"/>
  <c r="AV99" i="16"/>
  <c r="AV98" i="16"/>
  <c r="AV94" i="16"/>
  <c r="AV95" i="16"/>
  <c r="AV96" i="16"/>
  <c r="AV36" i="16"/>
  <c r="Z101" i="16"/>
  <c r="AF6" i="16"/>
  <c r="EQ6" i="16"/>
  <c r="FN6" i="16"/>
  <c r="CW6" i="16"/>
  <c r="DT6" i="16"/>
  <c r="BC6" i="16"/>
  <c r="BZ6" i="16"/>
  <c r="BU6" i="3"/>
  <c r="EL6" i="3"/>
  <c r="EL110" i="3" s="1"/>
  <c r="EL9" i="3" s="1"/>
  <c r="FI6" i="3"/>
  <c r="FI110" i="3" s="1"/>
  <c r="FI9" i="3" s="1"/>
  <c r="AX6" i="3"/>
  <c r="DO6" i="3"/>
  <c r="DO110" i="3" s="1"/>
  <c r="DO9" i="3" s="1"/>
  <c r="CR6" i="3"/>
  <c r="CR110" i="3" s="1"/>
  <c r="CR9" i="3" s="1"/>
  <c r="AC6" i="3"/>
  <c r="AC110" i="3" s="1"/>
  <c r="AC9" i="3" s="1"/>
  <c r="Z52" i="3" l="1"/>
  <c r="Z53" i="3"/>
  <c r="Z54" i="3"/>
  <c r="Z49" i="3"/>
  <c r="AA122" i="3"/>
  <c r="AA25" i="3" s="1"/>
  <c r="AV122" i="3"/>
  <c r="BR122" i="3"/>
  <c r="FF122" i="3"/>
  <c r="BS122" i="3"/>
  <c r="DM122" i="3"/>
  <c r="CO122" i="3"/>
  <c r="CO26" i="3" s="1"/>
  <c r="DL78" i="3"/>
  <c r="DI61" i="3"/>
  <c r="DI62" i="3"/>
  <c r="DI64" i="3"/>
  <c r="X64" i="3"/>
  <c r="X61" i="3"/>
  <c r="X62" i="3"/>
  <c r="X63" i="3"/>
  <c r="FB61" i="3"/>
  <c r="FB62" i="3"/>
  <c r="FB63" i="3"/>
  <c r="FB64" i="3"/>
  <c r="EE61" i="3"/>
  <c r="EE62" i="3"/>
  <c r="EE63" i="3"/>
  <c r="EE64" i="3"/>
  <c r="W61" i="3"/>
  <c r="W62" i="3"/>
  <c r="W63" i="3"/>
  <c r="W64" i="3"/>
  <c r="EF63" i="3"/>
  <c r="EF64" i="3"/>
  <c r="EF61" i="3"/>
  <c r="EF62" i="3"/>
  <c r="CL61" i="3"/>
  <c r="CL62" i="3"/>
  <c r="CL63" i="3"/>
  <c r="DJ62" i="3"/>
  <c r="DJ61" i="3"/>
  <c r="DJ64" i="3"/>
  <c r="FH88" i="3"/>
  <c r="CR88" i="3"/>
  <c r="DO88" i="3"/>
  <c r="FI88" i="3"/>
  <c r="EK88" i="3"/>
  <c r="EL88" i="3"/>
  <c r="AC88" i="3"/>
  <c r="AS64" i="3"/>
  <c r="AS63" i="3"/>
  <c r="AS62" i="3"/>
  <c r="BN63" i="3"/>
  <c r="BN62" i="3"/>
  <c r="AS61" i="3"/>
  <c r="BN61" i="3"/>
  <c r="BT88" i="3"/>
  <c r="FE24" i="3"/>
  <c r="Z12" i="3"/>
  <c r="FE23" i="3"/>
  <c r="FE25" i="3"/>
  <c r="AU79" i="3"/>
  <c r="BP17" i="3"/>
  <c r="FI101" i="3"/>
  <c r="FI100" i="3"/>
  <c r="FI99" i="3"/>
  <c r="FI98" i="3"/>
  <c r="FI105" i="3"/>
  <c r="FI104" i="3"/>
  <c r="FI103" i="3"/>
  <c r="FI102" i="3"/>
  <c r="EL101" i="3"/>
  <c r="EL100" i="3"/>
  <c r="EL99" i="3"/>
  <c r="EL98" i="3"/>
  <c r="EL105" i="3"/>
  <c r="EL104" i="3"/>
  <c r="EL103" i="3"/>
  <c r="EL102" i="3"/>
  <c r="EK101" i="3"/>
  <c r="EK100" i="3"/>
  <c r="EK99" i="3"/>
  <c r="EK98" i="3"/>
  <c r="EK105" i="3"/>
  <c r="EK104" i="3"/>
  <c r="EK103" i="3"/>
  <c r="EK102" i="3"/>
  <c r="CR99" i="3"/>
  <c r="CR98" i="3"/>
  <c r="CR100" i="3"/>
  <c r="CR103" i="3"/>
  <c r="CR102" i="3"/>
  <c r="CR101" i="3"/>
  <c r="CR104" i="3"/>
  <c r="CR105" i="3"/>
  <c r="BT99" i="3"/>
  <c r="BT98" i="3"/>
  <c r="BT100" i="3"/>
  <c r="BT103" i="3"/>
  <c r="BT102" i="3"/>
  <c r="BT101" i="3"/>
  <c r="BT104" i="3"/>
  <c r="BT105" i="3"/>
  <c r="DO98" i="3"/>
  <c r="DO101" i="3"/>
  <c r="DO99" i="3"/>
  <c r="DO102" i="3"/>
  <c r="DO105" i="3"/>
  <c r="DO104" i="3"/>
  <c r="DO100" i="3"/>
  <c r="DO103" i="3"/>
  <c r="AC101" i="3"/>
  <c r="AC100" i="3"/>
  <c r="AC99" i="3"/>
  <c r="AC98" i="3"/>
  <c r="AC105" i="3"/>
  <c r="AC104" i="3"/>
  <c r="AC103" i="3"/>
  <c r="AC102" i="3"/>
  <c r="FH100" i="3"/>
  <c r="FH99" i="3"/>
  <c r="FH98" i="3"/>
  <c r="FH104" i="3"/>
  <c r="FH101" i="3"/>
  <c r="FH103" i="3"/>
  <c r="FH102" i="3"/>
  <c r="FH105" i="3"/>
  <c r="AU12" i="3"/>
  <c r="AU12" i="16" s="1"/>
  <c r="EK90" i="3"/>
  <c r="EK89" i="3"/>
  <c r="EK87" i="3"/>
  <c r="EK92" i="3"/>
  <c r="EK91" i="3"/>
  <c r="EK94" i="3"/>
  <c r="EK93" i="3"/>
  <c r="EK96" i="3"/>
  <c r="EK95" i="3"/>
  <c r="AC90" i="3"/>
  <c r="AC89" i="3"/>
  <c r="AC87" i="3"/>
  <c r="AC93" i="3"/>
  <c r="AC92" i="3"/>
  <c r="AC91" i="3"/>
  <c r="AC94" i="3"/>
  <c r="AC96" i="3"/>
  <c r="AC95" i="3"/>
  <c r="BT87" i="3"/>
  <c r="BT90" i="3"/>
  <c r="BT89" i="3"/>
  <c r="BT93" i="3"/>
  <c r="BT92" i="3"/>
  <c r="BT94" i="3"/>
  <c r="BT91" i="3"/>
  <c r="BT95" i="3"/>
  <c r="BT96" i="3"/>
  <c r="CR87" i="3"/>
  <c r="CR90" i="3"/>
  <c r="CR93" i="3"/>
  <c r="CR89" i="3"/>
  <c r="CR92" i="3"/>
  <c r="CR94" i="3"/>
  <c r="CR91" i="3"/>
  <c r="CR95" i="3"/>
  <c r="CR96" i="3"/>
  <c r="DO87" i="3"/>
  <c r="DO90" i="3"/>
  <c r="DO89" i="3"/>
  <c r="DO93" i="3"/>
  <c r="DO92" i="3"/>
  <c r="DO91" i="3"/>
  <c r="DO96" i="3"/>
  <c r="DO95" i="3"/>
  <c r="DO94" i="3"/>
  <c r="FH89" i="3"/>
  <c r="FH87" i="3"/>
  <c r="FH92" i="3"/>
  <c r="FH91" i="3"/>
  <c r="FH93" i="3"/>
  <c r="FH90" i="3"/>
  <c r="FH96" i="3"/>
  <c r="FH95" i="3"/>
  <c r="FH94" i="3"/>
  <c r="FI90" i="3"/>
  <c r="FI89" i="3"/>
  <c r="FI87" i="3"/>
  <c r="FI92" i="3"/>
  <c r="FI91" i="3"/>
  <c r="FI94" i="3"/>
  <c r="FI96" i="3"/>
  <c r="FI95" i="3"/>
  <c r="FI93" i="3"/>
  <c r="EL90" i="3"/>
  <c r="EL89" i="3"/>
  <c r="EL87" i="3"/>
  <c r="EL92" i="3"/>
  <c r="EL91" i="3"/>
  <c r="EL95" i="3"/>
  <c r="EL93" i="3"/>
  <c r="EL94" i="3"/>
  <c r="EL96" i="3"/>
  <c r="EI12" i="3"/>
  <c r="AU50" i="3"/>
  <c r="AU52" i="3"/>
  <c r="AU49" i="3"/>
  <c r="AU54" i="3"/>
  <c r="EI37" i="3"/>
  <c r="EI36" i="3"/>
  <c r="FE37" i="3"/>
  <c r="FE36" i="3"/>
  <c r="Z37" i="3"/>
  <c r="Z36" i="3"/>
  <c r="AW124" i="3"/>
  <c r="AU37" i="3"/>
  <c r="AU36" i="3"/>
  <c r="AU53" i="3"/>
  <c r="AT36" i="3"/>
  <c r="AR34" i="16" s="1"/>
  <c r="AT37" i="3"/>
  <c r="AR35" i="16" s="1"/>
  <c r="DM37" i="3"/>
  <c r="DM36" i="3"/>
  <c r="DL37" i="3"/>
  <c r="DL36" i="3"/>
  <c r="CN37" i="3"/>
  <c r="CN36" i="3"/>
  <c r="CO37" i="3"/>
  <c r="CO36" i="3"/>
  <c r="AW71" i="3"/>
  <c r="FF112" i="3"/>
  <c r="FF17" i="3" s="1"/>
  <c r="DL60" i="3"/>
  <c r="CN23" i="3"/>
  <c r="BP133" i="3"/>
  <c r="AA112" i="3"/>
  <c r="AA12" i="3" s="1"/>
  <c r="DL52" i="3"/>
  <c r="DL53" i="3"/>
  <c r="DL49" i="3"/>
  <c r="DL54" i="3"/>
  <c r="DL50" i="3"/>
  <c r="BQ26" i="3"/>
  <c r="FF142" i="3"/>
  <c r="FF78" i="3" s="1"/>
  <c r="BQ25" i="3"/>
  <c r="CN59" i="3"/>
  <c r="BQ23" i="3"/>
  <c r="CN56" i="3"/>
  <c r="CN49" i="3"/>
  <c r="Y130" i="3"/>
  <c r="BQ49" i="3"/>
  <c r="CQ69" i="3"/>
  <c r="EH130" i="3"/>
  <c r="EG130" i="3"/>
  <c r="AV112" i="3"/>
  <c r="AV12" i="3" s="1"/>
  <c r="AV12" i="16" s="1"/>
  <c r="BR142" i="3"/>
  <c r="BR78" i="3" s="1"/>
  <c r="FC130" i="3"/>
  <c r="DL17" i="3"/>
  <c r="AU134" i="3"/>
  <c r="BP78" i="3"/>
  <c r="Z26" i="3"/>
  <c r="Z59" i="3"/>
  <c r="BS137" i="3"/>
  <c r="BS55" i="3" s="1"/>
  <c r="BS136" i="3" s="1"/>
  <c r="BP132" i="3"/>
  <c r="AT60" i="3"/>
  <c r="AR54" i="16" s="1"/>
  <c r="BP60" i="3"/>
  <c r="FF137" i="3"/>
  <c r="FF55" i="3" s="1"/>
  <c r="FF133" i="3" s="1"/>
  <c r="BP58" i="3"/>
  <c r="AT132" i="3"/>
  <c r="AT136" i="3"/>
  <c r="BP134" i="3"/>
  <c r="AT59" i="3"/>
  <c r="AR53" i="16" s="1"/>
  <c r="CO142" i="3"/>
  <c r="CO78" i="3" s="1"/>
  <c r="AT57" i="3"/>
  <c r="AR51" i="16" s="1"/>
  <c r="BP57" i="3"/>
  <c r="AR49" i="16"/>
  <c r="AT134" i="3"/>
  <c r="BO130" i="3"/>
  <c r="BO64" i="3" s="1"/>
  <c r="BP135" i="3"/>
  <c r="BP59" i="3"/>
  <c r="AT135" i="3"/>
  <c r="AT58" i="3"/>
  <c r="AR52" i="16" s="1"/>
  <c r="BS127" i="3"/>
  <c r="BP136" i="3"/>
  <c r="AT133" i="3"/>
  <c r="CM130" i="3"/>
  <c r="CM64" i="3" s="1"/>
  <c r="DM142" i="3"/>
  <c r="DM79" i="3" s="1"/>
  <c r="AU58" i="3"/>
  <c r="Z58" i="3"/>
  <c r="AU56" i="3"/>
  <c r="Z136" i="3"/>
  <c r="BR127" i="3"/>
  <c r="AU60" i="3"/>
  <c r="Z56" i="3"/>
  <c r="Z133" i="3"/>
  <c r="AU59" i="3"/>
  <c r="Z60" i="3"/>
  <c r="Z25" i="3"/>
  <c r="AU132" i="3"/>
  <c r="AU136" i="3"/>
  <c r="Z134" i="3"/>
  <c r="Z23" i="3"/>
  <c r="AU133" i="3"/>
  <c r="AU57" i="3"/>
  <c r="Z57" i="3"/>
  <c r="Z132" i="3"/>
  <c r="AA127" i="3"/>
  <c r="BP51" i="3"/>
  <c r="BP50" i="3"/>
  <c r="BP52" i="3"/>
  <c r="BP49" i="3"/>
  <c r="DL25" i="3"/>
  <c r="BQ17" i="3"/>
  <c r="BP54" i="3"/>
  <c r="DL26" i="3"/>
  <c r="DL24" i="3"/>
  <c r="CO115" i="3"/>
  <c r="CO49" i="3" s="1"/>
  <c r="CN136" i="3"/>
  <c r="CN52" i="3"/>
  <c r="CN54" i="3"/>
  <c r="CN60" i="3"/>
  <c r="CN134" i="3"/>
  <c r="CN51" i="3"/>
  <c r="CN58" i="3"/>
  <c r="CN133" i="3"/>
  <c r="CN53" i="3"/>
  <c r="CN135" i="3"/>
  <c r="CN132" i="3"/>
  <c r="AT12" i="3"/>
  <c r="AT12" i="16" s="1"/>
  <c r="BQ50" i="3"/>
  <c r="FE60" i="3"/>
  <c r="BQ52" i="3"/>
  <c r="BQ53" i="3"/>
  <c r="BQ54" i="3"/>
  <c r="DL135" i="3"/>
  <c r="DL56" i="3"/>
  <c r="DL134" i="3"/>
  <c r="DL59" i="3"/>
  <c r="DL136" i="3"/>
  <c r="BS115" i="3"/>
  <c r="BS52" i="3" s="1"/>
  <c r="DL133" i="3"/>
  <c r="DL58" i="3"/>
  <c r="DL132" i="3"/>
  <c r="CO137" i="3"/>
  <c r="CO55" i="3" s="1"/>
  <c r="CO134" i="3" s="1"/>
  <c r="FE57" i="3"/>
  <c r="CN12" i="3"/>
  <c r="FE56" i="3"/>
  <c r="AT25" i="3"/>
  <c r="AR23" i="16" s="1"/>
  <c r="DN116" i="3"/>
  <c r="FE134" i="3"/>
  <c r="FE132" i="3"/>
  <c r="FE58" i="3"/>
  <c r="FE133" i="3"/>
  <c r="FE135" i="3"/>
  <c r="FE59" i="3"/>
  <c r="AT49" i="3"/>
  <c r="AR43" i="16" s="1"/>
  <c r="CO112" i="3"/>
  <c r="CO17" i="3" s="1"/>
  <c r="DM137" i="3"/>
  <c r="DM55" i="3" s="1"/>
  <c r="DM132" i="3" s="1"/>
  <c r="DM115" i="3"/>
  <c r="DM50" i="3" s="1"/>
  <c r="BR137" i="3"/>
  <c r="BR55" i="3" s="1"/>
  <c r="BR133" i="3" s="1"/>
  <c r="AT50" i="3"/>
  <c r="AR44" i="16" s="1"/>
  <c r="AT53" i="3"/>
  <c r="AR47" i="16" s="1"/>
  <c r="AA115" i="3"/>
  <c r="AA51" i="3" s="1"/>
  <c r="AT51" i="3"/>
  <c r="AR45" i="16" s="1"/>
  <c r="AT54" i="3"/>
  <c r="AR48" i="16" s="1"/>
  <c r="AV115" i="3"/>
  <c r="AV49" i="3" s="1"/>
  <c r="BR112" i="3"/>
  <c r="BR12" i="3" s="1"/>
  <c r="AB140" i="3"/>
  <c r="BR23" i="3"/>
  <c r="AA137" i="3"/>
  <c r="AA55" i="3" s="1"/>
  <c r="AA135" i="3" s="1"/>
  <c r="BR115" i="3"/>
  <c r="BR51" i="3" s="1"/>
  <c r="AB114" i="3"/>
  <c r="AB112" i="3" s="1"/>
  <c r="AT24" i="3"/>
  <c r="AR22" i="16" s="1"/>
  <c r="CN26" i="3"/>
  <c r="AB141" i="3"/>
  <c r="BS142" i="3"/>
  <c r="BS78" i="3" s="1"/>
  <c r="DN124" i="3"/>
  <c r="AB143" i="3"/>
  <c r="AV24" i="3"/>
  <c r="FF127" i="3"/>
  <c r="CN25" i="3"/>
  <c r="AT23" i="3"/>
  <c r="AR21" i="16" s="1"/>
  <c r="AV127" i="3"/>
  <c r="CN79" i="3"/>
  <c r="CN78" i="3"/>
  <c r="AV79" i="3"/>
  <c r="AV78" i="3"/>
  <c r="EI79" i="3"/>
  <c r="EI78" i="3"/>
  <c r="FE54" i="3"/>
  <c r="FE52" i="3"/>
  <c r="FE50" i="3"/>
  <c r="FE49" i="3"/>
  <c r="FE51" i="3"/>
  <c r="FE53" i="3"/>
  <c r="EI52" i="3"/>
  <c r="EI54" i="3"/>
  <c r="EI53" i="3"/>
  <c r="EI50" i="3"/>
  <c r="EI49" i="3"/>
  <c r="EI51" i="3"/>
  <c r="FE12" i="3"/>
  <c r="FE17" i="3"/>
  <c r="AU25" i="3"/>
  <c r="AU24" i="3"/>
  <c r="AU23" i="3"/>
  <c r="AU26" i="3"/>
  <c r="EI23" i="3"/>
  <c r="EI25" i="3"/>
  <c r="EI24" i="3"/>
  <c r="EI26" i="3"/>
  <c r="AB139" i="3"/>
  <c r="AB125" i="3"/>
  <c r="AB128" i="3"/>
  <c r="AB121" i="3"/>
  <c r="AB138" i="3"/>
  <c r="AB120" i="3"/>
  <c r="DN123" i="3"/>
  <c r="DN121" i="3"/>
  <c r="DN68" i="3"/>
  <c r="AB129" i="3"/>
  <c r="DN140" i="3"/>
  <c r="BS26" i="3"/>
  <c r="DM24" i="3"/>
  <c r="DN141" i="3"/>
  <c r="AB117" i="3"/>
  <c r="AB126" i="3"/>
  <c r="AB116" i="3"/>
  <c r="DN117" i="3"/>
  <c r="AB123" i="3"/>
  <c r="AB119" i="3"/>
  <c r="DN138" i="3"/>
  <c r="AB124" i="3"/>
  <c r="AB118" i="3"/>
  <c r="DN126" i="3"/>
  <c r="CQ119" i="3"/>
  <c r="FF115" i="3"/>
  <c r="DN69" i="3"/>
  <c r="CQ139" i="3"/>
  <c r="CQ140" i="3"/>
  <c r="CQ117" i="3"/>
  <c r="DN67" i="3"/>
  <c r="CQ131" i="3"/>
  <c r="CQ121" i="3"/>
  <c r="CQ120" i="3"/>
  <c r="CQ118" i="3"/>
  <c r="CQ138" i="3"/>
  <c r="AV137" i="3"/>
  <c r="AV55" i="3" s="1"/>
  <c r="AV135" i="3" s="1"/>
  <c r="DM112" i="3"/>
  <c r="DM17" i="3" s="1"/>
  <c r="AB71" i="3"/>
  <c r="BS112" i="3"/>
  <c r="BS17" i="3" s="1"/>
  <c r="CQ67" i="3"/>
  <c r="CQ66" i="3"/>
  <c r="CQ70" i="3"/>
  <c r="CQ114" i="3"/>
  <c r="AB131" i="3"/>
  <c r="AB144" i="3"/>
  <c r="BQ78" i="3"/>
  <c r="BQ79" i="3"/>
  <c r="FG125" i="3"/>
  <c r="CP140" i="3"/>
  <c r="CP66" i="3"/>
  <c r="CP144" i="3"/>
  <c r="FG116" i="3"/>
  <c r="DN71" i="3"/>
  <c r="EJ66" i="3"/>
  <c r="EJ71" i="3"/>
  <c r="FG71" i="3"/>
  <c r="AW66" i="3"/>
  <c r="EJ141" i="3"/>
  <c r="DN66" i="3"/>
  <c r="DN119" i="3"/>
  <c r="CQ116" i="3"/>
  <c r="CQ113" i="3"/>
  <c r="AB66" i="3"/>
  <c r="EJ70" i="3"/>
  <c r="EJ67" i="3"/>
  <c r="CP118" i="3"/>
  <c r="DN120" i="3"/>
  <c r="DN143" i="3"/>
  <c r="DN142" i="3" s="1"/>
  <c r="CQ141" i="3"/>
  <c r="CQ128" i="3"/>
  <c r="CQ68" i="3"/>
  <c r="AB67" i="3"/>
  <c r="FG70" i="3"/>
  <c r="FG66" i="3"/>
  <c r="AW117" i="3"/>
  <c r="FG69" i="3"/>
  <c r="AW69" i="3"/>
  <c r="CP69" i="3"/>
  <c r="AW139" i="3"/>
  <c r="BQ133" i="3"/>
  <c r="BQ134" i="3"/>
  <c r="BQ135" i="3"/>
  <c r="BQ132" i="3"/>
  <c r="BQ59" i="3"/>
  <c r="BQ57" i="3"/>
  <c r="BQ136" i="3"/>
  <c r="BQ60" i="3"/>
  <c r="BQ56" i="3"/>
  <c r="BQ58" i="3"/>
  <c r="DK130" i="3"/>
  <c r="DK63" i="3" s="1"/>
  <c r="EJ140" i="3"/>
  <c r="EJ120" i="3"/>
  <c r="EJ129" i="3"/>
  <c r="CP71" i="3"/>
  <c r="EJ116" i="3"/>
  <c r="EJ128" i="3"/>
  <c r="CP123" i="3"/>
  <c r="DN118" i="3"/>
  <c r="DN114" i="3"/>
  <c r="DN129" i="3"/>
  <c r="CQ124" i="3"/>
  <c r="CQ129" i="3"/>
  <c r="CQ127" i="3" s="1"/>
  <c r="CQ143" i="3"/>
  <c r="CQ142" i="3" s="1"/>
  <c r="AW67" i="3"/>
  <c r="EJ126" i="3"/>
  <c r="EJ119" i="3"/>
  <c r="EJ125" i="3"/>
  <c r="EJ138" i="3"/>
  <c r="EJ118" i="3"/>
  <c r="EJ113" i="3"/>
  <c r="CP67" i="3"/>
  <c r="DN113" i="3"/>
  <c r="DN139" i="3"/>
  <c r="DN125" i="3"/>
  <c r="CQ123" i="3"/>
  <c r="CQ125" i="3"/>
  <c r="CQ126" i="3"/>
  <c r="AB68" i="3"/>
  <c r="AB69" i="3"/>
  <c r="AW126" i="3"/>
  <c r="BP26" i="3"/>
  <c r="BP24" i="3"/>
  <c r="BP23" i="3"/>
  <c r="BP25" i="3"/>
  <c r="EJ121" i="3"/>
  <c r="CP68" i="3"/>
  <c r="DN131" i="3"/>
  <c r="DN128" i="3"/>
  <c r="FG119" i="3"/>
  <c r="AW116" i="3"/>
  <c r="EJ143" i="3"/>
  <c r="EJ123" i="3"/>
  <c r="AW121" i="3"/>
  <c r="CR72" i="3"/>
  <c r="CR77" i="3"/>
  <c r="CR43" i="3"/>
  <c r="CR76" i="3"/>
  <c r="CR21" i="3"/>
  <c r="CR22" i="3" s="1"/>
  <c r="CR19" i="3"/>
  <c r="CR65" i="3"/>
  <c r="CR71" i="3" s="1"/>
  <c r="CR28" i="3"/>
  <c r="CR80" i="3"/>
  <c r="CR97" i="3"/>
  <c r="CR42" i="3"/>
  <c r="CR10" i="3"/>
  <c r="CR114" i="3" s="1"/>
  <c r="CR20" i="3"/>
  <c r="CR18" i="3"/>
  <c r="CR17" i="16" s="1"/>
  <c r="CR14" i="3"/>
  <c r="CR40" i="3"/>
  <c r="CR45" i="3"/>
  <c r="CR41" i="3"/>
  <c r="CR38" i="3"/>
  <c r="CR33" i="3"/>
  <c r="CR44" i="3"/>
  <c r="CR13" i="3"/>
  <c r="CR75" i="3"/>
  <c r="CR48" i="3"/>
  <c r="CR27" i="3"/>
  <c r="CR73" i="3"/>
  <c r="CR31" i="3"/>
  <c r="CR32" i="3" s="1"/>
  <c r="CR15" i="3"/>
  <c r="CR16" i="3" s="1"/>
  <c r="CR47" i="3"/>
  <c r="CR35" i="3"/>
  <c r="CR30" i="3"/>
  <c r="CR39" i="3"/>
  <c r="CR29" i="3"/>
  <c r="CR84" i="3"/>
  <c r="CR81" i="3"/>
  <c r="CR86" i="3"/>
  <c r="CR82" i="3"/>
  <c r="CR83" i="3"/>
  <c r="CR85" i="3"/>
  <c r="CP129" i="3"/>
  <c r="CP143" i="3"/>
  <c r="CP139" i="3"/>
  <c r="FD130" i="3"/>
  <c r="FG68" i="3"/>
  <c r="FG121" i="3"/>
  <c r="FG126" i="3"/>
  <c r="AW128" i="3"/>
  <c r="AW119" i="3"/>
  <c r="AW70" i="3"/>
  <c r="FI80" i="3"/>
  <c r="FI13" i="3"/>
  <c r="FI28" i="3"/>
  <c r="FI97" i="3"/>
  <c r="FI43" i="3"/>
  <c r="FI72" i="3"/>
  <c r="FI76" i="3"/>
  <c r="FI45" i="3"/>
  <c r="FI44" i="3"/>
  <c r="FI31" i="3"/>
  <c r="FI32" i="3" s="1"/>
  <c r="FI40" i="3"/>
  <c r="FI65" i="3"/>
  <c r="FI69" i="3" s="1"/>
  <c r="FI33" i="3"/>
  <c r="FI19" i="3"/>
  <c r="FI29" i="3"/>
  <c r="FI47" i="3"/>
  <c r="FI20" i="3"/>
  <c r="FI73" i="3"/>
  <c r="FI77" i="3"/>
  <c r="FI39" i="3"/>
  <c r="FI35" i="3"/>
  <c r="FI41" i="3"/>
  <c r="FI42" i="3"/>
  <c r="FI27" i="3"/>
  <c r="FI21" i="3"/>
  <c r="FI22" i="3" s="1"/>
  <c r="FI10" i="3"/>
  <c r="FI121" i="3" s="1"/>
  <c r="FI30" i="3"/>
  <c r="FI38" i="3"/>
  <c r="FI15" i="3"/>
  <c r="FI16" i="3" s="1"/>
  <c r="FI14" i="3"/>
  <c r="FI18" i="3"/>
  <c r="FI48" i="3"/>
  <c r="FI75" i="3"/>
  <c r="FI82" i="3"/>
  <c r="FI84" i="3"/>
  <c r="FI86" i="3"/>
  <c r="FI81" i="3"/>
  <c r="FI85" i="3"/>
  <c r="FI83" i="3"/>
  <c r="CP125" i="3"/>
  <c r="AA142" i="3"/>
  <c r="AX110" i="3"/>
  <c r="AX9" i="3" s="1"/>
  <c r="EL30" i="3"/>
  <c r="EL19" i="3"/>
  <c r="EL40" i="3"/>
  <c r="EL48" i="3"/>
  <c r="EL75" i="3"/>
  <c r="EL42" i="3"/>
  <c r="EL33" i="3"/>
  <c r="EL28" i="3"/>
  <c r="EL97" i="3"/>
  <c r="EL10" i="3"/>
  <c r="EL119" i="3" s="1"/>
  <c r="EL45" i="3"/>
  <c r="EL72" i="3"/>
  <c r="EL27" i="3"/>
  <c r="EL14" i="3"/>
  <c r="EL44" i="3"/>
  <c r="EL39" i="3"/>
  <c r="EL80" i="3"/>
  <c r="EL18" i="3"/>
  <c r="EL38" i="3"/>
  <c r="EL21" i="3"/>
  <c r="EL22" i="3" s="1"/>
  <c r="EL73" i="3"/>
  <c r="EL76" i="3"/>
  <c r="EL41" i="3"/>
  <c r="EL13" i="3"/>
  <c r="EL20" i="3"/>
  <c r="EL65" i="3"/>
  <c r="EL68" i="3" s="1"/>
  <c r="EL43" i="3"/>
  <c r="EL35" i="3"/>
  <c r="EL31" i="3"/>
  <c r="EL32" i="3" s="1"/>
  <c r="EL15" i="3"/>
  <c r="EL16" i="3" s="1"/>
  <c r="EL47" i="3"/>
  <c r="EL77" i="3"/>
  <c r="EL29" i="3"/>
  <c r="EL86" i="3"/>
  <c r="EL81" i="3"/>
  <c r="EL84" i="3"/>
  <c r="EL82" i="3"/>
  <c r="EL83" i="3"/>
  <c r="EL85" i="3"/>
  <c r="EJ144" i="3"/>
  <c r="EJ131" i="3"/>
  <c r="EJ139" i="3"/>
  <c r="CP138" i="3"/>
  <c r="CP119" i="3"/>
  <c r="CP128" i="3"/>
  <c r="BT45" i="3"/>
  <c r="BT43" i="3"/>
  <c r="BT27" i="3"/>
  <c r="BT80" i="3"/>
  <c r="BT31" i="3"/>
  <c r="BT32" i="3" s="1"/>
  <c r="BT35" i="3"/>
  <c r="BT72" i="3"/>
  <c r="BT47" i="3"/>
  <c r="BT28" i="3"/>
  <c r="BT19" i="3"/>
  <c r="BT30" i="3"/>
  <c r="BT40" i="3"/>
  <c r="BT38" i="3"/>
  <c r="BT73" i="3"/>
  <c r="BT76" i="3"/>
  <c r="BT13" i="3"/>
  <c r="BT20" i="3"/>
  <c r="BT44" i="3"/>
  <c r="BT42" i="3"/>
  <c r="BT97" i="3"/>
  <c r="BT15" i="3"/>
  <c r="BT16" i="3" s="1"/>
  <c r="BT33" i="3"/>
  <c r="BT48" i="3"/>
  <c r="BT10" i="3"/>
  <c r="BT140" i="3" s="1"/>
  <c r="BT18" i="3"/>
  <c r="BT17" i="16" s="1"/>
  <c r="BT65" i="3"/>
  <c r="BT66" i="3" s="1"/>
  <c r="BT39" i="3"/>
  <c r="BT14" i="3"/>
  <c r="BT75" i="3"/>
  <c r="BT77" i="3"/>
  <c r="BT41" i="3"/>
  <c r="BT21" i="3"/>
  <c r="BT22" i="3" s="1"/>
  <c r="BT29" i="3"/>
  <c r="BT85" i="3"/>
  <c r="BT81" i="3"/>
  <c r="BT84" i="3"/>
  <c r="BT83" i="3"/>
  <c r="BT82" i="3"/>
  <c r="BT86" i="3"/>
  <c r="FG120" i="3"/>
  <c r="AW140" i="3"/>
  <c r="AW114" i="3"/>
  <c r="AW129" i="3"/>
  <c r="EK35" i="3"/>
  <c r="EK43" i="3"/>
  <c r="EK27" i="3"/>
  <c r="EK20" i="3"/>
  <c r="EK10" i="3"/>
  <c r="EK140" i="3" s="1"/>
  <c r="EK29" i="3"/>
  <c r="EK73" i="3"/>
  <c r="EK39" i="3"/>
  <c r="EK14" i="3"/>
  <c r="EK19" i="3"/>
  <c r="EK97" i="3"/>
  <c r="EK47" i="3"/>
  <c r="EK77" i="3"/>
  <c r="EK42" i="3"/>
  <c r="EK38" i="3"/>
  <c r="EK33" i="3"/>
  <c r="EK65" i="3"/>
  <c r="EK67" i="3" s="1"/>
  <c r="EK28" i="3"/>
  <c r="EK21" i="3"/>
  <c r="EK22" i="3" s="1"/>
  <c r="EK41" i="3"/>
  <c r="EK18" i="3"/>
  <c r="EK15" i="3"/>
  <c r="EK16" i="3" s="1"/>
  <c r="EK13" i="3"/>
  <c r="EK75" i="3"/>
  <c r="EK30" i="3"/>
  <c r="EK72" i="3"/>
  <c r="EK76" i="3"/>
  <c r="EK45" i="3"/>
  <c r="EK44" i="3"/>
  <c r="EK80" i="3"/>
  <c r="EK40" i="3"/>
  <c r="EK48" i="3"/>
  <c r="EK31" i="3"/>
  <c r="EK32" i="3" s="1"/>
  <c r="EK85" i="3"/>
  <c r="EK81" i="3"/>
  <c r="EK86" i="3"/>
  <c r="EK84" i="3"/>
  <c r="EK82" i="3"/>
  <c r="EK83" i="3"/>
  <c r="BU110" i="3"/>
  <c r="BU9" i="3" s="1"/>
  <c r="CP113" i="3"/>
  <c r="CP124" i="3"/>
  <c r="CP131" i="3"/>
  <c r="CP120" i="3"/>
  <c r="FH18" i="3"/>
  <c r="FH41" i="3"/>
  <c r="FH39" i="3"/>
  <c r="FH73" i="3"/>
  <c r="FH72" i="3"/>
  <c r="FH80" i="3"/>
  <c r="FH21" i="3"/>
  <c r="FH22" i="3" s="1"/>
  <c r="FH31" i="3"/>
  <c r="FH32" i="3" s="1"/>
  <c r="FH45" i="3"/>
  <c r="FH20" i="3"/>
  <c r="FH77" i="3"/>
  <c r="FH44" i="3"/>
  <c r="FH42" i="3"/>
  <c r="FH27" i="3"/>
  <c r="FH40" i="3"/>
  <c r="FH75" i="3"/>
  <c r="FH35" i="3"/>
  <c r="FH43" i="3"/>
  <c r="FH65" i="3"/>
  <c r="FH69" i="3" s="1"/>
  <c r="FH97" i="3"/>
  <c r="FH76" i="3"/>
  <c r="FH30" i="3"/>
  <c r="FH47" i="3"/>
  <c r="FH13" i="3"/>
  <c r="FH33" i="3"/>
  <c r="FH38" i="3"/>
  <c r="FH14" i="3"/>
  <c r="FH29" i="3"/>
  <c r="FH28" i="3"/>
  <c r="FH48" i="3"/>
  <c r="FH15" i="3"/>
  <c r="FH16" i="3" s="1"/>
  <c r="FH10" i="3"/>
  <c r="FH114" i="3" s="1"/>
  <c r="FH19" i="3"/>
  <c r="FH85" i="3"/>
  <c r="FH82" i="3"/>
  <c r="FH83" i="3"/>
  <c r="FH81" i="3"/>
  <c r="FH84" i="3"/>
  <c r="FH86" i="3"/>
  <c r="FG113" i="3"/>
  <c r="FG138" i="3"/>
  <c r="AW138" i="3"/>
  <c r="DO86" i="3"/>
  <c r="DO82" i="3"/>
  <c r="DO84" i="3"/>
  <c r="DO81" i="3"/>
  <c r="DO85" i="3"/>
  <c r="DO83" i="3"/>
  <c r="DO80" i="3"/>
  <c r="DO75" i="3"/>
  <c r="DO31" i="3"/>
  <c r="DO32" i="3" s="1"/>
  <c r="DO10" i="3"/>
  <c r="DO141" i="3" s="1"/>
  <c r="DO47" i="3"/>
  <c r="DO44" i="3"/>
  <c r="DO13" i="3"/>
  <c r="DO14" i="3"/>
  <c r="DO38" i="3"/>
  <c r="DO15" i="3"/>
  <c r="DO16" i="3" s="1"/>
  <c r="DO41" i="3"/>
  <c r="DO28" i="3"/>
  <c r="DO72" i="3"/>
  <c r="DO73" i="3"/>
  <c r="DO76" i="3"/>
  <c r="DO65" i="3"/>
  <c r="DO71" i="3" s="1"/>
  <c r="DO77" i="3"/>
  <c r="DO43" i="3"/>
  <c r="DO29" i="3"/>
  <c r="DO39" i="3"/>
  <c r="DO40" i="3"/>
  <c r="DO45" i="3"/>
  <c r="DO35" i="3"/>
  <c r="DO48" i="3"/>
  <c r="DO33" i="3"/>
  <c r="DO30" i="3"/>
  <c r="DO21" i="3"/>
  <c r="DO22" i="3" s="1"/>
  <c r="DO19" i="3"/>
  <c r="DO20" i="3"/>
  <c r="DO18" i="3"/>
  <c r="DO27" i="3"/>
  <c r="DO97" i="3"/>
  <c r="DO42" i="3"/>
  <c r="EJ69" i="3"/>
  <c r="EJ124" i="3"/>
  <c r="EJ114" i="3"/>
  <c r="CP117" i="3"/>
  <c r="CP126" i="3"/>
  <c r="CP141" i="3"/>
  <c r="EI56" i="3"/>
  <c r="EI59" i="3"/>
  <c r="EI133" i="3"/>
  <c r="EI60" i="3"/>
  <c r="EI57" i="3"/>
  <c r="EI58" i="3"/>
  <c r="EI136" i="3"/>
  <c r="EI134" i="3"/>
  <c r="EI135" i="3"/>
  <c r="EI132" i="3"/>
  <c r="FG124" i="3"/>
  <c r="FG140" i="3"/>
  <c r="FG117" i="3"/>
  <c r="AW118" i="3"/>
  <c r="AW113" i="3"/>
  <c r="AW131" i="3"/>
  <c r="FG128" i="3"/>
  <c r="FG129" i="3"/>
  <c r="FG131" i="3"/>
  <c r="AW144" i="3"/>
  <c r="AW142" i="3" s="1"/>
  <c r="AW120" i="3"/>
  <c r="CP22" i="3"/>
  <c r="CN20" i="16"/>
  <c r="FG118" i="3"/>
  <c r="FG139" i="3"/>
  <c r="FG123" i="3"/>
  <c r="AC39" i="3"/>
  <c r="AC73" i="3"/>
  <c r="AC13" i="3"/>
  <c r="AC29" i="3"/>
  <c r="AC47" i="3"/>
  <c r="AC44" i="3"/>
  <c r="AC43" i="3"/>
  <c r="AC97" i="3"/>
  <c r="AC42" i="3"/>
  <c r="AC38" i="3"/>
  <c r="AC41" i="3"/>
  <c r="AC30" i="3"/>
  <c r="AC48" i="3"/>
  <c r="AC45" i="3"/>
  <c r="AC14" i="3"/>
  <c r="AC35" i="3"/>
  <c r="AC76" i="3"/>
  <c r="AC65" i="3"/>
  <c r="AC70" i="3" s="1"/>
  <c r="AC21" i="3"/>
  <c r="AC22" i="3" s="1"/>
  <c r="AC15" i="3"/>
  <c r="AC16" i="3" s="1"/>
  <c r="AC75" i="3"/>
  <c r="AC40" i="3"/>
  <c r="AC20" i="3"/>
  <c r="AC80" i="3"/>
  <c r="AC28" i="3"/>
  <c r="AC72" i="3"/>
  <c r="AC31" i="3"/>
  <c r="AC32" i="3" s="1"/>
  <c r="AC33" i="3"/>
  <c r="AC19" i="3"/>
  <c r="AC77" i="3"/>
  <c r="AC10" i="3"/>
  <c r="AC129" i="3" s="1"/>
  <c r="AC27" i="3"/>
  <c r="AC18" i="3"/>
  <c r="AC86" i="3"/>
  <c r="AC81" i="3"/>
  <c r="AC84" i="3"/>
  <c r="AC85" i="3"/>
  <c r="AC83" i="3"/>
  <c r="AC82" i="3"/>
  <c r="CP121" i="3"/>
  <c r="CP114" i="3"/>
  <c r="FG143" i="3"/>
  <c r="FG142" i="3" s="1"/>
  <c r="FG141" i="3"/>
  <c r="FG114" i="3"/>
  <c r="AW141" i="3"/>
  <c r="AW123" i="3"/>
  <c r="AW125" i="3"/>
  <c r="B17" i="6"/>
  <c r="C17" i="6" s="1"/>
  <c r="AW36" i="16"/>
  <c r="AW98" i="16"/>
  <c r="AW94" i="16"/>
  <c r="AW95" i="16"/>
  <c r="AW99" i="16"/>
  <c r="AW96" i="16"/>
  <c r="AW97" i="16"/>
  <c r="AV101" i="16"/>
  <c r="AG6" i="16"/>
  <c r="CA6" i="16"/>
  <c r="FO6" i="16"/>
  <c r="BD6" i="16"/>
  <c r="CX6" i="16"/>
  <c r="DU6" i="16"/>
  <c r="ER6" i="16"/>
  <c r="AY6" i="3"/>
  <c r="AY110" i="3" s="1"/>
  <c r="AY9" i="3" s="1"/>
  <c r="CS6" i="3"/>
  <c r="EM6" i="3"/>
  <c r="FJ6" i="3"/>
  <c r="FJ110" i="3" s="1"/>
  <c r="FJ9" i="3" s="1"/>
  <c r="BV6" i="3"/>
  <c r="AD6" i="3"/>
  <c r="AD110" i="3" s="1"/>
  <c r="AD9" i="3" s="1"/>
  <c r="DP6" i="3"/>
  <c r="DP110" i="3" s="1"/>
  <c r="DP9" i="3" s="1"/>
  <c r="FF12" i="3" l="1"/>
  <c r="FF79" i="3"/>
  <c r="EJ122" i="3"/>
  <c r="FG122" i="3"/>
  <c r="AB122" i="3"/>
  <c r="AB24" i="3" s="1"/>
  <c r="CP122" i="3"/>
  <c r="CP25" i="3" s="1"/>
  <c r="DN122" i="3"/>
  <c r="DN26" i="3" s="1"/>
  <c r="AW122" i="3"/>
  <c r="CQ122" i="3"/>
  <c r="AA17" i="3"/>
  <c r="EG61" i="3"/>
  <c r="EG62" i="3"/>
  <c r="EG63" i="3"/>
  <c r="EG64" i="3"/>
  <c r="EH64" i="3"/>
  <c r="EH61" i="3"/>
  <c r="EH62" i="3"/>
  <c r="EH63" i="3"/>
  <c r="FD63" i="3"/>
  <c r="FD64" i="3"/>
  <c r="FD61" i="3"/>
  <c r="FD62" i="3"/>
  <c r="Y61" i="3"/>
  <c r="Y62" i="3"/>
  <c r="Y63" i="3"/>
  <c r="Y64" i="3"/>
  <c r="FC61" i="3"/>
  <c r="FC62" i="3"/>
  <c r="FC63" i="3"/>
  <c r="FC64" i="3"/>
  <c r="DK61" i="3"/>
  <c r="DK62" i="3"/>
  <c r="DK64" i="3"/>
  <c r="CM61" i="3"/>
  <c r="CM62" i="3"/>
  <c r="CM63" i="3"/>
  <c r="DP88" i="3"/>
  <c r="FJ88" i="3"/>
  <c r="AD88" i="3"/>
  <c r="BO63" i="3"/>
  <c r="BO62" i="3"/>
  <c r="BO61" i="3"/>
  <c r="BS50" i="3"/>
  <c r="BS49" i="3"/>
  <c r="AX88" i="3"/>
  <c r="BU88" i="3"/>
  <c r="AY88" i="3"/>
  <c r="AA53" i="3"/>
  <c r="AA54" i="3"/>
  <c r="AA52" i="3"/>
  <c r="AA49" i="3"/>
  <c r="AA50" i="3"/>
  <c r="BS133" i="3"/>
  <c r="FI114" i="3"/>
  <c r="FJ101" i="3"/>
  <c r="FJ100" i="3"/>
  <c r="FJ99" i="3"/>
  <c r="FJ98" i="3"/>
  <c r="FJ105" i="3"/>
  <c r="FJ104" i="3"/>
  <c r="FJ103" i="3"/>
  <c r="FJ102" i="3"/>
  <c r="BU100" i="3"/>
  <c r="BU99" i="3"/>
  <c r="BU101" i="3"/>
  <c r="BU104" i="3"/>
  <c r="BU103" i="3"/>
  <c r="BU102" i="3"/>
  <c r="BU98" i="3"/>
  <c r="BU105" i="3"/>
  <c r="AY101" i="3"/>
  <c r="AY99" i="3"/>
  <c r="AY98" i="3"/>
  <c r="AY104" i="3"/>
  <c r="AY103" i="3"/>
  <c r="AY102" i="3"/>
  <c r="AY100" i="3"/>
  <c r="AY105" i="3"/>
  <c r="AX101" i="3"/>
  <c r="AX95" i="16" s="1"/>
  <c r="AX100" i="3"/>
  <c r="AX94" i="16" s="1"/>
  <c r="AX98" i="3"/>
  <c r="AU92" i="16" s="1"/>
  <c r="AX105" i="3"/>
  <c r="AX99" i="16" s="1"/>
  <c r="AX99" i="3"/>
  <c r="AU93" i="16" s="1"/>
  <c r="AX104" i="3"/>
  <c r="AX98" i="16" s="1"/>
  <c r="AX103" i="3"/>
  <c r="AX97" i="16" s="1"/>
  <c r="AX102" i="3"/>
  <c r="AX96" i="16" s="1"/>
  <c r="AD101" i="3"/>
  <c r="AD100" i="3"/>
  <c r="AD99" i="3"/>
  <c r="AD98" i="3"/>
  <c r="AD105" i="3"/>
  <c r="AD104" i="3"/>
  <c r="AD103" i="3"/>
  <c r="AD102" i="3"/>
  <c r="DP99" i="3"/>
  <c r="DP98" i="3"/>
  <c r="DP100" i="3"/>
  <c r="DP103" i="3"/>
  <c r="DP101" i="3"/>
  <c r="DP102" i="3"/>
  <c r="DP104" i="3"/>
  <c r="DP105" i="3"/>
  <c r="AD90" i="3"/>
  <c r="AD89" i="3"/>
  <c r="AD87" i="3"/>
  <c r="AD93" i="3"/>
  <c r="AD92" i="3"/>
  <c r="AD91" i="3"/>
  <c r="AD95" i="3"/>
  <c r="AD94" i="3"/>
  <c r="AD96" i="3"/>
  <c r="BU87" i="3"/>
  <c r="BU91" i="3"/>
  <c r="BU90" i="3"/>
  <c r="BU89" i="3"/>
  <c r="BU95" i="3"/>
  <c r="BU94" i="3"/>
  <c r="BU93" i="3"/>
  <c r="BU92" i="3"/>
  <c r="BU96" i="3"/>
  <c r="FJ90" i="3"/>
  <c r="FJ89" i="3"/>
  <c r="FJ92" i="3"/>
  <c r="FJ91" i="3"/>
  <c r="FJ95" i="3"/>
  <c r="FJ87" i="3"/>
  <c r="FJ96" i="3"/>
  <c r="FJ94" i="3"/>
  <c r="FJ93" i="3"/>
  <c r="AX89" i="3"/>
  <c r="AU83" i="16" s="1"/>
  <c r="AX87" i="3"/>
  <c r="AU81" i="16" s="1"/>
  <c r="AX92" i="3"/>
  <c r="AU86" i="16" s="1"/>
  <c r="AX91" i="3"/>
  <c r="AU85" i="16" s="1"/>
  <c r="AX90" i="3"/>
  <c r="AU84" i="16" s="1"/>
  <c r="AX93" i="3"/>
  <c r="AU87" i="16" s="1"/>
  <c r="AX96" i="3"/>
  <c r="AU90" i="16" s="1"/>
  <c r="AX95" i="3"/>
  <c r="AU89" i="16" s="1"/>
  <c r="AX94" i="3"/>
  <c r="AU88" i="16" s="1"/>
  <c r="AY90" i="3"/>
  <c r="AY87" i="3"/>
  <c r="AY93" i="3"/>
  <c r="AY92" i="3"/>
  <c r="AY91" i="3"/>
  <c r="AY89" i="3"/>
  <c r="AY96" i="3"/>
  <c r="AY95" i="3"/>
  <c r="AY94" i="3"/>
  <c r="DP87" i="3"/>
  <c r="DP90" i="3"/>
  <c r="DP93" i="3"/>
  <c r="DP92" i="3"/>
  <c r="DP94" i="3"/>
  <c r="DP95" i="3"/>
  <c r="DP91" i="3"/>
  <c r="DP89" i="3"/>
  <c r="DP96" i="3"/>
  <c r="BS51" i="3"/>
  <c r="BS53" i="3"/>
  <c r="BS54" i="3"/>
  <c r="BS12" i="3"/>
  <c r="AV51" i="3"/>
  <c r="AV17" i="3"/>
  <c r="BS134" i="3"/>
  <c r="AV50" i="3"/>
  <c r="BS79" i="3"/>
  <c r="AV58" i="3"/>
  <c r="FF37" i="3"/>
  <c r="FF36" i="3"/>
  <c r="AA37" i="3"/>
  <c r="AA36" i="3"/>
  <c r="FH71" i="3"/>
  <c r="AV37" i="3"/>
  <c r="AV36" i="3"/>
  <c r="AV53" i="3"/>
  <c r="AV54" i="3"/>
  <c r="AV52" i="3"/>
  <c r="BS36" i="3"/>
  <c r="BS37" i="3"/>
  <c r="CQ36" i="3"/>
  <c r="CQ37" i="3"/>
  <c r="BR37" i="3"/>
  <c r="BR36" i="3"/>
  <c r="FI70" i="3"/>
  <c r="AU9" i="16"/>
  <c r="FF57" i="3"/>
  <c r="FF58" i="3"/>
  <c r="CO23" i="3"/>
  <c r="CO25" i="3"/>
  <c r="DM78" i="3"/>
  <c r="BR79" i="3"/>
  <c r="BS58" i="3"/>
  <c r="BS56" i="3"/>
  <c r="BS57" i="3"/>
  <c r="BS132" i="3"/>
  <c r="BS59" i="3"/>
  <c r="BS135" i="3"/>
  <c r="BS60" i="3"/>
  <c r="CO60" i="3"/>
  <c r="CO132" i="3"/>
  <c r="CO59" i="3"/>
  <c r="CO133" i="3"/>
  <c r="CO135" i="3"/>
  <c r="AT130" i="3"/>
  <c r="BP130" i="3"/>
  <c r="BP64" i="3" s="1"/>
  <c r="EJ142" i="3"/>
  <c r="EJ79" i="3" s="1"/>
  <c r="FF56" i="3"/>
  <c r="FF134" i="3"/>
  <c r="FF136" i="3"/>
  <c r="DM134" i="3"/>
  <c r="FF60" i="3"/>
  <c r="FF59" i="3"/>
  <c r="FF135" i="3"/>
  <c r="FF132" i="3"/>
  <c r="CO79" i="3"/>
  <c r="CP142" i="3"/>
  <c r="CP78" i="3" s="1"/>
  <c r="DM25" i="3"/>
  <c r="DM26" i="3"/>
  <c r="CO50" i="3"/>
  <c r="CO58" i="3"/>
  <c r="CO51" i="3"/>
  <c r="AU130" i="3"/>
  <c r="CO53" i="3"/>
  <c r="CO54" i="3"/>
  <c r="CO136" i="3"/>
  <c r="CO52" i="3"/>
  <c r="Z130" i="3"/>
  <c r="CO57" i="3"/>
  <c r="CQ137" i="3"/>
  <c r="CQ55" i="3" s="1"/>
  <c r="CQ135" i="3" s="1"/>
  <c r="DN137" i="3"/>
  <c r="DN55" i="3" s="1"/>
  <c r="DN56" i="3" s="1"/>
  <c r="BR134" i="3"/>
  <c r="AV134" i="3"/>
  <c r="DM23" i="3"/>
  <c r="EJ127" i="3"/>
  <c r="AV59" i="3"/>
  <c r="AV57" i="3"/>
  <c r="AV56" i="3"/>
  <c r="AV132" i="3"/>
  <c r="CN130" i="3"/>
  <c r="CN64" i="3" s="1"/>
  <c r="AV60" i="3"/>
  <c r="CO56" i="3"/>
  <c r="AW112" i="3"/>
  <c r="AW17" i="3" s="1"/>
  <c r="AA59" i="3"/>
  <c r="AA58" i="3"/>
  <c r="CR69" i="3"/>
  <c r="BR60" i="3"/>
  <c r="AV26" i="3"/>
  <c r="CR113" i="3"/>
  <c r="CR112" i="3" s="1"/>
  <c r="CR17" i="3" s="1"/>
  <c r="BS23" i="3"/>
  <c r="BR53" i="3"/>
  <c r="BR58" i="3"/>
  <c r="FE130" i="3"/>
  <c r="DL130" i="3"/>
  <c r="DL63" i="3" s="1"/>
  <c r="BS25" i="3"/>
  <c r="BR57" i="3"/>
  <c r="BR135" i="3"/>
  <c r="BS24" i="3"/>
  <c r="BR56" i="3"/>
  <c r="BR136" i="3"/>
  <c r="BR132" i="3"/>
  <c r="BR59" i="3"/>
  <c r="CR66" i="3"/>
  <c r="CR67" i="3"/>
  <c r="DM135" i="3"/>
  <c r="DM133" i="3"/>
  <c r="AA26" i="3"/>
  <c r="CO12" i="3"/>
  <c r="DM56" i="3"/>
  <c r="DM57" i="3"/>
  <c r="DM60" i="3"/>
  <c r="BR24" i="3"/>
  <c r="DM58" i="3"/>
  <c r="BR26" i="3"/>
  <c r="AA23" i="3"/>
  <c r="DM59" i="3"/>
  <c r="BR25" i="3"/>
  <c r="AA24" i="3"/>
  <c r="DM136" i="3"/>
  <c r="DN127" i="3"/>
  <c r="AV25" i="3"/>
  <c r="EJ115" i="3"/>
  <c r="EJ53" i="3" s="1"/>
  <c r="AV23" i="3"/>
  <c r="AA134" i="3"/>
  <c r="AA57" i="3"/>
  <c r="DM51" i="3"/>
  <c r="AA132" i="3"/>
  <c r="DM49" i="3"/>
  <c r="AA136" i="3"/>
  <c r="DM54" i="3"/>
  <c r="AB137" i="3"/>
  <c r="AB55" i="3" s="1"/>
  <c r="AB57" i="3" s="1"/>
  <c r="AA60" i="3"/>
  <c r="DM52" i="3"/>
  <c r="AC67" i="3"/>
  <c r="AA56" i="3"/>
  <c r="DM53" i="3"/>
  <c r="AA133" i="3"/>
  <c r="CP115" i="3"/>
  <c r="CP52" i="3" s="1"/>
  <c r="CP127" i="3"/>
  <c r="AB115" i="3"/>
  <c r="AB49" i="3" s="1"/>
  <c r="AB142" i="3"/>
  <c r="AB78" i="3" s="1"/>
  <c r="EJ24" i="3"/>
  <c r="BR54" i="3"/>
  <c r="BR52" i="3"/>
  <c r="BR49" i="3"/>
  <c r="DM12" i="3"/>
  <c r="BR50" i="3"/>
  <c r="EJ137" i="3"/>
  <c r="EJ55" i="3" s="1"/>
  <c r="EJ59" i="3" s="1"/>
  <c r="BR17" i="3"/>
  <c r="CR116" i="3"/>
  <c r="CQ115" i="3"/>
  <c r="CQ49" i="3" s="1"/>
  <c r="DN115" i="3"/>
  <c r="DN50" i="3" s="1"/>
  <c r="EJ112" i="3"/>
  <c r="EJ17" i="3" s="1"/>
  <c r="CR138" i="3"/>
  <c r="CO24" i="3"/>
  <c r="CR70" i="3"/>
  <c r="AW79" i="3"/>
  <c r="AW78" i="3"/>
  <c r="CQ78" i="3"/>
  <c r="CQ79" i="3"/>
  <c r="FF50" i="3"/>
  <c r="FF52" i="3"/>
  <c r="FF51" i="3"/>
  <c r="FF54" i="3"/>
  <c r="FF53" i="3"/>
  <c r="FF49" i="3"/>
  <c r="AB127" i="3"/>
  <c r="FF24" i="3"/>
  <c r="FF26" i="3"/>
  <c r="FF23" i="3"/>
  <c r="FF25" i="3"/>
  <c r="FG79" i="3"/>
  <c r="FG78" i="3"/>
  <c r="CR143" i="3"/>
  <c r="CR140" i="3"/>
  <c r="CR119" i="3"/>
  <c r="CR123" i="3"/>
  <c r="CR117" i="3"/>
  <c r="DO119" i="3"/>
  <c r="CR124" i="3"/>
  <c r="CR131" i="3"/>
  <c r="CR141" i="3"/>
  <c r="CR139" i="3"/>
  <c r="CR118" i="3"/>
  <c r="AV136" i="3"/>
  <c r="AV133" i="3"/>
  <c r="FH113" i="3"/>
  <c r="FH112" i="3" s="1"/>
  <c r="FH116" i="3"/>
  <c r="FH129" i="3"/>
  <c r="CQ112" i="3"/>
  <c r="FH144" i="3"/>
  <c r="DO118" i="3"/>
  <c r="FH120" i="3"/>
  <c r="DO126" i="3"/>
  <c r="FH121" i="3"/>
  <c r="EK117" i="3"/>
  <c r="FH124" i="3"/>
  <c r="EL143" i="3"/>
  <c r="DO67" i="3"/>
  <c r="FH131" i="3"/>
  <c r="EL70" i="3"/>
  <c r="EK129" i="3"/>
  <c r="DO139" i="3"/>
  <c r="FH126" i="3"/>
  <c r="FH117" i="3"/>
  <c r="EK113" i="3"/>
  <c r="DO116" i="3"/>
  <c r="DO144" i="3"/>
  <c r="FH143" i="3"/>
  <c r="FH141" i="3"/>
  <c r="FI68" i="3"/>
  <c r="DO66" i="3"/>
  <c r="FH139" i="3"/>
  <c r="FH138" i="3"/>
  <c r="FH140" i="3"/>
  <c r="FH128" i="3"/>
  <c r="FH119" i="3"/>
  <c r="EK141" i="3"/>
  <c r="BT144" i="3"/>
  <c r="FG127" i="3"/>
  <c r="EK69" i="3"/>
  <c r="FI71" i="3"/>
  <c r="DO123" i="3"/>
  <c r="FI67" i="3"/>
  <c r="DO138" i="3"/>
  <c r="DO114" i="3"/>
  <c r="FI66" i="3"/>
  <c r="EL117" i="3"/>
  <c r="AC140" i="3"/>
  <c r="EL138" i="3"/>
  <c r="FI131" i="3"/>
  <c r="AC126" i="3"/>
  <c r="DO68" i="3"/>
  <c r="EL113" i="3"/>
  <c r="FI126" i="3"/>
  <c r="EL71" i="3"/>
  <c r="FI120" i="3"/>
  <c r="AC144" i="3"/>
  <c r="AC123" i="3"/>
  <c r="AC124" i="3"/>
  <c r="DO143" i="3"/>
  <c r="DO120" i="3"/>
  <c r="AC117" i="3"/>
  <c r="AC125" i="3"/>
  <c r="AW115" i="3"/>
  <c r="DO121" i="3"/>
  <c r="DO131" i="3"/>
  <c r="EK128" i="3"/>
  <c r="EL66" i="3"/>
  <c r="FI118" i="3"/>
  <c r="BQ130" i="3"/>
  <c r="BQ64" i="3" s="1"/>
  <c r="DN78" i="3"/>
  <c r="DN79" i="3"/>
  <c r="AC143" i="3"/>
  <c r="AC141" i="3"/>
  <c r="AC138" i="3"/>
  <c r="AC118" i="3"/>
  <c r="FG115" i="3"/>
  <c r="DO140" i="3"/>
  <c r="DO113" i="3"/>
  <c r="EL131" i="3"/>
  <c r="FH67" i="3"/>
  <c r="AC119" i="3"/>
  <c r="AC114" i="3"/>
  <c r="AC139" i="3"/>
  <c r="AC113" i="3"/>
  <c r="DO124" i="3"/>
  <c r="DO125" i="3"/>
  <c r="EL139" i="3"/>
  <c r="EL118" i="3"/>
  <c r="FI144" i="3"/>
  <c r="AC128" i="3"/>
  <c r="AC127" i="3" s="1"/>
  <c r="AC131" i="3"/>
  <c r="EK144" i="3"/>
  <c r="EK139" i="3"/>
  <c r="AC121" i="3"/>
  <c r="AC116" i="3"/>
  <c r="AC120" i="3"/>
  <c r="DO129" i="3"/>
  <c r="DO117" i="3"/>
  <c r="DO128" i="3"/>
  <c r="FH66" i="3"/>
  <c r="FH70" i="3"/>
  <c r="FH125" i="3"/>
  <c r="EK119" i="3"/>
  <c r="EK125" i="3"/>
  <c r="BT69" i="3"/>
  <c r="EL123" i="3"/>
  <c r="EL67" i="3"/>
  <c r="EL129" i="3"/>
  <c r="FI125" i="3"/>
  <c r="FI124" i="3"/>
  <c r="CR68" i="3"/>
  <c r="CR121" i="3"/>
  <c r="CR144" i="3"/>
  <c r="EK143" i="3"/>
  <c r="EK131" i="3"/>
  <c r="BT124" i="3"/>
  <c r="EL116" i="3"/>
  <c r="EL140" i="3"/>
  <c r="EL125" i="3"/>
  <c r="DO69" i="3"/>
  <c r="FH118" i="3"/>
  <c r="FH68" i="3"/>
  <c r="FH123" i="3"/>
  <c r="EK120" i="3"/>
  <c r="EK118" i="3"/>
  <c r="EK114" i="3"/>
  <c r="BT71" i="3"/>
  <c r="EL120" i="3"/>
  <c r="EL124" i="3"/>
  <c r="EL121" i="3"/>
  <c r="FI143" i="3"/>
  <c r="CR125" i="3"/>
  <c r="CR128" i="3"/>
  <c r="CR126" i="3"/>
  <c r="EK116" i="3"/>
  <c r="EK123" i="3"/>
  <c r="BT113" i="3"/>
  <c r="DN112" i="3"/>
  <c r="DO70" i="3"/>
  <c r="EK138" i="3"/>
  <c r="EK124" i="3"/>
  <c r="BT118" i="3"/>
  <c r="EL128" i="3"/>
  <c r="EL114" i="3"/>
  <c r="EL144" i="3"/>
  <c r="FI138" i="3"/>
  <c r="CR120" i="3"/>
  <c r="CR129" i="3"/>
  <c r="BU82" i="3"/>
  <c r="BU84" i="3"/>
  <c r="BU85" i="3"/>
  <c r="BU81" i="3"/>
  <c r="BU83" i="3"/>
  <c r="BU86" i="3"/>
  <c r="BU40" i="3"/>
  <c r="BU39" i="3"/>
  <c r="BU65" i="3"/>
  <c r="BU69" i="3" s="1"/>
  <c r="BU10" i="3"/>
  <c r="BU139" i="3" s="1"/>
  <c r="BU35" i="3"/>
  <c r="BU41" i="3"/>
  <c r="BU38" i="3"/>
  <c r="BU42" i="3"/>
  <c r="BU76" i="3"/>
  <c r="BU20" i="3"/>
  <c r="BU14" i="3"/>
  <c r="BU31" i="3"/>
  <c r="BU32" i="3" s="1"/>
  <c r="BU73" i="3"/>
  <c r="BU45" i="3"/>
  <c r="BU27" i="3"/>
  <c r="BU28" i="3"/>
  <c r="BU48" i="3"/>
  <c r="BU77" i="3"/>
  <c r="BU47" i="3"/>
  <c r="BU18" i="3"/>
  <c r="BU17" i="16" s="1"/>
  <c r="BU43" i="3"/>
  <c r="BU30" i="3"/>
  <c r="BU13" i="3"/>
  <c r="BU72" i="3"/>
  <c r="BU97" i="3"/>
  <c r="BU21" i="3"/>
  <c r="BU22" i="3" s="1"/>
  <c r="BU19" i="3"/>
  <c r="BU44" i="3"/>
  <c r="BU75" i="3"/>
  <c r="BU33" i="3"/>
  <c r="BU80" i="3"/>
  <c r="BU29" i="3"/>
  <c r="BU15" i="3"/>
  <c r="BU16" i="3" s="1"/>
  <c r="EM110" i="3"/>
  <c r="EM9" i="3" s="1"/>
  <c r="AC71" i="3"/>
  <c r="AC69" i="3"/>
  <c r="AB12" i="3"/>
  <c r="AB17" i="3"/>
  <c r="EK68" i="3"/>
  <c r="BT67" i="3"/>
  <c r="BT143" i="3"/>
  <c r="BT126" i="3"/>
  <c r="FI117" i="3"/>
  <c r="FI116" i="3"/>
  <c r="FI113" i="3"/>
  <c r="AW127" i="3"/>
  <c r="AY38" i="3"/>
  <c r="AY65" i="3"/>
  <c r="AY71" i="3" s="1"/>
  <c r="AY41" i="3"/>
  <c r="AY48" i="3"/>
  <c r="AY77" i="3"/>
  <c r="AY47" i="3"/>
  <c r="AY15" i="3"/>
  <c r="AY16" i="3" s="1"/>
  <c r="AY31" i="3"/>
  <c r="AY32" i="3" s="1"/>
  <c r="AY27" i="3"/>
  <c r="AY44" i="3"/>
  <c r="AY39" i="3"/>
  <c r="AY80" i="3"/>
  <c r="AY10" i="3"/>
  <c r="AY140" i="3" s="1"/>
  <c r="AY20" i="3"/>
  <c r="AY73" i="3"/>
  <c r="AY40" i="3"/>
  <c r="AY35" i="3"/>
  <c r="AY18" i="3"/>
  <c r="AY17" i="16" s="1"/>
  <c r="AY75" i="3"/>
  <c r="AY45" i="3"/>
  <c r="AY72" i="3"/>
  <c r="AY29" i="3"/>
  <c r="AY42" i="3"/>
  <c r="AY43" i="3"/>
  <c r="AY14" i="3"/>
  <c r="AY28" i="3"/>
  <c r="AY33" i="3"/>
  <c r="AY30" i="3"/>
  <c r="AY19" i="3"/>
  <c r="AY21" i="3"/>
  <c r="AY22" i="3" s="1"/>
  <c r="AY76" i="3"/>
  <c r="AY97" i="3"/>
  <c r="AY13" i="3"/>
  <c r="AY84" i="3"/>
  <c r="AY86" i="3"/>
  <c r="AY85" i="3"/>
  <c r="AY83" i="3"/>
  <c r="AY82" i="3"/>
  <c r="AY81" i="3"/>
  <c r="AW137" i="3"/>
  <c r="AW55" i="3" s="1"/>
  <c r="EK126" i="3"/>
  <c r="EK66" i="3"/>
  <c r="EK121" i="3"/>
  <c r="BT119" i="3"/>
  <c r="BT117" i="3"/>
  <c r="BT129" i="3"/>
  <c r="CP137" i="3"/>
  <c r="CP55" i="3" s="1"/>
  <c r="EL141" i="3"/>
  <c r="EL69" i="3"/>
  <c r="EL126" i="3"/>
  <c r="FI139" i="3"/>
  <c r="FI129" i="3"/>
  <c r="FI119" i="3"/>
  <c r="DP47" i="3"/>
  <c r="DP44" i="3"/>
  <c r="DP65" i="3"/>
  <c r="DP66" i="3" s="1"/>
  <c r="DP13" i="3"/>
  <c r="DP31" i="3"/>
  <c r="DP32" i="3" s="1"/>
  <c r="DP38" i="3"/>
  <c r="DP35" i="3"/>
  <c r="DP42" i="3"/>
  <c r="DP29" i="3"/>
  <c r="DP20" i="3"/>
  <c r="DP18" i="3"/>
  <c r="DP75" i="3"/>
  <c r="DP21" i="3"/>
  <c r="DP22" i="3" s="1"/>
  <c r="DP77" i="3"/>
  <c r="DP10" i="3"/>
  <c r="DP143" i="3" s="1"/>
  <c r="DP33" i="3"/>
  <c r="DP97" i="3"/>
  <c r="DP45" i="3"/>
  <c r="DP76" i="3"/>
  <c r="DP48" i="3"/>
  <c r="DP41" i="3"/>
  <c r="DP39" i="3"/>
  <c r="DP28" i="3"/>
  <c r="DP30" i="3"/>
  <c r="DP19" i="3"/>
  <c r="DP14" i="3"/>
  <c r="DP43" i="3"/>
  <c r="DP72" i="3"/>
  <c r="DP80" i="3"/>
  <c r="DP73" i="3"/>
  <c r="DP15" i="3"/>
  <c r="DP16" i="3" s="1"/>
  <c r="DP27" i="3"/>
  <c r="DP40" i="3"/>
  <c r="DP84" i="3"/>
  <c r="DP81" i="3"/>
  <c r="DP86" i="3"/>
  <c r="DP83" i="3"/>
  <c r="DP85" i="3"/>
  <c r="DP82" i="3"/>
  <c r="AC66" i="3"/>
  <c r="FG137" i="3"/>
  <c r="FG55" i="3" s="1"/>
  <c r="BT139" i="3"/>
  <c r="BT68" i="3"/>
  <c r="BT138" i="3"/>
  <c r="AD81" i="3"/>
  <c r="AD82" i="3"/>
  <c r="AD83" i="3"/>
  <c r="AD84" i="3"/>
  <c r="AD86" i="3"/>
  <c r="AD85" i="3"/>
  <c r="AD39" i="3"/>
  <c r="AD76" i="3"/>
  <c r="AD10" i="3"/>
  <c r="AD143" i="3" s="1"/>
  <c r="AD38" i="3"/>
  <c r="AD72" i="3"/>
  <c r="AD18" i="3"/>
  <c r="AD15" i="3"/>
  <c r="AD16" i="3" s="1"/>
  <c r="AD28" i="3"/>
  <c r="AD45" i="3"/>
  <c r="AD43" i="3"/>
  <c r="AD73" i="3"/>
  <c r="AD30" i="3"/>
  <c r="AD48" i="3"/>
  <c r="AD44" i="3"/>
  <c r="AD80" i="3"/>
  <c r="AD31" i="3"/>
  <c r="AD32" i="3" s="1"/>
  <c r="AD20" i="3"/>
  <c r="AD75" i="3"/>
  <c r="AD97" i="3"/>
  <c r="AD40" i="3"/>
  <c r="AD29" i="3"/>
  <c r="AD35" i="3"/>
  <c r="AD14" i="3"/>
  <c r="AD77" i="3"/>
  <c r="AD19" i="3"/>
  <c r="AD13" i="3"/>
  <c r="AD27" i="3"/>
  <c r="AD42" i="3"/>
  <c r="AD47" i="3"/>
  <c r="AD33" i="3"/>
  <c r="AD65" i="3"/>
  <c r="AD71" i="3" s="1"/>
  <c r="AD21" i="3"/>
  <c r="AD22" i="3" s="1"/>
  <c r="AD41" i="3"/>
  <c r="FG112" i="3"/>
  <c r="CP112" i="3"/>
  <c r="BT121" i="3"/>
  <c r="BT70" i="3"/>
  <c r="BT114" i="3"/>
  <c r="AA78" i="3"/>
  <c r="AA79" i="3"/>
  <c r="FI128" i="3"/>
  <c r="FI140" i="3"/>
  <c r="BV110" i="3"/>
  <c r="BV9" i="3" s="1"/>
  <c r="AC68" i="3"/>
  <c r="EK70" i="3"/>
  <c r="BT116" i="3"/>
  <c r="BT125" i="3"/>
  <c r="BT123" i="3"/>
  <c r="FI123" i="3"/>
  <c r="FI141" i="3"/>
  <c r="BT141" i="3"/>
  <c r="BT128" i="3"/>
  <c r="BT120" i="3"/>
  <c r="BT131" i="3"/>
  <c r="FJ65" i="3"/>
  <c r="FJ67" i="3" s="1"/>
  <c r="FJ38" i="3"/>
  <c r="FJ80" i="3"/>
  <c r="FJ42" i="3"/>
  <c r="FJ18" i="3"/>
  <c r="FJ14" i="3"/>
  <c r="FJ44" i="3"/>
  <c r="FJ28" i="3"/>
  <c r="FJ73" i="3"/>
  <c r="FJ97" i="3"/>
  <c r="FJ72" i="3"/>
  <c r="FJ43" i="3"/>
  <c r="FJ77" i="3"/>
  <c r="FJ76" i="3"/>
  <c r="FJ13" i="3"/>
  <c r="FJ35" i="3"/>
  <c r="FJ75" i="3"/>
  <c r="FJ47" i="3"/>
  <c r="FJ40" i="3"/>
  <c r="FJ21" i="3"/>
  <c r="FJ22" i="3" s="1"/>
  <c r="FJ31" i="3"/>
  <c r="FJ32" i="3" s="1"/>
  <c r="FJ33" i="3"/>
  <c r="FJ10" i="3"/>
  <c r="FJ126" i="3" s="1"/>
  <c r="FJ39" i="3"/>
  <c r="FJ15" i="3"/>
  <c r="FJ16" i="3" s="1"/>
  <c r="FJ20" i="3"/>
  <c r="FJ30" i="3"/>
  <c r="FJ27" i="3"/>
  <c r="FJ48" i="3"/>
  <c r="FJ19" i="3"/>
  <c r="FJ29" i="3"/>
  <c r="FJ41" i="3"/>
  <c r="FJ45" i="3"/>
  <c r="FJ86" i="3"/>
  <c r="FJ84" i="3"/>
  <c r="FJ81" i="3"/>
  <c r="FJ83" i="3"/>
  <c r="FJ85" i="3"/>
  <c r="FJ82" i="3"/>
  <c r="EI130" i="3"/>
  <c r="EK71" i="3"/>
  <c r="CS110" i="3"/>
  <c r="CS9" i="3" s="1"/>
  <c r="AX27" i="3"/>
  <c r="AX10" i="3"/>
  <c r="AX139" i="3" s="1"/>
  <c r="AX19" i="3"/>
  <c r="AU18" i="16" s="1"/>
  <c r="AX33" i="3"/>
  <c r="AX21" i="3"/>
  <c r="AU20" i="16" s="1"/>
  <c r="AX45" i="3"/>
  <c r="AX72" i="3"/>
  <c r="AX75" i="3"/>
  <c r="AU69" i="16" s="1"/>
  <c r="AX38" i="3"/>
  <c r="AX36" i="16" s="1"/>
  <c r="AX29" i="3"/>
  <c r="AU27" i="16" s="1"/>
  <c r="AX40" i="3"/>
  <c r="AX13" i="3"/>
  <c r="AU13" i="16" s="1"/>
  <c r="AX20" i="3"/>
  <c r="AU19" i="16" s="1"/>
  <c r="AX44" i="3"/>
  <c r="AU39" i="16" s="1"/>
  <c r="AX77" i="3"/>
  <c r="AU71" i="16" s="1"/>
  <c r="AX42" i="3"/>
  <c r="AX43" i="3"/>
  <c r="AU38" i="16" s="1"/>
  <c r="AX76" i="3"/>
  <c r="AX65" i="3"/>
  <c r="AX70" i="3" s="1"/>
  <c r="AX47" i="3"/>
  <c r="AU41" i="16" s="1"/>
  <c r="AX35" i="3"/>
  <c r="AU33" i="16" s="1"/>
  <c r="AX97" i="3"/>
  <c r="AU91" i="16" s="1"/>
  <c r="AX31" i="3"/>
  <c r="AX32" i="3" s="1"/>
  <c r="AU30" i="16" s="1"/>
  <c r="AX15" i="3"/>
  <c r="AX16" i="3" s="1"/>
  <c r="AX28" i="3"/>
  <c r="AX30" i="3"/>
  <c r="AU28" i="16" s="1"/>
  <c r="AX18" i="3"/>
  <c r="AX17" i="16" s="1"/>
  <c r="AX73" i="3"/>
  <c r="AX41" i="3"/>
  <c r="AX80" i="3"/>
  <c r="AU74" i="16" s="1"/>
  <c r="AX14" i="3"/>
  <c r="AU14" i="16" s="1"/>
  <c r="AX39" i="3"/>
  <c r="AU37" i="16" s="1"/>
  <c r="AX48" i="3"/>
  <c r="AX81" i="3"/>
  <c r="AU75" i="16" s="1"/>
  <c r="AX84" i="3"/>
  <c r="AU78" i="16" s="1"/>
  <c r="AX83" i="3"/>
  <c r="AU77" i="16" s="1"/>
  <c r="AX86" i="3"/>
  <c r="AU80" i="16" s="1"/>
  <c r="AX85" i="3"/>
  <c r="AU79" i="16" s="1"/>
  <c r="AX82" i="3"/>
  <c r="AU76" i="16" s="1"/>
  <c r="B18" i="6"/>
  <c r="C18" i="6" s="1"/>
  <c r="AB101" i="16"/>
  <c r="BT101" i="16"/>
  <c r="AW101" i="16"/>
  <c r="AH6" i="16"/>
  <c r="ES6" i="16"/>
  <c r="CY6" i="16"/>
  <c r="DV6" i="16"/>
  <c r="BE6" i="16"/>
  <c r="CB6" i="16"/>
  <c r="FP6" i="16"/>
  <c r="DQ6" i="3"/>
  <c r="DQ110" i="3" s="1"/>
  <c r="DQ9" i="3" s="1"/>
  <c r="CT6" i="3"/>
  <c r="BW6" i="3"/>
  <c r="EN6" i="3"/>
  <c r="AE6" i="3"/>
  <c r="AE110" i="3" s="1"/>
  <c r="AE9" i="3" s="1"/>
  <c r="FK6" i="3"/>
  <c r="FK110" i="3" s="1"/>
  <c r="FK9" i="3" s="1"/>
  <c r="AZ6" i="3"/>
  <c r="AZ110" i="3" s="1"/>
  <c r="AZ9" i="3" s="1"/>
  <c r="EJ78" i="3" l="1"/>
  <c r="AC122" i="3"/>
  <c r="AC24" i="3" s="1"/>
  <c r="EK122" i="3"/>
  <c r="DO122" i="3"/>
  <c r="BT122" i="3"/>
  <c r="EL122" i="3"/>
  <c r="FH122" i="3"/>
  <c r="FI122" i="3"/>
  <c r="FI25" i="3" s="1"/>
  <c r="CR122" i="3"/>
  <c r="CR25" i="3" s="1"/>
  <c r="AB50" i="3"/>
  <c r="AB52" i="3"/>
  <c r="AB53" i="3"/>
  <c r="AB54" i="3"/>
  <c r="AB51" i="3"/>
  <c r="EI61" i="3"/>
  <c r="EI62" i="3"/>
  <c r="EI63" i="3"/>
  <c r="EI64" i="3"/>
  <c r="FE61" i="3"/>
  <c r="FE62" i="3"/>
  <c r="FE63" i="3"/>
  <c r="FE64" i="3"/>
  <c r="Z61" i="3"/>
  <c r="Z62" i="3"/>
  <c r="Z64" i="3"/>
  <c r="Z63" i="3"/>
  <c r="CN62" i="3"/>
  <c r="CN63" i="3"/>
  <c r="CN61" i="3"/>
  <c r="DL62" i="3"/>
  <c r="DL64" i="3"/>
  <c r="DL61" i="3"/>
  <c r="EL127" i="3"/>
  <c r="EL36" i="3" s="1"/>
  <c r="CS88" i="3"/>
  <c r="EM88" i="3"/>
  <c r="DQ88" i="3"/>
  <c r="FK88" i="3"/>
  <c r="AE88" i="3"/>
  <c r="BP63" i="3"/>
  <c r="BP62" i="3"/>
  <c r="AT64" i="3"/>
  <c r="AT63" i="3"/>
  <c r="AT62" i="3"/>
  <c r="BQ63" i="3"/>
  <c r="BQ62" i="3"/>
  <c r="AU63" i="3"/>
  <c r="AU64" i="3"/>
  <c r="AU62" i="3"/>
  <c r="BP61" i="3"/>
  <c r="AT61" i="3"/>
  <c r="BQ61" i="3"/>
  <c r="AU61" i="3"/>
  <c r="BV88" i="3"/>
  <c r="AZ88" i="3"/>
  <c r="AB79" i="3"/>
  <c r="FI112" i="3"/>
  <c r="FI12" i="3" s="1"/>
  <c r="FH127" i="3"/>
  <c r="FH36" i="3" s="1"/>
  <c r="CR12" i="3"/>
  <c r="EJ51" i="3"/>
  <c r="EJ25" i="3"/>
  <c r="FK98" i="3"/>
  <c r="FK101" i="3"/>
  <c r="FK99" i="3"/>
  <c r="FK102" i="3"/>
  <c r="FK100" i="3"/>
  <c r="FK105" i="3"/>
  <c r="FK104" i="3"/>
  <c r="FK103" i="3"/>
  <c r="BV101" i="3"/>
  <c r="BV100" i="3"/>
  <c r="BV98" i="3"/>
  <c r="BV105" i="3"/>
  <c r="BV104" i="3"/>
  <c r="BV103" i="3"/>
  <c r="BV102" i="3"/>
  <c r="BV99" i="3"/>
  <c r="DQ100" i="3"/>
  <c r="DQ99" i="3"/>
  <c r="DQ101" i="3"/>
  <c r="DQ104" i="3"/>
  <c r="DQ103" i="3"/>
  <c r="DQ102" i="3"/>
  <c r="DQ98" i="3"/>
  <c r="DQ105" i="3"/>
  <c r="AZ100" i="3"/>
  <c r="AZ99" i="3"/>
  <c r="AZ98" i="3"/>
  <c r="AZ101" i="3"/>
  <c r="AZ105" i="3"/>
  <c r="AZ104" i="3"/>
  <c r="AZ103" i="3"/>
  <c r="AZ97" i="16" s="1"/>
  <c r="AZ102" i="3"/>
  <c r="CS100" i="3"/>
  <c r="CS99" i="3"/>
  <c r="CS101" i="3"/>
  <c r="CS104" i="3"/>
  <c r="CS103" i="3"/>
  <c r="CS98" i="3"/>
  <c r="CS102" i="3"/>
  <c r="CS105" i="3"/>
  <c r="AE98" i="3"/>
  <c r="AE101" i="3"/>
  <c r="AE100" i="3"/>
  <c r="AE99" i="3"/>
  <c r="AE102" i="3"/>
  <c r="AE104" i="3"/>
  <c r="AE105" i="3"/>
  <c r="AE103" i="3"/>
  <c r="EM98" i="3"/>
  <c r="EM101" i="3"/>
  <c r="EM99" i="3"/>
  <c r="EM102" i="3"/>
  <c r="EM104" i="3"/>
  <c r="EM105" i="3"/>
  <c r="EM100" i="3"/>
  <c r="EM103" i="3"/>
  <c r="DQ87" i="3"/>
  <c r="DQ89" i="3"/>
  <c r="DQ91" i="3"/>
  <c r="DQ90" i="3"/>
  <c r="DQ93" i="3"/>
  <c r="DQ95" i="3"/>
  <c r="DQ92" i="3"/>
  <c r="DQ94" i="3"/>
  <c r="DQ96" i="3"/>
  <c r="AZ89" i="3"/>
  <c r="AZ87" i="3"/>
  <c r="AZ93" i="3"/>
  <c r="AZ92" i="3"/>
  <c r="AZ91" i="3"/>
  <c r="AZ90" i="3"/>
  <c r="AZ96" i="3"/>
  <c r="AZ95" i="3"/>
  <c r="AZ94" i="3"/>
  <c r="BV89" i="3"/>
  <c r="BV87" i="3"/>
  <c r="BV92" i="3"/>
  <c r="BV91" i="3"/>
  <c r="BV90" i="3"/>
  <c r="BV96" i="3"/>
  <c r="BV95" i="3"/>
  <c r="BV94" i="3"/>
  <c r="BV93" i="3"/>
  <c r="FK87" i="3"/>
  <c r="FK90" i="3"/>
  <c r="FK89" i="3"/>
  <c r="FK92" i="3"/>
  <c r="FK91" i="3"/>
  <c r="FK96" i="3"/>
  <c r="FK93" i="3"/>
  <c r="FK95" i="3"/>
  <c r="FK94" i="3"/>
  <c r="AE87" i="3"/>
  <c r="AE90" i="3"/>
  <c r="AE89" i="3"/>
  <c r="AE93" i="3"/>
  <c r="AE92" i="3"/>
  <c r="AE91" i="3"/>
  <c r="AE96" i="3"/>
  <c r="AE94" i="3"/>
  <c r="AE95" i="3"/>
  <c r="CS87" i="3"/>
  <c r="CS91" i="3"/>
  <c r="CS90" i="3"/>
  <c r="CS95" i="3"/>
  <c r="CS94" i="3"/>
  <c r="CS89" i="3"/>
  <c r="CS93" i="3"/>
  <c r="CS92" i="3"/>
  <c r="CS96" i="3"/>
  <c r="EM87" i="3"/>
  <c r="EM90" i="3"/>
  <c r="EM89" i="3"/>
  <c r="EM93" i="3"/>
  <c r="EM92" i="3"/>
  <c r="EM91" i="3"/>
  <c r="EM96" i="3"/>
  <c r="EM95" i="3"/>
  <c r="EM94" i="3"/>
  <c r="CQ51" i="3"/>
  <c r="CQ52" i="3"/>
  <c r="CQ54" i="3"/>
  <c r="CQ50" i="3"/>
  <c r="CQ53" i="3"/>
  <c r="AW12" i="3"/>
  <c r="AW12" i="16" s="1"/>
  <c r="EJ54" i="3"/>
  <c r="EJ26" i="3"/>
  <c r="EJ52" i="3"/>
  <c r="EJ49" i="3"/>
  <c r="EJ23" i="3"/>
  <c r="EJ50" i="3"/>
  <c r="EJ12" i="3"/>
  <c r="FG37" i="3"/>
  <c r="FG36" i="3"/>
  <c r="EJ37" i="3"/>
  <c r="EJ36" i="3"/>
  <c r="AC37" i="3"/>
  <c r="AC36" i="3"/>
  <c r="AB37" i="3"/>
  <c r="AB36" i="3"/>
  <c r="AC142" i="3"/>
  <c r="AC78" i="3" s="1"/>
  <c r="DN60" i="3"/>
  <c r="AW37" i="3"/>
  <c r="AW36" i="3"/>
  <c r="DN37" i="3"/>
  <c r="DN36" i="3"/>
  <c r="CP36" i="3"/>
  <c r="CP37" i="3"/>
  <c r="CQ57" i="3"/>
  <c r="BS130" i="3"/>
  <c r="BS64" i="3" s="1"/>
  <c r="CO130" i="3"/>
  <c r="CO64" i="3" s="1"/>
  <c r="CP79" i="3"/>
  <c r="CP54" i="3"/>
  <c r="FF130" i="3"/>
  <c r="AD117" i="3"/>
  <c r="DN52" i="3"/>
  <c r="CQ133" i="3"/>
  <c r="CQ60" i="3"/>
  <c r="CQ132" i="3"/>
  <c r="CQ136" i="3"/>
  <c r="CQ59" i="3"/>
  <c r="CQ58" i="3"/>
  <c r="CQ134" i="3"/>
  <c r="CQ56" i="3"/>
  <c r="DN133" i="3"/>
  <c r="DN58" i="3"/>
  <c r="DN135" i="3"/>
  <c r="DN134" i="3"/>
  <c r="DN57" i="3"/>
  <c r="DN59" i="3"/>
  <c r="DN132" i="3"/>
  <c r="DN136" i="3"/>
  <c r="CP53" i="3"/>
  <c r="CP49" i="3"/>
  <c r="CP50" i="3"/>
  <c r="CP51" i="3"/>
  <c r="CP24" i="3"/>
  <c r="BT112" i="3"/>
  <c r="BT12" i="3" s="1"/>
  <c r="DM130" i="3"/>
  <c r="DM63" i="3" s="1"/>
  <c r="DN53" i="3"/>
  <c r="DN54" i="3"/>
  <c r="DN51" i="3"/>
  <c r="BR130" i="3"/>
  <c r="BR64" i="3" s="1"/>
  <c r="DN49" i="3"/>
  <c r="DN23" i="3"/>
  <c r="DO142" i="3"/>
  <c r="DO79" i="3" s="1"/>
  <c r="EL112" i="3"/>
  <c r="EL17" i="3" s="1"/>
  <c r="CP26" i="3"/>
  <c r="CP23" i="3"/>
  <c r="AB58" i="3"/>
  <c r="AB134" i="3"/>
  <c r="AB56" i="3"/>
  <c r="AB135" i="3"/>
  <c r="AB132" i="3"/>
  <c r="EL142" i="3"/>
  <c r="EL78" i="3" s="1"/>
  <c r="AB60" i="3"/>
  <c r="AX68" i="3"/>
  <c r="EJ133" i="3"/>
  <c r="AC137" i="3"/>
  <c r="AC55" i="3" s="1"/>
  <c r="AC59" i="3" s="1"/>
  <c r="DN24" i="3"/>
  <c r="DN25" i="3"/>
  <c r="AA130" i="3"/>
  <c r="EL23" i="3"/>
  <c r="EK112" i="3"/>
  <c r="EK17" i="3" s="1"/>
  <c r="AB23" i="3"/>
  <c r="AB59" i="3"/>
  <c r="AB25" i="3"/>
  <c r="AB133" i="3"/>
  <c r="AB136" i="3"/>
  <c r="BU70" i="3"/>
  <c r="BU68" i="3"/>
  <c r="EK142" i="3"/>
  <c r="EK79" i="3" s="1"/>
  <c r="DO112" i="3"/>
  <c r="DO17" i="3" s="1"/>
  <c r="CR142" i="3"/>
  <c r="CR78" i="3" s="1"/>
  <c r="AB26" i="3"/>
  <c r="EK137" i="3"/>
  <c r="EK55" i="3" s="1"/>
  <c r="EK60" i="3" s="1"/>
  <c r="FI142" i="3"/>
  <c r="FI78" i="3" s="1"/>
  <c r="DO137" i="3"/>
  <c r="DO55" i="3" s="1"/>
  <c r="DO135" i="3" s="1"/>
  <c r="DO115" i="3"/>
  <c r="DO53" i="3" s="1"/>
  <c r="CR137" i="3"/>
  <c r="CR55" i="3" s="1"/>
  <c r="CR132" i="3" s="1"/>
  <c r="BT127" i="3"/>
  <c r="EJ57" i="3"/>
  <c r="EJ56" i="3"/>
  <c r="EJ136" i="3"/>
  <c r="EJ132" i="3"/>
  <c r="EJ60" i="3"/>
  <c r="FI127" i="3"/>
  <c r="BT142" i="3"/>
  <c r="BT78" i="3" s="1"/>
  <c r="EJ135" i="3"/>
  <c r="EJ58" i="3"/>
  <c r="EJ134" i="3"/>
  <c r="AV130" i="3"/>
  <c r="CR115" i="3"/>
  <c r="CR51" i="3" s="1"/>
  <c r="FH23" i="3"/>
  <c r="DP126" i="3"/>
  <c r="DP144" i="3"/>
  <c r="DP142" i="3" s="1"/>
  <c r="EK127" i="3"/>
  <c r="DP117" i="3"/>
  <c r="DP116" i="3"/>
  <c r="BU66" i="3"/>
  <c r="BU144" i="3"/>
  <c r="DP120" i="3"/>
  <c r="AC115" i="3"/>
  <c r="AC52" i="3" s="1"/>
  <c r="DO23" i="3"/>
  <c r="FH137" i="3"/>
  <c r="FH55" i="3" s="1"/>
  <c r="FH58" i="3" s="1"/>
  <c r="EK115" i="3"/>
  <c r="EK54" i="3" s="1"/>
  <c r="FH115" i="3"/>
  <c r="FH53" i="3" s="1"/>
  <c r="EK25" i="3"/>
  <c r="EL137" i="3"/>
  <c r="EL55" i="3" s="1"/>
  <c r="EL133" i="3" s="1"/>
  <c r="BU118" i="3"/>
  <c r="BU114" i="3"/>
  <c r="BU126" i="3"/>
  <c r="BU116" i="3"/>
  <c r="FH142" i="3"/>
  <c r="FH78" i="3" s="1"/>
  <c r="BU140" i="3"/>
  <c r="BU141" i="3"/>
  <c r="BU138" i="3"/>
  <c r="BU67" i="3"/>
  <c r="BU120" i="3"/>
  <c r="BU123" i="3"/>
  <c r="AW50" i="3"/>
  <c r="AW51" i="3"/>
  <c r="AW54" i="3"/>
  <c r="AW52" i="3"/>
  <c r="AW49" i="3"/>
  <c r="AW53" i="3"/>
  <c r="BU117" i="3"/>
  <c r="AW24" i="3"/>
  <c r="AW23" i="3"/>
  <c r="AW25" i="3"/>
  <c r="AW26" i="3"/>
  <c r="FG52" i="3"/>
  <c r="FG50" i="3"/>
  <c r="FG54" i="3"/>
  <c r="FG53" i="3"/>
  <c r="FG51" i="3"/>
  <c r="FG49" i="3"/>
  <c r="DP69" i="3"/>
  <c r="BU143" i="3"/>
  <c r="BU131" i="3"/>
  <c r="FG26" i="3"/>
  <c r="FG24" i="3"/>
  <c r="FG25" i="3"/>
  <c r="FG23" i="3"/>
  <c r="EL26" i="3"/>
  <c r="EL24" i="3"/>
  <c r="DP71" i="3"/>
  <c r="BU119" i="3"/>
  <c r="BU121" i="3"/>
  <c r="CR127" i="3"/>
  <c r="DO127" i="3"/>
  <c r="FG17" i="3"/>
  <c r="FG12" i="3"/>
  <c r="FH17" i="3"/>
  <c r="FH12" i="3"/>
  <c r="DP129" i="3"/>
  <c r="BU113" i="3"/>
  <c r="BU129" i="3"/>
  <c r="DP123" i="3"/>
  <c r="DP140" i="3"/>
  <c r="DP114" i="3"/>
  <c r="AY124" i="3"/>
  <c r="DP121" i="3"/>
  <c r="DP119" i="3"/>
  <c r="DP141" i="3"/>
  <c r="CQ12" i="3"/>
  <c r="CQ17" i="3"/>
  <c r="DP128" i="3"/>
  <c r="DP138" i="3"/>
  <c r="DP118" i="3"/>
  <c r="DP139" i="3"/>
  <c r="DP124" i="3"/>
  <c r="DP131" i="3"/>
  <c r="DP113" i="3"/>
  <c r="AY144" i="3"/>
  <c r="DP70" i="3"/>
  <c r="DP67" i="3"/>
  <c r="BU125" i="3"/>
  <c r="BU124" i="3"/>
  <c r="BU128" i="3"/>
  <c r="FJ124" i="3"/>
  <c r="AD120" i="3"/>
  <c r="FJ144" i="3"/>
  <c r="AD121" i="3"/>
  <c r="FJ116" i="3"/>
  <c r="AD113" i="3"/>
  <c r="AD138" i="3"/>
  <c r="AD124" i="3"/>
  <c r="AD114" i="3"/>
  <c r="AD144" i="3"/>
  <c r="AD142" i="3" s="1"/>
  <c r="AD79" i="3" s="1"/>
  <c r="AD141" i="3"/>
  <c r="AD129" i="3"/>
  <c r="AD125" i="3"/>
  <c r="FJ140" i="3"/>
  <c r="AD139" i="3"/>
  <c r="AD128" i="3"/>
  <c r="AD119" i="3"/>
  <c r="AD118" i="3"/>
  <c r="AD116" i="3"/>
  <c r="AD140" i="3"/>
  <c r="AD131" i="3"/>
  <c r="AY113" i="3"/>
  <c r="FJ131" i="3"/>
  <c r="FJ118" i="3"/>
  <c r="FJ143" i="3"/>
  <c r="AD66" i="3"/>
  <c r="AD126" i="3"/>
  <c r="AD123" i="3"/>
  <c r="DP125" i="3"/>
  <c r="AY116" i="3"/>
  <c r="FJ141" i="3"/>
  <c r="FJ128" i="3"/>
  <c r="AY70" i="3"/>
  <c r="FJ129" i="3"/>
  <c r="AY129" i="3"/>
  <c r="AC112" i="3"/>
  <c r="AY69" i="3"/>
  <c r="EL115" i="3"/>
  <c r="FJ69" i="3"/>
  <c r="AY67" i="3"/>
  <c r="AU29" i="16"/>
  <c r="FJ121" i="3"/>
  <c r="FJ119" i="3"/>
  <c r="AY119" i="3"/>
  <c r="BU71" i="3"/>
  <c r="AX66" i="3"/>
  <c r="FJ139" i="3"/>
  <c r="FJ113" i="3"/>
  <c r="DP68" i="3"/>
  <c r="DN12" i="3"/>
  <c r="DN17" i="3"/>
  <c r="FI137" i="3"/>
  <c r="FI55" i="3" s="1"/>
  <c r="FI134" i="3" s="1"/>
  <c r="CQ26" i="3"/>
  <c r="CQ25" i="3"/>
  <c r="CQ24" i="3"/>
  <c r="CQ23" i="3"/>
  <c r="FJ70" i="3"/>
  <c r="BT115" i="3"/>
  <c r="BT52" i="3" s="1"/>
  <c r="AY126" i="3"/>
  <c r="CS10" i="3"/>
  <c r="CS141" i="3" s="1"/>
  <c r="CS39" i="3"/>
  <c r="CS80" i="3"/>
  <c r="CS41" i="3"/>
  <c r="CS43" i="3"/>
  <c r="CS35" i="3"/>
  <c r="CS30" i="3"/>
  <c r="CS19" i="3"/>
  <c r="CS73" i="3"/>
  <c r="CS27" i="3"/>
  <c r="CS65" i="3"/>
  <c r="CS67" i="3" s="1"/>
  <c r="CS42" i="3"/>
  <c r="CS20" i="3"/>
  <c r="CS75" i="3"/>
  <c r="CS21" i="3"/>
  <c r="CS22" i="3" s="1"/>
  <c r="CS15" i="3"/>
  <c r="CS16" i="3" s="1"/>
  <c r="CS48" i="3"/>
  <c r="CS45" i="3"/>
  <c r="CS77" i="3"/>
  <c r="CS47" i="3"/>
  <c r="CS81" i="3"/>
  <c r="CS38" i="3"/>
  <c r="CS97" i="3"/>
  <c r="CS40" i="3"/>
  <c r="CS85" i="3"/>
  <c r="CS28" i="3"/>
  <c r="CS33" i="3"/>
  <c r="CS18" i="3"/>
  <c r="CS17" i="16" s="1"/>
  <c r="CS72" i="3"/>
  <c r="CS31" i="3"/>
  <c r="CS32" i="3" s="1"/>
  <c r="CS84" i="3"/>
  <c r="CS76" i="3"/>
  <c r="CS82" i="3"/>
  <c r="CS44" i="3"/>
  <c r="CS29" i="3"/>
  <c r="CS83" i="3"/>
  <c r="CS14" i="3"/>
  <c r="CS13" i="3"/>
  <c r="CS86" i="3"/>
  <c r="AX124" i="3"/>
  <c r="BT137" i="3"/>
  <c r="BT55" i="3" s="1"/>
  <c r="AY114" i="3"/>
  <c r="AY141" i="3"/>
  <c r="AZ72" i="3"/>
  <c r="AZ48" i="3"/>
  <c r="AZ31" i="3"/>
  <c r="AZ32" i="3" s="1"/>
  <c r="AZ28" i="3"/>
  <c r="AZ38" i="3"/>
  <c r="AZ13" i="3"/>
  <c r="AZ75" i="3"/>
  <c r="AZ20" i="3"/>
  <c r="AZ76" i="3"/>
  <c r="AZ18" i="3"/>
  <c r="AZ17" i="16" s="1"/>
  <c r="AZ42" i="3"/>
  <c r="AZ35" i="3"/>
  <c r="AZ33" i="3"/>
  <c r="AZ43" i="3"/>
  <c r="AZ47" i="3"/>
  <c r="AZ30" i="3"/>
  <c r="AZ97" i="3"/>
  <c r="AZ29" i="3"/>
  <c r="AZ73" i="3"/>
  <c r="AZ40" i="3"/>
  <c r="AZ44" i="3"/>
  <c r="AZ77" i="3"/>
  <c r="AZ14" i="3"/>
  <c r="AZ65" i="3"/>
  <c r="AZ71" i="3" s="1"/>
  <c r="AZ21" i="3"/>
  <c r="AZ22" i="3" s="1"/>
  <c r="AZ27" i="3"/>
  <c r="AZ15" i="3"/>
  <c r="AZ16" i="3" s="1"/>
  <c r="AZ41" i="3"/>
  <c r="AZ45" i="3"/>
  <c r="AZ19" i="3"/>
  <c r="AZ39" i="3"/>
  <c r="AZ80" i="3"/>
  <c r="AZ10" i="3"/>
  <c r="AZ139" i="3" s="1"/>
  <c r="AZ85" i="3"/>
  <c r="AZ81" i="3"/>
  <c r="AZ84" i="3"/>
  <c r="AZ82" i="3"/>
  <c r="AZ83" i="3"/>
  <c r="AZ86" i="3"/>
  <c r="AX141" i="3"/>
  <c r="BV20" i="3"/>
  <c r="BS19" i="16" s="1"/>
  <c r="BV97" i="3"/>
  <c r="BV40" i="3"/>
  <c r="BV15" i="3"/>
  <c r="BV16" i="3" s="1"/>
  <c r="BV31" i="3"/>
  <c r="BV32" i="3" s="1"/>
  <c r="BV73" i="3"/>
  <c r="BV80" i="3"/>
  <c r="BV10" i="3"/>
  <c r="BV113" i="3" s="1"/>
  <c r="BV43" i="3"/>
  <c r="BV39" i="3"/>
  <c r="BV30" i="3"/>
  <c r="BV14" i="3"/>
  <c r="BV44" i="3"/>
  <c r="BV38" i="3"/>
  <c r="BV48" i="3"/>
  <c r="BV29" i="3"/>
  <c r="BV35" i="3"/>
  <c r="BV13" i="3"/>
  <c r="BV42" i="3"/>
  <c r="BV21" i="3"/>
  <c r="BV72" i="3"/>
  <c r="BV19" i="3"/>
  <c r="BS18" i="16" s="1"/>
  <c r="BV28" i="3"/>
  <c r="BV76" i="3"/>
  <c r="BV65" i="3"/>
  <c r="BV68" i="3" s="1"/>
  <c r="BV41" i="3"/>
  <c r="BV33" i="3"/>
  <c r="BV45" i="3"/>
  <c r="BV18" i="3"/>
  <c r="BV17" i="16" s="1"/>
  <c r="BV47" i="3"/>
  <c r="BV27" i="3"/>
  <c r="BV77" i="3"/>
  <c r="BV75" i="3"/>
  <c r="BV82" i="3"/>
  <c r="BV86" i="3"/>
  <c r="BV84" i="3"/>
  <c r="BV85" i="3"/>
  <c r="BV81" i="3"/>
  <c r="BV83" i="3"/>
  <c r="AW58" i="3"/>
  <c r="AW132" i="3"/>
  <c r="AW59" i="3"/>
  <c r="AW57" i="3"/>
  <c r="AW56" i="3"/>
  <c r="AW60" i="3"/>
  <c r="AW136" i="3"/>
  <c r="AW135" i="3"/>
  <c r="AW134" i="3"/>
  <c r="AW133" i="3"/>
  <c r="FI115" i="3"/>
  <c r="AX129" i="3"/>
  <c r="AX114" i="3"/>
  <c r="AX67" i="3"/>
  <c r="AX118" i="3"/>
  <c r="AX22" i="3"/>
  <c r="FJ71" i="3"/>
  <c r="BS9" i="16"/>
  <c r="AY138" i="3"/>
  <c r="AY118" i="3"/>
  <c r="AY131" i="3"/>
  <c r="AY125" i="3"/>
  <c r="FK48" i="3"/>
  <c r="FK75" i="3"/>
  <c r="FK18" i="3"/>
  <c r="FK10" i="3"/>
  <c r="FK141" i="3" s="1"/>
  <c r="FK77" i="3"/>
  <c r="FK19" i="3"/>
  <c r="FK21" i="3"/>
  <c r="FK22" i="3" s="1"/>
  <c r="FK13" i="3"/>
  <c r="FK73" i="3"/>
  <c r="FK45" i="3"/>
  <c r="FK97" i="3"/>
  <c r="FK65" i="3"/>
  <c r="FK67" i="3" s="1"/>
  <c r="FK14" i="3"/>
  <c r="FK76" i="3"/>
  <c r="FK20" i="3"/>
  <c r="FK27" i="3"/>
  <c r="FK33" i="3"/>
  <c r="FK41" i="3"/>
  <c r="FK28" i="3"/>
  <c r="FK38" i="3"/>
  <c r="FK44" i="3"/>
  <c r="FK15" i="3"/>
  <c r="FK16" i="3" s="1"/>
  <c r="FK29" i="3"/>
  <c r="FK40" i="3"/>
  <c r="FK43" i="3"/>
  <c r="FK80" i="3"/>
  <c r="FK31" i="3"/>
  <c r="FK32" i="3" s="1"/>
  <c r="FK35" i="3"/>
  <c r="FK47" i="3"/>
  <c r="FK39" i="3"/>
  <c r="FK72" i="3"/>
  <c r="FK30" i="3"/>
  <c r="FK42" i="3"/>
  <c r="FK85" i="3"/>
  <c r="FK86" i="3"/>
  <c r="FK84" i="3"/>
  <c r="FK83" i="3"/>
  <c r="FK81" i="3"/>
  <c r="FK82" i="3"/>
  <c r="AU15" i="16"/>
  <c r="AU10" i="16"/>
  <c r="AX113" i="3"/>
  <c r="AX116" i="3"/>
  <c r="AX144" i="3"/>
  <c r="AE31" i="3"/>
  <c r="AE32" i="3" s="1"/>
  <c r="AE47" i="3"/>
  <c r="AE44" i="3"/>
  <c r="AE14" i="3"/>
  <c r="AE19" i="3"/>
  <c r="AE38" i="3"/>
  <c r="AE65" i="3"/>
  <c r="AE68" i="3" s="1"/>
  <c r="AE72" i="3"/>
  <c r="AE29" i="3"/>
  <c r="AE27" i="3"/>
  <c r="AE42" i="3"/>
  <c r="AE48" i="3"/>
  <c r="AE76" i="3"/>
  <c r="AE80" i="3"/>
  <c r="AE13" i="3"/>
  <c r="AE39" i="3"/>
  <c r="AE45" i="3"/>
  <c r="AE43" i="3"/>
  <c r="AE15" i="3"/>
  <c r="AE16" i="3" s="1"/>
  <c r="AE97" i="3"/>
  <c r="AE30" i="3"/>
  <c r="AE35" i="3"/>
  <c r="AE20" i="3"/>
  <c r="AE75" i="3"/>
  <c r="AE18" i="3"/>
  <c r="AE28" i="3"/>
  <c r="AE21" i="3"/>
  <c r="AE22" i="3" s="1"/>
  <c r="AE41" i="3"/>
  <c r="AE40" i="3"/>
  <c r="AE77" i="3"/>
  <c r="AE73" i="3"/>
  <c r="AE10" i="3"/>
  <c r="AE139" i="3" s="1"/>
  <c r="AE33" i="3"/>
  <c r="AE82" i="3"/>
  <c r="AE84" i="3"/>
  <c r="AE81" i="3"/>
  <c r="AE86" i="3"/>
  <c r="AE83" i="3"/>
  <c r="AE85" i="3"/>
  <c r="AX140" i="3"/>
  <c r="AX128" i="3"/>
  <c r="AX121" i="3"/>
  <c r="FJ120" i="3"/>
  <c r="FJ123" i="3"/>
  <c r="FJ66" i="3"/>
  <c r="AD68" i="3"/>
  <c r="AY66" i="3"/>
  <c r="AY68" i="3"/>
  <c r="AY121" i="3"/>
  <c r="EN110" i="3"/>
  <c r="EN9" i="3" s="1"/>
  <c r="AX120" i="3"/>
  <c r="AX123" i="3"/>
  <c r="AX125" i="3"/>
  <c r="CP17" i="3"/>
  <c r="CP12" i="3"/>
  <c r="AD70" i="3"/>
  <c r="AY117" i="3"/>
  <c r="AY143" i="3"/>
  <c r="AY139" i="3"/>
  <c r="AX138" i="3"/>
  <c r="AX126" i="3"/>
  <c r="BW110" i="3"/>
  <c r="BW9" i="3" s="1"/>
  <c r="AX119" i="3"/>
  <c r="AX143" i="3"/>
  <c r="AX69" i="3"/>
  <c r="FJ68" i="3"/>
  <c r="CT110" i="3"/>
  <c r="CT9" i="3" s="1"/>
  <c r="DQ13" i="3"/>
  <c r="DQ75" i="3"/>
  <c r="DQ38" i="3"/>
  <c r="DQ97" i="3"/>
  <c r="DQ35" i="3"/>
  <c r="DQ47" i="3"/>
  <c r="DQ65" i="3"/>
  <c r="DQ68" i="3" s="1"/>
  <c r="DQ44" i="3"/>
  <c r="DQ14" i="3"/>
  <c r="DQ33" i="3"/>
  <c r="DQ10" i="3"/>
  <c r="DQ144" i="3" s="1"/>
  <c r="DQ21" i="3"/>
  <c r="DQ22" i="3" s="1"/>
  <c r="DQ72" i="3"/>
  <c r="DQ73" i="3"/>
  <c r="DQ45" i="3"/>
  <c r="DQ18" i="3"/>
  <c r="DQ80" i="3"/>
  <c r="DQ20" i="3"/>
  <c r="DQ41" i="3"/>
  <c r="DQ39" i="3"/>
  <c r="DQ76" i="3"/>
  <c r="DQ15" i="3"/>
  <c r="DQ16" i="3" s="1"/>
  <c r="DQ31" i="3"/>
  <c r="DQ32" i="3" s="1"/>
  <c r="DQ28" i="3"/>
  <c r="DQ30" i="3"/>
  <c r="DQ42" i="3"/>
  <c r="DQ40" i="3"/>
  <c r="DQ43" i="3"/>
  <c r="DQ29" i="3"/>
  <c r="DQ48" i="3"/>
  <c r="DQ19" i="3"/>
  <c r="DQ27" i="3"/>
  <c r="DQ77" i="3"/>
  <c r="DQ86" i="3"/>
  <c r="DQ82" i="3"/>
  <c r="DQ83" i="3"/>
  <c r="DQ85" i="3"/>
  <c r="DQ81" i="3"/>
  <c r="DQ84" i="3"/>
  <c r="AX131" i="3"/>
  <c r="AX117" i="3"/>
  <c r="AX71" i="3"/>
  <c r="FJ114" i="3"/>
  <c r="FJ125" i="3"/>
  <c r="FJ138" i="3"/>
  <c r="FJ117" i="3"/>
  <c r="AD69" i="3"/>
  <c r="AD67" i="3"/>
  <c r="FG57" i="3"/>
  <c r="FG59" i="3"/>
  <c r="FG56" i="3"/>
  <c r="FG58" i="3"/>
  <c r="FG60" i="3"/>
  <c r="FG135" i="3"/>
  <c r="FG132" i="3"/>
  <c r="FG134" i="3"/>
  <c r="FG133" i="3"/>
  <c r="FG136" i="3"/>
  <c r="CP132" i="3"/>
  <c r="CP59" i="3"/>
  <c r="CP60" i="3"/>
  <c r="CP57" i="3"/>
  <c r="CP135" i="3"/>
  <c r="CP133" i="3"/>
  <c r="CP58" i="3"/>
  <c r="CP56" i="3"/>
  <c r="CP134" i="3"/>
  <c r="CP136" i="3"/>
  <c r="AY120" i="3"/>
  <c r="AY128" i="3"/>
  <c r="AY123" i="3"/>
  <c r="EM76" i="3"/>
  <c r="EM18" i="3"/>
  <c r="EM48" i="3"/>
  <c r="EM65" i="3"/>
  <c r="EM71" i="3" s="1"/>
  <c r="EM28" i="3"/>
  <c r="EM39" i="3"/>
  <c r="EM31" i="3"/>
  <c r="EM32" i="3" s="1"/>
  <c r="EM45" i="3"/>
  <c r="EM19" i="3"/>
  <c r="EM73" i="3"/>
  <c r="EM42" i="3"/>
  <c r="EM38" i="3"/>
  <c r="EM97" i="3"/>
  <c r="EM35" i="3"/>
  <c r="EM10" i="3"/>
  <c r="EM139" i="3" s="1"/>
  <c r="EM29" i="3"/>
  <c r="EM80" i="3"/>
  <c r="EM75" i="3"/>
  <c r="EM14" i="3"/>
  <c r="EM47" i="3"/>
  <c r="EM20" i="3"/>
  <c r="EM43" i="3"/>
  <c r="EM13" i="3"/>
  <c r="EM41" i="3"/>
  <c r="EM30" i="3"/>
  <c r="EM72" i="3"/>
  <c r="EM15" i="3"/>
  <c r="EM16" i="3" s="1"/>
  <c r="EM40" i="3"/>
  <c r="EM21" i="3"/>
  <c r="EM22" i="3" s="1"/>
  <c r="EM44" i="3"/>
  <c r="EM27" i="3"/>
  <c r="EM77" i="3"/>
  <c r="EM33" i="3"/>
  <c r="EM81" i="3"/>
  <c r="EM86" i="3"/>
  <c r="EM82" i="3"/>
  <c r="EM85" i="3"/>
  <c r="EM83" i="3"/>
  <c r="EM84" i="3"/>
  <c r="B19" i="6"/>
  <c r="C19" i="6" s="1"/>
  <c r="AY96" i="16"/>
  <c r="AY97" i="16"/>
  <c r="AY99" i="16"/>
  <c r="AY95" i="16"/>
  <c r="AY36" i="16"/>
  <c r="AY94" i="16"/>
  <c r="AY98" i="16"/>
  <c r="AX101" i="16"/>
  <c r="CR101" i="16"/>
  <c r="BU101" i="16"/>
  <c r="AC101" i="16"/>
  <c r="AI6" i="16"/>
  <c r="DW6" i="16"/>
  <c r="BF6" i="16"/>
  <c r="FQ6" i="16"/>
  <c r="CC6" i="16"/>
  <c r="ET6" i="16"/>
  <c r="CZ6" i="16"/>
  <c r="BX6" i="3"/>
  <c r="BX110" i="3" s="1"/>
  <c r="BX9" i="3" s="1"/>
  <c r="CU6" i="3"/>
  <c r="CU110" i="3" s="1"/>
  <c r="CU9" i="3" s="1"/>
  <c r="BA6" i="3"/>
  <c r="BA110" i="3" s="1"/>
  <c r="BA9" i="3" s="1"/>
  <c r="EO6" i="3"/>
  <c r="FL6" i="3"/>
  <c r="FL110" i="3" s="1"/>
  <c r="FL9" i="3" s="1"/>
  <c r="AF6" i="3"/>
  <c r="AF110" i="3" s="1"/>
  <c r="AF9" i="3" s="1"/>
  <c r="DR6" i="3"/>
  <c r="DR110" i="3" s="1"/>
  <c r="DR9" i="3" s="1"/>
  <c r="FI79" i="3" l="1"/>
  <c r="AD122" i="3"/>
  <c r="FJ122" i="3"/>
  <c r="DP122" i="3"/>
  <c r="BU122" i="3"/>
  <c r="AY122" i="3"/>
  <c r="AX122" i="3"/>
  <c r="EL12" i="3"/>
  <c r="EL79" i="3"/>
  <c r="AC79" i="3"/>
  <c r="CR54" i="3"/>
  <c r="FI17" i="3"/>
  <c r="EK51" i="3"/>
  <c r="FH37" i="3"/>
  <c r="EL37" i="3"/>
  <c r="AA64" i="3"/>
  <c r="AA61" i="3"/>
  <c r="AA62" i="3"/>
  <c r="AA63" i="3"/>
  <c r="FF61" i="3"/>
  <c r="FF62" i="3"/>
  <c r="FF63" i="3"/>
  <c r="FF64" i="3"/>
  <c r="DM62" i="3"/>
  <c r="DM64" i="3"/>
  <c r="DM61" i="3"/>
  <c r="CO62" i="3"/>
  <c r="CO63" i="3"/>
  <c r="CO61" i="3"/>
  <c r="FL88" i="3"/>
  <c r="CU88" i="3"/>
  <c r="DR88" i="3"/>
  <c r="CT88" i="3"/>
  <c r="EN88" i="3"/>
  <c r="AF88" i="3"/>
  <c r="BR63" i="3"/>
  <c r="BR62" i="3"/>
  <c r="BS62" i="3"/>
  <c r="BS63" i="3"/>
  <c r="AV63" i="3"/>
  <c r="AV62" i="3"/>
  <c r="AV64" i="3"/>
  <c r="BR61" i="3"/>
  <c r="BS61" i="3"/>
  <c r="AV61" i="3"/>
  <c r="CR52" i="3"/>
  <c r="CR53" i="3"/>
  <c r="CR50" i="3"/>
  <c r="CR49" i="3"/>
  <c r="BA88" i="3"/>
  <c r="BW88" i="3"/>
  <c r="BX88" i="3"/>
  <c r="BT79" i="3"/>
  <c r="AC49" i="3"/>
  <c r="EK52" i="3"/>
  <c r="AC134" i="3"/>
  <c r="AC50" i="3"/>
  <c r="AC51" i="3"/>
  <c r="AC54" i="3"/>
  <c r="AC53" i="3"/>
  <c r="BT17" i="3"/>
  <c r="AC136" i="3"/>
  <c r="AC58" i="3"/>
  <c r="DO78" i="3"/>
  <c r="AC133" i="3"/>
  <c r="AC56" i="3"/>
  <c r="AC57" i="3"/>
  <c r="AC60" i="3"/>
  <c r="AC132" i="3"/>
  <c r="AC135" i="3"/>
  <c r="FH79" i="3"/>
  <c r="EK53" i="3"/>
  <c r="FI26" i="3"/>
  <c r="EL25" i="3"/>
  <c r="FI23" i="3"/>
  <c r="EK78" i="3"/>
  <c r="FI24" i="3"/>
  <c r="EK49" i="3"/>
  <c r="BT49" i="3"/>
  <c r="EK12" i="3"/>
  <c r="BT50" i="3"/>
  <c r="FH26" i="3"/>
  <c r="EK24" i="3"/>
  <c r="BX100" i="3"/>
  <c r="BX99" i="3"/>
  <c r="BX98" i="3"/>
  <c r="BX105" i="3"/>
  <c r="BX104" i="3"/>
  <c r="BX103" i="3"/>
  <c r="BX102" i="3"/>
  <c r="BX101" i="3"/>
  <c r="CU101" i="3"/>
  <c r="CU99" i="3"/>
  <c r="CU98" i="3"/>
  <c r="CU100" i="3"/>
  <c r="CU104" i="3"/>
  <c r="CU103" i="3"/>
  <c r="CU102" i="3"/>
  <c r="CU105" i="3"/>
  <c r="DR101" i="3"/>
  <c r="DR100" i="3"/>
  <c r="DR98" i="3"/>
  <c r="DR105" i="3"/>
  <c r="DR104" i="3"/>
  <c r="DR99" i="3"/>
  <c r="DR103" i="3"/>
  <c r="DR102" i="3"/>
  <c r="CT101" i="3"/>
  <c r="CT100" i="3"/>
  <c r="CT98" i="3"/>
  <c r="CT105" i="3"/>
  <c r="CT104" i="3"/>
  <c r="CT103" i="3"/>
  <c r="CT102" i="3"/>
  <c r="CT99" i="3"/>
  <c r="BW101" i="3"/>
  <c r="BW99" i="3"/>
  <c r="BW98" i="3"/>
  <c r="BW104" i="3"/>
  <c r="BW103" i="3"/>
  <c r="BW100" i="3"/>
  <c r="BW102" i="3"/>
  <c r="BW105" i="3"/>
  <c r="BA101" i="3"/>
  <c r="BA100" i="3"/>
  <c r="BA99" i="3"/>
  <c r="BA98" i="3"/>
  <c r="BA105" i="3"/>
  <c r="BA104" i="3"/>
  <c r="BA103" i="3"/>
  <c r="BA102" i="3"/>
  <c r="AF99" i="3"/>
  <c r="AF98" i="3"/>
  <c r="AF100" i="3"/>
  <c r="AF103" i="3"/>
  <c r="AF102" i="3"/>
  <c r="AF101" i="3"/>
  <c r="AF105" i="3"/>
  <c r="AF104" i="3"/>
  <c r="FL99" i="3"/>
  <c r="FL98" i="3"/>
  <c r="FL100" i="3"/>
  <c r="FL103" i="3"/>
  <c r="FL102" i="3"/>
  <c r="FL101" i="3"/>
  <c r="FL104" i="3"/>
  <c r="FL105" i="3"/>
  <c r="EN99" i="3"/>
  <c r="EN98" i="3"/>
  <c r="EN100" i="3"/>
  <c r="EN103" i="3"/>
  <c r="EN102" i="3"/>
  <c r="EN101" i="3"/>
  <c r="EN104" i="3"/>
  <c r="EN105" i="3"/>
  <c r="DO12" i="3"/>
  <c r="FL87" i="3"/>
  <c r="FL90" i="3"/>
  <c r="FL89" i="3"/>
  <c r="FL92" i="3"/>
  <c r="FL94" i="3"/>
  <c r="FL93" i="3"/>
  <c r="FL91" i="3"/>
  <c r="FL96" i="3"/>
  <c r="FL95" i="3"/>
  <c r="CU90" i="3"/>
  <c r="CU87" i="3"/>
  <c r="CU89" i="3"/>
  <c r="CU93" i="3"/>
  <c r="CU92" i="3"/>
  <c r="CU91" i="3"/>
  <c r="CU96" i="3"/>
  <c r="CU95" i="3"/>
  <c r="CU94" i="3"/>
  <c r="BX89" i="3"/>
  <c r="BX87" i="3"/>
  <c r="BX93" i="3"/>
  <c r="BX92" i="3"/>
  <c r="BX91" i="3"/>
  <c r="BX90" i="3"/>
  <c r="BX96" i="3"/>
  <c r="BX95" i="3"/>
  <c r="BX94" i="3"/>
  <c r="DR89" i="3"/>
  <c r="DR87" i="3"/>
  <c r="DR92" i="3"/>
  <c r="DR91" i="3"/>
  <c r="DR96" i="3"/>
  <c r="DR95" i="3"/>
  <c r="DR94" i="3"/>
  <c r="DR93" i="3"/>
  <c r="DR90" i="3"/>
  <c r="CT89" i="3"/>
  <c r="CT87" i="3"/>
  <c r="CT92" i="3"/>
  <c r="CT91" i="3"/>
  <c r="CT90" i="3"/>
  <c r="CT96" i="3"/>
  <c r="CT95" i="3"/>
  <c r="CT94" i="3"/>
  <c r="CT93" i="3"/>
  <c r="BW90" i="3"/>
  <c r="BW87" i="3"/>
  <c r="BW93" i="3"/>
  <c r="BW92" i="3"/>
  <c r="BW91" i="3"/>
  <c r="BW96" i="3"/>
  <c r="BW89" i="3"/>
  <c r="BW95" i="3"/>
  <c r="BW94" i="3"/>
  <c r="AF87" i="3"/>
  <c r="AF90" i="3"/>
  <c r="AF93" i="3"/>
  <c r="AF89" i="3"/>
  <c r="AF92" i="3"/>
  <c r="AF94" i="3"/>
  <c r="AF91" i="3"/>
  <c r="AF95" i="3"/>
  <c r="AF96" i="3"/>
  <c r="BA90" i="3"/>
  <c r="BA89" i="3"/>
  <c r="BA87" i="3"/>
  <c r="BA93" i="3"/>
  <c r="BA92" i="3"/>
  <c r="BA91" i="3"/>
  <c r="BA94" i="3"/>
  <c r="BA96" i="3"/>
  <c r="BA95" i="3"/>
  <c r="EN87" i="3"/>
  <c r="EN90" i="3"/>
  <c r="EN89" i="3"/>
  <c r="EN93" i="3"/>
  <c r="EN92" i="3"/>
  <c r="EN94" i="3"/>
  <c r="EN96" i="3"/>
  <c r="EN95" i="3"/>
  <c r="EN91" i="3"/>
  <c r="DO54" i="3"/>
  <c r="DO49" i="3"/>
  <c r="DO50" i="3"/>
  <c r="DO51" i="3"/>
  <c r="DO52" i="3"/>
  <c r="EK50" i="3"/>
  <c r="FH24" i="3"/>
  <c r="EK26" i="3"/>
  <c r="EK23" i="3"/>
  <c r="BT51" i="3"/>
  <c r="BT53" i="3"/>
  <c r="BT54" i="3"/>
  <c r="CR79" i="3"/>
  <c r="FH25" i="3"/>
  <c r="FI37" i="3"/>
  <c r="FI36" i="3"/>
  <c r="EK37" i="3"/>
  <c r="EK36" i="3"/>
  <c r="DO37" i="3"/>
  <c r="DO36" i="3"/>
  <c r="CR37" i="3"/>
  <c r="CR36" i="3"/>
  <c r="BT37" i="3"/>
  <c r="BT36" i="3"/>
  <c r="FK140" i="3"/>
  <c r="DO57" i="3"/>
  <c r="DO132" i="3"/>
  <c r="DO136" i="3"/>
  <c r="DO56" i="3"/>
  <c r="DO133" i="3"/>
  <c r="DO59" i="3"/>
  <c r="DO60" i="3"/>
  <c r="DO134" i="3"/>
  <c r="DO58" i="3"/>
  <c r="EK136" i="3"/>
  <c r="DO26" i="3"/>
  <c r="EK57" i="3"/>
  <c r="DP112" i="3"/>
  <c r="DP17" i="3" s="1"/>
  <c r="DO24" i="3"/>
  <c r="EK56" i="3"/>
  <c r="EK59" i="3"/>
  <c r="EK134" i="3"/>
  <c r="EK58" i="3"/>
  <c r="EK133" i="3"/>
  <c r="EK132" i="3"/>
  <c r="DO25" i="3"/>
  <c r="EK135" i="3"/>
  <c r="CS69" i="3"/>
  <c r="CQ130" i="3"/>
  <c r="CQ64" i="3" s="1"/>
  <c r="FI132" i="3"/>
  <c r="AC25" i="3"/>
  <c r="CS118" i="3"/>
  <c r="DN130" i="3"/>
  <c r="DN63" i="3" s="1"/>
  <c r="AD78" i="3"/>
  <c r="EL57" i="3"/>
  <c r="EL135" i="3"/>
  <c r="FJ142" i="3"/>
  <c r="FJ78" i="3" s="1"/>
  <c r="AC26" i="3"/>
  <c r="BU112" i="3"/>
  <c r="BU17" i="3" s="1"/>
  <c r="AC23" i="3"/>
  <c r="FJ115" i="3"/>
  <c r="FJ51" i="3" s="1"/>
  <c r="CR56" i="3"/>
  <c r="CR59" i="3"/>
  <c r="CR135" i="3"/>
  <c r="AB130" i="3"/>
  <c r="CR60" i="3"/>
  <c r="AY142" i="3"/>
  <c r="AY78" i="3" s="1"/>
  <c r="CR134" i="3"/>
  <c r="CR58" i="3"/>
  <c r="FJ112" i="3"/>
  <c r="FJ12" i="3" s="1"/>
  <c r="BU115" i="3"/>
  <c r="BU50" i="3" s="1"/>
  <c r="FH132" i="3"/>
  <c r="FI60" i="3"/>
  <c r="CS116" i="3"/>
  <c r="FI135" i="3"/>
  <c r="CS126" i="3"/>
  <c r="FI133" i="3"/>
  <c r="CS129" i="3"/>
  <c r="CS140" i="3"/>
  <c r="CS144" i="3"/>
  <c r="FI136" i="3"/>
  <c r="CS128" i="3"/>
  <c r="EL56" i="3"/>
  <c r="EL60" i="3"/>
  <c r="EL58" i="3"/>
  <c r="FI58" i="3"/>
  <c r="CS119" i="3"/>
  <c r="AD127" i="3"/>
  <c r="EL134" i="3"/>
  <c r="EL59" i="3"/>
  <c r="EL136" i="3"/>
  <c r="EL132" i="3"/>
  <c r="FI57" i="3"/>
  <c r="CS114" i="3"/>
  <c r="AY127" i="3"/>
  <c r="CS66" i="3"/>
  <c r="CS70" i="3"/>
  <c r="BU24" i="3"/>
  <c r="AD137" i="3"/>
  <c r="AD55" i="3" s="1"/>
  <c r="AD135" i="3" s="1"/>
  <c r="BU137" i="3"/>
  <c r="BU55" i="3" s="1"/>
  <c r="BU135" i="3" s="1"/>
  <c r="DP24" i="3"/>
  <c r="CS68" i="3"/>
  <c r="DP137" i="3"/>
  <c r="DP55" i="3" s="1"/>
  <c r="DP58" i="3" s="1"/>
  <c r="FH56" i="3"/>
  <c r="FH134" i="3"/>
  <c r="FH59" i="3"/>
  <c r="FH57" i="3"/>
  <c r="FH133" i="3"/>
  <c r="FH60" i="3"/>
  <c r="BV117" i="3"/>
  <c r="AY24" i="3"/>
  <c r="FJ137" i="3"/>
  <c r="FJ55" i="3" s="1"/>
  <c r="FJ134" i="3" s="1"/>
  <c r="FH135" i="3"/>
  <c r="FH136" i="3"/>
  <c r="AY112" i="3"/>
  <c r="AY12" i="3" s="1"/>
  <c r="AY12" i="16" s="1"/>
  <c r="CS71" i="3"/>
  <c r="BU142" i="3"/>
  <c r="BU78" i="3" s="1"/>
  <c r="CR133" i="3"/>
  <c r="CR136" i="3"/>
  <c r="CR57" i="3"/>
  <c r="EJ130" i="3"/>
  <c r="AX127" i="3"/>
  <c r="BU127" i="3"/>
  <c r="FH54" i="3"/>
  <c r="FH49" i="3"/>
  <c r="FH50" i="3"/>
  <c r="FH51" i="3"/>
  <c r="FH52" i="3"/>
  <c r="BV139" i="3"/>
  <c r="DP115" i="3"/>
  <c r="DP53" i="3" s="1"/>
  <c r="BV125" i="3"/>
  <c r="FI56" i="3"/>
  <c r="CS120" i="3"/>
  <c r="CS131" i="3"/>
  <c r="CS138" i="3"/>
  <c r="CS113" i="3"/>
  <c r="BV144" i="3"/>
  <c r="FI59" i="3"/>
  <c r="CS125" i="3"/>
  <c r="CS143" i="3"/>
  <c r="CS124" i="3"/>
  <c r="CS121" i="3"/>
  <c r="CS139" i="3"/>
  <c r="CS123" i="3"/>
  <c r="CS117" i="3"/>
  <c r="BV67" i="3"/>
  <c r="BV70" i="3"/>
  <c r="BV143" i="3"/>
  <c r="BV129" i="3"/>
  <c r="BV114" i="3"/>
  <c r="BV112" i="3" s="1"/>
  <c r="BV119" i="3"/>
  <c r="BV138" i="3"/>
  <c r="BV66" i="3"/>
  <c r="BV123" i="3"/>
  <c r="CR26" i="3"/>
  <c r="DP127" i="3"/>
  <c r="BU79" i="3"/>
  <c r="DQ66" i="3"/>
  <c r="BV126" i="3"/>
  <c r="CR24" i="3"/>
  <c r="BV120" i="3"/>
  <c r="BV141" i="3"/>
  <c r="CR23" i="3"/>
  <c r="BV116" i="3"/>
  <c r="FJ49" i="3"/>
  <c r="FI54" i="3"/>
  <c r="FI51" i="3"/>
  <c r="FI50" i="3"/>
  <c r="FI52" i="3"/>
  <c r="FI53" i="3"/>
  <c r="FI49" i="3"/>
  <c r="EL50" i="3"/>
  <c r="EL54" i="3"/>
  <c r="EL52" i="3"/>
  <c r="EL49" i="3"/>
  <c r="EL53" i="3"/>
  <c r="EL51" i="3"/>
  <c r="DQ71" i="3"/>
  <c r="DQ138" i="3"/>
  <c r="AX112" i="3"/>
  <c r="FK118" i="3"/>
  <c r="BV124" i="3"/>
  <c r="AD112" i="3"/>
  <c r="AD12" i="3" s="1"/>
  <c r="FJ127" i="3"/>
  <c r="AD25" i="3"/>
  <c r="FK66" i="3"/>
  <c r="FK138" i="3"/>
  <c r="FK128" i="3"/>
  <c r="DQ114" i="3"/>
  <c r="FK125" i="3"/>
  <c r="FK69" i="3"/>
  <c r="AD115" i="3"/>
  <c r="AD52" i="3" s="1"/>
  <c r="FK144" i="3"/>
  <c r="DQ67" i="3"/>
  <c r="FK120" i="3"/>
  <c r="DQ70" i="3"/>
  <c r="AE143" i="3"/>
  <c r="AE118" i="3"/>
  <c r="FK114" i="3"/>
  <c r="FK117" i="3"/>
  <c r="AE129" i="3"/>
  <c r="AX142" i="3"/>
  <c r="AE67" i="3"/>
  <c r="FK68" i="3"/>
  <c r="FK116" i="3"/>
  <c r="AE71" i="3"/>
  <c r="AE140" i="3"/>
  <c r="AE125" i="3"/>
  <c r="AE141" i="3"/>
  <c r="AE119" i="3"/>
  <c r="AE70" i="3"/>
  <c r="FK123" i="3"/>
  <c r="FK121" i="3"/>
  <c r="AZ131" i="3"/>
  <c r="EM131" i="3"/>
  <c r="EM116" i="3"/>
  <c r="BV140" i="3"/>
  <c r="EM121" i="3"/>
  <c r="EM113" i="3"/>
  <c r="EM138" i="3"/>
  <c r="EM128" i="3"/>
  <c r="EM114" i="3"/>
  <c r="EM119" i="3"/>
  <c r="EM141" i="3"/>
  <c r="AX137" i="3"/>
  <c r="AX55" i="3" s="1"/>
  <c r="AX133" i="3" s="1"/>
  <c r="BV121" i="3"/>
  <c r="BV118" i="3"/>
  <c r="EM144" i="3"/>
  <c r="AE66" i="3"/>
  <c r="AZ144" i="3"/>
  <c r="EM126" i="3"/>
  <c r="EM140" i="3"/>
  <c r="AZ67" i="3"/>
  <c r="AC17" i="3"/>
  <c r="AC12" i="3"/>
  <c r="DQ113" i="3"/>
  <c r="AE69" i="3"/>
  <c r="FK129" i="3"/>
  <c r="FK124" i="3"/>
  <c r="FK143" i="3"/>
  <c r="AZ125" i="3"/>
  <c r="DQ123" i="3"/>
  <c r="DQ124" i="3"/>
  <c r="AZ69" i="3"/>
  <c r="EM123" i="3"/>
  <c r="EM118" i="3"/>
  <c r="EM129" i="3"/>
  <c r="DQ140" i="3"/>
  <c r="AY115" i="3"/>
  <c r="AZ66" i="3"/>
  <c r="EM70" i="3"/>
  <c r="EM67" i="3"/>
  <c r="EM68" i="3"/>
  <c r="EM125" i="3"/>
  <c r="EM117" i="3"/>
  <c r="EM143" i="3"/>
  <c r="DQ117" i="3"/>
  <c r="DQ121" i="3"/>
  <c r="FK70" i="3"/>
  <c r="FK139" i="3"/>
  <c r="BV69" i="3"/>
  <c r="AZ70" i="3"/>
  <c r="AZ141" i="3"/>
  <c r="EM69" i="3"/>
  <c r="AZ113" i="3"/>
  <c r="AZ120" i="3"/>
  <c r="AZ118" i="3"/>
  <c r="AZ129" i="3"/>
  <c r="AZ117" i="3"/>
  <c r="AZ119" i="3"/>
  <c r="EO110" i="3"/>
  <c r="EO9" i="3" s="1"/>
  <c r="DQ131" i="3"/>
  <c r="BW20" i="3"/>
  <c r="BW31" i="3"/>
  <c r="BW32" i="3" s="1"/>
  <c r="BW30" i="3"/>
  <c r="BW14" i="3"/>
  <c r="BW39" i="3"/>
  <c r="BW75" i="3"/>
  <c r="BW76" i="3"/>
  <c r="BW65" i="3"/>
  <c r="BW71" i="3" s="1"/>
  <c r="BW27" i="3"/>
  <c r="BW19" i="3"/>
  <c r="BW44" i="3"/>
  <c r="BW42" i="3"/>
  <c r="BW10" i="3"/>
  <c r="BW123" i="3" s="1"/>
  <c r="BW38" i="3"/>
  <c r="BW33" i="3"/>
  <c r="BW73" i="3"/>
  <c r="BW15" i="3"/>
  <c r="BW16" i="3" s="1"/>
  <c r="BW29" i="3"/>
  <c r="BW21" i="3"/>
  <c r="BW22" i="3" s="1"/>
  <c r="BW45" i="3"/>
  <c r="BW41" i="3"/>
  <c r="BW48" i="3"/>
  <c r="BW77" i="3"/>
  <c r="BW35" i="3"/>
  <c r="BW97" i="3"/>
  <c r="BW18" i="3"/>
  <c r="BW17" i="16" s="1"/>
  <c r="BW47" i="3"/>
  <c r="BW80" i="3"/>
  <c r="BW40" i="3"/>
  <c r="BW28" i="3"/>
  <c r="BW43" i="3"/>
  <c r="BW72" i="3"/>
  <c r="BW13" i="3"/>
  <c r="BW84" i="3"/>
  <c r="BW82" i="3"/>
  <c r="BW83" i="3"/>
  <c r="BW86" i="3"/>
  <c r="BW81" i="3"/>
  <c r="BW85" i="3"/>
  <c r="AE126" i="3"/>
  <c r="AE113" i="3"/>
  <c r="AE116" i="3"/>
  <c r="AX115" i="3"/>
  <c r="CU18" i="3"/>
  <c r="CU17" i="16" s="1"/>
  <c r="CU43" i="3"/>
  <c r="CU39" i="3"/>
  <c r="CU45" i="3"/>
  <c r="CU47" i="3"/>
  <c r="CU42" i="3"/>
  <c r="CU30" i="3"/>
  <c r="CU19" i="3"/>
  <c r="CU97" i="3"/>
  <c r="CU72" i="3"/>
  <c r="CU20" i="3"/>
  <c r="CU21" i="3"/>
  <c r="CU22" i="3" s="1"/>
  <c r="CU75" i="3"/>
  <c r="CU35" i="3"/>
  <c r="CU29" i="3"/>
  <c r="CU15" i="3"/>
  <c r="CU16" i="3" s="1"/>
  <c r="CU73" i="3"/>
  <c r="CU38" i="3"/>
  <c r="CU80" i="3"/>
  <c r="CU13" i="3"/>
  <c r="CU41" i="3"/>
  <c r="CU14" i="3"/>
  <c r="CU65" i="3"/>
  <c r="CU71" i="3" s="1"/>
  <c r="CU77" i="3"/>
  <c r="CU27" i="3"/>
  <c r="CU76" i="3"/>
  <c r="CU40" i="3"/>
  <c r="CU44" i="3"/>
  <c r="CU31" i="3"/>
  <c r="CU32" i="3" s="1"/>
  <c r="CU28" i="3"/>
  <c r="CU48" i="3"/>
  <c r="CU33" i="3"/>
  <c r="CU10" i="3"/>
  <c r="CU143" i="3" s="1"/>
  <c r="CU84" i="3"/>
  <c r="CU85" i="3"/>
  <c r="CU82" i="3"/>
  <c r="CU86" i="3"/>
  <c r="CU81" i="3"/>
  <c r="CU83" i="3"/>
  <c r="BX21" i="3"/>
  <c r="BX22" i="3" s="1"/>
  <c r="BX72" i="3"/>
  <c r="BX10" i="3"/>
  <c r="BX131" i="3" s="1"/>
  <c r="BX80" i="3"/>
  <c r="BX83" i="3"/>
  <c r="BX76" i="3"/>
  <c r="BX41" i="3"/>
  <c r="BX44" i="3"/>
  <c r="BX48" i="3"/>
  <c r="BX13" i="3"/>
  <c r="BX43" i="3"/>
  <c r="BX20" i="3"/>
  <c r="BX31" i="3"/>
  <c r="BX32" i="3" s="1"/>
  <c r="BX29" i="3"/>
  <c r="BX81" i="3"/>
  <c r="BX65" i="3"/>
  <c r="BX69" i="3" s="1"/>
  <c r="BX77" i="3"/>
  <c r="BX18" i="3"/>
  <c r="BX17" i="16" s="1"/>
  <c r="BX82" i="3"/>
  <c r="BX38" i="3"/>
  <c r="BX33" i="3"/>
  <c r="BX45" i="3"/>
  <c r="BX75" i="3"/>
  <c r="BX85" i="3"/>
  <c r="BX73" i="3"/>
  <c r="BX15" i="3"/>
  <c r="BX16" i="3" s="1"/>
  <c r="BX39" i="3"/>
  <c r="BX40" i="3"/>
  <c r="BX86" i="3"/>
  <c r="BX47" i="3"/>
  <c r="BX42" i="3"/>
  <c r="BX14" i="3"/>
  <c r="BX27" i="3"/>
  <c r="BX19" i="3"/>
  <c r="BX35" i="3"/>
  <c r="BX28" i="3"/>
  <c r="BX30" i="3"/>
  <c r="BX97" i="3"/>
  <c r="BX84" i="3"/>
  <c r="AE131" i="3"/>
  <c r="AE114" i="3"/>
  <c r="AZ140" i="3"/>
  <c r="AZ124" i="3"/>
  <c r="BT57" i="3"/>
  <c r="BT135" i="3"/>
  <c r="BT136" i="3"/>
  <c r="BT56" i="3"/>
  <c r="BT58" i="3"/>
  <c r="BT59" i="3"/>
  <c r="BT60" i="3"/>
  <c r="BT134" i="3"/>
  <c r="BT133" i="3"/>
  <c r="BT132" i="3"/>
  <c r="BA19" i="3"/>
  <c r="BA10" i="3"/>
  <c r="BA121" i="3" s="1"/>
  <c r="BA77" i="3"/>
  <c r="BA82" i="3"/>
  <c r="BA75" i="3"/>
  <c r="BA97" i="3"/>
  <c r="BA39" i="3"/>
  <c r="BA13" i="3"/>
  <c r="BA81" i="3"/>
  <c r="BA29" i="3"/>
  <c r="BA73" i="3"/>
  <c r="BA43" i="3"/>
  <c r="BA33" i="3"/>
  <c r="BA21" i="3"/>
  <c r="BA22" i="3" s="1"/>
  <c r="BA41" i="3"/>
  <c r="BA45" i="3"/>
  <c r="BA35" i="3"/>
  <c r="BA65" i="3"/>
  <c r="BA71" i="3" s="1"/>
  <c r="BA80" i="3"/>
  <c r="BA76" i="3"/>
  <c r="BA72" i="3"/>
  <c r="BA31" i="3"/>
  <c r="BA32" i="3" s="1"/>
  <c r="BA48" i="3"/>
  <c r="BA85" i="3"/>
  <c r="BA47" i="3"/>
  <c r="BA27" i="3"/>
  <c r="BA42" i="3"/>
  <c r="BA15" i="3"/>
  <c r="BA16" i="3" s="1"/>
  <c r="BA84" i="3"/>
  <c r="BA86" i="3"/>
  <c r="BA38" i="3"/>
  <c r="BA18" i="3"/>
  <c r="BA17" i="16" s="1"/>
  <c r="BA20" i="3"/>
  <c r="BA30" i="3"/>
  <c r="BA28" i="3"/>
  <c r="BA44" i="3"/>
  <c r="BA40" i="3"/>
  <c r="BA14" i="3"/>
  <c r="BA83" i="3"/>
  <c r="CP130" i="3"/>
  <c r="CP64" i="3" s="1"/>
  <c r="DQ116" i="3"/>
  <c r="DQ143" i="3"/>
  <c r="DQ142" i="3" s="1"/>
  <c r="DQ120" i="3"/>
  <c r="DQ128" i="3"/>
  <c r="DR44" i="3"/>
  <c r="DR76" i="3"/>
  <c r="DR38" i="3"/>
  <c r="DR75" i="3"/>
  <c r="DR29" i="3"/>
  <c r="DR33" i="3"/>
  <c r="DR39" i="3"/>
  <c r="DR40" i="3"/>
  <c r="DR19" i="3"/>
  <c r="DR35" i="3"/>
  <c r="DR43" i="3"/>
  <c r="DR73" i="3"/>
  <c r="DR13" i="3"/>
  <c r="DR65" i="3"/>
  <c r="DR71" i="3" s="1"/>
  <c r="DR48" i="3"/>
  <c r="DR20" i="3"/>
  <c r="DR47" i="3"/>
  <c r="DR15" i="3"/>
  <c r="DR16" i="3" s="1"/>
  <c r="DR28" i="3"/>
  <c r="DR27" i="3"/>
  <c r="DR80" i="3"/>
  <c r="DR77" i="3"/>
  <c r="DR97" i="3"/>
  <c r="DR42" i="3"/>
  <c r="DR31" i="3"/>
  <c r="DR32" i="3" s="1"/>
  <c r="DR30" i="3"/>
  <c r="DR14" i="3"/>
  <c r="DR45" i="3"/>
  <c r="DR41" i="3"/>
  <c r="DR72" i="3"/>
  <c r="DR18" i="3"/>
  <c r="DR10" i="3"/>
  <c r="DR116" i="3" s="1"/>
  <c r="DR21" i="3"/>
  <c r="DR22" i="3" s="1"/>
  <c r="DR81" i="3"/>
  <c r="DR84" i="3"/>
  <c r="DR82" i="3"/>
  <c r="DR83" i="3"/>
  <c r="DR86" i="3"/>
  <c r="DR85" i="3"/>
  <c r="EM120" i="3"/>
  <c r="EM66" i="3"/>
  <c r="EM124" i="3"/>
  <c r="DQ141" i="3"/>
  <c r="DQ118" i="3"/>
  <c r="DQ69" i="3"/>
  <c r="AE138" i="3"/>
  <c r="AE121" i="3"/>
  <c r="AE123" i="3"/>
  <c r="FK113" i="3"/>
  <c r="FK71" i="3"/>
  <c r="FK126" i="3"/>
  <c r="AY137" i="3"/>
  <c r="AY55" i="3" s="1"/>
  <c r="BV128" i="3"/>
  <c r="BV71" i="3"/>
  <c r="BV131" i="3"/>
  <c r="AZ138" i="3"/>
  <c r="AZ116" i="3"/>
  <c r="AZ128" i="3"/>
  <c r="AF33" i="3"/>
  <c r="AF76" i="3"/>
  <c r="AF72" i="3"/>
  <c r="AF40" i="3"/>
  <c r="AF30" i="3"/>
  <c r="AF65" i="3"/>
  <c r="AF70" i="3" s="1"/>
  <c r="AF47" i="3"/>
  <c r="AF73" i="3"/>
  <c r="AF14" i="3"/>
  <c r="AF41" i="3"/>
  <c r="AF38" i="3"/>
  <c r="AF18" i="3"/>
  <c r="AF27" i="3"/>
  <c r="AF20" i="3"/>
  <c r="AF77" i="3"/>
  <c r="AF15" i="3"/>
  <c r="AF16" i="3" s="1"/>
  <c r="AF80" i="3"/>
  <c r="AF97" i="3"/>
  <c r="AF31" i="3"/>
  <c r="AF32" i="3" s="1"/>
  <c r="AF10" i="3"/>
  <c r="AF143" i="3" s="1"/>
  <c r="AF48" i="3"/>
  <c r="AF45" i="3"/>
  <c r="AF44" i="3"/>
  <c r="AF13" i="3"/>
  <c r="AF75" i="3"/>
  <c r="AF39" i="3"/>
  <c r="AF28" i="3"/>
  <c r="AF35" i="3"/>
  <c r="AF42" i="3"/>
  <c r="AF21" i="3"/>
  <c r="AF22" i="3" s="1"/>
  <c r="AF19" i="3"/>
  <c r="AF43" i="3"/>
  <c r="AF29" i="3"/>
  <c r="AF81" i="3"/>
  <c r="AF84" i="3"/>
  <c r="AF83" i="3"/>
  <c r="AF86" i="3"/>
  <c r="AF82" i="3"/>
  <c r="AF85" i="3"/>
  <c r="FG130" i="3"/>
  <c r="DQ129" i="3"/>
  <c r="DQ125" i="3"/>
  <c r="CT47" i="3"/>
  <c r="CT43" i="3"/>
  <c r="CT15" i="3"/>
  <c r="CT16" i="3" s="1"/>
  <c r="CT72" i="3"/>
  <c r="CT29" i="3"/>
  <c r="CT33" i="3"/>
  <c r="CT41" i="3"/>
  <c r="CT39" i="3"/>
  <c r="CT21" i="3"/>
  <c r="CT19" i="3"/>
  <c r="CQ18" i="16" s="1"/>
  <c r="CT75" i="3"/>
  <c r="CT48" i="3"/>
  <c r="CT73" i="3"/>
  <c r="CT65" i="3"/>
  <c r="CT69" i="3" s="1"/>
  <c r="CT27" i="3"/>
  <c r="CT76" i="3"/>
  <c r="CT44" i="3"/>
  <c r="CT10" i="3"/>
  <c r="CT140" i="3" s="1"/>
  <c r="CT30" i="3"/>
  <c r="CT38" i="3"/>
  <c r="CT28" i="3"/>
  <c r="CT35" i="3"/>
  <c r="CT20" i="3"/>
  <c r="CQ19" i="16" s="1"/>
  <c r="CT97" i="3"/>
  <c r="CT31" i="3"/>
  <c r="CT32" i="3" s="1"/>
  <c r="CT14" i="3"/>
  <c r="CT45" i="3"/>
  <c r="CT40" i="3"/>
  <c r="CT42" i="3"/>
  <c r="CT80" i="3"/>
  <c r="CT77" i="3"/>
  <c r="CT13" i="3"/>
  <c r="CT18" i="3"/>
  <c r="CT17" i="16" s="1"/>
  <c r="CT83" i="3"/>
  <c r="CT84" i="3"/>
  <c r="CT86" i="3"/>
  <c r="CT81" i="3"/>
  <c r="CT85" i="3"/>
  <c r="CT82" i="3"/>
  <c r="AE120" i="3"/>
  <c r="AE144" i="3"/>
  <c r="AE128" i="3"/>
  <c r="FK119" i="3"/>
  <c r="FK131" i="3"/>
  <c r="AW130" i="3"/>
  <c r="AZ114" i="3"/>
  <c r="AZ126" i="3"/>
  <c r="AZ121" i="3"/>
  <c r="BT24" i="3"/>
  <c r="BT25" i="3"/>
  <c r="BT23" i="3"/>
  <c r="BT26" i="3"/>
  <c r="FL48" i="3"/>
  <c r="FL72" i="3"/>
  <c r="FL75" i="3"/>
  <c r="FL44" i="3"/>
  <c r="FL13" i="3"/>
  <c r="FL39" i="3"/>
  <c r="FL45" i="3"/>
  <c r="FL38" i="3"/>
  <c r="FL35" i="3"/>
  <c r="FL31" i="3"/>
  <c r="FL32" i="3" s="1"/>
  <c r="FL10" i="3"/>
  <c r="FL125" i="3" s="1"/>
  <c r="FL14" i="3"/>
  <c r="FL73" i="3"/>
  <c r="FL15" i="3"/>
  <c r="FL16" i="3" s="1"/>
  <c r="FL97" i="3"/>
  <c r="FL80" i="3"/>
  <c r="FL77" i="3"/>
  <c r="FL47" i="3"/>
  <c r="FL41" i="3"/>
  <c r="FL21" i="3"/>
  <c r="FL22" i="3" s="1"/>
  <c r="FL43" i="3"/>
  <c r="FL29" i="3"/>
  <c r="FL19" i="3"/>
  <c r="FL40" i="3"/>
  <c r="FL42" i="3"/>
  <c r="FL28" i="3"/>
  <c r="FL65" i="3"/>
  <c r="FL67" i="3" s="1"/>
  <c r="FL30" i="3"/>
  <c r="FL33" i="3"/>
  <c r="FL20" i="3"/>
  <c r="FL27" i="3"/>
  <c r="FL18" i="3"/>
  <c r="FL76" i="3"/>
  <c r="FL83" i="3"/>
  <c r="FL85" i="3"/>
  <c r="FL82" i="3"/>
  <c r="FL84" i="3"/>
  <c r="FL81" i="3"/>
  <c r="FL86" i="3"/>
  <c r="DQ126" i="3"/>
  <c r="DQ139" i="3"/>
  <c r="DQ119" i="3"/>
  <c r="CQ9" i="16"/>
  <c r="DP79" i="3"/>
  <c r="DP78" i="3"/>
  <c r="AE124" i="3"/>
  <c r="AE122" i="3" s="1"/>
  <c r="AE117" i="3"/>
  <c r="BV22" i="3"/>
  <c r="BS20" i="16"/>
  <c r="AZ123" i="3"/>
  <c r="AZ68" i="3"/>
  <c r="AZ143" i="3"/>
  <c r="EN27" i="3"/>
  <c r="EN77" i="3"/>
  <c r="EN29" i="3"/>
  <c r="EN73" i="3"/>
  <c r="EN75" i="3"/>
  <c r="EN44" i="3"/>
  <c r="EN31" i="3"/>
  <c r="EN32" i="3" s="1"/>
  <c r="EN10" i="3"/>
  <c r="EN128" i="3" s="1"/>
  <c r="EN20" i="3"/>
  <c r="EN47" i="3"/>
  <c r="EN13" i="3"/>
  <c r="EN28" i="3"/>
  <c r="EN14" i="3"/>
  <c r="EN30" i="3"/>
  <c r="EN45" i="3"/>
  <c r="EN35" i="3"/>
  <c r="EN39" i="3"/>
  <c r="EN43" i="3"/>
  <c r="EN76" i="3"/>
  <c r="EN21" i="3"/>
  <c r="EN22" i="3" s="1"/>
  <c r="EN33" i="3"/>
  <c r="EN65" i="3"/>
  <c r="EN68" i="3" s="1"/>
  <c r="EN19" i="3"/>
  <c r="EN42" i="3"/>
  <c r="EN38" i="3"/>
  <c r="EN18" i="3"/>
  <c r="EN15" i="3"/>
  <c r="EN16" i="3" s="1"/>
  <c r="EN72" i="3"/>
  <c r="EN41" i="3"/>
  <c r="EN80" i="3"/>
  <c r="EN40" i="3"/>
  <c r="EN48" i="3"/>
  <c r="EN97" i="3"/>
  <c r="EN83" i="3"/>
  <c r="EN85" i="3"/>
  <c r="EN82" i="3"/>
  <c r="EN84" i="3"/>
  <c r="EN81" i="3"/>
  <c r="EN86" i="3"/>
  <c r="B20" i="6"/>
  <c r="C20" i="6" s="1"/>
  <c r="AZ95" i="16"/>
  <c r="AZ99" i="16"/>
  <c r="AZ96" i="16"/>
  <c r="AZ36" i="16"/>
  <c r="AZ94" i="16"/>
  <c r="AZ98" i="16"/>
  <c r="AD101" i="16"/>
  <c r="CS101" i="16"/>
  <c r="BV101" i="16"/>
  <c r="DP101" i="16"/>
  <c r="AJ6" i="16"/>
  <c r="CD6" i="16"/>
  <c r="FR6" i="16"/>
  <c r="BG6" i="16"/>
  <c r="EU6" i="16"/>
  <c r="DA6" i="16"/>
  <c r="DX6" i="16"/>
  <c r="AG6" i="3"/>
  <c r="AG110" i="3" s="1"/>
  <c r="AG9" i="3" s="1"/>
  <c r="BB6" i="3"/>
  <c r="EP6" i="3"/>
  <c r="CV6" i="3"/>
  <c r="CV110" i="3" s="1"/>
  <c r="CV9" i="3" s="1"/>
  <c r="DS6" i="3"/>
  <c r="DS110" i="3" s="1"/>
  <c r="DS9" i="3" s="1"/>
  <c r="FM6" i="3"/>
  <c r="FM110" i="3" s="1"/>
  <c r="FM9" i="3" s="1"/>
  <c r="BY6" i="3"/>
  <c r="EM122" i="3" l="1"/>
  <c r="DQ122" i="3"/>
  <c r="FK122" i="3"/>
  <c r="BV122" i="3"/>
  <c r="AZ122" i="3"/>
  <c r="CS122" i="3"/>
  <c r="AD53" i="3"/>
  <c r="EJ63" i="3"/>
  <c r="EJ64" i="3"/>
  <c r="EJ61" i="3"/>
  <c r="EJ62" i="3"/>
  <c r="AB63" i="3"/>
  <c r="AB64" i="3"/>
  <c r="AB61" i="3"/>
  <c r="AB62" i="3"/>
  <c r="FG64" i="3"/>
  <c r="FG61" i="3"/>
  <c r="FG62" i="3"/>
  <c r="FG63" i="3"/>
  <c r="DN61" i="3"/>
  <c r="DN62" i="3"/>
  <c r="DN64" i="3"/>
  <c r="CP61" i="3"/>
  <c r="CP62" i="3"/>
  <c r="CP63" i="3"/>
  <c r="CQ61" i="3"/>
  <c r="CQ62" i="3"/>
  <c r="CQ63" i="3"/>
  <c r="CV88" i="3"/>
  <c r="DS88" i="3"/>
  <c r="FM88" i="3"/>
  <c r="EO88" i="3"/>
  <c r="AG88" i="3"/>
  <c r="AW64" i="3"/>
  <c r="AW63" i="3"/>
  <c r="AW62" i="3"/>
  <c r="AW61" i="3"/>
  <c r="FM102" i="3"/>
  <c r="AC130" i="3"/>
  <c r="AD49" i="3"/>
  <c r="AD50" i="3"/>
  <c r="AD54" i="3"/>
  <c r="AD51" i="3"/>
  <c r="FJ17" i="3"/>
  <c r="FJ79" i="3"/>
  <c r="DP12" i="3"/>
  <c r="FJ52" i="3"/>
  <c r="FJ53" i="3"/>
  <c r="AX135" i="3"/>
  <c r="FJ50" i="3"/>
  <c r="FJ54" i="3"/>
  <c r="FJ59" i="3"/>
  <c r="FM100" i="3"/>
  <c r="FM99" i="3"/>
  <c r="FM101" i="3"/>
  <c r="FM104" i="3"/>
  <c r="FM103" i="3"/>
  <c r="FM98" i="3"/>
  <c r="FM105" i="3"/>
  <c r="EO100" i="3"/>
  <c r="EO99" i="3"/>
  <c r="EO101" i="3"/>
  <c r="EO98" i="3"/>
  <c r="EO104" i="3"/>
  <c r="EO103" i="3"/>
  <c r="EO102" i="3"/>
  <c r="EO105" i="3"/>
  <c r="DS101" i="3"/>
  <c r="DS99" i="3"/>
  <c r="DS98" i="3"/>
  <c r="DS100" i="3"/>
  <c r="DS104" i="3"/>
  <c r="DS103" i="3"/>
  <c r="DS102" i="3"/>
  <c r="DS105" i="3"/>
  <c r="CV100" i="3"/>
  <c r="CV99" i="3"/>
  <c r="CV98" i="3"/>
  <c r="CV104" i="3"/>
  <c r="CV101" i="3"/>
  <c r="CV103" i="3"/>
  <c r="CV102" i="3"/>
  <c r="CV105" i="3"/>
  <c r="AG100" i="3"/>
  <c r="AG99" i="3"/>
  <c r="AG101" i="3"/>
  <c r="AG104" i="3"/>
  <c r="AG103" i="3"/>
  <c r="AG98" i="3"/>
  <c r="AG102" i="3"/>
  <c r="AG105" i="3"/>
  <c r="AY17" i="3"/>
  <c r="FK112" i="3"/>
  <c r="FK17" i="3" s="1"/>
  <c r="FM87" i="3"/>
  <c r="FM90" i="3"/>
  <c r="FM91" i="3"/>
  <c r="FM89" i="3"/>
  <c r="FM95" i="3"/>
  <c r="FM94" i="3"/>
  <c r="FM93" i="3"/>
  <c r="FM96" i="3"/>
  <c r="FM92" i="3"/>
  <c r="EO91" i="3"/>
  <c r="EO89" i="3"/>
  <c r="EO87" i="3"/>
  <c r="EO90" i="3"/>
  <c r="EO95" i="3"/>
  <c r="EO94" i="3"/>
  <c r="EO93" i="3"/>
  <c r="EO96" i="3"/>
  <c r="EO92" i="3"/>
  <c r="DS90" i="3"/>
  <c r="DS87" i="3"/>
  <c r="DS93" i="3"/>
  <c r="DS89" i="3"/>
  <c r="DS92" i="3"/>
  <c r="DS91" i="3"/>
  <c r="DS96" i="3"/>
  <c r="DS95" i="3"/>
  <c r="DS94" i="3"/>
  <c r="CV89" i="3"/>
  <c r="CV87" i="3"/>
  <c r="CV93" i="3"/>
  <c r="CV92" i="3"/>
  <c r="CV91" i="3"/>
  <c r="CV96" i="3"/>
  <c r="CV90" i="3"/>
  <c r="CV95" i="3"/>
  <c r="CV94" i="3"/>
  <c r="AG87" i="3"/>
  <c r="AG91" i="3"/>
  <c r="AG90" i="3"/>
  <c r="AG93" i="3"/>
  <c r="AG89" i="3"/>
  <c r="AG95" i="3"/>
  <c r="AG94" i="3"/>
  <c r="AG96" i="3"/>
  <c r="AG92" i="3"/>
  <c r="BU12" i="3"/>
  <c r="AY79" i="3"/>
  <c r="BU23" i="3"/>
  <c r="BU52" i="3"/>
  <c r="BU53" i="3"/>
  <c r="BU54" i="3"/>
  <c r="AX60" i="3"/>
  <c r="AU54" i="16" s="1"/>
  <c r="BU51" i="3"/>
  <c r="BU49" i="3"/>
  <c r="FJ37" i="3"/>
  <c r="FJ36" i="3"/>
  <c r="AY37" i="3"/>
  <c r="AY36" i="3"/>
  <c r="AD37" i="3"/>
  <c r="AD36" i="3"/>
  <c r="DO130" i="3"/>
  <c r="DO63" i="3" s="1"/>
  <c r="AX37" i="3"/>
  <c r="AU35" i="16" s="1"/>
  <c r="AX36" i="3"/>
  <c r="AU34" i="16" s="1"/>
  <c r="DP37" i="3"/>
  <c r="DP36" i="3"/>
  <c r="BU37" i="3"/>
  <c r="BU36" i="3"/>
  <c r="EK130" i="3"/>
  <c r="DQ112" i="3"/>
  <c r="DQ17" i="3" s="1"/>
  <c r="AY23" i="3"/>
  <c r="DP59" i="3"/>
  <c r="BU134" i="3"/>
  <c r="AZ142" i="3"/>
  <c r="AZ78" i="3" s="1"/>
  <c r="FJ136" i="3"/>
  <c r="FJ133" i="3"/>
  <c r="CS142" i="3"/>
  <c r="CS78" i="3" s="1"/>
  <c r="AE127" i="3"/>
  <c r="AX57" i="3"/>
  <c r="AU51" i="16" s="1"/>
  <c r="CS112" i="3"/>
  <c r="BV142" i="3"/>
  <c r="BV78" i="3" s="1"/>
  <c r="BU59" i="3"/>
  <c r="BU58" i="3"/>
  <c r="CS127" i="3"/>
  <c r="BU136" i="3"/>
  <c r="BU56" i="3"/>
  <c r="BU57" i="3"/>
  <c r="BU60" i="3"/>
  <c r="BU133" i="3"/>
  <c r="BU132" i="3"/>
  <c r="DP25" i="3"/>
  <c r="AX59" i="3"/>
  <c r="AU53" i="16" s="1"/>
  <c r="AD59" i="3"/>
  <c r="AX132" i="3"/>
  <c r="AX56" i="3"/>
  <c r="AU50" i="16" s="1"/>
  <c r="AD26" i="3"/>
  <c r="AX58" i="3"/>
  <c r="AU52" i="16" s="1"/>
  <c r="AE137" i="3"/>
  <c r="AE55" i="3" s="1"/>
  <c r="AE136" i="3" s="1"/>
  <c r="DP23" i="3"/>
  <c r="DP26" i="3"/>
  <c r="BV127" i="3"/>
  <c r="DP56" i="3"/>
  <c r="AY26" i="3"/>
  <c r="DP133" i="3"/>
  <c r="DP135" i="3"/>
  <c r="DP60" i="3"/>
  <c r="DP57" i="3"/>
  <c r="DP136" i="3"/>
  <c r="DP134" i="3"/>
  <c r="CR130" i="3"/>
  <c r="CR64" i="3" s="1"/>
  <c r="DP132" i="3"/>
  <c r="EM142" i="3"/>
  <c r="EM79" i="3" s="1"/>
  <c r="BU26" i="3"/>
  <c r="EL130" i="3"/>
  <c r="FI130" i="3"/>
  <c r="AE142" i="3"/>
  <c r="AE78" i="3" s="1"/>
  <c r="AD136" i="3"/>
  <c r="AD60" i="3"/>
  <c r="AD56" i="3"/>
  <c r="EM127" i="3"/>
  <c r="AD132" i="3"/>
  <c r="AD58" i="3"/>
  <c r="AD133" i="3"/>
  <c r="AD57" i="3"/>
  <c r="AD134" i="3"/>
  <c r="CS115" i="3"/>
  <c r="CS53" i="3" s="1"/>
  <c r="CS137" i="3"/>
  <c r="CS55" i="3" s="1"/>
  <c r="CS57" i="3" s="1"/>
  <c r="FK23" i="3"/>
  <c r="BU25" i="3"/>
  <c r="FJ56" i="3"/>
  <c r="BV115" i="3"/>
  <c r="BV54" i="3" s="1"/>
  <c r="FK127" i="3"/>
  <c r="CS26" i="3"/>
  <c r="FH130" i="3"/>
  <c r="FJ60" i="3"/>
  <c r="FJ132" i="3"/>
  <c r="EM23" i="3"/>
  <c r="FJ135" i="3"/>
  <c r="FJ57" i="3"/>
  <c r="FJ58" i="3"/>
  <c r="FK115" i="3"/>
  <c r="FK54" i="3" s="1"/>
  <c r="AD23" i="3"/>
  <c r="AD24" i="3"/>
  <c r="AY25" i="3"/>
  <c r="EM115" i="3"/>
  <c r="EM53" i="3" s="1"/>
  <c r="EM112" i="3"/>
  <c r="EM12" i="3" s="1"/>
  <c r="FK137" i="3"/>
  <c r="FK55" i="3" s="1"/>
  <c r="FK132" i="3" s="1"/>
  <c r="DQ127" i="3"/>
  <c r="AZ127" i="3"/>
  <c r="BX138" i="3"/>
  <c r="BV137" i="3"/>
  <c r="BV55" i="3" s="1"/>
  <c r="BV58" i="3" s="1"/>
  <c r="DQ137" i="3"/>
  <c r="DQ55" i="3" s="1"/>
  <c r="DQ57" i="3" s="1"/>
  <c r="FK142" i="3"/>
  <c r="FK79" i="3" s="1"/>
  <c r="DP49" i="3"/>
  <c r="DP51" i="3"/>
  <c r="DP52" i="3"/>
  <c r="DP50" i="3"/>
  <c r="DP54" i="3"/>
  <c r="AZ137" i="3"/>
  <c r="AZ55" i="3" s="1"/>
  <c r="AZ133" i="3" s="1"/>
  <c r="BW67" i="3"/>
  <c r="BV26" i="3"/>
  <c r="AX12" i="3"/>
  <c r="AX12" i="16" s="1"/>
  <c r="AX17" i="3"/>
  <c r="AU16" i="16" s="1"/>
  <c r="AX53" i="3"/>
  <c r="AU47" i="16" s="1"/>
  <c r="AX50" i="3"/>
  <c r="AU44" i="16" s="1"/>
  <c r="AX49" i="3"/>
  <c r="AU43" i="16" s="1"/>
  <c r="AX52" i="3"/>
  <c r="AU46" i="16" s="1"/>
  <c r="AX51" i="3"/>
  <c r="AU45" i="16" s="1"/>
  <c r="AX54" i="3"/>
  <c r="AU48" i="16" s="1"/>
  <c r="FJ26" i="3"/>
  <c r="FJ23" i="3"/>
  <c r="FJ25" i="3"/>
  <c r="FJ24" i="3"/>
  <c r="AX24" i="3"/>
  <c r="AU22" i="16" s="1"/>
  <c r="AX26" i="3"/>
  <c r="AU24" i="16" s="1"/>
  <c r="AX25" i="3"/>
  <c r="AU23" i="16" s="1"/>
  <c r="AX23" i="3"/>
  <c r="AU21" i="16" s="1"/>
  <c r="AX78" i="3"/>
  <c r="AU72" i="16" s="1"/>
  <c r="AX79" i="3"/>
  <c r="AU73" i="16" s="1"/>
  <c r="AY49" i="3"/>
  <c r="AY50" i="3"/>
  <c r="AY52" i="3"/>
  <c r="AY51" i="3"/>
  <c r="AY53" i="3"/>
  <c r="AY54" i="3"/>
  <c r="AF66" i="3"/>
  <c r="BW140" i="3"/>
  <c r="CT129" i="3"/>
  <c r="BW113" i="3"/>
  <c r="BW116" i="3"/>
  <c r="BW124" i="3"/>
  <c r="BW119" i="3"/>
  <c r="BW120" i="3"/>
  <c r="AD17" i="3"/>
  <c r="BW121" i="3"/>
  <c r="BW129" i="3"/>
  <c r="BW125" i="3"/>
  <c r="CT143" i="3"/>
  <c r="BW128" i="3"/>
  <c r="BW143" i="3"/>
  <c r="DR66" i="3"/>
  <c r="BX121" i="3"/>
  <c r="BW139" i="3"/>
  <c r="BW144" i="3"/>
  <c r="DR126" i="3"/>
  <c r="BW126" i="3"/>
  <c r="BW141" i="3"/>
  <c r="DR68" i="3"/>
  <c r="BW118" i="3"/>
  <c r="BW138" i="3"/>
  <c r="AF67" i="3"/>
  <c r="BW117" i="3"/>
  <c r="BW131" i="3"/>
  <c r="BW114" i="3"/>
  <c r="FL68" i="3"/>
  <c r="DR69" i="3"/>
  <c r="FL66" i="3"/>
  <c r="DR128" i="3"/>
  <c r="BX119" i="3"/>
  <c r="BX113" i="3"/>
  <c r="BW68" i="3"/>
  <c r="DR67" i="3"/>
  <c r="BX120" i="3"/>
  <c r="BX128" i="3"/>
  <c r="BX124" i="3"/>
  <c r="BX117" i="3"/>
  <c r="DR70" i="3"/>
  <c r="BX139" i="3"/>
  <c r="BX140" i="3"/>
  <c r="BX126" i="3"/>
  <c r="BX123" i="3"/>
  <c r="BX118" i="3"/>
  <c r="BX144" i="3"/>
  <c r="BX116" i="3"/>
  <c r="BX114" i="3"/>
  <c r="BX143" i="3"/>
  <c r="BW69" i="3"/>
  <c r="BW66" i="3"/>
  <c r="BW70" i="3"/>
  <c r="AF69" i="3"/>
  <c r="DR129" i="3"/>
  <c r="CU69" i="3"/>
  <c r="DR124" i="3"/>
  <c r="CU114" i="3"/>
  <c r="DR114" i="3"/>
  <c r="AF116" i="3"/>
  <c r="DR144" i="3"/>
  <c r="FL71" i="3"/>
  <c r="AF117" i="3"/>
  <c r="EN123" i="3"/>
  <c r="CT71" i="3"/>
  <c r="EN118" i="3"/>
  <c r="CT131" i="3"/>
  <c r="AF68" i="3"/>
  <c r="BX129" i="3"/>
  <c r="BX125" i="3"/>
  <c r="BX141" i="3"/>
  <c r="CU70" i="3"/>
  <c r="CT68" i="3"/>
  <c r="FL69" i="3"/>
  <c r="AF131" i="3"/>
  <c r="BA143" i="3"/>
  <c r="BX66" i="3"/>
  <c r="CU116" i="3"/>
  <c r="CU141" i="3"/>
  <c r="CT116" i="3"/>
  <c r="AF138" i="3"/>
  <c r="AF123" i="3"/>
  <c r="DR125" i="3"/>
  <c r="BA140" i="3"/>
  <c r="BX67" i="3"/>
  <c r="CU139" i="3"/>
  <c r="CU123" i="3"/>
  <c r="CU140" i="3"/>
  <c r="EN125" i="3"/>
  <c r="CT114" i="3"/>
  <c r="BA117" i="3"/>
  <c r="BX68" i="3"/>
  <c r="CU113" i="3"/>
  <c r="CU117" i="3"/>
  <c r="CU125" i="3"/>
  <c r="CT120" i="3"/>
  <c r="CT121" i="3"/>
  <c r="BA114" i="3"/>
  <c r="CU124" i="3"/>
  <c r="CU67" i="3"/>
  <c r="CU66" i="3"/>
  <c r="EM137" i="3"/>
  <c r="EM55" i="3" s="1"/>
  <c r="BA141" i="3"/>
  <c r="BX70" i="3"/>
  <c r="CU144" i="3"/>
  <c r="CU142" i="3" s="1"/>
  <c r="CU131" i="3"/>
  <c r="CU129" i="3"/>
  <c r="BA131" i="3"/>
  <c r="CU119" i="3"/>
  <c r="CU120" i="3"/>
  <c r="AX134" i="3"/>
  <c r="AX136" i="3"/>
  <c r="AU49" i="16"/>
  <c r="CT139" i="3"/>
  <c r="AF129" i="3"/>
  <c r="AF139" i="3"/>
  <c r="BA113" i="3"/>
  <c r="CU126" i="3"/>
  <c r="CU128" i="3"/>
  <c r="EN114" i="3"/>
  <c r="EN140" i="3"/>
  <c r="FL114" i="3"/>
  <c r="FL140" i="3"/>
  <c r="EN67" i="3"/>
  <c r="EN126" i="3"/>
  <c r="EN117" i="3"/>
  <c r="CT126" i="3"/>
  <c r="CT123" i="3"/>
  <c r="DQ26" i="3"/>
  <c r="AF113" i="3"/>
  <c r="DR118" i="3"/>
  <c r="BA123" i="3"/>
  <c r="BA129" i="3"/>
  <c r="EN144" i="3"/>
  <c r="EN116" i="3"/>
  <c r="EN141" i="3"/>
  <c r="EN121" i="3"/>
  <c r="EN131" i="3"/>
  <c r="FL128" i="3"/>
  <c r="CT128" i="3"/>
  <c r="CT144" i="3"/>
  <c r="AF114" i="3"/>
  <c r="AF141" i="3"/>
  <c r="DR117" i="3"/>
  <c r="BA139" i="3"/>
  <c r="BA125" i="3"/>
  <c r="CU118" i="3"/>
  <c r="CU138" i="3"/>
  <c r="CU121" i="3"/>
  <c r="EN71" i="3"/>
  <c r="EN138" i="3"/>
  <c r="EN143" i="3"/>
  <c r="EN124" i="3"/>
  <c r="EN66" i="3"/>
  <c r="EN70" i="3"/>
  <c r="FL123" i="3"/>
  <c r="CT119" i="3"/>
  <c r="CT124" i="3"/>
  <c r="AF144" i="3"/>
  <c r="AF142" i="3" s="1"/>
  <c r="AF119" i="3"/>
  <c r="DR119" i="3"/>
  <c r="DR140" i="3"/>
  <c r="BA144" i="3"/>
  <c r="BA119" i="3"/>
  <c r="FL119" i="3"/>
  <c r="FL118" i="3"/>
  <c r="BA128" i="3"/>
  <c r="BA138" i="3"/>
  <c r="EN113" i="3"/>
  <c r="EN119" i="3"/>
  <c r="EN120" i="3"/>
  <c r="EP110" i="3"/>
  <c r="EP9" i="3" s="1"/>
  <c r="FL139" i="3"/>
  <c r="BB110" i="3"/>
  <c r="BB9" i="3" s="1"/>
  <c r="FL144" i="3"/>
  <c r="FL117" i="3"/>
  <c r="CT141" i="3"/>
  <c r="CT66" i="3"/>
  <c r="CT118" i="3"/>
  <c r="CT22" i="3"/>
  <c r="CQ20" i="16"/>
  <c r="AF140" i="3"/>
  <c r="AF120" i="3"/>
  <c r="AF125" i="3"/>
  <c r="AF71" i="3"/>
  <c r="DR123" i="3"/>
  <c r="DR131" i="3"/>
  <c r="DR143" i="3"/>
  <c r="DQ78" i="3"/>
  <c r="DQ79" i="3"/>
  <c r="BA118" i="3"/>
  <c r="BA124" i="3"/>
  <c r="BA69" i="3"/>
  <c r="BA116" i="3"/>
  <c r="DQ115" i="3"/>
  <c r="AE115" i="3"/>
  <c r="FL116" i="3"/>
  <c r="CS17" i="3"/>
  <c r="CS12" i="3"/>
  <c r="BV17" i="3"/>
  <c r="BV12" i="3"/>
  <c r="AE112" i="3"/>
  <c r="EO97" i="3"/>
  <c r="EO30" i="3"/>
  <c r="EO21" i="3"/>
  <c r="EO22" i="3" s="1"/>
  <c r="EO40" i="3"/>
  <c r="EO75" i="3"/>
  <c r="EO19" i="3"/>
  <c r="EO42" i="3"/>
  <c r="EO80" i="3"/>
  <c r="EO29" i="3"/>
  <c r="EO48" i="3"/>
  <c r="EO33" i="3"/>
  <c r="EO65" i="3"/>
  <c r="EO67" i="3" s="1"/>
  <c r="EO13" i="3"/>
  <c r="EO20" i="3"/>
  <c r="EO39" i="3"/>
  <c r="EO15" i="3"/>
  <c r="EO16" i="3" s="1"/>
  <c r="EO44" i="3"/>
  <c r="EO31" i="3"/>
  <c r="EO32" i="3" s="1"/>
  <c r="EO38" i="3"/>
  <c r="EO47" i="3"/>
  <c r="EO72" i="3"/>
  <c r="EO41" i="3"/>
  <c r="EO27" i="3"/>
  <c r="EO28" i="3"/>
  <c r="EO73" i="3"/>
  <c r="EO43" i="3"/>
  <c r="EO10" i="3"/>
  <c r="EO123" i="3" s="1"/>
  <c r="EO77" i="3"/>
  <c r="EO14" i="3"/>
  <c r="EO76" i="3"/>
  <c r="EO45" i="3"/>
  <c r="EO35" i="3"/>
  <c r="EO18" i="3"/>
  <c r="EO84" i="3"/>
  <c r="EO81" i="3"/>
  <c r="EO86" i="3"/>
  <c r="EO83" i="3"/>
  <c r="EO85" i="3"/>
  <c r="EO82" i="3"/>
  <c r="AZ112" i="3"/>
  <c r="AG44" i="3"/>
  <c r="AG73" i="3"/>
  <c r="AG27" i="3"/>
  <c r="AG30" i="3"/>
  <c r="AG18" i="3"/>
  <c r="AG77" i="3"/>
  <c r="AG39" i="3"/>
  <c r="AG72" i="3"/>
  <c r="AG14" i="3"/>
  <c r="AG20" i="3"/>
  <c r="AG33" i="3"/>
  <c r="AG76" i="3"/>
  <c r="AG21" i="3"/>
  <c r="AG22" i="3" s="1"/>
  <c r="AG29" i="3"/>
  <c r="AG47" i="3"/>
  <c r="AG38" i="3"/>
  <c r="AG10" i="3"/>
  <c r="AG123" i="3" s="1"/>
  <c r="AG19" i="3"/>
  <c r="AG75" i="3"/>
  <c r="AG45" i="3"/>
  <c r="AG31" i="3"/>
  <c r="AG32" i="3" s="1"/>
  <c r="AG13" i="3"/>
  <c r="AG43" i="3"/>
  <c r="AG97" i="3"/>
  <c r="AG48" i="3"/>
  <c r="AG40" i="3"/>
  <c r="AG80" i="3"/>
  <c r="AG35" i="3"/>
  <c r="AG28" i="3"/>
  <c r="AG41" i="3"/>
  <c r="AG15" i="3"/>
  <c r="AG16" i="3" s="1"/>
  <c r="AG65" i="3"/>
  <c r="AG68" i="3" s="1"/>
  <c r="AG42" i="3"/>
  <c r="AG84" i="3"/>
  <c r="AG81" i="3"/>
  <c r="AG82" i="3"/>
  <c r="AG86" i="3"/>
  <c r="AG85" i="3"/>
  <c r="AG83" i="3"/>
  <c r="AY58" i="3"/>
  <c r="AY60" i="3"/>
  <c r="AY59" i="3"/>
  <c r="AY57" i="3"/>
  <c r="AY135" i="3"/>
  <c r="AY56" i="3"/>
  <c r="AY134" i="3"/>
  <c r="AY136" i="3"/>
  <c r="AY133" i="3"/>
  <c r="AY132" i="3"/>
  <c r="BA68" i="3"/>
  <c r="BA126" i="3"/>
  <c r="BA120" i="3"/>
  <c r="BY110" i="3"/>
  <c r="BY9" i="3" s="1"/>
  <c r="FL141" i="3"/>
  <c r="FL124" i="3"/>
  <c r="DS43" i="3"/>
  <c r="DS76" i="3"/>
  <c r="DS10" i="3"/>
  <c r="DS119" i="3" s="1"/>
  <c r="DS15" i="3"/>
  <c r="DS16" i="3" s="1"/>
  <c r="DS38" i="3"/>
  <c r="DS65" i="3"/>
  <c r="DS71" i="3" s="1"/>
  <c r="DS45" i="3"/>
  <c r="DS75" i="3"/>
  <c r="DS42" i="3"/>
  <c r="DS77" i="3"/>
  <c r="DS44" i="3"/>
  <c r="DS27" i="3"/>
  <c r="DS19" i="3"/>
  <c r="DS31" i="3"/>
  <c r="DS32" i="3" s="1"/>
  <c r="DS13" i="3"/>
  <c r="DS20" i="3"/>
  <c r="DS73" i="3"/>
  <c r="DS97" i="3"/>
  <c r="DS21" i="3"/>
  <c r="DS22" i="3" s="1"/>
  <c r="DS39" i="3"/>
  <c r="DS30" i="3"/>
  <c r="DS29" i="3"/>
  <c r="DS48" i="3"/>
  <c r="DS14" i="3"/>
  <c r="DS40" i="3"/>
  <c r="DS80" i="3"/>
  <c r="DS18" i="3"/>
  <c r="DS33" i="3"/>
  <c r="DS28" i="3"/>
  <c r="DS35" i="3"/>
  <c r="DS47" i="3"/>
  <c r="DS72" i="3"/>
  <c r="DS41" i="3"/>
  <c r="DS86" i="3"/>
  <c r="DS82" i="3"/>
  <c r="DS84" i="3"/>
  <c r="DS83" i="3"/>
  <c r="DS85" i="3"/>
  <c r="DS81" i="3"/>
  <c r="EN139" i="3"/>
  <c r="EN129" i="3"/>
  <c r="EN127" i="3" s="1"/>
  <c r="EN69" i="3"/>
  <c r="FL121" i="3"/>
  <c r="FL131" i="3"/>
  <c r="FL70" i="3"/>
  <c r="CT70" i="3"/>
  <c r="CT138" i="3"/>
  <c r="CT125" i="3"/>
  <c r="AF126" i="3"/>
  <c r="AF124" i="3"/>
  <c r="AF118" i="3"/>
  <c r="DR138" i="3"/>
  <c r="DR120" i="3"/>
  <c r="DR113" i="3"/>
  <c r="BA70" i="3"/>
  <c r="BA67" i="3"/>
  <c r="BA66" i="3"/>
  <c r="BT130" i="3"/>
  <c r="BT64" i="3" s="1"/>
  <c r="BX71" i="3"/>
  <c r="CU68" i="3"/>
  <c r="FM29" i="3"/>
  <c r="FM48" i="3"/>
  <c r="FM13" i="3"/>
  <c r="FM10" i="3"/>
  <c r="FM125" i="3" s="1"/>
  <c r="FM97" i="3"/>
  <c r="FM41" i="3"/>
  <c r="FM21" i="3"/>
  <c r="FM22" i="3" s="1"/>
  <c r="FM76" i="3"/>
  <c r="FM77" i="3"/>
  <c r="FM65" i="3"/>
  <c r="FM70" i="3" s="1"/>
  <c r="FM20" i="3"/>
  <c r="FM73" i="3"/>
  <c r="FM33" i="3"/>
  <c r="FM28" i="3"/>
  <c r="FM31" i="3"/>
  <c r="FM32" i="3" s="1"/>
  <c r="FM44" i="3"/>
  <c r="FM42" i="3"/>
  <c r="FM19" i="3"/>
  <c r="FM40" i="3"/>
  <c r="FM47" i="3"/>
  <c r="FM43" i="3"/>
  <c r="FM39" i="3"/>
  <c r="FM15" i="3"/>
  <c r="FM16" i="3" s="1"/>
  <c r="FM80" i="3"/>
  <c r="FM14" i="3"/>
  <c r="FM75" i="3"/>
  <c r="FM72" i="3"/>
  <c r="FM38" i="3"/>
  <c r="FM18" i="3"/>
  <c r="FM30" i="3"/>
  <c r="FM45" i="3"/>
  <c r="FM35" i="3"/>
  <c r="FM27" i="3"/>
  <c r="FM86" i="3"/>
  <c r="FM82" i="3"/>
  <c r="FM81" i="3"/>
  <c r="FM84" i="3"/>
  <c r="FM85" i="3"/>
  <c r="FM83" i="3"/>
  <c r="FL126" i="3"/>
  <c r="FL138" i="3"/>
  <c r="FL120" i="3"/>
  <c r="FL143" i="3"/>
  <c r="FL113" i="3"/>
  <c r="CV18" i="3"/>
  <c r="CV17" i="16" s="1"/>
  <c r="CV73" i="3"/>
  <c r="CV20" i="3"/>
  <c r="CV97" i="3"/>
  <c r="CV27" i="3"/>
  <c r="CV29" i="3"/>
  <c r="CV43" i="3"/>
  <c r="CV35" i="3"/>
  <c r="CV30" i="3"/>
  <c r="CV80" i="3"/>
  <c r="CV33" i="3"/>
  <c r="CV15" i="3"/>
  <c r="CV16" i="3" s="1"/>
  <c r="CV14" i="3"/>
  <c r="CV41" i="3"/>
  <c r="CV77" i="3"/>
  <c r="CV10" i="3"/>
  <c r="CV126" i="3" s="1"/>
  <c r="CV65" i="3"/>
  <c r="CV67" i="3" s="1"/>
  <c r="CV75" i="3"/>
  <c r="CV38" i="3"/>
  <c r="CV47" i="3"/>
  <c r="CV28" i="3"/>
  <c r="CV72" i="3"/>
  <c r="CV19" i="3"/>
  <c r="CV48" i="3"/>
  <c r="CV13" i="3"/>
  <c r="CV76" i="3"/>
  <c r="CV44" i="3"/>
  <c r="CV40" i="3"/>
  <c r="CV42" i="3"/>
  <c r="CV39" i="3"/>
  <c r="CV21" i="3"/>
  <c r="CV22" i="3" s="1"/>
  <c r="CV31" i="3"/>
  <c r="CV32" i="3" s="1"/>
  <c r="CV45" i="3"/>
  <c r="CV85" i="3"/>
  <c r="CV86" i="3"/>
  <c r="CV82" i="3"/>
  <c r="CV83" i="3"/>
  <c r="CV84" i="3"/>
  <c r="CV81" i="3"/>
  <c r="FL129" i="3"/>
  <c r="CT67" i="3"/>
  <c r="CT113" i="3"/>
  <c r="CT117" i="3"/>
  <c r="AF128" i="3"/>
  <c r="AF121" i="3"/>
  <c r="AZ115" i="3"/>
  <c r="DR139" i="3"/>
  <c r="DR121" i="3"/>
  <c r="DR141" i="3"/>
  <c r="B21" i="6"/>
  <c r="C21" i="6" s="1"/>
  <c r="BA97" i="16"/>
  <c r="BA98" i="16"/>
  <c r="BA99" i="16"/>
  <c r="BA36" i="16"/>
  <c r="BA95" i="16"/>
  <c r="BA94" i="16"/>
  <c r="BA96" i="16"/>
  <c r="FL101" i="16"/>
  <c r="DQ101" i="16"/>
  <c r="CT101" i="16"/>
  <c r="AZ101" i="16"/>
  <c r="EN101" i="16"/>
  <c r="AK6" i="16"/>
  <c r="DB6" i="16"/>
  <c r="EV6" i="16"/>
  <c r="DY6" i="16"/>
  <c r="FS6" i="16"/>
  <c r="BH6" i="16"/>
  <c r="CE6" i="16"/>
  <c r="FN6" i="3"/>
  <c r="FN110" i="3" s="1"/>
  <c r="FN9" i="3" s="1"/>
  <c r="CW6" i="3"/>
  <c r="CW110" i="3" s="1"/>
  <c r="CW9" i="3" s="1"/>
  <c r="BZ6" i="3"/>
  <c r="AH6" i="3"/>
  <c r="AH110" i="3" s="1"/>
  <c r="AH9" i="3" s="1"/>
  <c r="EQ6" i="3"/>
  <c r="DT6" i="3"/>
  <c r="DT110" i="3" s="1"/>
  <c r="DT9" i="3" s="1"/>
  <c r="BC6" i="3"/>
  <c r="BC110" i="3" s="1"/>
  <c r="BC9" i="3" s="1"/>
  <c r="BW122" i="3" l="1"/>
  <c r="CU122" i="3"/>
  <c r="AF122" i="3"/>
  <c r="FL122" i="3"/>
  <c r="EN122" i="3"/>
  <c r="DR122" i="3"/>
  <c r="BA122" i="3"/>
  <c r="BA24" i="3" s="1"/>
  <c r="BX122" i="3"/>
  <c r="BX26" i="3" s="1"/>
  <c r="CT122" i="3"/>
  <c r="CT23" i="3" s="1"/>
  <c r="DQ12" i="3"/>
  <c r="EK61" i="3"/>
  <c r="EK64" i="3"/>
  <c r="EK62" i="3"/>
  <c r="EK63" i="3"/>
  <c r="FI63" i="3"/>
  <c r="FI62" i="3"/>
  <c r="FI61" i="3"/>
  <c r="FI64" i="3"/>
  <c r="AC61" i="3"/>
  <c r="AC62" i="3"/>
  <c r="AC63" i="3"/>
  <c r="AC64" i="3"/>
  <c r="EL61" i="3"/>
  <c r="EL62" i="3"/>
  <c r="EL63" i="3"/>
  <c r="EL64" i="3"/>
  <c r="FH62" i="3"/>
  <c r="FH63" i="3"/>
  <c r="FH64" i="3"/>
  <c r="FH61" i="3"/>
  <c r="CR61" i="3"/>
  <c r="CR62" i="3"/>
  <c r="CR63" i="3"/>
  <c r="DO64" i="3"/>
  <c r="DO61" i="3"/>
  <c r="DO62" i="3"/>
  <c r="DT88" i="3"/>
  <c r="EP88" i="3"/>
  <c r="CW88" i="3"/>
  <c r="FN88" i="3"/>
  <c r="BV49" i="3"/>
  <c r="AH88" i="3"/>
  <c r="BT63" i="3"/>
  <c r="BT62" i="3"/>
  <c r="BT61" i="3"/>
  <c r="BV50" i="3"/>
  <c r="BC88" i="3"/>
  <c r="BB88" i="3"/>
  <c r="BY88" i="3"/>
  <c r="CS50" i="3"/>
  <c r="CS49" i="3"/>
  <c r="CS52" i="3"/>
  <c r="FK12" i="3"/>
  <c r="AZ56" i="3"/>
  <c r="BV79" i="3"/>
  <c r="CS51" i="3"/>
  <c r="FK53" i="3"/>
  <c r="CS54" i="3"/>
  <c r="AZ79" i="3"/>
  <c r="EM78" i="3"/>
  <c r="EM52" i="3"/>
  <c r="EM25" i="3"/>
  <c r="EM51" i="3"/>
  <c r="AH101" i="3"/>
  <c r="AH100" i="3"/>
  <c r="AH98" i="3"/>
  <c r="AH105" i="3"/>
  <c r="AH104" i="3"/>
  <c r="AH103" i="3"/>
  <c r="AH102" i="3"/>
  <c r="AH99" i="3"/>
  <c r="CW101" i="3"/>
  <c r="CW100" i="3"/>
  <c r="CW99" i="3"/>
  <c r="CW98" i="3"/>
  <c r="CW105" i="3"/>
  <c r="CW104" i="3"/>
  <c r="CW103" i="3"/>
  <c r="CW102" i="3"/>
  <c r="FN101" i="3"/>
  <c r="FN100" i="3"/>
  <c r="FN98" i="3"/>
  <c r="FN99" i="3"/>
  <c r="FN105" i="3"/>
  <c r="FN104" i="3"/>
  <c r="FN103" i="3"/>
  <c r="FN102" i="3"/>
  <c r="BB101" i="3"/>
  <c r="BB95" i="16" s="1"/>
  <c r="BB100" i="3"/>
  <c r="BB94" i="16" s="1"/>
  <c r="BB99" i="3"/>
  <c r="AY93" i="16" s="1"/>
  <c r="BB98" i="3"/>
  <c r="AY92" i="16" s="1"/>
  <c r="BB105" i="3"/>
  <c r="BB99" i="16" s="1"/>
  <c r="BB104" i="3"/>
  <c r="BB98" i="16" s="1"/>
  <c r="BB103" i="3"/>
  <c r="BB97" i="16" s="1"/>
  <c r="BB102" i="3"/>
  <c r="BB96" i="16" s="1"/>
  <c r="DT100" i="3"/>
  <c r="DT99" i="3"/>
  <c r="DT98" i="3"/>
  <c r="DT101" i="3"/>
  <c r="DT104" i="3"/>
  <c r="DT103" i="3"/>
  <c r="DT102" i="3"/>
  <c r="DT105" i="3"/>
  <c r="BY101" i="3"/>
  <c r="BY100" i="3"/>
  <c r="BY99" i="3"/>
  <c r="BY98" i="3"/>
  <c r="BY105" i="3"/>
  <c r="BY104" i="3"/>
  <c r="BY103" i="3"/>
  <c r="BY102" i="3"/>
  <c r="BC98" i="3"/>
  <c r="BC101" i="3"/>
  <c r="BC99" i="3"/>
  <c r="BC102" i="3"/>
  <c r="BC105" i="3"/>
  <c r="BC104" i="3"/>
  <c r="BC100" i="3"/>
  <c r="BC103" i="3"/>
  <c r="EP101" i="3"/>
  <c r="EP100" i="3"/>
  <c r="EP98" i="3"/>
  <c r="EP105" i="3"/>
  <c r="EP104" i="3"/>
  <c r="EP103" i="3"/>
  <c r="EP102" i="3"/>
  <c r="EP99" i="3"/>
  <c r="DT89" i="3"/>
  <c r="DT87" i="3"/>
  <c r="DT90" i="3"/>
  <c r="DT93" i="3"/>
  <c r="DT92" i="3"/>
  <c r="DT91" i="3"/>
  <c r="DT96" i="3"/>
  <c r="DT95" i="3"/>
  <c r="DT94" i="3"/>
  <c r="AH89" i="3"/>
  <c r="AH87" i="3"/>
  <c r="AH92" i="3"/>
  <c r="AH91" i="3"/>
  <c r="AH90" i="3"/>
  <c r="AH96" i="3"/>
  <c r="AH95" i="3"/>
  <c r="AH94" i="3"/>
  <c r="AH93" i="3"/>
  <c r="CW90" i="3"/>
  <c r="CW89" i="3"/>
  <c r="CW87" i="3"/>
  <c r="CW92" i="3"/>
  <c r="CW91" i="3"/>
  <c r="CW93" i="3"/>
  <c r="CW94" i="3"/>
  <c r="CW96" i="3"/>
  <c r="CW95" i="3"/>
  <c r="FN89" i="3"/>
  <c r="FN87" i="3"/>
  <c r="FN92" i="3"/>
  <c r="FN90" i="3"/>
  <c r="FN91" i="3"/>
  <c r="FN96" i="3"/>
  <c r="FN95" i="3"/>
  <c r="FN94" i="3"/>
  <c r="FN93" i="3"/>
  <c r="BB90" i="3"/>
  <c r="AY84" i="16" s="1"/>
  <c r="BB89" i="3"/>
  <c r="AY83" i="16" s="1"/>
  <c r="BB93" i="3"/>
  <c r="AY87" i="16" s="1"/>
  <c r="BB87" i="3"/>
  <c r="AY81" i="16" s="1"/>
  <c r="BB92" i="3"/>
  <c r="AY86" i="16" s="1"/>
  <c r="BB91" i="3"/>
  <c r="AY85" i="16" s="1"/>
  <c r="BB95" i="3"/>
  <c r="AY89" i="16" s="1"/>
  <c r="BB94" i="3"/>
  <c r="AY88" i="16" s="1"/>
  <c r="BB96" i="3"/>
  <c r="AY90" i="16" s="1"/>
  <c r="BY90" i="3"/>
  <c r="BY89" i="3"/>
  <c r="BY87" i="3"/>
  <c r="BY92" i="3"/>
  <c r="BY91" i="3"/>
  <c r="BY94" i="3"/>
  <c r="BY96" i="3"/>
  <c r="BY95" i="3"/>
  <c r="BY93" i="3"/>
  <c r="BC87" i="3"/>
  <c r="BC90" i="3"/>
  <c r="BC89" i="3"/>
  <c r="BC93" i="3"/>
  <c r="BC92" i="3"/>
  <c r="BC91" i="3"/>
  <c r="BC96" i="3"/>
  <c r="BC95" i="3"/>
  <c r="BC94" i="3"/>
  <c r="EP89" i="3"/>
  <c r="EP87" i="3"/>
  <c r="EP90" i="3"/>
  <c r="EP92" i="3"/>
  <c r="EP91" i="3"/>
  <c r="EP96" i="3"/>
  <c r="EP95" i="3"/>
  <c r="EP94" i="3"/>
  <c r="EP93" i="3"/>
  <c r="BV53" i="3"/>
  <c r="BV51" i="3"/>
  <c r="BV52" i="3"/>
  <c r="EM17" i="3"/>
  <c r="FK78" i="3"/>
  <c r="CS79" i="3"/>
  <c r="FK52" i="3"/>
  <c r="EM50" i="3"/>
  <c r="EM26" i="3"/>
  <c r="EM54" i="3"/>
  <c r="FK26" i="3"/>
  <c r="EM49" i="3"/>
  <c r="FK24" i="3"/>
  <c r="FK50" i="3"/>
  <c r="EM24" i="3"/>
  <c r="FK25" i="3"/>
  <c r="FK49" i="3"/>
  <c r="FK51" i="3"/>
  <c r="EN37" i="3"/>
  <c r="EN36" i="3"/>
  <c r="AZ37" i="3"/>
  <c r="AZ36" i="3"/>
  <c r="FK36" i="3"/>
  <c r="FK37" i="3"/>
  <c r="EM36" i="3"/>
  <c r="EM37" i="3"/>
  <c r="DQ37" i="3"/>
  <c r="DQ36" i="3"/>
  <c r="AE36" i="3"/>
  <c r="AE37" i="3"/>
  <c r="BV37" i="3"/>
  <c r="BV36" i="3"/>
  <c r="CS37" i="3"/>
  <c r="CS36" i="3"/>
  <c r="FM124" i="3"/>
  <c r="AE59" i="3"/>
  <c r="AE79" i="3"/>
  <c r="AE57" i="3"/>
  <c r="AE133" i="3"/>
  <c r="AE60" i="3"/>
  <c r="AE132" i="3"/>
  <c r="AE58" i="3"/>
  <c r="AE56" i="3"/>
  <c r="AE134" i="3"/>
  <c r="AE135" i="3"/>
  <c r="CT142" i="3"/>
  <c r="CT79" i="3" s="1"/>
  <c r="CS25" i="3"/>
  <c r="CS24" i="3"/>
  <c r="CS23" i="3"/>
  <c r="FJ130" i="3"/>
  <c r="CS133" i="3"/>
  <c r="BV57" i="3"/>
  <c r="AZ136" i="3"/>
  <c r="BX127" i="3"/>
  <c r="BA142" i="3"/>
  <c r="BA79" i="3" s="1"/>
  <c r="BU130" i="3"/>
  <c r="BU64" i="3" s="1"/>
  <c r="CS132" i="3"/>
  <c r="BV132" i="3"/>
  <c r="CS60" i="3"/>
  <c r="BV133" i="3"/>
  <c r="AZ132" i="3"/>
  <c r="CS134" i="3"/>
  <c r="BV60" i="3"/>
  <c r="CS59" i="3"/>
  <c r="BV56" i="3"/>
  <c r="AZ57" i="3"/>
  <c r="CS56" i="3"/>
  <c r="BV136" i="3"/>
  <c r="BV135" i="3"/>
  <c r="AZ134" i="3"/>
  <c r="AZ60" i="3"/>
  <c r="CS135" i="3"/>
  <c r="CS136" i="3"/>
  <c r="BV134" i="3"/>
  <c r="BV59" i="3"/>
  <c r="AZ135" i="3"/>
  <c r="AZ58" i="3"/>
  <c r="DP130" i="3"/>
  <c r="DP63" i="3" s="1"/>
  <c r="CS58" i="3"/>
  <c r="AZ59" i="3"/>
  <c r="FL112" i="3"/>
  <c r="FL12" i="3" s="1"/>
  <c r="FK57" i="3"/>
  <c r="FK56" i="3"/>
  <c r="FK134" i="3"/>
  <c r="AD130" i="3"/>
  <c r="FK58" i="3"/>
  <c r="FK136" i="3"/>
  <c r="FK60" i="3"/>
  <c r="BV24" i="3"/>
  <c r="FK59" i="3"/>
  <c r="DR142" i="3"/>
  <c r="DR78" i="3" s="1"/>
  <c r="BV23" i="3"/>
  <c r="FK133" i="3"/>
  <c r="BV25" i="3"/>
  <c r="FK135" i="3"/>
  <c r="DQ133" i="3"/>
  <c r="DQ58" i="3"/>
  <c r="DQ59" i="3"/>
  <c r="DQ135" i="3"/>
  <c r="DQ132" i="3"/>
  <c r="DQ136" i="3"/>
  <c r="DQ60" i="3"/>
  <c r="DQ134" i="3"/>
  <c r="DQ56" i="3"/>
  <c r="AF127" i="3"/>
  <c r="FL127" i="3"/>
  <c r="DR112" i="3"/>
  <c r="DR12" i="3" s="1"/>
  <c r="DR127" i="3"/>
  <c r="CU137" i="3"/>
  <c r="CU55" i="3" s="1"/>
  <c r="CU135" i="3" s="1"/>
  <c r="CU127" i="3"/>
  <c r="BW142" i="3"/>
  <c r="BW78" i="3" s="1"/>
  <c r="FL142" i="3"/>
  <c r="FL79" i="3" s="1"/>
  <c r="AX130" i="3"/>
  <c r="BX112" i="3"/>
  <c r="BX17" i="3" s="1"/>
  <c r="BW127" i="3"/>
  <c r="CU112" i="3"/>
  <c r="CU12" i="3" s="1"/>
  <c r="CT112" i="3"/>
  <c r="CT12" i="3" s="1"/>
  <c r="BA127" i="3"/>
  <c r="CT127" i="3"/>
  <c r="BX115" i="3"/>
  <c r="BX54" i="3" s="1"/>
  <c r="FL137" i="3"/>
  <c r="FL55" i="3" s="1"/>
  <c r="FL135" i="3" s="1"/>
  <c r="EN26" i="3"/>
  <c r="BX137" i="3"/>
  <c r="BX55" i="3" s="1"/>
  <c r="BX57" i="3" s="1"/>
  <c r="BW23" i="3"/>
  <c r="BW112" i="3"/>
  <c r="BW17" i="3" s="1"/>
  <c r="CU26" i="3"/>
  <c r="DR25" i="3"/>
  <c r="DS128" i="3"/>
  <c r="DS126" i="3"/>
  <c r="DS144" i="3"/>
  <c r="DS138" i="3"/>
  <c r="BW137" i="3"/>
  <c r="BW55" i="3" s="1"/>
  <c r="BW58" i="3" s="1"/>
  <c r="DQ24" i="3"/>
  <c r="AF112" i="3"/>
  <c r="AF17" i="3" s="1"/>
  <c r="BW115" i="3"/>
  <c r="BW50" i="3" s="1"/>
  <c r="AZ17" i="3"/>
  <c r="AZ12" i="3"/>
  <c r="AZ12" i="16" s="1"/>
  <c r="AG138" i="3"/>
  <c r="AZ23" i="3"/>
  <c r="AZ25" i="3"/>
  <c r="AZ24" i="3"/>
  <c r="AZ26" i="3"/>
  <c r="AZ51" i="3"/>
  <c r="AZ54" i="3"/>
  <c r="AZ52" i="3"/>
  <c r="AZ53" i="3"/>
  <c r="AZ50" i="3"/>
  <c r="AZ49" i="3"/>
  <c r="DQ25" i="3"/>
  <c r="EN112" i="3"/>
  <c r="AG126" i="3"/>
  <c r="AG129" i="3"/>
  <c r="AG143" i="3"/>
  <c r="EN142" i="3"/>
  <c r="AG118" i="3"/>
  <c r="BA137" i="3"/>
  <c r="BA55" i="3" s="1"/>
  <c r="BA136" i="3" s="1"/>
  <c r="AF137" i="3"/>
  <c r="AF55" i="3" s="1"/>
  <c r="AF60" i="3" s="1"/>
  <c r="CU115" i="3"/>
  <c r="CU51" i="3" s="1"/>
  <c r="EN137" i="3"/>
  <c r="EN55" i="3" s="1"/>
  <c r="EN136" i="3" s="1"/>
  <c r="CT115" i="3"/>
  <c r="CT49" i="3" s="1"/>
  <c r="CT137" i="3"/>
  <c r="CT55" i="3" s="1"/>
  <c r="CT57" i="3" s="1"/>
  <c r="BX142" i="3"/>
  <c r="BX79" i="3" s="1"/>
  <c r="CV131" i="3"/>
  <c r="DS121" i="3"/>
  <c r="AG69" i="3"/>
  <c r="DS131" i="3"/>
  <c r="DS114" i="3"/>
  <c r="DS120" i="3"/>
  <c r="DS116" i="3"/>
  <c r="AG140" i="3"/>
  <c r="DS117" i="3"/>
  <c r="AG117" i="3"/>
  <c r="DS139" i="3"/>
  <c r="AG128" i="3"/>
  <c r="DS141" i="3"/>
  <c r="AG141" i="3"/>
  <c r="AG114" i="3"/>
  <c r="DQ23" i="3"/>
  <c r="BA112" i="3"/>
  <c r="DS129" i="3"/>
  <c r="DS124" i="3"/>
  <c r="AG119" i="3"/>
  <c r="AG125" i="3"/>
  <c r="AG70" i="3"/>
  <c r="AG116" i="3"/>
  <c r="AG124" i="3"/>
  <c r="AG121" i="3"/>
  <c r="CV119" i="3"/>
  <c r="DS143" i="3"/>
  <c r="DS123" i="3"/>
  <c r="AG71" i="3"/>
  <c r="AG113" i="3"/>
  <c r="AG139" i="3"/>
  <c r="EO144" i="3"/>
  <c r="AG66" i="3"/>
  <c r="FM120" i="3"/>
  <c r="AG67" i="3"/>
  <c r="CV140" i="3"/>
  <c r="DS113" i="3"/>
  <c r="DS140" i="3"/>
  <c r="AG131" i="3"/>
  <c r="AG144" i="3"/>
  <c r="AG120" i="3"/>
  <c r="EO70" i="3"/>
  <c r="CV68" i="3"/>
  <c r="CV141" i="3"/>
  <c r="DS69" i="3"/>
  <c r="DS68" i="3"/>
  <c r="CV66" i="3"/>
  <c r="EO131" i="3"/>
  <c r="EO119" i="3"/>
  <c r="EN115" i="3"/>
  <c r="EM56" i="3"/>
  <c r="EM136" i="3"/>
  <c r="EM133" i="3"/>
  <c r="EM134" i="3"/>
  <c r="EM59" i="3"/>
  <c r="EM60" i="3"/>
  <c r="EM135" i="3"/>
  <c r="EM132" i="3"/>
  <c r="EM57" i="3"/>
  <c r="EM58" i="3"/>
  <c r="CV114" i="3"/>
  <c r="CV71" i="3"/>
  <c r="EO140" i="3"/>
  <c r="CV70" i="3"/>
  <c r="DS66" i="3"/>
  <c r="EO66" i="3"/>
  <c r="CV144" i="3"/>
  <c r="FM141" i="3"/>
  <c r="DS70" i="3"/>
  <c r="EO121" i="3"/>
  <c r="CV69" i="3"/>
  <c r="FM131" i="3"/>
  <c r="DR115" i="3"/>
  <c r="DR52" i="3" s="1"/>
  <c r="DS125" i="3"/>
  <c r="DS118" i="3"/>
  <c r="EO114" i="3"/>
  <c r="FM69" i="3"/>
  <c r="EO68" i="3"/>
  <c r="FM71" i="3"/>
  <c r="AF115" i="3"/>
  <c r="AF51" i="3" s="1"/>
  <c r="FM138" i="3"/>
  <c r="AF25" i="3"/>
  <c r="FM118" i="3"/>
  <c r="FM117" i="3"/>
  <c r="FM128" i="3"/>
  <c r="BY77" i="3"/>
  <c r="BY13" i="3"/>
  <c r="BY33" i="3"/>
  <c r="BY76" i="3"/>
  <c r="BY48" i="3"/>
  <c r="BY27" i="3"/>
  <c r="BY97" i="3"/>
  <c r="BY47" i="3"/>
  <c r="BY41" i="3"/>
  <c r="BY39" i="3"/>
  <c r="BY72" i="3"/>
  <c r="BY38" i="3"/>
  <c r="BY31" i="3"/>
  <c r="BY32" i="3" s="1"/>
  <c r="BY21" i="3"/>
  <c r="BY22" i="3" s="1"/>
  <c r="BY29" i="3"/>
  <c r="BY44" i="3"/>
  <c r="BY19" i="3"/>
  <c r="BY43" i="3"/>
  <c r="BY10" i="3"/>
  <c r="BY144" i="3" s="1"/>
  <c r="BY80" i="3"/>
  <c r="BY30" i="3"/>
  <c r="BY14" i="3"/>
  <c r="BY73" i="3"/>
  <c r="BY35" i="3"/>
  <c r="BY42" i="3"/>
  <c r="BY75" i="3"/>
  <c r="BY40" i="3"/>
  <c r="BY18" i="3"/>
  <c r="BY17" i="16" s="1"/>
  <c r="BY28" i="3"/>
  <c r="BY45" i="3"/>
  <c r="BY20" i="3"/>
  <c r="BY65" i="3"/>
  <c r="BY71" i="3" s="1"/>
  <c r="BY15" i="3"/>
  <c r="BY16" i="3" s="1"/>
  <c r="BY84" i="3"/>
  <c r="BY81" i="3"/>
  <c r="BY86" i="3"/>
  <c r="BY83" i="3"/>
  <c r="BY85" i="3"/>
  <c r="BY82" i="3"/>
  <c r="EO117" i="3"/>
  <c r="EO128" i="3"/>
  <c r="EO143" i="3"/>
  <c r="AE12" i="3"/>
  <c r="AE17" i="3"/>
  <c r="FL115" i="3"/>
  <c r="DQ52" i="3"/>
  <c r="DQ53" i="3"/>
  <c r="DQ50" i="3"/>
  <c r="DQ51" i="3"/>
  <c r="DQ49" i="3"/>
  <c r="DQ54" i="3"/>
  <c r="EQ110" i="3"/>
  <c r="EQ9" i="3" s="1"/>
  <c r="AY130" i="3"/>
  <c r="AE23" i="3"/>
  <c r="AE25" i="3"/>
  <c r="AE24" i="3"/>
  <c r="AE26" i="3"/>
  <c r="BA115" i="3"/>
  <c r="CV124" i="3"/>
  <c r="CV128" i="3"/>
  <c r="CV123" i="3"/>
  <c r="FM129" i="3"/>
  <c r="FM113" i="3"/>
  <c r="FM66" i="3"/>
  <c r="EO138" i="3"/>
  <c r="FM126" i="3"/>
  <c r="FM140" i="3"/>
  <c r="FM119" i="3"/>
  <c r="DR137" i="3"/>
  <c r="DR55" i="3" s="1"/>
  <c r="EO125" i="3"/>
  <c r="EO113" i="3"/>
  <c r="EO120" i="3"/>
  <c r="BZ110" i="3"/>
  <c r="BZ9" i="3" s="1"/>
  <c r="FN27" i="3"/>
  <c r="FN14" i="3"/>
  <c r="FN40" i="3"/>
  <c r="FN18" i="3"/>
  <c r="FN20" i="3"/>
  <c r="FN65" i="3"/>
  <c r="FN67" i="3" s="1"/>
  <c r="FN44" i="3"/>
  <c r="FN80" i="3"/>
  <c r="FN33" i="3"/>
  <c r="FN15" i="3"/>
  <c r="FN16" i="3" s="1"/>
  <c r="FN35" i="3"/>
  <c r="FN77" i="3"/>
  <c r="FN43" i="3"/>
  <c r="FN41" i="3"/>
  <c r="FN97" i="3"/>
  <c r="FN13" i="3"/>
  <c r="FN30" i="3"/>
  <c r="FN45" i="3"/>
  <c r="FN73" i="3"/>
  <c r="FN19" i="3"/>
  <c r="FN28" i="3"/>
  <c r="FN42" i="3"/>
  <c r="FN21" i="3"/>
  <c r="FN22" i="3" s="1"/>
  <c r="FN31" i="3"/>
  <c r="FN32" i="3" s="1"/>
  <c r="FN72" i="3"/>
  <c r="FN38" i="3"/>
  <c r="FN47" i="3"/>
  <c r="FN29" i="3"/>
  <c r="FN75" i="3"/>
  <c r="FN39" i="3"/>
  <c r="FN76" i="3"/>
  <c r="FN48" i="3"/>
  <c r="FN10" i="3"/>
  <c r="FN128" i="3" s="1"/>
  <c r="FN81" i="3"/>
  <c r="FN85" i="3"/>
  <c r="FN82" i="3"/>
  <c r="FN83" i="3"/>
  <c r="FN86" i="3"/>
  <c r="FN84" i="3"/>
  <c r="BC81" i="3"/>
  <c r="BC82" i="3"/>
  <c r="BC85" i="3"/>
  <c r="BC86" i="3"/>
  <c r="BC84" i="3"/>
  <c r="BC43" i="3"/>
  <c r="BC20" i="3"/>
  <c r="BC30" i="3"/>
  <c r="BC15" i="3"/>
  <c r="BC16" i="3" s="1"/>
  <c r="BC44" i="3"/>
  <c r="BC42" i="3"/>
  <c r="BC31" i="3"/>
  <c r="BC32" i="3" s="1"/>
  <c r="BC47" i="3"/>
  <c r="BC33" i="3"/>
  <c r="BC19" i="3"/>
  <c r="BC38" i="3"/>
  <c r="BC10" i="3"/>
  <c r="BC139" i="3" s="1"/>
  <c r="BC76" i="3"/>
  <c r="BC41" i="3"/>
  <c r="BC39" i="3"/>
  <c r="BC13" i="3"/>
  <c r="BC75" i="3"/>
  <c r="BC73" i="3"/>
  <c r="BC45" i="3"/>
  <c r="BC40" i="3"/>
  <c r="BC97" i="3"/>
  <c r="BC14" i="3"/>
  <c r="BC48" i="3"/>
  <c r="BC28" i="3"/>
  <c r="BC35" i="3"/>
  <c r="BC18" i="3"/>
  <c r="BC17" i="16" s="1"/>
  <c r="BC27" i="3"/>
  <c r="BC65" i="3"/>
  <c r="BC71" i="3" s="1"/>
  <c r="BC80" i="3"/>
  <c r="BC21" i="3"/>
  <c r="BC22" i="3" s="1"/>
  <c r="BC29" i="3"/>
  <c r="BC77" i="3"/>
  <c r="BC72" i="3"/>
  <c r="BC83" i="3"/>
  <c r="CV129" i="3"/>
  <c r="CV138" i="3"/>
  <c r="CV120" i="3"/>
  <c r="FM114" i="3"/>
  <c r="FM139" i="3"/>
  <c r="FM143" i="3"/>
  <c r="EO126" i="3"/>
  <c r="EO71" i="3"/>
  <c r="EO124" i="3"/>
  <c r="EP47" i="3"/>
  <c r="EP42" i="3"/>
  <c r="EP13" i="3"/>
  <c r="EP30" i="3"/>
  <c r="EP31" i="3"/>
  <c r="EP32" i="3" s="1"/>
  <c r="EP77" i="3"/>
  <c r="EP75" i="3"/>
  <c r="EP35" i="3"/>
  <c r="EP97" i="3"/>
  <c r="EP38" i="3"/>
  <c r="EP15" i="3"/>
  <c r="EP16" i="3" s="1"/>
  <c r="EP48" i="3"/>
  <c r="EP40" i="3"/>
  <c r="EP10" i="3"/>
  <c r="EP138" i="3" s="1"/>
  <c r="EP20" i="3"/>
  <c r="EP28" i="3"/>
  <c r="EP29" i="3"/>
  <c r="EP43" i="3"/>
  <c r="EP14" i="3"/>
  <c r="EP41" i="3"/>
  <c r="EP45" i="3"/>
  <c r="EP80" i="3"/>
  <c r="EP72" i="3"/>
  <c r="EP19" i="3"/>
  <c r="EP18" i="3"/>
  <c r="EP33" i="3"/>
  <c r="EP73" i="3"/>
  <c r="EP21" i="3"/>
  <c r="EP22" i="3" s="1"/>
  <c r="EP27" i="3"/>
  <c r="EP65" i="3"/>
  <c r="EP67" i="3" s="1"/>
  <c r="EP44" i="3"/>
  <c r="EP39" i="3"/>
  <c r="EP76" i="3"/>
  <c r="EP82" i="3"/>
  <c r="EP83" i="3"/>
  <c r="EP86" i="3"/>
  <c r="EP85" i="3"/>
  <c r="EP84" i="3"/>
  <c r="EP81" i="3"/>
  <c r="CW44" i="3"/>
  <c r="CW76" i="3"/>
  <c r="CW80" i="3"/>
  <c r="CW47" i="3"/>
  <c r="CW43" i="3"/>
  <c r="CW38" i="3"/>
  <c r="CW35" i="3"/>
  <c r="CW73" i="3"/>
  <c r="CW10" i="3"/>
  <c r="CW125" i="3" s="1"/>
  <c r="CW14" i="3"/>
  <c r="CW21" i="3"/>
  <c r="CW22" i="3" s="1"/>
  <c r="CW45" i="3"/>
  <c r="CW75" i="3"/>
  <c r="CW65" i="3"/>
  <c r="CW68" i="3" s="1"/>
  <c r="CW30" i="3"/>
  <c r="CW40" i="3"/>
  <c r="CW33" i="3"/>
  <c r="CW42" i="3"/>
  <c r="CW18" i="3"/>
  <c r="CW17" i="16" s="1"/>
  <c r="CW48" i="3"/>
  <c r="CW28" i="3"/>
  <c r="CW29" i="3"/>
  <c r="CW13" i="3"/>
  <c r="CW31" i="3"/>
  <c r="CW32" i="3" s="1"/>
  <c r="CW27" i="3"/>
  <c r="CW15" i="3"/>
  <c r="CW16" i="3" s="1"/>
  <c r="CW77" i="3"/>
  <c r="CW20" i="3"/>
  <c r="CW97" i="3"/>
  <c r="CW39" i="3"/>
  <c r="CW19" i="3"/>
  <c r="CW41" i="3"/>
  <c r="CW72" i="3"/>
  <c r="CW83" i="3"/>
  <c r="CW86" i="3"/>
  <c r="CW82" i="3"/>
  <c r="CW85" i="3"/>
  <c r="CW81" i="3"/>
  <c r="CW84" i="3"/>
  <c r="CV143" i="3"/>
  <c r="CV117" i="3"/>
  <c r="CV118" i="3"/>
  <c r="DT10" i="3"/>
  <c r="DT119" i="3" s="1"/>
  <c r="DT44" i="3"/>
  <c r="DT13" i="3"/>
  <c r="DT48" i="3"/>
  <c r="DT28" i="3"/>
  <c r="DT18" i="3"/>
  <c r="DT35" i="3"/>
  <c r="DT97" i="3"/>
  <c r="DT30" i="3"/>
  <c r="DT19" i="3"/>
  <c r="DT73" i="3"/>
  <c r="DT45" i="3"/>
  <c r="DT29" i="3"/>
  <c r="DT27" i="3"/>
  <c r="DT43" i="3"/>
  <c r="DT65" i="3"/>
  <c r="DT68" i="3" s="1"/>
  <c r="DT38" i="3"/>
  <c r="DT20" i="3"/>
  <c r="DT80" i="3"/>
  <c r="DT33" i="3"/>
  <c r="DT21" i="3"/>
  <c r="DT22" i="3" s="1"/>
  <c r="DT76" i="3"/>
  <c r="DT77" i="3"/>
  <c r="DT31" i="3"/>
  <c r="DT32" i="3" s="1"/>
  <c r="DT15" i="3"/>
  <c r="DT16" i="3" s="1"/>
  <c r="DT41" i="3"/>
  <c r="DT14" i="3"/>
  <c r="DT75" i="3"/>
  <c r="DT47" i="3"/>
  <c r="DT39" i="3"/>
  <c r="DT72" i="3"/>
  <c r="DT42" i="3"/>
  <c r="DT40" i="3"/>
  <c r="DT86" i="3"/>
  <c r="DT82" i="3"/>
  <c r="DT81" i="3"/>
  <c r="DT84" i="3"/>
  <c r="DT83" i="3"/>
  <c r="DT85" i="3"/>
  <c r="CV139" i="3"/>
  <c r="CV121" i="3"/>
  <c r="CV116" i="3"/>
  <c r="FM144" i="3"/>
  <c r="FM121" i="3"/>
  <c r="FM116" i="3"/>
  <c r="FM123" i="3"/>
  <c r="DS67" i="3"/>
  <c r="AF79" i="3"/>
  <c r="AF78" i="3"/>
  <c r="EO118" i="3"/>
  <c r="EO69" i="3"/>
  <c r="EO141" i="3"/>
  <c r="AE53" i="3"/>
  <c r="AE49" i="3"/>
  <c r="AE50" i="3"/>
  <c r="AE52" i="3"/>
  <c r="AE54" i="3"/>
  <c r="AE51" i="3"/>
  <c r="BB41" i="3"/>
  <c r="BB21" i="3"/>
  <c r="BB45" i="3"/>
  <c r="BB27" i="3"/>
  <c r="BB42" i="3"/>
  <c r="BB40" i="3"/>
  <c r="BB39" i="3"/>
  <c r="AY37" i="16" s="1"/>
  <c r="BB19" i="3"/>
  <c r="AY18" i="16" s="1"/>
  <c r="BB75" i="3"/>
  <c r="AY69" i="16" s="1"/>
  <c r="BB84" i="3"/>
  <c r="AY78" i="16" s="1"/>
  <c r="BB31" i="3"/>
  <c r="BB32" i="3" s="1"/>
  <c r="AY30" i="16" s="1"/>
  <c r="BB20" i="3"/>
  <c r="AY19" i="16" s="1"/>
  <c r="BB97" i="3"/>
  <c r="AY91" i="16" s="1"/>
  <c r="BB43" i="3"/>
  <c r="AY38" i="16" s="1"/>
  <c r="BB30" i="3"/>
  <c r="AY28" i="16" s="1"/>
  <c r="BB65" i="3"/>
  <c r="BB69" i="3" s="1"/>
  <c r="BB13" i="3"/>
  <c r="AY13" i="16" s="1"/>
  <c r="BB76" i="3"/>
  <c r="BB72" i="3"/>
  <c r="BB48" i="3"/>
  <c r="BB44" i="3"/>
  <c r="AY39" i="16" s="1"/>
  <c r="BB73" i="3"/>
  <c r="BB18" i="3"/>
  <c r="BB17" i="16" s="1"/>
  <c r="BB47" i="3"/>
  <c r="AY41" i="16" s="1"/>
  <c r="BB80" i="3"/>
  <c r="AY74" i="16" s="1"/>
  <c r="BB10" i="3"/>
  <c r="BB139" i="3" s="1"/>
  <c r="BB14" i="3"/>
  <c r="AY14" i="16" s="1"/>
  <c r="BB29" i="3"/>
  <c r="AY27" i="16" s="1"/>
  <c r="BB33" i="3"/>
  <c r="BB38" i="3"/>
  <c r="BB36" i="16" s="1"/>
  <c r="BB35" i="3"/>
  <c r="AY33" i="16" s="1"/>
  <c r="BB77" i="3"/>
  <c r="AY71" i="16" s="1"/>
  <c r="BB28" i="3"/>
  <c r="BB15" i="3"/>
  <c r="BB16" i="3" s="1"/>
  <c r="BB82" i="3"/>
  <c r="AY76" i="16" s="1"/>
  <c r="BB86" i="3"/>
  <c r="AY80" i="16" s="1"/>
  <c r="BB81" i="3"/>
  <c r="AY75" i="16" s="1"/>
  <c r="BB83" i="3"/>
  <c r="AY77" i="16" s="1"/>
  <c r="BB85" i="3"/>
  <c r="AY79" i="16" s="1"/>
  <c r="AH35" i="3"/>
  <c r="AH72" i="3"/>
  <c r="AH27" i="3"/>
  <c r="AH21" i="3"/>
  <c r="AH22" i="3" s="1"/>
  <c r="AH39" i="3"/>
  <c r="AH31" i="3"/>
  <c r="AH32" i="3" s="1"/>
  <c r="AH41" i="3"/>
  <c r="AH75" i="3"/>
  <c r="AH47" i="3"/>
  <c r="AH10" i="3"/>
  <c r="AH140" i="3" s="1"/>
  <c r="AH19" i="3"/>
  <c r="AH77" i="3"/>
  <c r="AH44" i="3"/>
  <c r="AH14" i="3"/>
  <c r="AH13" i="3"/>
  <c r="AH30" i="3"/>
  <c r="AH43" i="3"/>
  <c r="AH29" i="3"/>
  <c r="AH76" i="3"/>
  <c r="AH80" i="3"/>
  <c r="AH18" i="3"/>
  <c r="AH33" i="3"/>
  <c r="AH97" i="3"/>
  <c r="AH38" i="3"/>
  <c r="AH20" i="3"/>
  <c r="AH65" i="3"/>
  <c r="AH68" i="3" s="1"/>
  <c r="AH42" i="3"/>
  <c r="AH48" i="3"/>
  <c r="AH15" i="3"/>
  <c r="AH16" i="3" s="1"/>
  <c r="AH40" i="3"/>
  <c r="AH45" i="3"/>
  <c r="AH73" i="3"/>
  <c r="AH28" i="3"/>
  <c r="AH85" i="3"/>
  <c r="AH81" i="3"/>
  <c r="AH84" i="3"/>
  <c r="AH83" i="3"/>
  <c r="AH86" i="3"/>
  <c r="AH82" i="3"/>
  <c r="CV125" i="3"/>
  <c r="CV113" i="3"/>
  <c r="FM68" i="3"/>
  <c r="FM67" i="3"/>
  <c r="EO116" i="3"/>
  <c r="EO139" i="3"/>
  <c r="EO129" i="3"/>
  <c r="CU79" i="3"/>
  <c r="CU78" i="3"/>
  <c r="AY9" i="16"/>
  <c r="B22" i="6"/>
  <c r="C22" i="6" s="1"/>
  <c r="FM101" i="16"/>
  <c r="AF101" i="16"/>
  <c r="BA101" i="16"/>
  <c r="EO101" i="16"/>
  <c r="DR101" i="16"/>
  <c r="BX101" i="16"/>
  <c r="BI6" i="16"/>
  <c r="DZ6" i="16"/>
  <c r="DC6" i="16"/>
  <c r="CF6" i="16"/>
  <c r="FT6" i="16"/>
  <c r="EW6" i="16"/>
  <c r="CA6" i="3"/>
  <c r="CA110" i="3" s="1"/>
  <c r="CA9" i="3" s="1"/>
  <c r="FO6" i="3"/>
  <c r="FO110" i="3" s="1"/>
  <c r="FO9" i="3" s="1"/>
  <c r="ER6" i="3"/>
  <c r="BD6" i="3"/>
  <c r="BD110" i="3" s="1"/>
  <c r="BD9" i="3" s="1"/>
  <c r="AI6" i="3"/>
  <c r="DU6" i="3"/>
  <c r="DU110" i="3" s="1"/>
  <c r="DU9" i="3" s="1"/>
  <c r="CX6" i="3"/>
  <c r="CU17" i="3" l="1"/>
  <c r="EO122" i="3"/>
  <c r="FM122" i="3"/>
  <c r="DS122" i="3"/>
  <c r="CV122" i="3"/>
  <c r="AG122" i="3"/>
  <c r="AG24" i="3" s="1"/>
  <c r="CT17" i="3"/>
  <c r="EN23" i="3"/>
  <c r="FL17" i="3"/>
  <c r="FJ61" i="3"/>
  <c r="FJ62" i="3"/>
  <c r="FJ63" i="3"/>
  <c r="FJ64" i="3"/>
  <c r="AD61" i="3"/>
  <c r="AD62" i="3"/>
  <c r="AD63" i="3"/>
  <c r="AD64" i="3"/>
  <c r="DP61" i="3"/>
  <c r="DP62" i="3"/>
  <c r="DP64" i="3"/>
  <c r="EQ88" i="3"/>
  <c r="DU88" i="3"/>
  <c r="FO88" i="3"/>
  <c r="BU63" i="3"/>
  <c r="BU62" i="3"/>
  <c r="AY64" i="3"/>
  <c r="AY63" i="3"/>
  <c r="AY62" i="3"/>
  <c r="AX64" i="3"/>
  <c r="AX63" i="3"/>
  <c r="AX62" i="3"/>
  <c r="AY61" i="3"/>
  <c r="BU61" i="3"/>
  <c r="AX61" i="3"/>
  <c r="BZ88" i="3"/>
  <c r="BD88" i="3"/>
  <c r="CA88" i="3"/>
  <c r="FL78" i="3"/>
  <c r="BW79" i="3"/>
  <c r="BA78" i="3"/>
  <c r="CA98" i="3"/>
  <c r="CA101" i="3"/>
  <c r="CA99" i="3"/>
  <c r="CA102" i="3"/>
  <c r="CA100" i="3"/>
  <c r="CA105" i="3"/>
  <c r="CA104" i="3"/>
  <c r="CA103" i="3"/>
  <c r="DU101" i="3"/>
  <c r="DU100" i="3"/>
  <c r="DU99" i="3"/>
  <c r="DU98" i="3"/>
  <c r="DU105" i="3"/>
  <c r="DU104" i="3"/>
  <c r="DU103" i="3"/>
  <c r="DU102" i="3"/>
  <c r="EQ101" i="3"/>
  <c r="EQ99" i="3"/>
  <c r="EQ98" i="3"/>
  <c r="EQ104" i="3"/>
  <c r="EQ103" i="3"/>
  <c r="EQ102" i="3"/>
  <c r="EQ100" i="3"/>
  <c r="EQ105" i="3"/>
  <c r="BZ101" i="3"/>
  <c r="BZ100" i="3"/>
  <c r="BZ99" i="3"/>
  <c r="BZ98" i="3"/>
  <c r="BZ105" i="3"/>
  <c r="BZ104" i="3"/>
  <c r="BZ103" i="3"/>
  <c r="BZ102" i="3"/>
  <c r="BD99" i="3"/>
  <c r="BD98" i="3"/>
  <c r="BD100" i="3"/>
  <c r="BD103" i="3"/>
  <c r="BD101" i="3"/>
  <c r="BD102" i="3"/>
  <c r="BD105" i="3"/>
  <c r="BD104" i="3"/>
  <c r="FO101" i="3"/>
  <c r="FO99" i="3"/>
  <c r="FO98" i="3"/>
  <c r="FO104" i="3"/>
  <c r="FO103" i="3"/>
  <c r="FO100" i="3"/>
  <c r="FO102" i="3"/>
  <c r="FO105" i="3"/>
  <c r="FO90" i="3"/>
  <c r="FO87" i="3"/>
  <c r="FO92" i="3"/>
  <c r="FO91" i="3"/>
  <c r="FO89" i="3"/>
  <c r="FO96" i="3"/>
  <c r="FO95" i="3"/>
  <c r="FO94" i="3"/>
  <c r="FO93" i="3"/>
  <c r="CA87" i="3"/>
  <c r="CA90" i="3"/>
  <c r="CA89" i="3"/>
  <c r="CA93" i="3"/>
  <c r="CA92" i="3"/>
  <c r="CA91" i="3"/>
  <c r="CA96" i="3"/>
  <c r="CA95" i="3"/>
  <c r="CA94" i="3"/>
  <c r="DU90" i="3"/>
  <c r="DU89" i="3"/>
  <c r="DU87" i="3"/>
  <c r="DU92" i="3"/>
  <c r="DU91" i="3"/>
  <c r="DU94" i="3"/>
  <c r="DU96" i="3"/>
  <c r="DU93" i="3"/>
  <c r="DU95" i="3"/>
  <c r="EQ90" i="3"/>
  <c r="EQ87" i="3"/>
  <c r="EQ92" i="3"/>
  <c r="EQ89" i="3"/>
  <c r="EQ91" i="3"/>
  <c r="EQ96" i="3"/>
  <c r="EQ95" i="3"/>
  <c r="EQ94" i="3"/>
  <c r="EQ93" i="3"/>
  <c r="BD87" i="3"/>
  <c r="BD90" i="3"/>
  <c r="BD93" i="3"/>
  <c r="BD92" i="3"/>
  <c r="BD94" i="3"/>
  <c r="BD89" i="3"/>
  <c r="BD95" i="3"/>
  <c r="BD91" i="3"/>
  <c r="BD96" i="3"/>
  <c r="BZ90" i="3"/>
  <c r="BZ89" i="3"/>
  <c r="BZ93" i="3"/>
  <c r="BZ92" i="3"/>
  <c r="BZ91" i="3"/>
  <c r="BZ87" i="3"/>
  <c r="BZ95" i="3"/>
  <c r="BZ94" i="3"/>
  <c r="BZ96" i="3"/>
  <c r="BX12" i="3"/>
  <c r="CT78" i="3"/>
  <c r="CT52" i="3"/>
  <c r="DR79" i="3"/>
  <c r="CU54" i="3"/>
  <c r="CU49" i="3"/>
  <c r="EN25" i="3"/>
  <c r="EN24" i="3"/>
  <c r="DR17" i="3"/>
  <c r="FL37" i="3"/>
  <c r="FL36" i="3"/>
  <c r="BA37" i="3"/>
  <c r="BA36" i="3"/>
  <c r="AF136" i="3"/>
  <c r="DR37" i="3"/>
  <c r="DR36" i="3"/>
  <c r="CT37" i="3"/>
  <c r="CT36" i="3"/>
  <c r="AF37" i="3"/>
  <c r="AF36" i="3"/>
  <c r="CU37" i="3"/>
  <c r="CU36" i="3"/>
  <c r="BW37" i="3"/>
  <c r="BW36" i="3"/>
  <c r="BX37" i="3"/>
  <c r="BX36" i="3"/>
  <c r="BY126" i="3"/>
  <c r="DS127" i="3"/>
  <c r="FL134" i="3"/>
  <c r="AE130" i="3"/>
  <c r="AF134" i="3"/>
  <c r="CV112" i="3"/>
  <c r="CV12" i="3" s="1"/>
  <c r="CT24" i="3"/>
  <c r="CT26" i="3"/>
  <c r="CT25" i="3"/>
  <c r="AG142" i="3"/>
  <c r="AG79" i="3" s="1"/>
  <c r="DR26" i="3"/>
  <c r="DR23" i="3"/>
  <c r="BV130" i="3"/>
  <c r="BV64" i="3" s="1"/>
  <c r="AZ130" i="3"/>
  <c r="FL60" i="3"/>
  <c r="FL132" i="3"/>
  <c r="FL56" i="3"/>
  <c r="FL59" i="3"/>
  <c r="FL58" i="3"/>
  <c r="FL57" i="3"/>
  <c r="FL136" i="3"/>
  <c r="CU58" i="3"/>
  <c r="CU60" i="3"/>
  <c r="CU57" i="3"/>
  <c r="AF133" i="3"/>
  <c r="AF58" i="3"/>
  <c r="BA26" i="3"/>
  <c r="AF135" i="3"/>
  <c r="BA25" i="3"/>
  <c r="DQ130" i="3"/>
  <c r="DQ63" i="3" s="1"/>
  <c r="AF12" i="3"/>
  <c r="AF132" i="3"/>
  <c r="BA23" i="3"/>
  <c r="AF56" i="3"/>
  <c r="AF59" i="3"/>
  <c r="AF57" i="3"/>
  <c r="FK130" i="3"/>
  <c r="CS130" i="3"/>
  <c r="CS64" i="3" s="1"/>
  <c r="BX60" i="3"/>
  <c r="EN59" i="3"/>
  <c r="DS25" i="3"/>
  <c r="BX135" i="3"/>
  <c r="EN134" i="3"/>
  <c r="BX58" i="3"/>
  <c r="EN132" i="3"/>
  <c r="BX133" i="3"/>
  <c r="EN60" i="3"/>
  <c r="BX134" i="3"/>
  <c r="BX59" i="3"/>
  <c r="BX132" i="3"/>
  <c r="BX136" i="3"/>
  <c r="BX56" i="3"/>
  <c r="DS112" i="3"/>
  <c r="DS17" i="3" s="1"/>
  <c r="EN56" i="3"/>
  <c r="BW26" i="3"/>
  <c r="EN135" i="3"/>
  <c r="EN57" i="3"/>
  <c r="EN58" i="3"/>
  <c r="DS142" i="3"/>
  <c r="DS78" i="3" s="1"/>
  <c r="EN133" i="3"/>
  <c r="CU136" i="3"/>
  <c r="CU132" i="3"/>
  <c r="CU56" i="3"/>
  <c r="DR49" i="3"/>
  <c r="CU59" i="3"/>
  <c r="DR51" i="3"/>
  <c r="BA135" i="3"/>
  <c r="CU134" i="3"/>
  <c r="CU133" i="3"/>
  <c r="BA59" i="3"/>
  <c r="CU23" i="3"/>
  <c r="BA58" i="3"/>
  <c r="FM26" i="3"/>
  <c r="CU24" i="3"/>
  <c r="BA134" i="3"/>
  <c r="CU25" i="3"/>
  <c r="BX78" i="3"/>
  <c r="EO142" i="3"/>
  <c r="EO78" i="3" s="1"/>
  <c r="DS137" i="3"/>
  <c r="DS55" i="3" s="1"/>
  <c r="DS60" i="3" s="1"/>
  <c r="BA132" i="3"/>
  <c r="BA60" i="3"/>
  <c r="BA56" i="3"/>
  <c r="BA57" i="3"/>
  <c r="BW25" i="3"/>
  <c r="BW24" i="3"/>
  <c r="DT118" i="3"/>
  <c r="DT131" i="3"/>
  <c r="CT132" i="3"/>
  <c r="DT141" i="3"/>
  <c r="BW136" i="3"/>
  <c r="CU52" i="3"/>
  <c r="CU50" i="3"/>
  <c r="DT125" i="3"/>
  <c r="DR24" i="3"/>
  <c r="CU53" i="3"/>
  <c r="BX50" i="3"/>
  <c r="AF23" i="3"/>
  <c r="AF54" i="3"/>
  <c r="AF49" i="3"/>
  <c r="AF24" i="3"/>
  <c r="AF26" i="3"/>
  <c r="FL133" i="3"/>
  <c r="BW52" i="3"/>
  <c r="BW51" i="3"/>
  <c r="BX51" i="3"/>
  <c r="BX52" i="3"/>
  <c r="FM137" i="3"/>
  <c r="FM55" i="3" s="1"/>
  <c r="FM59" i="3" s="1"/>
  <c r="BX49" i="3"/>
  <c r="BX53" i="3"/>
  <c r="CT53" i="3"/>
  <c r="BW12" i="3"/>
  <c r="CT54" i="3"/>
  <c r="AG137" i="3"/>
  <c r="AG55" i="3" s="1"/>
  <c r="AG56" i="3" s="1"/>
  <c r="AG115" i="3"/>
  <c r="AG53" i="3" s="1"/>
  <c r="CT50" i="3"/>
  <c r="BW132" i="3"/>
  <c r="BW135" i="3"/>
  <c r="BW133" i="3"/>
  <c r="CT51" i="3"/>
  <c r="AY29" i="16"/>
  <c r="BY125" i="3"/>
  <c r="DS115" i="3"/>
  <c r="DS49" i="3" s="1"/>
  <c r="DR50" i="3"/>
  <c r="CW119" i="3"/>
  <c r="EO112" i="3"/>
  <c r="EO17" i="3" s="1"/>
  <c r="CT134" i="3"/>
  <c r="BW57" i="3"/>
  <c r="CT133" i="3"/>
  <c r="CT59" i="3"/>
  <c r="BW134" i="3"/>
  <c r="DT129" i="3"/>
  <c r="CT58" i="3"/>
  <c r="BW59" i="3"/>
  <c r="AY15" i="16"/>
  <c r="DT128" i="3"/>
  <c r="CV142" i="3"/>
  <c r="CV78" i="3" s="1"/>
  <c r="CT60" i="3"/>
  <c r="BX25" i="3"/>
  <c r="BW56" i="3"/>
  <c r="CT136" i="3"/>
  <c r="BX23" i="3"/>
  <c r="BW60" i="3"/>
  <c r="DT114" i="3"/>
  <c r="BC126" i="3"/>
  <c r="CT56" i="3"/>
  <c r="CT135" i="3"/>
  <c r="AG127" i="3"/>
  <c r="BW54" i="3"/>
  <c r="AF52" i="3"/>
  <c r="BW53" i="3"/>
  <c r="AF50" i="3"/>
  <c r="BW49" i="3"/>
  <c r="BA54" i="3"/>
  <c r="BA50" i="3"/>
  <c r="BA49" i="3"/>
  <c r="BA52" i="3"/>
  <c r="BA53" i="3"/>
  <c r="BA51" i="3"/>
  <c r="EN78" i="3"/>
  <c r="EN79" i="3"/>
  <c r="EN49" i="3"/>
  <c r="EN52" i="3"/>
  <c r="EN54" i="3"/>
  <c r="EN53" i="3"/>
  <c r="EN51" i="3"/>
  <c r="EN50" i="3"/>
  <c r="BA17" i="3"/>
  <c r="BA12" i="3"/>
  <c r="BA12" i="16" s="1"/>
  <c r="EN17" i="3"/>
  <c r="EN12" i="3"/>
  <c r="FL54" i="3"/>
  <c r="FL50" i="3"/>
  <c r="FL53" i="3"/>
  <c r="FL52" i="3"/>
  <c r="FL51" i="3"/>
  <c r="FL49" i="3"/>
  <c r="FL24" i="3"/>
  <c r="FL26" i="3"/>
  <c r="FL23" i="3"/>
  <c r="FL25" i="3"/>
  <c r="AG112" i="3"/>
  <c r="AG17" i="3" s="1"/>
  <c r="CW141" i="3"/>
  <c r="CW131" i="3"/>
  <c r="CW116" i="3"/>
  <c r="BY67" i="3"/>
  <c r="BY70" i="3"/>
  <c r="BX24" i="3"/>
  <c r="BC67" i="3"/>
  <c r="CW121" i="3"/>
  <c r="AF53" i="3"/>
  <c r="DR53" i="3"/>
  <c r="AH144" i="3"/>
  <c r="BA133" i="3"/>
  <c r="DT70" i="3"/>
  <c r="DT144" i="3"/>
  <c r="CW66" i="3"/>
  <c r="CW126" i="3"/>
  <c r="CW140" i="3"/>
  <c r="BB116" i="3"/>
  <c r="AH139" i="3"/>
  <c r="BC70" i="3"/>
  <c r="DR54" i="3"/>
  <c r="DT69" i="3"/>
  <c r="BC66" i="3"/>
  <c r="BC69" i="3"/>
  <c r="EP68" i="3"/>
  <c r="FM115" i="3"/>
  <c r="DT143" i="3"/>
  <c r="DT116" i="3"/>
  <c r="CW124" i="3"/>
  <c r="BC129" i="3"/>
  <c r="BY128" i="3"/>
  <c r="BC121" i="3"/>
  <c r="FN113" i="3"/>
  <c r="AH70" i="3"/>
  <c r="BB67" i="3"/>
  <c r="BC144" i="3"/>
  <c r="AH143" i="3"/>
  <c r="DT126" i="3"/>
  <c r="DT139" i="3"/>
  <c r="CW143" i="3"/>
  <c r="CW120" i="3"/>
  <c r="EP125" i="3"/>
  <c r="BC117" i="3"/>
  <c r="BY68" i="3"/>
  <c r="BC120" i="3"/>
  <c r="FN138" i="3"/>
  <c r="BY129" i="3"/>
  <c r="BY120" i="3"/>
  <c r="BY141" i="3"/>
  <c r="BY131" i="3"/>
  <c r="BY140" i="3"/>
  <c r="BY143" i="3"/>
  <c r="BY142" i="3" s="1"/>
  <c r="BY78" i="3" s="1"/>
  <c r="BC138" i="3"/>
  <c r="BY113" i="3"/>
  <c r="BY116" i="3"/>
  <c r="BY118" i="3"/>
  <c r="AY10" i="16"/>
  <c r="AH118" i="3"/>
  <c r="BC118" i="3"/>
  <c r="BY119" i="3"/>
  <c r="BY117" i="3"/>
  <c r="BY121" i="3"/>
  <c r="BY124" i="3"/>
  <c r="BY123" i="3"/>
  <c r="FN68" i="3"/>
  <c r="BY139" i="3"/>
  <c r="BY138" i="3"/>
  <c r="BY114" i="3"/>
  <c r="EM130" i="3"/>
  <c r="AH124" i="3"/>
  <c r="FN119" i="3"/>
  <c r="AH141" i="3"/>
  <c r="FN124" i="3"/>
  <c r="BY66" i="3"/>
  <c r="BY69" i="3"/>
  <c r="AH117" i="3"/>
  <c r="EP120" i="3"/>
  <c r="EP114" i="3"/>
  <c r="EP144" i="3"/>
  <c r="EP66" i="3"/>
  <c r="EP118" i="3"/>
  <c r="EP140" i="3"/>
  <c r="BB138" i="3"/>
  <c r="EP117" i="3"/>
  <c r="EP126" i="3"/>
  <c r="BB71" i="3"/>
  <c r="EP123" i="3"/>
  <c r="FN71" i="3"/>
  <c r="EO115" i="3"/>
  <c r="BB66" i="3"/>
  <c r="EP131" i="3"/>
  <c r="FN121" i="3"/>
  <c r="BB120" i="3"/>
  <c r="EP143" i="3"/>
  <c r="AH114" i="3"/>
  <c r="AH131" i="3"/>
  <c r="BB68" i="3"/>
  <c r="CW129" i="3"/>
  <c r="CW118" i="3"/>
  <c r="CW67" i="3"/>
  <c r="EP121" i="3"/>
  <c r="BC143" i="3"/>
  <c r="BC116" i="3"/>
  <c r="BC124" i="3"/>
  <c r="FN70" i="3"/>
  <c r="FN114" i="3"/>
  <c r="DT71" i="3"/>
  <c r="DT66" i="3"/>
  <c r="CW128" i="3"/>
  <c r="CW114" i="3"/>
  <c r="CW123" i="3"/>
  <c r="BC141" i="3"/>
  <c r="BC123" i="3"/>
  <c r="BC125" i="3"/>
  <c r="FN139" i="3"/>
  <c r="FN141" i="3"/>
  <c r="AH129" i="3"/>
  <c r="AH121" i="3"/>
  <c r="AH116" i="3"/>
  <c r="AH119" i="3"/>
  <c r="AH113" i="3"/>
  <c r="AH123" i="3"/>
  <c r="BB119" i="3"/>
  <c r="CW138" i="3"/>
  <c r="CW117" i="3"/>
  <c r="CW113" i="3"/>
  <c r="EP69" i="3"/>
  <c r="EP113" i="3"/>
  <c r="EP124" i="3"/>
  <c r="BC119" i="3"/>
  <c r="BC131" i="3"/>
  <c r="BC128" i="3"/>
  <c r="BC140" i="3"/>
  <c r="FN123" i="3"/>
  <c r="FN120" i="3"/>
  <c r="FN131" i="3"/>
  <c r="AH128" i="3"/>
  <c r="AH120" i="3"/>
  <c r="AH126" i="3"/>
  <c r="BB70" i="3"/>
  <c r="DT67" i="3"/>
  <c r="CW144" i="3"/>
  <c r="CW139" i="3"/>
  <c r="CW70" i="3"/>
  <c r="CW69" i="3"/>
  <c r="EP141" i="3"/>
  <c r="EP139" i="3"/>
  <c r="EP70" i="3"/>
  <c r="BC114" i="3"/>
  <c r="BC68" i="3"/>
  <c r="BC113" i="3"/>
  <c r="FN144" i="3"/>
  <c r="FN126" i="3"/>
  <c r="FN125" i="3"/>
  <c r="CW71" i="3"/>
  <c r="FN118" i="3"/>
  <c r="FN117" i="3"/>
  <c r="FN140" i="3"/>
  <c r="AH66" i="3"/>
  <c r="BB118" i="3"/>
  <c r="BB114" i="3"/>
  <c r="FN69" i="3"/>
  <c r="FN66" i="3"/>
  <c r="FN129" i="3"/>
  <c r="FN127" i="3" s="1"/>
  <c r="EO137" i="3"/>
  <c r="EO55" i="3" s="1"/>
  <c r="CX110" i="3"/>
  <c r="CX9" i="3" s="1"/>
  <c r="BB121" i="3"/>
  <c r="BB117" i="3"/>
  <c r="BB141" i="3"/>
  <c r="FM142" i="3"/>
  <c r="BZ44" i="3"/>
  <c r="BZ42" i="3"/>
  <c r="BZ31" i="3"/>
  <c r="BZ32" i="3" s="1"/>
  <c r="BZ38" i="3"/>
  <c r="BZ75" i="3"/>
  <c r="BZ65" i="3"/>
  <c r="BZ67" i="3" s="1"/>
  <c r="BZ48" i="3"/>
  <c r="BZ14" i="3"/>
  <c r="BZ43" i="3"/>
  <c r="BZ41" i="3"/>
  <c r="BZ39" i="3"/>
  <c r="BZ15" i="3"/>
  <c r="BZ16" i="3" s="1"/>
  <c r="BZ73" i="3"/>
  <c r="BZ72" i="3"/>
  <c r="BZ40" i="3"/>
  <c r="BZ47" i="3"/>
  <c r="BZ45" i="3"/>
  <c r="BZ33" i="3"/>
  <c r="BZ28" i="3"/>
  <c r="BZ20" i="3"/>
  <c r="BW19" i="16" s="1"/>
  <c r="BZ10" i="3"/>
  <c r="BZ116" i="3" s="1"/>
  <c r="BZ82" i="3"/>
  <c r="BZ19" i="3"/>
  <c r="BW18" i="16" s="1"/>
  <c r="BZ13" i="3"/>
  <c r="BZ83" i="3"/>
  <c r="BZ85" i="3"/>
  <c r="BZ76" i="3"/>
  <c r="BZ77" i="3"/>
  <c r="BZ18" i="3"/>
  <c r="BZ17" i="16" s="1"/>
  <c r="BZ29" i="3"/>
  <c r="BZ27" i="3"/>
  <c r="BZ97" i="3"/>
  <c r="BZ86" i="3"/>
  <c r="BZ35" i="3"/>
  <c r="BZ30" i="3"/>
  <c r="BZ84" i="3"/>
  <c r="BZ21" i="3"/>
  <c r="BZ80" i="3"/>
  <c r="BZ81" i="3"/>
  <c r="ER110" i="3"/>
  <c r="ER9" i="3" s="1"/>
  <c r="DU28" i="3"/>
  <c r="DU76" i="3"/>
  <c r="DU30" i="3"/>
  <c r="DU14" i="3"/>
  <c r="DU47" i="3"/>
  <c r="DU65" i="3"/>
  <c r="DU69" i="3" s="1"/>
  <c r="DU44" i="3"/>
  <c r="DU72" i="3"/>
  <c r="DU77" i="3"/>
  <c r="DU35" i="3"/>
  <c r="DU40" i="3"/>
  <c r="DU33" i="3"/>
  <c r="DU41" i="3"/>
  <c r="DU38" i="3"/>
  <c r="DU18" i="3"/>
  <c r="DU31" i="3"/>
  <c r="DU32" i="3" s="1"/>
  <c r="DU10" i="3"/>
  <c r="DU125" i="3" s="1"/>
  <c r="DU29" i="3"/>
  <c r="DU20" i="3"/>
  <c r="DU73" i="3"/>
  <c r="DU75" i="3"/>
  <c r="DU15" i="3"/>
  <c r="DU16" i="3" s="1"/>
  <c r="DU13" i="3"/>
  <c r="DU45" i="3"/>
  <c r="DU43" i="3"/>
  <c r="DU80" i="3"/>
  <c r="DU48" i="3"/>
  <c r="DU97" i="3"/>
  <c r="DU39" i="3"/>
  <c r="DU27" i="3"/>
  <c r="DU42" i="3"/>
  <c r="DU21" i="3"/>
  <c r="DU22" i="3" s="1"/>
  <c r="DU19" i="3"/>
  <c r="DU83" i="3"/>
  <c r="DU85" i="3"/>
  <c r="DU86" i="3"/>
  <c r="DU81" i="3"/>
  <c r="DU84" i="3"/>
  <c r="DU82" i="3"/>
  <c r="BB126" i="3"/>
  <c r="BB131" i="3"/>
  <c r="BB22" i="3"/>
  <c r="AY20" i="16"/>
  <c r="DT120" i="3"/>
  <c r="DT138" i="3"/>
  <c r="EP71" i="3"/>
  <c r="EP129" i="3"/>
  <c r="DR59" i="3"/>
  <c r="DR57" i="3"/>
  <c r="DR135" i="3"/>
  <c r="DR60" i="3"/>
  <c r="DR136" i="3"/>
  <c r="DR58" i="3"/>
  <c r="DR132" i="3"/>
  <c r="DR56" i="3"/>
  <c r="DR134" i="3"/>
  <c r="DR133" i="3"/>
  <c r="CV127" i="3"/>
  <c r="FM127" i="3"/>
  <c r="CV17" i="3"/>
  <c r="AH69" i="3"/>
  <c r="AH71" i="3"/>
  <c r="AI110" i="3"/>
  <c r="BD73" i="3"/>
  <c r="BD48" i="3"/>
  <c r="BD35" i="3"/>
  <c r="BD29" i="3"/>
  <c r="BD41" i="3"/>
  <c r="BD39" i="3"/>
  <c r="BD19" i="3"/>
  <c r="BD30" i="3"/>
  <c r="BD13" i="3"/>
  <c r="BD28" i="3"/>
  <c r="BD21" i="3"/>
  <c r="BD22" i="3" s="1"/>
  <c r="BD31" i="3"/>
  <c r="BD32" i="3" s="1"/>
  <c r="BD10" i="3"/>
  <c r="BD138" i="3" s="1"/>
  <c r="BD72" i="3"/>
  <c r="BD77" i="3"/>
  <c r="BD65" i="3"/>
  <c r="BD67" i="3" s="1"/>
  <c r="BD97" i="3"/>
  <c r="BD76" i="3"/>
  <c r="BD47" i="3"/>
  <c r="BD44" i="3"/>
  <c r="BD42" i="3"/>
  <c r="BD40" i="3"/>
  <c r="BD38" i="3"/>
  <c r="BD15" i="3"/>
  <c r="BD16" i="3" s="1"/>
  <c r="BD27" i="3"/>
  <c r="BD20" i="3"/>
  <c r="BD18" i="3"/>
  <c r="BD17" i="16" s="1"/>
  <c r="BD33" i="3"/>
  <c r="BD80" i="3"/>
  <c r="BD75" i="3"/>
  <c r="BD45" i="3"/>
  <c r="BD43" i="3"/>
  <c r="BD14" i="3"/>
  <c r="BD85" i="3"/>
  <c r="BD81" i="3"/>
  <c r="BD84" i="3"/>
  <c r="BD83" i="3"/>
  <c r="BD86" i="3"/>
  <c r="BD82" i="3"/>
  <c r="AH67" i="3"/>
  <c r="AH125" i="3"/>
  <c r="AH138" i="3"/>
  <c r="BB125" i="3"/>
  <c r="BB124" i="3"/>
  <c r="BB144" i="3"/>
  <c r="DT113" i="3"/>
  <c r="DT121" i="3"/>
  <c r="DT123" i="3"/>
  <c r="EP128" i="3"/>
  <c r="EP119" i="3"/>
  <c r="EP116" i="3"/>
  <c r="BW9" i="16"/>
  <c r="BB143" i="3"/>
  <c r="EO127" i="3"/>
  <c r="FO38" i="3"/>
  <c r="FO10" i="3"/>
  <c r="FO128" i="3" s="1"/>
  <c r="FO39" i="3"/>
  <c r="FO13" i="3"/>
  <c r="FO76" i="3"/>
  <c r="FO20" i="3"/>
  <c r="FO72" i="3"/>
  <c r="FO80" i="3"/>
  <c r="FO14" i="3"/>
  <c r="FO21" i="3"/>
  <c r="FO22" i="3" s="1"/>
  <c r="FO27" i="3"/>
  <c r="FO41" i="3"/>
  <c r="FO30" i="3"/>
  <c r="FO15" i="3"/>
  <c r="FO16" i="3" s="1"/>
  <c r="FO42" i="3"/>
  <c r="FO19" i="3"/>
  <c r="FO31" i="3"/>
  <c r="FO32" i="3" s="1"/>
  <c r="FO77" i="3"/>
  <c r="FO35" i="3"/>
  <c r="FO75" i="3"/>
  <c r="FO97" i="3"/>
  <c r="FO48" i="3"/>
  <c r="FO45" i="3"/>
  <c r="FO65" i="3"/>
  <c r="FO71" i="3" s="1"/>
  <c r="FO40" i="3"/>
  <c r="FO44" i="3"/>
  <c r="FO43" i="3"/>
  <c r="FO29" i="3"/>
  <c r="FO47" i="3"/>
  <c r="FO18" i="3"/>
  <c r="FO73" i="3"/>
  <c r="FO28" i="3"/>
  <c r="FO33" i="3"/>
  <c r="FO86" i="3"/>
  <c r="FO81" i="3"/>
  <c r="FO85" i="3"/>
  <c r="FO82" i="3"/>
  <c r="FO84" i="3"/>
  <c r="FO83" i="3"/>
  <c r="BB129" i="3"/>
  <c r="BB128" i="3"/>
  <c r="BB140" i="3"/>
  <c r="CV115" i="3"/>
  <c r="DT117" i="3"/>
  <c r="DT124" i="3"/>
  <c r="DT140" i="3"/>
  <c r="FN116" i="3"/>
  <c r="FN143" i="3"/>
  <c r="EQ97" i="3"/>
  <c r="EQ76" i="3"/>
  <c r="EQ33" i="3"/>
  <c r="EQ10" i="3"/>
  <c r="EQ117" i="3" s="1"/>
  <c r="EQ28" i="3"/>
  <c r="EQ19" i="3"/>
  <c r="EQ39" i="3"/>
  <c r="EQ31" i="3"/>
  <c r="EQ32" i="3" s="1"/>
  <c r="EQ20" i="3"/>
  <c r="EQ38" i="3"/>
  <c r="EQ30" i="3"/>
  <c r="EQ72" i="3"/>
  <c r="EQ86" i="3"/>
  <c r="EQ65" i="3"/>
  <c r="EQ68" i="3" s="1"/>
  <c r="EQ80" i="3"/>
  <c r="EQ47" i="3"/>
  <c r="EQ43" i="3"/>
  <c r="EQ75" i="3"/>
  <c r="EQ29" i="3"/>
  <c r="EQ15" i="3"/>
  <c r="EQ16" i="3" s="1"/>
  <c r="EQ45" i="3"/>
  <c r="EQ77" i="3"/>
  <c r="EQ73" i="3"/>
  <c r="EQ21" i="3"/>
  <c r="EQ22" i="3" s="1"/>
  <c r="EQ84" i="3"/>
  <c r="EQ83" i="3"/>
  <c r="EQ41" i="3"/>
  <c r="EQ13" i="3"/>
  <c r="EQ44" i="3"/>
  <c r="EQ18" i="3"/>
  <c r="EQ35" i="3"/>
  <c r="EQ14" i="3"/>
  <c r="EQ42" i="3"/>
  <c r="EQ40" i="3"/>
  <c r="EQ48" i="3"/>
  <c r="EQ27" i="3"/>
  <c r="EQ85" i="3"/>
  <c r="EQ82" i="3"/>
  <c r="EQ81" i="3"/>
  <c r="CA28" i="3"/>
  <c r="CA21" i="3"/>
  <c r="CA22" i="3" s="1"/>
  <c r="CA76" i="3"/>
  <c r="CA15" i="3"/>
  <c r="CA16" i="3" s="1"/>
  <c r="CA73" i="3"/>
  <c r="CA43" i="3"/>
  <c r="CA80" i="3"/>
  <c r="CA39" i="3"/>
  <c r="CA45" i="3"/>
  <c r="CA35" i="3"/>
  <c r="CA41" i="3"/>
  <c r="CA30" i="3"/>
  <c r="CA20" i="3"/>
  <c r="CA31" i="3"/>
  <c r="CA32" i="3" s="1"/>
  <c r="CA77" i="3"/>
  <c r="CA27" i="3"/>
  <c r="CA65" i="3"/>
  <c r="CA71" i="3" s="1"/>
  <c r="CA18" i="3"/>
  <c r="CA17" i="16" s="1"/>
  <c r="CA14" i="3"/>
  <c r="CA97" i="3"/>
  <c r="CA75" i="3"/>
  <c r="CA42" i="3"/>
  <c r="CA72" i="3"/>
  <c r="CA48" i="3"/>
  <c r="CA47" i="3"/>
  <c r="CA44" i="3"/>
  <c r="CA33" i="3"/>
  <c r="CA40" i="3"/>
  <c r="CA29" i="3"/>
  <c r="CA38" i="3"/>
  <c r="CA19" i="3"/>
  <c r="CA13" i="3"/>
  <c r="CA10" i="3"/>
  <c r="CA113" i="3" s="1"/>
  <c r="CA84" i="3"/>
  <c r="CA81" i="3"/>
  <c r="CA83" i="3"/>
  <c r="CA86" i="3"/>
  <c r="CA85" i="3"/>
  <c r="CA82" i="3"/>
  <c r="BB123" i="3"/>
  <c r="BB113" i="3"/>
  <c r="CV137" i="3"/>
  <c r="CV55" i="3" s="1"/>
  <c r="FM112" i="3"/>
  <c r="B23" i="6"/>
  <c r="C23" i="6" s="1"/>
  <c r="BC98" i="16"/>
  <c r="BC95" i="16"/>
  <c r="BC36" i="16"/>
  <c r="BC94" i="16"/>
  <c r="BC97" i="16"/>
  <c r="BC99" i="16"/>
  <c r="BC96" i="16"/>
  <c r="FN101" i="16"/>
  <c r="CV101" i="16"/>
  <c r="BY101" i="16"/>
  <c r="EP101" i="16"/>
  <c r="BB101" i="16"/>
  <c r="AG101" i="16"/>
  <c r="DD6" i="16"/>
  <c r="CG6" i="16"/>
  <c r="EA6" i="16"/>
  <c r="EX6" i="16"/>
  <c r="FU6" i="16"/>
  <c r="ES6" i="3"/>
  <c r="CY6" i="3"/>
  <c r="CY110" i="3" s="1"/>
  <c r="CY9" i="3" s="1"/>
  <c r="CB6" i="3"/>
  <c r="FP6" i="3"/>
  <c r="FP110" i="3" s="1"/>
  <c r="FP9" i="3" s="1"/>
  <c r="BE6" i="3"/>
  <c r="BE110" i="3" s="1"/>
  <c r="BE9" i="3" s="1"/>
  <c r="AJ6" i="3"/>
  <c r="DV6" i="3"/>
  <c r="DT122" i="3" l="1"/>
  <c r="CW122" i="3"/>
  <c r="EP122" i="3"/>
  <c r="EP26" i="3" s="1"/>
  <c r="BC122" i="3"/>
  <c r="FN122" i="3"/>
  <c r="BY122" i="3"/>
  <c r="BY23" i="3" s="1"/>
  <c r="AH122" i="3"/>
  <c r="BB122" i="3"/>
  <c r="EO12" i="3"/>
  <c r="EO79" i="3"/>
  <c r="EM64" i="3"/>
  <c r="EM61" i="3"/>
  <c r="EM62" i="3"/>
  <c r="EM63" i="3"/>
  <c r="FK62" i="3"/>
  <c r="FK63" i="3"/>
  <c r="FK64" i="3"/>
  <c r="FK61" i="3"/>
  <c r="AE61" i="3"/>
  <c r="AE62" i="3"/>
  <c r="AE63" i="3"/>
  <c r="AE64" i="3"/>
  <c r="CS61" i="3"/>
  <c r="CS62" i="3"/>
  <c r="CS63" i="3"/>
  <c r="DQ61" i="3"/>
  <c r="DQ62" i="3"/>
  <c r="DQ64" i="3"/>
  <c r="FP88" i="3"/>
  <c r="CY88" i="3"/>
  <c r="CX88" i="3"/>
  <c r="ER88" i="3"/>
  <c r="AZ64" i="3"/>
  <c r="AZ63" i="3"/>
  <c r="AZ62" i="3"/>
  <c r="BV63" i="3"/>
  <c r="BV62" i="3"/>
  <c r="AZ61" i="3"/>
  <c r="BV61" i="3"/>
  <c r="BE88" i="3"/>
  <c r="DS12" i="3"/>
  <c r="AG25" i="3"/>
  <c r="AG26" i="3"/>
  <c r="CV79" i="3"/>
  <c r="BE100" i="3"/>
  <c r="BE94" i="16" s="1"/>
  <c r="BE99" i="3"/>
  <c r="BE101" i="3"/>
  <c r="BE104" i="3"/>
  <c r="BE103" i="3"/>
  <c r="BE102" i="3"/>
  <c r="BE98" i="3"/>
  <c r="BE105" i="3"/>
  <c r="CX101" i="3"/>
  <c r="CX100" i="3"/>
  <c r="CX99" i="3"/>
  <c r="CX98" i="3"/>
  <c r="CX105" i="3"/>
  <c r="CX104" i="3"/>
  <c r="CX103" i="3"/>
  <c r="CX102" i="3"/>
  <c r="FP100" i="3"/>
  <c r="FP99" i="3"/>
  <c r="FP98" i="3"/>
  <c r="FP104" i="3"/>
  <c r="FP103" i="3"/>
  <c r="FP102" i="3"/>
  <c r="FP101" i="3"/>
  <c r="FP105" i="3"/>
  <c r="ER100" i="3"/>
  <c r="ER99" i="3"/>
  <c r="ER98" i="3"/>
  <c r="ER101" i="3"/>
  <c r="ER104" i="3"/>
  <c r="ER103" i="3"/>
  <c r="ER102" i="3"/>
  <c r="ER105" i="3"/>
  <c r="CY98" i="3"/>
  <c r="CY101" i="3"/>
  <c r="CY99" i="3"/>
  <c r="CY102" i="3"/>
  <c r="CY100" i="3"/>
  <c r="CY105" i="3"/>
  <c r="CY104" i="3"/>
  <c r="CY103" i="3"/>
  <c r="FP89" i="3"/>
  <c r="FP87" i="3"/>
  <c r="FP90" i="3"/>
  <c r="FP92" i="3"/>
  <c r="FP91" i="3"/>
  <c r="FP93" i="3"/>
  <c r="FP95" i="3"/>
  <c r="FP96" i="3"/>
  <c r="FP94" i="3"/>
  <c r="CX90" i="3"/>
  <c r="CX89" i="3"/>
  <c r="CX87" i="3"/>
  <c r="CX93" i="3"/>
  <c r="CX92" i="3"/>
  <c r="CX91" i="3"/>
  <c r="CX95" i="3"/>
  <c r="CX96" i="3"/>
  <c r="CX94" i="3"/>
  <c r="BE87" i="3"/>
  <c r="BE89" i="3"/>
  <c r="BE91" i="3"/>
  <c r="BE90" i="3"/>
  <c r="BE93" i="3"/>
  <c r="BE95" i="3"/>
  <c r="BE92" i="3"/>
  <c r="BE94" i="3"/>
  <c r="BE96" i="3"/>
  <c r="ER89" i="3"/>
  <c r="ER87" i="3"/>
  <c r="ER90" i="3"/>
  <c r="ER92" i="3"/>
  <c r="ER91" i="3"/>
  <c r="ER93" i="3"/>
  <c r="ER96" i="3"/>
  <c r="ER95" i="3"/>
  <c r="ER94" i="3"/>
  <c r="CY87" i="3"/>
  <c r="CY90" i="3"/>
  <c r="CY89" i="3"/>
  <c r="CY93" i="3"/>
  <c r="CY92" i="3"/>
  <c r="CY91" i="3"/>
  <c r="CY96" i="3"/>
  <c r="CY95" i="3"/>
  <c r="CY94" i="3"/>
  <c r="DS53" i="3"/>
  <c r="DS58" i="3"/>
  <c r="FM24" i="3"/>
  <c r="FM23" i="3"/>
  <c r="FM25" i="3"/>
  <c r="DS51" i="3"/>
  <c r="DS50" i="3"/>
  <c r="FM37" i="3"/>
  <c r="FM36" i="3"/>
  <c r="EO37" i="3"/>
  <c r="EO36" i="3"/>
  <c r="FN37" i="3"/>
  <c r="FN36" i="3"/>
  <c r="AG49" i="3"/>
  <c r="DS52" i="3"/>
  <c r="DS54" i="3"/>
  <c r="DS79" i="3"/>
  <c r="DS37" i="3"/>
  <c r="DS36" i="3"/>
  <c r="AK6" i="3"/>
  <c r="AK110" i="3" s="1"/>
  <c r="AK9" i="3" s="1"/>
  <c r="AJ110" i="3"/>
  <c r="AG37" i="3"/>
  <c r="AG36" i="3"/>
  <c r="CV37" i="3"/>
  <c r="CV36" i="3"/>
  <c r="EQ124" i="3"/>
  <c r="AG23" i="3"/>
  <c r="AG78" i="3"/>
  <c r="FM60" i="3"/>
  <c r="DS26" i="3"/>
  <c r="DS24" i="3"/>
  <c r="DS23" i="3"/>
  <c r="FL130" i="3"/>
  <c r="DT112" i="3"/>
  <c r="DT17" i="3" s="1"/>
  <c r="DS57" i="3"/>
  <c r="AF130" i="3"/>
  <c r="EN130" i="3"/>
  <c r="DS134" i="3"/>
  <c r="DS56" i="3"/>
  <c r="DS135" i="3"/>
  <c r="DS132" i="3"/>
  <c r="DS133" i="3"/>
  <c r="AH112" i="3"/>
  <c r="AH12" i="3" s="1"/>
  <c r="DS59" i="3"/>
  <c r="DS136" i="3"/>
  <c r="AG59" i="3"/>
  <c r="AG135" i="3"/>
  <c r="FN142" i="3"/>
  <c r="FN79" i="3" s="1"/>
  <c r="AG60" i="3"/>
  <c r="BX130" i="3"/>
  <c r="BX64" i="3" s="1"/>
  <c r="AG54" i="3"/>
  <c r="AG50" i="3"/>
  <c r="AI9" i="3"/>
  <c r="FN112" i="3"/>
  <c r="FN17" i="3" s="1"/>
  <c r="BB112" i="3"/>
  <c r="BB12" i="3" s="1"/>
  <c r="BB12" i="16" s="1"/>
  <c r="EP112" i="3"/>
  <c r="EP17" i="3" s="1"/>
  <c r="CU130" i="3"/>
  <c r="CU64" i="3" s="1"/>
  <c r="AG52" i="3"/>
  <c r="AG51" i="3"/>
  <c r="FM136" i="3"/>
  <c r="BY127" i="3"/>
  <c r="FM58" i="3"/>
  <c r="AH25" i="3"/>
  <c r="FM134" i="3"/>
  <c r="FM135" i="3"/>
  <c r="FM133" i="3"/>
  <c r="FM56" i="3"/>
  <c r="BA130" i="3"/>
  <c r="FM132" i="3"/>
  <c r="FM57" i="3"/>
  <c r="DT127" i="3"/>
  <c r="AG133" i="3"/>
  <c r="AG136" i="3"/>
  <c r="AG132" i="3"/>
  <c r="AG57" i="3"/>
  <c r="AG134" i="3"/>
  <c r="AG58" i="3"/>
  <c r="EP137" i="3"/>
  <c r="EP55" i="3" s="1"/>
  <c r="EP60" i="3" s="1"/>
  <c r="CW115" i="3"/>
  <c r="CW54" i="3" s="1"/>
  <c r="CW142" i="3"/>
  <c r="CW78" i="3" s="1"/>
  <c r="AH137" i="3"/>
  <c r="AH55" i="3" s="1"/>
  <c r="AH134" i="3" s="1"/>
  <c r="DT142" i="3"/>
  <c r="DT78" i="3" s="1"/>
  <c r="FN137" i="3"/>
  <c r="FN55" i="3" s="1"/>
  <c r="FN136" i="3" s="1"/>
  <c r="EP142" i="3"/>
  <c r="EP78" i="3" s="1"/>
  <c r="AH127" i="3"/>
  <c r="AG12" i="3"/>
  <c r="BC127" i="3"/>
  <c r="BZ66" i="3"/>
  <c r="BZ70" i="3"/>
  <c r="AH142" i="3"/>
  <c r="AH78" i="3" s="1"/>
  <c r="BZ68" i="3"/>
  <c r="BD121" i="3"/>
  <c r="AH115" i="3"/>
  <c r="AH51" i="3" s="1"/>
  <c r="EP127" i="3"/>
  <c r="BW130" i="3"/>
  <c r="BW64" i="3" s="1"/>
  <c r="BZ71" i="3"/>
  <c r="CW127" i="3"/>
  <c r="BZ131" i="3"/>
  <c r="CT130" i="3"/>
  <c r="CT64" i="3" s="1"/>
  <c r="BD118" i="3"/>
  <c r="DU116" i="3"/>
  <c r="DU139" i="3"/>
  <c r="DU131" i="3"/>
  <c r="DU129" i="3"/>
  <c r="BC26" i="3"/>
  <c r="FM50" i="3"/>
  <c r="FM54" i="3"/>
  <c r="FM49" i="3"/>
  <c r="FM51" i="3"/>
  <c r="FM52" i="3"/>
  <c r="FM53" i="3"/>
  <c r="DU143" i="3"/>
  <c r="EO26" i="3"/>
  <c r="EO25" i="3"/>
  <c r="EO23" i="3"/>
  <c r="EO24" i="3"/>
  <c r="EO53" i="3"/>
  <c r="EO51" i="3"/>
  <c r="EO52" i="3"/>
  <c r="EO49" i="3"/>
  <c r="EO54" i="3"/>
  <c r="EO50" i="3"/>
  <c r="FM12" i="3"/>
  <c r="FM17" i="3"/>
  <c r="FM79" i="3"/>
  <c r="FM78" i="3"/>
  <c r="BC112" i="3"/>
  <c r="BC17" i="3" s="1"/>
  <c r="BY137" i="3"/>
  <c r="BY55" i="3" s="1"/>
  <c r="BY134" i="3" s="1"/>
  <c r="DU114" i="3"/>
  <c r="BZ69" i="3"/>
  <c r="DU71" i="3"/>
  <c r="CW26" i="3"/>
  <c r="BC115" i="3"/>
  <c r="BC52" i="3" s="1"/>
  <c r="BD70" i="3"/>
  <c r="DU123" i="3"/>
  <c r="BD69" i="3"/>
  <c r="BD141" i="3"/>
  <c r="BD144" i="3"/>
  <c r="BD131" i="3"/>
  <c r="BD123" i="3"/>
  <c r="CW112" i="3"/>
  <c r="CW12" i="3" s="1"/>
  <c r="BD120" i="3"/>
  <c r="BD126" i="3"/>
  <c r="BD116" i="3"/>
  <c r="DU68" i="3"/>
  <c r="BZ114" i="3"/>
  <c r="BD117" i="3"/>
  <c r="BD119" i="3"/>
  <c r="BD114" i="3"/>
  <c r="BD113" i="3"/>
  <c r="BD129" i="3"/>
  <c r="BZ138" i="3"/>
  <c r="BY115" i="3"/>
  <c r="BY53" i="3" s="1"/>
  <c r="CW137" i="3"/>
  <c r="CW55" i="3" s="1"/>
  <c r="CW132" i="3" s="1"/>
  <c r="BD128" i="3"/>
  <c r="BC142" i="3"/>
  <c r="BC79" i="3" s="1"/>
  <c r="DU140" i="3"/>
  <c r="CA66" i="3"/>
  <c r="DU120" i="3"/>
  <c r="FN115" i="3"/>
  <c r="BZ141" i="3"/>
  <c r="BZ117" i="3"/>
  <c r="BZ124" i="3"/>
  <c r="BZ126" i="3"/>
  <c r="CA68" i="3"/>
  <c r="EQ128" i="3"/>
  <c r="BZ129" i="3"/>
  <c r="BZ125" i="3"/>
  <c r="BZ118" i="3"/>
  <c r="BZ119" i="3"/>
  <c r="BY79" i="3"/>
  <c r="BZ144" i="3"/>
  <c r="BZ121" i="3"/>
  <c r="BZ143" i="3"/>
  <c r="BZ123" i="3"/>
  <c r="BB137" i="3"/>
  <c r="BB55" i="3" s="1"/>
  <c r="BB132" i="3" s="1"/>
  <c r="BZ140" i="3"/>
  <c r="BZ128" i="3"/>
  <c r="CA140" i="3"/>
  <c r="CA121" i="3"/>
  <c r="CA117" i="3"/>
  <c r="CA124" i="3"/>
  <c r="BY112" i="3"/>
  <c r="EQ67" i="3"/>
  <c r="FO138" i="3"/>
  <c r="CA123" i="3"/>
  <c r="FO69" i="3"/>
  <c r="CA126" i="3"/>
  <c r="FO121" i="3"/>
  <c r="BB115" i="3"/>
  <c r="EQ126" i="3"/>
  <c r="EQ140" i="3"/>
  <c r="FO118" i="3"/>
  <c r="FO144" i="3"/>
  <c r="CA70" i="3"/>
  <c r="CA69" i="3"/>
  <c r="CA114" i="3"/>
  <c r="CA112" i="3" s="1"/>
  <c r="EQ71" i="3"/>
  <c r="FO113" i="3"/>
  <c r="FO116" i="3"/>
  <c r="BD143" i="3"/>
  <c r="BD124" i="3"/>
  <c r="BD68" i="3"/>
  <c r="DU70" i="3"/>
  <c r="BZ139" i="3"/>
  <c r="EQ113" i="3"/>
  <c r="FO143" i="3"/>
  <c r="FO124" i="3"/>
  <c r="CA67" i="3"/>
  <c r="EQ116" i="3"/>
  <c r="CA141" i="3"/>
  <c r="EQ114" i="3"/>
  <c r="FO129" i="3"/>
  <c r="FO127" i="3" s="1"/>
  <c r="BD139" i="3"/>
  <c r="BD125" i="3"/>
  <c r="BD140" i="3"/>
  <c r="CA129" i="3"/>
  <c r="EQ131" i="3"/>
  <c r="EQ125" i="3"/>
  <c r="FO139" i="3"/>
  <c r="FO117" i="3"/>
  <c r="BB142" i="3"/>
  <c r="BD66" i="3"/>
  <c r="DU126" i="3"/>
  <c r="DU67" i="3"/>
  <c r="DU117" i="3"/>
  <c r="DU141" i="3"/>
  <c r="BZ113" i="3"/>
  <c r="BZ120" i="3"/>
  <c r="DT26" i="3"/>
  <c r="CA116" i="3"/>
  <c r="CA125" i="3"/>
  <c r="EQ70" i="3"/>
  <c r="DU113" i="3"/>
  <c r="DU121" i="3"/>
  <c r="DU118" i="3"/>
  <c r="CA120" i="3"/>
  <c r="CA144" i="3"/>
  <c r="EQ118" i="3"/>
  <c r="DT115" i="3"/>
  <c r="DT49" i="3" s="1"/>
  <c r="FO141" i="3"/>
  <c r="FO131" i="3"/>
  <c r="EP115" i="3"/>
  <c r="BD71" i="3"/>
  <c r="DU124" i="3"/>
  <c r="DU128" i="3"/>
  <c r="DU138" i="3"/>
  <c r="BC137" i="3"/>
  <c r="BC55" i="3" s="1"/>
  <c r="EQ66" i="3"/>
  <c r="DU144" i="3"/>
  <c r="DU119" i="3"/>
  <c r="DU66" i="3"/>
  <c r="ES110" i="3"/>
  <c r="ES9" i="3" s="1"/>
  <c r="CV26" i="3"/>
  <c r="CV25" i="3"/>
  <c r="CV24" i="3"/>
  <c r="CV23" i="3"/>
  <c r="EO57" i="3"/>
  <c r="EO136" i="3"/>
  <c r="EO56" i="3"/>
  <c r="EO58" i="3"/>
  <c r="EO133" i="3"/>
  <c r="EO59" i="3"/>
  <c r="EO60" i="3"/>
  <c r="EO134" i="3"/>
  <c r="EO132" i="3"/>
  <c r="EO135" i="3"/>
  <c r="DV110" i="3"/>
  <c r="DV9" i="3" s="1"/>
  <c r="CV58" i="3"/>
  <c r="CV135" i="3"/>
  <c r="CV60" i="3"/>
  <c r="CV59" i="3"/>
  <c r="CV134" i="3"/>
  <c r="CV57" i="3"/>
  <c r="CV56" i="3"/>
  <c r="CV136" i="3"/>
  <c r="CV132" i="3"/>
  <c r="CV133" i="3"/>
  <c r="CA143" i="3"/>
  <c r="CA119" i="3"/>
  <c r="EQ143" i="3"/>
  <c r="EQ120" i="3"/>
  <c r="EQ138" i="3"/>
  <c r="FO126" i="3"/>
  <c r="FO140" i="3"/>
  <c r="FO120" i="3"/>
  <c r="BZ22" i="3"/>
  <c r="BW20" i="16"/>
  <c r="BE76" i="3"/>
  <c r="BE65" i="3"/>
  <c r="BE70" i="3" s="1"/>
  <c r="BE97" i="3"/>
  <c r="BE14" i="3"/>
  <c r="BE41" i="3"/>
  <c r="BE44" i="3"/>
  <c r="BE77" i="3"/>
  <c r="BE10" i="3"/>
  <c r="BE125" i="3" s="1"/>
  <c r="BE73" i="3"/>
  <c r="BE75" i="3"/>
  <c r="BE80" i="3"/>
  <c r="BE20" i="3"/>
  <c r="BE21" i="3"/>
  <c r="BE22" i="3" s="1"/>
  <c r="BE31" i="3"/>
  <c r="BE32" i="3" s="1"/>
  <c r="BE13" i="3"/>
  <c r="BE72" i="3"/>
  <c r="BE33" i="3"/>
  <c r="BE48" i="3"/>
  <c r="BE40" i="3"/>
  <c r="BE15" i="3"/>
  <c r="BE16" i="3" s="1"/>
  <c r="BE29" i="3"/>
  <c r="BE35" i="3"/>
  <c r="BE42" i="3"/>
  <c r="BE27" i="3"/>
  <c r="BE43" i="3"/>
  <c r="BE39" i="3"/>
  <c r="BE18" i="3"/>
  <c r="BE17" i="16" s="1"/>
  <c r="BE30" i="3"/>
  <c r="BE45" i="3"/>
  <c r="BE19" i="3"/>
  <c r="BE38" i="3"/>
  <c r="BE28" i="3"/>
  <c r="BE47" i="3"/>
  <c r="BE81" i="3"/>
  <c r="BE85" i="3"/>
  <c r="BE83" i="3"/>
  <c r="BE84" i="3"/>
  <c r="BE82" i="3"/>
  <c r="BE86" i="3"/>
  <c r="FP20" i="3"/>
  <c r="FP72" i="3"/>
  <c r="FP73" i="3"/>
  <c r="FP42" i="3"/>
  <c r="FP30" i="3"/>
  <c r="FP75" i="3"/>
  <c r="FP40" i="3"/>
  <c r="FP76" i="3"/>
  <c r="FP80" i="3"/>
  <c r="FP48" i="3"/>
  <c r="FP65" i="3"/>
  <c r="FP67" i="3" s="1"/>
  <c r="FP47" i="3"/>
  <c r="FP21" i="3"/>
  <c r="FP22" i="3" s="1"/>
  <c r="FP14" i="3"/>
  <c r="FP18" i="3"/>
  <c r="FP97" i="3"/>
  <c r="FP43" i="3"/>
  <c r="FP28" i="3"/>
  <c r="FP35" i="3"/>
  <c r="FP15" i="3"/>
  <c r="FP16" i="3" s="1"/>
  <c r="FP44" i="3"/>
  <c r="FP31" i="3"/>
  <c r="FP32" i="3" s="1"/>
  <c r="FP77" i="3"/>
  <c r="FP10" i="3"/>
  <c r="FP141" i="3" s="1"/>
  <c r="FP45" i="3"/>
  <c r="FP39" i="3"/>
  <c r="FP38" i="3"/>
  <c r="FP13" i="3"/>
  <c r="FP29" i="3"/>
  <c r="FP19" i="3"/>
  <c r="FP41" i="3"/>
  <c r="FP33" i="3"/>
  <c r="FP27" i="3"/>
  <c r="FP86" i="3"/>
  <c r="FP81" i="3"/>
  <c r="FP82" i="3"/>
  <c r="FP83" i="3"/>
  <c r="FP84" i="3"/>
  <c r="FP85" i="3"/>
  <c r="CA138" i="3"/>
  <c r="CA139" i="3"/>
  <c r="EQ69" i="3"/>
  <c r="EQ119" i="3"/>
  <c r="EQ121" i="3"/>
  <c r="FO123" i="3"/>
  <c r="FO67" i="3"/>
  <c r="FO68" i="3"/>
  <c r="CV54" i="3"/>
  <c r="CV53" i="3"/>
  <c r="CV49" i="3"/>
  <c r="CV51" i="3"/>
  <c r="CV50" i="3"/>
  <c r="CV52" i="3"/>
  <c r="DT137" i="3"/>
  <c r="DT55" i="3" s="1"/>
  <c r="CX18" i="3"/>
  <c r="CX17" i="16" s="1"/>
  <c r="CX48" i="3"/>
  <c r="CX45" i="3"/>
  <c r="CX10" i="3"/>
  <c r="CX143" i="3" s="1"/>
  <c r="CX72" i="3"/>
  <c r="CX39" i="3"/>
  <c r="CX43" i="3"/>
  <c r="CX84" i="3"/>
  <c r="CX41" i="3"/>
  <c r="CX29" i="3"/>
  <c r="CX21" i="3"/>
  <c r="CX35" i="3"/>
  <c r="CX31" i="3"/>
  <c r="CX32" i="3" s="1"/>
  <c r="CX80" i="3"/>
  <c r="CX73" i="3"/>
  <c r="CX19" i="3"/>
  <c r="CU18" i="16" s="1"/>
  <c r="CX28" i="3"/>
  <c r="CX65" i="3"/>
  <c r="CX71" i="3" s="1"/>
  <c r="CX47" i="3"/>
  <c r="CX44" i="3"/>
  <c r="CX15" i="3"/>
  <c r="CX16" i="3" s="1"/>
  <c r="CX76" i="3"/>
  <c r="CX40" i="3"/>
  <c r="CX38" i="3"/>
  <c r="CX14" i="3"/>
  <c r="CX42" i="3"/>
  <c r="CX30" i="3"/>
  <c r="CX27" i="3"/>
  <c r="CX20" i="3"/>
  <c r="CU19" i="16" s="1"/>
  <c r="CX13" i="3"/>
  <c r="CX33" i="3"/>
  <c r="CX97" i="3"/>
  <c r="CX77" i="3"/>
  <c r="CX75" i="3"/>
  <c r="CX83" i="3"/>
  <c r="CX86" i="3"/>
  <c r="CX85" i="3"/>
  <c r="CX81" i="3"/>
  <c r="CX82" i="3"/>
  <c r="CB110" i="3"/>
  <c r="CB9" i="3" s="1"/>
  <c r="CY40" i="3"/>
  <c r="CY45" i="3"/>
  <c r="CY43" i="3"/>
  <c r="CY42" i="3"/>
  <c r="CY33" i="3"/>
  <c r="CY30" i="3"/>
  <c r="CY35" i="3"/>
  <c r="CY41" i="3"/>
  <c r="CY19" i="3"/>
  <c r="CY80" i="3"/>
  <c r="CY27" i="3"/>
  <c r="CY20" i="3"/>
  <c r="CY10" i="3"/>
  <c r="CY116" i="3" s="1"/>
  <c r="CY77" i="3"/>
  <c r="CY97" i="3"/>
  <c r="CY31" i="3"/>
  <c r="CY32" i="3" s="1"/>
  <c r="CY15" i="3"/>
  <c r="CY16" i="3" s="1"/>
  <c r="CY47" i="3"/>
  <c r="CY44" i="3"/>
  <c r="CY65" i="3"/>
  <c r="CY67" i="3" s="1"/>
  <c r="CY13" i="3"/>
  <c r="CY38" i="3"/>
  <c r="CY29" i="3"/>
  <c r="CY14" i="3"/>
  <c r="CY28" i="3"/>
  <c r="CY21" i="3"/>
  <c r="CY22" i="3" s="1"/>
  <c r="CY48" i="3"/>
  <c r="CY76" i="3"/>
  <c r="CY73" i="3"/>
  <c r="CY72" i="3"/>
  <c r="CY75" i="3"/>
  <c r="CY18" i="3"/>
  <c r="CY17" i="16" s="1"/>
  <c r="CY39" i="3"/>
  <c r="CY85" i="3"/>
  <c r="CY82" i="3"/>
  <c r="CY84" i="3"/>
  <c r="CY81" i="3"/>
  <c r="CY86" i="3"/>
  <c r="CY83" i="3"/>
  <c r="CA118" i="3"/>
  <c r="CA128" i="3"/>
  <c r="CA131" i="3"/>
  <c r="EQ139" i="3"/>
  <c r="EQ129" i="3"/>
  <c r="FO125" i="3"/>
  <c r="FO114" i="3"/>
  <c r="FO66" i="3"/>
  <c r="FO119" i="3"/>
  <c r="ER29" i="3"/>
  <c r="ER45" i="3"/>
  <c r="ER14" i="3"/>
  <c r="ER41" i="3"/>
  <c r="ER42" i="3"/>
  <c r="ER43" i="3"/>
  <c r="ER44" i="3"/>
  <c r="ER27" i="3"/>
  <c r="ER30" i="3"/>
  <c r="ER28" i="3"/>
  <c r="ER19" i="3"/>
  <c r="ER65" i="3"/>
  <c r="ER69" i="3" s="1"/>
  <c r="ER31" i="3"/>
  <c r="ER32" i="3" s="1"/>
  <c r="ER72" i="3"/>
  <c r="ER48" i="3"/>
  <c r="ER35" i="3"/>
  <c r="ER38" i="3"/>
  <c r="ER76" i="3"/>
  <c r="ER47" i="3"/>
  <c r="ER39" i="3"/>
  <c r="ER18" i="3"/>
  <c r="ER15" i="3"/>
  <c r="ER16" i="3" s="1"/>
  <c r="ER21" i="3"/>
  <c r="ER22" i="3" s="1"/>
  <c r="ER75" i="3"/>
  <c r="ER20" i="3"/>
  <c r="ER33" i="3"/>
  <c r="ER10" i="3"/>
  <c r="ER139" i="3" s="1"/>
  <c r="ER97" i="3"/>
  <c r="ER80" i="3"/>
  <c r="ER13" i="3"/>
  <c r="ER77" i="3"/>
  <c r="ER73" i="3"/>
  <c r="ER40" i="3"/>
  <c r="ER81" i="3"/>
  <c r="ER86" i="3"/>
  <c r="ER83" i="3"/>
  <c r="ER82" i="3"/>
  <c r="ER84" i="3"/>
  <c r="ER85" i="3"/>
  <c r="CU9" i="16"/>
  <c r="DR130" i="3"/>
  <c r="DR63" i="3" s="1"/>
  <c r="EQ123" i="3"/>
  <c r="EQ141" i="3"/>
  <c r="EQ144" i="3"/>
  <c r="BB127" i="3"/>
  <c r="FO70" i="3"/>
  <c r="B24" i="6"/>
  <c r="C24" i="6" s="1"/>
  <c r="BD95" i="16"/>
  <c r="BD96" i="16"/>
  <c r="BD98" i="16"/>
  <c r="BD99" i="16"/>
  <c r="BD36" i="16"/>
  <c r="BD94" i="16"/>
  <c r="BD97" i="16"/>
  <c r="DT101" i="16"/>
  <c r="CW101" i="16"/>
  <c r="AH101" i="16"/>
  <c r="BZ101" i="16"/>
  <c r="EY6" i="16"/>
  <c r="EB6" i="16"/>
  <c r="DE6" i="16"/>
  <c r="FV6" i="16"/>
  <c r="DW6" i="3"/>
  <c r="DW110" i="3" s="1"/>
  <c r="DW9" i="3" s="1"/>
  <c r="BF6" i="3"/>
  <c r="FQ6" i="3"/>
  <c r="FQ110" i="3" s="1"/>
  <c r="FQ9" i="3" s="1"/>
  <c r="CC6" i="3"/>
  <c r="CC110" i="3" s="1"/>
  <c r="CC9" i="3" s="1"/>
  <c r="CZ6" i="3"/>
  <c r="CZ110" i="3" s="1"/>
  <c r="CZ9" i="3" s="1"/>
  <c r="ET6" i="3"/>
  <c r="ET110" i="3" s="1"/>
  <c r="ET9" i="3" s="1"/>
  <c r="FO122" i="3" l="1"/>
  <c r="EQ122" i="3"/>
  <c r="CA122" i="3"/>
  <c r="DU122" i="3"/>
  <c r="BZ122" i="3"/>
  <c r="BD122" i="3"/>
  <c r="DT12" i="3"/>
  <c r="CW17" i="3"/>
  <c r="EP79" i="3"/>
  <c r="EN63" i="3"/>
  <c r="EN64" i="3"/>
  <c r="EN61" i="3"/>
  <c r="EN62" i="3"/>
  <c r="AF63" i="3"/>
  <c r="AF64" i="3"/>
  <c r="AF61" i="3"/>
  <c r="AF62" i="3"/>
  <c r="FL64" i="3"/>
  <c r="FL61" i="3"/>
  <c r="FL62" i="3"/>
  <c r="FL63" i="3"/>
  <c r="CT63" i="3"/>
  <c r="CT61" i="3"/>
  <c r="CT62" i="3"/>
  <c r="CU61" i="3"/>
  <c r="CU62" i="3"/>
  <c r="CU63" i="3"/>
  <c r="DR62" i="3"/>
  <c r="DR64" i="3"/>
  <c r="DR61" i="3"/>
  <c r="ES88" i="3"/>
  <c r="ET88" i="3"/>
  <c r="FQ88" i="3"/>
  <c r="DW88" i="3"/>
  <c r="DV88" i="3"/>
  <c r="CZ88" i="3"/>
  <c r="AK88" i="3"/>
  <c r="AI88" i="3"/>
  <c r="BX63" i="3"/>
  <c r="BX62" i="3"/>
  <c r="BW63" i="3"/>
  <c r="BW62" i="3"/>
  <c r="BA64" i="3"/>
  <c r="BA63" i="3"/>
  <c r="BA62" i="3"/>
  <c r="BX61" i="3"/>
  <c r="BW61" i="3"/>
  <c r="BA61" i="3"/>
  <c r="CB88" i="3"/>
  <c r="CC88" i="3"/>
  <c r="AI13" i="3"/>
  <c r="AK44" i="3"/>
  <c r="AI31" i="3"/>
  <c r="AI32" i="3" s="1"/>
  <c r="AI81" i="3"/>
  <c r="AI20" i="3"/>
  <c r="AI76" i="3"/>
  <c r="AI80" i="3"/>
  <c r="AI47" i="3"/>
  <c r="AI15" i="3"/>
  <c r="AI16" i="3" s="1"/>
  <c r="AI43" i="3"/>
  <c r="AI97" i="3"/>
  <c r="AI21" i="3"/>
  <c r="AI22" i="3" s="1"/>
  <c r="AI41" i="3"/>
  <c r="AI72" i="3"/>
  <c r="AI28" i="3"/>
  <c r="AI82" i="3"/>
  <c r="AI77" i="3"/>
  <c r="AI45" i="3"/>
  <c r="AI40" i="3"/>
  <c r="AI30" i="3"/>
  <c r="AI83" i="3"/>
  <c r="AI18" i="3"/>
  <c r="AI65" i="3"/>
  <c r="AI71" i="3" s="1"/>
  <c r="AI10" i="3"/>
  <c r="AI116" i="3" s="1"/>
  <c r="AI44" i="3"/>
  <c r="AI86" i="3"/>
  <c r="AI39" i="3"/>
  <c r="AI38" i="3"/>
  <c r="AI19" i="3"/>
  <c r="AI85" i="3"/>
  <c r="AI35" i="3"/>
  <c r="AI73" i="3"/>
  <c r="AI29" i="3"/>
  <c r="AI27" i="3"/>
  <c r="AI42" i="3"/>
  <c r="AI14" i="3"/>
  <c r="CW49" i="3"/>
  <c r="AH24" i="3"/>
  <c r="AK31" i="3"/>
  <c r="AK32" i="3" s="1"/>
  <c r="EP12" i="3"/>
  <c r="CW52" i="3"/>
  <c r="AK72" i="3"/>
  <c r="CW51" i="3"/>
  <c r="AK40" i="3"/>
  <c r="AK27" i="3"/>
  <c r="AK15" i="3"/>
  <c r="AK16" i="3" s="1"/>
  <c r="AK48" i="3"/>
  <c r="AK41" i="3"/>
  <c r="AK18" i="3"/>
  <c r="AK20" i="3"/>
  <c r="BB17" i="3"/>
  <c r="AY16" i="16" s="1"/>
  <c r="CW79" i="3"/>
  <c r="FN78" i="3"/>
  <c r="AK101" i="3"/>
  <c r="AK100" i="3"/>
  <c r="AK99" i="3"/>
  <c r="AK98" i="3"/>
  <c r="AK105" i="3"/>
  <c r="AK104" i="3"/>
  <c r="AK103" i="3"/>
  <c r="AK102" i="3"/>
  <c r="CB99" i="3"/>
  <c r="CB98" i="3"/>
  <c r="CB100" i="3"/>
  <c r="CB103" i="3"/>
  <c r="CB102" i="3"/>
  <c r="CB101" i="3"/>
  <c r="CB104" i="3"/>
  <c r="CB105" i="3"/>
  <c r="ES101" i="3"/>
  <c r="ES100" i="3"/>
  <c r="ES99" i="3"/>
  <c r="ES98" i="3"/>
  <c r="ES105" i="3"/>
  <c r="ES104" i="3"/>
  <c r="ES103" i="3"/>
  <c r="ES102" i="3"/>
  <c r="AI101" i="3"/>
  <c r="AI99" i="3"/>
  <c r="AI98" i="3"/>
  <c r="AI104" i="3"/>
  <c r="AI103" i="3"/>
  <c r="AI100" i="3"/>
  <c r="AI102" i="3"/>
  <c r="AI105" i="3"/>
  <c r="ET101" i="3"/>
  <c r="ET100" i="3"/>
  <c r="ET99" i="3"/>
  <c r="ET98" i="3"/>
  <c r="ET105" i="3"/>
  <c r="ET104" i="3"/>
  <c r="ET103" i="3"/>
  <c r="ET102" i="3"/>
  <c r="CZ99" i="3"/>
  <c r="CZ98" i="3"/>
  <c r="CZ100" i="3"/>
  <c r="CZ103" i="3"/>
  <c r="CZ102" i="3"/>
  <c r="CZ101" i="3"/>
  <c r="CZ104" i="3"/>
  <c r="CZ105" i="3"/>
  <c r="DV101" i="3"/>
  <c r="DV100" i="3"/>
  <c r="DV99" i="3"/>
  <c r="DV98" i="3"/>
  <c r="DV105" i="3"/>
  <c r="DV104" i="3"/>
  <c r="DV103" i="3"/>
  <c r="DV102" i="3"/>
  <c r="CC100" i="3"/>
  <c r="CC99" i="3"/>
  <c r="CC101" i="3"/>
  <c r="CC98" i="3"/>
  <c r="CC104" i="3"/>
  <c r="CC103" i="3"/>
  <c r="CC102" i="3"/>
  <c r="CC105" i="3"/>
  <c r="DW98" i="3"/>
  <c r="DW101" i="3"/>
  <c r="DW99" i="3"/>
  <c r="DW102" i="3"/>
  <c r="DW100" i="3"/>
  <c r="DW105" i="3"/>
  <c r="DW104" i="3"/>
  <c r="DW103" i="3"/>
  <c r="FQ101" i="3"/>
  <c r="FQ100" i="3"/>
  <c r="FQ99" i="3"/>
  <c r="FQ98" i="3"/>
  <c r="FQ105" i="3"/>
  <c r="FQ104" i="3"/>
  <c r="FQ103" i="3"/>
  <c r="FQ102" i="3"/>
  <c r="AK81" i="3"/>
  <c r="AK19" i="3"/>
  <c r="AK43" i="3"/>
  <c r="AK45" i="3"/>
  <c r="AK85" i="3"/>
  <c r="AK28" i="3"/>
  <c r="AK97" i="3"/>
  <c r="AK77" i="3"/>
  <c r="CW53" i="3"/>
  <c r="AK84" i="3"/>
  <c r="AK76" i="3"/>
  <c r="AK73" i="3"/>
  <c r="AK39" i="3"/>
  <c r="CW50" i="3"/>
  <c r="AK83" i="3"/>
  <c r="AK33" i="3"/>
  <c r="AK80" i="3"/>
  <c r="AK42" i="3"/>
  <c r="AK82" i="3"/>
  <c r="AK21" i="3"/>
  <c r="AK22" i="3" s="1"/>
  <c r="AK14" i="3"/>
  <c r="AK75" i="3"/>
  <c r="CZ87" i="3"/>
  <c r="CZ90" i="3"/>
  <c r="CZ89" i="3"/>
  <c r="CZ93" i="3"/>
  <c r="CZ92" i="3"/>
  <c r="CZ94" i="3"/>
  <c r="CZ91" i="3"/>
  <c r="CZ96" i="3"/>
  <c r="CZ95" i="3"/>
  <c r="ET90" i="3"/>
  <c r="ET89" i="3"/>
  <c r="ET87" i="3"/>
  <c r="ET92" i="3"/>
  <c r="ET91" i="3"/>
  <c r="ET95" i="3"/>
  <c r="ET96" i="3"/>
  <c r="ET94" i="3"/>
  <c r="ET93" i="3"/>
  <c r="AK90" i="3"/>
  <c r="AK89" i="3"/>
  <c r="AK87" i="3"/>
  <c r="AK93" i="3"/>
  <c r="AK92" i="3"/>
  <c r="AK91" i="3"/>
  <c r="AK94" i="3"/>
  <c r="AK96" i="3"/>
  <c r="AK95" i="3"/>
  <c r="CC87" i="3"/>
  <c r="CC91" i="3"/>
  <c r="CC89" i="3"/>
  <c r="CC93" i="3"/>
  <c r="CC95" i="3"/>
  <c r="CC94" i="3"/>
  <c r="CC90" i="3"/>
  <c r="CC92" i="3"/>
  <c r="CC96" i="3"/>
  <c r="ES90" i="3"/>
  <c r="ES89" i="3"/>
  <c r="ES87" i="3"/>
  <c r="ES92" i="3"/>
  <c r="ES91" i="3"/>
  <c r="ES94" i="3"/>
  <c r="ES96" i="3"/>
  <c r="ES95" i="3"/>
  <c r="ES93" i="3"/>
  <c r="AI90" i="3"/>
  <c r="AI87" i="3"/>
  <c r="AI89" i="3"/>
  <c r="AI93" i="3"/>
  <c r="AI92" i="3"/>
  <c r="AI91" i="3"/>
  <c r="AI96" i="3"/>
  <c r="AI95" i="3"/>
  <c r="AI94" i="3"/>
  <c r="DV90" i="3"/>
  <c r="DV89" i="3"/>
  <c r="DV92" i="3"/>
  <c r="DV87" i="3"/>
  <c r="DV91" i="3"/>
  <c r="DV95" i="3"/>
  <c r="DV93" i="3"/>
  <c r="DV96" i="3"/>
  <c r="DV94" i="3"/>
  <c r="FQ90" i="3"/>
  <c r="FQ89" i="3"/>
  <c r="FQ87" i="3"/>
  <c r="FQ92" i="3"/>
  <c r="FQ91" i="3"/>
  <c r="FQ94" i="3"/>
  <c r="FQ96" i="3"/>
  <c r="FQ95" i="3"/>
  <c r="FQ93" i="3"/>
  <c r="CB87" i="3"/>
  <c r="CB90" i="3"/>
  <c r="CB89" i="3"/>
  <c r="CB93" i="3"/>
  <c r="CB92" i="3"/>
  <c r="CB94" i="3"/>
  <c r="CB96" i="3"/>
  <c r="CB91" i="3"/>
  <c r="CB95" i="3"/>
  <c r="DW87" i="3"/>
  <c r="DW90" i="3"/>
  <c r="DW89" i="3"/>
  <c r="DW93" i="3"/>
  <c r="DW92" i="3"/>
  <c r="DW91" i="3"/>
  <c r="DW96" i="3"/>
  <c r="DW95" i="3"/>
  <c r="DW94" i="3"/>
  <c r="AK65" i="3"/>
  <c r="AK70" i="3" s="1"/>
  <c r="AK86" i="3"/>
  <c r="AK38" i="3"/>
  <c r="AK35" i="3"/>
  <c r="AK47" i="3"/>
  <c r="AK13" i="3"/>
  <c r="AK30" i="3"/>
  <c r="AK10" i="3"/>
  <c r="AK120" i="3" s="1"/>
  <c r="AK29" i="3"/>
  <c r="EP59" i="3"/>
  <c r="EP25" i="3"/>
  <c r="DT79" i="3"/>
  <c r="EP23" i="3"/>
  <c r="FO36" i="3"/>
  <c r="FO37" i="3"/>
  <c r="FN12" i="3"/>
  <c r="BB37" i="3"/>
  <c r="AY35" i="16" s="1"/>
  <c r="BB36" i="3"/>
  <c r="AY34" i="16" s="1"/>
  <c r="EP24" i="3"/>
  <c r="EP37" i="3"/>
  <c r="EP36" i="3"/>
  <c r="AJ9" i="3"/>
  <c r="DT37" i="3"/>
  <c r="DT36" i="3"/>
  <c r="BC36" i="3"/>
  <c r="BC37" i="3"/>
  <c r="AH37" i="3"/>
  <c r="AH36" i="3"/>
  <c r="BY37" i="3"/>
  <c r="BY36" i="3"/>
  <c r="CW37" i="3"/>
  <c r="CW36" i="3"/>
  <c r="FP68" i="3"/>
  <c r="FN132" i="3"/>
  <c r="CX67" i="3"/>
  <c r="AH26" i="3"/>
  <c r="CA142" i="3"/>
  <c r="CA79" i="3" s="1"/>
  <c r="AH23" i="3"/>
  <c r="BY24" i="3"/>
  <c r="AH58" i="3"/>
  <c r="AH17" i="3"/>
  <c r="DS130" i="3"/>
  <c r="DS63" i="3" s="1"/>
  <c r="AI84" i="3"/>
  <c r="AI33" i="3"/>
  <c r="AI48" i="3"/>
  <c r="AI75" i="3"/>
  <c r="EP134" i="3"/>
  <c r="AH52" i="3"/>
  <c r="EP132" i="3"/>
  <c r="EP56" i="3"/>
  <c r="AH49" i="3"/>
  <c r="EP57" i="3"/>
  <c r="EP135" i="3"/>
  <c r="AH54" i="3"/>
  <c r="EP133" i="3"/>
  <c r="AH53" i="3"/>
  <c r="EP136" i="3"/>
  <c r="EP58" i="3"/>
  <c r="AH50" i="3"/>
  <c r="BC54" i="3"/>
  <c r="BC49" i="3"/>
  <c r="BC23" i="3"/>
  <c r="BC50" i="3"/>
  <c r="AH135" i="3"/>
  <c r="BC53" i="3"/>
  <c r="AH133" i="3"/>
  <c r="BZ127" i="3"/>
  <c r="BZ137" i="3"/>
  <c r="BZ55" i="3" s="1"/>
  <c r="BZ59" i="3" s="1"/>
  <c r="FN134" i="3"/>
  <c r="FN60" i="3"/>
  <c r="FN56" i="3"/>
  <c r="FN133" i="3"/>
  <c r="BY56" i="3"/>
  <c r="FN57" i="3"/>
  <c r="FN59" i="3"/>
  <c r="FN135" i="3"/>
  <c r="FN58" i="3"/>
  <c r="AH136" i="3"/>
  <c r="AH57" i="3"/>
  <c r="AH59" i="3"/>
  <c r="AH60" i="3"/>
  <c r="AH56" i="3"/>
  <c r="AH132" i="3"/>
  <c r="CW24" i="3"/>
  <c r="AH79" i="3"/>
  <c r="CA127" i="3"/>
  <c r="BC51" i="3"/>
  <c r="CW133" i="3"/>
  <c r="BY26" i="3"/>
  <c r="CW58" i="3"/>
  <c r="BY25" i="3"/>
  <c r="AG130" i="3"/>
  <c r="FO112" i="3"/>
  <c r="FO12" i="3" s="1"/>
  <c r="DU127" i="3"/>
  <c r="FM130" i="3"/>
  <c r="BD112" i="3"/>
  <c r="BD17" i="3" s="1"/>
  <c r="BB135" i="3"/>
  <c r="FO137" i="3"/>
  <c r="FO55" i="3" s="1"/>
  <c r="FO134" i="3" s="1"/>
  <c r="BC78" i="3"/>
  <c r="CW25" i="3"/>
  <c r="DU26" i="3"/>
  <c r="CW23" i="3"/>
  <c r="FO142" i="3"/>
  <c r="FO79" i="3" s="1"/>
  <c r="BB133" i="3"/>
  <c r="BB59" i="3"/>
  <c r="AY53" i="16" s="1"/>
  <c r="BB56" i="3"/>
  <c r="AY50" i="16" s="1"/>
  <c r="BY52" i="3"/>
  <c r="BB57" i="3"/>
  <c r="AY51" i="16" s="1"/>
  <c r="BB134" i="3"/>
  <c r="BB60" i="3"/>
  <c r="AY54" i="16" s="1"/>
  <c r="AY49" i="16"/>
  <c r="BB58" i="3"/>
  <c r="AY52" i="16" s="1"/>
  <c r="BB136" i="3"/>
  <c r="BE120" i="3"/>
  <c r="BD127" i="3"/>
  <c r="CY141" i="3"/>
  <c r="BY135" i="3"/>
  <c r="BY57" i="3"/>
  <c r="BY136" i="3"/>
  <c r="BY59" i="3"/>
  <c r="BY60" i="3"/>
  <c r="BY58" i="3"/>
  <c r="BY133" i="3"/>
  <c r="BY132" i="3"/>
  <c r="DT24" i="3"/>
  <c r="DU115" i="3"/>
  <c r="DU52" i="3" s="1"/>
  <c r="BD25" i="3"/>
  <c r="BC12" i="3"/>
  <c r="BC12" i="16" s="1"/>
  <c r="EQ127" i="3"/>
  <c r="ER126" i="3"/>
  <c r="BZ142" i="3"/>
  <c r="BZ78" i="3" s="1"/>
  <c r="BE118" i="3"/>
  <c r="BE138" i="3"/>
  <c r="DT25" i="3"/>
  <c r="FO115" i="3"/>
  <c r="FO52" i="3" s="1"/>
  <c r="BC24" i="3"/>
  <c r="BY54" i="3"/>
  <c r="BC25" i="3"/>
  <c r="DU112" i="3"/>
  <c r="DU12" i="3" s="1"/>
  <c r="BY49" i="3"/>
  <c r="CA115" i="3"/>
  <c r="CA52" i="3" s="1"/>
  <c r="BY51" i="3"/>
  <c r="BD137" i="3"/>
  <c r="BD55" i="3" s="1"/>
  <c r="BD56" i="3" s="1"/>
  <c r="BZ112" i="3"/>
  <c r="BZ12" i="3" s="1"/>
  <c r="CY139" i="3"/>
  <c r="CW134" i="3"/>
  <c r="DT52" i="3"/>
  <c r="CY125" i="3"/>
  <c r="CW136" i="3"/>
  <c r="CW60" i="3"/>
  <c r="EQ24" i="3"/>
  <c r="CW56" i="3"/>
  <c r="DU142" i="3"/>
  <c r="DU78" i="3" s="1"/>
  <c r="CW135" i="3"/>
  <c r="BD142" i="3"/>
  <c r="BD79" i="3" s="1"/>
  <c r="CW59" i="3"/>
  <c r="ER118" i="3"/>
  <c r="CY123" i="3"/>
  <c r="CW57" i="3"/>
  <c r="CY114" i="3"/>
  <c r="DT23" i="3"/>
  <c r="CY126" i="3"/>
  <c r="CY140" i="3"/>
  <c r="BY50" i="3"/>
  <c r="FN25" i="3"/>
  <c r="FN24" i="3"/>
  <c r="FN23" i="3"/>
  <c r="FN26" i="3"/>
  <c r="BB24" i="3"/>
  <c r="AY22" i="16" s="1"/>
  <c r="BB23" i="3"/>
  <c r="AY21" i="16" s="1"/>
  <c r="BB26" i="3"/>
  <c r="AY24" i="16" s="1"/>
  <c r="BB25" i="3"/>
  <c r="AY23" i="16" s="1"/>
  <c r="BE128" i="3"/>
  <c r="BE119" i="3"/>
  <c r="CA24" i="3"/>
  <c r="BE141" i="3"/>
  <c r="BE123" i="3"/>
  <c r="BE143" i="3"/>
  <c r="BE124" i="3"/>
  <c r="BE121" i="3"/>
  <c r="BE117" i="3"/>
  <c r="BE129" i="3"/>
  <c r="BB78" i="3"/>
  <c r="AY72" i="16" s="1"/>
  <c r="BB79" i="3"/>
  <c r="AY73" i="16" s="1"/>
  <c r="BZ24" i="3"/>
  <c r="EP52" i="3"/>
  <c r="EP54" i="3"/>
  <c r="EP53" i="3"/>
  <c r="EP49" i="3"/>
  <c r="EP51" i="3"/>
  <c r="EP50" i="3"/>
  <c r="BB53" i="3"/>
  <c r="AY47" i="16" s="1"/>
  <c r="BB49" i="3"/>
  <c r="AY43" i="16" s="1"/>
  <c r="BB54" i="3"/>
  <c r="AY48" i="16" s="1"/>
  <c r="BB50" i="3"/>
  <c r="AY44" i="16" s="1"/>
  <c r="BB51" i="3"/>
  <c r="AY45" i="16" s="1"/>
  <c r="BB52" i="3"/>
  <c r="AY46" i="16" s="1"/>
  <c r="BE114" i="3"/>
  <c r="BE139" i="3"/>
  <c r="BZ115" i="3"/>
  <c r="BZ52" i="3" s="1"/>
  <c r="FN51" i="3"/>
  <c r="FN53" i="3"/>
  <c r="FN54" i="3"/>
  <c r="FN49" i="3"/>
  <c r="FN52" i="3"/>
  <c r="FN50" i="3"/>
  <c r="BD115" i="3"/>
  <c r="BD52" i="3" s="1"/>
  <c r="CX119" i="3"/>
  <c r="CX144" i="3"/>
  <c r="CX142" i="3" s="1"/>
  <c r="CX66" i="3"/>
  <c r="CX124" i="3"/>
  <c r="EQ112" i="3"/>
  <c r="CY120" i="3"/>
  <c r="CY138" i="3"/>
  <c r="CY121" i="3"/>
  <c r="CX126" i="3"/>
  <c r="CX121" i="3"/>
  <c r="CX138" i="3"/>
  <c r="CX116" i="3"/>
  <c r="CX141" i="3"/>
  <c r="CX118" i="3"/>
  <c r="CX129" i="3"/>
  <c r="CX117" i="3"/>
  <c r="CY70" i="3"/>
  <c r="CX68" i="3"/>
  <c r="CX123" i="3"/>
  <c r="CX114" i="3"/>
  <c r="CX131" i="3"/>
  <c r="DT53" i="3"/>
  <c r="DU137" i="3"/>
  <c r="DU55" i="3" s="1"/>
  <c r="DU60" i="3" s="1"/>
  <c r="DT54" i="3"/>
  <c r="DT51" i="3"/>
  <c r="ER68" i="3"/>
  <c r="ER117" i="3"/>
  <c r="ER71" i="3"/>
  <c r="CY131" i="3"/>
  <c r="FP128" i="3"/>
  <c r="BE69" i="3"/>
  <c r="BY17" i="3"/>
  <c r="BY12" i="3"/>
  <c r="ER124" i="3"/>
  <c r="BE66" i="3"/>
  <c r="BE67" i="3"/>
  <c r="BE71" i="3"/>
  <c r="ER70" i="3"/>
  <c r="FP116" i="3"/>
  <c r="FP121" i="3"/>
  <c r="FP124" i="3"/>
  <c r="ER114" i="3"/>
  <c r="ER129" i="3"/>
  <c r="FP144" i="3"/>
  <c r="FP138" i="3"/>
  <c r="ER121" i="3"/>
  <c r="CY68" i="3"/>
  <c r="CY119" i="3"/>
  <c r="CX120" i="3"/>
  <c r="CX125" i="3"/>
  <c r="FP117" i="3"/>
  <c r="FP126" i="3"/>
  <c r="BE144" i="3"/>
  <c r="BE126" i="3"/>
  <c r="BE140" i="3"/>
  <c r="DT50" i="3"/>
  <c r="CA137" i="3"/>
  <c r="CA55" i="3" s="1"/>
  <c r="CA59" i="3" s="1"/>
  <c r="FP129" i="3"/>
  <c r="FP125" i="3"/>
  <c r="FP120" i="3"/>
  <c r="FP143" i="3"/>
  <c r="FP140" i="3"/>
  <c r="FP118" i="3"/>
  <c r="ER138" i="3"/>
  <c r="FP119" i="3"/>
  <c r="FP123" i="3"/>
  <c r="FP131" i="3"/>
  <c r="ER141" i="3"/>
  <c r="ER119" i="3"/>
  <c r="ER120" i="3"/>
  <c r="ER125" i="3"/>
  <c r="ER116" i="3"/>
  <c r="ER66" i="3"/>
  <c r="ER144" i="3"/>
  <c r="CY124" i="3"/>
  <c r="CY118" i="3"/>
  <c r="CX139" i="3"/>
  <c r="CX69" i="3"/>
  <c r="EQ115" i="3"/>
  <c r="FP114" i="3"/>
  <c r="FP139" i="3"/>
  <c r="FP113" i="3"/>
  <c r="BE68" i="3"/>
  <c r="ER143" i="3"/>
  <c r="ER113" i="3"/>
  <c r="ER123" i="3"/>
  <c r="CY66" i="3"/>
  <c r="CY71" i="3"/>
  <c r="CV130" i="3"/>
  <c r="CV64" i="3" s="1"/>
  <c r="CY128" i="3"/>
  <c r="CY117" i="3"/>
  <c r="CY113" i="3"/>
  <c r="CX113" i="3"/>
  <c r="CX140" i="3"/>
  <c r="CX128" i="3"/>
  <c r="FP70" i="3"/>
  <c r="BE116" i="3"/>
  <c r="BE113" i="3"/>
  <c r="BE131" i="3"/>
  <c r="CY143" i="3"/>
  <c r="CY129" i="3"/>
  <c r="CY69" i="3"/>
  <c r="CY144" i="3"/>
  <c r="BC57" i="3"/>
  <c r="BC58" i="3"/>
  <c r="BC59" i="3"/>
  <c r="BC60" i="3"/>
  <c r="BC56" i="3"/>
  <c r="BC136" i="3"/>
  <c r="BC135" i="3"/>
  <c r="BC132" i="3"/>
  <c r="BC133" i="3"/>
  <c r="BC134" i="3"/>
  <c r="DV18" i="3"/>
  <c r="DV30" i="3"/>
  <c r="DV27" i="3"/>
  <c r="DV15" i="3"/>
  <c r="DV16" i="3" s="1"/>
  <c r="DV65" i="3"/>
  <c r="DV71" i="3" s="1"/>
  <c r="DV80" i="3"/>
  <c r="DV76" i="3"/>
  <c r="DV44" i="3"/>
  <c r="DV43" i="3"/>
  <c r="DV41" i="3"/>
  <c r="DV48" i="3"/>
  <c r="DV45" i="3"/>
  <c r="DV14" i="3"/>
  <c r="DV35" i="3"/>
  <c r="DV31" i="3"/>
  <c r="DV32" i="3" s="1"/>
  <c r="DV39" i="3"/>
  <c r="DV19" i="3"/>
  <c r="DV28" i="3"/>
  <c r="DV29" i="3"/>
  <c r="DV21" i="3"/>
  <c r="DV22" i="3" s="1"/>
  <c r="DV13" i="3"/>
  <c r="DV73" i="3"/>
  <c r="DV97" i="3"/>
  <c r="DV77" i="3"/>
  <c r="DV20" i="3"/>
  <c r="DV42" i="3"/>
  <c r="DV72" i="3"/>
  <c r="DV47" i="3"/>
  <c r="DV10" i="3"/>
  <c r="DV141" i="3" s="1"/>
  <c r="DV33" i="3"/>
  <c r="DV40" i="3"/>
  <c r="DV38" i="3"/>
  <c r="DV75" i="3"/>
  <c r="DV81" i="3"/>
  <c r="DV86" i="3"/>
  <c r="DV83" i="3"/>
  <c r="DV82" i="3"/>
  <c r="DV85" i="3"/>
  <c r="DV84" i="3"/>
  <c r="DW84" i="3"/>
  <c r="DW83" i="3"/>
  <c r="DW81" i="3"/>
  <c r="DW85" i="3"/>
  <c r="DW86" i="3"/>
  <c r="DW82" i="3"/>
  <c r="DW80" i="3"/>
  <c r="DW72" i="3"/>
  <c r="DW65" i="3"/>
  <c r="DW69" i="3" s="1"/>
  <c r="DW97" i="3"/>
  <c r="DW35" i="3"/>
  <c r="DW76" i="3"/>
  <c r="DW47" i="3"/>
  <c r="DW31" i="3"/>
  <c r="DW32" i="3" s="1"/>
  <c r="DW41" i="3"/>
  <c r="DW33" i="3"/>
  <c r="DW40" i="3"/>
  <c r="DW38" i="3"/>
  <c r="DW44" i="3"/>
  <c r="DW18" i="3"/>
  <c r="DW20" i="3"/>
  <c r="DW30" i="3"/>
  <c r="DW28" i="3"/>
  <c r="DW21" i="3"/>
  <c r="DW22" i="3" s="1"/>
  <c r="DW75" i="3"/>
  <c r="DW73" i="3"/>
  <c r="DW77" i="3"/>
  <c r="DW13" i="3"/>
  <c r="DW48" i="3"/>
  <c r="DW45" i="3"/>
  <c r="DW15" i="3"/>
  <c r="DW16" i="3" s="1"/>
  <c r="DW10" i="3"/>
  <c r="DW139" i="3" s="1"/>
  <c r="DW39" i="3"/>
  <c r="DW42" i="3"/>
  <c r="DW14" i="3"/>
  <c r="DW29" i="3"/>
  <c r="DW27" i="3"/>
  <c r="DW19" i="3"/>
  <c r="DW43" i="3"/>
  <c r="ET28" i="3"/>
  <c r="ET47" i="3"/>
  <c r="ET72" i="3"/>
  <c r="ET41" i="3"/>
  <c r="ET29" i="3"/>
  <c r="ET19" i="3"/>
  <c r="ET39" i="3"/>
  <c r="ET44" i="3"/>
  <c r="ET20" i="3"/>
  <c r="ET48" i="3"/>
  <c r="ET33" i="3"/>
  <c r="ET30" i="3"/>
  <c r="ET75" i="3"/>
  <c r="ET35" i="3"/>
  <c r="ET97" i="3"/>
  <c r="ET21" i="3"/>
  <c r="ET22" i="3" s="1"/>
  <c r="ET40" i="3"/>
  <c r="ET13" i="3"/>
  <c r="ET73" i="3"/>
  <c r="ET27" i="3"/>
  <c r="ET18" i="3"/>
  <c r="ET15" i="3"/>
  <c r="ET16" i="3" s="1"/>
  <c r="ET45" i="3"/>
  <c r="ET14" i="3"/>
  <c r="ET10" i="3"/>
  <c r="ET141" i="3" s="1"/>
  <c r="ET42" i="3"/>
  <c r="ET76" i="3"/>
  <c r="ET31" i="3"/>
  <c r="ET32" i="3" s="1"/>
  <c r="ET77" i="3"/>
  <c r="ET38" i="3"/>
  <c r="ET65" i="3"/>
  <c r="ET66" i="3" s="1"/>
  <c r="ET80" i="3"/>
  <c r="ET43" i="3"/>
  <c r="ET81" i="3"/>
  <c r="ET84" i="3"/>
  <c r="ET86" i="3"/>
  <c r="ET85" i="3"/>
  <c r="ET82" i="3"/>
  <c r="ET83" i="3"/>
  <c r="ER128" i="3"/>
  <c r="ER131" i="3"/>
  <c r="ER140" i="3"/>
  <c r="ER67" i="3"/>
  <c r="FP69" i="3"/>
  <c r="FP66" i="3"/>
  <c r="EQ137" i="3"/>
  <c r="EQ55" i="3" s="1"/>
  <c r="DT56" i="3"/>
  <c r="DT134" i="3"/>
  <c r="DT57" i="3"/>
  <c r="DT59" i="3"/>
  <c r="DT135" i="3"/>
  <c r="DT60" i="3"/>
  <c r="DT58" i="3"/>
  <c r="DT133" i="3"/>
  <c r="DT132" i="3"/>
  <c r="DT136" i="3"/>
  <c r="CZ44" i="3"/>
  <c r="CZ41" i="3"/>
  <c r="CZ39" i="3"/>
  <c r="CZ20" i="3"/>
  <c r="CZ73" i="3"/>
  <c r="CZ27" i="3"/>
  <c r="CZ30" i="3"/>
  <c r="CZ19" i="3"/>
  <c r="CZ43" i="3"/>
  <c r="CZ80" i="3"/>
  <c r="CZ38" i="3"/>
  <c r="CZ15" i="3"/>
  <c r="CZ16" i="3" s="1"/>
  <c r="CZ76" i="3"/>
  <c r="CZ72" i="3"/>
  <c r="CZ40" i="3"/>
  <c r="CZ13" i="3"/>
  <c r="CZ77" i="3"/>
  <c r="CZ47" i="3"/>
  <c r="CZ42" i="3"/>
  <c r="CZ21" i="3"/>
  <c r="CZ22" i="3" s="1"/>
  <c r="CZ29" i="3"/>
  <c r="CZ97" i="3"/>
  <c r="CZ33" i="3"/>
  <c r="CZ14" i="3"/>
  <c r="CZ28" i="3"/>
  <c r="CZ45" i="3"/>
  <c r="CZ10" i="3"/>
  <c r="CZ131" i="3" s="1"/>
  <c r="CZ48" i="3"/>
  <c r="CZ31" i="3"/>
  <c r="CZ32" i="3" s="1"/>
  <c r="CZ75" i="3"/>
  <c r="CZ65" i="3"/>
  <c r="CZ71" i="3" s="1"/>
  <c r="CZ18" i="3"/>
  <c r="CZ17" i="16" s="1"/>
  <c r="CZ35" i="3"/>
  <c r="CZ85" i="3"/>
  <c r="CZ82" i="3"/>
  <c r="CZ84" i="3"/>
  <c r="CZ81" i="3"/>
  <c r="CZ86" i="3"/>
  <c r="CZ83" i="3"/>
  <c r="EQ142" i="3"/>
  <c r="CA12" i="3"/>
  <c r="CA17" i="3"/>
  <c r="CC21" i="3"/>
  <c r="CC22" i="3" s="1"/>
  <c r="CC45" i="3"/>
  <c r="CC27" i="3"/>
  <c r="CC10" i="3"/>
  <c r="CC116" i="3" s="1"/>
  <c r="CC97" i="3"/>
  <c r="CC14" i="3"/>
  <c r="CC42" i="3"/>
  <c r="CC33" i="3"/>
  <c r="CC75" i="3"/>
  <c r="CC80" i="3"/>
  <c r="CC77" i="3"/>
  <c r="CC19" i="3"/>
  <c r="CC13" i="3"/>
  <c r="CC48" i="3"/>
  <c r="CC65" i="3"/>
  <c r="CC70" i="3" s="1"/>
  <c r="CC38" i="3"/>
  <c r="CC43" i="3"/>
  <c r="CC15" i="3"/>
  <c r="CC16" i="3" s="1"/>
  <c r="CC18" i="3"/>
  <c r="CC17" i="16" s="1"/>
  <c r="CC72" i="3"/>
  <c r="CC28" i="3"/>
  <c r="CC40" i="3"/>
  <c r="CC31" i="3"/>
  <c r="CC32" i="3" s="1"/>
  <c r="CC44" i="3"/>
  <c r="CC20" i="3"/>
  <c r="CC30" i="3"/>
  <c r="CC39" i="3"/>
  <c r="CC76" i="3"/>
  <c r="CC41" i="3"/>
  <c r="CC73" i="3"/>
  <c r="CC29" i="3"/>
  <c r="CC35" i="3"/>
  <c r="CC47" i="3"/>
  <c r="CC85" i="3"/>
  <c r="CC86" i="3"/>
  <c r="CC82" i="3"/>
  <c r="CC81" i="3"/>
  <c r="CC83" i="3"/>
  <c r="CC84" i="3"/>
  <c r="CX70" i="3"/>
  <c r="BF110" i="3"/>
  <c r="BF9" i="3" s="1"/>
  <c r="CX22" i="3"/>
  <c r="CU20" i="16"/>
  <c r="FP71" i="3"/>
  <c r="CB77" i="3"/>
  <c r="CB47" i="3"/>
  <c r="CB44" i="3"/>
  <c r="CB10" i="3"/>
  <c r="CB140" i="3" s="1"/>
  <c r="CB40" i="3"/>
  <c r="CB38" i="3"/>
  <c r="CB14" i="3"/>
  <c r="CB73" i="3"/>
  <c r="CB21" i="3"/>
  <c r="CB22" i="3" s="1"/>
  <c r="CB19" i="3"/>
  <c r="CB31" i="3"/>
  <c r="CB32" i="3" s="1"/>
  <c r="CB29" i="3"/>
  <c r="CB42" i="3"/>
  <c r="CB97" i="3"/>
  <c r="CB75" i="3"/>
  <c r="CB13" i="3"/>
  <c r="CB30" i="3"/>
  <c r="CB33" i="3"/>
  <c r="CB48" i="3"/>
  <c r="CB45" i="3"/>
  <c r="CB76" i="3"/>
  <c r="CB28" i="3"/>
  <c r="CB65" i="3"/>
  <c r="CB67" i="3" s="1"/>
  <c r="CB39" i="3"/>
  <c r="CB15" i="3"/>
  <c r="CB16" i="3" s="1"/>
  <c r="CB41" i="3"/>
  <c r="CB20" i="3"/>
  <c r="CB18" i="3"/>
  <c r="CB17" i="16" s="1"/>
  <c r="CB43" i="3"/>
  <c r="CB27" i="3"/>
  <c r="CB80" i="3"/>
  <c r="CB72" i="3"/>
  <c r="CB35" i="3"/>
  <c r="CB85" i="3"/>
  <c r="CB81" i="3"/>
  <c r="CB84" i="3"/>
  <c r="CB83" i="3"/>
  <c r="CB86" i="3"/>
  <c r="CB82" i="3"/>
  <c r="EO130" i="3"/>
  <c r="ES48" i="3"/>
  <c r="ES43" i="3"/>
  <c r="ES40" i="3"/>
  <c r="ES39" i="3"/>
  <c r="ES30" i="3"/>
  <c r="ES27" i="3"/>
  <c r="ES14" i="3"/>
  <c r="ES29" i="3"/>
  <c r="ES18" i="3"/>
  <c r="ES75" i="3"/>
  <c r="ES45" i="3"/>
  <c r="ES20" i="3"/>
  <c r="ES65" i="3"/>
  <c r="ES66" i="3" s="1"/>
  <c r="ES38" i="3"/>
  <c r="ES35" i="3"/>
  <c r="ES72" i="3"/>
  <c r="ES44" i="3"/>
  <c r="ES41" i="3"/>
  <c r="ES73" i="3"/>
  <c r="ES21" i="3"/>
  <c r="ES22" i="3" s="1"/>
  <c r="ES42" i="3"/>
  <c r="ES31" i="3"/>
  <c r="ES32" i="3" s="1"/>
  <c r="ES28" i="3"/>
  <c r="ES13" i="3"/>
  <c r="ES33" i="3"/>
  <c r="ES19" i="3"/>
  <c r="ES10" i="3"/>
  <c r="ES140" i="3" s="1"/>
  <c r="ES15" i="3"/>
  <c r="ES16" i="3" s="1"/>
  <c r="ES80" i="3"/>
  <c r="ES76" i="3"/>
  <c r="ES97" i="3"/>
  <c r="ES77" i="3"/>
  <c r="ES47" i="3"/>
  <c r="ES82" i="3"/>
  <c r="ES84" i="3"/>
  <c r="ES86" i="3"/>
  <c r="ES81" i="3"/>
  <c r="ES85" i="3"/>
  <c r="ES83" i="3"/>
  <c r="FQ31" i="3"/>
  <c r="FQ32" i="3" s="1"/>
  <c r="FQ42" i="3"/>
  <c r="FQ39" i="3"/>
  <c r="FQ80" i="3"/>
  <c r="FQ77" i="3"/>
  <c r="FQ30" i="3"/>
  <c r="FQ28" i="3"/>
  <c r="FQ47" i="3"/>
  <c r="FQ35" i="3"/>
  <c r="FQ33" i="3"/>
  <c r="FQ65" i="3"/>
  <c r="FQ68" i="3" s="1"/>
  <c r="FQ75" i="3"/>
  <c r="FQ97" i="3"/>
  <c r="FQ13" i="3"/>
  <c r="FQ21" i="3"/>
  <c r="FQ22" i="3" s="1"/>
  <c r="FQ41" i="3"/>
  <c r="FQ38" i="3"/>
  <c r="FQ15" i="3"/>
  <c r="FQ16" i="3" s="1"/>
  <c r="FQ14" i="3"/>
  <c r="FQ29" i="3"/>
  <c r="FQ27" i="3"/>
  <c r="FQ40" i="3"/>
  <c r="FQ20" i="3"/>
  <c r="FQ76" i="3"/>
  <c r="FQ48" i="3"/>
  <c r="FQ19" i="3"/>
  <c r="FQ18" i="3"/>
  <c r="FQ10" i="3"/>
  <c r="FQ140" i="3" s="1"/>
  <c r="FQ73" i="3"/>
  <c r="FQ43" i="3"/>
  <c r="FQ72" i="3"/>
  <c r="FQ45" i="3"/>
  <c r="FQ44" i="3"/>
  <c r="FQ81" i="3"/>
  <c r="FQ86" i="3"/>
  <c r="FQ83" i="3"/>
  <c r="FQ82" i="3"/>
  <c r="FQ85" i="3"/>
  <c r="FQ84" i="3"/>
  <c r="B25" i="6"/>
  <c r="C25" i="6" s="1"/>
  <c r="BE96" i="16"/>
  <c r="BE99" i="16"/>
  <c r="BE36" i="16"/>
  <c r="BE98" i="16"/>
  <c r="BE97" i="16"/>
  <c r="BE95" i="16"/>
  <c r="FP101" i="16"/>
  <c r="CX101" i="16"/>
  <c r="DU101" i="16"/>
  <c r="BD101" i="16"/>
  <c r="ER101" i="16"/>
  <c r="FW6" i="16"/>
  <c r="EC6" i="16"/>
  <c r="EZ6" i="16"/>
  <c r="EU6" i="3"/>
  <c r="DA6" i="3"/>
  <c r="DA110" i="3" s="1"/>
  <c r="DA9" i="3" s="1"/>
  <c r="CD6" i="3"/>
  <c r="FR6" i="3"/>
  <c r="FR110" i="3" s="1"/>
  <c r="FR9" i="3" s="1"/>
  <c r="BG6" i="3"/>
  <c r="BG110" i="3" s="1"/>
  <c r="BG9" i="3" s="1"/>
  <c r="DX6" i="3"/>
  <c r="CY122" i="3" l="1"/>
  <c r="FO17" i="3"/>
  <c r="FP122" i="3"/>
  <c r="ER122" i="3"/>
  <c r="CX122" i="3"/>
  <c r="BE122" i="3"/>
  <c r="BE24" i="3" s="1"/>
  <c r="FO78" i="3"/>
  <c r="AK118" i="3"/>
  <c r="FM61" i="3"/>
  <c r="FM62" i="3"/>
  <c r="FM63" i="3"/>
  <c r="FM64" i="3"/>
  <c r="EO61" i="3"/>
  <c r="EO62" i="3"/>
  <c r="EO63" i="3"/>
  <c r="EO64" i="3"/>
  <c r="AG61" i="3"/>
  <c r="AG62" i="3"/>
  <c r="AG63" i="3"/>
  <c r="AG64" i="3"/>
  <c r="CV61" i="3"/>
  <c r="CV62" i="3"/>
  <c r="CV63" i="3"/>
  <c r="DS61" i="3"/>
  <c r="DS62" i="3"/>
  <c r="DS64" i="3"/>
  <c r="FR88" i="3"/>
  <c r="DA88" i="3"/>
  <c r="AJ88" i="3"/>
  <c r="AI70" i="3"/>
  <c r="BF88" i="3"/>
  <c r="BG88" i="3"/>
  <c r="AI125" i="3"/>
  <c r="AI131" i="3"/>
  <c r="AI128" i="3"/>
  <c r="AI121" i="3"/>
  <c r="AI118" i="3"/>
  <c r="AI138" i="3"/>
  <c r="AI144" i="3"/>
  <c r="AI141" i="3"/>
  <c r="AI126" i="3"/>
  <c r="AI140" i="3"/>
  <c r="AI113" i="3"/>
  <c r="AI143" i="3"/>
  <c r="AI120" i="3"/>
  <c r="AI123" i="3"/>
  <c r="AI119" i="3"/>
  <c r="AI114" i="3"/>
  <c r="AI129" i="3"/>
  <c r="AI124" i="3"/>
  <c r="AI139" i="3"/>
  <c r="AI117" i="3"/>
  <c r="AI66" i="3"/>
  <c r="BZ51" i="3"/>
  <c r="AI69" i="3"/>
  <c r="AI67" i="3"/>
  <c r="BZ54" i="3"/>
  <c r="AI68" i="3"/>
  <c r="AK129" i="3"/>
  <c r="AK140" i="3"/>
  <c r="AK117" i="3"/>
  <c r="AK125" i="3"/>
  <c r="AK139" i="3"/>
  <c r="AK124" i="3"/>
  <c r="AK119" i="3"/>
  <c r="AK128" i="3"/>
  <c r="AK116" i="3"/>
  <c r="AK138" i="3"/>
  <c r="AK113" i="3"/>
  <c r="AK144" i="3"/>
  <c r="AK143" i="3"/>
  <c r="AK141" i="3"/>
  <c r="AK121" i="3"/>
  <c r="AK126" i="3"/>
  <c r="AK131" i="3"/>
  <c r="AK114" i="3"/>
  <c r="FO49" i="3"/>
  <c r="DU79" i="3"/>
  <c r="AK71" i="3"/>
  <c r="AK66" i="3"/>
  <c r="AK123" i="3"/>
  <c r="AK68" i="3"/>
  <c r="DU51" i="3"/>
  <c r="AK67" i="3"/>
  <c r="AK69" i="3"/>
  <c r="BZ50" i="3"/>
  <c r="BZ53" i="3"/>
  <c r="BZ49" i="3"/>
  <c r="EQ25" i="3"/>
  <c r="BZ79" i="3"/>
  <c r="BG101" i="3"/>
  <c r="BG99" i="3"/>
  <c r="BG98" i="3"/>
  <c r="BG100" i="3"/>
  <c r="BG104" i="3"/>
  <c r="BG103" i="3"/>
  <c r="BG102" i="3"/>
  <c r="BG105" i="3"/>
  <c r="FR101" i="3"/>
  <c r="FR100" i="3"/>
  <c r="FR99" i="3"/>
  <c r="FR98" i="3"/>
  <c r="FR105" i="3"/>
  <c r="FR104" i="3"/>
  <c r="FR103" i="3"/>
  <c r="FR102" i="3"/>
  <c r="DA100" i="3"/>
  <c r="DA99" i="3"/>
  <c r="DA101" i="3"/>
  <c r="DA104" i="3"/>
  <c r="DA103" i="3"/>
  <c r="DA102" i="3"/>
  <c r="DA98" i="3"/>
  <c r="DA105" i="3"/>
  <c r="BF101" i="3"/>
  <c r="BF95" i="16" s="1"/>
  <c r="BF100" i="3"/>
  <c r="BF94" i="16" s="1"/>
  <c r="BF98" i="3"/>
  <c r="BC92" i="16" s="1"/>
  <c r="BF105" i="3"/>
  <c r="BF99" i="16" s="1"/>
  <c r="BF104" i="3"/>
  <c r="BF98" i="16" s="1"/>
  <c r="BF99" i="3"/>
  <c r="BC93" i="16" s="1"/>
  <c r="BF103" i="3"/>
  <c r="BF97" i="16" s="1"/>
  <c r="BF102" i="3"/>
  <c r="BF96" i="16" s="1"/>
  <c r="AJ100" i="3"/>
  <c r="AJ99" i="3"/>
  <c r="AJ98" i="3"/>
  <c r="AJ105" i="3"/>
  <c r="AJ104" i="3"/>
  <c r="AJ101" i="3"/>
  <c r="AJ103" i="3"/>
  <c r="AJ102" i="3"/>
  <c r="BF89" i="3"/>
  <c r="BC83" i="16" s="1"/>
  <c r="BF87" i="3"/>
  <c r="BC81" i="16" s="1"/>
  <c r="BF92" i="3"/>
  <c r="BC86" i="16" s="1"/>
  <c r="BF91" i="3"/>
  <c r="BC85" i="16" s="1"/>
  <c r="BF96" i="3"/>
  <c r="BC90" i="16" s="1"/>
  <c r="BF90" i="3"/>
  <c r="BC84" i="16" s="1"/>
  <c r="BF95" i="3"/>
  <c r="BC89" i="16" s="1"/>
  <c r="BF94" i="3"/>
  <c r="BC88" i="16" s="1"/>
  <c r="BF93" i="3"/>
  <c r="BC87" i="16" s="1"/>
  <c r="DA87" i="3"/>
  <c r="DA90" i="3"/>
  <c r="DA91" i="3"/>
  <c r="DA89" i="3"/>
  <c r="DA95" i="3"/>
  <c r="DA94" i="3"/>
  <c r="DA92" i="3"/>
  <c r="DA96" i="3"/>
  <c r="DA93" i="3"/>
  <c r="BG90" i="3"/>
  <c r="BG87" i="3"/>
  <c r="BG93" i="3"/>
  <c r="BG89" i="3"/>
  <c r="BG92" i="3"/>
  <c r="BG91" i="3"/>
  <c r="BG96" i="3"/>
  <c r="BG95" i="3"/>
  <c r="BG94" i="3"/>
  <c r="AJ89" i="3"/>
  <c r="AJ87" i="3"/>
  <c r="AJ93" i="3"/>
  <c r="AJ92" i="3"/>
  <c r="AJ91" i="3"/>
  <c r="AJ90" i="3"/>
  <c r="AJ96" i="3"/>
  <c r="AJ95" i="3"/>
  <c r="AJ94" i="3"/>
  <c r="FR90" i="3"/>
  <c r="FR89" i="3"/>
  <c r="FR87" i="3"/>
  <c r="FR92" i="3"/>
  <c r="FR91" i="3"/>
  <c r="FR95" i="3"/>
  <c r="FR93" i="3"/>
  <c r="FR96" i="3"/>
  <c r="FR94" i="3"/>
  <c r="AJ97" i="3"/>
  <c r="BZ17" i="3"/>
  <c r="DU50" i="3"/>
  <c r="DU53" i="3"/>
  <c r="DU54" i="3"/>
  <c r="DU49" i="3"/>
  <c r="DU23" i="3"/>
  <c r="DU17" i="3"/>
  <c r="FO51" i="3"/>
  <c r="FO53" i="3"/>
  <c r="BD133" i="3"/>
  <c r="FO50" i="3"/>
  <c r="FO54" i="3"/>
  <c r="EQ37" i="3"/>
  <c r="EQ36" i="3"/>
  <c r="CC120" i="3"/>
  <c r="AJ86" i="3"/>
  <c r="AJ41" i="3"/>
  <c r="AJ75" i="3"/>
  <c r="AJ77" i="3"/>
  <c r="AJ73" i="3"/>
  <c r="AJ72" i="3"/>
  <c r="AJ40" i="3"/>
  <c r="AJ30" i="3"/>
  <c r="AJ84" i="3"/>
  <c r="AJ82" i="3"/>
  <c r="AJ65" i="3"/>
  <c r="AJ42" i="3"/>
  <c r="AJ15" i="3"/>
  <c r="AJ16" i="3" s="1"/>
  <c r="AJ35" i="3"/>
  <c r="AJ31" i="3"/>
  <c r="AJ32" i="3" s="1"/>
  <c r="AJ80" i="3"/>
  <c r="AJ10" i="3"/>
  <c r="AJ43" i="3"/>
  <c r="AJ20" i="3"/>
  <c r="AJ33" i="3"/>
  <c r="AJ85" i="3"/>
  <c r="AJ44" i="3"/>
  <c r="AJ28" i="3"/>
  <c r="AJ18" i="3"/>
  <c r="AJ45" i="3"/>
  <c r="AJ13" i="3"/>
  <c r="AJ19" i="3"/>
  <c r="AJ83" i="3"/>
  <c r="AJ81" i="3"/>
  <c r="AJ47" i="3"/>
  <c r="AJ38" i="3"/>
  <c r="AJ21" i="3"/>
  <c r="AJ22" i="3" s="1"/>
  <c r="AJ27" i="3"/>
  <c r="AJ48" i="3"/>
  <c r="AJ39" i="3"/>
  <c r="AJ29" i="3"/>
  <c r="AJ14" i="3"/>
  <c r="AJ76" i="3"/>
  <c r="DU37" i="3"/>
  <c r="DU36" i="3"/>
  <c r="BD37" i="3"/>
  <c r="BD36" i="3"/>
  <c r="CA37" i="3"/>
  <c r="CA36" i="3"/>
  <c r="BZ36" i="3"/>
  <c r="BZ37" i="3"/>
  <c r="FQ131" i="3"/>
  <c r="FQ71" i="3"/>
  <c r="BD12" i="3"/>
  <c r="BD12" i="16" s="1"/>
  <c r="CA78" i="3"/>
  <c r="BZ25" i="3"/>
  <c r="BZ136" i="3"/>
  <c r="BZ58" i="3"/>
  <c r="BD49" i="3"/>
  <c r="CA25" i="3"/>
  <c r="CA23" i="3"/>
  <c r="FN130" i="3"/>
  <c r="CA26" i="3"/>
  <c r="EP130" i="3"/>
  <c r="FO58" i="3"/>
  <c r="BZ56" i="3"/>
  <c r="BZ134" i="3"/>
  <c r="BZ57" i="3"/>
  <c r="BZ60" i="3"/>
  <c r="BZ133" i="3"/>
  <c r="BZ132" i="3"/>
  <c r="BZ135" i="3"/>
  <c r="FO133" i="3"/>
  <c r="FO135" i="3"/>
  <c r="AH130" i="3"/>
  <c r="FO136" i="3"/>
  <c r="FO56" i="3"/>
  <c r="FO57" i="3"/>
  <c r="BE142" i="3"/>
  <c r="BE79" i="3" s="1"/>
  <c r="BE127" i="3"/>
  <c r="FO60" i="3"/>
  <c r="FO59" i="3"/>
  <c r="BD57" i="3"/>
  <c r="BD134" i="3"/>
  <c r="BD136" i="3"/>
  <c r="BD135" i="3"/>
  <c r="BD59" i="3"/>
  <c r="BD132" i="3"/>
  <c r="BD60" i="3"/>
  <c r="BD58" i="3"/>
  <c r="CY115" i="3"/>
  <c r="CY50" i="3" s="1"/>
  <c r="CW130" i="3"/>
  <c r="CW64" i="3" s="1"/>
  <c r="BD51" i="3"/>
  <c r="CY112" i="3"/>
  <c r="CY12" i="3" s="1"/>
  <c r="CX127" i="3"/>
  <c r="BB130" i="3"/>
  <c r="ER115" i="3"/>
  <c r="ER50" i="3" s="1"/>
  <c r="BY130" i="3"/>
  <c r="BY64" i="3" s="1"/>
  <c r="DU25" i="3"/>
  <c r="BZ23" i="3"/>
  <c r="BZ26" i="3"/>
  <c r="ER137" i="3"/>
  <c r="ER55" i="3" s="1"/>
  <c r="ER56" i="3" s="1"/>
  <c r="ER127" i="3"/>
  <c r="DU24" i="3"/>
  <c r="CY127" i="3"/>
  <c r="FP127" i="3"/>
  <c r="CY137" i="3"/>
  <c r="CY55" i="3" s="1"/>
  <c r="CY60" i="3" s="1"/>
  <c r="CX25" i="3"/>
  <c r="BD53" i="3"/>
  <c r="BD50" i="3"/>
  <c r="BD26" i="3"/>
  <c r="BD54" i="3"/>
  <c r="CA54" i="3"/>
  <c r="BD24" i="3"/>
  <c r="FO132" i="3"/>
  <c r="BD23" i="3"/>
  <c r="BD78" i="3"/>
  <c r="CB125" i="3"/>
  <c r="CY25" i="3"/>
  <c r="DV69" i="3"/>
  <c r="DV66" i="3"/>
  <c r="DU134" i="3"/>
  <c r="BE112" i="3"/>
  <c r="BE12" i="3" s="1"/>
  <c r="BE12" i="16" s="1"/>
  <c r="ER112" i="3"/>
  <c r="ER12" i="3" s="1"/>
  <c r="CX112" i="3"/>
  <c r="CX12" i="3" s="1"/>
  <c r="ER142" i="3"/>
  <c r="ER78" i="3" s="1"/>
  <c r="CX137" i="3"/>
  <c r="CX55" i="3" s="1"/>
  <c r="CX58" i="3" s="1"/>
  <c r="FP115" i="3"/>
  <c r="FP53" i="3" s="1"/>
  <c r="ER25" i="3"/>
  <c r="BE137" i="3"/>
  <c r="BE55" i="3" s="1"/>
  <c r="BE59" i="3" s="1"/>
  <c r="FP23" i="3"/>
  <c r="FP142" i="3"/>
  <c r="FP78" i="3" s="1"/>
  <c r="CX115" i="3"/>
  <c r="CX54" i="3" s="1"/>
  <c r="CA53" i="3"/>
  <c r="EQ23" i="3"/>
  <c r="CA50" i="3"/>
  <c r="CA58" i="3"/>
  <c r="CA49" i="3"/>
  <c r="CC114" i="3"/>
  <c r="CA51" i="3"/>
  <c r="CC138" i="3"/>
  <c r="CA57" i="3"/>
  <c r="CA56" i="3"/>
  <c r="CA60" i="3"/>
  <c r="EQ26" i="3"/>
  <c r="CA132" i="3"/>
  <c r="DV70" i="3"/>
  <c r="CA135" i="3"/>
  <c r="CA136" i="3"/>
  <c r="BE115" i="3"/>
  <c r="BE51" i="3" s="1"/>
  <c r="CA134" i="3"/>
  <c r="CA133" i="3"/>
  <c r="EQ79" i="3"/>
  <c r="EQ78" i="3"/>
  <c r="EQ17" i="3"/>
  <c r="EQ12" i="3"/>
  <c r="FO24" i="3"/>
  <c r="FO23" i="3"/>
  <c r="FO26" i="3"/>
  <c r="FO25" i="3"/>
  <c r="ER53" i="3"/>
  <c r="EQ53" i="3"/>
  <c r="EQ49" i="3"/>
  <c r="EQ54" i="3"/>
  <c r="EQ52" i="3"/>
  <c r="EQ51" i="3"/>
  <c r="EQ50" i="3"/>
  <c r="CC141" i="3"/>
  <c r="CZ69" i="3"/>
  <c r="CC140" i="3"/>
  <c r="DV128" i="3"/>
  <c r="DV120" i="3"/>
  <c r="CC124" i="3"/>
  <c r="DV125" i="3"/>
  <c r="FQ69" i="3"/>
  <c r="CC117" i="3"/>
  <c r="DV143" i="3"/>
  <c r="CC128" i="3"/>
  <c r="CC126" i="3"/>
  <c r="CC129" i="3"/>
  <c r="DV124" i="3"/>
  <c r="DV139" i="3"/>
  <c r="CB69" i="3"/>
  <c r="CC118" i="3"/>
  <c r="CZ121" i="3"/>
  <c r="FP137" i="3"/>
  <c r="FP55" i="3" s="1"/>
  <c r="FP56" i="3" s="1"/>
  <c r="CZ70" i="3"/>
  <c r="DV126" i="3"/>
  <c r="DU59" i="3"/>
  <c r="DU135" i="3"/>
  <c r="DU57" i="3"/>
  <c r="DU132" i="3"/>
  <c r="DU56" i="3"/>
  <c r="DU136" i="3"/>
  <c r="DU58" i="3"/>
  <c r="DU133" i="3"/>
  <c r="ES71" i="3"/>
  <c r="ES125" i="3"/>
  <c r="CC123" i="3"/>
  <c r="CC143" i="3"/>
  <c r="ES124" i="3"/>
  <c r="CZ118" i="3"/>
  <c r="CB119" i="3"/>
  <c r="CC119" i="3"/>
  <c r="CC139" i="3"/>
  <c r="CB118" i="3"/>
  <c r="ES118" i="3"/>
  <c r="CZ119" i="3"/>
  <c r="ES123" i="3"/>
  <c r="CZ138" i="3"/>
  <c r="ET69" i="3"/>
  <c r="ET123" i="3"/>
  <c r="FQ114" i="3"/>
  <c r="FQ128" i="3"/>
  <c r="FQ118" i="3"/>
  <c r="ES117" i="3"/>
  <c r="ES129" i="3"/>
  <c r="FQ119" i="3"/>
  <c r="ES141" i="3"/>
  <c r="ES126" i="3"/>
  <c r="CB123" i="3"/>
  <c r="CC68" i="3"/>
  <c r="CC67" i="3"/>
  <c r="CZ66" i="3"/>
  <c r="DV129" i="3"/>
  <c r="FP112" i="3"/>
  <c r="ES116" i="3"/>
  <c r="CZ68" i="3"/>
  <c r="ES128" i="3"/>
  <c r="ES138" i="3"/>
  <c r="CZ141" i="3"/>
  <c r="ES131" i="3"/>
  <c r="ES113" i="3"/>
  <c r="ES119" i="3"/>
  <c r="CC69" i="3"/>
  <c r="CZ67" i="3"/>
  <c r="DV131" i="3"/>
  <c r="DV118" i="3"/>
  <c r="ES144" i="3"/>
  <c r="ES114" i="3"/>
  <c r="BC130" i="3"/>
  <c r="FQ144" i="3"/>
  <c r="FQ143" i="3"/>
  <c r="FQ139" i="3"/>
  <c r="CB129" i="3"/>
  <c r="CB121" i="3"/>
  <c r="ET129" i="3"/>
  <c r="ET71" i="3"/>
  <c r="CY142" i="3"/>
  <c r="FQ66" i="3"/>
  <c r="FQ129" i="3"/>
  <c r="FQ67" i="3"/>
  <c r="CB126" i="3"/>
  <c r="CC113" i="3"/>
  <c r="CC131" i="3"/>
  <c r="CC66" i="3"/>
  <c r="CZ113" i="3"/>
  <c r="CZ116" i="3"/>
  <c r="ET139" i="3"/>
  <c r="DW117" i="3"/>
  <c r="DV68" i="3"/>
  <c r="DV113" i="3"/>
  <c r="DV67" i="3"/>
  <c r="FQ120" i="3"/>
  <c r="FQ138" i="3"/>
  <c r="FQ117" i="3"/>
  <c r="ET121" i="3"/>
  <c r="DW128" i="3"/>
  <c r="CB124" i="3"/>
  <c r="CB116" i="3"/>
  <c r="FQ121" i="3"/>
  <c r="FQ70" i="3"/>
  <c r="FQ116" i="3"/>
  <c r="CB138" i="3"/>
  <c r="CB117" i="3"/>
  <c r="CC121" i="3"/>
  <c r="CC125" i="3"/>
  <c r="CC144" i="3"/>
  <c r="CZ140" i="3"/>
  <c r="CZ143" i="3"/>
  <c r="ET113" i="3"/>
  <c r="DW126" i="3"/>
  <c r="FQ126" i="3"/>
  <c r="FQ123" i="3"/>
  <c r="FQ124" i="3"/>
  <c r="CB120" i="3"/>
  <c r="CB128" i="3"/>
  <c r="CZ124" i="3"/>
  <c r="CZ114" i="3"/>
  <c r="CZ117" i="3"/>
  <c r="CB139" i="3"/>
  <c r="ET67" i="3"/>
  <c r="DV119" i="3"/>
  <c r="DV117" i="3"/>
  <c r="BF38" i="3"/>
  <c r="BF36" i="16" s="1"/>
  <c r="BF44" i="3"/>
  <c r="BC39" i="16" s="1"/>
  <c r="BF20" i="3"/>
  <c r="BC19" i="16" s="1"/>
  <c r="BF14" i="3"/>
  <c r="BC14" i="16" s="1"/>
  <c r="BF28" i="3"/>
  <c r="BF41" i="3"/>
  <c r="BF65" i="3"/>
  <c r="BF68" i="3" s="1"/>
  <c r="BF13" i="3"/>
  <c r="BC13" i="16" s="1"/>
  <c r="BF80" i="3"/>
  <c r="BC74" i="16" s="1"/>
  <c r="BF21" i="3"/>
  <c r="BF29" i="3"/>
  <c r="BC27" i="16" s="1"/>
  <c r="BF27" i="3"/>
  <c r="BF39" i="3"/>
  <c r="BC37" i="16" s="1"/>
  <c r="BF97" i="3"/>
  <c r="BC91" i="16" s="1"/>
  <c r="BF76" i="3"/>
  <c r="BF43" i="3"/>
  <c r="BC38" i="16" s="1"/>
  <c r="BF19" i="3"/>
  <c r="BC18" i="16" s="1"/>
  <c r="BF40" i="3"/>
  <c r="BF45" i="3"/>
  <c r="BF48" i="3"/>
  <c r="BF72" i="3"/>
  <c r="BF73" i="3"/>
  <c r="BF10" i="3"/>
  <c r="BF138" i="3" s="1"/>
  <c r="BF42" i="3"/>
  <c r="BF75" i="3"/>
  <c r="BC69" i="16" s="1"/>
  <c r="BF30" i="3"/>
  <c r="BC28" i="16" s="1"/>
  <c r="BF15" i="3"/>
  <c r="BF16" i="3" s="1"/>
  <c r="BF33" i="3"/>
  <c r="BF47" i="3"/>
  <c r="BC41" i="16" s="1"/>
  <c r="BF18" i="3"/>
  <c r="BF17" i="16" s="1"/>
  <c r="BF31" i="3"/>
  <c r="BF32" i="3" s="1"/>
  <c r="BC30" i="16" s="1"/>
  <c r="BF77" i="3"/>
  <c r="BC71" i="16" s="1"/>
  <c r="BF35" i="3"/>
  <c r="BC33" i="16" s="1"/>
  <c r="BF83" i="3"/>
  <c r="BC77" i="16" s="1"/>
  <c r="BF84" i="3"/>
  <c r="BC78" i="16" s="1"/>
  <c r="BF82" i="3"/>
  <c r="BC76" i="16" s="1"/>
  <c r="BF85" i="3"/>
  <c r="BC79" i="16" s="1"/>
  <c r="BF86" i="3"/>
  <c r="BC80" i="16" s="1"/>
  <c r="BF81" i="3"/>
  <c r="BC75" i="16" s="1"/>
  <c r="EU110" i="3"/>
  <c r="EU9" i="3" s="1"/>
  <c r="CB143" i="3"/>
  <c r="CB68" i="3"/>
  <c r="CB71" i="3"/>
  <c r="BC9" i="16"/>
  <c r="CZ144" i="3"/>
  <c r="CZ120" i="3"/>
  <c r="CZ128" i="3"/>
  <c r="ET131" i="3"/>
  <c r="ET114" i="3"/>
  <c r="ET70" i="3"/>
  <c r="DW119" i="3"/>
  <c r="DW123" i="3"/>
  <c r="DW125" i="3"/>
  <c r="DV116" i="3"/>
  <c r="DV144" i="3"/>
  <c r="FQ125" i="3"/>
  <c r="FQ113" i="3"/>
  <c r="FQ141" i="3"/>
  <c r="ES120" i="3"/>
  <c r="ES143" i="3"/>
  <c r="ES121" i="3"/>
  <c r="ES139" i="3"/>
  <c r="CB141" i="3"/>
  <c r="CB144" i="3"/>
  <c r="CB114" i="3"/>
  <c r="CC71" i="3"/>
  <c r="CZ139" i="3"/>
  <c r="CZ126" i="3"/>
  <c r="CZ125" i="3"/>
  <c r="ET117" i="3"/>
  <c r="ET118" i="3"/>
  <c r="ET125" i="3"/>
  <c r="DW131" i="3"/>
  <c r="DW141" i="3"/>
  <c r="DW143" i="3"/>
  <c r="DV138" i="3"/>
  <c r="DV140" i="3"/>
  <c r="DV123" i="3"/>
  <c r="DW116" i="3"/>
  <c r="DW118" i="3"/>
  <c r="DA65" i="3"/>
  <c r="DA71" i="3" s="1"/>
  <c r="DA10" i="3"/>
  <c r="DA131" i="3" s="1"/>
  <c r="DA40" i="3"/>
  <c r="DA42" i="3"/>
  <c r="DA76" i="3"/>
  <c r="DA77" i="3"/>
  <c r="DA30" i="3"/>
  <c r="DA41" i="3"/>
  <c r="DA13" i="3"/>
  <c r="DA38" i="3"/>
  <c r="DA97" i="3"/>
  <c r="DA44" i="3"/>
  <c r="DA72" i="3"/>
  <c r="DA43" i="3"/>
  <c r="DA15" i="3"/>
  <c r="DA16" i="3" s="1"/>
  <c r="DA31" i="3"/>
  <c r="DA32" i="3" s="1"/>
  <c r="DA45" i="3"/>
  <c r="DA14" i="3"/>
  <c r="DA29" i="3"/>
  <c r="DA48" i="3"/>
  <c r="DA19" i="3"/>
  <c r="DA20" i="3"/>
  <c r="DA73" i="3"/>
  <c r="DA80" i="3"/>
  <c r="DA28" i="3"/>
  <c r="DA39" i="3"/>
  <c r="DA35" i="3"/>
  <c r="DA47" i="3"/>
  <c r="DA27" i="3"/>
  <c r="DA18" i="3"/>
  <c r="DA17" i="16" s="1"/>
  <c r="DA33" i="3"/>
  <c r="DA75" i="3"/>
  <c r="DA21" i="3"/>
  <c r="DA22" i="3" s="1"/>
  <c r="DA83" i="3"/>
  <c r="DA86" i="3"/>
  <c r="DA82" i="3"/>
  <c r="DA85" i="3"/>
  <c r="DA81" i="3"/>
  <c r="DA84" i="3"/>
  <c r="ET126" i="3"/>
  <c r="ET124" i="3"/>
  <c r="ET128" i="3"/>
  <c r="DW140" i="3"/>
  <c r="DW68" i="3"/>
  <c r="DW71" i="3"/>
  <c r="BG80" i="3"/>
  <c r="BG35" i="3"/>
  <c r="BG41" i="3"/>
  <c r="BG10" i="3"/>
  <c r="BG117" i="3" s="1"/>
  <c r="BG65" i="3"/>
  <c r="BG69" i="3" s="1"/>
  <c r="BG31" i="3"/>
  <c r="BG32" i="3" s="1"/>
  <c r="BG20" i="3"/>
  <c r="BG27" i="3"/>
  <c r="BG39" i="3"/>
  <c r="BG18" i="3"/>
  <c r="BG17" i="16" s="1"/>
  <c r="BG14" i="3"/>
  <c r="BG29" i="3"/>
  <c r="BG47" i="3"/>
  <c r="BG75" i="3"/>
  <c r="BG72" i="3"/>
  <c r="BG48" i="3"/>
  <c r="BG15" i="3"/>
  <c r="BG16" i="3" s="1"/>
  <c r="BG33" i="3"/>
  <c r="BG13" i="3"/>
  <c r="BG19" i="3"/>
  <c r="BG77" i="3"/>
  <c r="BG30" i="3"/>
  <c r="BG28" i="3"/>
  <c r="BG45" i="3"/>
  <c r="BG21" i="3"/>
  <c r="BG22" i="3" s="1"/>
  <c r="BG73" i="3"/>
  <c r="BG76" i="3"/>
  <c r="BG44" i="3"/>
  <c r="BG43" i="3"/>
  <c r="BG42" i="3"/>
  <c r="BG97" i="3"/>
  <c r="BG38" i="3"/>
  <c r="BG40" i="3"/>
  <c r="BG82" i="3"/>
  <c r="BG85" i="3"/>
  <c r="BG81" i="3"/>
  <c r="BG83" i="3"/>
  <c r="BG84" i="3"/>
  <c r="BG86" i="3"/>
  <c r="ES69" i="3"/>
  <c r="ET138" i="3"/>
  <c r="ET68" i="3"/>
  <c r="ET116" i="3"/>
  <c r="DW113" i="3"/>
  <c r="DW66" i="3"/>
  <c r="DW121" i="3"/>
  <c r="DX110" i="3"/>
  <c r="DX9" i="3" s="1"/>
  <c r="ES70" i="3"/>
  <c r="CX79" i="3"/>
  <c r="CX78" i="3"/>
  <c r="CB70" i="3"/>
  <c r="EQ56" i="3"/>
  <c r="EQ59" i="3"/>
  <c r="EQ136" i="3"/>
  <c r="EQ58" i="3"/>
  <c r="EQ57" i="3"/>
  <c r="EQ60" i="3"/>
  <c r="EQ134" i="3"/>
  <c r="EQ135" i="3"/>
  <c r="EQ132" i="3"/>
  <c r="EQ133" i="3"/>
  <c r="ET119" i="3"/>
  <c r="ET140" i="3"/>
  <c r="DW67" i="3"/>
  <c r="DW144" i="3"/>
  <c r="DW138" i="3"/>
  <c r="DW70" i="3"/>
  <c r="ES67" i="3"/>
  <c r="FR40" i="3"/>
  <c r="FR65" i="3"/>
  <c r="FR67" i="3" s="1"/>
  <c r="FR73" i="3"/>
  <c r="FR44" i="3"/>
  <c r="FR35" i="3"/>
  <c r="FR41" i="3"/>
  <c r="FR14" i="3"/>
  <c r="FR21" i="3"/>
  <c r="FR22" i="3" s="1"/>
  <c r="FR18" i="3"/>
  <c r="FR30" i="3"/>
  <c r="FR72" i="3"/>
  <c r="FR43" i="3"/>
  <c r="FR80" i="3"/>
  <c r="FR77" i="3"/>
  <c r="FR97" i="3"/>
  <c r="FR47" i="3"/>
  <c r="FR31" i="3"/>
  <c r="FR32" i="3" s="1"/>
  <c r="FR42" i="3"/>
  <c r="FR48" i="3"/>
  <c r="FR29" i="3"/>
  <c r="FR38" i="3"/>
  <c r="FR19" i="3"/>
  <c r="FR33" i="3"/>
  <c r="FR76" i="3"/>
  <c r="FR45" i="3"/>
  <c r="FR10" i="3"/>
  <c r="FR141" i="3" s="1"/>
  <c r="FR28" i="3"/>
  <c r="FR13" i="3"/>
  <c r="FR39" i="3"/>
  <c r="FR20" i="3"/>
  <c r="FR15" i="3"/>
  <c r="FR16" i="3" s="1"/>
  <c r="FR27" i="3"/>
  <c r="FR75" i="3"/>
  <c r="FR82" i="3"/>
  <c r="FR85" i="3"/>
  <c r="FR83" i="3"/>
  <c r="FR81" i="3"/>
  <c r="FR86" i="3"/>
  <c r="FR84" i="3"/>
  <c r="CB66" i="3"/>
  <c r="CD110" i="3"/>
  <c r="CD9" i="3" s="1"/>
  <c r="ES68" i="3"/>
  <c r="CB131" i="3"/>
  <c r="CB113" i="3"/>
  <c r="CZ129" i="3"/>
  <c r="CZ123" i="3"/>
  <c r="DT130" i="3"/>
  <c r="DT63" i="3" s="1"/>
  <c r="ET143" i="3"/>
  <c r="ET144" i="3"/>
  <c r="ET120" i="3"/>
  <c r="DW124" i="3"/>
  <c r="DW120" i="3"/>
  <c r="DW114" i="3"/>
  <c r="DW129" i="3"/>
  <c r="DV121" i="3"/>
  <c r="DV114" i="3"/>
  <c r="B26" i="6"/>
  <c r="C26" i="6" s="1"/>
  <c r="FQ101" i="16"/>
  <c r="ES101" i="16"/>
  <c r="BE101" i="16"/>
  <c r="CB101" i="16"/>
  <c r="DV101" i="16"/>
  <c r="FX6" i="16"/>
  <c r="FA6" i="16"/>
  <c r="DY6" i="3"/>
  <c r="BH6" i="3"/>
  <c r="BH110" i="3" s="1"/>
  <c r="BH9" i="3" s="1"/>
  <c r="FS6" i="3"/>
  <c r="FS110" i="3" s="1"/>
  <c r="FS9" i="3" s="1"/>
  <c r="CE6" i="3"/>
  <c r="DB6" i="3"/>
  <c r="EV6" i="3"/>
  <c r="CB122" i="3" l="1"/>
  <c r="DW122" i="3"/>
  <c r="ET122" i="3"/>
  <c r="AI122" i="3"/>
  <c r="AI25" i="3" s="1"/>
  <c r="ES122" i="3"/>
  <c r="ES24" i="3" s="1"/>
  <c r="CZ122" i="3"/>
  <c r="CZ25" i="3" s="1"/>
  <c r="FQ122" i="3"/>
  <c r="DV122" i="3"/>
  <c r="DV24" i="3" s="1"/>
  <c r="CC122" i="3"/>
  <c r="AK122" i="3"/>
  <c r="AK25" i="3" s="1"/>
  <c r="AH61" i="3"/>
  <c r="AH62" i="3"/>
  <c r="AH63" i="3"/>
  <c r="AH64" i="3"/>
  <c r="EP64" i="3"/>
  <c r="EP61" i="3"/>
  <c r="EP62" i="3"/>
  <c r="EP63" i="3"/>
  <c r="FN61" i="3"/>
  <c r="FN62" i="3"/>
  <c r="FN63" i="3"/>
  <c r="FN64" i="3"/>
  <c r="CW63" i="3"/>
  <c r="CW61" i="3"/>
  <c r="CW62" i="3"/>
  <c r="DT61" i="3"/>
  <c r="DT62" i="3"/>
  <c r="DT64" i="3"/>
  <c r="DX88" i="3"/>
  <c r="FS88" i="3"/>
  <c r="EU88" i="3"/>
  <c r="BC62" i="3"/>
  <c r="BC64" i="3"/>
  <c r="BC63" i="3"/>
  <c r="BB64" i="3"/>
  <c r="BB63" i="3"/>
  <c r="BB62" i="3"/>
  <c r="BY63" i="3"/>
  <c r="BY62" i="3"/>
  <c r="AI142" i="3"/>
  <c r="AI79" i="3" s="1"/>
  <c r="AI127" i="3"/>
  <c r="AI37" i="3" s="1"/>
  <c r="BC61" i="3"/>
  <c r="BY61" i="3"/>
  <c r="BB61" i="3"/>
  <c r="CD88" i="3"/>
  <c r="BH88" i="3"/>
  <c r="CX132" i="3"/>
  <c r="AI115" i="3"/>
  <c r="AI51" i="3" s="1"/>
  <c r="AI112" i="3"/>
  <c r="AI17" i="3" s="1"/>
  <c r="AI137" i="3"/>
  <c r="CX56" i="3"/>
  <c r="AK115" i="3"/>
  <c r="AK53" i="3" s="1"/>
  <c r="AK142" i="3"/>
  <c r="AK78" i="3" s="1"/>
  <c r="CY58" i="3"/>
  <c r="ER17" i="3"/>
  <c r="AK112" i="3"/>
  <c r="AK12" i="3" s="1"/>
  <c r="AK127" i="3"/>
  <c r="AK37" i="3" s="1"/>
  <c r="AK137" i="3"/>
  <c r="AK55" i="3" s="1"/>
  <c r="AK59" i="3" s="1"/>
  <c r="ER49" i="3"/>
  <c r="ER52" i="3"/>
  <c r="ER54" i="3"/>
  <c r="ER51" i="3"/>
  <c r="FP79" i="3"/>
  <c r="ER79" i="3"/>
  <c r="CD101" i="3"/>
  <c r="CD100" i="3"/>
  <c r="CD98" i="3"/>
  <c r="CD105" i="3"/>
  <c r="CD103" i="3"/>
  <c r="CD102" i="3"/>
  <c r="CD99" i="3"/>
  <c r="CD104" i="3"/>
  <c r="EU98" i="3"/>
  <c r="EU101" i="3"/>
  <c r="EU99" i="3"/>
  <c r="EU102" i="3"/>
  <c r="EU104" i="3"/>
  <c r="EU105" i="3"/>
  <c r="EU100" i="3"/>
  <c r="EU103" i="3"/>
  <c r="FS98" i="3"/>
  <c r="FS101" i="3"/>
  <c r="FS99" i="3"/>
  <c r="FS102" i="3"/>
  <c r="FS104" i="3"/>
  <c r="FS100" i="3"/>
  <c r="FS105" i="3"/>
  <c r="FS103" i="3"/>
  <c r="DX99" i="3"/>
  <c r="DX98" i="3"/>
  <c r="DX100" i="3"/>
  <c r="DX103" i="3"/>
  <c r="DX102" i="3"/>
  <c r="DX101" i="3"/>
  <c r="DX104" i="3"/>
  <c r="DX105" i="3"/>
  <c r="BH100" i="3"/>
  <c r="BH99" i="3"/>
  <c r="BH98" i="3"/>
  <c r="BH101" i="3"/>
  <c r="BH105" i="3"/>
  <c r="BH104" i="3"/>
  <c r="BH103" i="3"/>
  <c r="BH102" i="3"/>
  <c r="FS87" i="3"/>
  <c r="FS89" i="3"/>
  <c r="FS90" i="3"/>
  <c r="FS92" i="3"/>
  <c r="FS91" i="3"/>
  <c r="FS96" i="3"/>
  <c r="FS93" i="3"/>
  <c r="FS94" i="3"/>
  <c r="FS95" i="3"/>
  <c r="BH89" i="3"/>
  <c r="BH87" i="3"/>
  <c r="BH90" i="3"/>
  <c r="BH93" i="3"/>
  <c r="BH92" i="3"/>
  <c r="BH91" i="3"/>
  <c r="BH96" i="3"/>
  <c r="BH95" i="3"/>
  <c r="BH94" i="3"/>
  <c r="EU87" i="3"/>
  <c r="EU90" i="3"/>
  <c r="EU89" i="3"/>
  <c r="EU92" i="3"/>
  <c r="EU91" i="3"/>
  <c r="EU96" i="3"/>
  <c r="EU93" i="3"/>
  <c r="EU95" i="3"/>
  <c r="EU94" i="3"/>
  <c r="DX87" i="3"/>
  <c r="DX90" i="3"/>
  <c r="DX89" i="3"/>
  <c r="DX93" i="3"/>
  <c r="DX92" i="3"/>
  <c r="DX91" i="3"/>
  <c r="DX94" i="3"/>
  <c r="DX96" i="3"/>
  <c r="DX95" i="3"/>
  <c r="CD89" i="3"/>
  <c r="CD87" i="3"/>
  <c r="CD90" i="3"/>
  <c r="CD92" i="3"/>
  <c r="CD91" i="3"/>
  <c r="CD96" i="3"/>
  <c r="CD95" i="3"/>
  <c r="CD94" i="3"/>
  <c r="CD93" i="3"/>
  <c r="BE23" i="3"/>
  <c r="FP50" i="3"/>
  <c r="FP54" i="3"/>
  <c r="FP25" i="3"/>
  <c r="FP51" i="3"/>
  <c r="BG125" i="3"/>
  <c r="FP52" i="3"/>
  <c r="FP26" i="3"/>
  <c r="FP24" i="3"/>
  <c r="FP49" i="3"/>
  <c r="ER24" i="3"/>
  <c r="ER26" i="3"/>
  <c r="ER23" i="3"/>
  <c r="ER37" i="3"/>
  <c r="ER36" i="3"/>
  <c r="FP37" i="3"/>
  <c r="FP36" i="3"/>
  <c r="AJ123" i="3"/>
  <c r="AJ116" i="3"/>
  <c r="AJ119" i="3"/>
  <c r="AJ114" i="3"/>
  <c r="AJ117" i="3"/>
  <c r="AJ131" i="3"/>
  <c r="AJ118" i="3"/>
  <c r="AJ138" i="3"/>
  <c r="AJ126" i="3"/>
  <c r="AJ144" i="3"/>
  <c r="AJ113" i="3"/>
  <c r="AJ125" i="3"/>
  <c r="AJ143" i="3"/>
  <c r="AJ120" i="3"/>
  <c r="AJ124" i="3"/>
  <c r="AJ129" i="3"/>
  <c r="AJ141" i="3"/>
  <c r="AJ121" i="3"/>
  <c r="AJ140" i="3"/>
  <c r="AJ107" i="3"/>
  <c r="AJ128" i="3"/>
  <c r="AJ139" i="3"/>
  <c r="AJ68" i="3"/>
  <c r="AJ69" i="3"/>
  <c r="AJ66" i="3"/>
  <c r="AJ71" i="3"/>
  <c r="AJ70" i="3"/>
  <c r="AJ67" i="3"/>
  <c r="CY37" i="3"/>
  <c r="CY36" i="3"/>
  <c r="CX36" i="3"/>
  <c r="CX37" i="3"/>
  <c r="BE37" i="3"/>
  <c r="BE36" i="3"/>
  <c r="CA9" i="16"/>
  <c r="CX24" i="3"/>
  <c r="CX26" i="3"/>
  <c r="CX23" i="3"/>
  <c r="ES142" i="3"/>
  <c r="ES78" i="3" s="1"/>
  <c r="ER60" i="3"/>
  <c r="ER58" i="3"/>
  <c r="BE26" i="3"/>
  <c r="BE25" i="3"/>
  <c r="ER136" i="3"/>
  <c r="ER135" i="3"/>
  <c r="ER59" i="3"/>
  <c r="ER57" i="3"/>
  <c r="ER132" i="3"/>
  <c r="ER133" i="3"/>
  <c r="ER134" i="3"/>
  <c r="AI55" i="3"/>
  <c r="AI56" i="3" s="1"/>
  <c r="CY54" i="3"/>
  <c r="CY51" i="3"/>
  <c r="BZ130" i="3"/>
  <c r="BZ64" i="3" s="1"/>
  <c r="CY136" i="3"/>
  <c r="CY134" i="3"/>
  <c r="CY132" i="3"/>
  <c r="CY133" i="3"/>
  <c r="CY56" i="3"/>
  <c r="CY59" i="3"/>
  <c r="BE52" i="3"/>
  <c r="CY135" i="3"/>
  <c r="CY57" i="3"/>
  <c r="BE78" i="3"/>
  <c r="CZ142" i="3"/>
  <c r="CZ79" i="3" s="1"/>
  <c r="CY17" i="3"/>
  <c r="BD130" i="3"/>
  <c r="FO130" i="3"/>
  <c r="CY52" i="3"/>
  <c r="CY23" i="3"/>
  <c r="CY53" i="3"/>
  <c r="DW127" i="3"/>
  <c r="CY49" i="3"/>
  <c r="BC29" i="16"/>
  <c r="CC127" i="3"/>
  <c r="CC112" i="3"/>
  <c r="CC12" i="3" s="1"/>
  <c r="CY24" i="3"/>
  <c r="CY26" i="3"/>
  <c r="ET112" i="3"/>
  <c r="ET17" i="3" s="1"/>
  <c r="DV112" i="3"/>
  <c r="DV17" i="3" s="1"/>
  <c r="BC10" i="16"/>
  <c r="BE17" i="3"/>
  <c r="FQ137" i="3"/>
  <c r="FQ55" i="3" s="1"/>
  <c r="FQ136" i="3" s="1"/>
  <c r="FQ112" i="3"/>
  <c r="FQ17" i="3" s="1"/>
  <c r="BE54" i="3"/>
  <c r="BE50" i="3"/>
  <c r="BE49" i="3"/>
  <c r="BE53" i="3"/>
  <c r="CB24" i="3"/>
  <c r="CC115" i="3"/>
  <c r="CC52" i="3" s="1"/>
  <c r="BE58" i="3"/>
  <c r="BE60" i="3"/>
  <c r="BC15" i="16"/>
  <c r="BE133" i="3"/>
  <c r="CC137" i="3"/>
  <c r="CC55" i="3" s="1"/>
  <c r="CC58" i="3" s="1"/>
  <c r="ES137" i="3"/>
  <c r="ES55" i="3" s="1"/>
  <c r="ES58" i="3" s="1"/>
  <c r="CC142" i="3"/>
  <c r="CC79" i="3" s="1"/>
  <c r="FQ127" i="3"/>
  <c r="BE136" i="3"/>
  <c r="BE56" i="3"/>
  <c r="CX17" i="3"/>
  <c r="BE57" i="3"/>
  <c r="BE132" i="3"/>
  <c r="BE135" i="3"/>
  <c r="BE134" i="3"/>
  <c r="CX49" i="3"/>
  <c r="CX134" i="3"/>
  <c r="CX52" i="3"/>
  <c r="CX135" i="3"/>
  <c r="CX57" i="3"/>
  <c r="CX50" i="3"/>
  <c r="CX133" i="3"/>
  <c r="CX51" i="3"/>
  <c r="CX53" i="3"/>
  <c r="DA139" i="3"/>
  <c r="CX136" i="3"/>
  <c r="CX59" i="3"/>
  <c r="CX60" i="3"/>
  <c r="CA130" i="3"/>
  <c r="CA64" i="3" s="1"/>
  <c r="FP136" i="3"/>
  <c r="CZ115" i="3"/>
  <c r="CZ51" i="3" s="1"/>
  <c r="FQ23" i="3"/>
  <c r="FP133" i="3"/>
  <c r="FP58" i="3"/>
  <c r="DA123" i="3"/>
  <c r="FP135" i="3"/>
  <c r="FP57" i="3"/>
  <c r="DA120" i="3"/>
  <c r="FP132" i="3"/>
  <c r="BF128" i="3"/>
  <c r="DW142" i="3"/>
  <c r="DW79" i="3" s="1"/>
  <c r="ET127" i="3"/>
  <c r="BF143" i="3"/>
  <c r="BF139" i="3"/>
  <c r="FP134" i="3"/>
  <c r="DA138" i="3"/>
  <c r="BF67" i="3"/>
  <c r="FP60" i="3"/>
  <c r="DA143" i="3"/>
  <c r="BF117" i="3"/>
  <c r="DV127" i="3"/>
  <c r="BF125" i="3"/>
  <c r="BG121" i="3"/>
  <c r="FP12" i="3"/>
  <c r="FP17" i="3"/>
  <c r="ES23" i="3"/>
  <c r="DA144" i="3"/>
  <c r="DA125" i="3"/>
  <c r="DA121" i="3"/>
  <c r="DA126" i="3"/>
  <c r="DA116" i="3"/>
  <c r="DA124" i="3"/>
  <c r="BF140" i="3"/>
  <c r="BF129" i="3"/>
  <c r="ES115" i="3"/>
  <c r="DA119" i="3"/>
  <c r="DA129" i="3"/>
  <c r="FP59" i="3"/>
  <c r="DA113" i="3"/>
  <c r="DA141" i="3"/>
  <c r="BF124" i="3"/>
  <c r="BF144" i="3"/>
  <c r="BG124" i="3"/>
  <c r="BG140" i="3"/>
  <c r="CC26" i="3"/>
  <c r="BG141" i="3"/>
  <c r="BG126" i="3"/>
  <c r="BG120" i="3"/>
  <c r="BG144" i="3"/>
  <c r="BG118" i="3"/>
  <c r="BG113" i="3"/>
  <c r="BG123" i="3"/>
  <c r="CB137" i="3"/>
  <c r="CB55" i="3" s="1"/>
  <c r="CB56" i="3" s="1"/>
  <c r="DV142" i="3"/>
  <c r="DV79" i="3" s="1"/>
  <c r="BG114" i="3"/>
  <c r="BG143" i="3"/>
  <c r="BG138" i="3"/>
  <c r="BG119" i="3"/>
  <c r="BG131" i="3"/>
  <c r="BG139" i="3"/>
  <c r="DA118" i="3"/>
  <c r="DA128" i="3"/>
  <c r="DA140" i="3"/>
  <c r="ES127" i="3"/>
  <c r="ES112" i="3"/>
  <c r="DU130" i="3"/>
  <c r="DU63" i="3" s="1"/>
  <c r="FR138" i="3"/>
  <c r="FQ115" i="3"/>
  <c r="FR123" i="3"/>
  <c r="FR118" i="3"/>
  <c r="BF113" i="3"/>
  <c r="DA68" i="3"/>
  <c r="CZ137" i="3"/>
  <c r="CZ55" i="3" s="1"/>
  <c r="CZ59" i="3" s="1"/>
  <c r="CB115" i="3"/>
  <c r="CB51" i="3" s="1"/>
  <c r="FR113" i="3"/>
  <c r="DA69" i="3"/>
  <c r="BF141" i="3"/>
  <c r="BF119" i="3"/>
  <c r="CB112" i="3"/>
  <c r="CB12" i="3" s="1"/>
  <c r="FR120" i="3"/>
  <c r="DA70" i="3"/>
  <c r="BF116" i="3"/>
  <c r="BF131" i="3"/>
  <c r="FR140" i="3"/>
  <c r="BF114" i="3"/>
  <c r="BF120" i="3"/>
  <c r="BF123" i="3"/>
  <c r="FR139" i="3"/>
  <c r="FR117" i="3"/>
  <c r="DA67" i="3"/>
  <c r="BF121" i="3"/>
  <c r="DA66" i="3"/>
  <c r="CB127" i="3"/>
  <c r="FQ142" i="3"/>
  <c r="FR131" i="3"/>
  <c r="FR114" i="3"/>
  <c r="FR126" i="3"/>
  <c r="FR121" i="3"/>
  <c r="DV137" i="3"/>
  <c r="DV55" i="3" s="1"/>
  <c r="DV133" i="3" s="1"/>
  <c r="FR124" i="3"/>
  <c r="FR71" i="3"/>
  <c r="BG116" i="3"/>
  <c r="BG128" i="3"/>
  <c r="BG129" i="3"/>
  <c r="DA114" i="3"/>
  <c r="DA117" i="3"/>
  <c r="BF118" i="3"/>
  <c r="BF126" i="3"/>
  <c r="BF69" i="3"/>
  <c r="BF71" i="3"/>
  <c r="FR129" i="3"/>
  <c r="FR116" i="3"/>
  <c r="FR128" i="3"/>
  <c r="ET137" i="3"/>
  <c r="ET55" i="3" s="1"/>
  <c r="ET133" i="3" s="1"/>
  <c r="BF70" i="3"/>
  <c r="BF66" i="3"/>
  <c r="CY79" i="3"/>
  <c r="CY78" i="3"/>
  <c r="CZ112" i="3"/>
  <c r="FR68" i="3"/>
  <c r="FR69" i="3"/>
  <c r="CB142" i="3"/>
  <c r="FS33" i="3"/>
  <c r="FS47" i="3"/>
  <c r="FS27" i="3"/>
  <c r="FS42" i="3"/>
  <c r="FS30" i="3"/>
  <c r="FS73" i="3"/>
  <c r="FS43" i="3"/>
  <c r="FS13" i="3"/>
  <c r="FS35" i="3"/>
  <c r="FS21" i="3"/>
  <c r="FS22" i="3" s="1"/>
  <c r="FS45" i="3"/>
  <c r="FS18" i="3"/>
  <c r="FS31" i="3"/>
  <c r="FS32" i="3" s="1"/>
  <c r="FS41" i="3"/>
  <c r="FS76" i="3"/>
  <c r="FS19" i="3"/>
  <c r="FS65" i="3"/>
  <c r="FS67" i="3" s="1"/>
  <c r="FS77" i="3"/>
  <c r="FS38" i="3"/>
  <c r="FS72" i="3"/>
  <c r="FS28" i="3"/>
  <c r="FS48" i="3"/>
  <c r="FS97" i="3"/>
  <c r="FS39" i="3"/>
  <c r="FS44" i="3"/>
  <c r="FS10" i="3"/>
  <c r="FS113" i="3" s="1"/>
  <c r="FS75" i="3"/>
  <c r="FS14" i="3"/>
  <c r="FS40" i="3"/>
  <c r="FS29" i="3"/>
  <c r="FS15" i="3"/>
  <c r="FS16" i="3" s="1"/>
  <c r="FS80" i="3"/>
  <c r="FS20" i="3"/>
  <c r="FS84" i="3"/>
  <c r="FS82" i="3"/>
  <c r="FS83" i="3"/>
  <c r="FS86" i="3"/>
  <c r="FS81" i="3"/>
  <c r="FS85" i="3"/>
  <c r="FR70" i="3"/>
  <c r="FR144" i="3"/>
  <c r="FR125" i="3"/>
  <c r="EQ130" i="3"/>
  <c r="BG71" i="3"/>
  <c r="BG66" i="3"/>
  <c r="DW137" i="3"/>
  <c r="DW55" i="3" s="1"/>
  <c r="DW112" i="3"/>
  <c r="BG67" i="3"/>
  <c r="CE110" i="3"/>
  <c r="CE9" i="3" s="1"/>
  <c r="CD48" i="3"/>
  <c r="CD77" i="3"/>
  <c r="CD44" i="3"/>
  <c r="CD72" i="3"/>
  <c r="CD76" i="3"/>
  <c r="CD14" i="3"/>
  <c r="CD40" i="3"/>
  <c r="CD65" i="3"/>
  <c r="CD71" i="3" s="1"/>
  <c r="CD41" i="3"/>
  <c r="CD75" i="3"/>
  <c r="CD15" i="3"/>
  <c r="CD16" i="3" s="1"/>
  <c r="CD18" i="3"/>
  <c r="CD17" i="16" s="1"/>
  <c r="CD38" i="3"/>
  <c r="CD31" i="3"/>
  <c r="CD32" i="3" s="1"/>
  <c r="CD30" i="3"/>
  <c r="CD81" i="3"/>
  <c r="CD84" i="3"/>
  <c r="CD42" i="3"/>
  <c r="CD73" i="3"/>
  <c r="CD43" i="3"/>
  <c r="CD47" i="3"/>
  <c r="CD28" i="3"/>
  <c r="CD19" i="3"/>
  <c r="CA18" i="16" s="1"/>
  <c r="CD29" i="3"/>
  <c r="CD83" i="3"/>
  <c r="CD35" i="3"/>
  <c r="CD10" i="3"/>
  <c r="CD143" i="3" s="1"/>
  <c r="CD86" i="3"/>
  <c r="CD97" i="3"/>
  <c r="CD33" i="3"/>
  <c r="CD20" i="3"/>
  <c r="CA19" i="16" s="1"/>
  <c r="CD82" i="3"/>
  <c r="CD80" i="3"/>
  <c r="CD13" i="3"/>
  <c r="CD21" i="3"/>
  <c r="CD85" i="3"/>
  <c r="CD39" i="3"/>
  <c r="CD45" i="3"/>
  <c r="CD27" i="3"/>
  <c r="BG70" i="3"/>
  <c r="DV115" i="3"/>
  <c r="BF22" i="3"/>
  <c r="BC20" i="16"/>
  <c r="BH35" i="3"/>
  <c r="BH48" i="3"/>
  <c r="BH77" i="3"/>
  <c r="BH13" i="3"/>
  <c r="BH30" i="3"/>
  <c r="BH33" i="3"/>
  <c r="BH44" i="3"/>
  <c r="BH97" i="3"/>
  <c r="BH41" i="3"/>
  <c r="BH29" i="3"/>
  <c r="BH31" i="3"/>
  <c r="BH32" i="3" s="1"/>
  <c r="BH72" i="3"/>
  <c r="BH20" i="3"/>
  <c r="BH18" i="3"/>
  <c r="BH17" i="16" s="1"/>
  <c r="BH15" i="3"/>
  <c r="BH16" i="3" s="1"/>
  <c r="BH19" i="3"/>
  <c r="BH40" i="3"/>
  <c r="BH21" i="3"/>
  <c r="BH22" i="3" s="1"/>
  <c r="BH75" i="3"/>
  <c r="BH80" i="3"/>
  <c r="BH45" i="3"/>
  <c r="BH73" i="3"/>
  <c r="BH14" i="3"/>
  <c r="BH42" i="3"/>
  <c r="BH47" i="3"/>
  <c r="BH43" i="3"/>
  <c r="BH10" i="3"/>
  <c r="BH140" i="3" s="1"/>
  <c r="BH39" i="3"/>
  <c r="BH76" i="3"/>
  <c r="BH65" i="3"/>
  <c r="BH68" i="3" s="1"/>
  <c r="BH38" i="3"/>
  <c r="BH28" i="3"/>
  <c r="BH27" i="3"/>
  <c r="BH82" i="3"/>
  <c r="BH81" i="3"/>
  <c r="BH86" i="3"/>
  <c r="BH83" i="3"/>
  <c r="BH84" i="3"/>
  <c r="BH85" i="3"/>
  <c r="DY110" i="3"/>
  <c r="DY9" i="3" s="1"/>
  <c r="ET115" i="3"/>
  <c r="BG68" i="3"/>
  <c r="DW115" i="3"/>
  <c r="ET142" i="3"/>
  <c r="FR66" i="3"/>
  <c r="FR119" i="3"/>
  <c r="FR143" i="3"/>
  <c r="CZ127" i="3"/>
  <c r="EU44" i="3"/>
  <c r="EU33" i="3"/>
  <c r="EU31" i="3"/>
  <c r="EU32" i="3" s="1"/>
  <c r="EU15" i="3"/>
  <c r="EU16" i="3" s="1"/>
  <c r="EU30" i="3"/>
  <c r="EU75" i="3"/>
  <c r="EU97" i="3"/>
  <c r="EU20" i="3"/>
  <c r="EU72" i="3"/>
  <c r="EU19" i="3"/>
  <c r="EU73" i="3"/>
  <c r="EU48" i="3"/>
  <c r="EU41" i="3"/>
  <c r="EU39" i="3"/>
  <c r="EU43" i="3"/>
  <c r="EU29" i="3"/>
  <c r="EU27" i="3"/>
  <c r="EU35" i="3"/>
  <c r="EU21" i="3"/>
  <c r="EU22" i="3" s="1"/>
  <c r="EU18" i="3"/>
  <c r="EU45" i="3"/>
  <c r="EU76" i="3"/>
  <c r="EU10" i="3"/>
  <c r="EU138" i="3" s="1"/>
  <c r="EU40" i="3"/>
  <c r="EU38" i="3"/>
  <c r="EU77" i="3"/>
  <c r="EU14" i="3"/>
  <c r="EU28" i="3"/>
  <c r="EU65" i="3"/>
  <c r="EU70" i="3" s="1"/>
  <c r="EU42" i="3"/>
  <c r="EU47" i="3"/>
  <c r="EU13" i="3"/>
  <c r="EU80" i="3"/>
  <c r="EU84" i="3"/>
  <c r="EU86" i="3"/>
  <c r="EU83" i="3"/>
  <c r="EU85" i="3"/>
  <c r="EU82" i="3"/>
  <c r="EU81" i="3"/>
  <c r="DB110" i="3"/>
  <c r="DB9" i="3" s="1"/>
  <c r="EV110" i="3"/>
  <c r="EV9" i="3" s="1"/>
  <c r="DX40" i="3"/>
  <c r="DX47" i="3"/>
  <c r="DX10" i="3"/>
  <c r="DX144" i="3" s="1"/>
  <c r="DX41" i="3"/>
  <c r="DX35" i="3"/>
  <c r="DX80" i="3"/>
  <c r="DX15" i="3"/>
  <c r="DX16" i="3" s="1"/>
  <c r="DX18" i="3"/>
  <c r="DX48" i="3"/>
  <c r="DX45" i="3"/>
  <c r="DX73" i="3"/>
  <c r="DX28" i="3"/>
  <c r="DX97" i="3"/>
  <c r="DX77" i="3"/>
  <c r="DX27" i="3"/>
  <c r="DX75" i="3"/>
  <c r="DX72" i="3"/>
  <c r="DX38" i="3"/>
  <c r="DX29" i="3"/>
  <c r="DX19" i="3"/>
  <c r="DX76" i="3"/>
  <c r="DX33" i="3"/>
  <c r="DX65" i="3"/>
  <c r="DX66" i="3" s="1"/>
  <c r="DX44" i="3"/>
  <c r="DX21" i="3"/>
  <c r="DX22" i="3" s="1"/>
  <c r="DX14" i="3"/>
  <c r="DX30" i="3"/>
  <c r="DX81" i="3"/>
  <c r="DX13" i="3"/>
  <c r="DX43" i="3"/>
  <c r="DX39" i="3"/>
  <c r="DX42" i="3"/>
  <c r="DX20" i="3"/>
  <c r="DX31" i="3"/>
  <c r="DX32" i="3" s="1"/>
  <c r="DX82" i="3"/>
  <c r="DX83" i="3"/>
  <c r="DX84" i="3"/>
  <c r="DX85" i="3"/>
  <c r="DX86" i="3"/>
  <c r="B27" i="6"/>
  <c r="C27" i="6" s="1"/>
  <c r="BG95" i="16"/>
  <c r="BG97" i="16"/>
  <c r="BG36" i="16"/>
  <c r="BG98" i="16"/>
  <c r="BG99" i="16"/>
  <c r="BG94" i="16"/>
  <c r="BG96" i="16"/>
  <c r="FR101" i="16"/>
  <c r="CZ101" i="16"/>
  <c r="BF101" i="16"/>
  <c r="ET101" i="16"/>
  <c r="CC101" i="16"/>
  <c r="FY6" i="16"/>
  <c r="EW6" i="3"/>
  <c r="DC6" i="3"/>
  <c r="DC110" i="3" s="1"/>
  <c r="DC9" i="3" s="1"/>
  <c r="CF6" i="3"/>
  <c r="FT6" i="3"/>
  <c r="FT110" i="3" s="1"/>
  <c r="FT9" i="3" s="1"/>
  <c r="BI6" i="3"/>
  <c r="DZ6" i="3"/>
  <c r="DZ110" i="3" s="1"/>
  <c r="DZ9" i="3" s="1"/>
  <c r="AK79" i="3" l="1"/>
  <c r="AI49" i="3"/>
  <c r="AI54" i="3"/>
  <c r="AI52" i="3"/>
  <c r="AI50" i="3"/>
  <c r="AI53" i="3"/>
  <c r="DA122" i="3"/>
  <c r="DA23" i="3" s="1"/>
  <c r="FR122" i="3"/>
  <c r="AK54" i="3"/>
  <c r="BG122" i="3"/>
  <c r="BG24" i="3" s="1"/>
  <c r="AK49" i="3"/>
  <c r="AK52" i="3"/>
  <c r="AJ122" i="3"/>
  <c r="BF122" i="3"/>
  <c r="BF24" i="3" s="1"/>
  <c r="BC22" i="16" s="1"/>
  <c r="AK50" i="3"/>
  <c r="AK51" i="3"/>
  <c r="AI78" i="3"/>
  <c r="ES25" i="3"/>
  <c r="AK36" i="3"/>
  <c r="ET12" i="3"/>
  <c r="AK17" i="3"/>
  <c r="AI36" i="3"/>
  <c r="AI12" i="3"/>
  <c r="AI24" i="3"/>
  <c r="AI26" i="3"/>
  <c r="AI23" i="3"/>
  <c r="FO62" i="3"/>
  <c r="FO63" i="3"/>
  <c r="FO64" i="3"/>
  <c r="FO61" i="3"/>
  <c r="EQ61" i="3"/>
  <c r="EQ62" i="3"/>
  <c r="EQ63" i="3"/>
  <c r="EQ64" i="3"/>
  <c r="DU61" i="3"/>
  <c r="DU62" i="3"/>
  <c r="DU64" i="3"/>
  <c r="FT88" i="3"/>
  <c r="DC88" i="3"/>
  <c r="EV88" i="3"/>
  <c r="DB88" i="3"/>
  <c r="DY88" i="3"/>
  <c r="DZ88" i="3"/>
  <c r="BD63" i="3"/>
  <c r="BD62" i="3"/>
  <c r="BD64" i="3"/>
  <c r="CA63" i="3"/>
  <c r="CA62" i="3"/>
  <c r="BZ63" i="3"/>
  <c r="BZ62" i="3"/>
  <c r="CA61" i="3"/>
  <c r="BZ61" i="3"/>
  <c r="BD61" i="3"/>
  <c r="CE88" i="3"/>
  <c r="AK133" i="3"/>
  <c r="AK135" i="3"/>
  <c r="AK132" i="3"/>
  <c r="AK134" i="3"/>
  <c r="AK58" i="3"/>
  <c r="AK60" i="3"/>
  <c r="AK57" i="3"/>
  <c r="AK136" i="3"/>
  <c r="FQ12" i="3"/>
  <c r="FQ25" i="3"/>
  <c r="AK56" i="3"/>
  <c r="AK26" i="3"/>
  <c r="AK23" i="3"/>
  <c r="AK24" i="3"/>
  <c r="ES79" i="3"/>
  <c r="ES26" i="3"/>
  <c r="DV12" i="3"/>
  <c r="DC101" i="3"/>
  <c r="DC99" i="3"/>
  <c r="DC98" i="3"/>
  <c r="DC104" i="3"/>
  <c r="DC103" i="3"/>
  <c r="DC100" i="3"/>
  <c r="DC102" i="3"/>
  <c r="DC105" i="3"/>
  <c r="DZ101" i="3"/>
  <c r="DZ100" i="3"/>
  <c r="DZ98" i="3"/>
  <c r="DZ105" i="3"/>
  <c r="DZ104" i="3"/>
  <c r="DZ103" i="3"/>
  <c r="DZ99" i="3"/>
  <c r="DZ102" i="3"/>
  <c r="FT99" i="3"/>
  <c r="FT98" i="3"/>
  <c r="FT100" i="3"/>
  <c r="FT103" i="3"/>
  <c r="FT102" i="3"/>
  <c r="FT101" i="3"/>
  <c r="FT104" i="3"/>
  <c r="FT105" i="3"/>
  <c r="EV99" i="3"/>
  <c r="EV98" i="3"/>
  <c r="EV100" i="3"/>
  <c r="EV103" i="3"/>
  <c r="EV101" i="3"/>
  <c r="EV102" i="3"/>
  <c r="EV104" i="3"/>
  <c r="EV105" i="3"/>
  <c r="CE101" i="3"/>
  <c r="CE99" i="3"/>
  <c r="CE98" i="3"/>
  <c r="CE104" i="3"/>
  <c r="CE103" i="3"/>
  <c r="CE102" i="3"/>
  <c r="CE100" i="3"/>
  <c r="CE105" i="3"/>
  <c r="DB101" i="3"/>
  <c r="DB100" i="3"/>
  <c r="DB98" i="3"/>
  <c r="DB99" i="3"/>
  <c r="DB105" i="3"/>
  <c r="DB104" i="3"/>
  <c r="DB103" i="3"/>
  <c r="DB102" i="3"/>
  <c r="DY100" i="3"/>
  <c r="DY99" i="3"/>
  <c r="DY101" i="3"/>
  <c r="DY104" i="3"/>
  <c r="DY103" i="3"/>
  <c r="DY102" i="3"/>
  <c r="DY98" i="3"/>
  <c r="DY105" i="3"/>
  <c r="FT87" i="3"/>
  <c r="FT90" i="3"/>
  <c r="FT89" i="3"/>
  <c r="FT92" i="3"/>
  <c r="FT94" i="3"/>
  <c r="FT93" i="3"/>
  <c r="FT91" i="3"/>
  <c r="FT96" i="3"/>
  <c r="FT95" i="3"/>
  <c r="DC90" i="3"/>
  <c r="DC87" i="3"/>
  <c r="DC93" i="3"/>
  <c r="DC92" i="3"/>
  <c r="DC91" i="3"/>
  <c r="DC89" i="3"/>
  <c r="DC96" i="3"/>
  <c r="DC95" i="3"/>
  <c r="DC94" i="3"/>
  <c r="DZ89" i="3"/>
  <c r="DZ87" i="3"/>
  <c r="DZ92" i="3"/>
  <c r="DZ91" i="3"/>
  <c r="DZ90" i="3"/>
  <c r="DZ96" i="3"/>
  <c r="DZ95" i="3"/>
  <c r="DZ93" i="3"/>
  <c r="DZ94" i="3"/>
  <c r="EV87" i="3"/>
  <c r="EV90" i="3"/>
  <c r="EV89" i="3"/>
  <c r="EV92" i="3"/>
  <c r="EV91" i="3"/>
  <c r="EV94" i="3"/>
  <c r="EV93" i="3"/>
  <c r="EV96" i="3"/>
  <c r="EV95" i="3"/>
  <c r="CE90" i="3"/>
  <c r="CE87" i="3"/>
  <c r="CE93" i="3"/>
  <c r="CE92" i="3"/>
  <c r="CE89" i="3"/>
  <c r="CE91" i="3"/>
  <c r="CE96" i="3"/>
  <c r="CE95" i="3"/>
  <c r="CE94" i="3"/>
  <c r="DB89" i="3"/>
  <c r="DB87" i="3"/>
  <c r="DB92" i="3"/>
  <c r="DB90" i="3"/>
  <c r="DB91" i="3"/>
  <c r="DB96" i="3"/>
  <c r="DB95" i="3"/>
  <c r="DB94" i="3"/>
  <c r="DB93" i="3"/>
  <c r="DY91" i="3"/>
  <c r="DY90" i="3"/>
  <c r="DY89" i="3"/>
  <c r="DY87" i="3"/>
  <c r="DY95" i="3"/>
  <c r="DY93" i="3"/>
  <c r="DY94" i="3"/>
  <c r="DY92" i="3"/>
  <c r="DY96" i="3"/>
  <c r="FQ26" i="3"/>
  <c r="FQ24" i="3"/>
  <c r="AJ112" i="3"/>
  <c r="ES36" i="3"/>
  <c r="ES37" i="3"/>
  <c r="ET37" i="3"/>
  <c r="ET36" i="3"/>
  <c r="FQ37" i="3"/>
  <c r="FQ36" i="3"/>
  <c r="AJ137" i="3"/>
  <c r="AJ55" i="3" s="1"/>
  <c r="AJ136" i="3" s="1"/>
  <c r="DV25" i="3"/>
  <c r="AJ127" i="3"/>
  <c r="AJ142" i="3"/>
  <c r="AJ115" i="3"/>
  <c r="DV37" i="3"/>
  <c r="DV36" i="3"/>
  <c r="CC37" i="3"/>
  <c r="CC36" i="3"/>
  <c r="CZ36" i="3"/>
  <c r="CZ37" i="3"/>
  <c r="DW37" i="3"/>
  <c r="DW36" i="3"/>
  <c r="CB37" i="3"/>
  <c r="CB36" i="3"/>
  <c r="CY9" i="16"/>
  <c r="CC17" i="3"/>
  <c r="CC133" i="3"/>
  <c r="CC132" i="3"/>
  <c r="CC135" i="3"/>
  <c r="CB23" i="3"/>
  <c r="CC60" i="3"/>
  <c r="CB25" i="3"/>
  <c r="DV23" i="3"/>
  <c r="CC59" i="3"/>
  <c r="CC56" i="3"/>
  <c r="DV26" i="3"/>
  <c r="CC57" i="3"/>
  <c r="CC134" i="3"/>
  <c r="CC136" i="3"/>
  <c r="CB26" i="3"/>
  <c r="AI58" i="3"/>
  <c r="AI134" i="3"/>
  <c r="CZ78" i="3"/>
  <c r="ER130" i="3"/>
  <c r="AI136" i="3"/>
  <c r="AI60" i="3"/>
  <c r="AI135" i="3"/>
  <c r="AI57" i="3"/>
  <c r="CZ53" i="3"/>
  <c r="AI59" i="3"/>
  <c r="AI132" i="3"/>
  <c r="AI133" i="3"/>
  <c r="CY130" i="3"/>
  <c r="CY64" i="3" s="1"/>
  <c r="CC78" i="3"/>
  <c r="FR142" i="3"/>
  <c r="FR78" i="3" s="1"/>
  <c r="CB53" i="3"/>
  <c r="BF127" i="3"/>
  <c r="CZ54" i="3"/>
  <c r="ES56" i="3"/>
  <c r="CZ52" i="3"/>
  <c r="BG112" i="3"/>
  <c r="BG17" i="3" s="1"/>
  <c r="ES133" i="3"/>
  <c r="CZ49" i="3"/>
  <c r="ES135" i="3"/>
  <c r="CZ50" i="3"/>
  <c r="ES60" i="3"/>
  <c r="ES134" i="3"/>
  <c r="ES59" i="3"/>
  <c r="ES132" i="3"/>
  <c r="ES57" i="3"/>
  <c r="ES136" i="3"/>
  <c r="CC51" i="3"/>
  <c r="FQ57" i="3"/>
  <c r="CC53" i="3"/>
  <c r="FQ58" i="3"/>
  <c r="CC54" i="3"/>
  <c r="FQ60" i="3"/>
  <c r="CC49" i="3"/>
  <c r="FQ135" i="3"/>
  <c r="CC50" i="3"/>
  <c r="FQ133" i="3"/>
  <c r="FQ132" i="3"/>
  <c r="FQ134" i="3"/>
  <c r="FQ59" i="3"/>
  <c r="FQ56" i="3"/>
  <c r="CB17" i="3"/>
  <c r="BF137" i="3"/>
  <c r="BF55" i="3" s="1"/>
  <c r="BC49" i="16" s="1"/>
  <c r="CX130" i="3"/>
  <c r="CX64" i="3" s="1"/>
  <c r="BE130" i="3"/>
  <c r="BG115" i="3"/>
  <c r="BG52" i="3" s="1"/>
  <c r="CB132" i="3"/>
  <c r="CC24" i="3"/>
  <c r="CB133" i="3"/>
  <c r="CB59" i="3"/>
  <c r="CB135" i="3"/>
  <c r="CB136" i="3"/>
  <c r="CB57" i="3"/>
  <c r="CB58" i="3"/>
  <c r="CB134" i="3"/>
  <c r="CZ60" i="3"/>
  <c r="DX69" i="3"/>
  <c r="CB60" i="3"/>
  <c r="CZ132" i="3"/>
  <c r="DA142" i="3"/>
  <c r="DA78" i="3" s="1"/>
  <c r="CC23" i="3"/>
  <c r="DX141" i="3"/>
  <c r="CC25" i="3"/>
  <c r="ET57" i="3"/>
  <c r="ET59" i="3"/>
  <c r="DA112" i="3"/>
  <c r="DA12" i="3" s="1"/>
  <c r="ET60" i="3"/>
  <c r="CZ23" i="3"/>
  <c r="ET136" i="3"/>
  <c r="ET56" i="3"/>
  <c r="ET135" i="3"/>
  <c r="CZ26" i="3"/>
  <c r="ET58" i="3"/>
  <c r="DX139" i="3"/>
  <c r="BF142" i="3"/>
  <c r="BF78" i="3" s="1"/>
  <c r="BC72" i="16" s="1"/>
  <c r="FR112" i="3"/>
  <c r="FR17" i="3" s="1"/>
  <c r="BF115" i="3"/>
  <c r="BF53" i="3" s="1"/>
  <c r="BC47" i="16" s="1"/>
  <c r="BG142" i="3"/>
  <c r="BG79" i="3" s="1"/>
  <c r="DV136" i="3"/>
  <c r="BF112" i="3"/>
  <c r="BF17" i="3" s="1"/>
  <c r="BC16" i="16" s="1"/>
  <c r="CZ24" i="3"/>
  <c r="DX113" i="3"/>
  <c r="DA127" i="3"/>
  <c r="FP130" i="3"/>
  <c r="DV78" i="3"/>
  <c r="BG137" i="3"/>
  <c r="BG55" i="3" s="1"/>
  <c r="BG132" i="3" s="1"/>
  <c r="FR137" i="3"/>
  <c r="FR55" i="3" s="1"/>
  <c r="FR133" i="3" s="1"/>
  <c r="DV57" i="3"/>
  <c r="DV135" i="3"/>
  <c r="DV132" i="3"/>
  <c r="DA115" i="3"/>
  <c r="DA49" i="3" s="1"/>
  <c r="DA137" i="3"/>
  <c r="DA55" i="3" s="1"/>
  <c r="DA59" i="3" s="1"/>
  <c r="CZ134" i="3"/>
  <c r="FR26" i="3"/>
  <c r="BH124" i="3"/>
  <c r="DW78" i="3"/>
  <c r="DX124" i="3"/>
  <c r="FR115" i="3"/>
  <c r="FR53" i="3" s="1"/>
  <c r="CD66" i="3"/>
  <c r="DX140" i="3"/>
  <c r="CB50" i="3"/>
  <c r="DV134" i="3"/>
  <c r="CZ57" i="3"/>
  <c r="DX119" i="3"/>
  <c r="DX120" i="3"/>
  <c r="CD144" i="3"/>
  <c r="CD142" i="3" s="1"/>
  <c r="DV56" i="3"/>
  <c r="CZ56" i="3"/>
  <c r="CZ135" i="3"/>
  <c r="DX138" i="3"/>
  <c r="DV59" i="3"/>
  <c r="CZ58" i="3"/>
  <c r="CZ133" i="3"/>
  <c r="DX125" i="3"/>
  <c r="DV60" i="3"/>
  <c r="CZ136" i="3"/>
  <c r="ET79" i="3"/>
  <c r="ET78" i="3"/>
  <c r="ET26" i="3"/>
  <c r="ET23" i="3"/>
  <c r="ET25" i="3"/>
  <c r="ET24" i="3"/>
  <c r="FQ79" i="3"/>
  <c r="FQ78" i="3"/>
  <c r="ES12" i="3"/>
  <c r="ES17" i="3"/>
  <c r="FQ49" i="3"/>
  <c r="FQ53" i="3"/>
  <c r="FQ50" i="3"/>
  <c r="FQ52" i="3"/>
  <c r="FQ54" i="3"/>
  <c r="FQ51" i="3"/>
  <c r="ET49" i="3"/>
  <c r="ET52" i="3"/>
  <c r="ET51" i="3"/>
  <c r="ET54" i="3"/>
  <c r="ET53" i="3"/>
  <c r="ET50" i="3"/>
  <c r="ES52" i="3"/>
  <c r="ES49" i="3"/>
  <c r="ES53" i="3"/>
  <c r="ES54" i="3"/>
  <c r="ES51" i="3"/>
  <c r="ES50" i="3"/>
  <c r="DV58" i="3"/>
  <c r="DX70" i="3"/>
  <c r="DX117" i="3"/>
  <c r="BH67" i="3"/>
  <c r="DX67" i="3"/>
  <c r="CD117" i="3"/>
  <c r="BH139" i="3"/>
  <c r="CD131" i="3"/>
  <c r="CD125" i="3"/>
  <c r="DX68" i="3"/>
  <c r="CD129" i="3"/>
  <c r="DX126" i="3"/>
  <c r="DX116" i="3"/>
  <c r="BH70" i="3"/>
  <c r="CD126" i="3"/>
  <c r="BH117" i="3"/>
  <c r="CD138" i="3"/>
  <c r="FS68" i="3"/>
  <c r="DX123" i="3"/>
  <c r="DX128" i="3"/>
  <c r="BH138" i="3"/>
  <c r="EU69" i="3"/>
  <c r="FS69" i="3"/>
  <c r="EU71" i="3"/>
  <c r="BH66" i="3"/>
  <c r="BH69" i="3"/>
  <c r="FS114" i="3"/>
  <c r="FS112" i="3" s="1"/>
  <c r="DX143" i="3"/>
  <c r="DX142" i="3" s="1"/>
  <c r="DX78" i="3" s="1"/>
  <c r="BH125" i="3"/>
  <c r="CD123" i="3"/>
  <c r="CD139" i="3"/>
  <c r="FS70" i="3"/>
  <c r="CB49" i="3"/>
  <c r="CB54" i="3"/>
  <c r="CB52" i="3"/>
  <c r="FS143" i="3"/>
  <c r="FS141" i="3"/>
  <c r="EU139" i="3"/>
  <c r="FS139" i="3"/>
  <c r="FS140" i="3"/>
  <c r="BG127" i="3"/>
  <c r="EU129" i="3"/>
  <c r="CD68" i="3"/>
  <c r="FS144" i="3"/>
  <c r="FS125" i="3"/>
  <c r="CD70" i="3"/>
  <c r="CD69" i="3"/>
  <c r="FS117" i="3"/>
  <c r="ET132" i="3"/>
  <c r="ET134" i="3"/>
  <c r="DX131" i="3"/>
  <c r="DX114" i="3"/>
  <c r="EU67" i="3"/>
  <c r="BH128" i="3"/>
  <c r="CD124" i="3"/>
  <c r="CD114" i="3"/>
  <c r="FS119" i="3"/>
  <c r="FS138" i="3"/>
  <c r="FR127" i="3"/>
  <c r="CZ12" i="3"/>
  <c r="CZ17" i="3"/>
  <c r="DX118" i="3"/>
  <c r="DX129" i="3"/>
  <c r="DX121" i="3"/>
  <c r="EU66" i="3"/>
  <c r="BH114" i="3"/>
  <c r="CD67" i="3"/>
  <c r="FS123" i="3"/>
  <c r="FS129" i="3"/>
  <c r="CE47" i="3"/>
  <c r="CE35" i="3"/>
  <c r="CE73" i="3"/>
  <c r="CE14" i="3"/>
  <c r="CE18" i="3"/>
  <c r="CE17" i="16" s="1"/>
  <c r="CE29" i="3"/>
  <c r="CE39" i="3"/>
  <c r="CE21" i="3"/>
  <c r="CE22" i="3" s="1"/>
  <c r="CE27" i="3"/>
  <c r="CE80" i="3"/>
  <c r="CE48" i="3"/>
  <c r="CE75" i="3"/>
  <c r="CE72" i="3"/>
  <c r="CE20" i="3"/>
  <c r="CE76" i="3"/>
  <c r="CE45" i="3"/>
  <c r="CE28" i="3"/>
  <c r="CE13" i="3"/>
  <c r="CE31" i="3"/>
  <c r="CE32" i="3" s="1"/>
  <c r="CE42" i="3"/>
  <c r="CE33" i="3"/>
  <c r="CE19" i="3"/>
  <c r="CE15" i="3"/>
  <c r="CE16" i="3" s="1"/>
  <c r="CE97" i="3"/>
  <c r="CE41" i="3"/>
  <c r="CE77" i="3"/>
  <c r="CE10" i="3"/>
  <c r="CE114" i="3" s="1"/>
  <c r="CE44" i="3"/>
  <c r="CE38" i="3"/>
  <c r="CE65" i="3"/>
  <c r="CE68" i="3" s="1"/>
  <c r="CE43" i="3"/>
  <c r="CE40" i="3"/>
  <c r="CE30" i="3"/>
  <c r="CE84" i="3"/>
  <c r="CE81" i="3"/>
  <c r="CE83" i="3"/>
  <c r="CE86" i="3"/>
  <c r="CE82" i="3"/>
  <c r="CE85" i="3"/>
  <c r="DY30" i="3"/>
  <c r="DY28" i="3"/>
  <c r="DY19" i="3"/>
  <c r="DY44" i="3"/>
  <c r="DY21" i="3"/>
  <c r="DY22" i="3" s="1"/>
  <c r="DY39" i="3"/>
  <c r="DY65" i="3"/>
  <c r="DY67" i="3" s="1"/>
  <c r="DY27" i="3"/>
  <c r="DY80" i="3"/>
  <c r="DY75" i="3"/>
  <c r="DY40" i="3"/>
  <c r="DY35" i="3"/>
  <c r="DY47" i="3"/>
  <c r="DY31" i="3"/>
  <c r="DY32" i="3" s="1"/>
  <c r="DY10" i="3"/>
  <c r="DY123" i="3" s="1"/>
  <c r="DY43" i="3"/>
  <c r="DY29" i="3"/>
  <c r="DY13" i="3"/>
  <c r="DY73" i="3"/>
  <c r="DY76" i="3"/>
  <c r="DY20" i="3"/>
  <c r="DY14" i="3"/>
  <c r="DY41" i="3"/>
  <c r="DY33" i="3"/>
  <c r="DY97" i="3"/>
  <c r="DY77" i="3"/>
  <c r="DY72" i="3"/>
  <c r="DY15" i="3"/>
  <c r="DY16" i="3" s="1"/>
  <c r="DY45" i="3"/>
  <c r="DY38" i="3"/>
  <c r="DY48" i="3"/>
  <c r="DY42" i="3"/>
  <c r="DY18" i="3"/>
  <c r="DY81" i="3"/>
  <c r="DY86" i="3"/>
  <c r="DY84" i="3"/>
  <c r="DY85" i="3"/>
  <c r="DY82" i="3"/>
  <c r="DY83" i="3"/>
  <c r="DW56" i="3"/>
  <c r="DW59" i="3"/>
  <c r="DW60" i="3"/>
  <c r="DW58" i="3"/>
  <c r="DW57" i="3"/>
  <c r="DW134" i="3"/>
  <c r="DW136" i="3"/>
  <c r="DW133" i="3"/>
  <c r="DW135" i="3"/>
  <c r="DW132" i="3"/>
  <c r="DW23" i="3"/>
  <c r="DW25" i="3"/>
  <c r="DW26" i="3"/>
  <c r="DW24" i="3"/>
  <c r="EU140" i="3"/>
  <c r="EU124" i="3"/>
  <c r="BH119" i="3"/>
  <c r="BH129" i="3"/>
  <c r="BH131" i="3"/>
  <c r="DV54" i="3"/>
  <c r="DV49" i="3"/>
  <c r="DV52" i="3"/>
  <c r="DV53" i="3"/>
  <c r="DV51" i="3"/>
  <c r="DV50" i="3"/>
  <c r="EU128" i="3"/>
  <c r="EU123" i="3"/>
  <c r="EV48" i="3"/>
  <c r="EV77" i="3"/>
  <c r="EV45" i="3"/>
  <c r="EV43" i="3"/>
  <c r="EV40" i="3"/>
  <c r="EV20" i="3"/>
  <c r="EV75" i="3"/>
  <c r="EV44" i="3"/>
  <c r="EV31" i="3"/>
  <c r="EV32" i="3" s="1"/>
  <c r="EV35" i="3"/>
  <c r="EV76" i="3"/>
  <c r="EV65" i="3"/>
  <c r="EV68" i="3" s="1"/>
  <c r="EV29" i="3"/>
  <c r="EV80" i="3"/>
  <c r="EV19" i="3"/>
  <c r="EV15" i="3"/>
  <c r="EV16" i="3" s="1"/>
  <c r="EV72" i="3"/>
  <c r="EV39" i="3"/>
  <c r="EV33" i="3"/>
  <c r="EV10" i="3"/>
  <c r="EV139" i="3" s="1"/>
  <c r="EV47" i="3"/>
  <c r="EV30" i="3"/>
  <c r="EV28" i="3"/>
  <c r="EV13" i="3"/>
  <c r="EV41" i="3"/>
  <c r="EV27" i="3"/>
  <c r="EV73" i="3"/>
  <c r="EV97" i="3"/>
  <c r="EV42" i="3"/>
  <c r="EV21" i="3"/>
  <c r="EV22" i="3" s="1"/>
  <c r="EV38" i="3"/>
  <c r="EV14" i="3"/>
  <c r="EV18" i="3"/>
  <c r="EV83" i="3"/>
  <c r="EV82" i="3"/>
  <c r="EV85" i="3"/>
  <c r="EV84" i="3"/>
  <c r="EV81" i="3"/>
  <c r="EV86" i="3"/>
  <c r="EU144" i="3"/>
  <c r="EU118" i="3"/>
  <c r="EU114" i="3"/>
  <c r="EU143" i="3"/>
  <c r="FT15" i="3"/>
  <c r="FT16" i="3" s="1"/>
  <c r="FT43" i="3"/>
  <c r="FT41" i="3"/>
  <c r="FT65" i="3"/>
  <c r="FT70" i="3" s="1"/>
  <c r="FT75" i="3"/>
  <c r="FT35" i="3"/>
  <c r="FT40" i="3"/>
  <c r="FT27" i="3"/>
  <c r="FT13" i="3"/>
  <c r="FT39" i="3"/>
  <c r="FT30" i="3"/>
  <c r="FT18" i="3"/>
  <c r="FT80" i="3"/>
  <c r="FT73" i="3"/>
  <c r="FT31" i="3"/>
  <c r="FT32" i="3" s="1"/>
  <c r="FT72" i="3"/>
  <c r="FT10" i="3"/>
  <c r="FT140" i="3" s="1"/>
  <c r="FT42" i="3"/>
  <c r="FT38" i="3"/>
  <c r="FT28" i="3"/>
  <c r="FT19" i="3"/>
  <c r="FT44" i="3"/>
  <c r="FT77" i="3"/>
  <c r="FT14" i="3"/>
  <c r="FT20" i="3"/>
  <c r="FT47" i="3"/>
  <c r="FT48" i="3"/>
  <c r="FT45" i="3"/>
  <c r="FT97" i="3"/>
  <c r="FT29" i="3"/>
  <c r="FT33" i="3"/>
  <c r="FT76" i="3"/>
  <c r="FT21" i="3"/>
  <c r="FT22" i="3" s="1"/>
  <c r="FT81" i="3"/>
  <c r="FT86" i="3"/>
  <c r="FT83" i="3"/>
  <c r="FT85" i="3"/>
  <c r="FT82" i="3"/>
  <c r="FT84" i="3"/>
  <c r="DB77" i="3"/>
  <c r="DB39" i="3"/>
  <c r="DB35" i="3"/>
  <c r="DB31" i="3"/>
  <c r="DB32" i="3" s="1"/>
  <c r="DB48" i="3"/>
  <c r="DB42" i="3"/>
  <c r="DB10" i="3"/>
  <c r="DB141" i="3" s="1"/>
  <c r="DB29" i="3"/>
  <c r="DB40" i="3"/>
  <c r="DB38" i="3"/>
  <c r="DB13" i="3"/>
  <c r="DB20" i="3"/>
  <c r="CY19" i="16" s="1"/>
  <c r="DB43" i="3"/>
  <c r="DB97" i="3"/>
  <c r="DB33" i="3"/>
  <c r="DB44" i="3"/>
  <c r="DB65" i="3"/>
  <c r="DB69" i="3" s="1"/>
  <c r="DB45" i="3"/>
  <c r="DB14" i="3"/>
  <c r="DB30" i="3"/>
  <c r="DB19" i="3"/>
  <c r="CY18" i="16" s="1"/>
  <c r="DB28" i="3"/>
  <c r="DB76" i="3"/>
  <c r="DB18" i="3"/>
  <c r="DB17" i="16" s="1"/>
  <c r="DB75" i="3"/>
  <c r="DB80" i="3"/>
  <c r="DB72" i="3"/>
  <c r="DB15" i="3"/>
  <c r="DB16" i="3" s="1"/>
  <c r="DB21" i="3"/>
  <c r="DB47" i="3"/>
  <c r="DB27" i="3"/>
  <c r="DB73" i="3"/>
  <c r="DB41" i="3"/>
  <c r="DB83" i="3"/>
  <c r="DB86" i="3"/>
  <c r="DB85" i="3"/>
  <c r="DB82" i="3"/>
  <c r="DB81" i="3"/>
  <c r="DB84" i="3"/>
  <c r="EU126" i="3"/>
  <c r="EU125" i="3"/>
  <c r="EU116" i="3"/>
  <c r="EU68" i="3"/>
  <c r="BH71" i="3"/>
  <c r="BH113" i="3"/>
  <c r="BH143" i="3"/>
  <c r="BH118" i="3"/>
  <c r="CD141" i="3"/>
  <c r="CD116" i="3"/>
  <c r="CD140" i="3"/>
  <c r="FS71" i="3"/>
  <c r="FS120" i="3"/>
  <c r="FS131" i="3"/>
  <c r="EU120" i="3"/>
  <c r="FS66" i="3"/>
  <c r="FS128" i="3"/>
  <c r="FS121" i="3"/>
  <c r="CF110" i="3"/>
  <c r="CF9" i="3" s="1"/>
  <c r="EU113" i="3"/>
  <c r="DC75" i="3"/>
  <c r="DC33" i="3"/>
  <c r="DC65" i="3"/>
  <c r="DC71" i="3" s="1"/>
  <c r="DC20" i="3"/>
  <c r="DC77" i="3"/>
  <c r="DC43" i="3"/>
  <c r="DC40" i="3"/>
  <c r="DC28" i="3"/>
  <c r="DC38" i="3"/>
  <c r="DC72" i="3"/>
  <c r="DC80" i="3"/>
  <c r="DC76" i="3"/>
  <c r="DC14" i="3"/>
  <c r="DC45" i="3"/>
  <c r="DC42" i="3"/>
  <c r="DC30" i="3"/>
  <c r="DC15" i="3"/>
  <c r="DC16" i="3" s="1"/>
  <c r="DC19" i="3"/>
  <c r="DC10" i="3"/>
  <c r="DC117" i="3" s="1"/>
  <c r="DC18" i="3"/>
  <c r="DC17" i="16" s="1"/>
  <c r="DC29" i="3"/>
  <c r="DC27" i="3"/>
  <c r="DC44" i="3"/>
  <c r="DC41" i="3"/>
  <c r="DC97" i="3"/>
  <c r="DC39" i="3"/>
  <c r="DC31" i="3"/>
  <c r="DC32" i="3" s="1"/>
  <c r="DC35" i="3"/>
  <c r="DC73" i="3"/>
  <c r="DC48" i="3"/>
  <c r="DC13" i="3"/>
  <c r="DC21" i="3"/>
  <c r="DC22" i="3" s="1"/>
  <c r="DC47" i="3"/>
  <c r="DC85" i="3"/>
  <c r="DC81" i="3"/>
  <c r="DC86" i="3"/>
  <c r="DC84" i="3"/>
  <c r="DC83" i="3"/>
  <c r="DC82" i="3"/>
  <c r="EU119" i="3"/>
  <c r="EU121" i="3"/>
  <c r="EU131" i="3"/>
  <c r="BH116" i="3"/>
  <c r="BH121" i="3"/>
  <c r="BH126" i="3"/>
  <c r="CD121" i="3"/>
  <c r="CD113" i="3"/>
  <c r="CD118" i="3"/>
  <c r="FS116" i="3"/>
  <c r="FS126" i="3"/>
  <c r="FS118" i="3"/>
  <c r="FS124" i="3"/>
  <c r="CB79" i="3"/>
  <c r="CB78" i="3"/>
  <c r="DZ97" i="3"/>
  <c r="DZ73" i="3"/>
  <c r="DZ44" i="3"/>
  <c r="DZ77" i="3"/>
  <c r="DZ38" i="3"/>
  <c r="DZ48" i="3"/>
  <c r="DZ15" i="3"/>
  <c r="DZ16" i="3" s="1"/>
  <c r="DZ47" i="3"/>
  <c r="DZ39" i="3"/>
  <c r="DZ29" i="3"/>
  <c r="DZ80" i="3"/>
  <c r="DZ13" i="3"/>
  <c r="DZ72" i="3"/>
  <c r="DZ75" i="3"/>
  <c r="DZ65" i="3"/>
  <c r="DZ69" i="3" s="1"/>
  <c r="DZ43" i="3"/>
  <c r="DZ40" i="3"/>
  <c r="DZ42" i="3"/>
  <c r="DZ45" i="3"/>
  <c r="DZ30" i="3"/>
  <c r="DZ35" i="3"/>
  <c r="DZ28" i="3"/>
  <c r="DZ10" i="3"/>
  <c r="DZ140" i="3" s="1"/>
  <c r="DZ21" i="3"/>
  <c r="DZ22" i="3" s="1"/>
  <c r="DZ33" i="3"/>
  <c r="DZ76" i="3"/>
  <c r="DZ14" i="3"/>
  <c r="DZ20" i="3"/>
  <c r="DZ27" i="3"/>
  <c r="DZ31" i="3"/>
  <c r="DZ32" i="3" s="1"/>
  <c r="DZ41" i="3"/>
  <c r="DZ19" i="3"/>
  <c r="DZ18" i="3"/>
  <c r="DZ84" i="3"/>
  <c r="DZ86" i="3"/>
  <c r="DZ82" i="3"/>
  <c r="DZ85" i="3"/>
  <c r="DZ81" i="3"/>
  <c r="DZ83" i="3"/>
  <c r="BI110" i="3"/>
  <c r="BI9" i="3" s="1"/>
  <c r="EW110" i="3"/>
  <c r="EW9" i="3" s="1"/>
  <c r="DX71" i="3"/>
  <c r="EU117" i="3"/>
  <c r="EU141" i="3"/>
  <c r="DW52" i="3"/>
  <c r="DW49" i="3"/>
  <c r="DW53" i="3"/>
  <c r="DW51" i="3"/>
  <c r="DW54" i="3"/>
  <c r="DW50" i="3"/>
  <c r="BH123" i="3"/>
  <c r="BH144" i="3"/>
  <c r="BH120" i="3"/>
  <c r="BH141" i="3"/>
  <c r="CD128" i="3"/>
  <c r="CD120" i="3"/>
  <c r="CD119" i="3"/>
  <c r="CD22" i="3"/>
  <c r="CA20" i="16"/>
  <c r="DW17" i="3"/>
  <c r="DW12" i="3"/>
  <c r="B28" i="6"/>
  <c r="C28" i="6" s="1"/>
  <c r="BH94" i="16"/>
  <c r="BH95" i="16"/>
  <c r="BH98" i="16"/>
  <c r="BH96" i="16"/>
  <c r="BH97" i="16"/>
  <c r="BH36" i="16"/>
  <c r="BH99" i="16"/>
  <c r="DX101" i="16"/>
  <c r="CD101" i="16"/>
  <c r="DA101" i="16"/>
  <c r="EA6" i="3"/>
  <c r="EA110" i="3" s="1"/>
  <c r="EA9" i="3" s="1"/>
  <c r="FU6" i="3"/>
  <c r="FU110" i="3" s="1"/>
  <c r="FU9" i="3" s="1"/>
  <c r="CG6" i="3"/>
  <c r="DD6" i="3"/>
  <c r="DD110" i="3" s="1"/>
  <c r="DD9" i="3" s="1"/>
  <c r="EX6" i="3"/>
  <c r="FR12" i="3" l="1"/>
  <c r="FR79" i="3"/>
  <c r="FS122" i="3"/>
  <c r="CD122" i="3"/>
  <c r="DX122" i="3"/>
  <c r="EU122" i="3"/>
  <c r="BH122" i="3"/>
  <c r="BH23" i="3" s="1"/>
  <c r="ER61" i="3"/>
  <c r="ER62" i="3"/>
  <c r="ER63" i="3"/>
  <c r="ER64" i="3"/>
  <c r="FP61" i="3"/>
  <c r="FP62" i="3"/>
  <c r="FP63" i="3"/>
  <c r="FP64" i="3"/>
  <c r="CX61" i="3"/>
  <c r="CX62" i="3"/>
  <c r="CX63" i="3"/>
  <c r="CY61" i="3"/>
  <c r="CY62" i="3"/>
  <c r="CY63" i="3"/>
  <c r="DD88" i="3"/>
  <c r="FU88" i="3"/>
  <c r="EA88" i="3"/>
  <c r="EW88" i="3"/>
  <c r="BE64" i="3"/>
  <c r="BE63" i="3"/>
  <c r="BE62" i="3"/>
  <c r="BE61" i="3"/>
  <c r="BI88" i="3"/>
  <c r="AL82" i="16" s="1"/>
  <c r="CF88" i="3"/>
  <c r="AK130" i="3"/>
  <c r="FR54" i="3"/>
  <c r="FR25" i="3"/>
  <c r="FR49" i="3"/>
  <c r="FR23" i="3"/>
  <c r="FR24" i="3"/>
  <c r="BI101" i="3"/>
  <c r="BI95" i="16" s="1"/>
  <c r="BI100" i="3"/>
  <c r="BI94" i="16" s="1"/>
  <c r="BI99" i="3"/>
  <c r="BG93" i="16" s="1"/>
  <c r="BI98" i="3"/>
  <c r="BG92" i="16" s="1"/>
  <c r="BI105" i="3"/>
  <c r="BI99" i="16" s="1"/>
  <c r="BI104" i="3"/>
  <c r="BI98" i="16" s="1"/>
  <c r="BI103" i="3"/>
  <c r="BI97" i="16" s="1"/>
  <c r="BI102" i="3"/>
  <c r="BI96" i="16" s="1"/>
  <c r="DD100" i="3"/>
  <c r="DD99" i="3"/>
  <c r="DD98" i="3"/>
  <c r="DD104" i="3"/>
  <c r="DD103" i="3"/>
  <c r="DD102" i="3"/>
  <c r="DD101" i="3"/>
  <c r="DD105" i="3"/>
  <c r="FU100" i="3"/>
  <c r="FU99" i="3"/>
  <c r="FU101" i="3"/>
  <c r="FU104" i="3"/>
  <c r="FU103" i="3"/>
  <c r="FU102" i="3"/>
  <c r="FU98" i="3"/>
  <c r="FU105" i="3"/>
  <c r="EA101" i="3"/>
  <c r="EA99" i="3"/>
  <c r="EA98" i="3"/>
  <c r="EA100" i="3"/>
  <c r="EA104" i="3"/>
  <c r="EA103" i="3"/>
  <c r="EA102" i="3"/>
  <c r="EA105" i="3"/>
  <c r="EW100" i="3"/>
  <c r="EW99" i="3"/>
  <c r="EW101" i="3"/>
  <c r="EW104" i="3"/>
  <c r="EW98" i="3"/>
  <c r="EW103" i="3"/>
  <c r="EW102" i="3"/>
  <c r="EW105" i="3"/>
  <c r="CF100" i="3"/>
  <c r="CF99" i="3"/>
  <c r="CF98" i="3"/>
  <c r="CF101" i="3"/>
  <c r="CF104" i="3"/>
  <c r="CF103" i="3"/>
  <c r="CF102" i="3"/>
  <c r="CF105" i="3"/>
  <c r="EA90" i="3"/>
  <c r="EA87" i="3"/>
  <c r="EA93" i="3"/>
  <c r="EA92" i="3"/>
  <c r="EA91" i="3"/>
  <c r="EA89" i="3"/>
  <c r="EA96" i="3"/>
  <c r="EA95" i="3"/>
  <c r="EA94" i="3"/>
  <c r="BI90" i="3"/>
  <c r="BG84" i="16" s="1"/>
  <c r="BI89" i="3"/>
  <c r="BG83" i="16" s="1"/>
  <c r="BI87" i="3"/>
  <c r="BG81" i="16" s="1"/>
  <c r="BI93" i="3"/>
  <c r="BG87" i="16" s="1"/>
  <c r="BI92" i="3"/>
  <c r="BG86" i="16" s="1"/>
  <c r="BI91" i="3"/>
  <c r="BG85" i="16" s="1"/>
  <c r="BI94" i="3"/>
  <c r="BG88" i="16" s="1"/>
  <c r="BI96" i="3"/>
  <c r="BG90" i="16" s="1"/>
  <c r="BI95" i="3"/>
  <c r="BG89" i="16" s="1"/>
  <c r="DD89" i="3"/>
  <c r="DD87" i="3"/>
  <c r="DD93" i="3"/>
  <c r="DD90" i="3"/>
  <c r="DD92" i="3"/>
  <c r="DD91" i="3"/>
  <c r="DD96" i="3"/>
  <c r="DD95" i="3"/>
  <c r="DD94" i="3"/>
  <c r="FU91" i="3"/>
  <c r="FU87" i="3"/>
  <c r="FU90" i="3"/>
  <c r="FU89" i="3"/>
  <c r="FU92" i="3"/>
  <c r="FU95" i="3"/>
  <c r="FU94" i="3"/>
  <c r="FU93" i="3"/>
  <c r="FU96" i="3"/>
  <c r="EW91" i="3"/>
  <c r="EW90" i="3"/>
  <c r="EW87" i="3"/>
  <c r="EW89" i="3"/>
  <c r="EW92" i="3"/>
  <c r="EW95" i="3"/>
  <c r="EW94" i="3"/>
  <c r="EW93" i="3"/>
  <c r="EW96" i="3"/>
  <c r="CF89" i="3"/>
  <c r="CF87" i="3"/>
  <c r="CF90" i="3"/>
  <c r="CF93" i="3"/>
  <c r="CF92" i="3"/>
  <c r="CF91" i="3"/>
  <c r="CF96" i="3"/>
  <c r="CF95" i="3"/>
  <c r="CF94" i="3"/>
  <c r="EV71" i="3"/>
  <c r="FR52" i="3"/>
  <c r="AJ12" i="3"/>
  <c r="AJ17" i="3"/>
  <c r="FR37" i="3"/>
  <c r="FR36" i="3"/>
  <c r="AJ57" i="3"/>
  <c r="AJ135" i="3"/>
  <c r="AJ59" i="3"/>
  <c r="AJ56" i="3"/>
  <c r="AJ58" i="3"/>
  <c r="AJ133" i="3"/>
  <c r="AJ134" i="3"/>
  <c r="AJ60" i="3"/>
  <c r="AJ132" i="3"/>
  <c r="AJ79" i="3"/>
  <c r="AJ78" i="3"/>
  <c r="AJ36" i="3"/>
  <c r="AJ37" i="3"/>
  <c r="AJ24" i="3"/>
  <c r="AJ26" i="3"/>
  <c r="AJ25" i="3"/>
  <c r="AJ23" i="3"/>
  <c r="AJ50" i="3"/>
  <c r="AJ54" i="3"/>
  <c r="AJ53" i="3"/>
  <c r="AJ52" i="3"/>
  <c r="AJ49" i="3"/>
  <c r="AJ51" i="3"/>
  <c r="BF37" i="3"/>
  <c r="BC35" i="16" s="1"/>
  <c r="BF36" i="3"/>
  <c r="BC34" i="16" s="1"/>
  <c r="DA37" i="3"/>
  <c r="DA36" i="3"/>
  <c r="BG37" i="3"/>
  <c r="BG36" i="3"/>
  <c r="BG25" i="3"/>
  <c r="FT69" i="3"/>
  <c r="BG23" i="3"/>
  <c r="BG26" i="3"/>
  <c r="AI130" i="3"/>
  <c r="CC130" i="3"/>
  <c r="CC64" i="3" s="1"/>
  <c r="BF60" i="3"/>
  <c r="BC54" i="16" s="1"/>
  <c r="BF58" i="3"/>
  <c r="BC52" i="16" s="1"/>
  <c r="DA17" i="3"/>
  <c r="BF26" i="3"/>
  <c r="BC24" i="16" s="1"/>
  <c r="BF23" i="3"/>
  <c r="BC21" i="16" s="1"/>
  <c r="BF25" i="3"/>
  <c r="BC23" i="16" s="1"/>
  <c r="BG51" i="3"/>
  <c r="BG12" i="3"/>
  <c r="BG12" i="16" s="1"/>
  <c r="BG78" i="3"/>
  <c r="ES130" i="3"/>
  <c r="BF57" i="3"/>
  <c r="BC51" i="16" s="1"/>
  <c r="BF136" i="3"/>
  <c r="BF132" i="3"/>
  <c r="BF56" i="3"/>
  <c r="BC50" i="16" s="1"/>
  <c r="BF135" i="3"/>
  <c r="BF134" i="3"/>
  <c r="BF133" i="3"/>
  <c r="BF59" i="3"/>
  <c r="BC53" i="16" s="1"/>
  <c r="BH112" i="3"/>
  <c r="BH17" i="3" s="1"/>
  <c r="DX79" i="3"/>
  <c r="CD112" i="3"/>
  <c r="CD17" i="3" s="1"/>
  <c r="BG53" i="3"/>
  <c r="BG49" i="3"/>
  <c r="BF52" i="3"/>
  <c r="BC46" i="16" s="1"/>
  <c r="BG54" i="3"/>
  <c r="CD127" i="3"/>
  <c r="BG50" i="3"/>
  <c r="FQ130" i="3"/>
  <c r="CB130" i="3"/>
  <c r="CB64" i="3" s="1"/>
  <c r="DV130" i="3"/>
  <c r="DV63" i="3" s="1"/>
  <c r="FS127" i="3"/>
  <c r="BG134" i="3"/>
  <c r="DA25" i="3"/>
  <c r="CE119" i="3"/>
  <c r="DA24" i="3"/>
  <c r="DA26" i="3"/>
  <c r="DY69" i="3"/>
  <c r="DA52" i="3"/>
  <c r="DA54" i="3"/>
  <c r="DA79" i="3"/>
  <c r="BF12" i="3"/>
  <c r="BF12" i="16" s="1"/>
  <c r="BF79" i="3"/>
  <c r="BC73" i="16" s="1"/>
  <c r="DX26" i="3"/>
  <c r="DX112" i="3"/>
  <c r="DX12" i="3" s="1"/>
  <c r="BG136" i="3"/>
  <c r="BG60" i="3"/>
  <c r="BG58" i="3"/>
  <c r="BF49" i="3"/>
  <c r="BC43" i="16" s="1"/>
  <c r="BF54" i="3"/>
  <c r="BC48" i="16" s="1"/>
  <c r="BF50" i="3"/>
  <c r="BC44" i="16" s="1"/>
  <c r="BG133" i="3"/>
  <c r="BG57" i="3"/>
  <c r="BF51" i="3"/>
  <c r="BC45" i="16" s="1"/>
  <c r="BG56" i="3"/>
  <c r="BG135" i="3"/>
  <c r="BG59" i="3"/>
  <c r="FR135" i="3"/>
  <c r="DX137" i="3"/>
  <c r="DX55" i="3" s="1"/>
  <c r="DX58" i="3" s="1"/>
  <c r="DX115" i="3"/>
  <c r="DX50" i="3" s="1"/>
  <c r="EU127" i="3"/>
  <c r="BH127" i="3"/>
  <c r="BH137" i="3"/>
  <c r="BH55" i="3" s="1"/>
  <c r="BH56" i="3" s="1"/>
  <c r="DB125" i="3"/>
  <c r="DA53" i="3"/>
  <c r="DA51" i="3"/>
  <c r="DA50" i="3"/>
  <c r="DA57" i="3"/>
  <c r="CZ130" i="3"/>
  <c r="CZ64" i="3" s="1"/>
  <c r="FR134" i="3"/>
  <c r="FR136" i="3"/>
  <c r="FR58" i="3"/>
  <c r="FR59" i="3"/>
  <c r="FR60" i="3"/>
  <c r="FR57" i="3"/>
  <c r="FR56" i="3"/>
  <c r="FR132" i="3"/>
  <c r="DA56" i="3"/>
  <c r="DC124" i="3"/>
  <c r="DC143" i="3"/>
  <c r="DB139" i="3"/>
  <c r="DA133" i="3"/>
  <c r="DA134" i="3"/>
  <c r="DY70" i="3"/>
  <c r="DA60" i="3"/>
  <c r="CE138" i="3"/>
  <c r="DA58" i="3"/>
  <c r="DA135" i="3"/>
  <c r="DA132" i="3"/>
  <c r="DA136" i="3"/>
  <c r="DC118" i="3"/>
  <c r="DX127" i="3"/>
  <c r="FR50" i="3"/>
  <c r="DY144" i="3"/>
  <c r="FR51" i="3"/>
  <c r="DB67" i="3"/>
  <c r="DY113" i="3"/>
  <c r="DY66" i="3"/>
  <c r="DY129" i="3"/>
  <c r="FS142" i="3"/>
  <c r="FS79" i="3" s="1"/>
  <c r="DB118" i="3"/>
  <c r="DB119" i="3"/>
  <c r="CE141" i="3"/>
  <c r="DB128" i="3"/>
  <c r="CE124" i="3"/>
  <c r="DB117" i="3"/>
  <c r="CE116" i="3"/>
  <c r="FS12" i="3"/>
  <c r="FS17" i="3"/>
  <c r="DB131" i="3"/>
  <c r="CE129" i="3"/>
  <c r="CE117" i="3"/>
  <c r="DB113" i="3"/>
  <c r="CE143" i="3"/>
  <c r="CE126" i="3"/>
  <c r="CE140" i="3"/>
  <c r="CE128" i="3"/>
  <c r="DB140" i="3"/>
  <c r="DB144" i="3"/>
  <c r="CE123" i="3"/>
  <c r="CD24" i="3"/>
  <c r="DY120" i="3"/>
  <c r="DC126" i="3"/>
  <c r="DC125" i="3"/>
  <c r="DC128" i="3"/>
  <c r="DB121" i="3"/>
  <c r="DY71" i="3"/>
  <c r="DY140" i="3"/>
  <c r="DC114" i="3"/>
  <c r="DC131" i="3"/>
  <c r="DY119" i="3"/>
  <c r="DC69" i="3"/>
  <c r="DB143" i="3"/>
  <c r="DB138" i="3"/>
  <c r="DY124" i="3"/>
  <c r="DY131" i="3"/>
  <c r="DB124" i="3"/>
  <c r="DB116" i="3"/>
  <c r="DY68" i="3"/>
  <c r="DY125" i="3"/>
  <c r="CE139" i="3"/>
  <c r="CE144" i="3"/>
  <c r="DY126" i="3"/>
  <c r="DY114" i="3"/>
  <c r="DC129" i="3"/>
  <c r="DY138" i="3"/>
  <c r="DY121" i="3"/>
  <c r="DC66" i="3"/>
  <c r="DC70" i="3"/>
  <c r="DC68" i="3"/>
  <c r="DC140" i="3"/>
  <c r="DC121" i="3"/>
  <c r="DB123" i="3"/>
  <c r="DB114" i="3"/>
  <c r="DY143" i="3"/>
  <c r="DY141" i="3"/>
  <c r="DY116" i="3"/>
  <c r="CE125" i="3"/>
  <c r="CE120" i="3"/>
  <c r="CE118" i="3"/>
  <c r="FS137" i="3"/>
  <c r="FS55" i="3" s="1"/>
  <c r="FS136" i="3" s="1"/>
  <c r="DC116" i="3"/>
  <c r="DC139" i="3"/>
  <c r="EU112" i="3"/>
  <c r="DB120" i="3"/>
  <c r="DB129" i="3"/>
  <c r="DB126" i="3"/>
  <c r="DY139" i="3"/>
  <c r="DY128" i="3"/>
  <c r="DY117" i="3"/>
  <c r="CE131" i="3"/>
  <c r="CE121" i="3"/>
  <c r="CE113" i="3"/>
  <c r="CE112" i="3" s="1"/>
  <c r="DB68" i="3"/>
  <c r="DZ125" i="3"/>
  <c r="DC141" i="3"/>
  <c r="DC123" i="3"/>
  <c r="DB70" i="3"/>
  <c r="DZ121" i="3"/>
  <c r="DC120" i="3"/>
  <c r="DC119" i="3"/>
  <c r="DZ143" i="3"/>
  <c r="DB66" i="3"/>
  <c r="DZ71" i="3"/>
  <c r="FT141" i="3"/>
  <c r="EV120" i="3"/>
  <c r="DZ131" i="3"/>
  <c r="EV66" i="3"/>
  <c r="EV69" i="3"/>
  <c r="CD137" i="3"/>
  <c r="CD55" i="3" s="1"/>
  <c r="CD56" i="3" s="1"/>
  <c r="FS115" i="3"/>
  <c r="EV67" i="3"/>
  <c r="DZ119" i="3"/>
  <c r="DB71" i="3"/>
  <c r="EU142" i="3"/>
  <c r="ET130" i="3"/>
  <c r="FT68" i="3"/>
  <c r="EV114" i="3"/>
  <c r="CE66" i="3"/>
  <c r="DZ116" i="3"/>
  <c r="DZ138" i="3"/>
  <c r="DC138" i="3"/>
  <c r="FT71" i="3"/>
  <c r="DY118" i="3"/>
  <c r="CE70" i="3"/>
  <c r="DZ124" i="3"/>
  <c r="DZ118" i="3"/>
  <c r="DZ113" i="3"/>
  <c r="DZ128" i="3"/>
  <c r="EV70" i="3"/>
  <c r="CE69" i="3"/>
  <c r="CE67" i="3"/>
  <c r="EU137" i="3"/>
  <c r="EU55" i="3" s="1"/>
  <c r="EU56" i="3" s="1"/>
  <c r="CE71" i="3"/>
  <c r="CG110" i="3"/>
  <c r="CG9" i="3" s="1"/>
  <c r="DZ114" i="3"/>
  <c r="DZ144" i="3"/>
  <c r="DZ141" i="3"/>
  <c r="DC67" i="3"/>
  <c r="DC144" i="3"/>
  <c r="DC113" i="3"/>
  <c r="CD115" i="3"/>
  <c r="FT129" i="3"/>
  <c r="FT143" i="3"/>
  <c r="FT67" i="3"/>
  <c r="EV121" i="3"/>
  <c r="EV140" i="3"/>
  <c r="EV128" i="3"/>
  <c r="DW130" i="3"/>
  <c r="DW63" i="3" s="1"/>
  <c r="EW30" i="3"/>
  <c r="EW38" i="3"/>
  <c r="EW13" i="3"/>
  <c r="EW43" i="3"/>
  <c r="EW39" i="3"/>
  <c r="EW42" i="3"/>
  <c r="EW40" i="3"/>
  <c r="EW14" i="3"/>
  <c r="EW73" i="3"/>
  <c r="EW19" i="3"/>
  <c r="EW20" i="3"/>
  <c r="EW80" i="3"/>
  <c r="EW15" i="3"/>
  <c r="EW16" i="3" s="1"/>
  <c r="EW31" i="3"/>
  <c r="EW32" i="3" s="1"/>
  <c r="EW18" i="3"/>
  <c r="EW10" i="3"/>
  <c r="EW138" i="3" s="1"/>
  <c r="EW28" i="3"/>
  <c r="EW21" i="3"/>
  <c r="EW22" i="3" s="1"/>
  <c r="EW77" i="3"/>
  <c r="EW47" i="3"/>
  <c r="EW27" i="3"/>
  <c r="EW76" i="3"/>
  <c r="EW33" i="3"/>
  <c r="EW29" i="3"/>
  <c r="EW44" i="3"/>
  <c r="EW35" i="3"/>
  <c r="EW45" i="3"/>
  <c r="EW97" i="3"/>
  <c r="EW48" i="3"/>
  <c r="EW65" i="3"/>
  <c r="EW71" i="3" s="1"/>
  <c r="EW41" i="3"/>
  <c r="EW72" i="3"/>
  <c r="EW75" i="3"/>
  <c r="EW81" i="3"/>
  <c r="EW85" i="3"/>
  <c r="EW82" i="3"/>
  <c r="EW84" i="3"/>
  <c r="EW86" i="3"/>
  <c r="EW83" i="3"/>
  <c r="DZ120" i="3"/>
  <c r="DZ129" i="3"/>
  <c r="DZ126" i="3"/>
  <c r="DB22" i="3"/>
  <c r="CY20" i="16"/>
  <c r="FT117" i="3"/>
  <c r="FT113" i="3"/>
  <c r="FT124" i="3"/>
  <c r="EV119" i="3"/>
  <c r="EV113" i="3"/>
  <c r="EV125" i="3"/>
  <c r="EV123" i="3"/>
  <c r="EX110" i="3"/>
  <c r="EX9" i="3" s="1"/>
  <c r="DZ70" i="3"/>
  <c r="DZ68" i="3"/>
  <c r="DZ139" i="3"/>
  <c r="DZ66" i="3"/>
  <c r="FT116" i="3"/>
  <c r="FT128" i="3"/>
  <c r="FT66" i="3"/>
  <c r="EV131" i="3"/>
  <c r="DD27" i="3"/>
  <c r="DD77" i="3"/>
  <c r="DD41" i="3"/>
  <c r="DD33" i="3"/>
  <c r="DD76" i="3"/>
  <c r="DD75" i="3"/>
  <c r="DD72" i="3"/>
  <c r="DD38" i="3"/>
  <c r="DD43" i="3"/>
  <c r="DD47" i="3"/>
  <c r="DD40" i="3"/>
  <c r="DD21" i="3"/>
  <c r="DD22" i="3" s="1"/>
  <c r="DD19" i="3"/>
  <c r="DD65" i="3"/>
  <c r="DD68" i="3" s="1"/>
  <c r="DD35" i="3"/>
  <c r="DD73" i="3"/>
  <c r="DD42" i="3"/>
  <c r="DD28" i="3"/>
  <c r="DD44" i="3"/>
  <c r="DD20" i="3"/>
  <c r="DD13" i="3"/>
  <c r="DD18" i="3"/>
  <c r="DD17" i="16" s="1"/>
  <c r="DD45" i="3"/>
  <c r="DD48" i="3"/>
  <c r="DD30" i="3"/>
  <c r="DD31" i="3"/>
  <c r="DD32" i="3" s="1"/>
  <c r="DD14" i="3"/>
  <c r="DD29" i="3"/>
  <c r="DD97" i="3"/>
  <c r="DD15" i="3"/>
  <c r="DD16" i="3" s="1"/>
  <c r="DD80" i="3"/>
  <c r="DD39" i="3"/>
  <c r="DD10" i="3"/>
  <c r="DD143" i="3" s="1"/>
  <c r="DD85" i="3"/>
  <c r="DD86" i="3"/>
  <c r="DD82" i="3"/>
  <c r="DD81" i="3"/>
  <c r="DD84" i="3"/>
  <c r="DD83" i="3"/>
  <c r="DZ117" i="3"/>
  <c r="DZ67" i="3"/>
  <c r="DZ123" i="3"/>
  <c r="FT118" i="3"/>
  <c r="FT131" i="3"/>
  <c r="FT121" i="3"/>
  <c r="EV138" i="3"/>
  <c r="EV118" i="3"/>
  <c r="EV143" i="3"/>
  <c r="BI77" i="3"/>
  <c r="BG71" i="16" s="1"/>
  <c r="BI35" i="3"/>
  <c r="BG33" i="16" s="1"/>
  <c r="BI45" i="3"/>
  <c r="BI19" i="3"/>
  <c r="BG18" i="16" s="1"/>
  <c r="BI48" i="3"/>
  <c r="BI75" i="3"/>
  <c r="BG69" i="16" s="1"/>
  <c r="BI43" i="3"/>
  <c r="BG38" i="16" s="1"/>
  <c r="BI72" i="3"/>
  <c r="BI39" i="3"/>
  <c r="BG37" i="16" s="1"/>
  <c r="BI33" i="3"/>
  <c r="BI15" i="3"/>
  <c r="BI16" i="3" s="1"/>
  <c r="BI41" i="3"/>
  <c r="BI27" i="3"/>
  <c r="BI80" i="3"/>
  <c r="BG74" i="16" s="1"/>
  <c r="BI42" i="3"/>
  <c r="BI28" i="3"/>
  <c r="BI31" i="3"/>
  <c r="BI32" i="3" s="1"/>
  <c r="BG30" i="16" s="1"/>
  <c r="BI76" i="3"/>
  <c r="BI20" i="3"/>
  <c r="BG19" i="16" s="1"/>
  <c r="BI14" i="3"/>
  <c r="BG14" i="16" s="1"/>
  <c r="BI29" i="3"/>
  <c r="BG27" i="16" s="1"/>
  <c r="BI65" i="3"/>
  <c r="BI71" i="3" s="1"/>
  <c r="BI47" i="3"/>
  <c r="BG41" i="16" s="1"/>
  <c r="BI10" i="3"/>
  <c r="BI143" i="3" s="1"/>
  <c r="BI97" i="3"/>
  <c r="BG91" i="16" s="1"/>
  <c r="BI40" i="3"/>
  <c r="BI38" i="3"/>
  <c r="BI36" i="16" s="1"/>
  <c r="BI73" i="3"/>
  <c r="BI13" i="3"/>
  <c r="BG13" i="16" s="1"/>
  <c r="BI44" i="3"/>
  <c r="BG39" i="16" s="1"/>
  <c r="BI30" i="3"/>
  <c r="BG28" i="16" s="1"/>
  <c r="BI21" i="3"/>
  <c r="BI18" i="3"/>
  <c r="BI17" i="16" s="1"/>
  <c r="BI86" i="3"/>
  <c r="BG80" i="16" s="1"/>
  <c r="BI83" i="3"/>
  <c r="BG77" i="16" s="1"/>
  <c r="BI85" i="3"/>
  <c r="BG79" i="16" s="1"/>
  <c r="BI82" i="3"/>
  <c r="BG76" i="16" s="1"/>
  <c r="BI84" i="3"/>
  <c r="BG78" i="16" s="1"/>
  <c r="BI81" i="3"/>
  <c r="BG75" i="16" s="1"/>
  <c r="CF27" i="3"/>
  <c r="CF38" i="3"/>
  <c r="CF35" i="3"/>
  <c r="CF28" i="3"/>
  <c r="CF21" i="3"/>
  <c r="CF22" i="3" s="1"/>
  <c r="CF18" i="3"/>
  <c r="CF17" i="16" s="1"/>
  <c r="CF97" i="3"/>
  <c r="CF15" i="3"/>
  <c r="CF16" i="3" s="1"/>
  <c r="CF14" i="3"/>
  <c r="CF29" i="3"/>
  <c r="CF33" i="3"/>
  <c r="CF43" i="3"/>
  <c r="CF65" i="3"/>
  <c r="CF66" i="3" s="1"/>
  <c r="CF80" i="3"/>
  <c r="CF77" i="3"/>
  <c r="CF13" i="3"/>
  <c r="CF39" i="3"/>
  <c r="CF40" i="3"/>
  <c r="CF47" i="3"/>
  <c r="CF19" i="3"/>
  <c r="CF10" i="3"/>
  <c r="CF139" i="3" s="1"/>
  <c r="CF31" i="3"/>
  <c r="CF32" i="3" s="1"/>
  <c r="CF44" i="3"/>
  <c r="CF73" i="3"/>
  <c r="CF45" i="3"/>
  <c r="CF20" i="3"/>
  <c r="CF75" i="3"/>
  <c r="CF30" i="3"/>
  <c r="CF76" i="3"/>
  <c r="CF41" i="3"/>
  <c r="CF72" i="3"/>
  <c r="CF48" i="3"/>
  <c r="CF42" i="3"/>
  <c r="CF84" i="3"/>
  <c r="CF83" i="3"/>
  <c r="CF82" i="3"/>
  <c r="CF81" i="3"/>
  <c r="CF86" i="3"/>
  <c r="CF85" i="3"/>
  <c r="EU115" i="3"/>
  <c r="FT139" i="3"/>
  <c r="FT144" i="3"/>
  <c r="FT138" i="3"/>
  <c r="EV129" i="3"/>
  <c r="EV141" i="3"/>
  <c r="EV116" i="3"/>
  <c r="FU41" i="3"/>
  <c r="FU31" i="3"/>
  <c r="FU32" i="3" s="1"/>
  <c r="FU39" i="3"/>
  <c r="FU73" i="3"/>
  <c r="FU19" i="3"/>
  <c r="FU45" i="3"/>
  <c r="FU28" i="3"/>
  <c r="FU75" i="3"/>
  <c r="FU65" i="3"/>
  <c r="FU70" i="3" s="1"/>
  <c r="FU14" i="3"/>
  <c r="FU20" i="3"/>
  <c r="FU42" i="3"/>
  <c r="FU30" i="3"/>
  <c r="FU15" i="3"/>
  <c r="FU16" i="3" s="1"/>
  <c r="FU80" i="3"/>
  <c r="FU10" i="3"/>
  <c r="FU144" i="3" s="1"/>
  <c r="FU27" i="3"/>
  <c r="FU97" i="3"/>
  <c r="FU76" i="3"/>
  <c r="FU33" i="3"/>
  <c r="FU77" i="3"/>
  <c r="FU38" i="3"/>
  <c r="FU43" i="3"/>
  <c r="FU48" i="3"/>
  <c r="FU44" i="3"/>
  <c r="FU40" i="3"/>
  <c r="FU21" i="3"/>
  <c r="FU22" i="3" s="1"/>
  <c r="FU47" i="3"/>
  <c r="FU35" i="3"/>
  <c r="FU72" i="3"/>
  <c r="FU29" i="3"/>
  <c r="FU13" i="3"/>
  <c r="FU18" i="3"/>
  <c r="FU82" i="3"/>
  <c r="FU83" i="3"/>
  <c r="FU85" i="3"/>
  <c r="FU81" i="3"/>
  <c r="FU84" i="3"/>
  <c r="FU86" i="3"/>
  <c r="BG9" i="16"/>
  <c r="BH115" i="3"/>
  <c r="BH142" i="3"/>
  <c r="FT114" i="3"/>
  <c r="FT119" i="3"/>
  <c r="FT126" i="3"/>
  <c r="EV126" i="3"/>
  <c r="EA13" i="3"/>
  <c r="EA45" i="3"/>
  <c r="EA33" i="3"/>
  <c r="EA40" i="3"/>
  <c r="EA15" i="3"/>
  <c r="EA16" i="3" s="1"/>
  <c r="EA43" i="3"/>
  <c r="EA75" i="3"/>
  <c r="EA77" i="3"/>
  <c r="EA73" i="3"/>
  <c r="EA31" i="3"/>
  <c r="EA32" i="3" s="1"/>
  <c r="EA72" i="3"/>
  <c r="EA48" i="3"/>
  <c r="EA28" i="3"/>
  <c r="EA29" i="3"/>
  <c r="EA42" i="3"/>
  <c r="EA39" i="3"/>
  <c r="EA80" i="3"/>
  <c r="EA21" i="3"/>
  <c r="EA22" i="3" s="1"/>
  <c r="EA18" i="3"/>
  <c r="EA10" i="3"/>
  <c r="EA114" i="3" s="1"/>
  <c r="EA30" i="3"/>
  <c r="EA35" i="3"/>
  <c r="EA97" i="3"/>
  <c r="EA76" i="3"/>
  <c r="EA47" i="3"/>
  <c r="EA20" i="3"/>
  <c r="EA41" i="3"/>
  <c r="EA38" i="3"/>
  <c r="EA44" i="3"/>
  <c r="EA27" i="3"/>
  <c r="EA65" i="3"/>
  <c r="EA68" i="3" s="1"/>
  <c r="EA14" i="3"/>
  <c r="EA19" i="3"/>
  <c r="EA83" i="3"/>
  <c r="EA85" i="3"/>
  <c r="EA81" i="3"/>
  <c r="EA82" i="3"/>
  <c r="EA86" i="3"/>
  <c r="EA84" i="3"/>
  <c r="FT123" i="3"/>
  <c r="FT125" i="3"/>
  <c r="FT120" i="3"/>
  <c r="CD78" i="3"/>
  <c r="CD79" i="3"/>
  <c r="EV144" i="3"/>
  <c r="EV124" i="3"/>
  <c r="EV117" i="3"/>
  <c r="B29" i="6"/>
  <c r="C29" i="6" s="1"/>
  <c r="FT101" i="16"/>
  <c r="DB101" i="16"/>
  <c r="EV101" i="16"/>
  <c r="DY101" i="16"/>
  <c r="EY6" i="3"/>
  <c r="DE6" i="3"/>
  <c r="FV6" i="3"/>
  <c r="FV110" i="3" s="1"/>
  <c r="FV9" i="3" s="1"/>
  <c r="EB6" i="3"/>
  <c r="DC122" i="3" l="1"/>
  <c r="DC23" i="3" s="1"/>
  <c r="DB122" i="3"/>
  <c r="CE122" i="3"/>
  <c r="CE25" i="3" s="1"/>
  <c r="DZ122" i="3"/>
  <c r="DZ24" i="3" s="1"/>
  <c r="DY122" i="3"/>
  <c r="FT122" i="3"/>
  <c r="EV122" i="3"/>
  <c r="AI63" i="3"/>
  <c r="AI64" i="3"/>
  <c r="AI61" i="3"/>
  <c r="AI62" i="3"/>
  <c r="ET64" i="3"/>
  <c r="ET61" i="3"/>
  <c r="ET62" i="3"/>
  <c r="ET63" i="3"/>
  <c r="FQ62" i="3"/>
  <c r="FQ63" i="3"/>
  <c r="FQ61" i="3"/>
  <c r="FQ64" i="3"/>
  <c r="AK61" i="3"/>
  <c r="AK62" i="3"/>
  <c r="AK63" i="3"/>
  <c r="AK64" i="3"/>
  <c r="ES62" i="3"/>
  <c r="ES61" i="3"/>
  <c r="ES64" i="3"/>
  <c r="ES63" i="3"/>
  <c r="DW61" i="3"/>
  <c r="DW62" i="3"/>
  <c r="DW64" i="3"/>
  <c r="DV61" i="3"/>
  <c r="DV62" i="3"/>
  <c r="DV64" i="3"/>
  <c r="CZ63" i="3"/>
  <c r="CZ61" i="3"/>
  <c r="CZ62" i="3"/>
  <c r="FV88" i="3"/>
  <c r="EX88" i="3"/>
  <c r="CB63" i="3"/>
  <c r="CB62" i="3"/>
  <c r="CC63" i="3"/>
  <c r="CC62" i="3"/>
  <c r="CB61" i="3"/>
  <c r="CC61" i="3"/>
  <c r="CG88" i="3"/>
  <c r="CD12" i="3"/>
  <c r="EX101" i="3"/>
  <c r="EX100" i="3"/>
  <c r="EX98" i="3"/>
  <c r="EX105" i="3"/>
  <c r="EX104" i="3"/>
  <c r="EX103" i="3"/>
  <c r="EX102" i="3"/>
  <c r="EX99" i="3"/>
  <c r="FV101" i="3"/>
  <c r="FV100" i="3"/>
  <c r="FV98" i="3"/>
  <c r="FV105" i="3"/>
  <c r="FV99" i="3"/>
  <c r="FV104" i="3"/>
  <c r="FV103" i="3"/>
  <c r="FV102" i="3"/>
  <c r="CG101" i="3"/>
  <c r="CG100" i="3"/>
  <c r="CG99" i="3"/>
  <c r="CG98" i="3"/>
  <c r="CG105" i="3"/>
  <c r="CG104" i="3"/>
  <c r="CG103" i="3"/>
  <c r="CG102" i="3"/>
  <c r="FV89" i="3"/>
  <c r="FV87" i="3"/>
  <c r="FV92" i="3"/>
  <c r="FV91" i="3"/>
  <c r="FV90" i="3"/>
  <c r="FV96" i="3"/>
  <c r="FV95" i="3"/>
  <c r="FV94" i="3"/>
  <c r="FV93" i="3"/>
  <c r="EX89" i="3"/>
  <c r="EX87" i="3"/>
  <c r="EX92" i="3"/>
  <c r="EX91" i="3"/>
  <c r="EX90" i="3"/>
  <c r="EX96" i="3"/>
  <c r="EX95" i="3"/>
  <c r="EX94" i="3"/>
  <c r="EX93" i="3"/>
  <c r="CG90" i="3"/>
  <c r="CG89" i="3"/>
  <c r="CG87" i="3"/>
  <c r="CG92" i="3"/>
  <c r="CG91" i="3"/>
  <c r="CG94" i="3"/>
  <c r="CG96" i="3"/>
  <c r="CG93" i="3"/>
  <c r="CG95" i="3"/>
  <c r="EU36" i="3"/>
  <c r="EU37" i="3"/>
  <c r="FS36" i="3"/>
  <c r="FS37" i="3"/>
  <c r="DX17" i="3"/>
  <c r="AJ130" i="3"/>
  <c r="BH37" i="3"/>
  <c r="BH36" i="3"/>
  <c r="CD37" i="3"/>
  <c r="CD36" i="3"/>
  <c r="DX37" i="3"/>
  <c r="DX36" i="3"/>
  <c r="BF130" i="3"/>
  <c r="BH12" i="3"/>
  <c r="BH12" i="16" s="1"/>
  <c r="BH134" i="3"/>
  <c r="DX135" i="3"/>
  <c r="DX51" i="3"/>
  <c r="DX23" i="3"/>
  <c r="DX53" i="3"/>
  <c r="CD25" i="3"/>
  <c r="DY112" i="3"/>
  <c r="DY17" i="3" s="1"/>
  <c r="DX24" i="3"/>
  <c r="DX25" i="3"/>
  <c r="DC112" i="3"/>
  <c r="DC12" i="3" s="1"/>
  <c r="DZ112" i="3"/>
  <c r="DZ17" i="3" s="1"/>
  <c r="DX49" i="3"/>
  <c r="DX54" i="3"/>
  <c r="DX52" i="3"/>
  <c r="CD26" i="3"/>
  <c r="CD23" i="3"/>
  <c r="DB112" i="3"/>
  <c r="DB17" i="3" s="1"/>
  <c r="BG10" i="16"/>
  <c r="DC142" i="3"/>
  <c r="DC79" i="3" s="1"/>
  <c r="DC115" i="3"/>
  <c r="DC52" i="3" s="1"/>
  <c r="CE127" i="3"/>
  <c r="DC127" i="3"/>
  <c r="DY127" i="3"/>
  <c r="BG130" i="3"/>
  <c r="FR130" i="3"/>
  <c r="DZ142" i="3"/>
  <c r="DZ79" i="3" s="1"/>
  <c r="BH136" i="3"/>
  <c r="BH57" i="3"/>
  <c r="BH132" i="3"/>
  <c r="BH59" i="3"/>
  <c r="BH58" i="3"/>
  <c r="BH135" i="3"/>
  <c r="BH60" i="3"/>
  <c r="BH133" i="3"/>
  <c r="DX57" i="3"/>
  <c r="DX134" i="3"/>
  <c r="DX56" i="3"/>
  <c r="DX60" i="3"/>
  <c r="DX133" i="3"/>
  <c r="DX136" i="3"/>
  <c r="DX132" i="3"/>
  <c r="DX59" i="3"/>
  <c r="CE115" i="3"/>
  <c r="CE50" i="3" s="1"/>
  <c r="DZ127" i="3"/>
  <c r="EV112" i="3"/>
  <c r="EV12" i="3" s="1"/>
  <c r="DB137" i="3"/>
  <c r="DB55" i="3" s="1"/>
  <c r="DB57" i="3" s="1"/>
  <c r="DB25" i="3"/>
  <c r="DY142" i="3"/>
  <c r="DY79" i="3" s="1"/>
  <c r="BG15" i="16"/>
  <c r="CD58" i="3"/>
  <c r="DB115" i="3"/>
  <c r="DB54" i="3" s="1"/>
  <c r="BH25" i="3"/>
  <c r="BH24" i="3"/>
  <c r="BH26" i="3"/>
  <c r="CE142" i="3"/>
  <c r="CE78" i="3" s="1"/>
  <c r="DY24" i="3"/>
  <c r="CD134" i="3"/>
  <c r="CD57" i="3"/>
  <c r="DZ115" i="3"/>
  <c r="DZ49" i="3" s="1"/>
  <c r="DY137" i="3"/>
  <c r="DY55" i="3" s="1"/>
  <c r="DY59" i="3" s="1"/>
  <c r="CE137" i="3"/>
  <c r="CE55" i="3" s="1"/>
  <c r="CE132" i="3" s="1"/>
  <c r="DB127" i="3"/>
  <c r="CD136" i="3"/>
  <c r="BG29" i="16"/>
  <c r="FS59" i="3"/>
  <c r="DA130" i="3"/>
  <c r="DA64" i="3" s="1"/>
  <c r="DZ137" i="3"/>
  <c r="DZ55" i="3" s="1"/>
  <c r="DZ56" i="3" s="1"/>
  <c r="CD132" i="3"/>
  <c r="CD135" i="3"/>
  <c r="CD133" i="3"/>
  <c r="FS78" i="3"/>
  <c r="DY115" i="3"/>
  <c r="DY53" i="3" s="1"/>
  <c r="CD59" i="3"/>
  <c r="DB142" i="3"/>
  <c r="CD60" i="3"/>
  <c r="DD67" i="3"/>
  <c r="EU57" i="3"/>
  <c r="FS54" i="3"/>
  <c r="FS51" i="3"/>
  <c r="FS52" i="3"/>
  <c r="FS53" i="3"/>
  <c r="FS50" i="3"/>
  <c r="FS49" i="3"/>
  <c r="EU23" i="3"/>
  <c r="EU24" i="3"/>
  <c r="EU25" i="3"/>
  <c r="EU26" i="3"/>
  <c r="FS25" i="3"/>
  <c r="FS26" i="3"/>
  <c r="FS23" i="3"/>
  <c r="FS24" i="3"/>
  <c r="EU79" i="3"/>
  <c r="EU78" i="3"/>
  <c r="EU12" i="3"/>
  <c r="EU17" i="3"/>
  <c r="EU52" i="3"/>
  <c r="EU49" i="3"/>
  <c r="EU51" i="3"/>
  <c r="EU54" i="3"/>
  <c r="EU53" i="3"/>
  <c r="EU50" i="3"/>
  <c r="CF120" i="3"/>
  <c r="FT127" i="3"/>
  <c r="BI129" i="3"/>
  <c r="CF118" i="3"/>
  <c r="DC137" i="3"/>
  <c r="DC55" i="3" s="1"/>
  <c r="DC135" i="3" s="1"/>
  <c r="CF71" i="3"/>
  <c r="BI139" i="3"/>
  <c r="DD116" i="3"/>
  <c r="BI138" i="3"/>
  <c r="DD120" i="3"/>
  <c r="FS56" i="3"/>
  <c r="BI70" i="3"/>
  <c r="DD124" i="3"/>
  <c r="CE12" i="3"/>
  <c r="CE17" i="3"/>
  <c r="CF141" i="3"/>
  <c r="DD66" i="3"/>
  <c r="FS60" i="3"/>
  <c r="FS134" i="3"/>
  <c r="FS58" i="3"/>
  <c r="FS135" i="3"/>
  <c r="FS57" i="3"/>
  <c r="FS132" i="3"/>
  <c r="FS133" i="3"/>
  <c r="CF125" i="3"/>
  <c r="BI144" i="3"/>
  <c r="BI142" i="3" s="1"/>
  <c r="BI120" i="3"/>
  <c r="DD69" i="3"/>
  <c r="EA67" i="3"/>
  <c r="FU116" i="3"/>
  <c r="EU60" i="3"/>
  <c r="EU134" i="3"/>
  <c r="EU58" i="3"/>
  <c r="EU135" i="3"/>
  <c r="EU59" i="3"/>
  <c r="EU133" i="3"/>
  <c r="EU132" i="3"/>
  <c r="CF140" i="3"/>
  <c r="EU136" i="3"/>
  <c r="CF119" i="3"/>
  <c r="BI126" i="3"/>
  <c r="CF121" i="3"/>
  <c r="BI114" i="3"/>
  <c r="DD71" i="3"/>
  <c r="EW116" i="3"/>
  <c r="FU68" i="3"/>
  <c r="FU129" i="3"/>
  <c r="CF143" i="3"/>
  <c r="CF131" i="3"/>
  <c r="BI69" i="3"/>
  <c r="BI67" i="3"/>
  <c r="DD141" i="3"/>
  <c r="DD70" i="3"/>
  <c r="FU71" i="3"/>
  <c r="FU124" i="3"/>
  <c r="FU67" i="3"/>
  <c r="CF138" i="3"/>
  <c r="BI68" i="3"/>
  <c r="EW129" i="3"/>
  <c r="EA123" i="3"/>
  <c r="EA140" i="3"/>
  <c r="FU113" i="3"/>
  <c r="DD144" i="3"/>
  <c r="DD142" i="3" s="1"/>
  <c r="DD140" i="3"/>
  <c r="DD131" i="3"/>
  <c r="EW69" i="3"/>
  <c r="EW67" i="3"/>
  <c r="EA131" i="3"/>
  <c r="EA126" i="3"/>
  <c r="EA128" i="3"/>
  <c r="EW125" i="3"/>
  <c r="EW117" i="3"/>
  <c r="EA139" i="3"/>
  <c r="EA124" i="3"/>
  <c r="FU119" i="3"/>
  <c r="FU69" i="3"/>
  <c r="FU143" i="3"/>
  <c r="FU142" i="3" s="1"/>
  <c r="CF113" i="3"/>
  <c r="CF67" i="3"/>
  <c r="BI116" i="3"/>
  <c r="BI66" i="3"/>
  <c r="DD118" i="3"/>
  <c r="DD123" i="3"/>
  <c r="EW144" i="3"/>
  <c r="EW126" i="3"/>
  <c r="EA125" i="3"/>
  <c r="EA144" i="3"/>
  <c r="FU138" i="3"/>
  <c r="FU117" i="3"/>
  <c r="FU141" i="3"/>
  <c r="DD113" i="3"/>
  <c r="DD129" i="3"/>
  <c r="EW128" i="3"/>
  <c r="EW113" i="3"/>
  <c r="EW114" i="3"/>
  <c r="EA119" i="3"/>
  <c r="EA143" i="3"/>
  <c r="FU125" i="3"/>
  <c r="FU66" i="3"/>
  <c r="FU120" i="3"/>
  <c r="EV115" i="3"/>
  <c r="CF144" i="3"/>
  <c r="CF116" i="3"/>
  <c r="CF114" i="3"/>
  <c r="DD126" i="3"/>
  <c r="DD125" i="3"/>
  <c r="DD119" i="3"/>
  <c r="EW131" i="3"/>
  <c r="EW66" i="3"/>
  <c r="EW123" i="3"/>
  <c r="EA116" i="3"/>
  <c r="EA141" i="3"/>
  <c r="EA129" i="3"/>
  <c r="EA117" i="3"/>
  <c r="FU131" i="3"/>
  <c r="FU140" i="3"/>
  <c r="DD117" i="3"/>
  <c r="DD121" i="3"/>
  <c r="EW139" i="3"/>
  <c r="EW143" i="3"/>
  <c r="EW120" i="3"/>
  <c r="EA118" i="3"/>
  <c r="EA120" i="3"/>
  <c r="FU121" i="3"/>
  <c r="FU128" i="3"/>
  <c r="FU118" i="3"/>
  <c r="CF126" i="3"/>
  <c r="CF123" i="3"/>
  <c r="CF124" i="3"/>
  <c r="DD128" i="3"/>
  <c r="DD138" i="3"/>
  <c r="EW119" i="3"/>
  <c r="EW121" i="3"/>
  <c r="CG38" i="3"/>
  <c r="CG14" i="3"/>
  <c r="CG97" i="3"/>
  <c r="CG19" i="3"/>
  <c r="CE18" i="16" s="1"/>
  <c r="CG77" i="3"/>
  <c r="CG29" i="3"/>
  <c r="CG44" i="3"/>
  <c r="CG41" i="3"/>
  <c r="CG35" i="3"/>
  <c r="CG84" i="3"/>
  <c r="CG65" i="3"/>
  <c r="CG69" i="3" s="1"/>
  <c r="CG73" i="3"/>
  <c r="CG13" i="3"/>
  <c r="CG21" i="3"/>
  <c r="CG80" i="3"/>
  <c r="CG40" i="3"/>
  <c r="CG45" i="3"/>
  <c r="CG43" i="3"/>
  <c r="CG10" i="3"/>
  <c r="CG144" i="3" s="1"/>
  <c r="CG15" i="3"/>
  <c r="CG16" i="3" s="1"/>
  <c r="CG31" i="3"/>
  <c r="CG32" i="3" s="1"/>
  <c r="CG30" i="3"/>
  <c r="CG72" i="3"/>
  <c r="CG18" i="3"/>
  <c r="CG17" i="16" s="1"/>
  <c r="CG28" i="3"/>
  <c r="CG76" i="3"/>
  <c r="CG39" i="3"/>
  <c r="CG83" i="3"/>
  <c r="CG75" i="3"/>
  <c r="CG48" i="3"/>
  <c r="CG42" i="3"/>
  <c r="CG20" i="3"/>
  <c r="CE19" i="16" s="1"/>
  <c r="CG47" i="3"/>
  <c r="CG33" i="3"/>
  <c r="CG27" i="3"/>
  <c r="CG82" i="3"/>
  <c r="CG86" i="3"/>
  <c r="CG85" i="3"/>
  <c r="CG81" i="3"/>
  <c r="CE9" i="16"/>
  <c r="EY110" i="3"/>
  <c r="EY9" i="3" s="1"/>
  <c r="FT137" i="3"/>
  <c r="FT55" i="3" s="1"/>
  <c r="BI128" i="3"/>
  <c r="BI124" i="3"/>
  <c r="BI22" i="3"/>
  <c r="BG20" i="16"/>
  <c r="EV127" i="3"/>
  <c r="BH54" i="3"/>
  <c r="BH53" i="3"/>
  <c r="BH51" i="3"/>
  <c r="BH52" i="3"/>
  <c r="BH50" i="3"/>
  <c r="BH49" i="3"/>
  <c r="EX20" i="3"/>
  <c r="EX77" i="3"/>
  <c r="EX41" i="3"/>
  <c r="EX31" i="3"/>
  <c r="EX32" i="3" s="1"/>
  <c r="EX27" i="3"/>
  <c r="EX35" i="3"/>
  <c r="EX80" i="3"/>
  <c r="EX30" i="3"/>
  <c r="EX39" i="3"/>
  <c r="EX43" i="3"/>
  <c r="EX72" i="3"/>
  <c r="EX40" i="3"/>
  <c r="EX76" i="3"/>
  <c r="EX65" i="3"/>
  <c r="EX71" i="3" s="1"/>
  <c r="EX48" i="3"/>
  <c r="EX45" i="3"/>
  <c r="EX73" i="3"/>
  <c r="EX44" i="3"/>
  <c r="EX38" i="3"/>
  <c r="EX47" i="3"/>
  <c r="EX75" i="3"/>
  <c r="EX13" i="3"/>
  <c r="EX28" i="3"/>
  <c r="EX33" i="3"/>
  <c r="EX19" i="3"/>
  <c r="EX18" i="3"/>
  <c r="EX10" i="3"/>
  <c r="EX144" i="3" s="1"/>
  <c r="EX29" i="3"/>
  <c r="EX21" i="3"/>
  <c r="EX22" i="3" s="1"/>
  <c r="EX42" i="3"/>
  <c r="EX97" i="3"/>
  <c r="EX14" i="3"/>
  <c r="EX15" i="3"/>
  <c r="EX16" i="3" s="1"/>
  <c r="EX86" i="3"/>
  <c r="EX84" i="3"/>
  <c r="EX85" i="3"/>
  <c r="EX82" i="3"/>
  <c r="EX81" i="3"/>
  <c r="EX83" i="3"/>
  <c r="EA71" i="3"/>
  <c r="EA69" i="3"/>
  <c r="EA70" i="3"/>
  <c r="FU123" i="3"/>
  <c r="FU114" i="3"/>
  <c r="FU139" i="3"/>
  <c r="CF69" i="3"/>
  <c r="BI121" i="3"/>
  <c r="BI141" i="3"/>
  <c r="EB110" i="3"/>
  <c r="EB9" i="3" s="1"/>
  <c r="EA113" i="3"/>
  <c r="EA112" i="3" s="1"/>
  <c r="BI117" i="3"/>
  <c r="BI118" i="3"/>
  <c r="EV142" i="3"/>
  <c r="EW68" i="3"/>
  <c r="EW70" i="3"/>
  <c r="FT142" i="3"/>
  <c r="FV21" i="3"/>
  <c r="FV22" i="3" s="1"/>
  <c r="FV80" i="3"/>
  <c r="FV75" i="3"/>
  <c r="FV39" i="3"/>
  <c r="FV30" i="3"/>
  <c r="FV76" i="3"/>
  <c r="FV42" i="3"/>
  <c r="FV45" i="3"/>
  <c r="FV65" i="3"/>
  <c r="FV71" i="3" s="1"/>
  <c r="FV31" i="3"/>
  <c r="FV32" i="3" s="1"/>
  <c r="FV73" i="3"/>
  <c r="FV28" i="3"/>
  <c r="FV27" i="3"/>
  <c r="FV35" i="3"/>
  <c r="FV14" i="3"/>
  <c r="FV40" i="3"/>
  <c r="FV72" i="3"/>
  <c r="FV18" i="3"/>
  <c r="FV47" i="3"/>
  <c r="FV44" i="3"/>
  <c r="FV38" i="3"/>
  <c r="FV20" i="3"/>
  <c r="FV48" i="3"/>
  <c r="FV15" i="3"/>
  <c r="FV16" i="3" s="1"/>
  <c r="FV97" i="3"/>
  <c r="FV13" i="3"/>
  <c r="FV33" i="3"/>
  <c r="FV29" i="3"/>
  <c r="FV77" i="3"/>
  <c r="FV10" i="3"/>
  <c r="FV139" i="3" s="1"/>
  <c r="FV41" i="3"/>
  <c r="FV43" i="3"/>
  <c r="FV19" i="3"/>
  <c r="FV83" i="3"/>
  <c r="FV84" i="3"/>
  <c r="FV86" i="3"/>
  <c r="FV82" i="3"/>
  <c r="FV81" i="3"/>
  <c r="FV85" i="3"/>
  <c r="EA66" i="3"/>
  <c r="EA138" i="3"/>
  <c r="EA121" i="3"/>
  <c r="BH78" i="3"/>
  <c r="BH79" i="3"/>
  <c r="FU126" i="3"/>
  <c r="CF129" i="3"/>
  <c r="CF117" i="3"/>
  <c r="CF128" i="3"/>
  <c r="BI140" i="3"/>
  <c r="BI131" i="3"/>
  <c r="BI123" i="3"/>
  <c r="DD139" i="3"/>
  <c r="DD114" i="3"/>
  <c r="EW141" i="3"/>
  <c r="EW118" i="3"/>
  <c r="EW124" i="3"/>
  <c r="EW140" i="3"/>
  <c r="DE110" i="3"/>
  <c r="DE9" i="3" s="1"/>
  <c r="CF68" i="3"/>
  <c r="CF70" i="3"/>
  <c r="BI113" i="3"/>
  <c r="BI125" i="3"/>
  <c r="BI119" i="3"/>
  <c r="EV137" i="3"/>
  <c r="EV55" i="3" s="1"/>
  <c r="FT115" i="3"/>
  <c r="FT112" i="3"/>
  <c r="CD53" i="3"/>
  <c r="CD52" i="3"/>
  <c r="CD50" i="3"/>
  <c r="CD49" i="3"/>
  <c r="CD51" i="3"/>
  <c r="CD54" i="3"/>
  <c r="B30" i="6"/>
  <c r="C30" i="6" s="1"/>
  <c r="FU101" i="16"/>
  <c r="EW101" i="16"/>
  <c r="DZ101" i="16"/>
  <c r="EC6" i="3"/>
  <c r="EC110" i="3" s="1"/>
  <c r="EC9" i="3" s="1"/>
  <c r="FW6" i="3"/>
  <c r="FW110" i="3" s="1"/>
  <c r="FW9" i="3" s="1"/>
  <c r="EZ6" i="3"/>
  <c r="EW122" i="3" l="1"/>
  <c r="BI122" i="3"/>
  <c r="CF122" i="3"/>
  <c r="EA122" i="3"/>
  <c r="FU122" i="3"/>
  <c r="DD122" i="3"/>
  <c r="FR62" i="3"/>
  <c r="FR63" i="3"/>
  <c r="FR64" i="3"/>
  <c r="FR61" i="3"/>
  <c r="AJ61" i="3"/>
  <c r="AJ62" i="3"/>
  <c r="AJ63" i="3"/>
  <c r="AJ64" i="3"/>
  <c r="DA61" i="3"/>
  <c r="DA62" i="3"/>
  <c r="DA63" i="3"/>
  <c r="EC88" i="3"/>
  <c r="FW88" i="3"/>
  <c r="EY88" i="3"/>
  <c r="DE88" i="3"/>
  <c r="EB88" i="3"/>
  <c r="BF64" i="3"/>
  <c r="BF63" i="3"/>
  <c r="BF62" i="3"/>
  <c r="BG64" i="3"/>
  <c r="BG63" i="3"/>
  <c r="BG62" i="3"/>
  <c r="BF61" i="3"/>
  <c r="BG61" i="3"/>
  <c r="DB136" i="3"/>
  <c r="DC78" i="3"/>
  <c r="DY12" i="3"/>
  <c r="DZ78" i="3"/>
  <c r="EY101" i="3"/>
  <c r="EY99" i="3"/>
  <c r="EY98" i="3"/>
  <c r="EY100" i="3"/>
  <c r="EY104" i="3"/>
  <c r="EY103" i="3"/>
  <c r="EY102" i="3"/>
  <c r="EY105" i="3"/>
  <c r="EC101" i="3"/>
  <c r="EC100" i="3"/>
  <c r="EC99" i="3"/>
  <c r="EC98" i="3"/>
  <c r="EC105" i="3"/>
  <c r="EC104" i="3"/>
  <c r="EC103" i="3"/>
  <c r="EC102" i="3"/>
  <c r="FW101" i="3"/>
  <c r="FW99" i="3"/>
  <c r="FW98" i="3"/>
  <c r="FW104" i="3"/>
  <c r="FW103" i="3"/>
  <c r="FW102" i="3"/>
  <c r="FW100" i="3"/>
  <c r="FW105" i="3"/>
  <c r="DE101" i="3"/>
  <c r="DE100" i="3"/>
  <c r="DE99" i="3"/>
  <c r="DE98" i="3"/>
  <c r="DE105" i="3"/>
  <c r="DE104" i="3"/>
  <c r="DE103" i="3"/>
  <c r="DE102" i="3"/>
  <c r="EB100" i="3"/>
  <c r="EB99" i="3"/>
  <c r="EB98" i="3"/>
  <c r="EB104" i="3"/>
  <c r="EB101" i="3"/>
  <c r="EB103" i="3"/>
  <c r="EB102" i="3"/>
  <c r="EB105" i="3"/>
  <c r="FW90" i="3"/>
  <c r="FW87" i="3"/>
  <c r="FW92" i="3"/>
  <c r="FW91" i="3"/>
  <c r="FW89" i="3"/>
  <c r="FW96" i="3"/>
  <c r="FW95" i="3"/>
  <c r="FW94" i="3"/>
  <c r="FW93" i="3"/>
  <c r="EY90" i="3"/>
  <c r="EY87" i="3"/>
  <c r="EY92" i="3"/>
  <c r="EY91" i="3"/>
  <c r="EY89" i="3"/>
  <c r="EY96" i="3"/>
  <c r="EY95" i="3"/>
  <c r="EY94" i="3"/>
  <c r="EY93" i="3"/>
  <c r="DE90" i="3"/>
  <c r="DE89" i="3"/>
  <c r="DE87" i="3"/>
  <c r="DE92" i="3"/>
  <c r="DE91" i="3"/>
  <c r="DE94" i="3"/>
  <c r="DE93" i="3"/>
  <c r="DE96" i="3"/>
  <c r="DE95" i="3"/>
  <c r="EB89" i="3"/>
  <c r="EB87" i="3"/>
  <c r="EB93" i="3"/>
  <c r="EB92" i="3"/>
  <c r="EB90" i="3"/>
  <c r="EB91" i="3"/>
  <c r="EB96" i="3"/>
  <c r="EB95" i="3"/>
  <c r="EB94" i="3"/>
  <c r="EC90" i="3"/>
  <c r="EC89" i="3"/>
  <c r="EC87" i="3"/>
  <c r="EC92" i="3"/>
  <c r="EC91" i="3"/>
  <c r="EC94" i="3"/>
  <c r="EC93" i="3"/>
  <c r="EC96" i="3"/>
  <c r="EC95" i="3"/>
  <c r="DZ133" i="3"/>
  <c r="EV17" i="3"/>
  <c r="DB52" i="3"/>
  <c r="CE52" i="3"/>
  <c r="CE53" i="3"/>
  <c r="CE54" i="3"/>
  <c r="DB50" i="3"/>
  <c r="CE49" i="3"/>
  <c r="DB53" i="3"/>
  <c r="CE51" i="3"/>
  <c r="DB49" i="3"/>
  <c r="DB51" i="3"/>
  <c r="FT37" i="3"/>
  <c r="FT36" i="3"/>
  <c r="EV37" i="3"/>
  <c r="EV36" i="3"/>
  <c r="DC37" i="3"/>
  <c r="DC36" i="3"/>
  <c r="CE37" i="3"/>
  <c r="CE36" i="3"/>
  <c r="DZ37" i="3"/>
  <c r="DZ36" i="3"/>
  <c r="DY37" i="3"/>
  <c r="DY36" i="3"/>
  <c r="DB37" i="3"/>
  <c r="DB36" i="3"/>
  <c r="CE23" i="3"/>
  <c r="DB12" i="3"/>
  <c r="DZ12" i="3"/>
  <c r="FU112" i="3"/>
  <c r="FU17" i="3" s="1"/>
  <c r="DB26" i="3"/>
  <c r="DY50" i="3"/>
  <c r="DY25" i="3"/>
  <c r="DC54" i="3"/>
  <c r="DC50" i="3"/>
  <c r="DC49" i="3"/>
  <c r="DZ54" i="3"/>
  <c r="DC51" i="3"/>
  <c r="DZ52" i="3"/>
  <c r="DZ53" i="3"/>
  <c r="CE24" i="3"/>
  <c r="DC53" i="3"/>
  <c r="CE26" i="3"/>
  <c r="DY58" i="3"/>
  <c r="DZ136" i="3"/>
  <c r="DC17" i="3"/>
  <c r="DB23" i="3"/>
  <c r="DB24" i="3"/>
  <c r="DB135" i="3"/>
  <c r="DC24" i="3"/>
  <c r="DC26" i="3"/>
  <c r="DB132" i="3"/>
  <c r="DC25" i="3"/>
  <c r="DB59" i="3"/>
  <c r="DB56" i="3"/>
  <c r="DB58" i="3"/>
  <c r="DB133" i="3"/>
  <c r="DB134" i="3"/>
  <c r="DB60" i="3"/>
  <c r="DY136" i="3"/>
  <c r="DZ132" i="3"/>
  <c r="DY132" i="3"/>
  <c r="DZ59" i="3"/>
  <c r="DY56" i="3"/>
  <c r="DZ58" i="3"/>
  <c r="DY134" i="3"/>
  <c r="DY60" i="3"/>
  <c r="DZ60" i="3"/>
  <c r="DZ25" i="3"/>
  <c r="DZ135" i="3"/>
  <c r="DY135" i="3"/>
  <c r="DY133" i="3"/>
  <c r="DZ57" i="3"/>
  <c r="DZ26" i="3"/>
  <c r="DD137" i="3"/>
  <c r="DD55" i="3" s="1"/>
  <c r="DD59" i="3" s="1"/>
  <c r="DY57" i="3"/>
  <c r="DZ134" i="3"/>
  <c r="DZ23" i="3"/>
  <c r="DZ50" i="3"/>
  <c r="DZ51" i="3"/>
  <c r="DY23" i="3"/>
  <c r="DY26" i="3"/>
  <c r="CG68" i="3"/>
  <c r="CF115" i="3"/>
  <c r="CF53" i="3" s="1"/>
  <c r="CF137" i="3"/>
  <c r="CF55" i="3" s="1"/>
  <c r="CF136" i="3" s="1"/>
  <c r="BI127" i="3"/>
  <c r="CE79" i="3"/>
  <c r="EW127" i="3"/>
  <c r="BH130" i="3"/>
  <c r="DY78" i="3"/>
  <c r="BI112" i="3"/>
  <c r="BI12" i="3" s="1"/>
  <c r="BI12" i="16" s="1"/>
  <c r="DX130" i="3"/>
  <c r="DX63" i="3" s="1"/>
  <c r="CG70" i="3"/>
  <c r="CG67" i="3"/>
  <c r="CG66" i="3"/>
  <c r="CG139" i="3"/>
  <c r="CG124" i="3"/>
  <c r="CE59" i="3"/>
  <c r="EA137" i="3"/>
  <c r="EA55" i="3" s="1"/>
  <c r="EA132" i="3" s="1"/>
  <c r="CE133" i="3"/>
  <c r="DD112" i="3"/>
  <c r="DD17" i="3" s="1"/>
  <c r="CF142" i="3"/>
  <c r="CF79" i="3" s="1"/>
  <c r="DD26" i="3"/>
  <c r="DC60" i="3"/>
  <c r="DC58" i="3"/>
  <c r="DY54" i="3"/>
  <c r="DY51" i="3"/>
  <c r="DY49" i="3"/>
  <c r="DY52" i="3"/>
  <c r="FU127" i="3"/>
  <c r="CD130" i="3"/>
  <c r="CD64" i="3" s="1"/>
  <c r="EW24" i="3"/>
  <c r="CG123" i="3"/>
  <c r="CE60" i="3"/>
  <c r="CE134" i="3"/>
  <c r="CG119" i="3"/>
  <c r="CG120" i="3"/>
  <c r="CE56" i="3"/>
  <c r="CE57" i="3"/>
  <c r="CE58" i="3"/>
  <c r="CE135" i="3"/>
  <c r="CE136" i="3"/>
  <c r="CG143" i="3"/>
  <c r="CG142" i="3" s="1"/>
  <c r="CG78" i="3" s="1"/>
  <c r="CG129" i="3"/>
  <c r="CG131" i="3"/>
  <c r="EA127" i="3"/>
  <c r="CG141" i="3"/>
  <c r="CG121" i="3"/>
  <c r="CG118" i="3"/>
  <c r="CG140" i="3"/>
  <c r="FU137" i="3"/>
  <c r="FU55" i="3" s="1"/>
  <c r="FU135" i="3" s="1"/>
  <c r="DD115" i="3"/>
  <c r="DD49" i="3" s="1"/>
  <c r="CF25" i="3"/>
  <c r="EW115" i="3"/>
  <c r="EW52" i="3" s="1"/>
  <c r="EA115" i="3"/>
  <c r="EA50" i="3" s="1"/>
  <c r="BI137" i="3"/>
  <c r="BI55" i="3" s="1"/>
  <c r="BI58" i="3" s="1"/>
  <c r="BG52" i="16" s="1"/>
  <c r="DD127" i="3"/>
  <c r="EW142" i="3"/>
  <c r="EW79" i="3" s="1"/>
  <c r="CG116" i="3"/>
  <c r="CG138" i="3"/>
  <c r="DB78" i="3"/>
  <c r="DB79" i="3"/>
  <c r="EV79" i="3"/>
  <c r="EV78" i="3"/>
  <c r="EV25" i="3"/>
  <c r="EV23" i="3"/>
  <c r="EV26" i="3"/>
  <c r="EV24" i="3"/>
  <c r="FT26" i="3"/>
  <c r="FT24" i="3"/>
  <c r="FT25" i="3"/>
  <c r="FT23" i="3"/>
  <c r="FT78" i="3"/>
  <c r="FT79" i="3"/>
  <c r="CG71" i="3"/>
  <c r="FT12" i="3"/>
  <c r="FT17" i="3"/>
  <c r="FT54" i="3"/>
  <c r="FT49" i="3"/>
  <c r="FT51" i="3"/>
  <c r="FT52" i="3"/>
  <c r="FT53" i="3"/>
  <c r="FT50" i="3"/>
  <c r="EV49" i="3"/>
  <c r="EV50" i="3"/>
  <c r="EV54" i="3"/>
  <c r="EV51" i="3"/>
  <c r="EV52" i="3"/>
  <c r="EV53" i="3"/>
  <c r="FU78" i="3"/>
  <c r="FU79" i="3"/>
  <c r="CG125" i="3"/>
  <c r="CG114" i="3"/>
  <c r="CG126" i="3"/>
  <c r="FS130" i="3"/>
  <c r="EU130" i="3"/>
  <c r="DC136" i="3"/>
  <c r="DC132" i="3"/>
  <c r="DC56" i="3"/>
  <c r="DC133" i="3"/>
  <c r="DC59" i="3"/>
  <c r="DC57" i="3"/>
  <c r="DC134" i="3"/>
  <c r="CG113" i="3"/>
  <c r="CG117" i="3"/>
  <c r="CG128" i="3"/>
  <c r="EX70" i="3"/>
  <c r="EX141" i="3"/>
  <c r="CF127" i="3"/>
  <c r="EX117" i="3"/>
  <c r="EX140" i="3"/>
  <c r="FV66" i="3"/>
  <c r="EX131" i="3"/>
  <c r="FV67" i="3"/>
  <c r="EA142" i="3"/>
  <c r="EX113" i="3"/>
  <c r="EX124" i="3"/>
  <c r="EX120" i="3"/>
  <c r="FV140" i="3"/>
  <c r="FU115" i="3"/>
  <c r="FV68" i="3"/>
  <c r="FV128" i="3"/>
  <c r="EX129" i="3"/>
  <c r="FV117" i="3"/>
  <c r="EW112" i="3"/>
  <c r="FV116" i="3"/>
  <c r="FV70" i="3"/>
  <c r="CF112" i="3"/>
  <c r="BI115" i="3"/>
  <c r="BI54" i="3" s="1"/>
  <c r="BG48" i="16" s="1"/>
  <c r="EW137" i="3"/>
  <c r="EW55" i="3" s="1"/>
  <c r="EW58" i="3" s="1"/>
  <c r="FV69" i="3"/>
  <c r="EX66" i="3"/>
  <c r="FV138" i="3"/>
  <c r="FV144" i="3"/>
  <c r="EX139" i="3"/>
  <c r="EX67" i="3"/>
  <c r="EB29" i="3"/>
  <c r="EB73" i="3"/>
  <c r="EB43" i="3"/>
  <c r="EB39" i="3"/>
  <c r="EB47" i="3"/>
  <c r="EB10" i="3"/>
  <c r="EB141" i="3" s="1"/>
  <c r="EB19" i="3"/>
  <c r="EB38" i="3"/>
  <c r="EB27" i="3"/>
  <c r="EB80" i="3"/>
  <c r="EB76" i="3"/>
  <c r="EB13" i="3"/>
  <c r="EB35" i="3"/>
  <c r="EB15" i="3"/>
  <c r="EB16" i="3" s="1"/>
  <c r="EB75" i="3"/>
  <c r="EB97" i="3"/>
  <c r="EB31" i="3"/>
  <c r="EB32" i="3" s="1"/>
  <c r="EB20" i="3"/>
  <c r="EB33" i="3"/>
  <c r="EB14" i="3"/>
  <c r="EB40" i="3"/>
  <c r="EB44" i="3"/>
  <c r="EB77" i="3"/>
  <c r="EB41" i="3"/>
  <c r="EB72" i="3"/>
  <c r="EB30" i="3"/>
  <c r="EB65" i="3"/>
  <c r="EB68" i="3" s="1"/>
  <c r="EB21" i="3"/>
  <c r="EB22" i="3" s="1"/>
  <c r="EB42" i="3"/>
  <c r="EB48" i="3"/>
  <c r="EB18" i="3"/>
  <c r="EB45" i="3"/>
  <c r="EB28" i="3"/>
  <c r="EB83" i="3"/>
  <c r="EB84" i="3"/>
  <c r="EB81" i="3"/>
  <c r="EB85" i="3"/>
  <c r="EB82" i="3"/>
  <c r="EB86" i="3"/>
  <c r="DE47" i="3"/>
  <c r="DE80" i="3"/>
  <c r="DE30" i="3"/>
  <c r="DE73" i="3"/>
  <c r="DE38" i="3"/>
  <c r="DE43" i="3"/>
  <c r="DE18" i="3"/>
  <c r="DE17" i="16" s="1"/>
  <c r="DE42" i="3"/>
  <c r="DE40" i="3"/>
  <c r="DE13" i="3"/>
  <c r="DE21" i="3"/>
  <c r="DE33" i="3"/>
  <c r="DE76" i="3"/>
  <c r="DE15" i="3"/>
  <c r="DE16" i="3" s="1"/>
  <c r="DE77" i="3"/>
  <c r="DE14" i="3"/>
  <c r="DE41" i="3"/>
  <c r="DE97" i="3"/>
  <c r="DE39" i="3"/>
  <c r="DE48" i="3"/>
  <c r="DE27" i="3"/>
  <c r="DE75" i="3"/>
  <c r="DE72" i="3"/>
  <c r="DE45" i="3"/>
  <c r="DE20" i="3"/>
  <c r="DC19" i="16" s="1"/>
  <c r="DE29" i="3"/>
  <c r="DE10" i="3"/>
  <c r="DE141" i="3" s="1"/>
  <c r="DE28" i="3"/>
  <c r="DE44" i="3"/>
  <c r="DE35" i="3"/>
  <c r="DE19" i="3"/>
  <c r="DC18" i="16" s="1"/>
  <c r="DE65" i="3"/>
  <c r="DE66" i="3" s="1"/>
  <c r="DE31" i="3"/>
  <c r="DE32" i="3" s="1"/>
  <c r="DE86" i="3"/>
  <c r="DE83" i="3"/>
  <c r="DE84" i="3"/>
  <c r="DE81" i="3"/>
  <c r="DE85" i="3"/>
  <c r="DE82" i="3"/>
  <c r="FV123" i="3"/>
  <c r="FV141" i="3"/>
  <c r="EX69" i="3"/>
  <c r="EX123" i="3"/>
  <c r="EX68" i="3"/>
  <c r="BI78" i="3"/>
  <c r="BG72" i="16" s="1"/>
  <c r="BI79" i="3"/>
  <c r="BG73" i="16" s="1"/>
  <c r="EZ110" i="3"/>
  <c r="EZ9" i="3" s="1"/>
  <c r="DC9" i="16"/>
  <c r="FV120" i="3"/>
  <c r="FV121" i="3"/>
  <c r="FV126" i="3"/>
  <c r="FV118" i="3"/>
  <c r="FW20" i="3"/>
  <c r="FW41" i="3"/>
  <c r="FW72" i="3"/>
  <c r="FW10" i="3"/>
  <c r="FW144" i="3" s="1"/>
  <c r="FW80" i="3"/>
  <c r="FW33" i="3"/>
  <c r="FW65" i="3"/>
  <c r="FW70" i="3" s="1"/>
  <c r="FW44" i="3"/>
  <c r="FW14" i="3"/>
  <c r="FW48" i="3"/>
  <c r="FW45" i="3"/>
  <c r="FW29" i="3"/>
  <c r="FW42" i="3"/>
  <c r="FW31" i="3"/>
  <c r="FW32" i="3" s="1"/>
  <c r="FW35" i="3"/>
  <c r="FW15" i="3"/>
  <c r="FW16" i="3" s="1"/>
  <c r="FW40" i="3"/>
  <c r="FW97" i="3"/>
  <c r="FW19" i="3"/>
  <c r="FW27" i="3"/>
  <c r="FW76" i="3"/>
  <c r="FW73" i="3"/>
  <c r="FW47" i="3"/>
  <c r="FW43" i="3"/>
  <c r="FW18" i="3"/>
  <c r="FW75" i="3"/>
  <c r="FW39" i="3"/>
  <c r="FW28" i="3"/>
  <c r="FW21" i="3"/>
  <c r="FW22" i="3" s="1"/>
  <c r="FW77" i="3"/>
  <c r="FW38" i="3"/>
  <c r="FW13" i="3"/>
  <c r="FW30" i="3"/>
  <c r="FW86" i="3"/>
  <c r="FW84" i="3"/>
  <c r="FW83" i="3"/>
  <c r="FW81" i="3"/>
  <c r="FW85" i="3"/>
  <c r="FW82" i="3"/>
  <c r="FV114" i="3"/>
  <c r="FV143" i="3"/>
  <c r="EX114" i="3"/>
  <c r="EX128" i="3"/>
  <c r="EX116" i="3"/>
  <c r="EX143" i="3"/>
  <c r="EX142" i="3" s="1"/>
  <c r="EC31" i="3"/>
  <c r="EC32" i="3" s="1"/>
  <c r="EC75" i="3"/>
  <c r="EC30" i="3"/>
  <c r="EC21" i="3"/>
  <c r="EC22" i="3" s="1"/>
  <c r="EC18" i="3"/>
  <c r="EC44" i="3"/>
  <c r="EC72" i="3"/>
  <c r="EC14" i="3"/>
  <c r="EC77" i="3"/>
  <c r="EC33" i="3"/>
  <c r="EC41" i="3"/>
  <c r="EC48" i="3"/>
  <c r="EC45" i="3"/>
  <c r="EC73" i="3"/>
  <c r="EC29" i="3"/>
  <c r="EC43" i="3"/>
  <c r="EC80" i="3"/>
  <c r="EC20" i="3"/>
  <c r="EC76" i="3"/>
  <c r="EC27" i="3"/>
  <c r="EC10" i="3"/>
  <c r="EC116" i="3" s="1"/>
  <c r="EC39" i="3"/>
  <c r="EC35" i="3"/>
  <c r="EC65" i="3"/>
  <c r="EC71" i="3" s="1"/>
  <c r="EC13" i="3"/>
  <c r="EC97" i="3"/>
  <c r="EC28" i="3"/>
  <c r="EC19" i="3"/>
  <c r="EC40" i="3"/>
  <c r="EC15" i="3"/>
  <c r="EC16" i="3" s="1"/>
  <c r="EC42" i="3"/>
  <c r="EC38" i="3"/>
  <c r="EC47" i="3"/>
  <c r="EC82" i="3"/>
  <c r="EC84" i="3"/>
  <c r="EC81" i="3"/>
  <c r="EC83" i="3"/>
  <c r="EC85" i="3"/>
  <c r="EC86" i="3"/>
  <c r="FV113" i="3"/>
  <c r="FV125" i="3"/>
  <c r="FV124" i="3"/>
  <c r="EX119" i="3"/>
  <c r="EX121" i="3"/>
  <c r="EX126" i="3"/>
  <c r="FT58" i="3"/>
  <c r="FT56" i="3"/>
  <c r="FT60" i="3"/>
  <c r="FT59" i="3"/>
  <c r="FT57" i="3"/>
  <c r="FT133" i="3"/>
  <c r="FT134" i="3"/>
  <c r="FT135" i="3"/>
  <c r="FT132" i="3"/>
  <c r="FT136" i="3"/>
  <c r="FV119" i="3"/>
  <c r="FV129" i="3"/>
  <c r="FV131" i="3"/>
  <c r="EX118" i="3"/>
  <c r="EX138" i="3"/>
  <c r="EX125" i="3"/>
  <c r="EY21" i="3"/>
  <c r="EY22" i="3" s="1"/>
  <c r="EY77" i="3"/>
  <c r="EY47" i="3"/>
  <c r="EY80" i="3"/>
  <c r="EY30" i="3"/>
  <c r="EY75" i="3"/>
  <c r="EY13" i="3"/>
  <c r="EY29" i="3"/>
  <c r="EY10" i="3"/>
  <c r="EY117" i="3" s="1"/>
  <c r="EY14" i="3"/>
  <c r="EY33" i="3"/>
  <c r="EY18" i="3"/>
  <c r="EY40" i="3"/>
  <c r="EY45" i="3"/>
  <c r="EY73" i="3"/>
  <c r="EY19" i="3"/>
  <c r="EY48" i="3"/>
  <c r="EY15" i="3"/>
  <c r="EY16" i="3" s="1"/>
  <c r="EY72" i="3"/>
  <c r="EY20" i="3"/>
  <c r="EY39" i="3"/>
  <c r="EY97" i="3"/>
  <c r="EY28" i="3"/>
  <c r="EY44" i="3"/>
  <c r="EY27" i="3"/>
  <c r="EY35" i="3"/>
  <c r="EY43" i="3"/>
  <c r="EY42" i="3"/>
  <c r="EY65" i="3"/>
  <c r="EY67" i="3" s="1"/>
  <c r="EY76" i="3"/>
  <c r="EY31" i="3"/>
  <c r="EY32" i="3" s="1"/>
  <c r="EY38" i="3"/>
  <c r="EY41" i="3"/>
  <c r="EY82" i="3"/>
  <c r="EY84" i="3"/>
  <c r="EY86" i="3"/>
  <c r="EY81" i="3"/>
  <c r="EY83" i="3"/>
  <c r="EY85" i="3"/>
  <c r="EV58" i="3"/>
  <c r="EV57" i="3"/>
  <c r="EV60" i="3"/>
  <c r="EV59" i="3"/>
  <c r="EV56" i="3"/>
  <c r="EV133" i="3"/>
  <c r="EV136" i="3"/>
  <c r="EV134" i="3"/>
  <c r="EV132" i="3"/>
  <c r="EV135" i="3"/>
  <c r="DD79" i="3"/>
  <c r="DD78" i="3"/>
  <c r="EA17" i="3"/>
  <c r="EA12" i="3"/>
  <c r="CG22" i="3"/>
  <c r="CE20" i="16"/>
  <c r="B31" i="6"/>
  <c r="C31" i="6" s="1"/>
  <c r="FV101" i="16"/>
  <c r="EX101" i="16"/>
  <c r="FA6" i="3"/>
  <c r="FX6" i="3"/>
  <c r="FX110" i="3" s="1"/>
  <c r="FX9" i="3" s="1"/>
  <c r="CG122" i="3" l="1"/>
  <c r="CG26" i="3" s="1"/>
  <c r="FV122" i="3"/>
  <c r="EX122" i="3"/>
  <c r="FU12" i="3"/>
  <c r="EU62" i="3"/>
  <c r="EU63" i="3"/>
  <c r="EU64" i="3"/>
  <c r="EU61" i="3"/>
  <c r="FS62" i="3"/>
  <c r="FS63" i="3"/>
  <c r="FS64" i="3"/>
  <c r="FS61" i="3"/>
  <c r="DX62" i="3"/>
  <c r="DX64" i="3"/>
  <c r="DX61" i="3"/>
  <c r="EZ88" i="3"/>
  <c r="FX88" i="3"/>
  <c r="CD62" i="3"/>
  <c r="CD63" i="3"/>
  <c r="BH64" i="3"/>
  <c r="BH63" i="3"/>
  <c r="BH62" i="3"/>
  <c r="CD61" i="3"/>
  <c r="BH61" i="3"/>
  <c r="CF60" i="3"/>
  <c r="EW23" i="3"/>
  <c r="EW54" i="3"/>
  <c r="EZ100" i="3"/>
  <c r="EZ99" i="3"/>
  <c r="EZ98" i="3"/>
  <c r="EZ101" i="3"/>
  <c r="EZ104" i="3"/>
  <c r="EZ103" i="3"/>
  <c r="EZ102" i="3"/>
  <c r="EZ105" i="3"/>
  <c r="FX100" i="3"/>
  <c r="FX99" i="3"/>
  <c r="FX98" i="3"/>
  <c r="FX101" i="3"/>
  <c r="FX104" i="3"/>
  <c r="FX103" i="3"/>
  <c r="FX102" i="3"/>
  <c r="FX105" i="3"/>
  <c r="EZ89" i="3"/>
  <c r="EZ87" i="3"/>
  <c r="EZ92" i="3"/>
  <c r="EZ91" i="3"/>
  <c r="EZ90" i="3"/>
  <c r="EZ93" i="3"/>
  <c r="EZ96" i="3"/>
  <c r="EZ95" i="3"/>
  <c r="EZ94" i="3"/>
  <c r="FX89" i="3"/>
  <c r="FX87" i="3"/>
  <c r="FX92" i="3"/>
  <c r="FX91" i="3"/>
  <c r="FX90" i="3"/>
  <c r="FX93" i="3"/>
  <c r="FX95" i="3"/>
  <c r="FX94" i="3"/>
  <c r="FX96" i="3"/>
  <c r="EW26" i="3"/>
  <c r="EW49" i="3"/>
  <c r="EW53" i="3"/>
  <c r="EW25" i="3"/>
  <c r="CF58" i="3"/>
  <c r="CF56" i="3"/>
  <c r="CF135" i="3"/>
  <c r="CF133" i="3"/>
  <c r="CF134" i="3"/>
  <c r="CF132" i="3"/>
  <c r="CF57" i="3"/>
  <c r="CF59" i="3"/>
  <c r="EW51" i="3"/>
  <c r="EW78" i="3"/>
  <c r="FU37" i="3"/>
  <c r="FU36" i="3"/>
  <c r="EW36" i="3"/>
  <c r="EW37" i="3"/>
  <c r="DD25" i="3"/>
  <c r="EA37" i="3"/>
  <c r="EA36" i="3"/>
  <c r="BI37" i="3"/>
  <c r="BG35" i="16" s="1"/>
  <c r="BI36" i="3"/>
  <c r="BG34" i="16" s="1"/>
  <c r="DD37" i="3"/>
  <c r="DD36" i="3"/>
  <c r="CF36" i="3"/>
  <c r="CF37" i="3"/>
  <c r="CF78" i="3"/>
  <c r="EB124" i="3"/>
  <c r="DD24" i="3"/>
  <c r="DD23" i="3"/>
  <c r="FU60" i="3"/>
  <c r="CF26" i="3"/>
  <c r="DY130" i="3"/>
  <c r="DY63" i="3" s="1"/>
  <c r="BI56" i="3"/>
  <c r="BG50" i="16" s="1"/>
  <c r="CF51" i="3"/>
  <c r="BI136" i="3"/>
  <c r="FU58" i="3"/>
  <c r="EB113" i="3"/>
  <c r="EB138" i="3"/>
  <c r="EB126" i="3"/>
  <c r="EB121" i="3"/>
  <c r="DB130" i="3"/>
  <c r="DB64" i="3" s="1"/>
  <c r="CF23" i="3"/>
  <c r="CF24" i="3"/>
  <c r="EB119" i="3"/>
  <c r="FV127" i="3"/>
  <c r="DD132" i="3"/>
  <c r="DD133" i="3"/>
  <c r="EA134" i="3"/>
  <c r="EA58" i="3"/>
  <c r="EA59" i="3"/>
  <c r="EA133" i="3"/>
  <c r="CF54" i="3"/>
  <c r="EA135" i="3"/>
  <c r="CF50" i="3"/>
  <c r="EA57" i="3"/>
  <c r="EA60" i="3"/>
  <c r="CF52" i="3"/>
  <c r="EA56" i="3"/>
  <c r="CF49" i="3"/>
  <c r="DZ130" i="3"/>
  <c r="DZ63" i="3" s="1"/>
  <c r="EA136" i="3"/>
  <c r="EB139" i="3"/>
  <c r="FU133" i="3"/>
  <c r="FU59" i="3"/>
  <c r="FU57" i="3"/>
  <c r="FU134" i="3"/>
  <c r="FU56" i="3"/>
  <c r="DD52" i="3"/>
  <c r="DD50" i="3"/>
  <c r="DD53" i="3"/>
  <c r="DD51" i="3"/>
  <c r="DD54" i="3"/>
  <c r="DD60" i="3"/>
  <c r="DD58" i="3"/>
  <c r="DD57" i="3"/>
  <c r="DD136" i="3"/>
  <c r="DD134" i="3"/>
  <c r="DD135" i="3"/>
  <c r="BI17" i="3"/>
  <c r="BG16" i="16" s="1"/>
  <c r="DD56" i="3"/>
  <c r="CG137" i="3"/>
  <c r="CG55" i="3" s="1"/>
  <c r="CG56" i="3" s="1"/>
  <c r="FU132" i="3"/>
  <c r="FU136" i="3"/>
  <c r="CG115" i="3"/>
  <c r="CG51" i="3" s="1"/>
  <c r="DD12" i="3"/>
  <c r="BI135" i="3"/>
  <c r="BI59" i="3"/>
  <c r="BG53" i="16" s="1"/>
  <c r="BI133" i="3"/>
  <c r="BG49" i="16"/>
  <c r="CG127" i="3"/>
  <c r="BI60" i="3"/>
  <c r="BG54" i="16" s="1"/>
  <c r="BI57" i="3"/>
  <c r="BG51" i="16" s="1"/>
  <c r="BI134" i="3"/>
  <c r="BI132" i="3"/>
  <c r="EB131" i="3"/>
  <c r="EB125" i="3"/>
  <c r="EB118" i="3"/>
  <c r="EB114" i="3"/>
  <c r="EB71" i="3"/>
  <c r="EB70" i="3"/>
  <c r="EB67" i="3"/>
  <c r="EB128" i="3"/>
  <c r="EB123" i="3"/>
  <c r="EA54" i="3"/>
  <c r="FV112" i="3"/>
  <c r="FV17" i="3" s="1"/>
  <c r="EX112" i="3"/>
  <c r="EX17" i="3" s="1"/>
  <c r="CG112" i="3"/>
  <c r="CG12" i="3" s="1"/>
  <c r="EB69" i="3"/>
  <c r="EA53" i="3"/>
  <c r="EA49" i="3"/>
  <c r="EA51" i="3"/>
  <c r="CG79" i="3"/>
  <c r="EW135" i="3"/>
  <c r="EB140" i="3"/>
  <c r="EB120" i="3"/>
  <c r="EB116" i="3"/>
  <c r="EW56" i="3"/>
  <c r="EA52" i="3"/>
  <c r="CE130" i="3"/>
  <c r="CE64" i="3" s="1"/>
  <c r="EC114" i="3"/>
  <c r="EC117" i="3"/>
  <c r="EC119" i="3"/>
  <c r="EC144" i="3"/>
  <c r="EC125" i="3"/>
  <c r="EW134" i="3"/>
  <c r="EW59" i="3"/>
  <c r="EW136" i="3"/>
  <c r="EW57" i="3"/>
  <c r="EB117" i="3"/>
  <c r="EW50" i="3"/>
  <c r="EW132" i="3"/>
  <c r="EB144" i="3"/>
  <c r="EB143" i="3"/>
  <c r="EB129" i="3"/>
  <c r="FV137" i="3"/>
  <c r="FV55" i="3" s="1"/>
  <c r="FV135" i="3" s="1"/>
  <c r="EW133" i="3"/>
  <c r="EW60" i="3"/>
  <c r="EC120" i="3"/>
  <c r="EC129" i="3"/>
  <c r="EC123" i="3"/>
  <c r="EX78" i="3"/>
  <c r="EX79" i="3"/>
  <c r="EW12" i="3"/>
  <c r="EW17" i="3"/>
  <c r="FU23" i="3"/>
  <c r="FU24" i="3"/>
  <c r="FU26" i="3"/>
  <c r="FU25" i="3"/>
  <c r="FU54" i="3"/>
  <c r="FU50" i="3"/>
  <c r="FU52" i="3"/>
  <c r="FU49" i="3"/>
  <c r="FU51" i="3"/>
  <c r="FU53" i="3"/>
  <c r="DC130" i="3"/>
  <c r="DC64" i="3" s="1"/>
  <c r="FV142" i="3"/>
  <c r="EC113" i="3"/>
  <c r="EC140" i="3"/>
  <c r="EX127" i="3"/>
  <c r="EB66" i="3"/>
  <c r="EC139" i="3"/>
  <c r="EC126" i="3"/>
  <c r="EC131" i="3"/>
  <c r="EC141" i="3"/>
  <c r="EC121" i="3"/>
  <c r="DE118" i="3"/>
  <c r="DE126" i="3"/>
  <c r="DE125" i="3"/>
  <c r="EX137" i="3"/>
  <c r="EX55" i="3" s="1"/>
  <c r="EX132" i="3" s="1"/>
  <c r="DE144" i="3"/>
  <c r="DE117" i="3"/>
  <c r="DE139" i="3"/>
  <c r="DE114" i="3"/>
  <c r="DE119" i="3"/>
  <c r="BI49" i="3"/>
  <c r="BG43" i="16" s="1"/>
  <c r="DE113" i="3"/>
  <c r="DE123" i="3"/>
  <c r="DE129" i="3"/>
  <c r="DE138" i="3"/>
  <c r="FV115" i="3"/>
  <c r="EC143" i="3"/>
  <c r="EC118" i="3"/>
  <c r="DE131" i="3"/>
  <c r="DE120" i="3"/>
  <c r="DE140" i="3"/>
  <c r="DE124" i="3"/>
  <c r="DE143" i="3"/>
  <c r="EC124" i="3"/>
  <c r="EC128" i="3"/>
  <c r="EC138" i="3"/>
  <c r="DE116" i="3"/>
  <c r="DE128" i="3"/>
  <c r="DE121" i="3"/>
  <c r="BI50" i="3"/>
  <c r="BG44" i="16" s="1"/>
  <c r="BI51" i="3"/>
  <c r="BG45" i="16" s="1"/>
  <c r="BI52" i="3"/>
  <c r="BG46" i="16" s="1"/>
  <c r="BI53" i="3"/>
  <c r="BG47" i="16" s="1"/>
  <c r="FW131" i="3"/>
  <c r="FW141" i="3"/>
  <c r="EC70" i="3"/>
  <c r="EY129" i="3"/>
  <c r="EY71" i="3"/>
  <c r="EY141" i="3"/>
  <c r="FW140" i="3"/>
  <c r="EY114" i="3"/>
  <c r="FW118" i="3"/>
  <c r="EA78" i="3"/>
  <c r="EA79" i="3"/>
  <c r="EY140" i="3"/>
  <c r="EY124" i="3"/>
  <c r="EY113" i="3"/>
  <c r="EY125" i="3"/>
  <c r="EY144" i="3"/>
  <c r="EY131" i="3"/>
  <c r="EY121" i="3"/>
  <c r="EY128" i="3"/>
  <c r="EY138" i="3"/>
  <c r="EY119" i="3"/>
  <c r="FW71" i="3"/>
  <c r="DE69" i="3"/>
  <c r="EY120" i="3"/>
  <c r="EY123" i="3"/>
  <c r="EY118" i="3"/>
  <c r="EC66" i="3"/>
  <c r="FW123" i="3"/>
  <c r="CF17" i="3"/>
  <c r="CF12" i="3"/>
  <c r="EY139" i="3"/>
  <c r="EY143" i="3"/>
  <c r="EY142" i="3" s="1"/>
  <c r="EA24" i="3"/>
  <c r="EA26" i="3"/>
  <c r="EA23" i="3"/>
  <c r="EA25" i="3"/>
  <c r="FW69" i="3"/>
  <c r="EY69" i="3"/>
  <c r="EY66" i="3"/>
  <c r="FW125" i="3"/>
  <c r="FW117" i="3"/>
  <c r="DE22" i="3"/>
  <c r="DC20" i="16"/>
  <c r="EY70" i="3"/>
  <c r="BI23" i="3"/>
  <c r="BG21" i="16" s="1"/>
  <c r="BI24" i="3"/>
  <c r="BG22" i="16" s="1"/>
  <c r="BI25" i="3"/>
  <c r="BG23" i="16" s="1"/>
  <c r="BI26" i="3"/>
  <c r="BG24" i="16" s="1"/>
  <c r="EY116" i="3"/>
  <c r="EY68" i="3"/>
  <c r="EY126" i="3"/>
  <c r="EC68" i="3"/>
  <c r="EC69" i="3"/>
  <c r="FW126" i="3"/>
  <c r="FW124" i="3"/>
  <c r="FW66" i="3"/>
  <c r="FW68" i="3"/>
  <c r="DE71" i="3"/>
  <c r="FW121" i="3"/>
  <c r="FW128" i="3"/>
  <c r="FW139" i="3"/>
  <c r="EZ20" i="3"/>
  <c r="EZ40" i="3"/>
  <c r="EZ77" i="3"/>
  <c r="EZ31" i="3"/>
  <c r="EZ32" i="3" s="1"/>
  <c r="EZ97" i="3"/>
  <c r="EZ13" i="3"/>
  <c r="EZ38" i="3"/>
  <c r="EZ29" i="3"/>
  <c r="EZ45" i="3"/>
  <c r="EZ76" i="3"/>
  <c r="EZ15" i="3"/>
  <c r="EZ16" i="3" s="1"/>
  <c r="EZ14" i="3"/>
  <c r="EZ19" i="3"/>
  <c r="EZ73" i="3"/>
  <c r="EZ18" i="3"/>
  <c r="EZ42" i="3"/>
  <c r="EZ72" i="3"/>
  <c r="EZ27" i="3"/>
  <c r="EZ65" i="3"/>
  <c r="EZ66" i="3" s="1"/>
  <c r="EZ41" i="3"/>
  <c r="EZ48" i="3"/>
  <c r="EZ80" i="3"/>
  <c r="EZ10" i="3"/>
  <c r="EZ143" i="3" s="1"/>
  <c r="EZ35" i="3"/>
  <c r="EZ28" i="3"/>
  <c r="EZ33" i="3"/>
  <c r="EZ43" i="3"/>
  <c r="EZ30" i="3"/>
  <c r="EZ75" i="3"/>
  <c r="EZ44" i="3"/>
  <c r="EZ21" i="3"/>
  <c r="EZ22" i="3" s="1"/>
  <c r="EZ47" i="3"/>
  <c r="EZ39" i="3"/>
  <c r="EZ86" i="3"/>
  <c r="EZ84" i="3"/>
  <c r="EZ85" i="3"/>
  <c r="EZ81" i="3"/>
  <c r="EZ82" i="3"/>
  <c r="EZ83" i="3"/>
  <c r="DE67" i="3"/>
  <c r="DE68" i="3"/>
  <c r="FX18" i="3"/>
  <c r="FX72" i="3"/>
  <c r="FX41" i="3"/>
  <c r="FX35" i="3"/>
  <c r="FX21" i="3"/>
  <c r="FX22" i="3" s="1"/>
  <c r="FX14" i="3"/>
  <c r="FX39" i="3"/>
  <c r="FX15" i="3"/>
  <c r="FX16" i="3" s="1"/>
  <c r="FX73" i="3"/>
  <c r="FX13" i="3"/>
  <c r="FX19" i="3"/>
  <c r="FX31" i="3"/>
  <c r="FX32" i="3" s="1"/>
  <c r="FX65" i="3"/>
  <c r="FX68" i="3" s="1"/>
  <c r="FX43" i="3"/>
  <c r="FX97" i="3"/>
  <c r="FX27" i="3"/>
  <c r="FX28" i="3"/>
  <c r="FX45" i="3"/>
  <c r="FX40" i="3"/>
  <c r="FX80" i="3"/>
  <c r="FX10" i="3"/>
  <c r="FX120" i="3" s="1"/>
  <c r="FX29" i="3"/>
  <c r="FX75" i="3"/>
  <c r="FX20" i="3"/>
  <c r="FX42" i="3"/>
  <c r="FX47" i="3"/>
  <c r="FX76" i="3"/>
  <c r="FX30" i="3"/>
  <c r="FX77" i="3"/>
  <c r="FX48" i="3"/>
  <c r="FX44" i="3"/>
  <c r="FX38" i="3"/>
  <c r="FX33" i="3"/>
  <c r="FX86" i="3"/>
  <c r="FX81" i="3"/>
  <c r="FX85" i="3"/>
  <c r="FX83" i="3"/>
  <c r="FX82" i="3"/>
  <c r="FX84" i="3"/>
  <c r="FA110" i="3"/>
  <c r="FA9" i="3" s="1"/>
  <c r="EV130" i="3"/>
  <c r="FT130" i="3"/>
  <c r="EC67" i="3"/>
  <c r="FW138" i="3"/>
  <c r="FW116" i="3"/>
  <c r="FW67" i="3"/>
  <c r="EX115" i="3"/>
  <c r="FW143" i="3"/>
  <c r="FW142" i="3" s="1"/>
  <c r="FW113" i="3"/>
  <c r="FW119" i="3"/>
  <c r="DE70" i="3"/>
  <c r="FW120" i="3"/>
  <c r="FW129" i="3"/>
  <c r="FW114" i="3"/>
  <c r="B32" i="6"/>
  <c r="C32" i="6" s="1"/>
  <c r="FY6" i="3"/>
  <c r="FY110" i="3" s="1"/>
  <c r="FY9" i="3" s="1"/>
  <c r="BG107" i="3"/>
  <c r="BI107" i="3"/>
  <c r="BC107" i="3"/>
  <c r="AY107" i="3"/>
  <c r="AW107" i="3"/>
  <c r="AL107" i="3"/>
  <c r="AN107" i="3"/>
  <c r="AZ107" i="3"/>
  <c r="AX107" i="3"/>
  <c r="BA107" i="3"/>
  <c r="BH107" i="3"/>
  <c r="AO107" i="3"/>
  <c r="BB107" i="3"/>
  <c r="BE107" i="3"/>
  <c r="BD107" i="3"/>
  <c r="AS107" i="3"/>
  <c r="AP107" i="3"/>
  <c r="AU107" i="3"/>
  <c r="AR107" i="3"/>
  <c r="BF107" i="3"/>
  <c r="AQ107" i="3"/>
  <c r="AT107" i="3"/>
  <c r="AV107" i="3"/>
  <c r="FW122" i="3" l="1"/>
  <c r="EC122" i="3"/>
  <c r="EC23" i="3" s="1"/>
  <c r="EY122" i="3"/>
  <c r="DE122" i="3"/>
  <c r="DE24" i="3" s="1"/>
  <c r="EB122" i="3"/>
  <c r="FT61" i="3"/>
  <c r="FT62" i="3"/>
  <c r="FT63" i="3"/>
  <c r="FT64" i="3"/>
  <c r="EV61" i="3"/>
  <c r="EV62" i="3"/>
  <c r="EV63" i="3"/>
  <c r="EV64" i="3"/>
  <c r="DC61" i="3"/>
  <c r="DC62" i="3"/>
  <c r="DC63" i="3"/>
  <c r="DZ61" i="3"/>
  <c r="DZ62" i="3"/>
  <c r="DZ64" i="3"/>
  <c r="DB61" i="3"/>
  <c r="DB62" i="3"/>
  <c r="DB63" i="3"/>
  <c r="DY62" i="3"/>
  <c r="DY64" i="3"/>
  <c r="DY61" i="3"/>
  <c r="FY88" i="3"/>
  <c r="FA88" i="3"/>
  <c r="CE63" i="3"/>
  <c r="CE62" i="3"/>
  <c r="CE61" i="3"/>
  <c r="FY101" i="3"/>
  <c r="FY100" i="3"/>
  <c r="FY99" i="3"/>
  <c r="FY98" i="3"/>
  <c r="FY105" i="3"/>
  <c r="FY104" i="3"/>
  <c r="FY103" i="3"/>
  <c r="FY102" i="3"/>
  <c r="FA101" i="3"/>
  <c r="FA100" i="3"/>
  <c r="FA99" i="3"/>
  <c r="FA98" i="3"/>
  <c r="FA105" i="3"/>
  <c r="FA104" i="3"/>
  <c r="FA103" i="3"/>
  <c r="FA102" i="3"/>
  <c r="FY90" i="3"/>
  <c r="FY89" i="3"/>
  <c r="FY87" i="3"/>
  <c r="FY92" i="3"/>
  <c r="FY91" i="3"/>
  <c r="FY94" i="3"/>
  <c r="FY96" i="3"/>
  <c r="FY93" i="3"/>
  <c r="FY95" i="3"/>
  <c r="FA90" i="3"/>
  <c r="FA89" i="3"/>
  <c r="FA87" i="3"/>
  <c r="FA92" i="3"/>
  <c r="FA91" i="3"/>
  <c r="FA94" i="3"/>
  <c r="FA96" i="3"/>
  <c r="FA93" i="3"/>
  <c r="FA95" i="3"/>
  <c r="FV12" i="3"/>
  <c r="CF130" i="3"/>
  <c r="CF64" i="3" s="1"/>
  <c r="EX12" i="3"/>
  <c r="EX37" i="3"/>
  <c r="EX36" i="3"/>
  <c r="FV37" i="3"/>
  <c r="FV36" i="3"/>
  <c r="CG37" i="3"/>
  <c r="CG36" i="3"/>
  <c r="EX136" i="3"/>
  <c r="CG134" i="3"/>
  <c r="CG58" i="3"/>
  <c r="CG136" i="3"/>
  <c r="CG135" i="3"/>
  <c r="CG57" i="3"/>
  <c r="CG133" i="3"/>
  <c r="CG59" i="3"/>
  <c r="CG60" i="3"/>
  <c r="CG132" i="3"/>
  <c r="EB137" i="3"/>
  <c r="EB55" i="3" s="1"/>
  <c r="EB136" i="3" s="1"/>
  <c r="CG54" i="3"/>
  <c r="EB112" i="3"/>
  <c r="EB17" i="3" s="1"/>
  <c r="EA130" i="3"/>
  <c r="EA63" i="3" s="1"/>
  <c r="EX58" i="3"/>
  <c r="CG17" i="3"/>
  <c r="EC127" i="3"/>
  <c r="EC142" i="3"/>
  <c r="EC79" i="3" s="1"/>
  <c r="EB127" i="3"/>
  <c r="EB25" i="3"/>
  <c r="FV57" i="3"/>
  <c r="DD130" i="3"/>
  <c r="DD64" i="3" s="1"/>
  <c r="CG52" i="3"/>
  <c r="CG50" i="3"/>
  <c r="CG25" i="3"/>
  <c r="CG53" i="3"/>
  <c r="CG49" i="3"/>
  <c r="FU130" i="3"/>
  <c r="EC112" i="3"/>
  <c r="EC12" i="3" s="1"/>
  <c r="BI130" i="3"/>
  <c r="EX56" i="3"/>
  <c r="FV134" i="3"/>
  <c r="FV60" i="3"/>
  <c r="FV56" i="3"/>
  <c r="FV59" i="3"/>
  <c r="FV136" i="3"/>
  <c r="DE137" i="3"/>
  <c r="DE55" i="3" s="1"/>
  <c r="DE60" i="3" s="1"/>
  <c r="EX57" i="3"/>
  <c r="EX135" i="3"/>
  <c r="FV132" i="3"/>
  <c r="EX59" i="3"/>
  <c r="EX60" i="3"/>
  <c r="EX134" i="3"/>
  <c r="FV133" i="3"/>
  <c r="FV58" i="3"/>
  <c r="EX133" i="3"/>
  <c r="EY112" i="3"/>
  <c r="EY12" i="3" s="1"/>
  <c r="EC115" i="3"/>
  <c r="EC54" i="3" s="1"/>
  <c r="CG23" i="3"/>
  <c r="CG24" i="3"/>
  <c r="EC137" i="3"/>
  <c r="EC55" i="3" s="1"/>
  <c r="EC132" i="3" s="1"/>
  <c r="EB115" i="3"/>
  <c r="EB49" i="3" s="1"/>
  <c r="DE142" i="3"/>
  <c r="DE78" i="3" s="1"/>
  <c r="EW130" i="3"/>
  <c r="EB142" i="3"/>
  <c r="EB78" i="3" s="1"/>
  <c r="DE112" i="3"/>
  <c r="DE17" i="3" s="1"/>
  <c r="EY137" i="3"/>
  <c r="EY55" i="3" s="1"/>
  <c r="EY133" i="3" s="1"/>
  <c r="EY26" i="3"/>
  <c r="FW78" i="3"/>
  <c r="FW79" i="3"/>
  <c r="EX25" i="3"/>
  <c r="EX24" i="3"/>
  <c r="EX26" i="3"/>
  <c r="EX23" i="3"/>
  <c r="FV23" i="3"/>
  <c r="FV25" i="3"/>
  <c r="FV24" i="3"/>
  <c r="FV26" i="3"/>
  <c r="FV52" i="3"/>
  <c r="FV51" i="3"/>
  <c r="FV50" i="3"/>
  <c r="FV53" i="3"/>
  <c r="FV49" i="3"/>
  <c r="FV54" i="3"/>
  <c r="EX52" i="3"/>
  <c r="EX50" i="3"/>
  <c r="EX54" i="3"/>
  <c r="EX53" i="3"/>
  <c r="EX49" i="3"/>
  <c r="EX51" i="3"/>
  <c r="EY78" i="3"/>
  <c r="EY79" i="3"/>
  <c r="FV78" i="3"/>
  <c r="FV79" i="3"/>
  <c r="DE127" i="3"/>
  <c r="DE115" i="3"/>
  <c r="DE54" i="3" s="1"/>
  <c r="EY127" i="3"/>
  <c r="FX118" i="3"/>
  <c r="FX71" i="3"/>
  <c r="EY115" i="3"/>
  <c r="FX141" i="3"/>
  <c r="FX128" i="3"/>
  <c r="EZ68" i="3"/>
  <c r="FX66" i="3"/>
  <c r="EZ139" i="3"/>
  <c r="EZ69" i="3"/>
  <c r="FX121" i="3"/>
  <c r="FX131" i="3"/>
  <c r="FX140" i="3"/>
  <c r="FX143" i="3"/>
  <c r="EZ140" i="3"/>
  <c r="EZ70" i="3"/>
  <c r="FX125" i="3"/>
  <c r="FX67" i="3"/>
  <c r="EZ131" i="3"/>
  <c r="EZ71" i="3"/>
  <c r="FX116" i="3"/>
  <c r="EZ118" i="3"/>
  <c r="EZ67" i="3"/>
  <c r="FX138" i="3"/>
  <c r="EZ138" i="3"/>
  <c r="EZ113" i="3"/>
  <c r="EZ125" i="3"/>
  <c r="FW112" i="3"/>
  <c r="FA21" i="3"/>
  <c r="FA22" i="3" s="1"/>
  <c r="FA45" i="3"/>
  <c r="FA42" i="3"/>
  <c r="FA39" i="3"/>
  <c r="FA75" i="3"/>
  <c r="FA33" i="3"/>
  <c r="FA29" i="3"/>
  <c r="FA15" i="3"/>
  <c r="FA16" i="3" s="1"/>
  <c r="FA48" i="3"/>
  <c r="FA20" i="3"/>
  <c r="FA18" i="3"/>
  <c r="FA76" i="3"/>
  <c r="FA77" i="3"/>
  <c r="FA72" i="3"/>
  <c r="FA41" i="3"/>
  <c r="FA65" i="3"/>
  <c r="FA69" i="3" s="1"/>
  <c r="FA43" i="3"/>
  <c r="FA13" i="3"/>
  <c r="FA44" i="3"/>
  <c r="FA27" i="3"/>
  <c r="FA14" i="3"/>
  <c r="FA35" i="3"/>
  <c r="FA73" i="3"/>
  <c r="FA31" i="3"/>
  <c r="FA32" i="3" s="1"/>
  <c r="FA28" i="3"/>
  <c r="FA38" i="3"/>
  <c r="FA40" i="3"/>
  <c r="FA47" i="3"/>
  <c r="FA19" i="3"/>
  <c r="FA80" i="3"/>
  <c r="FA30" i="3"/>
  <c r="FA10" i="3"/>
  <c r="FA124" i="3" s="1"/>
  <c r="FA97" i="3"/>
  <c r="FA84" i="3"/>
  <c r="FA83" i="3"/>
  <c r="FA82" i="3"/>
  <c r="FA81" i="3"/>
  <c r="FA86" i="3"/>
  <c r="FA85" i="3"/>
  <c r="FX126" i="3"/>
  <c r="FX124" i="3"/>
  <c r="FX114" i="3"/>
  <c r="EZ126" i="3"/>
  <c r="EZ114" i="3"/>
  <c r="EZ144" i="3"/>
  <c r="EZ142" i="3" s="1"/>
  <c r="EZ128" i="3"/>
  <c r="FY31" i="3"/>
  <c r="FY32" i="3" s="1"/>
  <c r="FY65" i="3"/>
  <c r="FY68" i="3" s="1"/>
  <c r="FY77" i="3"/>
  <c r="FY72" i="3"/>
  <c r="FY75" i="3"/>
  <c r="FY48" i="3"/>
  <c r="FY44" i="3"/>
  <c r="FY41" i="3"/>
  <c r="FY45" i="3"/>
  <c r="FY15" i="3"/>
  <c r="FY16" i="3" s="1"/>
  <c r="FY13" i="3"/>
  <c r="FY20" i="3"/>
  <c r="FY76" i="3"/>
  <c r="FY73" i="3"/>
  <c r="FY80" i="3"/>
  <c r="FY43" i="3"/>
  <c r="FY40" i="3"/>
  <c r="FY27" i="3"/>
  <c r="FY47" i="3"/>
  <c r="FY29" i="3"/>
  <c r="FY28" i="3"/>
  <c r="FY42" i="3"/>
  <c r="FY97" i="3"/>
  <c r="FY21" i="3"/>
  <c r="FY22" i="3" s="1"/>
  <c r="FY10" i="3"/>
  <c r="FY144" i="3" s="1"/>
  <c r="FY30" i="3"/>
  <c r="FY19" i="3"/>
  <c r="FY39" i="3"/>
  <c r="FY18" i="3"/>
  <c r="FY38" i="3"/>
  <c r="FY14" i="3"/>
  <c r="FY35" i="3"/>
  <c r="FY33" i="3"/>
  <c r="FY84" i="3"/>
  <c r="FY83" i="3"/>
  <c r="FY82" i="3"/>
  <c r="FY81" i="3"/>
  <c r="FY86" i="3"/>
  <c r="FY85" i="3"/>
  <c r="FW115" i="3"/>
  <c r="FX113" i="3"/>
  <c r="FX70" i="3"/>
  <c r="FX129" i="3"/>
  <c r="EZ117" i="3"/>
  <c r="EZ123" i="3"/>
  <c r="EZ129" i="3"/>
  <c r="FW137" i="3"/>
  <c r="FW55" i="3" s="1"/>
  <c r="FX69" i="3"/>
  <c r="FX117" i="3"/>
  <c r="FX144" i="3"/>
  <c r="EZ141" i="3"/>
  <c r="EZ119" i="3"/>
  <c r="EZ121" i="3"/>
  <c r="FW127" i="3"/>
  <c r="FX123" i="3"/>
  <c r="FX119" i="3"/>
  <c r="FX139" i="3"/>
  <c r="EZ120" i="3"/>
  <c r="EZ124" i="3"/>
  <c r="EZ116" i="3"/>
  <c r="B33" i="6"/>
  <c r="C33" i="6" s="1"/>
  <c r="BH101" i="16"/>
  <c r="AT101" i="16"/>
  <c r="BI101" i="16"/>
  <c r="AS101" i="16"/>
  <c r="EY17" i="3" l="1"/>
  <c r="EZ122" i="3"/>
  <c r="FX122" i="3"/>
  <c r="FX24" i="3" s="1"/>
  <c r="FU61" i="3"/>
  <c r="FU62" i="3"/>
  <c r="FU63" i="3"/>
  <c r="FU64" i="3"/>
  <c r="EW64" i="3"/>
  <c r="EW61" i="3"/>
  <c r="EW62" i="3"/>
  <c r="EW63" i="3"/>
  <c r="DD61" i="3"/>
  <c r="DD62" i="3"/>
  <c r="DD63" i="3"/>
  <c r="EA62" i="3"/>
  <c r="EA64" i="3"/>
  <c r="EA61" i="3"/>
  <c r="CF62" i="3"/>
  <c r="CF63" i="3"/>
  <c r="BI64" i="3"/>
  <c r="AL58" i="16" s="1"/>
  <c r="BI63" i="3"/>
  <c r="AL57" i="16" s="1"/>
  <c r="BI62" i="3"/>
  <c r="AL56" i="16" s="1"/>
  <c r="CF61" i="3"/>
  <c r="BI61" i="3"/>
  <c r="AL55" i="16" s="1"/>
  <c r="EY23" i="3"/>
  <c r="EB132" i="3"/>
  <c r="EB12" i="3"/>
  <c r="EY24" i="3"/>
  <c r="EY25" i="3"/>
  <c r="EY37" i="3"/>
  <c r="EY36" i="3"/>
  <c r="FW37" i="3"/>
  <c r="FW36" i="3"/>
  <c r="DE37" i="3"/>
  <c r="DE36" i="3"/>
  <c r="EB37" i="3"/>
  <c r="EB36" i="3"/>
  <c r="EC37" i="3"/>
  <c r="EC36" i="3"/>
  <c r="EB24" i="3"/>
  <c r="EB26" i="3"/>
  <c r="EB23" i="3"/>
  <c r="DE25" i="3"/>
  <c r="EC17" i="3"/>
  <c r="EC78" i="3"/>
  <c r="CG130" i="3"/>
  <c r="CG64" i="3" s="1"/>
  <c r="EB134" i="3"/>
  <c r="EB57" i="3"/>
  <c r="EB60" i="3"/>
  <c r="EB58" i="3"/>
  <c r="EB133" i="3"/>
  <c r="EB59" i="3"/>
  <c r="EB135" i="3"/>
  <c r="EB56" i="3"/>
  <c r="DE59" i="3"/>
  <c r="EC26" i="3"/>
  <c r="EC59" i="3"/>
  <c r="EC58" i="3"/>
  <c r="EC60" i="3"/>
  <c r="EC56" i="3"/>
  <c r="DE26" i="3"/>
  <c r="EC136" i="3"/>
  <c r="EC133" i="3"/>
  <c r="EC134" i="3"/>
  <c r="EC57" i="3"/>
  <c r="EC135" i="3"/>
  <c r="FV130" i="3"/>
  <c r="EC51" i="3"/>
  <c r="EB52" i="3"/>
  <c r="EC53" i="3"/>
  <c r="EB54" i="3"/>
  <c r="EC52" i="3"/>
  <c r="EB50" i="3"/>
  <c r="EC49" i="3"/>
  <c r="EB51" i="3"/>
  <c r="EC50" i="3"/>
  <c r="EB53" i="3"/>
  <c r="EX130" i="3"/>
  <c r="DE56" i="3"/>
  <c r="EB79" i="3"/>
  <c r="DE134" i="3"/>
  <c r="DE136" i="3"/>
  <c r="DE133" i="3"/>
  <c r="FX142" i="3"/>
  <c r="FX78" i="3" s="1"/>
  <c r="DE57" i="3"/>
  <c r="DE132" i="3"/>
  <c r="DE135" i="3"/>
  <c r="DE58" i="3"/>
  <c r="EC25" i="3"/>
  <c r="EC24" i="3"/>
  <c r="DE23" i="3"/>
  <c r="DE79" i="3"/>
  <c r="DE12" i="3"/>
  <c r="EY60" i="3"/>
  <c r="FX137" i="3"/>
  <c r="FX55" i="3" s="1"/>
  <c r="FX56" i="3" s="1"/>
  <c r="EZ137" i="3"/>
  <c r="EZ55" i="3" s="1"/>
  <c r="EZ133" i="3" s="1"/>
  <c r="EY56" i="3"/>
  <c r="EY135" i="3"/>
  <c r="EY134" i="3"/>
  <c r="EY57" i="3"/>
  <c r="EY59" i="3"/>
  <c r="EY58" i="3"/>
  <c r="EY136" i="3"/>
  <c r="EY132" i="3"/>
  <c r="FX127" i="3"/>
  <c r="DE52" i="3"/>
  <c r="DE51" i="3"/>
  <c r="FX115" i="3"/>
  <c r="FX52" i="3" s="1"/>
  <c r="FA67" i="3"/>
  <c r="FA68" i="3"/>
  <c r="DE49" i="3"/>
  <c r="FW49" i="3"/>
  <c r="FW53" i="3"/>
  <c r="FW52" i="3"/>
  <c r="FW54" i="3"/>
  <c r="FW51" i="3"/>
  <c r="FW50" i="3"/>
  <c r="FW23" i="3"/>
  <c r="FW26" i="3"/>
  <c r="FW25" i="3"/>
  <c r="FW24" i="3"/>
  <c r="EY52" i="3"/>
  <c r="EY49" i="3"/>
  <c r="EY50" i="3"/>
  <c r="EY51" i="3"/>
  <c r="EY54" i="3"/>
  <c r="EY53" i="3"/>
  <c r="EZ78" i="3"/>
  <c r="EZ79" i="3"/>
  <c r="FW12" i="3"/>
  <c r="FW17" i="3"/>
  <c r="DE53" i="3"/>
  <c r="DE50" i="3"/>
  <c r="FY114" i="3"/>
  <c r="FY67" i="3"/>
  <c r="FY125" i="3"/>
  <c r="FA113" i="3"/>
  <c r="FY118" i="3"/>
  <c r="FA71" i="3"/>
  <c r="FY66" i="3"/>
  <c r="FA123" i="3"/>
  <c r="FY69" i="3"/>
  <c r="FA144" i="3"/>
  <c r="FY131" i="3"/>
  <c r="FA126" i="3"/>
  <c r="FX112" i="3"/>
  <c r="FY71" i="3"/>
  <c r="FY70" i="3"/>
  <c r="FA114" i="3"/>
  <c r="FA141" i="3"/>
  <c r="FA131" i="3"/>
  <c r="FA125" i="3"/>
  <c r="FA140" i="3"/>
  <c r="EZ115" i="3"/>
  <c r="FA70" i="3"/>
  <c r="FA117" i="3"/>
  <c r="FA66" i="3"/>
  <c r="FY140" i="3"/>
  <c r="FY138" i="3"/>
  <c r="FA138" i="3"/>
  <c r="FA128" i="3"/>
  <c r="EZ112" i="3"/>
  <c r="FA119" i="3"/>
  <c r="FY143" i="3"/>
  <c r="FY142" i="3" s="1"/>
  <c r="FA116" i="3"/>
  <c r="FA121" i="3"/>
  <c r="FY121" i="3"/>
  <c r="FY139" i="3"/>
  <c r="FA118" i="3"/>
  <c r="FA143" i="3"/>
  <c r="FA129" i="3"/>
  <c r="FY113" i="3"/>
  <c r="FY124" i="3"/>
  <c r="FY129" i="3"/>
  <c r="FY128" i="3"/>
  <c r="FA120" i="3"/>
  <c r="FA139" i="3"/>
  <c r="FY117" i="3"/>
  <c r="FY119" i="3"/>
  <c r="FY126" i="3"/>
  <c r="FY120" i="3"/>
  <c r="EZ127" i="3"/>
  <c r="FW57" i="3"/>
  <c r="FW58" i="3"/>
  <c r="FW59" i="3"/>
  <c r="FW60" i="3"/>
  <c r="FW56" i="3"/>
  <c r="FW133" i="3"/>
  <c r="FW134" i="3"/>
  <c r="FW132" i="3"/>
  <c r="FW135" i="3"/>
  <c r="FW136" i="3"/>
  <c r="FY123" i="3"/>
  <c r="FY116" i="3"/>
  <c r="FY141" i="3"/>
  <c r="B34" i="6"/>
  <c r="C34" i="6" s="1"/>
  <c r="FA122" i="3" l="1"/>
  <c r="FY122" i="3"/>
  <c r="EX61" i="3"/>
  <c r="EX62" i="3"/>
  <c r="EX63" i="3"/>
  <c r="EX64" i="3"/>
  <c r="FV61" i="3"/>
  <c r="FV62" i="3"/>
  <c r="FV63" i="3"/>
  <c r="FV64" i="3"/>
  <c r="CG63" i="3"/>
  <c r="CG62" i="3"/>
  <c r="CG61" i="3"/>
  <c r="FX50" i="3"/>
  <c r="FX54" i="3"/>
  <c r="FX26" i="3"/>
  <c r="FX53" i="3"/>
  <c r="FX51" i="3"/>
  <c r="EB130" i="3"/>
  <c r="EB63" i="3" s="1"/>
  <c r="FX79" i="3"/>
  <c r="FX49" i="3"/>
  <c r="FX25" i="3"/>
  <c r="FX23" i="3"/>
  <c r="FX37" i="3"/>
  <c r="FX36" i="3"/>
  <c r="EZ37" i="3"/>
  <c r="EZ36" i="3"/>
  <c r="EC130" i="3"/>
  <c r="EC63" i="3" s="1"/>
  <c r="EZ59" i="3"/>
  <c r="EZ58" i="3"/>
  <c r="EZ134" i="3"/>
  <c r="FX136" i="3"/>
  <c r="EZ135" i="3"/>
  <c r="FX59" i="3"/>
  <c r="EZ136" i="3"/>
  <c r="FX58" i="3"/>
  <c r="FX133" i="3"/>
  <c r="FX132" i="3"/>
  <c r="FX57" i="3"/>
  <c r="DE130" i="3"/>
  <c r="DE64" i="3" s="1"/>
  <c r="FX60" i="3"/>
  <c r="EZ132" i="3"/>
  <c r="EZ56" i="3"/>
  <c r="EZ60" i="3"/>
  <c r="EZ57" i="3"/>
  <c r="FX134" i="3"/>
  <c r="FX135" i="3"/>
  <c r="EY130" i="3"/>
  <c r="FY112" i="3"/>
  <c r="FY17" i="3" s="1"/>
  <c r="EZ24" i="3"/>
  <c r="EZ25" i="3"/>
  <c r="EZ26" i="3"/>
  <c r="EZ23" i="3"/>
  <c r="EZ17" i="3"/>
  <c r="EZ12" i="3"/>
  <c r="EZ51" i="3"/>
  <c r="EZ54" i="3"/>
  <c r="EZ53" i="3"/>
  <c r="EZ52" i="3"/>
  <c r="EZ49" i="3"/>
  <c r="EZ50" i="3"/>
  <c r="FX17" i="3"/>
  <c r="FX12" i="3"/>
  <c r="FY78" i="3"/>
  <c r="FY79" i="3"/>
  <c r="FA142" i="3"/>
  <c r="FA112" i="3"/>
  <c r="FA137" i="3"/>
  <c r="FA55" i="3" s="1"/>
  <c r="FA136" i="3" s="1"/>
  <c r="FY127" i="3"/>
  <c r="FA115" i="3"/>
  <c r="FA127" i="3"/>
  <c r="FY137" i="3"/>
  <c r="FY55" i="3" s="1"/>
  <c r="FY58" i="3" s="1"/>
  <c r="FW130" i="3"/>
  <c r="FY115" i="3"/>
  <c r="B35" i="6"/>
  <c r="C35" i="6" s="1"/>
  <c r="FY12" i="3" l="1"/>
  <c r="FW61" i="3"/>
  <c r="FW62" i="3"/>
  <c r="FW63" i="3"/>
  <c r="FW64" i="3"/>
  <c r="EY64" i="3"/>
  <c r="EY61" i="3"/>
  <c r="EY62" i="3"/>
  <c r="EY63" i="3"/>
  <c r="EC62" i="3"/>
  <c r="EC61" i="3"/>
  <c r="EC64" i="3"/>
  <c r="EB61" i="3"/>
  <c r="EB62" i="3"/>
  <c r="EB64" i="3"/>
  <c r="DE63" i="3"/>
  <c r="DE62" i="3"/>
  <c r="DE61" i="3"/>
  <c r="FY37" i="3"/>
  <c r="FY36" i="3"/>
  <c r="FA37" i="3"/>
  <c r="FA36" i="3"/>
  <c r="EZ130" i="3"/>
  <c r="FX130" i="3"/>
  <c r="FA57" i="3"/>
  <c r="FA60" i="3"/>
  <c r="FA134" i="3"/>
  <c r="FA56" i="3"/>
  <c r="FA132" i="3"/>
  <c r="FA58" i="3"/>
  <c r="FA133" i="3"/>
  <c r="FA79" i="3"/>
  <c r="FA78" i="3"/>
  <c r="FA59" i="3"/>
  <c r="FA135" i="3"/>
  <c r="FY50" i="3"/>
  <c r="FY54" i="3"/>
  <c r="FY53" i="3"/>
  <c r="FY51" i="3"/>
  <c r="FY52" i="3"/>
  <c r="FY49" i="3"/>
  <c r="FA26" i="3"/>
  <c r="FA23" i="3"/>
  <c r="FA25" i="3"/>
  <c r="FA24" i="3"/>
  <c r="FA54" i="3"/>
  <c r="FA51" i="3"/>
  <c r="FA50" i="3"/>
  <c r="FA49" i="3"/>
  <c r="FA53" i="3"/>
  <c r="FA52" i="3"/>
  <c r="FY24" i="3"/>
  <c r="FY23" i="3"/>
  <c r="FY25" i="3"/>
  <c r="FY26" i="3"/>
  <c r="FA12" i="3"/>
  <c r="FA17" i="3"/>
  <c r="FY133" i="3"/>
  <c r="FY132" i="3"/>
  <c r="FY59" i="3"/>
  <c r="FY56" i="3"/>
  <c r="FY60" i="3"/>
  <c r="FY57" i="3"/>
  <c r="FY135" i="3"/>
  <c r="FY136" i="3"/>
  <c r="FY134" i="3"/>
  <c r="B36" i="6"/>
  <c r="C36" i="6" s="1"/>
  <c r="FX61" i="3" l="1"/>
  <c r="FX62" i="3"/>
  <c r="FX63" i="3"/>
  <c r="FX64" i="3"/>
  <c r="EZ61" i="3"/>
  <c r="EZ62" i="3"/>
  <c r="EZ63" i="3"/>
  <c r="EZ64" i="3"/>
  <c r="FA130" i="3"/>
  <c r="FY130" i="3"/>
  <c r="B37" i="6"/>
  <c r="C37" i="6" s="1"/>
  <c r="FY64" i="3" l="1"/>
  <c r="FY63" i="3"/>
  <c r="FY61" i="3"/>
  <c r="FY62" i="3"/>
  <c r="FA62" i="3"/>
  <c r="FA64" i="3"/>
  <c r="FA61" i="3"/>
  <c r="FA63" i="3"/>
  <c r="B38" i="6"/>
  <c r="C38" i="6" s="1"/>
  <c r="B39" i="6" l="1"/>
  <c r="C39" i="6" s="1"/>
  <c r="B40" i="6" l="1"/>
  <c r="C40" i="6" s="1"/>
  <c r="B41" i="6" l="1"/>
  <c r="C41" i="6" s="1"/>
  <c r="B42" i="6" l="1"/>
  <c r="C42" i="6" s="1"/>
  <c r="B43" i="6" l="1"/>
  <c r="C43" i="6" s="1"/>
  <c r="B44" i="6" l="1"/>
  <c r="C44" i="6" s="1"/>
  <c r="B45" i="6" l="1"/>
  <c r="C45" i="6" s="1"/>
  <c r="B46" i="6" l="1"/>
  <c r="C46" i="6" s="1"/>
  <c r="B47" i="6" l="1"/>
  <c r="C47" i="6" s="1"/>
  <c r="B48" i="6" l="1"/>
  <c r="C48" i="6" s="1"/>
  <c r="B49" i="6" l="1"/>
  <c r="C49" i="6" s="1"/>
  <c r="B50" i="6" l="1"/>
  <c r="C50" i="6" s="1"/>
  <c r="B51" i="6" l="1"/>
  <c r="C51" i="6" s="1"/>
  <c r="B52" i="6" l="1"/>
  <c r="C52" i="6" s="1"/>
  <c r="B53" i="6" l="1"/>
  <c r="C53" i="6" s="1"/>
  <c r="B54" i="6" l="1"/>
  <c r="C54" i="6" s="1"/>
  <c r="AL70" i="16"/>
  <c r="AL42" i="16"/>
  <c r="AQ70" i="16"/>
  <c r="AU70" i="16"/>
  <c r="AQ42" i="16"/>
  <c r="AP42" i="16"/>
  <c r="AU42" i="16"/>
  <c r="AY42" i="16"/>
  <c r="AY70" i="16"/>
  <c r="AO70" i="16"/>
  <c r="BC70" i="16"/>
  <c r="AM42" i="16"/>
  <c r="AN70" i="16"/>
  <c r="AL59" i="16"/>
  <c r="AP70" i="16"/>
  <c r="AO59" i="16"/>
  <c r="AM70" i="16"/>
  <c r="AQ59" i="16"/>
  <c r="AO42" i="16"/>
  <c r="AN42" i="16"/>
  <c r="AM59" i="16"/>
  <c r="BM10" i="16"/>
  <c r="BO10" i="16"/>
  <c r="CJ10" i="16"/>
  <c r="P9" i="16"/>
  <c r="S9" i="16"/>
  <c r="CM10" i="16"/>
  <c r="DG9" i="16"/>
  <c r="DK9" i="16"/>
  <c r="FD9" i="16"/>
  <c r="DO9" i="16"/>
  <c r="AE9" i="16"/>
  <c r="DI9" i="16"/>
  <c r="BS10" i="16"/>
  <c r="N9" i="16"/>
  <c r="DH9" i="16"/>
  <c r="Q9" i="16"/>
  <c r="AA9" i="16"/>
  <c r="ED9" i="16"/>
  <c r="EG9" i="16"/>
  <c r="FK9" i="16"/>
  <c r="DJ9" i="16"/>
  <c r="CH10" i="16"/>
  <c r="BN10" i="16"/>
  <c r="EE9" i="16"/>
  <c r="FS9" i="16"/>
  <c r="FW9" i="16"/>
  <c r="R9" i="16"/>
  <c r="FF9" i="16"/>
  <c r="EY9" i="16"/>
  <c r="W9" i="16"/>
  <c r="CL10" i="16"/>
  <c r="EM9" i="16"/>
  <c r="EU9" i="16"/>
  <c r="FE9" i="16"/>
  <c r="BL10" i="16"/>
  <c r="FB9" i="16"/>
  <c r="FG9" i="16"/>
  <c r="EI9" i="16"/>
  <c r="CI10" i="16"/>
  <c r="O9" i="16"/>
  <c r="DF9" i="16"/>
  <c r="EH9" i="16"/>
  <c r="CK10" i="16"/>
  <c r="EQ9" i="16"/>
  <c r="FC9" i="16"/>
  <c r="BJ10" i="16"/>
  <c r="BK10" i="16"/>
  <c r="DS9" i="16"/>
  <c r="EF9" i="16"/>
  <c r="T9" i="16" l="1"/>
  <c r="CY10" i="16"/>
  <c r="CE10" i="16"/>
  <c r="CQ10" i="16"/>
  <c r="BG70" i="16"/>
  <c r="BW10" i="16"/>
  <c r="DW9" i="16"/>
  <c r="CU10" i="16"/>
  <c r="AR65" i="16"/>
  <c r="AR59" i="16"/>
  <c r="AR70" i="16"/>
  <c r="DL9" i="16"/>
  <c r="FO9" i="16"/>
  <c r="BC42" i="16"/>
  <c r="CA10" i="16"/>
  <c r="AY65" i="16"/>
  <c r="AY59" i="16"/>
  <c r="AU65" i="16"/>
  <c r="AU59" i="16"/>
  <c r="AR42" i="16"/>
  <c r="BP10" i="16"/>
  <c r="AI9" i="16"/>
  <c r="FH9" i="16"/>
  <c r="EJ9" i="16"/>
  <c r="AP65" i="16"/>
  <c r="AP59" i="16"/>
  <c r="BG42" i="16"/>
  <c r="CN10" i="16"/>
  <c r="BG65" i="16"/>
  <c r="BG59" i="16"/>
  <c r="AN65" i="16"/>
  <c r="AN59" i="16"/>
  <c r="DC10" i="16"/>
  <c r="EA9" i="16"/>
  <c r="BC65" i="16"/>
  <c r="BC59" i="16"/>
  <c r="AO65" i="16"/>
  <c r="AL65" i="16"/>
  <c r="AQ65" i="16"/>
  <c r="AM65" i="16"/>
  <c r="DJ18" i="16"/>
  <c r="DF18" i="16"/>
  <c r="FB18" i="16"/>
  <c r="FW18" i="16"/>
  <c r="Q18" i="16"/>
  <c r="FC18" i="16"/>
  <c r="EG18" i="16"/>
  <c r="DH18" i="16"/>
  <c r="FG18" i="16"/>
  <c r="EE18" i="16"/>
  <c r="AI18" i="16"/>
  <c r="FD18" i="16"/>
  <c r="S18" i="16"/>
  <c r="DS18" i="16"/>
  <c r="O18" i="16"/>
  <c r="FE18" i="16"/>
  <c r="EI18" i="16"/>
  <c r="DI18" i="16"/>
  <c r="P18" i="16"/>
  <c r="R18" i="16"/>
  <c r="ED18" i="16"/>
  <c r="DK18" i="16"/>
  <c r="EH18" i="16"/>
  <c r="T18" i="16"/>
  <c r="EF18" i="16"/>
  <c r="FF18" i="16"/>
  <c r="EA18" i="16"/>
  <c r="DG18" i="16"/>
  <c r="N18" i="16"/>
  <c r="BK13" i="16"/>
  <c r="CM13" i="16"/>
  <c r="BJ13" i="16"/>
  <c r="BL13" i="16"/>
  <c r="BO13" i="16"/>
  <c r="CK13" i="16"/>
  <c r="BM13" i="16"/>
  <c r="CL13" i="16"/>
  <c r="BN13" i="16"/>
  <c r="BS13" i="16"/>
  <c r="CJ13" i="16"/>
  <c r="CI13" i="16"/>
  <c r="DC13" i="16"/>
  <c r="CH13" i="16"/>
  <c r="BK91" i="16"/>
  <c r="BK92" i="16"/>
  <c r="FY107" i="3"/>
  <c r="CM91" i="16"/>
  <c r="CM92" i="16"/>
  <c r="BL91" i="16"/>
  <c r="BL92" i="16"/>
  <c r="CL91" i="16"/>
  <c r="CL92" i="16"/>
  <c r="BO92" i="16"/>
  <c r="BO91" i="16"/>
  <c r="BM91" i="16"/>
  <c r="BM92" i="16"/>
  <c r="BJ92" i="16"/>
  <c r="BJ91" i="16"/>
  <c r="CI92" i="16"/>
  <c r="CI91" i="16"/>
  <c r="BN91" i="16"/>
  <c r="BN92" i="16"/>
  <c r="BS91" i="16"/>
  <c r="CJ91" i="16"/>
  <c r="CJ92" i="16"/>
  <c r="CF107" i="3"/>
  <c r="FT17" i="16"/>
  <c r="CD107" i="3"/>
  <c r="CN91" i="16"/>
  <c r="CN92" i="16"/>
  <c r="CK91" i="16"/>
  <c r="CK92" i="16"/>
  <c r="DC91" i="16"/>
  <c r="DC92" i="16"/>
  <c r="CH92" i="16"/>
  <c r="CH91" i="16"/>
  <c r="FL107" i="3"/>
  <c r="FO107" i="3"/>
  <c r="DC107" i="3"/>
  <c r="BO98" i="16"/>
  <c r="BM81" i="16"/>
  <c r="BP107" i="3"/>
  <c r="CE107" i="3"/>
  <c r="AO63" i="16"/>
  <c r="AL64" i="16"/>
  <c r="AQ62" i="16"/>
  <c r="AM64" i="16"/>
  <c r="CA107" i="3"/>
  <c r="FU107" i="3"/>
  <c r="FP107" i="3"/>
  <c r="FV107" i="3"/>
  <c r="CD96" i="16"/>
  <c r="BL97" i="16"/>
  <c r="BL76" i="16"/>
  <c r="BL59" i="16"/>
  <c r="BL21" i="16"/>
  <c r="BL83" i="16"/>
  <c r="BL90" i="16"/>
  <c r="BL14" i="16"/>
  <c r="BL43" i="16"/>
  <c r="BL95" i="16"/>
  <c r="BL47" i="16"/>
  <c r="BL99" i="16"/>
  <c r="BL49" i="16"/>
  <c r="BL87" i="16"/>
  <c r="BL35" i="16"/>
  <c r="BL37" i="16"/>
  <c r="BL46" i="16"/>
  <c r="BL80" i="16"/>
  <c r="BL30" i="16"/>
  <c r="BL41" i="16"/>
  <c r="BL38" i="16"/>
  <c r="BL94" i="16"/>
  <c r="BL15" i="16"/>
  <c r="BL74" i="16"/>
  <c r="BL39" i="16"/>
  <c r="BL84" i="16"/>
  <c r="BL93" i="16"/>
  <c r="BL72" i="16"/>
  <c r="BL42" i="16"/>
  <c r="BL96" i="16"/>
  <c r="BL29" i="16"/>
  <c r="BL88" i="16"/>
  <c r="BL23" i="16"/>
  <c r="BL71" i="16"/>
  <c r="BL36" i="16"/>
  <c r="BL22" i="16"/>
  <c r="BL89" i="16"/>
  <c r="BL78" i="16"/>
  <c r="BL45" i="16"/>
  <c r="BL16" i="16"/>
  <c r="BL98" i="16"/>
  <c r="BL48" i="16"/>
  <c r="BL85" i="16"/>
  <c r="BL44" i="16"/>
  <c r="BL69" i="16"/>
  <c r="BL86" i="16"/>
  <c r="BL12" i="16"/>
  <c r="BL73" i="16"/>
  <c r="BL34" i="16"/>
  <c r="BL28" i="16"/>
  <c r="BL24" i="16"/>
  <c r="BL79" i="16"/>
  <c r="BL27" i="16"/>
  <c r="BL33" i="16"/>
  <c r="BL75" i="16"/>
  <c r="BL77" i="16"/>
  <c r="BL107" i="3"/>
  <c r="BL81" i="16"/>
  <c r="BL70" i="16"/>
  <c r="DN17" i="16"/>
  <c r="FX101" i="16"/>
  <c r="FX17" i="16"/>
  <c r="FX107" i="3"/>
  <c r="AB17" i="16"/>
  <c r="FF10" i="16"/>
  <c r="FF19" i="16"/>
  <c r="FF20" i="16"/>
  <c r="FF17" i="16"/>
  <c r="FF107" i="3"/>
  <c r="CH15" i="16"/>
  <c r="CH28" i="16"/>
  <c r="CH39" i="16"/>
  <c r="CH72" i="16"/>
  <c r="CH73" i="16"/>
  <c r="CH46" i="16"/>
  <c r="CH30" i="16"/>
  <c r="CH99" i="16"/>
  <c r="CH80" i="16"/>
  <c r="CH77" i="16"/>
  <c r="CH29" i="16"/>
  <c r="CH38" i="16"/>
  <c r="CH83" i="16"/>
  <c r="CH98" i="16"/>
  <c r="CH43" i="16"/>
  <c r="CH48" i="16"/>
  <c r="CH97" i="16"/>
  <c r="CH81" i="16"/>
  <c r="CH86" i="16"/>
  <c r="CH90" i="16"/>
  <c r="CH23" i="16"/>
  <c r="CH88" i="16"/>
  <c r="CH74" i="16"/>
  <c r="CH94" i="16"/>
  <c r="CH41" i="16"/>
  <c r="CH45" i="16"/>
  <c r="CH35" i="16"/>
  <c r="CH93" i="16"/>
  <c r="CH16" i="16"/>
  <c r="CH78" i="16"/>
  <c r="CH76" i="16"/>
  <c r="CH47" i="16"/>
  <c r="CH37" i="16"/>
  <c r="CH12" i="16"/>
  <c r="CH96" i="16"/>
  <c r="CH95" i="16"/>
  <c r="CH27" i="16"/>
  <c r="CH84" i="16"/>
  <c r="CH14" i="16"/>
  <c r="CH59" i="16"/>
  <c r="CH22" i="16"/>
  <c r="CH79" i="16"/>
  <c r="CH69" i="16"/>
  <c r="CH89" i="16"/>
  <c r="CH87" i="16"/>
  <c r="CH33" i="16"/>
  <c r="CH49" i="16"/>
  <c r="CH44" i="16"/>
  <c r="CH75" i="16"/>
  <c r="CH36" i="16"/>
  <c r="CH71" i="16"/>
  <c r="CH42" i="16"/>
  <c r="CH85" i="16"/>
  <c r="CH24" i="16"/>
  <c r="CH70" i="16"/>
  <c r="CH21" i="16"/>
  <c r="CH34" i="16"/>
  <c r="CH107" i="3"/>
  <c r="EA17" i="16"/>
  <c r="BW99" i="16"/>
  <c r="BW12" i="16"/>
  <c r="BW36" i="16"/>
  <c r="BW96" i="16"/>
  <c r="BW98" i="16"/>
  <c r="BW95" i="16"/>
  <c r="BW94" i="16"/>
  <c r="BW107" i="3"/>
  <c r="BW97" i="16"/>
  <c r="CQ97" i="16"/>
  <c r="CQ99" i="16"/>
  <c r="CQ98" i="16"/>
  <c r="CQ36" i="16"/>
  <c r="CQ95" i="16"/>
  <c r="CQ12" i="16"/>
  <c r="CQ96" i="16"/>
  <c r="CQ94" i="16"/>
  <c r="CQ107" i="3"/>
  <c r="BJ37" i="16"/>
  <c r="BJ73" i="16"/>
  <c r="BJ27" i="16"/>
  <c r="BJ87" i="16"/>
  <c r="BJ85" i="16"/>
  <c r="BJ78" i="16"/>
  <c r="BJ36" i="16"/>
  <c r="BJ75" i="16"/>
  <c r="BJ43" i="16"/>
  <c r="BJ28" i="16"/>
  <c r="BJ35" i="16"/>
  <c r="BJ77" i="16"/>
  <c r="BJ33" i="16"/>
  <c r="BJ84" i="16"/>
  <c r="BJ49" i="16"/>
  <c r="BJ90" i="16"/>
  <c r="BJ16" i="16"/>
  <c r="BJ21" i="16"/>
  <c r="BJ72" i="16"/>
  <c r="BJ76" i="16"/>
  <c r="BJ22" i="16"/>
  <c r="BJ89" i="16"/>
  <c r="BJ79" i="16"/>
  <c r="BJ47" i="16"/>
  <c r="BJ39" i="16"/>
  <c r="BJ88" i="16"/>
  <c r="BJ69" i="16"/>
  <c r="BJ97" i="16"/>
  <c r="BJ41" i="16"/>
  <c r="BJ12" i="16"/>
  <c r="BJ45" i="16"/>
  <c r="BJ94" i="16"/>
  <c r="BJ70" i="16"/>
  <c r="BJ23" i="16"/>
  <c r="BJ34" i="16"/>
  <c r="BJ24" i="16"/>
  <c r="BJ14" i="16"/>
  <c r="BJ96" i="16"/>
  <c r="BJ48" i="16"/>
  <c r="BJ81" i="16"/>
  <c r="BJ98" i="16"/>
  <c r="BJ30" i="16"/>
  <c r="BJ93" i="16"/>
  <c r="BJ86" i="16"/>
  <c r="BJ99" i="16"/>
  <c r="BJ80" i="16"/>
  <c r="BJ15" i="16"/>
  <c r="BJ83" i="16"/>
  <c r="BJ71" i="16"/>
  <c r="BJ74" i="16"/>
  <c r="BJ95" i="16"/>
  <c r="BJ44" i="16"/>
  <c r="BJ29" i="16"/>
  <c r="BJ46" i="16"/>
  <c r="BJ38" i="16"/>
  <c r="BJ107" i="3"/>
  <c r="BJ59" i="16"/>
  <c r="BJ42" i="16"/>
  <c r="O20" i="16"/>
  <c r="O17" i="16"/>
  <c r="O19" i="16"/>
  <c r="O10" i="16"/>
  <c r="R10" i="16"/>
  <c r="R17" i="16"/>
  <c r="R19" i="16"/>
  <c r="R20" i="16"/>
  <c r="AA17" i="16"/>
  <c r="DW17" i="16"/>
  <c r="FW17" i="16"/>
  <c r="FW107" i="3"/>
  <c r="Q20" i="16"/>
  <c r="Q10" i="16"/>
  <c r="Q19" i="16"/>
  <c r="Q17" i="16"/>
  <c r="AJ17" i="16"/>
  <c r="FS17" i="16"/>
  <c r="FS107" i="3"/>
  <c r="CO95" i="16"/>
  <c r="CO94" i="16"/>
  <c r="CO99" i="16"/>
  <c r="CO12" i="16"/>
  <c r="CO36" i="16"/>
  <c r="CO98" i="16"/>
  <c r="CO97" i="16"/>
  <c r="CO101" i="16"/>
  <c r="CO96" i="16"/>
  <c r="CO107" i="3"/>
  <c r="CP98" i="16"/>
  <c r="CP36" i="16"/>
  <c r="CP95" i="16"/>
  <c r="CP99" i="16"/>
  <c r="CP97" i="16"/>
  <c r="CP94" i="16"/>
  <c r="CP12" i="16"/>
  <c r="CP96" i="16"/>
  <c r="CP101" i="16"/>
  <c r="CP107" i="3"/>
  <c r="EE20" i="16"/>
  <c r="EE19" i="16"/>
  <c r="EE17" i="16"/>
  <c r="BN37" i="16"/>
  <c r="BN96" i="16"/>
  <c r="BN22" i="16"/>
  <c r="BN16" i="16"/>
  <c r="BN80" i="16"/>
  <c r="BN43" i="16"/>
  <c r="BN24" i="16"/>
  <c r="BN90" i="16"/>
  <c r="BN27" i="16"/>
  <c r="BN74" i="16"/>
  <c r="BN84" i="16"/>
  <c r="BN15" i="16"/>
  <c r="BN87" i="16"/>
  <c r="BN94" i="16"/>
  <c r="BN23" i="16"/>
  <c r="BN59" i="16"/>
  <c r="BN39" i="16"/>
  <c r="BN29" i="16"/>
  <c r="BN77" i="16"/>
  <c r="BN70" i="16"/>
  <c r="BN79" i="16"/>
  <c r="BN36" i="16"/>
  <c r="BN88" i="16"/>
  <c r="BN99" i="16"/>
  <c r="BN45" i="16"/>
  <c r="BN85" i="16"/>
  <c r="BN21" i="16"/>
  <c r="BN86" i="16"/>
  <c r="BN38" i="16"/>
  <c r="BN41" i="16"/>
  <c r="BN73" i="16"/>
  <c r="BN98" i="16"/>
  <c r="BN47" i="16"/>
  <c r="BN71" i="16"/>
  <c r="BN42" i="16"/>
  <c r="BN46" i="16"/>
  <c r="BN89" i="16"/>
  <c r="BN93" i="16"/>
  <c r="BN76" i="16"/>
  <c r="BN28" i="16"/>
  <c r="BN12" i="16"/>
  <c r="BN44" i="16"/>
  <c r="BN78" i="16"/>
  <c r="BN83" i="16"/>
  <c r="BN34" i="16"/>
  <c r="BN35" i="16"/>
  <c r="BN14" i="16"/>
  <c r="BN33" i="16"/>
  <c r="BN48" i="16"/>
  <c r="BN97" i="16"/>
  <c r="BN75" i="16"/>
  <c r="BN72" i="16"/>
  <c r="BN49" i="16"/>
  <c r="BN30" i="16"/>
  <c r="BN69" i="16"/>
  <c r="BN107" i="3"/>
  <c r="BN81" i="16"/>
  <c r="BN95" i="16"/>
  <c r="DG19" i="16"/>
  <c r="DG17" i="16"/>
  <c r="DG10" i="16"/>
  <c r="DG20" i="16"/>
  <c r="CJ86" i="16"/>
  <c r="CJ46" i="16"/>
  <c r="CJ41" i="16"/>
  <c r="CJ34" i="16"/>
  <c r="CJ37" i="16"/>
  <c r="CJ94" i="16"/>
  <c r="CJ15" i="16"/>
  <c r="CJ71" i="16"/>
  <c r="CJ99" i="16"/>
  <c r="CJ42" i="16"/>
  <c r="CJ97" i="16"/>
  <c r="CJ72" i="16"/>
  <c r="CJ83" i="16"/>
  <c r="CJ48" i="16"/>
  <c r="CJ33" i="16"/>
  <c r="CJ28" i="16"/>
  <c r="CJ27" i="16"/>
  <c r="CJ98" i="16"/>
  <c r="CJ84" i="16"/>
  <c r="CJ73" i="16"/>
  <c r="CJ80" i="16"/>
  <c r="CJ29" i="16"/>
  <c r="CJ70" i="16"/>
  <c r="CJ69" i="16"/>
  <c r="CJ47" i="16"/>
  <c r="CJ89" i="16"/>
  <c r="CJ38" i="16"/>
  <c r="CJ96" i="16"/>
  <c r="CJ85" i="16"/>
  <c r="CJ49" i="16"/>
  <c r="CJ76" i="16"/>
  <c r="CJ90" i="16"/>
  <c r="CJ39" i="16"/>
  <c r="CJ23" i="16"/>
  <c r="CJ59" i="16"/>
  <c r="CJ44" i="16"/>
  <c r="CJ36" i="16"/>
  <c r="CJ16" i="16"/>
  <c r="CJ21" i="16"/>
  <c r="CJ35" i="16"/>
  <c r="CJ74" i="16"/>
  <c r="CJ93" i="16"/>
  <c r="CJ43" i="16"/>
  <c r="CJ79" i="16"/>
  <c r="CJ87" i="16"/>
  <c r="CJ12" i="16"/>
  <c r="CJ75" i="16"/>
  <c r="CJ78" i="16"/>
  <c r="CJ24" i="16"/>
  <c r="CJ88" i="16"/>
  <c r="CJ77" i="16"/>
  <c r="CJ45" i="16"/>
  <c r="CJ14" i="16"/>
  <c r="CJ107" i="3"/>
  <c r="CJ30" i="16"/>
  <c r="CJ22" i="16"/>
  <c r="CJ81" i="16"/>
  <c r="CJ95" i="16"/>
  <c r="DS17" i="16"/>
  <c r="DF17" i="16"/>
  <c r="DF10" i="16"/>
  <c r="DF19" i="16"/>
  <c r="DF20" i="16"/>
  <c r="DE96" i="16"/>
  <c r="DE99" i="16"/>
  <c r="DE95" i="16"/>
  <c r="DE97" i="16"/>
  <c r="DE101" i="16"/>
  <c r="DE98" i="16"/>
  <c r="DE94" i="16"/>
  <c r="DE12" i="16"/>
  <c r="DE36" i="16"/>
  <c r="DE107" i="3"/>
  <c r="EQ17" i="16"/>
  <c r="BQ95" i="16"/>
  <c r="BQ96" i="16"/>
  <c r="BQ97" i="16"/>
  <c r="BQ99" i="16"/>
  <c r="BQ94" i="16"/>
  <c r="BQ12" i="16"/>
  <c r="BQ98" i="16"/>
  <c r="BQ36" i="16"/>
  <c r="CI96" i="16"/>
  <c r="CI98" i="16"/>
  <c r="CI90" i="16"/>
  <c r="CI41" i="16"/>
  <c r="CI35" i="16"/>
  <c r="CI29" i="16"/>
  <c r="CI99" i="16"/>
  <c r="CI16" i="16"/>
  <c r="CI69" i="16"/>
  <c r="CI93" i="16"/>
  <c r="CI79" i="16"/>
  <c r="CI39" i="16"/>
  <c r="CI24" i="16"/>
  <c r="CI49" i="16"/>
  <c r="CI71" i="16"/>
  <c r="CI85" i="16"/>
  <c r="CI44" i="16"/>
  <c r="CI12" i="16"/>
  <c r="CI36" i="16"/>
  <c r="CI83" i="16"/>
  <c r="CI88" i="16"/>
  <c r="CI87" i="16"/>
  <c r="CI84" i="16"/>
  <c r="CI28" i="16"/>
  <c r="CI89" i="16"/>
  <c r="CI73" i="16"/>
  <c r="CI47" i="16"/>
  <c r="CI74" i="16"/>
  <c r="CI37" i="16"/>
  <c r="CI75" i="16"/>
  <c r="CI21" i="16"/>
  <c r="CI45" i="16"/>
  <c r="CI59" i="16"/>
  <c r="CI42" i="16"/>
  <c r="CI30" i="16"/>
  <c r="CI14" i="16"/>
  <c r="CI46" i="16"/>
  <c r="CI33" i="16"/>
  <c r="CI76" i="16"/>
  <c r="CI48" i="16"/>
  <c r="CI86" i="16"/>
  <c r="CI38" i="16"/>
  <c r="CI97" i="16"/>
  <c r="CI94" i="16"/>
  <c r="CI23" i="16"/>
  <c r="CI77" i="16"/>
  <c r="CI15" i="16"/>
  <c r="CI95" i="16"/>
  <c r="CI78" i="16"/>
  <c r="CI70" i="16"/>
  <c r="CI22" i="16"/>
  <c r="CI80" i="16"/>
  <c r="CI34" i="16"/>
  <c r="CI72" i="16"/>
  <c r="CI27" i="16"/>
  <c r="EK17" i="16"/>
  <c r="FG19" i="16"/>
  <c r="FG20" i="16"/>
  <c r="FG17" i="16"/>
  <c r="FG10" i="16"/>
  <c r="FE20" i="16"/>
  <c r="FE17" i="16"/>
  <c r="FE19" i="16"/>
  <c r="EC17" i="16"/>
  <c r="EU17" i="16"/>
  <c r="DC94" i="16"/>
  <c r="DC27" i="16"/>
  <c r="DC95" i="16"/>
  <c r="DC99" i="16"/>
  <c r="DC97" i="16"/>
  <c r="DC36" i="16"/>
  <c r="DC38" i="16"/>
  <c r="DC29" i="16"/>
  <c r="DC12" i="16"/>
  <c r="DC98" i="16"/>
  <c r="DC96" i="16"/>
  <c r="FV17" i="16"/>
  <c r="CL81" i="16"/>
  <c r="DH17" i="16"/>
  <c r="DH20" i="16"/>
  <c r="DH19" i="16"/>
  <c r="DD96" i="16"/>
  <c r="DD94" i="16"/>
  <c r="DD98" i="16"/>
  <c r="DD12" i="16"/>
  <c r="DD99" i="16"/>
  <c r="DD36" i="16"/>
  <c r="DD95" i="16"/>
  <c r="DD97" i="16"/>
  <c r="DD101" i="16"/>
  <c r="DY17" i="16"/>
  <c r="BK81" i="16"/>
  <c r="AD17" i="16"/>
  <c r="FD20" i="16"/>
  <c r="FD17" i="16"/>
  <c r="FD19" i="16"/>
  <c r="FD10" i="16"/>
  <c r="DK17" i="16"/>
  <c r="DK19" i="16"/>
  <c r="DK20" i="16"/>
  <c r="CG107" i="3"/>
  <c r="CM81" i="16"/>
  <c r="BM98" i="16"/>
  <c r="CK45" i="16"/>
  <c r="CN97" i="16"/>
  <c r="FC10" i="16"/>
  <c r="FC17" i="16"/>
  <c r="FC19" i="16"/>
  <c r="FC20" i="16"/>
  <c r="FK107" i="3"/>
  <c r="FH107" i="3"/>
  <c r="DB107" i="3"/>
  <c r="BM21" i="16"/>
  <c r="BM44" i="16"/>
  <c r="BM24" i="16"/>
  <c r="BM75" i="16"/>
  <c r="BM27" i="16"/>
  <c r="BM45" i="16"/>
  <c r="BM95" i="16"/>
  <c r="BM80" i="16"/>
  <c r="BM88" i="16"/>
  <c r="BM47" i="16"/>
  <c r="BM12" i="16"/>
  <c r="BM69" i="16"/>
  <c r="BM84" i="16"/>
  <c r="BM79" i="16"/>
  <c r="BM83" i="16"/>
  <c r="BM30" i="16"/>
  <c r="BM73" i="16"/>
  <c r="BM76" i="16"/>
  <c r="BM85" i="16"/>
  <c r="BM93" i="16"/>
  <c r="BM38" i="16"/>
  <c r="BM15" i="16"/>
  <c r="BM41" i="16"/>
  <c r="BM77" i="16"/>
  <c r="BM37" i="16"/>
  <c r="BM16" i="16"/>
  <c r="BM34" i="16"/>
  <c r="BM90" i="16"/>
  <c r="BM39" i="16"/>
  <c r="BM78" i="16"/>
  <c r="BM74" i="16"/>
  <c r="BM46" i="16"/>
  <c r="BM14" i="16"/>
  <c r="BM23" i="16"/>
  <c r="BM70" i="16"/>
  <c r="BM43" i="16"/>
  <c r="BM48" i="16"/>
  <c r="BM72" i="16"/>
  <c r="BM29" i="16"/>
  <c r="BM59" i="16"/>
  <c r="BM28" i="16"/>
  <c r="BM86" i="16"/>
  <c r="BM49" i="16"/>
  <c r="BM87" i="16"/>
  <c r="BM22" i="16"/>
  <c r="BM99" i="16"/>
  <c r="BM42" i="16"/>
  <c r="BM35" i="16"/>
  <c r="BM71" i="16"/>
  <c r="BM33" i="16"/>
  <c r="BM36" i="16"/>
  <c r="BM96" i="16"/>
  <c r="BM97" i="16"/>
  <c r="BM89" i="16"/>
  <c r="BM94" i="16"/>
  <c r="BM107" i="3"/>
  <c r="BU98" i="16"/>
  <c r="BU99" i="16"/>
  <c r="BU97" i="16"/>
  <c r="BU95" i="16"/>
  <c r="BU96" i="16"/>
  <c r="BU12" i="16"/>
  <c r="BU94" i="16"/>
  <c r="BU107" i="3"/>
  <c r="BU36" i="16"/>
  <c r="FE107" i="3"/>
  <c r="DC81" i="16"/>
  <c r="FI107" i="3"/>
  <c r="BS96" i="16"/>
  <c r="BS97" i="16"/>
  <c r="BS36" i="16"/>
  <c r="BS99" i="16"/>
  <c r="BS94" i="16"/>
  <c r="BS95" i="16"/>
  <c r="BS98" i="16"/>
  <c r="BS12" i="16"/>
  <c r="EL17" i="16"/>
  <c r="FY101" i="16"/>
  <c r="DO17" i="16"/>
  <c r="BS107" i="3"/>
  <c r="S19" i="16"/>
  <c r="S10" i="16"/>
  <c r="S17" i="16"/>
  <c r="S20" i="16"/>
  <c r="X17" i="16"/>
  <c r="DB95" i="16"/>
  <c r="BO86" i="16"/>
  <c r="BO44" i="16"/>
  <c r="BO39" i="16"/>
  <c r="BO89" i="16"/>
  <c r="BO76" i="16"/>
  <c r="BO59" i="16"/>
  <c r="BO71" i="16"/>
  <c r="BO14" i="16"/>
  <c r="BO49" i="16"/>
  <c r="BO83" i="16"/>
  <c r="BO70" i="16"/>
  <c r="BO43" i="16"/>
  <c r="BO29" i="16"/>
  <c r="BO72" i="16"/>
  <c r="BO87" i="16"/>
  <c r="BO94" i="16"/>
  <c r="BO41" i="16"/>
  <c r="BO46" i="16"/>
  <c r="BO69" i="16"/>
  <c r="BO84" i="16"/>
  <c r="BO36" i="16"/>
  <c r="BO85" i="16"/>
  <c r="BO27" i="16"/>
  <c r="BO95" i="16"/>
  <c r="BO16" i="16"/>
  <c r="BO28" i="16"/>
  <c r="BO35" i="16"/>
  <c r="BO37" i="16"/>
  <c r="BO47" i="16"/>
  <c r="BO79" i="16"/>
  <c r="BO45" i="16"/>
  <c r="BO42" i="16"/>
  <c r="BO12" i="16"/>
  <c r="BO96" i="16"/>
  <c r="BO34" i="16"/>
  <c r="BO73" i="16"/>
  <c r="BO97" i="16"/>
  <c r="BO24" i="16"/>
  <c r="BO80" i="16"/>
  <c r="BO93" i="16"/>
  <c r="BO30" i="16"/>
  <c r="BO48" i="16"/>
  <c r="BO78" i="16"/>
  <c r="BO22" i="16"/>
  <c r="BO15" i="16"/>
  <c r="BO99" i="16"/>
  <c r="BO88" i="16"/>
  <c r="BO23" i="16"/>
  <c r="BO77" i="16"/>
  <c r="BO38" i="16"/>
  <c r="BO75" i="16"/>
  <c r="BO21" i="16"/>
  <c r="BO33" i="16"/>
  <c r="BO74" i="16"/>
  <c r="BO107" i="3"/>
  <c r="BO90" i="16"/>
  <c r="BQ101" i="16"/>
  <c r="AP63" i="16"/>
  <c r="AP64" i="16"/>
  <c r="AP61" i="16"/>
  <c r="AP60" i="16"/>
  <c r="AP62" i="16"/>
  <c r="EP17" i="16"/>
  <c r="EP96" i="16"/>
  <c r="CK59" i="16"/>
  <c r="CL107" i="3"/>
  <c r="DL17" i="16"/>
  <c r="FG107" i="3"/>
  <c r="BR107" i="3"/>
  <c r="CU97" i="16"/>
  <c r="CU12" i="16"/>
  <c r="CU95" i="16"/>
  <c r="CU96" i="16"/>
  <c r="CU36" i="16"/>
  <c r="CU99" i="16"/>
  <c r="CU94" i="16"/>
  <c r="CU98" i="16"/>
  <c r="BX12" i="16"/>
  <c r="BX99" i="16"/>
  <c r="BX96" i="16"/>
  <c r="BX98" i="16"/>
  <c r="BX94" i="16"/>
  <c r="BX95" i="16"/>
  <c r="BX36" i="16"/>
  <c r="BX97" i="16"/>
  <c r="CN94" i="16"/>
  <c r="CN85" i="16"/>
  <c r="CN33" i="16"/>
  <c r="CN49" i="16"/>
  <c r="CN76" i="16"/>
  <c r="CN73" i="16"/>
  <c r="CN86" i="16"/>
  <c r="CN41" i="16"/>
  <c r="CN88" i="16"/>
  <c r="CN44" i="16"/>
  <c r="CN34" i="16"/>
  <c r="CN30" i="16"/>
  <c r="CN95" i="16"/>
  <c r="CN83" i="16"/>
  <c r="CN99" i="16"/>
  <c r="CN12" i="16"/>
  <c r="CN87" i="16"/>
  <c r="CN39" i="16"/>
  <c r="CN70" i="16"/>
  <c r="CN23" i="16"/>
  <c r="CN35" i="16"/>
  <c r="CN48" i="16"/>
  <c r="CN78" i="16"/>
  <c r="CN42" i="16"/>
  <c r="CN37" i="16"/>
  <c r="CN75" i="16"/>
  <c r="CN45" i="16"/>
  <c r="CN24" i="16"/>
  <c r="CN47" i="16"/>
  <c r="CN38" i="16"/>
  <c r="CN43" i="16"/>
  <c r="CN80" i="16"/>
  <c r="CN29" i="16"/>
  <c r="CN72" i="16"/>
  <c r="CN69" i="16"/>
  <c r="CN84" i="16"/>
  <c r="CN46" i="16"/>
  <c r="CN22" i="16"/>
  <c r="CN21" i="16"/>
  <c r="CN77" i="16"/>
  <c r="CN74" i="16"/>
  <c r="CN16" i="16"/>
  <c r="CN98" i="16"/>
  <c r="CN96" i="16"/>
  <c r="CN79" i="16"/>
  <c r="CN36" i="16"/>
  <c r="CN28" i="16"/>
  <c r="CN90" i="16"/>
  <c r="CN93" i="16"/>
  <c r="CN71" i="16"/>
  <c r="CN27" i="16"/>
  <c r="CN81" i="16"/>
  <c r="CN89" i="16"/>
  <c r="CR36" i="16"/>
  <c r="DU17" i="16"/>
  <c r="DU12" i="16"/>
  <c r="AR60" i="16"/>
  <c r="CK93" i="16"/>
  <c r="CK80" i="16"/>
  <c r="CK77" i="16"/>
  <c r="CK88" i="16"/>
  <c r="CK34" i="16"/>
  <c r="CK72" i="16"/>
  <c r="CK71" i="16"/>
  <c r="CK49" i="16"/>
  <c r="CK87" i="16"/>
  <c r="CK30" i="16"/>
  <c r="CK36" i="16"/>
  <c r="CK79" i="16"/>
  <c r="CK37" i="16"/>
  <c r="CK15" i="16"/>
  <c r="CK94" i="16"/>
  <c r="CK28" i="16"/>
  <c r="CK29" i="16"/>
  <c r="CK21" i="16"/>
  <c r="CK86" i="16"/>
  <c r="CK42" i="16"/>
  <c r="CK16" i="16"/>
  <c r="CK84" i="16"/>
  <c r="CK27" i="16"/>
  <c r="CK70" i="16"/>
  <c r="CK98" i="16"/>
  <c r="CK41" i="16"/>
  <c r="CK69" i="16"/>
  <c r="CK74" i="16"/>
  <c r="CK95" i="16"/>
  <c r="CK14" i="16"/>
  <c r="CK38" i="16"/>
  <c r="CK48" i="16"/>
  <c r="CK47" i="16"/>
  <c r="CK39" i="16"/>
  <c r="CK99" i="16"/>
  <c r="CK43" i="16"/>
  <c r="CK90" i="16"/>
  <c r="CK35" i="16"/>
  <c r="CK85" i="16"/>
  <c r="CK22" i="16"/>
  <c r="CK46" i="16"/>
  <c r="CK33" i="16"/>
  <c r="CK12" i="16"/>
  <c r="CK75" i="16"/>
  <c r="CK96" i="16"/>
  <c r="CK89" i="16"/>
  <c r="CK73" i="16"/>
  <c r="CK78" i="16"/>
  <c r="CK24" i="16"/>
  <c r="CK44" i="16"/>
  <c r="CK76" i="16"/>
  <c r="EH17" i="16"/>
  <c r="EH19" i="16"/>
  <c r="EH20" i="16"/>
  <c r="EI17" i="16"/>
  <c r="EI19" i="16"/>
  <c r="EI20" i="16"/>
  <c r="FJ101" i="16"/>
  <c r="FJ17" i="16"/>
  <c r="FB19" i="16"/>
  <c r="FB17" i="16"/>
  <c r="FB20" i="16"/>
  <c r="DJ20" i="16"/>
  <c r="DJ17" i="16"/>
  <c r="DJ19" i="16"/>
  <c r="FY17" i="16"/>
  <c r="FK17" i="16"/>
  <c r="EG20" i="16"/>
  <c r="EG19" i="16"/>
  <c r="EG17" i="16"/>
  <c r="AI17" i="16"/>
  <c r="EB17" i="16"/>
  <c r="ED20" i="16"/>
  <c r="ED19" i="16"/>
  <c r="ED17" i="16"/>
  <c r="CK81" i="16"/>
  <c r="CD97" i="16"/>
  <c r="CD94" i="16"/>
  <c r="CD99" i="16"/>
  <c r="CD12" i="16"/>
  <c r="CD98" i="16"/>
  <c r="CD95" i="16"/>
  <c r="FH17" i="16"/>
  <c r="DV17" i="16"/>
  <c r="CE95" i="16"/>
  <c r="CE97" i="16"/>
  <c r="CE98" i="16"/>
  <c r="CE96" i="16"/>
  <c r="CE12" i="16"/>
  <c r="CE36" i="16"/>
  <c r="CE94" i="16"/>
  <c r="CE99" i="16"/>
  <c r="CM99" i="16"/>
  <c r="CM73" i="16"/>
  <c r="CM15" i="16"/>
  <c r="CM35" i="16"/>
  <c r="CM96" i="16"/>
  <c r="CM12" i="16"/>
  <c r="CM41" i="16"/>
  <c r="CM86" i="16"/>
  <c r="CM80" i="16"/>
  <c r="CM21" i="16"/>
  <c r="CM78" i="16"/>
  <c r="CM98" i="16"/>
  <c r="CM22" i="16"/>
  <c r="CM44" i="16"/>
  <c r="CM77" i="16"/>
  <c r="CM79" i="16"/>
  <c r="CM97" i="16"/>
  <c r="CM16" i="16"/>
  <c r="CM30" i="16"/>
  <c r="CM27" i="16"/>
  <c r="CM85" i="16"/>
  <c r="CM38" i="16"/>
  <c r="CM90" i="16"/>
  <c r="CM45" i="16"/>
  <c r="CM72" i="16"/>
  <c r="CM14" i="16"/>
  <c r="CM39" i="16"/>
  <c r="CM46" i="16"/>
  <c r="CM48" i="16"/>
  <c r="CM74" i="16"/>
  <c r="CM87" i="16"/>
  <c r="CM43" i="16"/>
  <c r="CM76" i="16"/>
  <c r="CM84" i="16"/>
  <c r="CM36" i="16"/>
  <c r="CM93" i="16"/>
  <c r="CM95" i="16"/>
  <c r="CM34" i="16"/>
  <c r="CM71" i="16"/>
  <c r="CM59" i="16"/>
  <c r="CM33" i="16"/>
  <c r="CM94" i="16"/>
  <c r="CM89" i="16"/>
  <c r="CM88" i="16"/>
  <c r="CM28" i="16"/>
  <c r="CM24" i="16"/>
  <c r="CM49" i="16"/>
  <c r="CM42" i="16"/>
  <c r="CM70" i="16"/>
  <c r="CM29" i="16"/>
  <c r="CM83" i="16"/>
  <c r="CM23" i="16"/>
  <c r="CM37" i="16"/>
  <c r="CM75" i="16"/>
  <c r="CM47" i="16"/>
  <c r="CA95" i="16"/>
  <c r="CA98" i="16"/>
  <c r="CA36" i="16"/>
  <c r="CA99" i="16"/>
  <c r="CA97" i="16"/>
  <c r="CA94" i="16"/>
  <c r="CA12" i="16"/>
  <c r="CA96" i="16"/>
  <c r="CM107" i="3"/>
  <c r="AK17" i="16"/>
  <c r="BK24" i="16"/>
  <c r="BK89" i="16"/>
  <c r="CS36" i="16"/>
  <c r="CK107" i="3"/>
  <c r="BQ107" i="3"/>
  <c r="CG95" i="16"/>
  <c r="DB12" i="16"/>
  <c r="FD107" i="3"/>
  <c r="CU107" i="3"/>
  <c r="CR96" i="16"/>
  <c r="CR95" i="16"/>
  <c r="CR99" i="16"/>
  <c r="CR94" i="16"/>
  <c r="CR97" i="16"/>
  <c r="CR12" i="16"/>
  <c r="CR107" i="3"/>
  <c r="CR98" i="16"/>
  <c r="CK97" i="16"/>
  <c r="BO81" i="16"/>
  <c r="BX107" i="3"/>
  <c r="CN107" i="3"/>
  <c r="EF20" i="16"/>
  <c r="EF17" i="16"/>
  <c r="EF19" i="16"/>
  <c r="V17" i="16"/>
  <c r="EM17" i="16"/>
  <c r="CL23" i="16"/>
  <c r="CL36" i="16"/>
  <c r="CL48" i="16"/>
  <c r="CL47" i="16"/>
  <c r="CL70" i="16"/>
  <c r="CL22" i="16"/>
  <c r="CL30" i="16"/>
  <c r="CL99" i="16"/>
  <c r="CL95" i="16"/>
  <c r="CL34" i="16"/>
  <c r="CL37" i="16"/>
  <c r="CL28" i="16"/>
  <c r="CL16" i="16"/>
  <c r="CL72" i="16"/>
  <c r="CL38" i="16"/>
  <c r="CL89" i="16"/>
  <c r="CL44" i="16"/>
  <c r="CL84" i="16"/>
  <c r="CL75" i="16"/>
  <c r="CL33" i="16"/>
  <c r="CL21" i="16"/>
  <c r="CL80" i="16"/>
  <c r="CL35" i="16"/>
  <c r="CL46" i="16"/>
  <c r="CL93" i="16"/>
  <c r="CL94" i="16"/>
  <c r="CL27" i="16"/>
  <c r="CL49" i="16"/>
  <c r="CL76" i="16"/>
  <c r="CL98" i="16"/>
  <c r="CL71" i="16"/>
  <c r="CL15" i="16"/>
  <c r="CL69" i="16"/>
  <c r="CL85" i="16"/>
  <c r="CL87" i="16"/>
  <c r="CL29" i="16"/>
  <c r="CL14" i="16"/>
  <c r="CL90" i="16"/>
  <c r="CL73" i="16"/>
  <c r="CL24" i="16"/>
  <c r="CL86" i="16"/>
  <c r="CL88" i="16"/>
  <c r="CL74" i="16"/>
  <c r="CL12" i="16"/>
  <c r="CL78" i="16"/>
  <c r="CL42" i="16"/>
  <c r="CL83" i="16"/>
  <c r="CL41" i="16"/>
  <c r="CL97" i="16"/>
  <c r="CL43" i="16"/>
  <c r="CL79" i="16"/>
  <c r="CL77" i="16"/>
  <c r="CL39" i="16"/>
  <c r="CL96" i="16"/>
  <c r="CL45" i="16"/>
  <c r="W17" i="16"/>
  <c r="BP96" i="16"/>
  <c r="BP99" i="16"/>
  <c r="BP30" i="16"/>
  <c r="BP27" i="16"/>
  <c r="BP94" i="16"/>
  <c r="BP12" i="16"/>
  <c r="BP70" i="16"/>
  <c r="BP48" i="16"/>
  <c r="BP36" i="16"/>
  <c r="BP98" i="16"/>
  <c r="BP21" i="16"/>
  <c r="BP49" i="16"/>
  <c r="BP43" i="16"/>
  <c r="BP97" i="16"/>
  <c r="BP89" i="16"/>
  <c r="BP35" i="16"/>
  <c r="BP28" i="16"/>
  <c r="BP95" i="16"/>
  <c r="EY17" i="16"/>
  <c r="CS97" i="16"/>
  <c r="CS95" i="16"/>
  <c r="CS96" i="16"/>
  <c r="CS99" i="16"/>
  <c r="CS94" i="16"/>
  <c r="CS12" i="16"/>
  <c r="CS98" i="16"/>
  <c r="FI17" i="16"/>
  <c r="FI101" i="16"/>
  <c r="N20" i="16"/>
  <c r="N17" i="16"/>
  <c r="N19" i="16"/>
  <c r="FJ107" i="3"/>
  <c r="BR94" i="16"/>
  <c r="BR98" i="16"/>
  <c r="BR99" i="16"/>
  <c r="BR12" i="16"/>
  <c r="BR96" i="16"/>
  <c r="BR36" i="16"/>
  <c r="BR95" i="16"/>
  <c r="BR97" i="16"/>
  <c r="BR101" i="16"/>
  <c r="DI19" i="16"/>
  <c r="DI17" i="16"/>
  <c r="DI20" i="16"/>
  <c r="T17" i="16"/>
  <c r="CG97" i="16"/>
  <c r="CG12" i="16"/>
  <c r="CG94" i="16"/>
  <c r="CG36" i="16"/>
  <c r="CG99" i="16"/>
  <c r="CG101" i="16"/>
  <c r="CG98" i="16"/>
  <c r="CG96" i="16"/>
  <c r="AE17" i="16"/>
  <c r="CF97" i="16"/>
  <c r="CF99" i="16"/>
  <c r="CF94" i="16"/>
  <c r="CF12" i="16"/>
  <c r="CF98" i="16"/>
  <c r="CF95" i="16"/>
  <c r="CF96" i="16"/>
  <c r="CF101" i="16"/>
  <c r="CF36" i="16"/>
  <c r="FN17" i="16"/>
  <c r="CY97" i="16"/>
  <c r="CY95" i="16"/>
  <c r="CY94" i="16"/>
  <c r="CY96" i="16"/>
  <c r="CY98" i="16"/>
  <c r="CY99" i="16"/>
  <c r="CY36" i="16"/>
  <c r="CY12" i="16"/>
  <c r="U17" i="16"/>
  <c r="DB94" i="16"/>
  <c r="DB96" i="16"/>
  <c r="DB99" i="16"/>
  <c r="DB97" i="16"/>
  <c r="DB98" i="16"/>
  <c r="FO17" i="16"/>
  <c r="FN107" i="3"/>
  <c r="P17" i="16"/>
  <c r="P19" i="16"/>
  <c r="P20" i="16"/>
  <c r="BP45" i="16"/>
  <c r="DM17" i="16"/>
  <c r="CK23" i="16"/>
  <c r="DC83" i="16"/>
  <c r="CM69" i="16"/>
  <c r="FQ17" i="16"/>
  <c r="FQ107" i="3"/>
  <c r="Y17" i="16"/>
  <c r="CK83" i="16"/>
  <c r="BK74" i="16"/>
  <c r="BK12" i="16"/>
  <c r="BK88" i="16"/>
  <c r="BK39" i="16"/>
  <c r="BK98" i="16"/>
  <c r="BK38" i="16"/>
  <c r="BK93" i="16"/>
  <c r="BK59" i="16"/>
  <c r="BK97" i="16"/>
  <c r="BK49" i="16"/>
  <c r="BK96" i="16"/>
  <c r="BK45" i="16"/>
  <c r="BK23" i="16"/>
  <c r="BK22" i="16"/>
  <c r="BK33" i="16"/>
  <c r="BK16" i="16"/>
  <c r="BK43" i="16"/>
  <c r="BK72" i="16"/>
  <c r="BK28" i="16"/>
  <c r="BK77" i="16"/>
  <c r="BK71" i="16"/>
  <c r="BK90" i="16"/>
  <c r="BK95" i="16"/>
  <c r="BK80" i="16"/>
  <c r="BK35" i="16"/>
  <c r="BK36" i="16"/>
  <c r="BK14" i="16"/>
  <c r="BK84" i="16"/>
  <c r="BK37" i="16"/>
  <c r="BK76" i="16"/>
  <c r="BK21" i="16"/>
  <c r="BK87" i="16"/>
  <c r="BK69" i="16"/>
  <c r="BK34" i="16"/>
  <c r="BK86" i="16"/>
  <c r="BK46" i="16"/>
  <c r="BK29" i="16"/>
  <c r="BK30" i="16"/>
  <c r="BK94" i="16"/>
  <c r="BK78" i="16"/>
  <c r="BK85" i="16"/>
  <c r="BK15" i="16"/>
  <c r="BK48" i="16"/>
  <c r="BK79" i="16"/>
  <c r="BK75" i="16"/>
  <c r="BK99" i="16"/>
  <c r="BK83" i="16"/>
  <c r="BK70" i="16"/>
  <c r="BK73" i="16"/>
  <c r="BK27" i="16"/>
  <c r="BK44" i="16"/>
  <c r="BK42" i="16"/>
  <c r="BK47" i="16"/>
  <c r="BK41" i="16"/>
  <c r="CI43" i="16"/>
  <c r="CS107" i="3"/>
  <c r="CI81" i="16"/>
  <c r="DD107" i="3"/>
  <c r="FB107" i="3"/>
  <c r="FL17" i="16"/>
  <c r="CD36" i="16"/>
  <c r="CY107" i="3"/>
  <c r="DB36" i="16"/>
  <c r="EJ19" i="16"/>
  <c r="EJ17" i="16"/>
  <c r="DX17" i="16"/>
  <c r="DX12" i="16"/>
  <c r="CX36" i="16"/>
  <c r="FR107" i="3"/>
  <c r="EO17" i="16"/>
  <c r="EO94" i="16"/>
  <c r="ER17" i="16"/>
  <c r="DT17" i="16"/>
  <c r="AQ63" i="16"/>
  <c r="AQ61" i="16"/>
  <c r="AQ60" i="16"/>
  <c r="AQ64" i="16"/>
  <c r="EZ17" i="16"/>
  <c r="CX98" i="16"/>
  <c r="CX97" i="16"/>
  <c r="CX94" i="16"/>
  <c r="CX12" i="16"/>
  <c r="CX95" i="16"/>
  <c r="CX99" i="16"/>
  <c r="CX96" i="16"/>
  <c r="DP17" i="16"/>
  <c r="DP95" i="16"/>
  <c r="CW36" i="16"/>
  <c r="CT94" i="16"/>
  <c r="CT12" i="16"/>
  <c r="CT95" i="16"/>
  <c r="CT99" i="16"/>
  <c r="CT98" i="16"/>
  <c r="CT36" i="16"/>
  <c r="CT107" i="3"/>
  <c r="CT97" i="16"/>
  <c r="CT96" i="16"/>
  <c r="AM60" i="16"/>
  <c r="AM61" i="16"/>
  <c r="AM62" i="16"/>
  <c r="AM63" i="16"/>
  <c r="CW96" i="16"/>
  <c r="BV107" i="3"/>
  <c r="ES17" i="16"/>
  <c r="FA17" i="16"/>
  <c r="DT97" i="16"/>
  <c r="FR17" i="16"/>
  <c r="CW12" i="16"/>
  <c r="CW94" i="16"/>
  <c r="CW98" i="16"/>
  <c r="CW95" i="16"/>
  <c r="CW97" i="16"/>
  <c r="CW99" i="16"/>
  <c r="BV12" i="16"/>
  <c r="BV94" i="16"/>
  <c r="BV95" i="16"/>
  <c r="BV96" i="16"/>
  <c r="BV99" i="16"/>
  <c r="BV98" i="16"/>
  <c r="BV97" i="16"/>
  <c r="BV36" i="16"/>
  <c r="EN17" i="16"/>
  <c r="DZ17" i="16"/>
  <c r="DQ17" i="16"/>
  <c r="DZ12" i="16"/>
  <c r="CX107" i="3"/>
  <c r="FM17" i="16"/>
  <c r="FM12" i="16"/>
  <c r="FM107" i="3"/>
  <c r="ET17" i="16"/>
  <c r="CW107" i="3"/>
  <c r="AH17" i="16"/>
  <c r="DA98" i="16"/>
  <c r="DA94" i="16"/>
  <c r="DA12" i="16"/>
  <c r="DA99" i="16"/>
  <c r="DA97" i="16"/>
  <c r="DA96" i="16"/>
  <c r="CB99" i="16"/>
  <c r="BY95" i="16"/>
  <c r="CZ98" i="16"/>
  <c r="BT36" i="16"/>
  <c r="DA36" i="16"/>
  <c r="DA107" i="3"/>
  <c r="Z17" i="16"/>
  <c r="CB95" i="16"/>
  <c r="CB94" i="16"/>
  <c r="CB96" i="16"/>
  <c r="CB98" i="16"/>
  <c r="CB12" i="16"/>
  <c r="CB107" i="3"/>
  <c r="BY97" i="16"/>
  <c r="BY94" i="16"/>
  <c r="BY98" i="16"/>
  <c r="BY12" i="16"/>
  <c r="BY96" i="16"/>
  <c r="BY99" i="16"/>
  <c r="BY107" i="3"/>
  <c r="CZ99" i="16"/>
  <c r="CZ97" i="16"/>
  <c r="CZ12" i="16"/>
  <c r="CZ94" i="16"/>
  <c r="CZ96" i="16"/>
  <c r="CZ95" i="16"/>
  <c r="BZ96" i="16"/>
  <c r="CV99" i="16"/>
  <c r="BG62" i="16"/>
  <c r="BG61" i="16"/>
  <c r="AG17" i="16"/>
  <c r="BZ97" i="16"/>
  <c r="BZ12" i="16"/>
  <c r="BZ95" i="16"/>
  <c r="BZ94" i="16"/>
  <c r="BZ99" i="16"/>
  <c r="BZ98" i="16"/>
  <c r="BZ36" i="16"/>
  <c r="CV98" i="16"/>
  <c r="CV94" i="16"/>
  <c r="CV96" i="16"/>
  <c r="CV97" i="16"/>
  <c r="CV95" i="16"/>
  <c r="CV36" i="16"/>
  <c r="AC17" i="16"/>
  <c r="CB36" i="16"/>
  <c r="BY36" i="16"/>
  <c r="BZ107" i="3"/>
  <c r="BT12" i="16"/>
  <c r="EV17" i="16"/>
  <c r="EV97" i="16"/>
  <c r="DR17" i="16"/>
  <c r="AO61" i="16"/>
  <c r="AO60" i="16"/>
  <c r="AO64" i="16"/>
  <c r="AO62" i="16"/>
  <c r="CZ107" i="3"/>
  <c r="BT96" i="16"/>
  <c r="BT98" i="16"/>
  <c r="BT99" i="16"/>
  <c r="BT95" i="16"/>
  <c r="BT97" i="16"/>
  <c r="BT94" i="16"/>
  <c r="BT107" i="3"/>
  <c r="DA95" i="16"/>
  <c r="FP17" i="16"/>
  <c r="CV107" i="3"/>
  <c r="CB97" i="16"/>
  <c r="FU17" i="16"/>
  <c r="CV12" i="16"/>
  <c r="CZ36" i="16"/>
  <c r="AN62" i="16"/>
  <c r="AN64" i="16"/>
  <c r="AN60" i="16"/>
  <c r="AN63" i="16"/>
  <c r="CC95" i="16"/>
  <c r="CC94" i="16"/>
  <c r="CC36" i="16"/>
  <c r="EW17" i="16"/>
  <c r="CC96" i="16"/>
  <c r="CC98" i="16"/>
  <c r="CC12" i="16"/>
  <c r="CC97" i="16"/>
  <c r="CC99" i="16"/>
  <c r="CC107" i="3"/>
  <c r="EX17" i="16"/>
  <c r="AN61" i="16"/>
  <c r="AF17" i="16"/>
  <c r="AL60" i="16"/>
  <c r="AL62" i="16"/>
  <c r="AL61" i="16"/>
  <c r="AL63" i="16"/>
  <c r="FT107" i="3"/>
  <c r="BG60" i="16" l="1"/>
  <c r="AU63" i="16"/>
  <c r="CY78" i="16"/>
  <c r="CY69" i="16"/>
  <c r="CY27" i="16"/>
  <c r="CY86" i="16"/>
  <c r="CY73" i="16"/>
  <c r="CY15" i="16"/>
  <c r="CY72" i="16"/>
  <c r="N13" i="16"/>
  <c r="N10" i="16"/>
  <c r="BP24" i="16"/>
  <c r="BP38" i="16"/>
  <c r="BP69" i="16"/>
  <c r="BP39" i="16"/>
  <c r="BP41" i="16"/>
  <c r="BP71" i="16"/>
  <c r="BC64" i="16"/>
  <c r="CA44" i="16"/>
  <c r="CA84" i="16"/>
  <c r="CA75" i="16"/>
  <c r="CA69" i="16"/>
  <c r="CA27" i="16"/>
  <c r="CE90" i="16"/>
  <c r="CE24" i="16"/>
  <c r="CE75" i="16"/>
  <c r="CE42" i="16"/>
  <c r="CE30" i="16"/>
  <c r="FH10" i="16"/>
  <c r="AR63" i="16"/>
  <c r="CU49" i="16"/>
  <c r="CU75" i="16"/>
  <c r="CU37" i="16"/>
  <c r="CU83" i="16"/>
  <c r="CU78" i="16"/>
  <c r="CU46" i="16"/>
  <c r="BS33" i="16"/>
  <c r="BS70" i="16"/>
  <c r="BS79" i="16"/>
  <c r="BS37" i="16"/>
  <c r="BS30" i="16"/>
  <c r="BS87" i="16"/>
  <c r="BS49" i="16"/>
  <c r="BS34" i="16"/>
  <c r="CY35" i="16"/>
  <c r="DC30" i="16"/>
  <c r="DC71" i="16"/>
  <c r="DC73" i="16"/>
  <c r="DC84" i="16"/>
  <c r="DC37" i="16"/>
  <c r="DC76" i="16"/>
  <c r="DC42" i="16"/>
  <c r="DC21" i="16"/>
  <c r="EQ19" i="16"/>
  <c r="DS10" i="16"/>
  <c r="AY61" i="16"/>
  <c r="FW20" i="16"/>
  <c r="AA20" i="16"/>
  <c r="CQ81" i="16"/>
  <c r="CQ85" i="16"/>
  <c r="CQ59" i="16"/>
  <c r="CQ75" i="16"/>
  <c r="CQ39" i="16"/>
  <c r="CQ35" i="16"/>
  <c r="CQ90" i="16"/>
  <c r="BW33" i="16"/>
  <c r="BW75" i="16"/>
  <c r="BW83" i="16"/>
  <c r="BW44" i="16"/>
  <c r="BW24" i="16"/>
  <c r="BW27" i="16"/>
  <c r="BW84" i="16"/>
  <c r="EA10" i="16"/>
  <c r="CA80" i="16"/>
  <c r="BS92" i="16"/>
  <c r="BP91" i="16"/>
  <c r="CU91" i="16"/>
  <c r="CE92" i="16"/>
  <c r="BP13" i="16"/>
  <c r="BW13" i="16"/>
  <c r="W18" i="16"/>
  <c r="EJ18" i="16"/>
  <c r="EM18" i="16"/>
  <c r="AU62" i="16"/>
  <c r="FO19" i="16"/>
  <c r="CY48" i="16"/>
  <c r="CY74" i="16"/>
  <c r="CY49" i="16"/>
  <c r="CY59" i="16"/>
  <c r="CY29" i="16"/>
  <c r="CY76" i="16"/>
  <c r="CY87" i="16"/>
  <c r="AE19" i="16"/>
  <c r="EY19" i="16"/>
  <c r="BP73" i="16"/>
  <c r="BP47" i="16"/>
  <c r="BP87" i="16"/>
  <c r="BP42" i="16"/>
  <c r="BP85" i="16"/>
  <c r="EM10" i="16"/>
  <c r="EF91" i="16"/>
  <c r="EF10" i="16"/>
  <c r="BC60" i="16"/>
  <c r="CE21" i="16"/>
  <c r="CA86" i="16"/>
  <c r="CA59" i="16"/>
  <c r="CA37" i="16"/>
  <c r="CA21" i="16"/>
  <c r="CA46" i="16"/>
  <c r="CA72" i="16"/>
  <c r="CA88" i="16"/>
  <c r="CE15" i="16"/>
  <c r="CE41" i="16"/>
  <c r="CE49" i="16"/>
  <c r="CE39" i="16"/>
  <c r="CE27" i="16"/>
  <c r="CE44" i="16"/>
  <c r="CE43" i="16"/>
  <c r="CE85" i="16"/>
  <c r="FH20" i="16"/>
  <c r="DJ91" i="16"/>
  <c r="DJ10" i="16"/>
  <c r="EI91" i="16"/>
  <c r="EI10" i="16"/>
  <c r="CN65" i="16"/>
  <c r="CN59" i="16"/>
  <c r="CU30" i="16"/>
  <c r="CU34" i="16"/>
  <c r="CU33" i="16"/>
  <c r="CU59" i="16"/>
  <c r="CU70" i="16"/>
  <c r="DL19" i="16"/>
  <c r="DO19" i="16"/>
  <c r="BS72" i="16"/>
  <c r="BS42" i="16"/>
  <c r="BS45" i="16"/>
  <c r="BS21" i="16"/>
  <c r="BS74" i="16"/>
  <c r="BS28" i="16"/>
  <c r="BS89" i="16"/>
  <c r="FK19" i="16"/>
  <c r="BP37" i="16"/>
  <c r="DC87" i="16"/>
  <c r="DC80" i="16"/>
  <c r="DC86" i="16"/>
  <c r="DC89" i="16"/>
  <c r="DC14" i="16"/>
  <c r="DC78" i="16"/>
  <c r="AY62" i="16"/>
  <c r="FS20" i="16"/>
  <c r="CQ29" i="16"/>
  <c r="CQ46" i="16"/>
  <c r="CQ79" i="16"/>
  <c r="CQ70" i="16"/>
  <c r="CQ69" i="16"/>
  <c r="CQ34" i="16"/>
  <c r="BW88" i="16"/>
  <c r="BW70" i="16"/>
  <c r="BW38" i="16"/>
  <c r="BW78" i="16"/>
  <c r="BW76" i="16"/>
  <c r="BW48" i="16"/>
  <c r="BW69" i="16"/>
  <c r="BW90" i="16"/>
  <c r="EA19" i="16"/>
  <c r="BS81" i="16"/>
  <c r="CE91" i="16"/>
  <c r="DL18" i="16"/>
  <c r="BG63" i="16"/>
  <c r="BS15" i="16"/>
  <c r="P79" i="16"/>
  <c r="P10" i="16"/>
  <c r="FO10" i="16"/>
  <c r="CY45" i="16"/>
  <c r="CY37" i="16"/>
  <c r="CY75" i="16"/>
  <c r="CY28" i="16"/>
  <c r="CY41" i="16"/>
  <c r="DI92" i="16"/>
  <c r="DI10" i="16"/>
  <c r="EY20" i="16"/>
  <c r="BP44" i="16"/>
  <c r="BP34" i="16"/>
  <c r="BP16" i="16"/>
  <c r="BP77" i="16"/>
  <c r="EY10" i="16"/>
  <c r="CA71" i="16"/>
  <c r="CA83" i="16"/>
  <c r="CA33" i="16"/>
  <c r="CA15" i="16"/>
  <c r="CA78" i="16"/>
  <c r="CE83" i="16"/>
  <c r="CE80" i="16"/>
  <c r="CE33" i="16"/>
  <c r="CE46" i="16"/>
  <c r="CE69" i="16"/>
  <c r="CE34" i="16"/>
  <c r="ED92" i="16"/>
  <c r="ED10" i="16"/>
  <c r="AI20" i="16"/>
  <c r="CN15" i="16"/>
  <c r="CU79" i="16"/>
  <c r="CU39" i="16"/>
  <c r="CU43" i="16"/>
  <c r="CU22" i="16"/>
  <c r="CU72" i="16"/>
  <c r="CU29" i="16"/>
  <c r="CU15" i="16"/>
  <c r="DO20" i="16"/>
  <c r="BS77" i="16"/>
  <c r="BS48" i="16"/>
  <c r="BS23" i="16"/>
  <c r="BS14" i="16"/>
  <c r="BS73" i="16"/>
  <c r="BS47" i="16"/>
  <c r="BS16" i="16"/>
  <c r="DC41" i="16"/>
  <c r="DC15" i="16"/>
  <c r="DC16" i="16"/>
  <c r="DC93" i="16"/>
  <c r="DC65" i="16"/>
  <c r="DC59" i="16"/>
  <c r="DC24" i="16"/>
  <c r="EQ10" i="16"/>
  <c r="EE91" i="16"/>
  <c r="EE10" i="16"/>
  <c r="FS10" i="16"/>
  <c r="DW19" i="16"/>
  <c r="CQ44" i="16"/>
  <c r="CQ72" i="16"/>
  <c r="CQ48" i="16"/>
  <c r="CQ43" i="16"/>
  <c r="CQ47" i="16"/>
  <c r="CQ73" i="16"/>
  <c r="BW15" i="16"/>
  <c r="BW73" i="16"/>
  <c r="BW74" i="16"/>
  <c r="BW14" i="16"/>
  <c r="BW85" i="16"/>
  <c r="BW77" i="16"/>
  <c r="BW16" i="16"/>
  <c r="BW79" i="16"/>
  <c r="CA92" i="16"/>
  <c r="CY92" i="16"/>
  <c r="CQ13" i="16"/>
  <c r="EY18" i="16"/>
  <c r="AA18" i="16"/>
  <c r="FK18" i="16"/>
  <c r="FO20" i="16"/>
  <c r="CY83" i="16"/>
  <c r="CY47" i="16"/>
  <c r="CY80" i="16"/>
  <c r="CY93" i="16"/>
  <c r="CY30" i="16"/>
  <c r="AE10" i="16"/>
  <c r="BP88" i="16"/>
  <c r="BP75" i="16"/>
  <c r="BP93" i="16"/>
  <c r="BP59" i="16"/>
  <c r="BP84" i="16"/>
  <c r="BP33" i="16"/>
  <c r="EM19" i="16"/>
  <c r="CA76" i="16"/>
  <c r="CA23" i="16"/>
  <c r="CA38" i="16"/>
  <c r="CA43" i="16"/>
  <c r="CA48" i="16"/>
  <c r="CA29" i="16"/>
  <c r="CA35" i="16"/>
  <c r="CE72" i="16"/>
  <c r="CE38" i="16"/>
  <c r="CE47" i="16"/>
  <c r="CE84" i="16"/>
  <c r="CE76" i="16"/>
  <c r="AI19" i="16"/>
  <c r="FK10" i="16"/>
  <c r="CU28" i="16"/>
  <c r="CU44" i="16"/>
  <c r="CU41" i="16"/>
  <c r="CU42" i="16"/>
  <c r="CU21" i="16"/>
  <c r="CU84" i="16"/>
  <c r="CU90" i="16"/>
  <c r="CU73" i="16"/>
  <c r="BS76" i="16"/>
  <c r="BS59" i="16"/>
  <c r="BS22" i="16"/>
  <c r="BS71" i="16"/>
  <c r="BS84" i="16"/>
  <c r="BS24" i="16"/>
  <c r="DC39" i="16"/>
  <c r="DC43" i="16"/>
  <c r="DC69" i="16"/>
  <c r="DC88" i="16"/>
  <c r="EU20" i="16"/>
  <c r="EQ20" i="16"/>
  <c r="DW20" i="16"/>
  <c r="CQ87" i="16"/>
  <c r="CQ77" i="16"/>
  <c r="CQ41" i="16"/>
  <c r="CQ42" i="16"/>
  <c r="CQ30" i="16"/>
  <c r="BW30" i="16"/>
  <c r="BW93" i="16"/>
  <c r="BW22" i="16"/>
  <c r="CA85" i="16"/>
  <c r="CA91" i="16"/>
  <c r="CY91" i="16"/>
  <c r="CA13" i="16"/>
  <c r="CN13" i="16"/>
  <c r="CE13" i="16"/>
  <c r="FH18" i="16"/>
  <c r="AE18" i="16"/>
  <c r="FS18" i="16"/>
  <c r="DW18" i="16"/>
  <c r="CY85" i="16"/>
  <c r="CY34" i="16"/>
  <c r="CY16" i="16"/>
  <c r="CY88" i="16"/>
  <c r="CY21" i="16"/>
  <c r="CY38" i="16"/>
  <c r="BP83" i="16"/>
  <c r="BP14" i="16"/>
  <c r="BP23" i="16"/>
  <c r="BP29" i="16"/>
  <c r="W20" i="16"/>
  <c r="EM20" i="16"/>
  <c r="CA22" i="16"/>
  <c r="CA45" i="16"/>
  <c r="CA39" i="16"/>
  <c r="CA14" i="16"/>
  <c r="CA70" i="16"/>
  <c r="CA16" i="16"/>
  <c r="CE77" i="16"/>
  <c r="CE73" i="16"/>
  <c r="CE59" i="16"/>
  <c r="CE88" i="16"/>
  <c r="CE87" i="16"/>
  <c r="CE86" i="16"/>
  <c r="FK20" i="16"/>
  <c r="EH92" i="16"/>
  <c r="EH10" i="16"/>
  <c r="AR61" i="16"/>
  <c r="CU81" i="16"/>
  <c r="CU48" i="16"/>
  <c r="CU93" i="16"/>
  <c r="CU24" i="16"/>
  <c r="CU87" i="16"/>
  <c r="DO10" i="16"/>
  <c r="BS44" i="16"/>
  <c r="BS80" i="16"/>
  <c r="BS69" i="16"/>
  <c r="BS85" i="16"/>
  <c r="BS78" i="16"/>
  <c r="BS38" i="16"/>
  <c r="DC33" i="16"/>
  <c r="DC35" i="16"/>
  <c r="DC70" i="16"/>
  <c r="DC47" i="16"/>
  <c r="DC74" i="16"/>
  <c r="DC77" i="16"/>
  <c r="DC34" i="16"/>
  <c r="EU19" i="16"/>
  <c r="FE91" i="16"/>
  <c r="FE10" i="16"/>
  <c r="FS19" i="16"/>
  <c r="DW10" i="16"/>
  <c r="BJ82" i="16"/>
  <c r="CQ38" i="16"/>
  <c r="CQ86" i="16"/>
  <c r="CQ16" i="16"/>
  <c r="CQ15" i="16"/>
  <c r="CQ80" i="16"/>
  <c r="CQ14" i="16"/>
  <c r="BW46" i="16"/>
  <c r="BW87" i="16"/>
  <c r="BW47" i="16"/>
  <c r="BW21" i="16"/>
  <c r="CA81" i="16"/>
  <c r="CY13" i="16"/>
  <c r="EJ20" i="16"/>
  <c r="CY24" i="16"/>
  <c r="CY77" i="16"/>
  <c r="CY39" i="16"/>
  <c r="CY43" i="16"/>
  <c r="CY70" i="16"/>
  <c r="T19" i="16"/>
  <c r="BP46" i="16"/>
  <c r="BP15" i="16"/>
  <c r="W19" i="16"/>
  <c r="CL65" i="16"/>
  <c r="CL59" i="16"/>
  <c r="BC62" i="16"/>
  <c r="CE81" i="16"/>
  <c r="CA93" i="16"/>
  <c r="CA47" i="16"/>
  <c r="CA30" i="16"/>
  <c r="CA28" i="16"/>
  <c r="CE93" i="16"/>
  <c r="CE23" i="16"/>
  <c r="CE70" i="16"/>
  <c r="CE45" i="16"/>
  <c r="AI10" i="16"/>
  <c r="BP81" i="16"/>
  <c r="CU88" i="16"/>
  <c r="CU71" i="16"/>
  <c r="CU85" i="16"/>
  <c r="CU77" i="16"/>
  <c r="CU14" i="16"/>
  <c r="CU16" i="16"/>
  <c r="BS46" i="16"/>
  <c r="BS86" i="16"/>
  <c r="BS83" i="16"/>
  <c r="BS29" i="16"/>
  <c r="AE20" i="16"/>
  <c r="DC23" i="16"/>
  <c r="DC85" i="16"/>
  <c r="DC75" i="16"/>
  <c r="DC46" i="16"/>
  <c r="DC90" i="16"/>
  <c r="EU10" i="16"/>
  <c r="DS20" i="16"/>
  <c r="AY63" i="16"/>
  <c r="CQ76" i="16"/>
  <c r="CQ89" i="16"/>
  <c r="CQ23" i="16"/>
  <c r="CQ45" i="16"/>
  <c r="BW42" i="16"/>
  <c r="BW49" i="16"/>
  <c r="BW45" i="16"/>
  <c r="BW39" i="16"/>
  <c r="BW37" i="16"/>
  <c r="BW35" i="16"/>
  <c r="BW89" i="16"/>
  <c r="CH82" i="16"/>
  <c r="BW92" i="16"/>
  <c r="CU13" i="16"/>
  <c r="EQ18" i="16"/>
  <c r="AU61" i="16"/>
  <c r="EJ10" i="16"/>
  <c r="CA49" i="16"/>
  <c r="CY81" i="16"/>
  <c r="CY14" i="16"/>
  <c r="CY42" i="16"/>
  <c r="CY89" i="16"/>
  <c r="CY84" i="16"/>
  <c r="CY79" i="16"/>
  <c r="CY44" i="16"/>
  <c r="T20" i="16"/>
  <c r="BP72" i="16"/>
  <c r="BP78" i="16"/>
  <c r="BP76" i="16"/>
  <c r="BP79" i="16"/>
  <c r="BP74" i="16"/>
  <c r="W94" i="16"/>
  <c r="W10" i="16"/>
  <c r="BC63" i="16"/>
  <c r="CY71" i="16"/>
  <c r="CA79" i="16"/>
  <c r="CA73" i="16"/>
  <c r="CA24" i="16"/>
  <c r="CA74" i="16"/>
  <c r="CA42" i="16"/>
  <c r="CA89" i="16"/>
  <c r="CA77" i="16"/>
  <c r="CE78" i="16"/>
  <c r="CE79" i="16"/>
  <c r="CE37" i="16"/>
  <c r="CE16" i="16"/>
  <c r="CE35" i="16"/>
  <c r="CE89" i="16"/>
  <c r="CE48" i="16"/>
  <c r="FH19" i="16"/>
  <c r="FB91" i="16"/>
  <c r="FB10" i="16"/>
  <c r="AR64" i="16"/>
  <c r="CU38" i="16"/>
  <c r="CU23" i="16"/>
  <c r="CU89" i="16"/>
  <c r="CU27" i="16"/>
  <c r="CU74" i="16"/>
  <c r="CU76" i="16"/>
  <c r="DL20" i="16"/>
  <c r="BS90" i="16"/>
  <c r="BS39" i="16"/>
  <c r="BS93" i="16"/>
  <c r="BS35" i="16"/>
  <c r="DH91" i="16"/>
  <c r="DH10" i="16"/>
  <c r="DC79" i="16"/>
  <c r="DC45" i="16"/>
  <c r="DC49" i="16"/>
  <c r="DC28" i="16"/>
  <c r="AY64" i="16"/>
  <c r="FW19" i="16"/>
  <c r="AA19" i="16"/>
  <c r="CQ71" i="16"/>
  <c r="CQ88" i="16"/>
  <c r="CQ93" i="16"/>
  <c r="CQ27" i="16"/>
  <c r="CQ28" i="16"/>
  <c r="CQ22" i="16"/>
  <c r="CQ49" i="16"/>
  <c r="CQ74" i="16"/>
  <c r="BW81" i="16"/>
  <c r="BW80" i="16"/>
  <c r="BW34" i="16"/>
  <c r="BW29" i="16"/>
  <c r="BW28" i="16"/>
  <c r="BW72" i="16"/>
  <c r="CE74" i="16"/>
  <c r="AU60" i="16"/>
  <c r="BW91" i="16"/>
  <c r="CQ92" i="16"/>
  <c r="EU18" i="16"/>
  <c r="FO18" i="16"/>
  <c r="BG64" i="16"/>
  <c r="AU64" i="16"/>
  <c r="CY46" i="16"/>
  <c r="CY22" i="16"/>
  <c r="CY33" i="16"/>
  <c r="CY90" i="16"/>
  <c r="CY23" i="16"/>
  <c r="T10" i="16"/>
  <c r="BP90" i="16"/>
  <c r="BP86" i="16"/>
  <c r="BP80" i="16"/>
  <c r="BP22" i="16"/>
  <c r="BC61" i="16"/>
  <c r="CA90" i="16"/>
  <c r="CA34" i="16"/>
  <c r="CA87" i="16"/>
  <c r="CA41" i="16"/>
  <c r="CE71" i="16"/>
  <c r="CE29" i="16"/>
  <c r="CE28" i="16"/>
  <c r="CE14" i="16"/>
  <c r="CE22" i="16"/>
  <c r="EG91" i="16"/>
  <c r="EG10" i="16"/>
  <c r="AR62" i="16"/>
  <c r="CU69" i="16"/>
  <c r="CU45" i="16"/>
  <c r="CU47" i="16"/>
  <c r="CU35" i="16"/>
  <c r="CU86" i="16"/>
  <c r="CU80" i="16"/>
  <c r="DL10" i="16"/>
  <c r="BS41" i="16"/>
  <c r="BS88" i="16"/>
  <c r="BS75" i="16"/>
  <c r="BS43" i="16"/>
  <c r="BS27" i="16"/>
  <c r="DK91" i="16"/>
  <c r="DK10" i="16"/>
  <c r="DC72" i="16"/>
  <c r="DC48" i="16"/>
  <c r="DC44" i="16"/>
  <c r="DC22" i="16"/>
  <c r="DS19" i="16"/>
  <c r="AY60" i="16"/>
  <c r="FW10" i="16"/>
  <c r="AA10" i="16"/>
  <c r="CQ37" i="16"/>
  <c r="CQ21" i="16"/>
  <c r="CQ78" i="16"/>
  <c r="CQ24" i="16"/>
  <c r="CQ84" i="16"/>
  <c r="CQ83" i="16"/>
  <c r="CQ33" i="16"/>
  <c r="BW43" i="16"/>
  <c r="BW86" i="16"/>
  <c r="BW23" i="16"/>
  <c r="BW71" i="16"/>
  <c r="BW41" i="16"/>
  <c r="BW59" i="16"/>
  <c r="EA20" i="16"/>
  <c r="CN14" i="16"/>
  <c r="BP92" i="16"/>
  <c r="CU92" i="16"/>
  <c r="CQ91" i="16"/>
  <c r="DO18" i="16"/>
  <c r="BN65" i="16"/>
  <c r="CK65" i="16"/>
  <c r="BO65" i="16"/>
  <c r="CJ65" i="16"/>
  <c r="BL65" i="16"/>
  <c r="CM65" i="16"/>
  <c r="CH65" i="16"/>
  <c r="BM65" i="16"/>
  <c r="CI65" i="16"/>
  <c r="BJ65" i="16"/>
  <c r="BK65" i="16"/>
  <c r="DK13" i="16"/>
  <c r="S13" i="16"/>
  <c r="FC13" i="16"/>
  <c r="FB13" i="16"/>
  <c r="DI13" i="16"/>
  <c r="FF13" i="16"/>
  <c r="EI13" i="16"/>
  <c r="O13" i="16"/>
  <c r="EF13" i="16"/>
  <c r="FD13" i="16"/>
  <c r="DF13" i="16"/>
  <c r="DJ13" i="16"/>
  <c r="FH13" i="16"/>
  <c r="R13" i="16"/>
  <c r="DG13" i="16"/>
  <c r="ED13" i="16"/>
  <c r="DH13" i="16"/>
  <c r="FS13" i="16"/>
  <c r="P13" i="16"/>
  <c r="FE13" i="16"/>
  <c r="EG13" i="16"/>
  <c r="Q13" i="16"/>
  <c r="FG13" i="16"/>
  <c r="EE13" i="16"/>
  <c r="EH13" i="16"/>
  <c r="W36" i="16"/>
  <c r="P92" i="16"/>
  <c r="DI91" i="16"/>
  <c r="FD91" i="16"/>
  <c r="FE92" i="16"/>
  <c r="EE92" i="16"/>
  <c r="FC91" i="16"/>
  <c r="EH91" i="16"/>
  <c r="DJ92" i="16"/>
  <c r="DG92" i="16"/>
  <c r="FF92" i="16"/>
  <c r="P91" i="16"/>
  <c r="DF91" i="16"/>
  <c r="DG91" i="16"/>
  <c r="N91" i="16"/>
  <c r="FF91" i="16"/>
  <c r="EF92" i="16"/>
  <c r="EY92" i="16"/>
  <c r="DH92" i="16"/>
  <c r="FG92" i="16"/>
  <c r="DF92" i="16"/>
  <c r="N92" i="16"/>
  <c r="W92" i="16"/>
  <c r="FG91" i="16"/>
  <c r="DO92" i="16"/>
  <c r="DW92" i="16"/>
  <c r="R92" i="16"/>
  <c r="DK92" i="16"/>
  <c r="W91" i="16"/>
  <c r="R91" i="16"/>
  <c r="EJ92" i="16"/>
  <c r="S92" i="16"/>
  <c r="EG92" i="16"/>
  <c r="O92" i="16"/>
  <c r="FS92" i="16"/>
  <c r="Q92" i="16"/>
  <c r="ED91" i="16"/>
  <c r="EI92" i="16"/>
  <c r="S91" i="16"/>
  <c r="O91" i="16"/>
  <c r="Q91" i="16"/>
  <c r="FB92" i="16"/>
  <c r="FD92" i="16"/>
  <c r="AE91" i="16"/>
  <c r="FC92" i="16"/>
  <c r="AA91" i="16"/>
  <c r="N12" i="16"/>
  <c r="AD107" i="3"/>
  <c r="CH62" i="16"/>
  <c r="ET96" i="16"/>
  <c r="FE48" i="16"/>
  <c r="EI107" i="3"/>
  <c r="ED98" i="16"/>
  <c r="EG24" i="16"/>
  <c r="EH87" i="16"/>
  <c r="EE85" i="16"/>
  <c r="DI49" i="16"/>
  <c r="DO97" i="16"/>
  <c r="DJ73" i="16"/>
  <c r="DH94" i="16"/>
  <c r="CL53" i="16"/>
  <c r="CL63" i="16"/>
  <c r="CK54" i="16"/>
  <c r="CM52" i="16"/>
  <c r="BK52" i="16"/>
  <c r="FU95" i="16"/>
  <c r="FP95" i="16"/>
  <c r="FU12" i="16"/>
  <c r="FP94" i="16"/>
  <c r="S107" i="3"/>
  <c r="AD98" i="16"/>
  <c r="DH107" i="3"/>
  <c r="EC107" i="3"/>
  <c r="BL51" i="16"/>
  <c r="ET99" i="16"/>
  <c r="ET97" i="16"/>
  <c r="ET107" i="3"/>
  <c r="ET95" i="16"/>
  <c r="ET98" i="16"/>
  <c r="ET12" i="16"/>
  <c r="ET36" i="16"/>
  <c r="ET94" i="16"/>
  <c r="FG81" i="16"/>
  <c r="DY95" i="16"/>
  <c r="BL50" i="16"/>
  <c r="DY98" i="16"/>
  <c r="DY12" i="16"/>
  <c r="DY96" i="16"/>
  <c r="DY97" i="16"/>
  <c r="DY99" i="16"/>
  <c r="DY36" i="16"/>
  <c r="DY107" i="3"/>
  <c r="DY94" i="16"/>
  <c r="BL54" i="16"/>
  <c r="DJ107" i="3"/>
  <c r="FP12" i="16"/>
  <c r="FP96" i="16"/>
  <c r="FU96" i="16"/>
  <c r="FU94" i="16"/>
  <c r="FC37" i="16"/>
  <c r="FP36" i="16"/>
  <c r="FU98" i="16"/>
  <c r="FP97" i="16"/>
  <c r="FP98" i="16"/>
  <c r="FU99" i="16"/>
  <c r="FP99" i="16"/>
  <c r="FC84" i="16"/>
  <c r="FC81" i="16"/>
  <c r="FU36" i="16"/>
  <c r="BL64" i="16"/>
  <c r="BL60" i="16"/>
  <c r="BL63" i="16"/>
  <c r="DV95" i="16"/>
  <c r="FD22" i="16"/>
  <c r="X36" i="16"/>
  <c r="X94" i="16"/>
  <c r="DO107" i="3"/>
  <c r="FN99" i="16"/>
  <c r="FN94" i="16"/>
  <c r="DI27" i="16"/>
  <c r="CK63" i="16"/>
  <c r="EI81" i="16"/>
  <c r="DL107" i="3"/>
  <c r="CK64" i="16"/>
  <c r="CK61" i="16"/>
  <c r="DV98" i="16"/>
  <c r="DV36" i="16"/>
  <c r="DV97" i="16"/>
  <c r="DV96" i="16"/>
  <c r="EU107" i="3"/>
  <c r="FG16" i="16"/>
  <c r="EQ107" i="3"/>
  <c r="DV94" i="16"/>
  <c r="FG80" i="16"/>
  <c r="FG85" i="16"/>
  <c r="FN12" i="16"/>
  <c r="FN98" i="16"/>
  <c r="FE70" i="16"/>
  <c r="FN96" i="16"/>
  <c r="DV12" i="16"/>
  <c r="FN97" i="16"/>
  <c r="FN95" i="16"/>
  <c r="S69" i="16"/>
  <c r="EY12" i="16"/>
  <c r="EY94" i="16"/>
  <c r="BL61" i="16"/>
  <c r="DQ98" i="16"/>
  <c r="BL53" i="16"/>
  <c r="DM107" i="3"/>
  <c r="S93" i="16"/>
  <c r="EK107" i="3"/>
  <c r="N93" i="16"/>
  <c r="FB87" i="16"/>
  <c r="BJ53" i="16"/>
  <c r="ED29" i="16"/>
  <c r="BJ50" i="16"/>
  <c r="AF98" i="16"/>
  <c r="AF36" i="16"/>
  <c r="R88" i="16"/>
  <c r="R85" i="16"/>
  <c r="BJ54" i="16"/>
  <c r="DN95" i="16"/>
  <c r="DN99" i="16"/>
  <c r="S89" i="16"/>
  <c r="DT107" i="3"/>
  <c r="R69" i="16"/>
  <c r="S80" i="16"/>
  <c r="V99" i="16"/>
  <c r="N21" i="16"/>
  <c r="S88" i="16"/>
  <c r="AG12" i="16"/>
  <c r="FB35" i="16"/>
  <c r="FB78" i="16"/>
  <c r="FB77" i="16"/>
  <c r="AG99" i="16"/>
  <c r="EF81" i="16"/>
  <c r="DJ48" i="16"/>
  <c r="FB22" i="16"/>
  <c r="DN97" i="16"/>
  <c r="DM98" i="16"/>
  <c r="AD36" i="16"/>
  <c r="EP107" i="3"/>
  <c r="DQ107" i="3"/>
  <c r="DJ45" i="16"/>
  <c r="FB37" i="16"/>
  <c r="DW96" i="16"/>
  <c r="FB46" i="16"/>
  <c r="S12" i="16"/>
  <c r="S70" i="16"/>
  <c r="DZ95" i="16"/>
  <c r="FO99" i="16"/>
  <c r="DQ95" i="16"/>
  <c r="DQ96" i="16"/>
  <c r="N72" i="16"/>
  <c r="FB12" i="16"/>
  <c r="FB28" i="16"/>
  <c r="AF95" i="16"/>
  <c r="DQ99" i="16"/>
  <c r="DQ12" i="16"/>
  <c r="W98" i="16"/>
  <c r="FB81" i="16"/>
  <c r="FB96" i="16"/>
  <c r="CH54" i="16"/>
  <c r="AF107" i="3"/>
  <c r="DM94" i="16"/>
  <c r="DZ98" i="16"/>
  <c r="BO54" i="16"/>
  <c r="FA101" i="16"/>
  <c r="V96" i="16"/>
  <c r="V94" i="16"/>
  <c r="DJ71" i="16"/>
  <c r="DJ98" i="16"/>
  <c r="FB16" i="16"/>
  <c r="S15" i="16"/>
  <c r="S37" i="16"/>
  <c r="FE36" i="16"/>
  <c r="EP12" i="16"/>
  <c r="S47" i="16"/>
  <c r="S78" i="16"/>
  <c r="S98" i="16"/>
  <c r="FC14" i="16"/>
  <c r="FH97" i="16"/>
  <c r="FH94" i="16"/>
  <c r="DJ27" i="16"/>
  <c r="S46" i="16"/>
  <c r="S97" i="16"/>
  <c r="ES97" i="16"/>
  <c r="DM96" i="16"/>
  <c r="N45" i="16"/>
  <c r="EF86" i="16"/>
  <c r="AK99" i="16"/>
  <c r="FK99" i="16"/>
  <c r="FB24" i="16"/>
  <c r="FB72" i="16"/>
  <c r="S85" i="16"/>
  <c r="S73" i="16"/>
  <c r="S75" i="16"/>
  <c r="S38" i="16"/>
  <c r="DO94" i="16"/>
  <c r="DS98" i="16"/>
  <c r="AB97" i="16"/>
  <c r="FX97" i="16"/>
  <c r="AC96" i="16"/>
  <c r="ES96" i="16"/>
  <c r="FH12" i="16"/>
  <c r="DJ39" i="16"/>
  <c r="FB84" i="16"/>
  <c r="FB38" i="16"/>
  <c r="FB74" i="16"/>
  <c r="S24" i="16"/>
  <c r="S27" i="16"/>
  <c r="FB97" i="16"/>
  <c r="FB41" i="16"/>
  <c r="FB29" i="16"/>
  <c r="DG48" i="16"/>
  <c r="Q80" i="16"/>
  <c r="FA97" i="16"/>
  <c r="ES36" i="16"/>
  <c r="AK96" i="16"/>
  <c r="BN60" i="16"/>
  <c r="FW12" i="16"/>
  <c r="AA36" i="16"/>
  <c r="EJ81" i="16"/>
  <c r="N59" i="16"/>
  <c r="EG42" i="16"/>
  <c r="FK28" i="16"/>
  <c r="FB30" i="16"/>
  <c r="FB73" i="16"/>
  <c r="FB14" i="16"/>
  <c r="BO50" i="16"/>
  <c r="S72" i="16"/>
  <c r="S59" i="16"/>
  <c r="S77" i="16"/>
  <c r="BN63" i="16"/>
  <c r="DW107" i="3"/>
  <c r="DW12" i="16"/>
  <c r="DF83" i="16"/>
  <c r="DH36" i="16"/>
  <c r="FF28" i="16"/>
  <c r="DJ90" i="16"/>
  <c r="FB42" i="16"/>
  <c r="FB27" i="16"/>
  <c r="FB83" i="16"/>
  <c r="FB94" i="16"/>
  <c r="FJ94" i="16"/>
  <c r="BO51" i="16"/>
  <c r="S83" i="16"/>
  <c r="S36" i="16"/>
  <c r="S45" i="16"/>
  <c r="EU36" i="16"/>
  <c r="EV99" i="16"/>
  <c r="EM12" i="16"/>
  <c r="AK97" i="16"/>
  <c r="CK60" i="16"/>
  <c r="AD97" i="16"/>
  <c r="Q43" i="16"/>
  <c r="AA95" i="16"/>
  <c r="O28" i="16"/>
  <c r="AC97" i="16"/>
  <c r="Q48" i="16"/>
  <c r="DW36" i="16"/>
  <c r="FF74" i="16"/>
  <c r="AC99" i="16"/>
  <c r="EN98" i="16"/>
  <c r="EG49" i="16"/>
  <c r="FC24" i="16"/>
  <c r="FE72" i="16"/>
  <c r="FE47" i="16"/>
  <c r="Q33" i="16"/>
  <c r="Q84" i="16"/>
  <c r="AC36" i="16"/>
  <c r="AC107" i="3"/>
  <c r="FM96" i="16"/>
  <c r="EN96" i="16"/>
  <c r="V36" i="16"/>
  <c r="ED15" i="16"/>
  <c r="AI97" i="16"/>
  <c r="FK94" i="16"/>
  <c r="DU36" i="16"/>
  <c r="FE44" i="16"/>
  <c r="Q73" i="16"/>
  <c r="Q83" i="16"/>
  <c r="FM36" i="16"/>
  <c r="EN95" i="16"/>
  <c r="DM99" i="16"/>
  <c r="EM36" i="16"/>
  <c r="EF15" i="16"/>
  <c r="FH98" i="16"/>
  <c r="ED88" i="16"/>
  <c r="AI99" i="16"/>
  <c r="DJ80" i="16"/>
  <c r="DJ97" i="16"/>
  <c r="CK62" i="16"/>
  <c r="S43" i="16"/>
  <c r="S33" i="16"/>
  <c r="FC87" i="16"/>
  <c r="DH12" i="16"/>
  <c r="FE14" i="16"/>
  <c r="BN62" i="16"/>
  <c r="Q35" i="16"/>
  <c r="Q37" i="16"/>
  <c r="Q69" i="16"/>
  <c r="CH63" i="16"/>
  <c r="AF12" i="16"/>
  <c r="FT98" i="16"/>
  <c r="FM97" i="16"/>
  <c r="FM94" i="16"/>
  <c r="EN97" i="16"/>
  <c r="DM97" i="16"/>
  <c r="FK12" i="16"/>
  <c r="FC85" i="16"/>
  <c r="FC93" i="16"/>
  <c r="AC12" i="16"/>
  <c r="FM98" i="16"/>
  <c r="V95" i="16"/>
  <c r="EF73" i="16"/>
  <c r="EF76" i="16"/>
  <c r="FK30" i="16"/>
  <c r="DJ85" i="16"/>
  <c r="FB36" i="16"/>
  <c r="FB23" i="16"/>
  <c r="DU96" i="16"/>
  <c r="FC96" i="16"/>
  <c r="FE99" i="16"/>
  <c r="DG98" i="16"/>
  <c r="DG90" i="16"/>
  <c r="Q95" i="16"/>
  <c r="DM36" i="16"/>
  <c r="W95" i="16"/>
  <c r="W97" i="16"/>
  <c r="DU95" i="16"/>
  <c r="FC83" i="16"/>
  <c r="DG36" i="16"/>
  <c r="Q30" i="16"/>
  <c r="Q98" i="16"/>
  <c r="Q70" i="16"/>
  <c r="Q49" i="16"/>
  <c r="AA97" i="16"/>
  <c r="FF76" i="16"/>
  <c r="AC98" i="16"/>
  <c r="Q107" i="3"/>
  <c r="Q85" i="16"/>
  <c r="Q76" i="16"/>
  <c r="FF39" i="16"/>
  <c r="EX95" i="16"/>
  <c r="FT95" i="16"/>
  <c r="FT97" i="16"/>
  <c r="EZ99" i="16"/>
  <c r="DX99" i="16"/>
  <c r="P28" i="16"/>
  <c r="N71" i="16"/>
  <c r="AH96" i="16"/>
  <c r="DX98" i="16"/>
  <c r="P88" i="16"/>
  <c r="P98" i="16"/>
  <c r="N88" i="16"/>
  <c r="N90" i="16"/>
  <c r="N97" i="16"/>
  <c r="AK36" i="16"/>
  <c r="ED78" i="16"/>
  <c r="EI23" i="16"/>
  <c r="AG97" i="16"/>
  <c r="AH94" i="16"/>
  <c r="DX107" i="3"/>
  <c r="EN99" i="16"/>
  <c r="ER12" i="16"/>
  <c r="BK64" i="16"/>
  <c r="P21" i="16"/>
  <c r="P69" i="16"/>
  <c r="N95" i="16"/>
  <c r="N96" i="16"/>
  <c r="N30" i="16"/>
  <c r="N24" i="16"/>
  <c r="AK98" i="16"/>
  <c r="AK12" i="16"/>
  <c r="FH99" i="16"/>
  <c r="ED70" i="16"/>
  <c r="ED85" i="16"/>
  <c r="DJ87" i="16"/>
  <c r="FB99" i="16"/>
  <c r="FB33" i="16"/>
  <c r="FB93" i="16"/>
  <c r="FB86" i="16"/>
  <c r="AH98" i="16"/>
  <c r="AH36" i="16"/>
  <c r="DX95" i="16"/>
  <c r="P99" i="16"/>
  <c r="DI45" i="16"/>
  <c r="DX96" i="16"/>
  <c r="EZ98" i="16"/>
  <c r="DX94" i="16"/>
  <c r="P22" i="16"/>
  <c r="P45" i="16"/>
  <c r="DI89" i="16"/>
  <c r="EF12" i="16"/>
  <c r="AK95" i="16"/>
  <c r="EB98" i="16"/>
  <c r="AC95" i="16"/>
  <c r="AC94" i="16"/>
  <c r="EZ107" i="3"/>
  <c r="EZ95" i="16"/>
  <c r="BK54" i="16"/>
  <c r="N77" i="16"/>
  <c r="N73" i="16"/>
  <c r="N89" i="16"/>
  <c r="EF87" i="16"/>
  <c r="AK101" i="16"/>
  <c r="ED46" i="16"/>
  <c r="ED69" i="16"/>
  <c r="DJ49" i="16"/>
  <c r="DJ74" i="16"/>
  <c r="FB71" i="16"/>
  <c r="FB95" i="16"/>
  <c r="FB21" i="16"/>
  <c r="FB44" i="16"/>
  <c r="FB43" i="16"/>
  <c r="FB79" i="16"/>
  <c r="FB59" i="16"/>
  <c r="FB98" i="16"/>
  <c r="FJ98" i="16"/>
  <c r="EI35" i="16"/>
  <c r="DZ94" i="16"/>
  <c r="FA12" i="16"/>
  <c r="EZ94" i="16"/>
  <c r="EZ97" i="16"/>
  <c r="DI83" i="16"/>
  <c r="N39" i="16"/>
  <c r="N80" i="16"/>
  <c r="CL54" i="16"/>
  <c r="EH107" i="3"/>
  <c r="CK52" i="16"/>
  <c r="DK81" i="16"/>
  <c r="DK30" i="16"/>
  <c r="DK33" i="16"/>
  <c r="DK37" i="16"/>
  <c r="DS97" i="16"/>
  <c r="DG21" i="16"/>
  <c r="O36" i="16"/>
  <c r="FC89" i="16"/>
  <c r="FC69" i="16"/>
  <c r="FC28" i="16"/>
  <c r="DK86" i="16"/>
  <c r="DK44" i="16"/>
  <c r="DH46" i="16"/>
  <c r="EU97" i="16"/>
  <c r="DG44" i="16"/>
  <c r="Q88" i="16"/>
  <c r="Q47" i="16"/>
  <c r="Q77" i="16"/>
  <c r="Q39" i="16"/>
  <c r="Q14" i="16"/>
  <c r="DW95" i="16"/>
  <c r="DW16" i="16"/>
  <c r="DW98" i="16"/>
  <c r="O30" i="16"/>
  <c r="O45" i="16"/>
  <c r="FF22" i="16"/>
  <c r="FF14" i="16"/>
  <c r="DU99" i="16"/>
  <c r="BM50" i="16"/>
  <c r="FC39" i="16"/>
  <c r="FC12" i="16"/>
  <c r="FC44" i="16"/>
  <c r="DK29" i="16"/>
  <c r="DK80" i="16"/>
  <c r="DK36" i="16"/>
  <c r="DH43" i="16"/>
  <c r="DH15" i="16"/>
  <c r="EU94" i="16"/>
  <c r="EU98" i="16"/>
  <c r="DS28" i="16"/>
  <c r="DG46" i="16"/>
  <c r="FS96" i="16"/>
  <c r="Q89" i="16"/>
  <c r="Q78" i="16"/>
  <c r="Q90" i="16"/>
  <c r="Q27" i="16"/>
  <c r="Q59" i="16"/>
  <c r="AA107" i="3"/>
  <c r="AA96" i="16"/>
  <c r="O42" i="16"/>
  <c r="DK84" i="16"/>
  <c r="DK14" i="16"/>
  <c r="DK45" i="16"/>
  <c r="FF86" i="16"/>
  <c r="DO95" i="16"/>
  <c r="FC73" i="16"/>
  <c r="FC86" i="16"/>
  <c r="FC48" i="16"/>
  <c r="DK12" i="16"/>
  <c r="CI61" i="16"/>
  <c r="CI63" i="16"/>
  <c r="CI50" i="16"/>
  <c r="DS95" i="16"/>
  <c r="DS12" i="16"/>
  <c r="DS94" i="16"/>
  <c r="DG37" i="16"/>
  <c r="FS44" i="16"/>
  <c r="Q93" i="16"/>
  <c r="Q42" i="16"/>
  <c r="Q72" i="16"/>
  <c r="Q87" i="16"/>
  <c r="Q74" i="16"/>
  <c r="Q45" i="16"/>
  <c r="AA98" i="16"/>
  <c r="O87" i="16"/>
  <c r="FF81" i="16"/>
  <c r="FF30" i="16"/>
  <c r="FF29" i="16"/>
  <c r="DK94" i="16"/>
  <c r="DK73" i="16"/>
  <c r="DW97" i="16"/>
  <c r="O12" i="16"/>
  <c r="O84" i="16"/>
  <c r="O46" i="16"/>
  <c r="FF85" i="16"/>
  <c r="FU97" i="16"/>
  <c r="DK78" i="16"/>
  <c r="DK59" i="16"/>
  <c r="DH95" i="16"/>
  <c r="FK97" i="16"/>
  <c r="S39" i="16"/>
  <c r="S94" i="16"/>
  <c r="DO36" i="16"/>
  <c r="FC95" i="16"/>
  <c r="FC29" i="16"/>
  <c r="FC21" i="16"/>
  <c r="FC70" i="16"/>
  <c r="DK88" i="16"/>
  <c r="DK87" i="16"/>
  <c r="CI51" i="16"/>
  <c r="DG86" i="16"/>
  <c r="DG16" i="16"/>
  <c r="BN51" i="16"/>
  <c r="BN52" i="16"/>
  <c r="FS94" i="16"/>
  <c r="Q41" i="16"/>
  <c r="Q22" i="16"/>
  <c r="Q97" i="16"/>
  <c r="Q34" i="16"/>
  <c r="Q94" i="16"/>
  <c r="DW21" i="16"/>
  <c r="O78" i="16"/>
  <c r="O49" i="16"/>
  <c r="BJ60" i="16"/>
  <c r="BW52" i="16"/>
  <c r="AB12" i="16"/>
  <c r="FT12" i="16"/>
  <c r="FT96" i="16"/>
  <c r="EW96" i="16"/>
  <c r="EW107" i="3"/>
  <c r="FT99" i="16"/>
  <c r="AF96" i="16"/>
  <c r="EW98" i="16"/>
  <c r="EW12" i="16"/>
  <c r="EW95" i="16"/>
  <c r="Z94" i="16"/>
  <c r="Z12" i="16"/>
  <c r="Z99" i="16"/>
  <c r="Z36" i="16"/>
  <c r="Z97" i="16"/>
  <c r="Z95" i="16"/>
  <c r="EW94" i="16"/>
  <c r="EW99" i="16"/>
  <c r="ER96" i="16"/>
  <c r="FQ94" i="16"/>
  <c r="P44" i="16"/>
  <c r="P93" i="16"/>
  <c r="P95" i="16"/>
  <c r="P78" i="16"/>
  <c r="P38" i="16"/>
  <c r="FO97" i="16"/>
  <c r="AE98" i="16"/>
  <c r="AE86" i="16"/>
  <c r="AE97" i="16"/>
  <c r="AE99" i="16"/>
  <c r="AE12" i="16"/>
  <c r="AH97" i="16"/>
  <c r="ES107" i="3"/>
  <c r="ER36" i="16"/>
  <c r="ER94" i="16"/>
  <c r="DX97" i="16"/>
  <c r="EJ99" i="16"/>
  <c r="BK60" i="16"/>
  <c r="FQ98" i="16"/>
  <c r="DM12" i="16"/>
  <c r="P30" i="16"/>
  <c r="P14" i="16"/>
  <c r="P47" i="16"/>
  <c r="Y12" i="16"/>
  <c r="U99" i="16"/>
  <c r="AH95" i="16"/>
  <c r="DZ97" i="16"/>
  <c r="EJ107" i="3"/>
  <c r="EZ12" i="16"/>
  <c r="EZ96" i="16"/>
  <c r="FA107" i="3"/>
  <c r="ER107" i="3"/>
  <c r="EZ101" i="16"/>
  <c r="BK50" i="16"/>
  <c r="Y97" i="16"/>
  <c r="FQ95" i="16"/>
  <c r="P29" i="16"/>
  <c r="FO94" i="16"/>
  <c r="U12" i="16"/>
  <c r="ER95" i="16"/>
  <c r="Y107" i="3"/>
  <c r="Y98" i="16"/>
  <c r="U95" i="16"/>
  <c r="Y96" i="16"/>
  <c r="FM99" i="16"/>
  <c r="EN107" i="3"/>
  <c r="EN94" i="16"/>
  <c r="ES98" i="16"/>
  <c r="ES99" i="16"/>
  <c r="ER98" i="16"/>
  <c r="Y36" i="16"/>
  <c r="Y95" i="16"/>
  <c r="P80" i="16"/>
  <c r="P23" i="16"/>
  <c r="P27" i="16"/>
  <c r="P35" i="16"/>
  <c r="U36" i="16"/>
  <c r="ER99" i="16"/>
  <c r="P70" i="16"/>
  <c r="P76" i="16"/>
  <c r="U97" i="16"/>
  <c r="DI46" i="16"/>
  <c r="CM63" i="16"/>
  <c r="EH90" i="16"/>
  <c r="EH79" i="16"/>
  <c r="T29" i="16"/>
  <c r="T49" i="16"/>
  <c r="T75" i="16"/>
  <c r="DI71" i="16"/>
  <c r="DI74" i="16"/>
  <c r="DI84" i="16"/>
  <c r="FI99" i="16"/>
  <c r="CL52" i="16"/>
  <c r="DJ83" i="16"/>
  <c r="DJ93" i="16"/>
  <c r="DJ33" i="16"/>
  <c r="DJ77" i="16"/>
  <c r="DJ41" i="16"/>
  <c r="DJ59" i="16"/>
  <c r="DI90" i="16"/>
  <c r="DI96" i="16"/>
  <c r="FI36" i="16"/>
  <c r="EF42" i="16"/>
  <c r="CA64" i="16"/>
  <c r="AI12" i="16"/>
  <c r="FY99" i="16"/>
  <c r="DJ89" i="16"/>
  <c r="DJ69" i="16"/>
  <c r="DJ34" i="16"/>
  <c r="DJ24" i="16"/>
  <c r="DJ14" i="16"/>
  <c r="DJ84" i="16"/>
  <c r="EH46" i="16"/>
  <c r="EH74" i="16"/>
  <c r="CK53" i="16"/>
  <c r="T99" i="16"/>
  <c r="DI33" i="16"/>
  <c r="DI29" i="16"/>
  <c r="ED95" i="16"/>
  <c r="ED47" i="16"/>
  <c r="ED34" i="16"/>
  <c r="FK87" i="16"/>
  <c r="FK80" i="16"/>
  <c r="FK88" i="16"/>
  <c r="DJ21" i="16"/>
  <c r="DJ30" i="16"/>
  <c r="DJ99" i="16"/>
  <c r="DJ79" i="16"/>
  <c r="DJ96" i="16"/>
  <c r="DJ43" i="16"/>
  <c r="DJ16" i="16"/>
  <c r="EH37" i="16"/>
  <c r="EH88" i="16"/>
  <c r="CK51" i="16"/>
  <c r="T45" i="16"/>
  <c r="T94" i="16"/>
  <c r="DI44" i="16"/>
  <c r="DI14" i="16"/>
  <c r="N35" i="16"/>
  <c r="N94" i="16"/>
  <c r="V101" i="16"/>
  <c r="V97" i="16"/>
  <c r="V12" i="16"/>
  <c r="EF22" i="16"/>
  <c r="AK94" i="16"/>
  <c r="CA61" i="16"/>
  <c r="ED77" i="16"/>
  <c r="ED12" i="16"/>
  <c r="AI95" i="16"/>
  <c r="EG23" i="16"/>
  <c r="DJ47" i="16"/>
  <c r="DJ88" i="16"/>
  <c r="DJ37" i="16"/>
  <c r="DJ44" i="16"/>
  <c r="DJ76" i="16"/>
  <c r="DJ29" i="16"/>
  <c r="DJ42" i="16"/>
  <c r="EH75" i="16"/>
  <c r="T98" i="16"/>
  <c r="T12" i="16"/>
  <c r="DI21" i="16"/>
  <c r="N83" i="16"/>
  <c r="FI97" i="16"/>
  <c r="EF77" i="16"/>
  <c r="EF28" i="16"/>
  <c r="CM61" i="16"/>
  <c r="FH39" i="16"/>
  <c r="AI98" i="16"/>
  <c r="FK95" i="16"/>
  <c r="FK96" i="16"/>
  <c r="DJ23" i="16"/>
  <c r="DJ15" i="16"/>
  <c r="DJ22" i="16"/>
  <c r="DJ35" i="16"/>
  <c r="DJ86" i="16"/>
  <c r="DJ46" i="16"/>
  <c r="DJ94" i="16"/>
  <c r="EH70" i="16"/>
  <c r="T95" i="16"/>
  <c r="EF96" i="16"/>
  <c r="EF47" i="16"/>
  <c r="CM60" i="16"/>
  <c r="ED75" i="16"/>
  <c r="ED14" i="16"/>
  <c r="FK33" i="16"/>
  <c r="DJ28" i="16"/>
  <c r="DJ72" i="16"/>
  <c r="DJ70" i="16"/>
  <c r="DJ36" i="16"/>
  <c r="DJ75" i="16"/>
  <c r="DJ12" i="16"/>
  <c r="EH22" i="16"/>
  <c r="BO63" i="16"/>
  <c r="BO52" i="16"/>
  <c r="BO53" i="16"/>
  <c r="S42" i="16"/>
  <c r="S23" i="16"/>
  <c r="S96" i="16"/>
  <c r="S79" i="16"/>
  <c r="BM52" i="16"/>
  <c r="FG48" i="16"/>
  <c r="DF33" i="16"/>
  <c r="EE29" i="16"/>
  <c r="EE84" i="16"/>
  <c r="EE30" i="16"/>
  <c r="EE35" i="16"/>
  <c r="EE21" i="16"/>
  <c r="EE16" i="16"/>
  <c r="EE79" i="16"/>
  <c r="DF44" i="16"/>
  <c r="DF23" i="16"/>
  <c r="EE78" i="16"/>
  <c r="EE15" i="16"/>
  <c r="EE14" i="16"/>
  <c r="EE77" i="16"/>
  <c r="EE39" i="16"/>
  <c r="X99" i="16"/>
  <c r="DK22" i="16"/>
  <c r="DK15" i="16"/>
  <c r="DK27" i="16"/>
  <c r="DK41" i="16"/>
  <c r="DK69" i="16"/>
  <c r="DH35" i="16"/>
  <c r="EK98" i="16"/>
  <c r="DF27" i="16"/>
  <c r="DF29" i="16"/>
  <c r="DG15" i="16"/>
  <c r="BN53" i="16"/>
  <c r="EE28" i="16"/>
  <c r="EE73" i="16"/>
  <c r="EE37" i="16"/>
  <c r="EE86" i="16"/>
  <c r="DL48" i="16"/>
  <c r="DK16" i="16"/>
  <c r="DK48" i="16"/>
  <c r="DK99" i="16"/>
  <c r="DK96" i="16"/>
  <c r="DK24" i="16"/>
  <c r="DK39" i="16"/>
  <c r="DK21" i="16"/>
  <c r="FE94" i="16"/>
  <c r="EK101" i="16"/>
  <c r="EK96" i="16"/>
  <c r="CI64" i="16"/>
  <c r="DF72" i="16"/>
  <c r="BN54" i="16"/>
  <c r="EE98" i="16"/>
  <c r="EE99" i="16"/>
  <c r="EE83" i="16"/>
  <c r="EE46" i="16"/>
  <c r="EE95" i="16"/>
  <c r="EE96" i="16"/>
  <c r="DL98" i="16"/>
  <c r="EP99" i="16"/>
  <c r="EP95" i="16"/>
  <c r="S21" i="16"/>
  <c r="FC71" i="16"/>
  <c r="FC27" i="16"/>
  <c r="FC74" i="16"/>
  <c r="DK89" i="16"/>
  <c r="DK75" i="16"/>
  <c r="DK28" i="16"/>
  <c r="DK93" i="16"/>
  <c r="DK98" i="16"/>
  <c r="DK23" i="16"/>
  <c r="DH70" i="16"/>
  <c r="EC99" i="16"/>
  <c r="FE75" i="16"/>
  <c r="FE84" i="16"/>
  <c r="EK36" i="16"/>
  <c r="DF48" i="16"/>
  <c r="DF69" i="16"/>
  <c r="CJ53" i="16"/>
  <c r="DG71" i="16"/>
  <c r="EE24" i="16"/>
  <c r="EE93" i="16"/>
  <c r="EE33" i="16"/>
  <c r="EE71" i="16"/>
  <c r="FB48" i="16"/>
  <c r="FB39" i="16"/>
  <c r="FB76" i="16"/>
  <c r="DU94" i="16"/>
  <c r="EP36" i="16"/>
  <c r="BO61" i="16"/>
  <c r="BO62" i="16"/>
  <c r="S81" i="16"/>
  <c r="S48" i="16"/>
  <c r="S84" i="16"/>
  <c r="S35" i="16"/>
  <c r="S28" i="16"/>
  <c r="S86" i="16"/>
  <c r="S41" i="16"/>
  <c r="FC75" i="16"/>
  <c r="FC79" i="16"/>
  <c r="FC38" i="16"/>
  <c r="FC49" i="16"/>
  <c r="FC77" i="16"/>
  <c r="DK49" i="16"/>
  <c r="DK72" i="16"/>
  <c r="DK38" i="16"/>
  <c r="DK90" i="16"/>
  <c r="DK42" i="16"/>
  <c r="DK77" i="16"/>
  <c r="DK83" i="16"/>
  <c r="DH30" i="16"/>
  <c r="DC54" i="16"/>
  <c r="EC95" i="16"/>
  <c r="FE41" i="16"/>
  <c r="FE73" i="16"/>
  <c r="DF86" i="16"/>
  <c r="CJ51" i="16"/>
  <c r="DG29" i="16"/>
  <c r="DG95" i="16"/>
  <c r="BN61" i="16"/>
  <c r="EE27" i="16"/>
  <c r="EE34" i="16"/>
  <c r="EE12" i="16"/>
  <c r="EE22" i="16"/>
  <c r="S74" i="16"/>
  <c r="EK95" i="16"/>
  <c r="EE43" i="16"/>
  <c r="EE23" i="16"/>
  <c r="EE87" i="16"/>
  <c r="EE41" i="16"/>
  <c r="EE94" i="16"/>
  <c r="BO60" i="16"/>
  <c r="S90" i="16"/>
  <c r="S14" i="16"/>
  <c r="S95" i="16"/>
  <c r="S71" i="16"/>
  <c r="S44" i="16"/>
  <c r="BM51" i="16"/>
  <c r="FC15" i="16"/>
  <c r="FC90" i="16"/>
  <c r="FC16" i="16"/>
  <c r="FC99" i="16"/>
  <c r="FC72" i="16"/>
  <c r="DK95" i="16"/>
  <c r="DK34" i="16"/>
  <c r="DK46" i="16"/>
  <c r="DK35" i="16"/>
  <c r="DK43" i="16"/>
  <c r="DK74" i="16"/>
  <c r="DK47" i="16"/>
  <c r="DK97" i="16"/>
  <c r="DH34" i="16"/>
  <c r="DH76" i="16"/>
  <c r="EU77" i="16"/>
  <c r="EU45" i="16"/>
  <c r="FE96" i="16"/>
  <c r="FE39" i="16"/>
  <c r="EK99" i="16"/>
  <c r="EK94" i="16"/>
  <c r="CI60" i="16"/>
  <c r="CI62" i="16"/>
  <c r="DF73" i="16"/>
  <c r="DF90" i="16"/>
  <c r="CJ60" i="16"/>
  <c r="DG78" i="16"/>
  <c r="DG34" i="16"/>
  <c r="BN64" i="16"/>
  <c r="EE90" i="16"/>
  <c r="EE72" i="16"/>
  <c r="EE88" i="16"/>
  <c r="EE69" i="16"/>
  <c r="EE45" i="16"/>
  <c r="EE74" i="16"/>
  <c r="EE48" i="16"/>
  <c r="FW85" i="16"/>
  <c r="DW24" i="16"/>
  <c r="DW34" i="16"/>
  <c r="DW94" i="16"/>
  <c r="AA81" i="16"/>
  <c r="AA27" i="16"/>
  <c r="R12" i="16"/>
  <c r="R74" i="16"/>
  <c r="R89" i="16"/>
  <c r="O41" i="16"/>
  <c r="O22" i="16"/>
  <c r="BW62" i="16"/>
  <c r="EA94" i="16"/>
  <c r="CH64" i="16"/>
  <c r="FF88" i="16"/>
  <c r="FF77" i="16"/>
  <c r="FF12" i="16"/>
  <c r="FF69" i="16"/>
  <c r="FF70" i="16"/>
  <c r="AB99" i="16"/>
  <c r="FX98" i="16"/>
  <c r="AJ98" i="16"/>
  <c r="AJ12" i="16"/>
  <c r="AJ36" i="16"/>
  <c r="FW95" i="16"/>
  <c r="R14" i="16"/>
  <c r="R46" i="16"/>
  <c r="R94" i="16"/>
  <c r="R84" i="16"/>
  <c r="EA97" i="16"/>
  <c r="FF98" i="16"/>
  <c r="FF38" i="16"/>
  <c r="FF94" i="16"/>
  <c r="FF44" i="16"/>
  <c r="FF42" i="16"/>
  <c r="FF72" i="16"/>
  <c r="FF99" i="16"/>
  <c r="AB95" i="16"/>
  <c r="AJ95" i="16"/>
  <c r="R81" i="16"/>
  <c r="R83" i="16"/>
  <c r="R72" i="16"/>
  <c r="R97" i="16"/>
  <c r="R33" i="16"/>
  <c r="BJ51" i="16"/>
  <c r="CH51" i="16"/>
  <c r="CH53" i="16"/>
  <c r="FF95" i="16"/>
  <c r="FS98" i="16"/>
  <c r="FS87" i="16"/>
  <c r="FS97" i="16"/>
  <c r="AJ96" i="16"/>
  <c r="R107" i="3"/>
  <c r="R48" i="16"/>
  <c r="R29" i="16"/>
  <c r="R30" i="16"/>
  <c r="BJ52" i="16"/>
  <c r="EA81" i="16"/>
  <c r="EA79" i="16"/>
  <c r="FF97" i="16"/>
  <c r="FF79" i="16"/>
  <c r="FF78" i="16"/>
  <c r="FF87" i="16"/>
  <c r="FF24" i="16"/>
  <c r="FF45" i="16"/>
  <c r="FF75" i="16"/>
  <c r="FF59" i="16"/>
  <c r="AB36" i="16"/>
  <c r="AB98" i="16"/>
  <c r="DN101" i="16"/>
  <c r="BL52" i="16"/>
  <c r="DW88" i="16"/>
  <c r="DW99" i="16"/>
  <c r="DW75" i="16"/>
  <c r="R90" i="16"/>
  <c r="R22" i="16"/>
  <c r="O90" i="16"/>
  <c r="O93" i="16"/>
  <c r="EA12" i="16"/>
  <c r="FF37" i="16"/>
  <c r="FF49" i="16"/>
  <c r="FF47" i="16"/>
  <c r="FF16" i="16"/>
  <c r="FF23" i="16"/>
  <c r="FF48" i="16"/>
  <c r="FF83" i="16"/>
  <c r="FX99" i="16"/>
  <c r="BL62" i="16"/>
  <c r="FW96" i="16"/>
  <c r="DW70" i="16"/>
  <c r="R39" i="16"/>
  <c r="R73" i="16"/>
  <c r="R75" i="16"/>
  <c r="R23" i="16"/>
  <c r="O77" i="16"/>
  <c r="EA87" i="16"/>
  <c r="EA69" i="16"/>
  <c r="EA95" i="16"/>
  <c r="FF96" i="16"/>
  <c r="FF46" i="16"/>
  <c r="FF34" i="16"/>
  <c r="FF90" i="16"/>
  <c r="FF36" i="16"/>
  <c r="FF41" i="16"/>
  <c r="FF73" i="16"/>
  <c r="FF71" i="16"/>
  <c r="AJ99" i="16"/>
  <c r="R28" i="16"/>
  <c r="R71" i="16"/>
  <c r="FF89" i="16"/>
  <c r="FF35" i="16"/>
  <c r="FF15" i="16"/>
  <c r="FF93" i="16"/>
  <c r="FF27" i="16"/>
  <c r="FF21" i="16"/>
  <c r="FF84" i="16"/>
  <c r="FF43" i="16"/>
  <c r="AB94" i="16"/>
  <c r="AB96" i="16"/>
  <c r="DR99" i="16"/>
  <c r="DR94" i="16"/>
  <c r="FT94" i="16"/>
  <c r="AF97" i="16"/>
  <c r="EV95" i="16"/>
  <c r="DR96" i="16"/>
  <c r="EV94" i="16"/>
  <c r="AG98" i="16"/>
  <c r="AH107" i="3"/>
  <c r="AH99" i="16"/>
  <c r="DZ107" i="3"/>
  <c r="FA95" i="16"/>
  <c r="FA99" i="16"/>
  <c r="ES12" i="16"/>
  <c r="DP96" i="16"/>
  <c r="EO107" i="3"/>
  <c r="EO96" i="16"/>
  <c r="FV36" i="16"/>
  <c r="FV99" i="16"/>
  <c r="FV95" i="16"/>
  <c r="FV98" i="16"/>
  <c r="FV12" i="16"/>
  <c r="FV94" i="16"/>
  <c r="FV97" i="16"/>
  <c r="FV96" i="16"/>
  <c r="BK62" i="16"/>
  <c r="FQ99" i="16"/>
  <c r="P77" i="16"/>
  <c r="P12" i="16"/>
  <c r="P97" i="16"/>
  <c r="P94" i="16"/>
  <c r="P36" i="16"/>
  <c r="P33" i="16"/>
  <c r="FO95" i="16"/>
  <c r="U98" i="16"/>
  <c r="U96" i="16"/>
  <c r="AE107" i="3"/>
  <c r="AE35" i="16"/>
  <c r="AE59" i="16"/>
  <c r="AE30" i="16"/>
  <c r="DI75" i="16"/>
  <c r="DI37" i="16"/>
  <c r="DI87" i="16"/>
  <c r="DI99" i="16"/>
  <c r="DI12" i="16"/>
  <c r="N15" i="16"/>
  <c r="N36" i="16"/>
  <c r="N84" i="16"/>
  <c r="N23" i="16"/>
  <c r="N27" i="16"/>
  <c r="EY76" i="16"/>
  <c r="EY75" i="16"/>
  <c r="W12" i="16"/>
  <c r="W83" i="16"/>
  <c r="CL61" i="16"/>
  <c r="EM98" i="16"/>
  <c r="EM99" i="16"/>
  <c r="EM95" i="16"/>
  <c r="EF43" i="16"/>
  <c r="EF94" i="16"/>
  <c r="EF72" i="16"/>
  <c r="EF80" i="16"/>
  <c r="EF27" i="16"/>
  <c r="EX96" i="16"/>
  <c r="EX98" i="16"/>
  <c r="DR98" i="16"/>
  <c r="EV12" i="16"/>
  <c r="DT12" i="16"/>
  <c r="EO99" i="16"/>
  <c r="EO95" i="16"/>
  <c r="EI16" i="16"/>
  <c r="EI80" i="16"/>
  <c r="EI95" i="16"/>
  <c r="EI96" i="16"/>
  <c r="EI41" i="16"/>
  <c r="EI72" i="16"/>
  <c r="EI88" i="16"/>
  <c r="EI29" i="16"/>
  <c r="EI78" i="16"/>
  <c r="EI77" i="16"/>
  <c r="EI87" i="16"/>
  <c r="EI24" i="16"/>
  <c r="EI27" i="16"/>
  <c r="EI97" i="16"/>
  <c r="EI48" i="16"/>
  <c r="EI76" i="16"/>
  <c r="EI70" i="16"/>
  <c r="EI73" i="16"/>
  <c r="EI74" i="16"/>
  <c r="EI42" i="16"/>
  <c r="EI43" i="16"/>
  <c r="EI34" i="16"/>
  <c r="EI85" i="16"/>
  <c r="EI59" i="16"/>
  <c r="EI86" i="16"/>
  <c r="EI38" i="16"/>
  <c r="EI79" i="16"/>
  <c r="EI98" i="16"/>
  <c r="EI71" i="16"/>
  <c r="EI44" i="16"/>
  <c r="EI69" i="16"/>
  <c r="EI33" i="16"/>
  <c r="EI89" i="16"/>
  <c r="EI83" i="16"/>
  <c r="EI93" i="16"/>
  <c r="EI21" i="16"/>
  <c r="EI75" i="16"/>
  <c r="EI45" i="16"/>
  <c r="EI37" i="16"/>
  <c r="EI14" i="16"/>
  <c r="EI94" i="16"/>
  <c r="EI84" i="16"/>
  <c r="EI46" i="16"/>
  <c r="EI22" i="16"/>
  <c r="EI30" i="16"/>
  <c r="EI12" i="16"/>
  <c r="EI15" i="16"/>
  <c r="EI36" i="16"/>
  <c r="EI99" i="16"/>
  <c r="EI49" i="16"/>
  <c r="DR36" i="16"/>
  <c r="DR107" i="3"/>
  <c r="FR96" i="16"/>
  <c r="DP97" i="16"/>
  <c r="AF99" i="16"/>
  <c r="EX36" i="16"/>
  <c r="EX94" i="16"/>
  <c r="EW36" i="16"/>
  <c r="DR12" i="16"/>
  <c r="DR97" i="16"/>
  <c r="AG94" i="16"/>
  <c r="Z98" i="16"/>
  <c r="EV36" i="16"/>
  <c r="FM95" i="16"/>
  <c r="DZ36" i="16"/>
  <c r="DQ97" i="16"/>
  <c r="EJ97" i="16"/>
  <c r="DZ99" i="16"/>
  <c r="EN12" i="16"/>
  <c r="FR98" i="16"/>
  <c r="EN36" i="16"/>
  <c r="ES94" i="16"/>
  <c r="DQ36" i="16"/>
  <c r="DP94" i="16"/>
  <c r="DP107" i="3"/>
  <c r="DT98" i="16"/>
  <c r="DX36" i="16"/>
  <c r="EJ95" i="16"/>
  <c r="EJ98" i="16"/>
  <c r="BK51" i="16"/>
  <c r="FQ36" i="16"/>
  <c r="P41" i="16"/>
  <c r="P34" i="16"/>
  <c r="P89" i="16"/>
  <c r="P86" i="16"/>
  <c r="P84" i="16"/>
  <c r="P85" i="16"/>
  <c r="P48" i="16"/>
  <c r="FO36" i="16"/>
  <c r="U94" i="16"/>
  <c r="AE95" i="16"/>
  <c r="AE78" i="16"/>
  <c r="AE85" i="16"/>
  <c r="AE22" i="16"/>
  <c r="AE36" i="16"/>
  <c r="T74" i="16"/>
  <c r="T35" i="16"/>
  <c r="DI93" i="16"/>
  <c r="DI98" i="16"/>
  <c r="DI86" i="16"/>
  <c r="DI15" i="16"/>
  <c r="N37" i="16"/>
  <c r="N29" i="16"/>
  <c r="N22" i="16"/>
  <c r="N47" i="16"/>
  <c r="N28" i="16"/>
  <c r="FI94" i="16"/>
  <c r="EY24" i="16"/>
  <c r="EY36" i="16"/>
  <c r="CL51" i="16"/>
  <c r="CL50" i="16"/>
  <c r="CL60" i="16"/>
  <c r="CL64" i="16"/>
  <c r="EF34" i="16"/>
  <c r="EF48" i="16"/>
  <c r="EF36" i="16"/>
  <c r="EF38" i="16"/>
  <c r="EF14" i="16"/>
  <c r="FY98" i="16"/>
  <c r="FY36" i="16"/>
  <c r="FY96" i="16"/>
  <c r="FY12" i="16"/>
  <c r="FY97" i="16"/>
  <c r="FY94" i="16"/>
  <c r="FY95" i="16"/>
  <c r="EI47" i="16"/>
  <c r="EX97" i="16"/>
  <c r="EX107" i="3"/>
  <c r="EX12" i="16"/>
  <c r="EW97" i="16"/>
  <c r="DR95" i="16"/>
  <c r="AG96" i="16"/>
  <c r="Z96" i="16"/>
  <c r="AH12" i="16"/>
  <c r="DQ94" i="16"/>
  <c r="DZ96" i="16"/>
  <c r="FA96" i="16"/>
  <c r="FA98" i="16"/>
  <c r="FA94" i="16"/>
  <c r="ES95" i="16"/>
  <c r="DP98" i="16"/>
  <c r="EZ36" i="16"/>
  <c r="DT95" i="16"/>
  <c r="ER97" i="16"/>
  <c r="EO36" i="16"/>
  <c r="EO98" i="16"/>
  <c r="BK53" i="16"/>
  <c r="Y99" i="16"/>
  <c r="Y94" i="16"/>
  <c r="FQ96" i="16"/>
  <c r="DM101" i="16"/>
  <c r="DM95" i="16"/>
  <c r="P96" i="16"/>
  <c r="P24" i="16"/>
  <c r="P74" i="16"/>
  <c r="P46" i="16"/>
  <c r="P72" i="16"/>
  <c r="P71" i="16"/>
  <c r="FO21" i="16"/>
  <c r="FO69" i="16"/>
  <c r="AE83" i="16"/>
  <c r="AE16" i="16"/>
  <c r="AE93" i="16"/>
  <c r="AE24" i="16"/>
  <c r="T97" i="16"/>
  <c r="T37" i="16"/>
  <c r="T47" i="16"/>
  <c r="T36" i="16"/>
  <c r="T24" i="16"/>
  <c r="DI24" i="16"/>
  <c r="DI94" i="16"/>
  <c r="DI38" i="16"/>
  <c r="DI23" i="16"/>
  <c r="DI39" i="16"/>
  <c r="N16" i="16"/>
  <c r="N70" i="16"/>
  <c r="N14" i="16"/>
  <c r="N76" i="16"/>
  <c r="N75" i="16"/>
  <c r="FI95" i="16"/>
  <c r="FI98" i="16"/>
  <c r="FI12" i="16"/>
  <c r="FI96" i="16"/>
  <c r="EY74" i="16"/>
  <c r="EY97" i="16"/>
  <c r="EY86" i="16"/>
  <c r="EY96" i="16"/>
  <c r="EY95" i="16"/>
  <c r="EY87" i="16"/>
  <c r="BP53" i="16"/>
  <c r="W21" i="16"/>
  <c r="W99" i="16"/>
  <c r="EF24" i="16"/>
  <c r="EF89" i="16"/>
  <c r="EF75" i="16"/>
  <c r="EF83" i="16"/>
  <c r="EF78" i="16"/>
  <c r="EF45" i="16"/>
  <c r="FQ97" i="16"/>
  <c r="EG90" i="16"/>
  <c r="EG99" i="16"/>
  <c r="EG70" i="16"/>
  <c r="EG12" i="16"/>
  <c r="EG80" i="16"/>
  <c r="EG73" i="16"/>
  <c r="EG48" i="16"/>
  <c r="EG69" i="16"/>
  <c r="EG85" i="16"/>
  <c r="EG74" i="16"/>
  <c r="EG87" i="16"/>
  <c r="EG39" i="16"/>
  <c r="EG84" i="16"/>
  <c r="EG59" i="16"/>
  <c r="EG97" i="16"/>
  <c r="EG83" i="16"/>
  <c r="EG43" i="16"/>
  <c r="EG47" i="16"/>
  <c r="EG29" i="16"/>
  <c r="EG86" i="16"/>
  <c r="EG21" i="16"/>
  <c r="EG89" i="16"/>
  <c r="EG34" i="16"/>
  <c r="EG30" i="16"/>
  <c r="EG46" i="16"/>
  <c r="EG94" i="16"/>
  <c r="EG78" i="16"/>
  <c r="EG41" i="16"/>
  <c r="EG45" i="16"/>
  <c r="EG77" i="16"/>
  <c r="EG38" i="16"/>
  <c r="EG81" i="16"/>
  <c r="EG44" i="16"/>
  <c r="EG93" i="16"/>
  <c r="EG72" i="16"/>
  <c r="EG22" i="16"/>
  <c r="EG79" i="16"/>
  <c r="EG96" i="16"/>
  <c r="EG107" i="3"/>
  <c r="EG33" i="16"/>
  <c r="EG88" i="16"/>
  <c r="EG37" i="16"/>
  <c r="EG75" i="16"/>
  <c r="EG16" i="16"/>
  <c r="EG35" i="16"/>
  <c r="EG28" i="16"/>
  <c r="EG95" i="16"/>
  <c r="EG36" i="16"/>
  <c r="EG14" i="16"/>
  <c r="EG27" i="16"/>
  <c r="EG71" i="16"/>
  <c r="EG76" i="16"/>
  <c r="EG98" i="16"/>
  <c r="EI28" i="16"/>
  <c r="FR94" i="16"/>
  <c r="EO12" i="16"/>
  <c r="FT36" i="16"/>
  <c r="AF94" i="16"/>
  <c r="EX99" i="16"/>
  <c r="EV96" i="16"/>
  <c r="AG107" i="3"/>
  <c r="AG95" i="16"/>
  <c r="EV107" i="3"/>
  <c r="Z107" i="3"/>
  <c r="FR97" i="16"/>
  <c r="DP36" i="16"/>
  <c r="DP99" i="16"/>
  <c r="DT94" i="16"/>
  <c r="EO97" i="16"/>
  <c r="EJ12" i="16"/>
  <c r="EJ96" i="16"/>
  <c r="BK63" i="16"/>
  <c r="P59" i="16"/>
  <c r="P39" i="16"/>
  <c r="P73" i="16"/>
  <c r="P42" i="16"/>
  <c r="P37" i="16"/>
  <c r="P16" i="16"/>
  <c r="P87" i="16"/>
  <c r="FO98" i="16"/>
  <c r="FO77" i="16"/>
  <c r="FO37" i="16"/>
  <c r="FO41" i="16"/>
  <c r="FO12" i="16"/>
  <c r="CY62" i="16"/>
  <c r="AE69" i="16"/>
  <c r="AE96" i="16"/>
  <c r="AE94" i="16"/>
  <c r="AE29" i="16"/>
  <c r="T107" i="3"/>
  <c r="T83" i="16"/>
  <c r="T16" i="16"/>
  <c r="T87" i="16"/>
  <c r="T84" i="16"/>
  <c r="T34" i="16"/>
  <c r="T73" i="16"/>
  <c r="T88" i="16"/>
  <c r="T96" i="16"/>
  <c r="T33" i="16"/>
  <c r="T81" i="16"/>
  <c r="DI28" i="16"/>
  <c r="DI48" i="16"/>
  <c r="DI16" i="16"/>
  <c r="DI47" i="16"/>
  <c r="DI30" i="16"/>
  <c r="DI59" i="16"/>
  <c r="DI73" i="16"/>
  <c r="DI36" i="16"/>
  <c r="N33" i="16"/>
  <c r="N34" i="16"/>
  <c r="N98" i="16"/>
  <c r="N42" i="16"/>
  <c r="N44" i="16"/>
  <c r="N85" i="16"/>
  <c r="EY30" i="16"/>
  <c r="EY35" i="16"/>
  <c r="EY77" i="16"/>
  <c r="W24" i="16"/>
  <c r="W27" i="16"/>
  <c r="W16" i="16"/>
  <c r="W43" i="16"/>
  <c r="W14" i="16"/>
  <c r="W96" i="16"/>
  <c r="W44" i="16"/>
  <c r="W107" i="3"/>
  <c r="W73" i="16"/>
  <c r="CL62" i="16"/>
  <c r="EM77" i="16"/>
  <c r="EF33" i="16"/>
  <c r="EF29" i="16"/>
  <c r="EF97" i="16"/>
  <c r="FR99" i="16"/>
  <c r="DP12" i="16"/>
  <c r="FR36" i="16"/>
  <c r="DT96" i="16"/>
  <c r="EJ36" i="16"/>
  <c r="EJ94" i="16"/>
  <c r="CA53" i="16"/>
  <c r="CA54" i="16"/>
  <c r="FO16" i="16"/>
  <c r="FO75" i="16"/>
  <c r="FO71" i="16"/>
  <c r="FO14" i="16"/>
  <c r="DI35" i="16"/>
  <c r="DI78" i="16"/>
  <c r="DI22" i="16"/>
  <c r="DI41" i="16"/>
  <c r="DI85" i="16"/>
  <c r="DI95" i="16"/>
  <c r="DI81" i="16"/>
  <c r="DI97" i="16"/>
  <c r="DI107" i="3"/>
  <c r="DI43" i="16"/>
  <c r="DI76" i="16"/>
  <c r="DI88" i="16"/>
  <c r="DI72" i="16"/>
  <c r="DI69" i="16"/>
  <c r="BP54" i="16"/>
  <c r="BP63" i="16"/>
  <c r="EM83" i="16"/>
  <c r="EM14" i="16"/>
  <c r="EM85" i="16"/>
  <c r="EM96" i="16"/>
  <c r="EM48" i="16"/>
  <c r="EM107" i="3"/>
  <c r="EM79" i="16"/>
  <c r="EM87" i="16"/>
  <c r="EM49" i="16"/>
  <c r="T85" i="16"/>
  <c r="EY73" i="16"/>
  <c r="EY99" i="16"/>
  <c r="EY21" i="16"/>
  <c r="EY98" i="16"/>
  <c r="EY49" i="16"/>
  <c r="EY38" i="16"/>
  <c r="EY107" i="3"/>
  <c r="EY23" i="16"/>
  <c r="EY72" i="16"/>
  <c r="EY70" i="16"/>
  <c r="EY29" i="16"/>
  <c r="EY14" i="16"/>
  <c r="EY69" i="16"/>
  <c r="EY85" i="16"/>
  <c r="FL95" i="16"/>
  <c r="FL94" i="16"/>
  <c r="FL96" i="16"/>
  <c r="FL98" i="16"/>
  <c r="FL36" i="16"/>
  <c r="FL99" i="16"/>
  <c r="FL12" i="16"/>
  <c r="FL97" i="16"/>
  <c r="EV98" i="16"/>
  <c r="AG36" i="16"/>
  <c r="DT36" i="16"/>
  <c r="FR12" i="16"/>
  <c r="FA36" i="16"/>
  <c r="FR95" i="16"/>
  <c r="DT99" i="16"/>
  <c r="BK61" i="16"/>
  <c r="FQ12" i="16"/>
  <c r="P107" i="3"/>
  <c r="P81" i="16"/>
  <c r="P90" i="16"/>
  <c r="P15" i="16"/>
  <c r="P83" i="16"/>
  <c r="P43" i="16"/>
  <c r="P75" i="16"/>
  <c r="FO46" i="16"/>
  <c r="FO96" i="16"/>
  <c r="FO49" i="16"/>
  <c r="FO83" i="16"/>
  <c r="U101" i="16"/>
  <c r="U107" i="3"/>
  <c r="DI79" i="16"/>
  <c r="DI80" i="16"/>
  <c r="DI42" i="16"/>
  <c r="DI70" i="16"/>
  <c r="DI77" i="16"/>
  <c r="DI34" i="16"/>
  <c r="N107" i="3"/>
  <c r="N79" i="16"/>
  <c r="N41" i="16"/>
  <c r="N86" i="16"/>
  <c r="N43" i="16"/>
  <c r="N99" i="16"/>
  <c r="N69" i="16"/>
  <c r="N87" i="16"/>
  <c r="N48" i="16"/>
  <c r="N78" i="16"/>
  <c r="N46" i="16"/>
  <c r="N74" i="16"/>
  <c r="N81" i="16"/>
  <c r="N38" i="16"/>
  <c r="EM97" i="16"/>
  <c r="EM94" i="16"/>
  <c r="EF37" i="16"/>
  <c r="EF35" i="16"/>
  <c r="EF71" i="16"/>
  <c r="EF95" i="16"/>
  <c r="EF74" i="16"/>
  <c r="EF70" i="16"/>
  <c r="EF59" i="16"/>
  <c r="EF85" i="16"/>
  <c r="EF107" i="3"/>
  <c r="EF23" i="16"/>
  <c r="EF46" i="16"/>
  <c r="EF79" i="16"/>
  <c r="EF99" i="16"/>
  <c r="EF93" i="16"/>
  <c r="EF30" i="16"/>
  <c r="EF84" i="16"/>
  <c r="EF39" i="16"/>
  <c r="EF69" i="16"/>
  <c r="EF88" i="16"/>
  <c r="EF41" i="16"/>
  <c r="EF90" i="16"/>
  <c r="EF98" i="16"/>
  <c r="EF49" i="16"/>
  <c r="EF44" i="16"/>
  <c r="EF16" i="16"/>
  <c r="EF21" i="16"/>
  <c r="CA51" i="16"/>
  <c r="CM50" i="16"/>
  <c r="CM51" i="16"/>
  <c r="CM53" i="16"/>
  <c r="CM54" i="16"/>
  <c r="EI90" i="16"/>
  <c r="EI39" i="16"/>
  <c r="ED107" i="3"/>
  <c r="ED90" i="16"/>
  <c r="ED71" i="16"/>
  <c r="ED76" i="16"/>
  <c r="ED74" i="16"/>
  <c r="ED93" i="16"/>
  <c r="EB101" i="16"/>
  <c r="EB107" i="3"/>
  <c r="EB96" i="16"/>
  <c r="EB94" i="16"/>
  <c r="EH47" i="16"/>
  <c r="EH48" i="16"/>
  <c r="DL38" i="16"/>
  <c r="EL36" i="16"/>
  <c r="EL97" i="16"/>
  <c r="BS64" i="16"/>
  <c r="EL101" i="16"/>
  <c r="AK107" i="3"/>
  <c r="AI90" i="16"/>
  <c r="FD71" i="16"/>
  <c r="FD83" i="16"/>
  <c r="FD45" i="16"/>
  <c r="FD36" i="16"/>
  <c r="FD16" i="16"/>
  <c r="FD30" i="16"/>
  <c r="DH81" i="16"/>
  <c r="DH73" i="16"/>
  <c r="DH87" i="16"/>
  <c r="EC101" i="16"/>
  <c r="EC12" i="16"/>
  <c r="FG37" i="16"/>
  <c r="FG24" i="16"/>
  <c r="FG98" i="16"/>
  <c r="FG15" i="16"/>
  <c r="FG47" i="16"/>
  <c r="FG83" i="16"/>
  <c r="FG89" i="16"/>
  <c r="EQ34" i="16"/>
  <c r="EQ30" i="16"/>
  <c r="EQ96" i="16"/>
  <c r="EQ24" i="16"/>
  <c r="EQ86" i="16"/>
  <c r="EQ29" i="16"/>
  <c r="EQ80" i="16"/>
  <c r="EQ79" i="16"/>
  <c r="AI107" i="3"/>
  <c r="CE51" i="16"/>
  <c r="CE50" i="16"/>
  <c r="FH85" i="16"/>
  <c r="FH95" i="16"/>
  <c r="FH48" i="16"/>
  <c r="FH37" i="16"/>
  <c r="FH78" i="16"/>
  <c r="ED27" i="16"/>
  <c r="ED87" i="16"/>
  <c r="ED37" i="16"/>
  <c r="ED33" i="16"/>
  <c r="ED23" i="16"/>
  <c r="ED83" i="16"/>
  <c r="ED35" i="16"/>
  <c r="ED28" i="16"/>
  <c r="ED73" i="16"/>
  <c r="EH89" i="16"/>
  <c r="EH45" i="16"/>
  <c r="EH39" i="16"/>
  <c r="EH16" i="16"/>
  <c r="EH41" i="16"/>
  <c r="EH34" i="16"/>
  <c r="DU98" i="16"/>
  <c r="CN50" i="16"/>
  <c r="DL70" i="16"/>
  <c r="DL78" i="16"/>
  <c r="DL84" i="16"/>
  <c r="DL36" i="16"/>
  <c r="DO12" i="16"/>
  <c r="DO99" i="16"/>
  <c r="DO30" i="16"/>
  <c r="DO86" i="16"/>
  <c r="DO42" i="16"/>
  <c r="DO34" i="16"/>
  <c r="EL94" i="16"/>
  <c r="EL99" i="16"/>
  <c r="FD81" i="16"/>
  <c r="FD69" i="16"/>
  <c r="FD43" i="16"/>
  <c r="FD98" i="16"/>
  <c r="FD86" i="16"/>
  <c r="FD85" i="16"/>
  <c r="FD70" i="16"/>
  <c r="FD44" i="16"/>
  <c r="FD47" i="16"/>
  <c r="FD33" i="16"/>
  <c r="AD99" i="16"/>
  <c r="DH72" i="16"/>
  <c r="DH88" i="16"/>
  <c r="DH93" i="16"/>
  <c r="DH96" i="16"/>
  <c r="DH33" i="16"/>
  <c r="DH85" i="16"/>
  <c r="DH38" i="16"/>
  <c r="DH71" i="16"/>
  <c r="DH86" i="16"/>
  <c r="DC64" i="16"/>
  <c r="EC96" i="16"/>
  <c r="FE86" i="16"/>
  <c r="FE43" i="16"/>
  <c r="FE87" i="16"/>
  <c r="FE74" i="16"/>
  <c r="FE85" i="16"/>
  <c r="FE45" i="16"/>
  <c r="FE80" i="16"/>
  <c r="FG72" i="16"/>
  <c r="FG34" i="16"/>
  <c r="FG97" i="16"/>
  <c r="FG96" i="16"/>
  <c r="FG74" i="16"/>
  <c r="EQ49" i="16"/>
  <c r="EQ14" i="16"/>
  <c r="EQ78" i="16"/>
  <c r="EQ98" i="16"/>
  <c r="EQ70" i="16"/>
  <c r="DF89" i="16"/>
  <c r="DF94" i="16"/>
  <c r="DF99" i="16"/>
  <c r="DF15" i="16"/>
  <c r="DF75" i="16"/>
  <c r="DF76" i="16"/>
  <c r="DF34" i="16"/>
  <c r="DF37" i="16"/>
  <c r="DG81" i="16"/>
  <c r="DG35" i="16"/>
  <c r="DG93" i="16"/>
  <c r="DG94" i="16"/>
  <c r="DG84" i="16"/>
  <c r="DG72" i="16"/>
  <c r="DG73" i="16"/>
  <c r="DG76" i="16"/>
  <c r="DG75" i="16"/>
  <c r="DG42" i="16"/>
  <c r="FS78" i="16"/>
  <c r="FS29" i="16"/>
  <c r="FS41" i="16"/>
  <c r="FS99" i="16"/>
  <c r="O38" i="16"/>
  <c r="O27" i="16"/>
  <c r="O76" i="16"/>
  <c r="O44" i="16"/>
  <c r="O47" i="16"/>
  <c r="BW54" i="16"/>
  <c r="FX95" i="16"/>
  <c r="DL81" i="16"/>
  <c r="EL95" i="16"/>
  <c r="EL12" i="16"/>
  <c r="FD37" i="16"/>
  <c r="FD41" i="16"/>
  <c r="FD80" i="16"/>
  <c r="FD38" i="16"/>
  <c r="FD46" i="16"/>
  <c r="FG35" i="16"/>
  <c r="FG38" i="16"/>
  <c r="FG42" i="16"/>
  <c r="FG41" i="16"/>
  <c r="FG76" i="16"/>
  <c r="FG27" i="16"/>
  <c r="EQ33" i="16"/>
  <c r="EQ35" i="16"/>
  <c r="FH36" i="16"/>
  <c r="FH44" i="16"/>
  <c r="FH42" i="16"/>
  <c r="FH21" i="16"/>
  <c r="FH34" i="16"/>
  <c r="ED24" i="16"/>
  <c r="ED86" i="16"/>
  <c r="ED39" i="16"/>
  <c r="ED30" i="16"/>
  <c r="ED96" i="16"/>
  <c r="ED84" i="16"/>
  <c r="ED44" i="16"/>
  <c r="EB36" i="16"/>
  <c r="FJ99" i="16"/>
  <c r="EH95" i="16"/>
  <c r="EH77" i="16"/>
  <c r="EH97" i="16"/>
  <c r="EH80" i="16"/>
  <c r="EH36" i="16"/>
  <c r="EH42" i="16"/>
  <c r="EH83" i="16"/>
  <c r="EH86" i="16"/>
  <c r="EH21" i="16"/>
  <c r="EH44" i="16"/>
  <c r="DU97" i="16"/>
  <c r="DL22" i="16"/>
  <c r="DL79" i="16"/>
  <c r="DL35" i="16"/>
  <c r="DL96" i="16"/>
  <c r="EP97" i="16"/>
  <c r="X98" i="16"/>
  <c r="DO35" i="16"/>
  <c r="DO73" i="16"/>
  <c r="DO83" i="16"/>
  <c r="DO78" i="16"/>
  <c r="DO96" i="16"/>
  <c r="BM53" i="16"/>
  <c r="FC35" i="16"/>
  <c r="FC33" i="16"/>
  <c r="FC34" i="16"/>
  <c r="FC80" i="16"/>
  <c r="FC45" i="16"/>
  <c r="FC76" i="16"/>
  <c r="FD95" i="16"/>
  <c r="FD42" i="16"/>
  <c r="FD34" i="16"/>
  <c r="FD74" i="16"/>
  <c r="FD73" i="16"/>
  <c r="FD77" i="16"/>
  <c r="FD72" i="16"/>
  <c r="FD35" i="16"/>
  <c r="AD94" i="16"/>
  <c r="DH24" i="16"/>
  <c r="DH90" i="16"/>
  <c r="DH83" i="16"/>
  <c r="EU81" i="16"/>
  <c r="EU12" i="16"/>
  <c r="EU85" i="16"/>
  <c r="EC97" i="16"/>
  <c r="EC36" i="16"/>
  <c r="FE88" i="16"/>
  <c r="FE28" i="16"/>
  <c r="FE42" i="16"/>
  <c r="FE27" i="16"/>
  <c r="FE78" i="16"/>
  <c r="FE90" i="16"/>
  <c r="FG95" i="16"/>
  <c r="FG87" i="16"/>
  <c r="FG69" i="16"/>
  <c r="EQ74" i="16"/>
  <c r="EQ42" i="16"/>
  <c r="EQ12" i="16"/>
  <c r="EQ72" i="16"/>
  <c r="EQ27" i="16"/>
  <c r="EQ97" i="16"/>
  <c r="EQ48" i="16"/>
  <c r="EQ39" i="16"/>
  <c r="DF35" i="16"/>
  <c r="DF43" i="16"/>
  <c r="DF77" i="16"/>
  <c r="DF96" i="16"/>
  <c r="DF42" i="16"/>
  <c r="DF81" i="16"/>
  <c r="DF36" i="16"/>
  <c r="DG41" i="16"/>
  <c r="DG99" i="16"/>
  <c r="DG47" i="16"/>
  <c r="DG33" i="16"/>
  <c r="DG49" i="16"/>
  <c r="DG70" i="16"/>
  <c r="DG43" i="16"/>
  <c r="DG59" i="16"/>
  <c r="EE42" i="16"/>
  <c r="EE70" i="16"/>
  <c r="EE49" i="16"/>
  <c r="EE36" i="16"/>
  <c r="EE80" i="16"/>
  <c r="EE75" i="16"/>
  <c r="EE47" i="16"/>
  <c r="EH81" i="16"/>
  <c r="FS77" i="16"/>
  <c r="FS12" i="16"/>
  <c r="FS76" i="16"/>
  <c r="FS48" i="16"/>
  <c r="FS75" i="16"/>
  <c r="FS37" i="16"/>
  <c r="FS36" i="16"/>
  <c r="FS21" i="16"/>
  <c r="AJ97" i="16"/>
  <c r="Q28" i="16"/>
  <c r="Q21" i="16"/>
  <c r="Q79" i="16"/>
  <c r="Q24" i="16"/>
  <c r="Q75" i="16"/>
  <c r="FW99" i="16"/>
  <c r="FW79" i="16"/>
  <c r="FW24" i="16"/>
  <c r="FW94" i="16"/>
  <c r="FW75" i="16"/>
  <c r="R78" i="16"/>
  <c r="R24" i="16"/>
  <c r="R70" i="16"/>
  <c r="R95" i="16"/>
  <c r="R16" i="16"/>
  <c r="R86" i="16"/>
  <c r="R98" i="16"/>
  <c r="O70" i="16"/>
  <c r="O79" i="16"/>
  <c r="O23" i="16"/>
  <c r="O74" i="16"/>
  <c r="O37" i="16"/>
  <c r="BJ64" i="16"/>
  <c r="EA107" i="3"/>
  <c r="EA36" i="16"/>
  <c r="EA98" i="16"/>
  <c r="EA30" i="16"/>
  <c r="CH60" i="16"/>
  <c r="FX96" i="16"/>
  <c r="DN36" i="16"/>
  <c r="FH33" i="16"/>
  <c r="FH43" i="16"/>
  <c r="FH83" i="16"/>
  <c r="FH96" i="16"/>
  <c r="ED94" i="16"/>
  <c r="ED22" i="16"/>
  <c r="ED36" i="16"/>
  <c r="ED43" i="16"/>
  <c r="ED89" i="16"/>
  <c r="EB97" i="16"/>
  <c r="FJ36" i="16"/>
  <c r="FJ96" i="16"/>
  <c r="EH43" i="16"/>
  <c r="EH49" i="16"/>
  <c r="EH14" i="16"/>
  <c r="EH24" i="16"/>
  <c r="EH85" i="16"/>
  <c r="EH93" i="16"/>
  <c r="EH71" i="16"/>
  <c r="EH84" i="16"/>
  <c r="EH27" i="16"/>
  <c r="CU52" i="16"/>
  <c r="CU51" i="16"/>
  <c r="DL88" i="16"/>
  <c r="DL87" i="16"/>
  <c r="DL69" i="16"/>
  <c r="EP98" i="16"/>
  <c r="X107" i="3"/>
  <c r="X96" i="16"/>
  <c r="FB85" i="16"/>
  <c r="DO49" i="16"/>
  <c r="DO46" i="16"/>
  <c r="DO41" i="16"/>
  <c r="DO16" i="16"/>
  <c r="DO21" i="16"/>
  <c r="DO90" i="16"/>
  <c r="DO22" i="16"/>
  <c r="DO76" i="16"/>
  <c r="DO71" i="16"/>
  <c r="FD29" i="16"/>
  <c r="FD89" i="16"/>
  <c r="FD78" i="16"/>
  <c r="FD96" i="16"/>
  <c r="FD99" i="16"/>
  <c r="FD21" i="16"/>
  <c r="FD15" i="16"/>
  <c r="FD28" i="16"/>
  <c r="AD96" i="16"/>
  <c r="DH21" i="16"/>
  <c r="DH48" i="16"/>
  <c r="DH97" i="16"/>
  <c r="DH84" i="16"/>
  <c r="DH79" i="16"/>
  <c r="DH41" i="16"/>
  <c r="FE76" i="16"/>
  <c r="FE46" i="16"/>
  <c r="FE24" i="16"/>
  <c r="FE29" i="16"/>
  <c r="FE59" i="16"/>
  <c r="FE69" i="16"/>
  <c r="FE79" i="16"/>
  <c r="FE33" i="16"/>
  <c r="FE71" i="16"/>
  <c r="FE97" i="16"/>
  <c r="FG28" i="16"/>
  <c r="FG33" i="16"/>
  <c r="FG94" i="16"/>
  <c r="FG86" i="16"/>
  <c r="FG23" i="16"/>
  <c r="FG46" i="16"/>
  <c r="FG84" i="16"/>
  <c r="FG36" i="16"/>
  <c r="FG73" i="16"/>
  <c r="FG78" i="16"/>
  <c r="EQ28" i="16"/>
  <c r="EQ94" i="16"/>
  <c r="EQ89" i="16"/>
  <c r="EQ69" i="16"/>
  <c r="EQ93" i="16"/>
  <c r="EQ71" i="16"/>
  <c r="DF107" i="3"/>
  <c r="DF22" i="16"/>
  <c r="DF28" i="16"/>
  <c r="DF38" i="16"/>
  <c r="DF12" i="16"/>
  <c r="CJ63" i="16"/>
  <c r="DG28" i="16"/>
  <c r="DG39" i="16"/>
  <c r="DG79" i="16"/>
  <c r="DG23" i="16"/>
  <c r="DG45" i="16"/>
  <c r="DG97" i="16"/>
  <c r="DG80" i="16"/>
  <c r="DG12" i="16"/>
  <c r="DG30" i="16"/>
  <c r="FS39" i="16"/>
  <c r="FS38" i="16"/>
  <c r="FS89" i="16"/>
  <c r="FS70" i="16"/>
  <c r="FS71" i="16"/>
  <c r="AJ94" i="16"/>
  <c r="Q81" i="16"/>
  <c r="Q29" i="16"/>
  <c r="Q16" i="16"/>
  <c r="Q38" i="16"/>
  <c r="Q99" i="16"/>
  <c r="Q15" i="16"/>
  <c r="Q46" i="16"/>
  <c r="FW73" i="16"/>
  <c r="FW76" i="16"/>
  <c r="FW46" i="16"/>
  <c r="FW87" i="16"/>
  <c r="AA38" i="16"/>
  <c r="AA76" i="16"/>
  <c r="AA99" i="16"/>
  <c r="AA80" i="16"/>
  <c r="AA94" i="16"/>
  <c r="R96" i="16"/>
  <c r="R76" i="16"/>
  <c r="R99" i="16"/>
  <c r="R87" i="16"/>
  <c r="R41" i="16"/>
  <c r="R44" i="16"/>
  <c r="R77" i="16"/>
  <c r="R27" i="16"/>
  <c r="R38" i="16"/>
  <c r="O43" i="16"/>
  <c r="O86" i="16"/>
  <c r="O35" i="16"/>
  <c r="O71" i="16"/>
  <c r="O83" i="16"/>
  <c r="O72" i="16"/>
  <c r="O16" i="16"/>
  <c r="BW53" i="16"/>
  <c r="CH50" i="16"/>
  <c r="CH52" i="16"/>
  <c r="FX12" i="16"/>
  <c r="DN96" i="16"/>
  <c r="DN94" i="16"/>
  <c r="CE54" i="16"/>
  <c r="FH86" i="16"/>
  <c r="FH77" i="16"/>
  <c r="FH49" i="16"/>
  <c r="ED49" i="16"/>
  <c r="ED38" i="16"/>
  <c r="ED21" i="16"/>
  <c r="ED42" i="16"/>
  <c r="ED79" i="16"/>
  <c r="ED81" i="16"/>
  <c r="EB12" i="16"/>
  <c r="EB99" i="16"/>
  <c r="AI96" i="16"/>
  <c r="FK16" i="16"/>
  <c r="FK98" i="16"/>
  <c r="FK45" i="16"/>
  <c r="FK76" i="16"/>
  <c r="FB75" i="16"/>
  <c r="FB15" i="16"/>
  <c r="FB70" i="16"/>
  <c r="FB89" i="16"/>
  <c r="FJ95" i="16"/>
  <c r="EH69" i="16"/>
  <c r="EH99" i="16"/>
  <c r="EH98" i="16"/>
  <c r="EH12" i="16"/>
  <c r="EH73" i="16"/>
  <c r="EH96" i="16"/>
  <c r="CK50" i="16"/>
  <c r="CN52" i="16"/>
  <c r="FN36" i="16"/>
  <c r="DL94" i="16"/>
  <c r="DL45" i="16"/>
  <c r="DL14" i="16"/>
  <c r="DL23" i="16"/>
  <c r="DL27" i="16"/>
  <c r="EP94" i="16"/>
  <c r="X12" i="16"/>
  <c r="X95" i="16"/>
  <c r="S29" i="16"/>
  <c r="DO37" i="16"/>
  <c r="DO98" i="16"/>
  <c r="DO85" i="16"/>
  <c r="DO72" i="16"/>
  <c r="DO39" i="16"/>
  <c r="DO23" i="16"/>
  <c r="DO75" i="16"/>
  <c r="BS60" i="16"/>
  <c r="BS62" i="16"/>
  <c r="BM61" i="16"/>
  <c r="BM60" i="16"/>
  <c r="S99" i="16"/>
  <c r="FC22" i="16"/>
  <c r="FC30" i="16"/>
  <c r="FC46" i="16"/>
  <c r="FC43" i="16"/>
  <c r="FC94" i="16"/>
  <c r="FC47" i="16"/>
  <c r="FC98" i="16"/>
  <c r="FC23" i="16"/>
  <c r="FC41" i="16"/>
  <c r="EL107" i="3"/>
  <c r="FD94" i="16"/>
  <c r="FD76" i="16"/>
  <c r="FD27" i="16"/>
  <c r="FD97" i="16"/>
  <c r="FD39" i="16"/>
  <c r="V107" i="3"/>
  <c r="DH77" i="16"/>
  <c r="DH14" i="16"/>
  <c r="DH29" i="16"/>
  <c r="DH37" i="16"/>
  <c r="DH89" i="16"/>
  <c r="DH22" i="16"/>
  <c r="DH78" i="16"/>
  <c r="DH45" i="16"/>
  <c r="EU47" i="16"/>
  <c r="EU24" i="16"/>
  <c r="EU99" i="16"/>
  <c r="EU33" i="16"/>
  <c r="FE12" i="16"/>
  <c r="FE21" i="16"/>
  <c r="FE89" i="16"/>
  <c r="FE30" i="16"/>
  <c r="FE95" i="16"/>
  <c r="FE98" i="16"/>
  <c r="FG22" i="16"/>
  <c r="FG79" i="16"/>
  <c r="FG88" i="16"/>
  <c r="FG43" i="16"/>
  <c r="FG39" i="16"/>
  <c r="FG93" i="16"/>
  <c r="FG70" i="16"/>
  <c r="EK97" i="16"/>
  <c r="EK12" i="16"/>
  <c r="CI52" i="16"/>
  <c r="EQ85" i="16"/>
  <c r="EQ83" i="16"/>
  <c r="EQ99" i="16"/>
  <c r="EQ75" i="16"/>
  <c r="EQ90" i="16"/>
  <c r="EQ88" i="16"/>
  <c r="EQ46" i="16"/>
  <c r="EQ36" i="16"/>
  <c r="EQ44" i="16"/>
  <c r="DF16" i="16"/>
  <c r="DF79" i="16"/>
  <c r="DF41" i="16"/>
  <c r="DF71" i="16"/>
  <c r="DF84" i="16"/>
  <c r="DF14" i="16"/>
  <c r="DS36" i="16"/>
  <c r="DS14" i="16"/>
  <c r="DS45" i="16"/>
  <c r="DS74" i="16"/>
  <c r="DS48" i="16"/>
  <c r="CJ50" i="16"/>
  <c r="CJ52" i="16"/>
  <c r="DG24" i="16"/>
  <c r="DG83" i="16"/>
  <c r="DG74" i="16"/>
  <c r="DG38" i="16"/>
  <c r="DG69" i="16"/>
  <c r="EE81" i="16"/>
  <c r="EE97" i="16"/>
  <c r="EE44" i="16"/>
  <c r="EE76" i="16"/>
  <c r="EE38" i="16"/>
  <c r="EE89" i="16"/>
  <c r="FS81" i="16"/>
  <c r="FS49" i="16"/>
  <c r="FS47" i="16"/>
  <c r="FS30" i="16"/>
  <c r="FS43" i="16"/>
  <c r="FS23" i="16"/>
  <c r="FS74" i="16"/>
  <c r="AJ101" i="16"/>
  <c r="Q96" i="16"/>
  <c r="Q71" i="16"/>
  <c r="Q12" i="16"/>
  <c r="Q86" i="16"/>
  <c r="Q44" i="16"/>
  <c r="Q36" i="16"/>
  <c r="FW36" i="16"/>
  <c r="FW16" i="16"/>
  <c r="FW98" i="16"/>
  <c r="FW41" i="16"/>
  <c r="FW28" i="16"/>
  <c r="FW70" i="16"/>
  <c r="FW97" i="16"/>
  <c r="DW76" i="16"/>
  <c r="DW85" i="16"/>
  <c r="DW90" i="16"/>
  <c r="DW84" i="16"/>
  <c r="DW29" i="16"/>
  <c r="AA72" i="16"/>
  <c r="AA87" i="16"/>
  <c r="AA75" i="16"/>
  <c r="AA33" i="16"/>
  <c r="AA21" i="16"/>
  <c r="AA12" i="16"/>
  <c r="R80" i="16"/>
  <c r="R47" i="16"/>
  <c r="R34" i="16"/>
  <c r="R93" i="16"/>
  <c r="R35" i="16"/>
  <c r="R37" i="16"/>
  <c r="O24" i="16"/>
  <c r="O97" i="16"/>
  <c r="O21" i="16"/>
  <c r="O99" i="16"/>
  <c r="O80" i="16"/>
  <c r="O85" i="16"/>
  <c r="O98" i="16"/>
  <c r="O14" i="16"/>
  <c r="BJ63" i="16"/>
  <c r="BJ61" i="16"/>
  <c r="BW51" i="16"/>
  <c r="EA45" i="16"/>
  <c r="EA99" i="16"/>
  <c r="EA96" i="16"/>
  <c r="EA29" i="16"/>
  <c r="CH61" i="16"/>
  <c r="FF80" i="16"/>
  <c r="FF33" i="16"/>
  <c r="AB107" i="3"/>
  <c r="FX94" i="16"/>
  <c r="DN12" i="16"/>
  <c r="V98" i="16"/>
  <c r="ED99" i="16"/>
  <c r="CM62" i="16"/>
  <c r="CM64" i="16"/>
  <c r="FH14" i="16"/>
  <c r="FH87" i="16"/>
  <c r="FH47" i="16"/>
  <c r="FH80" i="16"/>
  <c r="FH70" i="16"/>
  <c r="FH74" i="16"/>
  <c r="ED45" i="16"/>
  <c r="ED82" i="16"/>
  <c r="ED72" i="16"/>
  <c r="ED48" i="16"/>
  <c r="ED41" i="16"/>
  <c r="ED97" i="16"/>
  <c r="EB95" i="16"/>
  <c r="AI38" i="16"/>
  <c r="AI72" i="16"/>
  <c r="AI36" i="16"/>
  <c r="AI86" i="16"/>
  <c r="AI69" i="16"/>
  <c r="AI94" i="16"/>
  <c r="FK24" i="16"/>
  <c r="FK72" i="16"/>
  <c r="FK36" i="16"/>
  <c r="FK79" i="16"/>
  <c r="FK83" i="16"/>
  <c r="DJ81" i="16"/>
  <c r="DJ95" i="16"/>
  <c r="DJ78" i="16"/>
  <c r="DJ38" i="16"/>
  <c r="FB80" i="16"/>
  <c r="FB88" i="16"/>
  <c r="FB47" i="16"/>
  <c r="FB34" i="16"/>
  <c r="FB49" i="16"/>
  <c r="FB45" i="16"/>
  <c r="FB90" i="16"/>
  <c r="FJ12" i="16"/>
  <c r="FJ97" i="16"/>
  <c r="EH38" i="16"/>
  <c r="EH94" i="16"/>
  <c r="EH33" i="16"/>
  <c r="EH76" i="16"/>
  <c r="EH59" i="16"/>
  <c r="DU107" i="3"/>
  <c r="CN61" i="16"/>
  <c r="DL97" i="16"/>
  <c r="DL86" i="16"/>
  <c r="DL41" i="16"/>
  <c r="DL30" i="16"/>
  <c r="DL43" i="16"/>
  <c r="DL75" i="16"/>
  <c r="BO64" i="16"/>
  <c r="S30" i="16"/>
  <c r="S87" i="16"/>
  <c r="S16" i="16"/>
  <c r="S76" i="16"/>
  <c r="S34" i="16"/>
  <c r="S22" i="16"/>
  <c r="DO88" i="16"/>
  <c r="DO74" i="16"/>
  <c r="DO33" i="16"/>
  <c r="EL98" i="16"/>
  <c r="EL96" i="16"/>
  <c r="FB69" i="16"/>
  <c r="BS61" i="16"/>
  <c r="BM64" i="16"/>
  <c r="BM62" i="16"/>
  <c r="BM63" i="16"/>
  <c r="BM54" i="16"/>
  <c r="DV99" i="16"/>
  <c r="DV107" i="3"/>
  <c r="FC42" i="16"/>
  <c r="FC97" i="16"/>
  <c r="FC88" i="16"/>
  <c r="FC36" i="16"/>
  <c r="FC78" i="16"/>
  <c r="FG14" i="16"/>
  <c r="DK107" i="3"/>
  <c r="DK85" i="16"/>
  <c r="DK71" i="16"/>
  <c r="DK70" i="16"/>
  <c r="DK79" i="16"/>
  <c r="DK76" i="16"/>
  <c r="FD14" i="16"/>
  <c r="FD49" i="16"/>
  <c r="FD93" i="16"/>
  <c r="FD24" i="16"/>
  <c r="FD90" i="16"/>
  <c r="AD95" i="16"/>
  <c r="DH99" i="16"/>
  <c r="DH28" i="16"/>
  <c r="DH44" i="16"/>
  <c r="DH80" i="16"/>
  <c r="DH42" i="16"/>
  <c r="DH59" i="16"/>
  <c r="DH16" i="16"/>
  <c r="DH27" i="16"/>
  <c r="DH47" i="16"/>
  <c r="DC50" i="16"/>
  <c r="EU22" i="16"/>
  <c r="EU89" i="16"/>
  <c r="EU75" i="16"/>
  <c r="EU96" i="16"/>
  <c r="EU76" i="16"/>
  <c r="EU83" i="16"/>
  <c r="EU30" i="16"/>
  <c r="EU95" i="16"/>
  <c r="EU93" i="16"/>
  <c r="EC98" i="16"/>
  <c r="FE35" i="16"/>
  <c r="FE37" i="16"/>
  <c r="FE83" i="16"/>
  <c r="FE23" i="16"/>
  <c r="FE93" i="16"/>
  <c r="FE16" i="16"/>
  <c r="FG29" i="16"/>
  <c r="FG30" i="16"/>
  <c r="FG44" i="16"/>
  <c r="FG49" i="16"/>
  <c r="FG77" i="16"/>
  <c r="CI53" i="16"/>
  <c r="CI54" i="16"/>
  <c r="EQ16" i="16"/>
  <c r="EQ37" i="16"/>
  <c r="EQ45" i="16"/>
  <c r="EQ43" i="16"/>
  <c r="DF97" i="16"/>
  <c r="DF87" i="16"/>
  <c r="DF85" i="16"/>
  <c r="DF74" i="16"/>
  <c r="DF98" i="16"/>
  <c r="DF95" i="16"/>
  <c r="DF46" i="16"/>
  <c r="DF49" i="16"/>
  <c r="DF30" i="16"/>
  <c r="DS107" i="3"/>
  <c r="DS41" i="16"/>
  <c r="DS99" i="16"/>
  <c r="DS35" i="16"/>
  <c r="DS43" i="16"/>
  <c r="DS21" i="16"/>
  <c r="DS96" i="16"/>
  <c r="DS39" i="16"/>
  <c r="CJ61" i="16"/>
  <c r="CJ62" i="16"/>
  <c r="DG27" i="16"/>
  <c r="DG96" i="16"/>
  <c r="DG88" i="16"/>
  <c r="DG22" i="16"/>
  <c r="DG85" i="16"/>
  <c r="BN50" i="16"/>
  <c r="FS14" i="16"/>
  <c r="FS84" i="16"/>
  <c r="FS34" i="16"/>
  <c r="FS72" i="16"/>
  <c r="FS85" i="16"/>
  <c r="FS88" i="16"/>
  <c r="FS86" i="16"/>
  <c r="Q23" i="16"/>
  <c r="R42" i="16"/>
  <c r="R79" i="16"/>
  <c r="R43" i="16"/>
  <c r="R36" i="16"/>
  <c r="R45" i="16"/>
  <c r="R21" i="16"/>
  <c r="O39" i="16"/>
  <c r="O88" i="16"/>
  <c r="O96" i="16"/>
  <c r="O29" i="16"/>
  <c r="O69" i="16"/>
  <c r="EA85" i="16"/>
  <c r="FX36" i="16"/>
  <c r="DN107" i="3"/>
  <c r="DN98" i="16"/>
  <c r="ED16" i="16"/>
  <c r="EH72" i="16"/>
  <c r="EH23" i="16"/>
  <c r="EH30" i="16"/>
  <c r="EH28" i="16"/>
  <c r="EH35" i="16"/>
  <c r="EH78" i="16"/>
  <c r="EH15" i="16"/>
  <c r="CN54" i="16"/>
  <c r="CN53" i="16"/>
  <c r="DL12" i="16"/>
  <c r="DL77" i="16"/>
  <c r="DL71" i="16"/>
  <c r="DL99" i="16"/>
  <c r="DL72" i="16"/>
  <c r="DL95" i="16"/>
  <c r="EH29" i="16"/>
  <c r="X97" i="16"/>
  <c r="DO43" i="16"/>
  <c r="DO77" i="16"/>
  <c r="DO44" i="16"/>
  <c r="DO38" i="16"/>
  <c r="DO69" i="16"/>
  <c r="DO14" i="16"/>
  <c r="DO24" i="16"/>
  <c r="FD88" i="16"/>
  <c r="FD23" i="16"/>
  <c r="FD87" i="16"/>
  <c r="FD79" i="16"/>
  <c r="FD12" i="16"/>
  <c r="FD84" i="16"/>
  <c r="FD75" i="16"/>
  <c r="FD48" i="16"/>
  <c r="AD12" i="16"/>
  <c r="DH49" i="16"/>
  <c r="DH75" i="16"/>
  <c r="DH74" i="16"/>
  <c r="DH23" i="16"/>
  <c r="DH98" i="16"/>
  <c r="DH69" i="16"/>
  <c r="DH39" i="16"/>
  <c r="EC94" i="16"/>
  <c r="FE81" i="16"/>
  <c r="FE38" i="16"/>
  <c r="FE49" i="16"/>
  <c r="FE77" i="16"/>
  <c r="FE15" i="16"/>
  <c r="FE22" i="16"/>
  <c r="FE34" i="16"/>
  <c r="FG90" i="16"/>
  <c r="FG75" i="16"/>
  <c r="FG12" i="16"/>
  <c r="FG71" i="16"/>
  <c r="FG99" i="16"/>
  <c r="FG45" i="16"/>
  <c r="FG59" i="16"/>
  <c r="FG21" i="16"/>
  <c r="EQ87" i="16"/>
  <c r="EQ23" i="16"/>
  <c r="EQ21" i="16"/>
  <c r="EQ73" i="16"/>
  <c r="EQ41" i="16"/>
  <c r="EQ47" i="16"/>
  <c r="EQ95" i="16"/>
  <c r="ED80" i="16"/>
  <c r="DF21" i="16"/>
  <c r="DF80" i="16"/>
  <c r="DF39" i="16"/>
  <c r="DF70" i="16"/>
  <c r="DF45" i="16"/>
  <c r="DF88" i="16"/>
  <c r="DF78" i="16"/>
  <c r="DF47" i="16"/>
  <c r="DF93" i="16"/>
  <c r="DF24" i="16"/>
  <c r="CJ64" i="16"/>
  <c r="CJ54" i="16"/>
  <c r="DG89" i="16"/>
  <c r="DG77" i="16"/>
  <c r="DG14" i="16"/>
  <c r="DG87" i="16"/>
  <c r="DO81" i="16"/>
  <c r="FS95" i="16"/>
  <c r="FS93" i="16"/>
  <c r="FS73" i="16"/>
  <c r="FS16" i="16"/>
  <c r="O81" i="16"/>
  <c r="O48" i="16"/>
  <c r="O75" i="16"/>
  <c r="O95" i="16"/>
  <c r="O33" i="16"/>
  <c r="O94" i="16"/>
  <c r="O59" i="16"/>
  <c r="O73" i="16"/>
  <c r="O34" i="16"/>
  <c r="O89" i="16"/>
  <c r="BJ62" i="16"/>
  <c r="CQ51" i="16"/>
  <c r="R49" i="16" l="1"/>
  <c r="EQ59" i="16"/>
  <c r="CH55" i="16"/>
  <c r="FK39" i="16"/>
  <c r="FD65" i="16"/>
  <c r="FD59" i="16"/>
  <c r="FH30" i="16"/>
  <c r="FH81" i="16"/>
  <c r="EA41" i="16"/>
  <c r="R15" i="16"/>
  <c r="DO59" i="16"/>
  <c r="FH29" i="16"/>
  <c r="DL28" i="16"/>
  <c r="DO48" i="16"/>
  <c r="FH69" i="16"/>
  <c r="EJ38" i="16"/>
  <c r="EM34" i="16"/>
  <c r="EM75" i="16"/>
  <c r="BP62" i="16"/>
  <c r="EJ24" i="16"/>
  <c r="EM73" i="16"/>
  <c r="W81" i="16"/>
  <c r="W70" i="16"/>
  <c r="EY15" i="16"/>
  <c r="FO84" i="16"/>
  <c r="EG15" i="16"/>
  <c r="EM28" i="16"/>
  <c r="W48" i="16"/>
  <c r="AE71" i="16"/>
  <c r="FO24" i="16"/>
  <c r="EJ76" i="16"/>
  <c r="EM27" i="16"/>
  <c r="W93" i="16"/>
  <c r="T15" i="16"/>
  <c r="W75" i="16"/>
  <c r="FO93" i="16"/>
  <c r="EJ73" i="16"/>
  <c r="DW33" i="16"/>
  <c r="FW34" i="16"/>
  <c r="FS83" i="16"/>
  <c r="BW61" i="16"/>
  <c r="FW22" i="16"/>
  <c r="EA38" i="16"/>
  <c r="EA84" i="16"/>
  <c r="CQ52" i="16"/>
  <c r="FW29" i="16"/>
  <c r="EA16" i="16"/>
  <c r="AA93" i="16"/>
  <c r="CU53" i="16"/>
  <c r="CU60" i="16"/>
  <c r="FK15" i="16"/>
  <c r="AI79" i="16"/>
  <c r="CE64" i="16"/>
  <c r="AI74" i="16"/>
  <c r="T70" i="16"/>
  <c r="CY51" i="16"/>
  <c r="FO47" i="16"/>
  <c r="AE79" i="16"/>
  <c r="AE77" i="16"/>
  <c r="DW44" i="16"/>
  <c r="S50" i="16"/>
  <c r="S49" i="16"/>
  <c r="EU42" i="16"/>
  <c r="DW38" i="16"/>
  <c r="DS77" i="16"/>
  <c r="AA69" i="16"/>
  <c r="DS49" i="16"/>
  <c r="EU16" i="16"/>
  <c r="AA70" i="16"/>
  <c r="EU29" i="16"/>
  <c r="DS93" i="16"/>
  <c r="W86" i="16"/>
  <c r="FO87" i="16"/>
  <c r="T48" i="16"/>
  <c r="T38" i="16"/>
  <c r="W33" i="16"/>
  <c r="AA23" i="16"/>
  <c r="W22" i="16"/>
  <c r="FK69" i="16"/>
  <c r="EM35" i="16"/>
  <c r="DO45" i="16"/>
  <c r="FK75" i="16"/>
  <c r="AA22" i="16"/>
  <c r="AA48" i="16"/>
  <c r="FH23" i="16"/>
  <c r="FS42" i="16"/>
  <c r="AA84" i="16"/>
  <c r="DS87" i="16"/>
  <c r="T93" i="16"/>
  <c r="FH73" i="16"/>
  <c r="FK86" i="16"/>
  <c r="FO81" i="16"/>
  <c r="EY16" i="16"/>
  <c r="EY44" i="16"/>
  <c r="EY33" i="16"/>
  <c r="EY93" i="16"/>
  <c r="EY41" i="16"/>
  <c r="EU88" i="16"/>
  <c r="EY43" i="16"/>
  <c r="BP51" i="16"/>
  <c r="DS91" i="16"/>
  <c r="FK13" i="16"/>
  <c r="W13" i="16"/>
  <c r="DL92" i="16"/>
  <c r="EJ91" i="16"/>
  <c r="BP65" i="16"/>
  <c r="EQ91" i="16"/>
  <c r="CY65" i="16"/>
  <c r="DL34" i="16"/>
  <c r="DL37" i="16"/>
  <c r="FW39" i="16"/>
  <c r="FS15" i="16"/>
  <c r="DS16" i="16"/>
  <c r="DL89" i="16"/>
  <c r="FW89" i="16"/>
  <c r="FH35" i="16"/>
  <c r="CH57" i="16"/>
  <c r="EA43" i="16"/>
  <c r="DO15" i="16"/>
  <c r="DL29" i="16"/>
  <c r="T23" i="16"/>
  <c r="EJ41" i="16"/>
  <c r="EY28" i="16"/>
  <c r="EM89" i="16"/>
  <c r="EM16" i="16"/>
  <c r="EM43" i="16"/>
  <c r="CA50" i="16"/>
  <c r="EM59" i="16"/>
  <c r="W59" i="16"/>
  <c r="EJ39" i="16"/>
  <c r="EJ75" i="16"/>
  <c r="EM37" i="16"/>
  <c r="FO78" i="16"/>
  <c r="EJ22" i="16"/>
  <c r="EM46" i="16"/>
  <c r="AE27" i="16"/>
  <c r="FO76" i="16"/>
  <c r="EJ77" i="16"/>
  <c r="EJ14" i="16"/>
  <c r="EJ88" i="16"/>
  <c r="EM80" i="16"/>
  <c r="EJ93" i="16"/>
  <c r="EA46" i="16"/>
  <c r="FW88" i="16"/>
  <c r="EA76" i="16"/>
  <c r="DW15" i="16"/>
  <c r="FW14" i="16"/>
  <c r="CQ61" i="16"/>
  <c r="DW77" i="16"/>
  <c r="EA86" i="16"/>
  <c r="EA37" i="16"/>
  <c r="FW49" i="16"/>
  <c r="FS59" i="16"/>
  <c r="EA93" i="16"/>
  <c r="FW72" i="16"/>
  <c r="FW15" i="16"/>
  <c r="EU34" i="16"/>
  <c r="EU39" i="16"/>
  <c r="CU62" i="16"/>
  <c r="AI85" i="16"/>
  <c r="AI83" i="16"/>
  <c r="T46" i="16"/>
  <c r="AI22" i="16"/>
  <c r="T89" i="16"/>
  <c r="AI44" i="16"/>
  <c r="AI14" i="16"/>
  <c r="AI81" i="16"/>
  <c r="FO90" i="16"/>
  <c r="AE39" i="16"/>
  <c r="AE45" i="16"/>
  <c r="CH56" i="16"/>
  <c r="DW42" i="16"/>
  <c r="EU14" i="16"/>
  <c r="EU87" i="16"/>
  <c r="AA14" i="16"/>
  <c r="DW30" i="16"/>
  <c r="FS33" i="16"/>
  <c r="DS70" i="16"/>
  <c r="EU46" i="16"/>
  <c r="AA45" i="16"/>
  <c r="DS85" i="16"/>
  <c r="EU90" i="16"/>
  <c r="W30" i="16"/>
  <c r="FO48" i="16"/>
  <c r="FH28" i="16"/>
  <c r="FO73" i="16"/>
  <c r="AA44" i="16"/>
  <c r="AA24" i="16"/>
  <c r="FS46" i="16"/>
  <c r="DO28" i="16"/>
  <c r="FS90" i="16"/>
  <c r="EU72" i="16"/>
  <c r="FK89" i="16"/>
  <c r="AA78" i="16"/>
  <c r="DS83" i="16"/>
  <c r="DO27" i="16"/>
  <c r="CU50" i="16"/>
  <c r="AI45" i="16"/>
  <c r="AA85" i="16"/>
  <c r="DW35" i="16"/>
  <c r="FH45" i="16"/>
  <c r="T78" i="16"/>
  <c r="DW45" i="16"/>
  <c r="DS30" i="16"/>
  <c r="FB82" i="16"/>
  <c r="CE63" i="16"/>
  <c r="DS78" i="16"/>
  <c r="FH89" i="16"/>
  <c r="DW48" i="16"/>
  <c r="AI27" i="16"/>
  <c r="DO89" i="16"/>
  <c r="EY46" i="16"/>
  <c r="EY22" i="16"/>
  <c r="FH22" i="16"/>
  <c r="DL33" i="16"/>
  <c r="BS52" i="16"/>
  <c r="AE92" i="16"/>
  <c r="EU92" i="16"/>
  <c r="EQ92" i="16"/>
  <c r="DL91" i="16"/>
  <c r="FW91" i="16"/>
  <c r="T91" i="16"/>
  <c r="AI91" i="16"/>
  <c r="DW91" i="16"/>
  <c r="EA91" i="16"/>
  <c r="EA15" i="16"/>
  <c r="DL93" i="16"/>
  <c r="FK21" i="16"/>
  <c r="DS80" i="16"/>
  <c r="FK44" i="16"/>
  <c r="DO29" i="16"/>
  <c r="DL39" i="16"/>
  <c r="FH72" i="16"/>
  <c r="EA78" i="16"/>
  <c r="EQ15" i="16"/>
  <c r="DL83" i="16"/>
  <c r="DL16" i="16"/>
  <c r="EY90" i="16"/>
  <c r="EM78" i="16"/>
  <c r="EM74" i="16"/>
  <c r="EM86" i="16"/>
  <c r="W85" i="16"/>
  <c r="BP52" i="16"/>
  <c r="T41" i="16"/>
  <c r="AE41" i="16"/>
  <c r="FO22" i="16"/>
  <c r="EJ34" i="16"/>
  <c r="EJ90" i="16"/>
  <c r="T71" i="16"/>
  <c r="FO28" i="16"/>
  <c r="EJ70" i="16"/>
  <c r="EJ49" i="16"/>
  <c r="W90" i="16"/>
  <c r="EY47" i="16"/>
  <c r="T30" i="16"/>
  <c r="AE73" i="16"/>
  <c r="FO89" i="16"/>
  <c r="EJ46" i="16"/>
  <c r="W78" i="16"/>
  <c r="N82" i="16"/>
  <c r="FO35" i="16"/>
  <c r="EJ29" i="16"/>
  <c r="FW38" i="16"/>
  <c r="DW39" i="16"/>
  <c r="EA23" i="16"/>
  <c r="FW45" i="16"/>
  <c r="FW86" i="16"/>
  <c r="AA39" i="16"/>
  <c r="DW86" i="16"/>
  <c r="EU44" i="16"/>
  <c r="DF82" i="16"/>
  <c r="AI34" i="16"/>
  <c r="AI15" i="16"/>
  <c r="T79" i="16"/>
  <c r="FK47" i="16"/>
  <c r="AI23" i="16"/>
  <c r="T65" i="16"/>
  <c r="T59" i="16"/>
  <c r="AI35" i="16"/>
  <c r="CE53" i="16"/>
  <c r="FO88" i="16"/>
  <c r="AE47" i="16"/>
  <c r="AE23" i="16"/>
  <c r="AE33" i="16"/>
  <c r="DW93" i="16"/>
  <c r="DS86" i="16"/>
  <c r="EU59" i="16"/>
  <c r="FK22" i="16"/>
  <c r="EU27" i="16"/>
  <c r="AA46" i="16"/>
  <c r="FW23" i="16"/>
  <c r="DS23" i="16"/>
  <c r="EU78" i="16"/>
  <c r="DS89" i="16"/>
  <c r="DS27" i="16"/>
  <c r="DS15" i="16"/>
  <c r="W37" i="16"/>
  <c r="EJ16" i="16"/>
  <c r="FO80" i="16"/>
  <c r="AI87" i="16"/>
  <c r="FH84" i="16"/>
  <c r="AA79" i="16"/>
  <c r="DW28" i="16"/>
  <c r="EM39" i="16"/>
  <c r="EU70" i="16"/>
  <c r="FK14" i="16"/>
  <c r="DW79" i="16"/>
  <c r="DO87" i="16"/>
  <c r="FH59" i="16"/>
  <c r="CU64" i="16"/>
  <c r="FK48" i="16"/>
  <c r="AA28" i="16"/>
  <c r="DO79" i="16"/>
  <c r="AA42" i="16"/>
  <c r="T39" i="16"/>
  <c r="DW69" i="16"/>
  <c r="FK38" i="16"/>
  <c r="CQ64" i="16"/>
  <c r="DS72" i="16"/>
  <c r="FK37" i="16"/>
  <c r="W76" i="16"/>
  <c r="AI78" i="16"/>
  <c r="AI73" i="16"/>
  <c r="AI30" i="16"/>
  <c r="DW27" i="16"/>
  <c r="DS90" i="16"/>
  <c r="DW49" i="16"/>
  <c r="DL44" i="16"/>
  <c r="EQ81" i="16"/>
  <c r="DL74" i="16"/>
  <c r="AI39" i="16"/>
  <c r="AA92" i="16"/>
  <c r="EA92" i="16"/>
  <c r="FW92" i="16"/>
  <c r="AE13" i="16"/>
  <c r="EM13" i="16"/>
  <c r="BW65" i="16"/>
  <c r="CU65" i="16"/>
  <c r="FH91" i="16"/>
  <c r="DL47" i="16"/>
  <c r="DL73" i="16"/>
  <c r="DC52" i="16"/>
  <c r="EA34" i="16"/>
  <c r="FW30" i="16"/>
  <c r="CN51" i="16"/>
  <c r="FH38" i="16"/>
  <c r="FH76" i="16"/>
  <c r="O15" i="16"/>
  <c r="FH16" i="16"/>
  <c r="DO93" i="16"/>
  <c r="CN63" i="16"/>
  <c r="DL80" i="16"/>
  <c r="EM88" i="16"/>
  <c r="EJ79" i="16"/>
  <c r="EY84" i="16"/>
  <c r="EM29" i="16"/>
  <c r="EM70" i="16"/>
  <c r="EM90" i="16"/>
  <c r="CA52" i="16"/>
  <c r="EJ74" i="16"/>
  <c r="W89" i="16"/>
  <c r="W71" i="16"/>
  <c r="EY48" i="16"/>
  <c r="FO29" i="16"/>
  <c r="FO23" i="16"/>
  <c r="EJ43" i="16"/>
  <c r="EJ72" i="16"/>
  <c r="EM76" i="16"/>
  <c r="EY37" i="16"/>
  <c r="EM45" i="16"/>
  <c r="W49" i="16"/>
  <c r="EY78" i="16"/>
  <c r="FO43" i="16"/>
  <c r="EM24" i="16"/>
  <c r="W29" i="16"/>
  <c r="FO30" i="16"/>
  <c r="EJ86" i="16"/>
  <c r="EA73" i="16"/>
  <c r="BW60" i="16"/>
  <c r="FW27" i="16"/>
  <c r="EA44" i="16"/>
  <c r="FW90" i="16"/>
  <c r="CQ50" i="16"/>
  <c r="FW84" i="16"/>
  <c r="EA21" i="16"/>
  <c r="FW83" i="16"/>
  <c r="EA90" i="16"/>
  <c r="AA47" i="16"/>
  <c r="FW21" i="16"/>
  <c r="DC61" i="16"/>
  <c r="BS50" i="16"/>
  <c r="BS53" i="16"/>
  <c r="FK77" i="16"/>
  <c r="AI84" i="16"/>
  <c r="AI33" i="16"/>
  <c r="FK71" i="16"/>
  <c r="AI93" i="16"/>
  <c r="FK78" i="16"/>
  <c r="AI24" i="16"/>
  <c r="AI28" i="16"/>
  <c r="CA62" i="16"/>
  <c r="CY63" i="16"/>
  <c r="FO39" i="16"/>
  <c r="AE74" i="16"/>
  <c r="AE90" i="16"/>
  <c r="FO33" i="16"/>
  <c r="CQ63" i="16"/>
  <c r="DS29" i="16"/>
  <c r="EU37" i="16"/>
  <c r="DC51" i="16"/>
  <c r="AA77" i="16"/>
  <c r="FS35" i="16"/>
  <c r="DS75" i="16"/>
  <c r="EU84" i="16"/>
  <c r="DS22" i="16"/>
  <c r="EU80" i="16"/>
  <c r="CU63" i="16"/>
  <c r="DW73" i="16"/>
  <c r="EU38" i="16"/>
  <c r="DS79" i="16"/>
  <c r="CY61" i="16"/>
  <c r="T80" i="16"/>
  <c r="AI46" i="16"/>
  <c r="FH90" i="16"/>
  <c r="T72" i="16"/>
  <c r="DS46" i="16"/>
  <c r="W80" i="16"/>
  <c r="FK34" i="16"/>
  <c r="FK29" i="16"/>
  <c r="DW43" i="16"/>
  <c r="EU73" i="16"/>
  <c r="FK46" i="16"/>
  <c r="FH27" i="16"/>
  <c r="AA16" i="16"/>
  <c r="FW48" i="16"/>
  <c r="FK74" i="16"/>
  <c r="DO70" i="16"/>
  <c r="FK42" i="16"/>
  <c r="FH79" i="16"/>
  <c r="FH75" i="16"/>
  <c r="EY89" i="16"/>
  <c r="EY80" i="16"/>
  <c r="EY45" i="16"/>
  <c r="DL42" i="16"/>
  <c r="AE72" i="16"/>
  <c r="BP64" i="16"/>
  <c r="BS63" i="16"/>
  <c r="CE52" i="16"/>
  <c r="DW46" i="16"/>
  <c r="FK81" i="16"/>
  <c r="FO92" i="16"/>
  <c r="CE65" i="16"/>
  <c r="BS65" i="16"/>
  <c r="EA48" i="16"/>
  <c r="FH71" i="16"/>
  <c r="EM42" i="16"/>
  <c r="W42" i="16"/>
  <c r="EJ15" i="16"/>
  <c r="W35" i="16"/>
  <c r="AE15" i="16"/>
  <c r="EJ89" i="16"/>
  <c r="W34" i="16"/>
  <c r="AE21" i="16"/>
  <c r="EJ83" i="16"/>
  <c r="EJ27" i="16"/>
  <c r="EM69" i="16"/>
  <c r="FO72" i="16"/>
  <c r="EJ65" i="16"/>
  <c r="EJ59" i="16"/>
  <c r="FW43" i="16"/>
  <c r="EA77" i="16"/>
  <c r="FW93" i="16"/>
  <c r="EA35" i="16"/>
  <c r="EA39" i="16"/>
  <c r="CQ54" i="16"/>
  <c r="FW71" i="16"/>
  <c r="FS28" i="16"/>
  <c r="EA71" i="16"/>
  <c r="EA75" i="16"/>
  <c r="FS24" i="16"/>
  <c r="DC63" i="16"/>
  <c r="DL49" i="16"/>
  <c r="FK41" i="16"/>
  <c r="AI89" i="16"/>
  <c r="T69" i="16"/>
  <c r="FK23" i="16"/>
  <c r="AI88" i="16"/>
  <c r="FK90" i="16"/>
  <c r="AI42" i="16"/>
  <c r="AI48" i="16"/>
  <c r="T14" i="16"/>
  <c r="CA60" i="16"/>
  <c r="EJ71" i="16"/>
  <c r="AE80" i="16"/>
  <c r="AE48" i="16"/>
  <c r="AE84" i="16"/>
  <c r="AE44" i="16"/>
  <c r="AE38" i="16"/>
  <c r="AE88" i="16"/>
  <c r="DW89" i="16"/>
  <c r="FS79" i="16"/>
  <c r="DS34" i="16"/>
  <c r="AA29" i="16"/>
  <c r="DS81" i="16"/>
  <c r="EU28" i="16"/>
  <c r="DS42" i="16"/>
  <c r="CU54" i="16"/>
  <c r="EU49" i="16"/>
  <c r="DS38" i="16"/>
  <c r="EM93" i="16"/>
  <c r="T43" i="16"/>
  <c r="DW41" i="16"/>
  <c r="EU23" i="16"/>
  <c r="FW44" i="16"/>
  <c r="DS59" i="16"/>
  <c r="DS73" i="16"/>
  <c r="BJ57" i="16"/>
  <c r="DC60" i="16"/>
  <c r="FK35" i="16"/>
  <c r="EU41" i="16"/>
  <c r="FH24" i="16"/>
  <c r="FW37" i="16"/>
  <c r="DS47" i="16"/>
  <c r="FH15" i="16"/>
  <c r="DW78" i="16"/>
  <c r="DO80" i="16"/>
  <c r="EY79" i="16"/>
  <c r="EY83" i="16"/>
  <c r="EY65" i="16"/>
  <c r="EY59" i="16"/>
  <c r="EQ84" i="16"/>
  <c r="CA63" i="16"/>
  <c r="BP61" i="16"/>
  <c r="DS76" i="16"/>
  <c r="EQ38" i="16"/>
  <c r="FH41" i="16"/>
  <c r="EQ13" i="16"/>
  <c r="DL13" i="16"/>
  <c r="DO13" i="16"/>
  <c r="T13" i="16"/>
  <c r="EY13" i="16"/>
  <c r="DO91" i="16"/>
  <c r="FS91" i="16"/>
  <c r="FO91" i="16"/>
  <c r="EM91" i="16"/>
  <c r="CN60" i="16"/>
  <c r="CN62" i="16"/>
  <c r="EM47" i="16"/>
  <c r="FO42" i="16"/>
  <c r="EJ28" i="16"/>
  <c r="EM33" i="16"/>
  <c r="EM81" i="16"/>
  <c r="EM22" i="16"/>
  <c r="EJ80" i="16"/>
  <c r="W72" i="16"/>
  <c r="EJ84" i="16"/>
  <c r="EJ23" i="16"/>
  <c r="CY50" i="16"/>
  <c r="EJ21" i="16"/>
  <c r="W23" i="16"/>
  <c r="FO79" i="16"/>
  <c r="EJ78" i="16"/>
  <c r="EM72" i="16"/>
  <c r="W74" i="16"/>
  <c r="N54" i="16"/>
  <c r="N49" i="16"/>
  <c r="FO45" i="16"/>
  <c r="FO34" i="16"/>
  <c r="EJ42" i="16"/>
  <c r="EA47" i="16"/>
  <c r="FW74" i="16"/>
  <c r="EA65" i="16"/>
  <c r="EA59" i="16"/>
  <c r="FW35" i="16"/>
  <c r="EA33" i="16"/>
  <c r="EA27" i="16"/>
  <c r="EA42" i="16"/>
  <c r="EA89" i="16"/>
  <c r="AA59" i="16"/>
  <c r="DW37" i="16"/>
  <c r="FW33" i="16"/>
  <c r="DF65" i="16"/>
  <c r="DF59" i="16"/>
  <c r="DC62" i="16"/>
  <c r="FK27" i="16"/>
  <c r="AI49" i="16"/>
  <c r="FK93" i="16"/>
  <c r="AI21" i="16"/>
  <c r="EM44" i="16"/>
  <c r="T44" i="16"/>
  <c r="AI16" i="16"/>
  <c r="AI43" i="16"/>
  <c r="T76" i="16"/>
  <c r="AE76" i="16"/>
  <c r="AE43" i="16"/>
  <c r="AE37" i="16"/>
  <c r="CY64" i="16"/>
  <c r="DW59" i="16"/>
  <c r="DS84" i="16"/>
  <c r="DW80" i="16"/>
  <c r="EQ76" i="16"/>
  <c r="EU71" i="16"/>
  <c r="DW14" i="16"/>
  <c r="DS71" i="16"/>
  <c r="AA88" i="16"/>
  <c r="DS24" i="16"/>
  <c r="DS69" i="16"/>
  <c r="T27" i="16"/>
  <c r="W39" i="16"/>
  <c r="FO86" i="16"/>
  <c r="DW74" i="16"/>
  <c r="EU79" i="16"/>
  <c r="EU69" i="16"/>
  <c r="AI80" i="16"/>
  <c r="EM84" i="16"/>
  <c r="BJ58" i="16"/>
  <c r="FK59" i="16"/>
  <c r="CE60" i="16"/>
  <c r="EU43" i="16"/>
  <c r="FH93" i="16"/>
  <c r="FH46" i="16"/>
  <c r="EM38" i="16"/>
  <c r="DS44" i="16"/>
  <c r="AA89" i="16"/>
  <c r="DS33" i="16"/>
  <c r="AA37" i="16"/>
  <c r="BP60" i="16"/>
  <c r="BJ56" i="16"/>
  <c r="EY34" i="16"/>
  <c r="BW64" i="16"/>
  <c r="CY60" i="16"/>
  <c r="DC53" i="16"/>
  <c r="EY81" i="16"/>
  <c r="AI92" i="16"/>
  <c r="FW13" i="16"/>
  <c r="EU91" i="16"/>
  <c r="AE81" i="16"/>
  <c r="EY91" i="16"/>
  <c r="CA65" i="16"/>
  <c r="DL21" i="16"/>
  <c r="DL15" i="16"/>
  <c r="FW47" i="16"/>
  <c r="FH88" i="16"/>
  <c r="EA88" i="16"/>
  <c r="CN64" i="16"/>
  <c r="DL76" i="16"/>
  <c r="FO15" i="16"/>
  <c r="EM30" i="16"/>
  <c r="EJ44" i="16"/>
  <c r="EJ85" i="16"/>
  <c r="CY54" i="16"/>
  <c r="EJ47" i="16"/>
  <c r="EM71" i="16"/>
  <c r="W69" i="16"/>
  <c r="EJ87" i="16"/>
  <c r="EJ30" i="16"/>
  <c r="AE87" i="16"/>
  <c r="FO38" i="16"/>
  <c r="EJ69" i="16"/>
  <c r="R60" i="16"/>
  <c r="R59" i="16"/>
  <c r="FW65" i="16"/>
  <c r="FW59" i="16"/>
  <c r="CH58" i="16"/>
  <c r="FW77" i="16"/>
  <c r="EA83" i="16"/>
  <c r="FS22" i="16"/>
  <c r="CQ53" i="16"/>
  <c r="EA49" i="16"/>
  <c r="FW42" i="16"/>
  <c r="AA43" i="16"/>
  <c r="DW23" i="16"/>
  <c r="DL24" i="16"/>
  <c r="EE65" i="16"/>
  <c r="EE59" i="16"/>
  <c r="FK84" i="16"/>
  <c r="FK43" i="16"/>
  <c r="AI47" i="16"/>
  <c r="AI29" i="16"/>
  <c r="W46" i="16"/>
  <c r="AI77" i="16"/>
  <c r="CE62" i="16"/>
  <c r="AI59" i="16"/>
  <c r="T42" i="16"/>
  <c r="T86" i="16"/>
  <c r="AE34" i="16"/>
  <c r="AE49" i="16"/>
  <c r="AE14" i="16"/>
  <c r="AE42" i="16"/>
  <c r="AE28" i="16"/>
  <c r="CY53" i="16"/>
  <c r="AA30" i="16"/>
  <c r="AA86" i="16"/>
  <c r="DW72" i="16"/>
  <c r="FS80" i="16"/>
  <c r="EU74" i="16"/>
  <c r="AA74" i="16"/>
  <c r="EQ77" i="16"/>
  <c r="FO70" i="16"/>
  <c r="DW81" i="16"/>
  <c r="EU21" i="16"/>
  <c r="CE61" i="16"/>
  <c r="W88" i="16"/>
  <c r="AA34" i="16"/>
  <c r="AI41" i="16"/>
  <c r="W47" i="16"/>
  <c r="FK73" i="16"/>
  <c r="EU35" i="16"/>
  <c r="W45" i="16"/>
  <c r="DS88" i="16"/>
  <c r="AA35" i="16"/>
  <c r="EA28" i="16"/>
  <c r="AI75" i="16"/>
  <c r="T77" i="16"/>
  <c r="AA73" i="16"/>
  <c r="DO47" i="16"/>
  <c r="T90" i="16"/>
  <c r="EY27" i="16"/>
  <c r="EY88" i="16"/>
  <c r="DO84" i="16"/>
  <c r="T22" i="16"/>
  <c r="CU61" i="16"/>
  <c r="EM92" i="16"/>
  <c r="T92" i="16"/>
  <c r="DS13" i="16"/>
  <c r="EA13" i="16"/>
  <c r="AA13" i="16"/>
  <c r="FK91" i="16"/>
  <c r="CQ65" i="16"/>
  <c r="EA22" i="16"/>
  <c r="ED65" i="16"/>
  <c r="ED59" i="16"/>
  <c r="AA49" i="16"/>
  <c r="DL59" i="16"/>
  <c r="EA74" i="16"/>
  <c r="DL46" i="16"/>
  <c r="FO59" i="16"/>
  <c r="P49" i="16"/>
  <c r="EJ37" i="16"/>
  <c r="EM15" i="16"/>
  <c r="FO44" i="16"/>
  <c r="EM21" i="16"/>
  <c r="W79" i="16"/>
  <c r="EJ48" i="16"/>
  <c r="CY52" i="16"/>
  <c r="FO74" i="16"/>
  <c r="EJ33" i="16"/>
  <c r="EM41" i="16"/>
  <c r="BP50" i="16"/>
  <c r="FO27" i="16"/>
  <c r="EJ45" i="16"/>
  <c r="W77" i="16"/>
  <c r="FO85" i="16"/>
  <c r="EJ35" i="16"/>
  <c r="FW69" i="16"/>
  <c r="EA24" i="16"/>
  <c r="BJ55" i="16"/>
  <c r="FW80" i="16"/>
  <c r="BW63" i="16"/>
  <c r="FW78" i="16"/>
  <c r="FS27" i="16"/>
  <c r="EA14" i="16"/>
  <c r="FS69" i="16"/>
  <c r="EA72" i="16"/>
  <c r="CQ62" i="16"/>
  <c r="EA80" i="16"/>
  <c r="AA90" i="16"/>
  <c r="BS54" i="16"/>
  <c r="FC65" i="16"/>
  <c r="FC59" i="16"/>
  <c r="BS51" i="16"/>
  <c r="FK85" i="16"/>
  <c r="FK70" i="16"/>
  <c r="AI76" i="16"/>
  <c r="T28" i="16"/>
  <c r="T21" i="16"/>
  <c r="AE89" i="16"/>
  <c r="AE46" i="16"/>
  <c r="AE75" i="16"/>
  <c r="AE70" i="16"/>
  <c r="DW71" i="16"/>
  <c r="EU15" i="16"/>
  <c r="EA70" i="16"/>
  <c r="DW22" i="16"/>
  <c r="AA71" i="16"/>
  <c r="DW47" i="16"/>
  <c r="AA41" i="16"/>
  <c r="DW83" i="16"/>
  <c r="EQ22" i="16"/>
  <c r="W84" i="16"/>
  <c r="W87" i="16"/>
  <c r="W41" i="16"/>
  <c r="AA15" i="16"/>
  <c r="W15" i="16"/>
  <c r="AA83" i="16"/>
  <c r="DL90" i="16"/>
  <c r="AI71" i="16"/>
  <c r="W38" i="16"/>
  <c r="W28" i="16"/>
  <c r="FS45" i="16"/>
  <c r="FW81" i="16"/>
  <c r="DW87" i="16"/>
  <c r="AI37" i="16"/>
  <c r="EU48" i="16"/>
  <c r="FK49" i="16"/>
  <c r="AI70" i="16"/>
  <c r="DS37" i="16"/>
  <c r="EY71" i="16"/>
  <c r="EY39" i="16"/>
  <c r="EY42" i="16"/>
  <c r="DL85" i="16"/>
  <c r="BW50" i="16"/>
  <c r="CQ60" i="16"/>
  <c r="EM23" i="16"/>
  <c r="EU86" i="16"/>
  <c r="FK92" i="16"/>
  <c r="FH92" i="16"/>
  <c r="AI13" i="16"/>
  <c r="DW13" i="16"/>
  <c r="EU13" i="16"/>
  <c r="EJ13" i="16"/>
  <c r="FO13" i="16"/>
  <c r="DS92" i="16"/>
  <c r="S65" i="16"/>
  <c r="P65" i="16"/>
  <c r="DH65" i="16"/>
  <c r="EI65" i="16"/>
  <c r="AE65" i="16"/>
  <c r="FG65" i="16"/>
  <c r="FF65" i="16"/>
  <c r="FE65" i="16"/>
  <c r="DI65" i="16"/>
  <c r="FB65" i="16"/>
  <c r="EH65" i="16"/>
  <c r="DK65" i="16"/>
  <c r="DG65" i="16"/>
  <c r="EG65" i="16"/>
  <c r="R65" i="16"/>
  <c r="O65" i="16"/>
  <c r="EF65" i="16"/>
  <c r="DJ65" i="16"/>
  <c r="Q65" i="16"/>
  <c r="N65" i="16"/>
  <c r="N64" i="16"/>
  <c r="DI51" i="16"/>
  <c r="DI54" i="16"/>
  <c r="FC61" i="16"/>
  <c r="FE62" i="16"/>
  <c r="FD60" i="16"/>
  <c r="FD52" i="16"/>
  <c r="FG52" i="16"/>
  <c r="FB63" i="16"/>
  <c r="FB53" i="16"/>
  <c r="FC53" i="16"/>
  <c r="EG62" i="16"/>
  <c r="EG51" i="16"/>
  <c r="DI52" i="16"/>
  <c r="DI53" i="16"/>
  <c r="EE50" i="16"/>
  <c r="EF63" i="16"/>
  <c r="DI50" i="16"/>
  <c r="DG60" i="16"/>
  <c r="DK53" i="16"/>
  <c r="DH52" i="16"/>
  <c r="DI64" i="16"/>
  <c r="DF64" i="16"/>
  <c r="N63" i="16"/>
  <c r="N60" i="16"/>
  <c r="DK54" i="16"/>
  <c r="N62" i="16"/>
  <c r="EG50" i="16"/>
  <c r="O53" i="16"/>
  <c r="O54" i="16"/>
  <c r="O51" i="16"/>
  <c r="O52" i="16"/>
  <c r="O50" i="16"/>
  <c r="EG52" i="16"/>
  <c r="EG53" i="16"/>
  <c r="EG54" i="16"/>
  <c r="DJ60" i="16"/>
  <c r="DJ61" i="16"/>
  <c r="N61" i="16"/>
  <c r="Q62" i="16"/>
  <c r="S51" i="16"/>
  <c r="S53" i="16"/>
  <c r="AI54" i="16"/>
  <c r="S54" i="16"/>
  <c r="S52" i="16"/>
  <c r="DW50" i="16"/>
  <c r="R62" i="16"/>
  <c r="R64" i="16"/>
  <c r="R61" i="16"/>
  <c r="EE63" i="16"/>
  <c r="DK61" i="16"/>
  <c r="EE64" i="16"/>
  <c r="FF64" i="16"/>
  <c r="FF61" i="16"/>
  <c r="FC52" i="16"/>
  <c r="FD61" i="16"/>
  <c r="Q50" i="16"/>
  <c r="DF63" i="16"/>
  <c r="DF60" i="16"/>
  <c r="DF62" i="16"/>
  <c r="DF61" i="16"/>
  <c r="Q60" i="16"/>
  <c r="FF53" i="16"/>
  <c r="FF51" i="16"/>
  <c r="DK64" i="16"/>
  <c r="FF54" i="16"/>
  <c r="FF52" i="16"/>
  <c r="DK60" i="16"/>
  <c r="FF50" i="16"/>
  <c r="DK62" i="16"/>
  <c r="Q51" i="16"/>
  <c r="Q53" i="16"/>
  <c r="Q54" i="16"/>
  <c r="Q52" i="16"/>
  <c r="N50" i="16"/>
  <c r="N51" i="16"/>
  <c r="W53" i="16"/>
  <c r="FB62" i="16"/>
  <c r="DG53" i="16"/>
  <c r="DG50" i="16"/>
  <c r="EH50" i="16"/>
  <c r="DL63" i="16"/>
  <c r="EH53" i="16"/>
  <c r="DJ51" i="16"/>
  <c r="EA60" i="16"/>
  <c r="FC50" i="16"/>
  <c r="S60" i="16"/>
  <c r="DJ52" i="16"/>
  <c r="S63" i="16"/>
  <c r="S64" i="16"/>
  <c r="FC54" i="16"/>
  <c r="DJ54" i="16"/>
  <c r="FC51" i="16"/>
  <c r="S61" i="16"/>
  <c r="S62" i="16"/>
  <c r="DJ50" i="16"/>
  <c r="DJ53" i="16"/>
  <c r="EG61" i="16"/>
  <c r="DK63" i="16"/>
  <c r="FB64" i="16"/>
  <c r="EE54" i="16"/>
  <c r="DG62" i="16"/>
  <c r="Q64" i="16"/>
  <c r="DK52" i="16"/>
  <c r="FK62" i="16"/>
  <c r="FK52" i="16"/>
  <c r="DL50" i="16"/>
  <c r="DK51" i="16"/>
  <c r="FK60" i="16"/>
  <c r="FC64" i="16"/>
  <c r="Q63" i="16"/>
  <c r="FC62" i="16"/>
  <c r="Q61" i="16"/>
  <c r="DL52" i="16"/>
  <c r="FK63" i="16"/>
  <c r="FK61" i="16"/>
  <c r="DI60" i="16"/>
  <c r="P63" i="16"/>
  <c r="FK51" i="16"/>
  <c r="EE60" i="16"/>
  <c r="EH64" i="16"/>
  <c r="AA52" i="16"/>
  <c r="EH52" i="16"/>
  <c r="FD54" i="16"/>
  <c r="DH51" i="16"/>
  <c r="DG51" i="16"/>
  <c r="ED54" i="16"/>
  <c r="EF54" i="16"/>
  <c r="FF63" i="16"/>
  <c r="FF62" i="16"/>
  <c r="FG50" i="16"/>
  <c r="FF60" i="16"/>
  <c r="EU62" i="16"/>
  <c r="EU61" i="16"/>
  <c r="EH61" i="16"/>
  <c r="FD63" i="16"/>
  <c r="EH60" i="16"/>
  <c r="EG60" i="16"/>
  <c r="ED61" i="16"/>
  <c r="DO54" i="16"/>
  <c r="FS62" i="16"/>
  <c r="FB61" i="16"/>
  <c r="FB60" i="16"/>
  <c r="EI51" i="16"/>
  <c r="DJ63" i="16"/>
  <c r="DH54" i="16"/>
  <c r="ED60" i="16"/>
  <c r="P54" i="16"/>
  <c r="T63" i="16"/>
  <c r="DH53" i="16"/>
  <c r="FD50" i="16"/>
  <c r="EI62" i="16"/>
  <c r="EE61" i="16"/>
  <c r="DK50" i="16"/>
  <c r="FG64" i="16"/>
  <c r="FE64" i="16"/>
  <c r="EF52" i="16"/>
  <c r="EI52" i="16"/>
  <c r="EI61" i="16"/>
  <c r="EI64" i="16"/>
  <c r="FW53" i="16"/>
  <c r="FC60" i="16"/>
  <c r="FC63" i="16"/>
  <c r="T54" i="16"/>
  <c r="DJ64" i="16"/>
  <c r="FG60" i="16"/>
  <c r="ED63" i="16"/>
  <c r="R63" i="16"/>
  <c r="EE62" i="16"/>
  <c r="DF52" i="16"/>
  <c r="FO51" i="16"/>
  <c r="EI63" i="16"/>
  <c r="DJ62" i="16"/>
  <c r="AI60" i="16"/>
  <c r="FD51" i="16"/>
  <c r="FD53" i="16"/>
  <c r="ED64" i="16"/>
  <c r="EI60" i="16"/>
  <c r="EI50" i="16"/>
  <c r="AI52" i="16"/>
  <c r="EH62" i="16"/>
  <c r="DH50" i="16"/>
  <c r="FH54" i="16"/>
  <c r="FH51" i="16"/>
  <c r="FH53" i="16"/>
  <c r="FH50" i="16"/>
  <c r="FD62" i="16"/>
  <c r="EH51" i="16"/>
  <c r="EH54" i="16"/>
  <c r="EQ54" i="16"/>
  <c r="ED62" i="16"/>
  <c r="EF61" i="16"/>
  <c r="P51" i="16"/>
  <c r="EG63" i="16"/>
  <c r="EG64" i="16"/>
  <c r="EI54" i="16"/>
  <c r="EF51" i="16"/>
  <c r="O64" i="16"/>
  <c r="FE52" i="16"/>
  <c r="FG53" i="16"/>
  <c r="P64" i="16"/>
  <c r="P61" i="16"/>
  <c r="EF50" i="16"/>
  <c r="DG64" i="16"/>
  <c r="DO52" i="16"/>
  <c r="DO50" i="16"/>
  <c r="DG52" i="16"/>
  <c r="DG54" i="16"/>
  <c r="EY50" i="16"/>
  <c r="DI62" i="16"/>
  <c r="P53" i="16"/>
  <c r="DH64" i="16"/>
  <c r="EQ63" i="16"/>
  <c r="DF50" i="16"/>
  <c r="DF51" i="16"/>
  <c r="DF53" i="16"/>
  <c r="EE52" i="16"/>
  <c r="EE53" i="16"/>
  <c r="EE51" i="16"/>
  <c r="DL60" i="16"/>
  <c r="DL61" i="16"/>
  <c r="FG63" i="16"/>
  <c r="FO61" i="16"/>
  <c r="EY52" i="16"/>
  <c r="FB54" i="16"/>
  <c r="FB51" i="16"/>
  <c r="FB50" i="16"/>
  <c r="FB52" i="16"/>
  <c r="FS54" i="16"/>
  <c r="FE53" i="16"/>
  <c r="O63" i="16"/>
  <c r="DH63" i="16"/>
  <c r="AA51" i="16"/>
  <c r="AA54" i="16"/>
  <c r="AA53" i="16"/>
  <c r="ED51" i="16"/>
  <c r="DH62" i="16"/>
  <c r="DL64" i="16"/>
  <c r="O62" i="16"/>
  <c r="EH63" i="16"/>
  <c r="EY51" i="16"/>
  <c r="EM52" i="16"/>
  <c r="EF64" i="16"/>
  <c r="W63" i="16"/>
  <c r="W61" i="16"/>
  <c r="W62" i="16"/>
  <c r="EY54" i="16"/>
  <c r="R51" i="16"/>
  <c r="R50" i="16"/>
  <c r="FE50" i="16"/>
  <c r="R54" i="16"/>
  <c r="FE54" i="16"/>
  <c r="O61" i="16"/>
  <c r="DF56" i="16"/>
  <c r="FG54" i="16"/>
  <c r="DF55" i="16"/>
  <c r="DO64" i="16"/>
  <c r="DF57" i="16"/>
  <c r="FG51" i="16"/>
  <c r="P60" i="16"/>
  <c r="DI61" i="16"/>
  <c r="P62" i="16"/>
  <c r="EF53" i="16"/>
  <c r="W50" i="16"/>
  <c r="EI53" i="16"/>
  <c r="N52" i="16"/>
  <c r="N53" i="16"/>
  <c r="N56" i="16"/>
  <c r="FS53" i="16"/>
  <c r="ED52" i="16"/>
  <c r="FE60" i="16"/>
  <c r="FE61" i="16"/>
  <c r="ED50" i="16"/>
  <c r="R52" i="16"/>
  <c r="FE63" i="16"/>
  <c r="DH61" i="16"/>
  <c r="FG62" i="16"/>
  <c r="FO52" i="16"/>
  <c r="FO62" i="16"/>
  <c r="P52" i="16"/>
  <c r="R53" i="16"/>
  <c r="FD64" i="16"/>
  <c r="ED53" i="16"/>
  <c r="O60" i="16"/>
  <c r="DH60" i="16"/>
  <c r="DG63" i="16"/>
  <c r="DG61" i="16"/>
  <c r="FG61" i="16"/>
  <c r="EQ60" i="16"/>
  <c r="EQ51" i="16"/>
  <c r="FE51" i="16"/>
  <c r="DO53" i="16"/>
  <c r="DF54" i="16"/>
  <c r="DL62" i="16"/>
  <c r="EF62" i="16"/>
  <c r="EF60" i="16"/>
  <c r="FO50" i="16"/>
  <c r="FO54" i="16"/>
  <c r="DI63" i="16"/>
  <c r="P50" i="16"/>
  <c r="EJ54" i="16"/>
  <c r="FO64" i="16" l="1"/>
  <c r="W60" i="16"/>
  <c r="EA64" i="16"/>
  <c r="EM53" i="16"/>
  <c r="T60" i="16"/>
  <c r="FK54" i="16"/>
  <c r="EJ52" i="16"/>
  <c r="T50" i="16"/>
  <c r="T53" i="16"/>
  <c r="EQ53" i="16"/>
  <c r="FW51" i="16"/>
  <c r="EA50" i="16"/>
  <c r="DS60" i="16"/>
  <c r="AI50" i="16"/>
  <c r="AE53" i="16"/>
  <c r="T64" i="16"/>
  <c r="ED58" i="16"/>
  <c r="AA65" i="16"/>
  <c r="DL65" i="16"/>
  <c r="FB56" i="16"/>
  <c r="FB55" i="16"/>
  <c r="DO63" i="16"/>
  <c r="FK50" i="16"/>
  <c r="AE54" i="16"/>
  <c r="W52" i="16"/>
  <c r="AA62" i="16"/>
  <c r="EU64" i="16"/>
  <c r="AI63" i="16"/>
  <c r="EY64" i="16"/>
  <c r="DW63" i="16"/>
  <c r="AI51" i="16"/>
  <c r="DF58" i="16"/>
  <c r="EJ53" i="16"/>
  <c r="EM63" i="16"/>
  <c r="FK53" i="16"/>
  <c r="AA60" i="16"/>
  <c r="AE50" i="16"/>
  <c r="EJ50" i="16"/>
  <c r="EQ62" i="16"/>
  <c r="EM62" i="16"/>
  <c r="FS51" i="16"/>
  <c r="N55" i="16"/>
  <c r="AE51" i="16"/>
  <c r="T62" i="16"/>
  <c r="DS54" i="16"/>
  <c r="EJ51" i="16"/>
  <c r="FW64" i="16"/>
  <c r="AI62" i="16"/>
  <c r="DW52" i="16"/>
  <c r="DW64" i="16"/>
  <c r="EA52" i="16"/>
  <c r="FH52" i="16"/>
  <c r="AA50" i="16"/>
  <c r="FS65" i="16"/>
  <c r="DO65" i="16"/>
  <c r="N57" i="16"/>
  <c r="EM60" i="16"/>
  <c r="ED55" i="16"/>
  <c r="EJ60" i="16"/>
  <c r="EM61" i="16"/>
  <c r="EM64" i="16"/>
  <c r="EU51" i="16"/>
  <c r="EU52" i="16"/>
  <c r="DS53" i="16"/>
  <c r="DO51" i="16"/>
  <c r="EJ61" i="16"/>
  <c r="FS60" i="16"/>
  <c r="T52" i="16"/>
  <c r="FH64" i="16"/>
  <c r="FW60" i="16"/>
  <c r="EY62" i="16"/>
  <c r="DS63" i="16"/>
  <c r="AI53" i="16"/>
  <c r="DW60" i="16"/>
  <c r="EA51" i="16"/>
  <c r="DS51" i="16"/>
  <c r="FK64" i="16"/>
  <c r="AE60" i="16"/>
  <c r="FK65" i="16"/>
  <c r="FO53" i="16"/>
  <c r="EQ61" i="16"/>
  <c r="FO63" i="16"/>
  <c r="AE61" i="16"/>
  <c r="EU53" i="16"/>
  <c r="FS64" i="16"/>
  <c r="N58" i="16"/>
  <c r="EJ64" i="16"/>
  <c r="DW53" i="16"/>
  <c r="FW52" i="16"/>
  <c r="FW54" i="16"/>
  <c r="EU60" i="16"/>
  <c r="FW62" i="16"/>
  <c r="EY61" i="16"/>
  <c r="EY63" i="16"/>
  <c r="EA54" i="16"/>
  <c r="DW62" i="16"/>
  <c r="EM50" i="16"/>
  <c r="FH61" i="16"/>
  <c r="FO60" i="16"/>
  <c r="FO65" i="16"/>
  <c r="DS65" i="16"/>
  <c r="W64" i="16"/>
  <c r="EM51" i="16"/>
  <c r="FB58" i="16"/>
  <c r="ED57" i="16"/>
  <c r="EA62" i="16"/>
  <c r="DL54" i="16"/>
  <c r="EA63" i="16"/>
  <c r="AE62" i="16"/>
  <c r="FW50" i="16"/>
  <c r="AA63" i="16"/>
  <c r="DS62" i="16"/>
  <c r="EY60" i="16"/>
  <c r="DW54" i="16"/>
  <c r="EA61" i="16"/>
  <c r="DO61" i="16"/>
  <c r="EY53" i="16"/>
  <c r="W65" i="16"/>
  <c r="EQ65" i="16"/>
  <c r="FS52" i="16"/>
  <c r="FB57" i="16"/>
  <c r="DS52" i="16"/>
  <c r="EJ63" i="16"/>
  <c r="FW61" i="16"/>
  <c r="AE52" i="16"/>
  <c r="W51" i="16"/>
  <c r="DL51" i="16"/>
  <c r="DL53" i="16"/>
  <c r="DO60" i="16"/>
  <c r="FS61" i="16"/>
  <c r="AE63" i="16"/>
  <c r="AE64" i="16"/>
  <c r="FH62" i="16"/>
  <c r="FH63" i="16"/>
  <c r="FH60" i="16"/>
  <c r="DS64" i="16"/>
  <c r="FW63" i="16"/>
  <c r="AI61" i="16"/>
  <c r="AA61" i="16"/>
  <c r="DS50" i="16"/>
  <c r="DS61" i="16"/>
  <c r="EQ52" i="16"/>
  <c r="EU63" i="16"/>
  <c r="FS63" i="16"/>
  <c r="AI65" i="16"/>
  <c r="EM65" i="16"/>
  <c r="ED56" i="16"/>
  <c r="EQ64" i="16"/>
  <c r="AI64" i="16"/>
  <c r="AA64" i="16"/>
  <c r="EM54" i="16"/>
  <c r="T61" i="16"/>
  <c r="EU54" i="16"/>
  <c r="DO62" i="16"/>
  <c r="EJ62" i="16"/>
  <c r="DW51" i="16"/>
  <c r="EQ50" i="16"/>
  <c r="DW61" i="16"/>
  <c r="EA53" i="16"/>
  <c r="T51" i="16"/>
  <c r="EU50" i="16"/>
  <c r="FS50" i="16"/>
  <c r="DW65" i="16"/>
  <c r="W54" i="16"/>
  <c r="FH65" i="16"/>
  <c r="EU65" i="16"/>
  <c r="N101" i="16" l="1"/>
  <c r="O101" i="16" l="1"/>
  <c r="P101" i="16" l="1"/>
  <c r="Q101" i="16" l="1"/>
  <c r="AL101" i="16" l="1"/>
  <c r="R101" i="16"/>
  <c r="BJ101" i="16" l="1"/>
  <c r="S101" i="16"/>
  <c r="AM101" i="16"/>
  <c r="CH101" i="16"/>
  <c r="AN101" i="16" l="1"/>
  <c r="BK101" i="16"/>
  <c r="CI101" i="16" l="1"/>
  <c r="AO101" i="16"/>
  <c r="DF101" i="16"/>
  <c r="CJ101" i="16"/>
  <c r="BL101" i="16"/>
  <c r="T101" i="16"/>
  <c r="BM101" i="16" l="1"/>
  <c r="DG101" i="16"/>
  <c r="AP101" i="16"/>
  <c r="DH101" i="16"/>
  <c r="FB101" i="16"/>
  <c r="CK101" i="16"/>
  <c r="ED101" i="16"/>
  <c r="EF101" i="16"/>
  <c r="CL101" i="16" l="1"/>
  <c r="EE101" i="16"/>
  <c r="FD101" i="16"/>
  <c r="FC101" i="16"/>
  <c r="BN101" i="16"/>
  <c r="AQ101" i="16"/>
  <c r="DI101" i="16"/>
  <c r="AR101" i="16" l="1"/>
  <c r="DJ101" i="16"/>
  <c r="FE101" i="16"/>
  <c r="EG101" i="16"/>
  <c r="BO101" i="16"/>
  <c r="CM101" i="16"/>
  <c r="DK101" i="16"/>
  <c r="W101" i="16" l="1"/>
  <c r="FF101" i="16"/>
  <c r="EH101" i="16"/>
  <c r="CN101" i="16" l="1"/>
  <c r="FG101" i="16"/>
  <c r="EI101" i="16"/>
  <c r="BP101" i="16"/>
  <c r="DL101" i="16" l="1"/>
  <c r="AA101" i="16" l="1"/>
  <c r="AU101" i="16"/>
  <c r="EJ101" i="16"/>
  <c r="FH101" i="16" l="1"/>
  <c r="BS101" i="16"/>
  <c r="CQ101" i="16" l="1"/>
  <c r="AY101" i="16" l="1"/>
  <c r="DO101" i="16"/>
  <c r="EM101" i="16" l="1"/>
  <c r="BW101" i="16" l="1"/>
  <c r="FK101" i="16"/>
  <c r="AE101" i="16"/>
  <c r="CU101" i="16" l="1"/>
  <c r="DS101" i="16" l="1"/>
  <c r="BC101" i="16" l="1"/>
  <c r="AI101" i="16"/>
  <c r="EQ101" i="16" l="1"/>
  <c r="CA101" i="16"/>
  <c r="FO101" i="16"/>
  <c r="CY101" i="16" l="1"/>
  <c r="BG101" i="16" l="1"/>
  <c r="DW101" i="16"/>
  <c r="CE101" i="16" l="1"/>
  <c r="EU101" i="16"/>
  <c r="FS101" i="16" l="1"/>
  <c r="DC101" i="16"/>
  <c r="EA101" i="16" l="1"/>
  <c r="EY101" i="16" l="1"/>
  <c r="FW10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宮本 信太朗</author>
  </authors>
  <commentList>
    <comment ref="C3" authorId="0" shapeId="0" xr:uid="{C846B176-33AC-4EB9-B891-5D4E32B6CF11}">
      <text>
        <r>
          <rPr>
            <b/>
            <sz val="9"/>
            <color indexed="81"/>
            <rFont val="MS P ゴシック"/>
            <family val="3"/>
            <charset val="128"/>
          </rPr>
          <t>宮本 信太朗:</t>
        </r>
        <r>
          <rPr>
            <sz val="9"/>
            <color indexed="81"/>
            <rFont val="MS P ゴシック"/>
            <family val="3"/>
            <charset val="128"/>
          </rPr>
          <t xml:space="preserve">
日付編集フラグ
　チェックあり：このシートで日付編集可
               　（公開用シートとは独立）
　チェックなし：このシートでは日付編集不可
　　　　　　　　（公開用シートに依存）
　　　　　　　</t>
        </r>
      </text>
    </comment>
    <comment ref="D8" authorId="0" shapeId="0" xr:uid="{4DD0E50A-6C6D-4536-96FA-84F3F92FA74F}">
      <text>
        <r>
          <rPr>
            <b/>
            <sz val="9"/>
            <color indexed="81"/>
            <rFont val="MS P ゴシック"/>
            <family val="3"/>
            <charset val="128"/>
          </rPr>
          <t>宮本 信太朗:</t>
        </r>
        <r>
          <rPr>
            <sz val="9"/>
            <color indexed="81"/>
            <rFont val="MS P ゴシック"/>
            <family val="3"/>
            <charset val="128"/>
          </rPr>
          <t xml:space="preserve">
施設IDベタ打ち
理由：施設・設備名称についてわかりやすく標記する（≠受付簿名称）ことを想定
</t>
        </r>
      </text>
    </comment>
  </commentList>
</comments>
</file>

<file path=xl/sharedStrings.xml><?xml version="1.0" encoding="utf-8"?>
<sst xmlns="http://schemas.openxmlformats.org/spreadsheetml/2006/main" count="7835" uniqueCount="511">
  <si>
    <t>工事・メンテ</t>
    <rPh sb="0" eb="2">
      <t>コウジ</t>
    </rPh>
    <phoneticPr fontId="3"/>
  </si>
  <si>
    <t>決定(承認)済</t>
    <rPh sb="0" eb="2">
      <t>ケッテイ</t>
    </rPh>
    <rPh sb="3" eb="5">
      <t>ショウニン</t>
    </rPh>
    <rPh sb="6" eb="7">
      <t>ズ</t>
    </rPh>
    <phoneticPr fontId="1"/>
  </si>
  <si>
    <t>ヘリポート</t>
  </si>
  <si>
    <t>水没市街地フィールド</t>
  </si>
  <si>
    <t>簡易計測室A</t>
  </si>
  <si>
    <t>簡易計測室B</t>
  </si>
  <si>
    <t>試験準備棟
準備室1</t>
  </si>
  <si>
    <t>試験準備棟
準備室2</t>
  </si>
  <si>
    <t>屋内水槽試験棟
(水槽計測室)</t>
  </si>
  <si>
    <t>風洞棟</t>
  </si>
  <si>
    <t>屋内水槽試験棟
(大水槽)</t>
  </si>
  <si>
    <t>試験用プラント1階(東)</t>
  </si>
  <si>
    <t>試験用プラント1階(西)</t>
    <rPh sb="10" eb="11">
      <t>ニシ</t>
    </rPh>
    <phoneticPr fontId="1"/>
  </si>
  <si>
    <t>試験用プラント2階</t>
  </si>
  <si>
    <t>試験用プラント3階</t>
  </si>
  <si>
    <t>試験用プラント4階</t>
  </si>
  <si>
    <t>試験用プラント5・6階</t>
  </si>
  <si>
    <t>試験準備棟
整備室</t>
  </si>
  <si>
    <t>市街地フィールド
(ビルA)</t>
  </si>
  <si>
    <t>市街地フィールド
(住宅A)</t>
  </si>
  <si>
    <t>市街地フィールド
(住宅B)</t>
  </si>
  <si>
    <t>市街地フィールド
ガレージ1(ビル型)</t>
  </si>
  <si>
    <t>市街地フィールド
ガレージ2(住宅型)</t>
  </si>
  <si>
    <t>市街地フィールド
ガレージ3(住宅型)</t>
  </si>
  <si>
    <t>市街地フィールド
ガレージ4</t>
  </si>
  <si>
    <t>連続稼働耐久試験棟</t>
  </si>
  <si>
    <t>市街地フィールド
(道路)</t>
  </si>
  <si>
    <t>屋内水槽試験棟
(クレーン)</t>
  </si>
  <si>
    <t>施設全体</t>
    <rPh sb="0" eb="2">
      <t>シセツ</t>
    </rPh>
    <rPh sb="2" eb="4">
      <t>ゼンタイ</t>
    </rPh>
    <phoneticPr fontId="1"/>
  </si>
  <si>
    <t>休館日</t>
    <rPh sb="0" eb="3">
      <t>キュウカンビ</t>
    </rPh>
    <phoneticPr fontId="1"/>
  </si>
  <si>
    <t>屋内水槽試験棟
(小水槽)</t>
    <rPh sb="0" eb="2">
      <t>オクナイ</t>
    </rPh>
    <rPh sb="2" eb="4">
      <t>スイソウ</t>
    </rPh>
    <rPh sb="4" eb="6">
      <t>シケン</t>
    </rPh>
    <rPh sb="6" eb="7">
      <t>トウ</t>
    </rPh>
    <rPh sb="9" eb="12">
      <t>ショウスイソウ</t>
    </rPh>
    <phoneticPr fontId="4"/>
  </si>
  <si>
    <t>水没市街地フィールド</t>
    <rPh sb="0" eb="2">
      <t>スイボツ</t>
    </rPh>
    <rPh sb="2" eb="5">
      <t>シガイチ</t>
    </rPh>
    <phoneticPr fontId="4"/>
  </si>
  <si>
    <t>試験用プラント1階(東)</t>
    <rPh sb="0" eb="3">
      <t>シケンヨウ</t>
    </rPh>
    <rPh sb="8" eb="9">
      <t>カイ</t>
    </rPh>
    <rPh sb="10" eb="11">
      <t>ヒガシ</t>
    </rPh>
    <phoneticPr fontId="4"/>
  </si>
  <si>
    <t>試験用プラント1階(西)</t>
    <rPh sb="0" eb="3">
      <t>シケンヨウ</t>
    </rPh>
    <rPh sb="8" eb="9">
      <t>カイ</t>
    </rPh>
    <rPh sb="10" eb="11">
      <t>ニシ</t>
    </rPh>
    <phoneticPr fontId="4"/>
  </si>
  <si>
    <t>試験用プラント2階</t>
    <rPh sb="0" eb="3">
      <t>シケンヨウ</t>
    </rPh>
    <rPh sb="8" eb="9">
      <t>カイ</t>
    </rPh>
    <phoneticPr fontId="4"/>
  </si>
  <si>
    <t>試験用プラント3階</t>
    <rPh sb="0" eb="3">
      <t>シケンヨウ</t>
    </rPh>
    <rPh sb="8" eb="9">
      <t>カイ</t>
    </rPh>
    <phoneticPr fontId="4"/>
  </si>
  <si>
    <t>試験用プラント4階</t>
    <rPh sb="0" eb="3">
      <t>シケンヨウ</t>
    </rPh>
    <rPh sb="8" eb="9">
      <t>カイ</t>
    </rPh>
    <phoneticPr fontId="4"/>
  </si>
  <si>
    <t>試験用プラント5・6階</t>
    <rPh sb="0" eb="3">
      <t>シケンヨウ</t>
    </rPh>
    <rPh sb="10" eb="11">
      <t>カイ</t>
    </rPh>
    <phoneticPr fontId="4"/>
  </si>
  <si>
    <t>施設全体(浪江を除く)</t>
  </si>
  <si>
    <t>南相馬　滑走路</t>
    <rPh sb="0" eb="3">
      <t>ミナミソウマ</t>
    </rPh>
    <rPh sb="4" eb="7">
      <t>カッソウロ</t>
    </rPh>
    <phoneticPr fontId="4"/>
  </si>
  <si>
    <t>南相馬　滑走路付属格納庫
(計測室)</t>
    <rPh sb="0" eb="3">
      <t>ミナミソウマ</t>
    </rPh>
    <rPh sb="4" eb="7">
      <t>カッソウロ</t>
    </rPh>
    <rPh sb="7" eb="9">
      <t>フゾク</t>
    </rPh>
    <rPh sb="9" eb="12">
      <t>カクノウコ</t>
    </rPh>
    <rPh sb="14" eb="16">
      <t>ケイソク</t>
    </rPh>
    <rPh sb="16" eb="17">
      <t>シツ</t>
    </rPh>
    <phoneticPr fontId="4"/>
  </si>
  <si>
    <t>南相馬　滑走路付属格納庫
(簡易整備室)</t>
    <rPh sb="0" eb="3">
      <t>ミナミソウマ</t>
    </rPh>
    <rPh sb="4" eb="7">
      <t>カッソウロ</t>
    </rPh>
    <rPh sb="7" eb="9">
      <t>フゾク</t>
    </rPh>
    <rPh sb="9" eb="12">
      <t>カクノウコ</t>
    </rPh>
    <rPh sb="14" eb="16">
      <t>カンイ</t>
    </rPh>
    <rPh sb="16" eb="18">
      <t>セイビ</t>
    </rPh>
    <rPh sb="18" eb="19">
      <t>シツ</t>
    </rPh>
    <phoneticPr fontId="4"/>
  </si>
  <si>
    <t>南相馬　滑走路付属格納庫
(格納庫)</t>
    <rPh sb="0" eb="3">
      <t>ミナミソウマ</t>
    </rPh>
    <rPh sb="4" eb="7">
      <t>カッソウロ</t>
    </rPh>
    <rPh sb="7" eb="9">
      <t>フゾク</t>
    </rPh>
    <rPh sb="9" eb="12">
      <t>カクノウコ</t>
    </rPh>
    <rPh sb="14" eb="17">
      <t>カクノウコ</t>
    </rPh>
    <phoneticPr fontId="4"/>
  </si>
  <si>
    <t>通信塔(通信アンテナ)</t>
    <rPh sb="0" eb="2">
      <t>ツウシン</t>
    </rPh>
    <rPh sb="2" eb="3">
      <t>トウ</t>
    </rPh>
    <rPh sb="4" eb="6">
      <t>ツウシン</t>
    </rPh>
    <phoneticPr fontId="4"/>
  </si>
  <si>
    <t>通信塔(持込機器の設置)</t>
    <rPh sb="0" eb="2">
      <t>ツウシン</t>
    </rPh>
    <rPh sb="2" eb="3">
      <t>トウ</t>
    </rPh>
    <rPh sb="4" eb="6">
      <t>モチコミ</t>
    </rPh>
    <rPh sb="6" eb="8">
      <t>キキ</t>
    </rPh>
    <rPh sb="9" eb="11">
      <t>セッチ</t>
    </rPh>
    <phoneticPr fontId="4"/>
  </si>
  <si>
    <t>通信塔付属設備
(空域監視装置)</t>
    <rPh sb="0" eb="2">
      <t>ツウシン</t>
    </rPh>
    <rPh sb="2" eb="3">
      <t>トウ</t>
    </rPh>
    <rPh sb="3" eb="5">
      <t>フゾク</t>
    </rPh>
    <rPh sb="5" eb="7">
      <t>セツビ</t>
    </rPh>
    <rPh sb="9" eb="11">
      <t>クウイキ</t>
    </rPh>
    <rPh sb="11" eb="13">
      <t>カンシ</t>
    </rPh>
    <rPh sb="13" eb="15">
      <t>ソウチ</t>
    </rPh>
    <phoneticPr fontId="4"/>
  </si>
  <si>
    <t>通信塔付属設備
(気象観測装置)</t>
    <rPh sb="0" eb="2">
      <t>ツウシン</t>
    </rPh>
    <rPh sb="2" eb="3">
      <t>トウ</t>
    </rPh>
    <rPh sb="3" eb="5">
      <t>フゾク</t>
    </rPh>
    <rPh sb="5" eb="7">
      <t>セツビ</t>
    </rPh>
    <rPh sb="9" eb="11">
      <t>キショウ</t>
    </rPh>
    <rPh sb="11" eb="13">
      <t>カンソク</t>
    </rPh>
    <rPh sb="13" eb="15">
      <t>ソウチ</t>
    </rPh>
    <phoneticPr fontId="4"/>
  </si>
  <si>
    <t>緩衝ネット付飛行場</t>
    <rPh sb="0" eb="2">
      <t>カンショウ</t>
    </rPh>
    <rPh sb="5" eb="6">
      <t>ツ</t>
    </rPh>
    <rPh sb="6" eb="9">
      <t>ヒコウジョウ</t>
    </rPh>
    <phoneticPr fontId="4"/>
  </si>
  <si>
    <t>無人航空機落下受止試験装置</t>
  </si>
  <si>
    <t>風洞棟</t>
    <rPh sb="0" eb="2">
      <t>フウドウ</t>
    </rPh>
    <rPh sb="2" eb="3">
      <t>トウ</t>
    </rPh>
    <phoneticPr fontId="4"/>
  </si>
  <si>
    <t>ドローンアナライザー</t>
  </si>
  <si>
    <t>赤外線サーモグラフィー</t>
    <rPh sb="0" eb="3">
      <t>セキガイセン</t>
    </rPh>
    <phoneticPr fontId="1"/>
  </si>
  <si>
    <t>連続稼働耐久試験棟</t>
    <rPh sb="0" eb="2">
      <t>レンゾク</t>
    </rPh>
    <rPh sb="2" eb="4">
      <t>カドウ</t>
    </rPh>
    <rPh sb="4" eb="6">
      <t>タイキュウ</t>
    </rPh>
    <rPh sb="6" eb="8">
      <t>シケン</t>
    </rPh>
    <rPh sb="8" eb="9">
      <t>トウ</t>
    </rPh>
    <phoneticPr fontId="4"/>
  </si>
  <si>
    <t>屋内水槽試験棟
(大水槽)</t>
    <rPh sb="0" eb="2">
      <t>オクナイ</t>
    </rPh>
    <rPh sb="2" eb="4">
      <t>スイソウ</t>
    </rPh>
    <rPh sb="4" eb="6">
      <t>シケン</t>
    </rPh>
    <rPh sb="6" eb="7">
      <t>トウ</t>
    </rPh>
    <rPh sb="9" eb="12">
      <t>ダイスイソウ</t>
    </rPh>
    <phoneticPr fontId="4"/>
  </si>
  <si>
    <t>屋内水槽試験棟附属設備
(水流発生装置(大水槽用))</t>
    <rPh sb="0" eb="11">
      <t>オクナイスイソウシケントウフゾクセツビ</t>
    </rPh>
    <rPh sb="13" eb="19">
      <t>スイリュウハッセイソウチ</t>
    </rPh>
    <rPh sb="20" eb="21">
      <t>ダイ</t>
    </rPh>
    <rPh sb="21" eb="23">
      <t>スイソウ</t>
    </rPh>
    <rPh sb="23" eb="24">
      <t>ヨウ</t>
    </rPh>
    <phoneticPr fontId="1"/>
  </si>
  <si>
    <t>水中モーションキャプチャ</t>
    <rPh sb="0" eb="2">
      <t>スイチュウ</t>
    </rPh>
    <phoneticPr fontId="1"/>
  </si>
  <si>
    <t>テストピース</t>
  </si>
  <si>
    <t>音響ソナー</t>
    <rPh sb="0" eb="2">
      <t>オンキョウ</t>
    </rPh>
    <phoneticPr fontId="1"/>
  </si>
  <si>
    <t>屋内水槽試験棟
(小水槽(濁度試験))</t>
    <rPh sb="0" eb="2">
      <t>オクナイ</t>
    </rPh>
    <rPh sb="2" eb="4">
      <t>スイソウ</t>
    </rPh>
    <rPh sb="4" eb="6">
      <t>シケン</t>
    </rPh>
    <rPh sb="6" eb="7">
      <t>トウ</t>
    </rPh>
    <rPh sb="9" eb="12">
      <t>ショウスイソウ</t>
    </rPh>
    <rPh sb="13" eb="15">
      <t>ダクド</t>
    </rPh>
    <rPh sb="15" eb="17">
      <t>シケン</t>
    </rPh>
    <phoneticPr fontId="4"/>
  </si>
  <si>
    <t>屋内水槽試験棟附属設備
(水流発生装置(小水槽用))</t>
    <rPh sb="0" eb="11">
      <t>オクナイスイソウシケントウフゾクセツビ</t>
    </rPh>
    <rPh sb="13" eb="19">
      <t>スイリュウハッセイソウチ</t>
    </rPh>
    <rPh sb="20" eb="21">
      <t>ショウ</t>
    </rPh>
    <rPh sb="21" eb="23">
      <t>スイソウ</t>
    </rPh>
    <rPh sb="23" eb="24">
      <t>ヨウ</t>
    </rPh>
    <phoneticPr fontId="1"/>
  </si>
  <si>
    <t>屋内水槽試験棟
(クレーン)</t>
    <rPh sb="0" eb="2">
      <t>オクナイ</t>
    </rPh>
    <rPh sb="2" eb="4">
      <t>スイソウ</t>
    </rPh>
    <rPh sb="4" eb="6">
      <t>シケン</t>
    </rPh>
    <rPh sb="6" eb="7">
      <t>トウ</t>
    </rPh>
    <phoneticPr fontId="4"/>
  </si>
  <si>
    <t>屋内水槽試験棟
(水槽計測室)</t>
    <rPh sb="0" eb="2">
      <t>オクナイ</t>
    </rPh>
    <rPh sb="2" eb="4">
      <t>スイソウ</t>
    </rPh>
    <rPh sb="4" eb="6">
      <t>シケン</t>
    </rPh>
    <rPh sb="6" eb="7">
      <t>トウ</t>
    </rPh>
    <rPh sb="9" eb="11">
      <t>スイソウ</t>
    </rPh>
    <rPh sb="11" eb="13">
      <t>ケイソク</t>
    </rPh>
    <rPh sb="13" eb="14">
      <t>シツ</t>
    </rPh>
    <phoneticPr fontId="4"/>
  </si>
  <si>
    <t>試験用橋梁</t>
    <rPh sb="0" eb="3">
      <t>シケンヨウ</t>
    </rPh>
    <rPh sb="3" eb="5">
      <t>キョウリョウ</t>
    </rPh>
    <phoneticPr fontId="4"/>
  </si>
  <si>
    <t>トラス橋</t>
    <rPh sb="3" eb="4">
      <t>ハシ</t>
    </rPh>
    <phoneticPr fontId="1"/>
  </si>
  <si>
    <t>高専教材</t>
    <rPh sb="0" eb="2">
      <t>コウセン</t>
    </rPh>
    <rPh sb="2" eb="4">
      <t>キョウザイ</t>
    </rPh>
    <phoneticPr fontId="1"/>
  </si>
  <si>
    <t>試験用トンネル</t>
    <rPh sb="0" eb="3">
      <t>シケンヨウ</t>
    </rPh>
    <phoneticPr fontId="4"/>
  </si>
  <si>
    <t>市街地フィールド</t>
    <rPh sb="0" eb="3">
      <t>シガイチ</t>
    </rPh>
    <phoneticPr fontId="4"/>
  </si>
  <si>
    <t>市街地フィールド
(ビルA)</t>
    <rPh sb="0" eb="3">
      <t>シガイチ</t>
    </rPh>
    <phoneticPr fontId="4"/>
  </si>
  <si>
    <t>市街地フィールド
(住宅A)</t>
    <rPh sb="0" eb="3">
      <t>シガイチ</t>
    </rPh>
    <rPh sb="10" eb="12">
      <t>ジュウタク</t>
    </rPh>
    <phoneticPr fontId="4"/>
  </si>
  <si>
    <t>市街地フィールド
(住宅B)</t>
    <rPh sb="0" eb="3">
      <t>シガイチ</t>
    </rPh>
    <rPh sb="10" eb="12">
      <t>ジュウタク</t>
    </rPh>
    <phoneticPr fontId="4"/>
  </si>
  <si>
    <t>市街地フィールド
ガレージ1(ビル型)</t>
    <rPh sb="0" eb="3">
      <t>シガイチ</t>
    </rPh>
    <rPh sb="17" eb="18">
      <t>ガタ</t>
    </rPh>
    <phoneticPr fontId="4"/>
  </si>
  <si>
    <t>市街地フィールド
ガレージ2(住宅型)</t>
    <rPh sb="0" eb="3">
      <t>シガイチ</t>
    </rPh>
    <rPh sb="15" eb="18">
      <t>ジュウタクガタ</t>
    </rPh>
    <phoneticPr fontId="4"/>
  </si>
  <si>
    <t>市街地フィールド
ガレージ3(住宅型)</t>
    <rPh sb="0" eb="3">
      <t>シガイチ</t>
    </rPh>
    <rPh sb="15" eb="18">
      <t>ジュウタクガタ</t>
    </rPh>
    <phoneticPr fontId="4"/>
  </si>
  <si>
    <t>市街地フィールド
ガレージ4</t>
    <rPh sb="0" eb="3">
      <t>シガイチ</t>
    </rPh>
    <phoneticPr fontId="4"/>
  </si>
  <si>
    <t>市街地フィールド
(道路)</t>
    <rPh sb="0" eb="3">
      <t>シガイチ</t>
    </rPh>
    <rPh sb="10" eb="12">
      <t>ドウロ</t>
    </rPh>
    <phoneticPr fontId="4"/>
  </si>
  <si>
    <t>市街地フィールド
(瓦礫)</t>
    <rPh sb="0" eb="3">
      <t>シガイチ</t>
    </rPh>
    <rPh sb="10" eb="12">
      <t>ガレキ</t>
    </rPh>
    <phoneticPr fontId="4"/>
  </si>
  <si>
    <t>瓦礫・土砂崩落フィールド</t>
    <rPh sb="0" eb="2">
      <t>ガレキ</t>
    </rPh>
    <rPh sb="3" eb="5">
      <t>ドシャ</t>
    </rPh>
    <rPh sb="5" eb="7">
      <t>ホウラク</t>
    </rPh>
    <phoneticPr fontId="4"/>
  </si>
  <si>
    <t>瓦礫・土砂崩落フィールド
(土砂・倒木)</t>
    <rPh sb="0" eb="2">
      <t>ガレキ</t>
    </rPh>
    <rPh sb="3" eb="5">
      <t>ドシャ</t>
    </rPh>
    <rPh sb="5" eb="7">
      <t>ホウラク</t>
    </rPh>
    <rPh sb="14" eb="16">
      <t>ドシャ</t>
    </rPh>
    <rPh sb="17" eb="19">
      <t>トウボク</t>
    </rPh>
    <phoneticPr fontId="4"/>
  </si>
  <si>
    <t>瓦礫・土砂崩落フィールド
(瓦礫)</t>
    <rPh sb="0" eb="2">
      <t>ガレキ</t>
    </rPh>
    <rPh sb="3" eb="5">
      <t>ドシャ</t>
    </rPh>
    <rPh sb="5" eb="7">
      <t>ホウラク</t>
    </rPh>
    <rPh sb="14" eb="16">
      <t>ガレキ</t>
    </rPh>
    <phoneticPr fontId="4"/>
  </si>
  <si>
    <t>瓦礫・土砂崩落フィールド
(陥没・亀裂)</t>
    <rPh sb="0" eb="2">
      <t>ガレキ</t>
    </rPh>
    <rPh sb="3" eb="5">
      <t>ドシャ</t>
    </rPh>
    <rPh sb="5" eb="7">
      <t>ホウラク</t>
    </rPh>
    <rPh sb="14" eb="16">
      <t>カンボツ</t>
    </rPh>
    <rPh sb="17" eb="19">
      <t>キレツ</t>
    </rPh>
    <phoneticPr fontId="4"/>
  </si>
  <si>
    <t>瓦礫・土砂崩落フィールド
(土砂傾斜)</t>
    <rPh sb="0" eb="2">
      <t>ガレキ</t>
    </rPh>
    <rPh sb="3" eb="5">
      <t>ドシャ</t>
    </rPh>
    <rPh sb="5" eb="7">
      <t>ホウラク</t>
    </rPh>
    <rPh sb="14" eb="16">
      <t>ドシャ</t>
    </rPh>
    <rPh sb="16" eb="18">
      <t>ケイシャ</t>
    </rPh>
    <phoneticPr fontId="4"/>
  </si>
  <si>
    <t>瓦礫・土砂崩落フィールド
(泥濘地)</t>
    <rPh sb="0" eb="2">
      <t>ガレキ</t>
    </rPh>
    <rPh sb="3" eb="5">
      <t>ドシャ</t>
    </rPh>
    <rPh sb="5" eb="7">
      <t>ホウラク</t>
    </rPh>
    <rPh sb="14" eb="16">
      <t>デイネイ</t>
    </rPh>
    <rPh sb="16" eb="17">
      <t>チ</t>
    </rPh>
    <phoneticPr fontId="4"/>
  </si>
  <si>
    <t>瓦礫・土砂崩落フィールド
(周回路)</t>
    <rPh sb="0" eb="2">
      <t>ガレキ</t>
    </rPh>
    <rPh sb="3" eb="5">
      <t>ドシャ</t>
    </rPh>
    <rPh sb="5" eb="7">
      <t>ホウラク</t>
    </rPh>
    <rPh sb="14" eb="15">
      <t>シュウ</t>
    </rPh>
    <rPh sb="15" eb="17">
      <t>カイロ</t>
    </rPh>
    <phoneticPr fontId="4"/>
  </si>
  <si>
    <t>試験準備棟
整備室</t>
    <rPh sb="0" eb="2">
      <t>シケン</t>
    </rPh>
    <rPh sb="2" eb="4">
      <t>ジュンビ</t>
    </rPh>
    <rPh sb="4" eb="5">
      <t>トウ</t>
    </rPh>
    <rPh sb="6" eb="8">
      <t>セイビ</t>
    </rPh>
    <rPh sb="8" eb="9">
      <t>シツ</t>
    </rPh>
    <phoneticPr fontId="4"/>
  </si>
  <si>
    <t>試験準備棟
準備室1</t>
    <rPh sb="0" eb="5">
      <t>シケンジュンビトウ</t>
    </rPh>
    <rPh sb="6" eb="8">
      <t>ジュンビ</t>
    </rPh>
    <rPh sb="8" eb="9">
      <t>シツ</t>
    </rPh>
    <phoneticPr fontId="4"/>
  </si>
  <si>
    <t>試験準備棟
準備室2</t>
    <rPh sb="0" eb="5">
      <t>シケンジュンビトウ</t>
    </rPh>
    <rPh sb="6" eb="8">
      <t>ジュンビ</t>
    </rPh>
    <rPh sb="8" eb="9">
      <t>シツ</t>
    </rPh>
    <phoneticPr fontId="4"/>
  </si>
  <si>
    <t>屋外試験準備場</t>
    <rPh sb="0" eb="2">
      <t>オクガイ</t>
    </rPh>
    <rPh sb="2" eb="4">
      <t>シケン</t>
    </rPh>
    <rPh sb="4" eb="6">
      <t>ジュンビ</t>
    </rPh>
    <rPh sb="6" eb="7">
      <t>ジョウ</t>
    </rPh>
    <phoneticPr fontId="4"/>
  </si>
  <si>
    <t>簡易計測室A</t>
    <rPh sb="0" eb="2">
      <t>カンイ</t>
    </rPh>
    <rPh sb="2" eb="4">
      <t>ケイソク</t>
    </rPh>
    <rPh sb="4" eb="5">
      <t>シツ</t>
    </rPh>
    <phoneticPr fontId="4"/>
  </si>
  <si>
    <t>簡易計測室B</t>
    <rPh sb="0" eb="2">
      <t>カンイ</t>
    </rPh>
    <rPh sb="2" eb="4">
      <t>ケイソク</t>
    </rPh>
    <rPh sb="4" eb="5">
      <t>シツ</t>
    </rPh>
    <phoneticPr fontId="4"/>
  </si>
  <si>
    <t>RTF南側農地</t>
    <rPh sb="3" eb="5">
      <t>ミナミガワ</t>
    </rPh>
    <rPh sb="5" eb="7">
      <t>ノウチ</t>
    </rPh>
    <phoneticPr fontId="1"/>
  </si>
  <si>
    <t>RTF北側農地</t>
    <rPh sb="3" eb="5">
      <t>キタガワ</t>
    </rPh>
    <rPh sb="5" eb="7">
      <t>ノウチ</t>
    </rPh>
    <phoneticPr fontId="1"/>
  </si>
  <si>
    <t>浪江　滑走路</t>
    <rPh sb="3" eb="6">
      <t>カッソウロ</t>
    </rPh>
    <phoneticPr fontId="4"/>
  </si>
  <si>
    <t>浪江　滑走路付属格納庫
(計測室)</t>
    <rPh sb="3" eb="6">
      <t>カッソウロ</t>
    </rPh>
    <rPh sb="6" eb="8">
      <t>フゾク</t>
    </rPh>
    <rPh sb="8" eb="11">
      <t>カクノウコ</t>
    </rPh>
    <rPh sb="13" eb="15">
      <t>ケイソク</t>
    </rPh>
    <rPh sb="15" eb="16">
      <t>シツ</t>
    </rPh>
    <phoneticPr fontId="4"/>
  </si>
  <si>
    <t>浪江　滑走路付属格納庫
(格納庫)</t>
    <rPh sb="3" eb="6">
      <t>カッソウロ</t>
    </rPh>
    <rPh sb="6" eb="8">
      <t>フゾク</t>
    </rPh>
    <rPh sb="8" eb="11">
      <t>カクノウコ</t>
    </rPh>
    <rPh sb="13" eb="16">
      <t>カクノウコ</t>
    </rPh>
    <phoneticPr fontId="4"/>
  </si>
  <si>
    <t>浪江　滑走路付属格納庫
(簡易整備室)</t>
    <rPh sb="3" eb="6">
      <t>カッソウロ</t>
    </rPh>
    <rPh sb="6" eb="8">
      <t>フゾク</t>
    </rPh>
    <rPh sb="8" eb="11">
      <t>カクノウコ</t>
    </rPh>
    <rPh sb="13" eb="15">
      <t>カンイ</t>
    </rPh>
    <rPh sb="15" eb="17">
      <t>セイビ</t>
    </rPh>
    <rPh sb="17" eb="18">
      <t>シツ</t>
    </rPh>
    <phoneticPr fontId="4"/>
  </si>
  <si>
    <t>工事・メンテ</t>
    <rPh sb="0" eb="2">
      <t>コウジ</t>
    </rPh>
    <phoneticPr fontId="1"/>
  </si>
  <si>
    <t>ヘリポート</t>
    <phoneticPr fontId="4"/>
  </si>
  <si>
    <t>無人航空機落下受止試験装置</t>
    <phoneticPr fontId="1"/>
  </si>
  <si>
    <t>ドローンアナライザー</t>
    <phoneticPr fontId="1"/>
  </si>
  <si>
    <t>施設全体(浪江を除く)</t>
    <phoneticPr fontId="1"/>
  </si>
  <si>
    <t>南相馬海岸線（海上含む）</t>
    <rPh sb="0" eb="3">
      <t>ミナミソウマ</t>
    </rPh>
    <rPh sb="3" eb="6">
      <t>カイガンセン</t>
    </rPh>
    <rPh sb="7" eb="9">
      <t>カイジョウ</t>
    </rPh>
    <rPh sb="9" eb="10">
      <t>フク</t>
    </rPh>
    <phoneticPr fontId="1"/>
  </si>
  <si>
    <t>浪江海岸線（海上含む）</t>
    <rPh sb="0" eb="2">
      <t>ナミエ</t>
    </rPh>
    <rPh sb="2" eb="5">
      <t>カイガンセン</t>
    </rPh>
    <phoneticPr fontId="1"/>
  </si>
  <si>
    <t>No.</t>
  </si>
  <si>
    <t>使用日</t>
    <rPh sb="0" eb="3">
      <t>シヨウビ</t>
    </rPh>
    <phoneticPr fontId="1"/>
  </si>
  <si>
    <t>使用時間</t>
    <rPh sb="0" eb="2">
      <t>シヨウ</t>
    </rPh>
    <rPh sb="2" eb="4">
      <t>ジカン</t>
    </rPh>
    <phoneticPr fontId="1"/>
  </si>
  <si>
    <t>使用施設</t>
    <rPh sb="0" eb="2">
      <t>シヨウ</t>
    </rPh>
    <rPh sb="2" eb="4">
      <t>シセツ</t>
    </rPh>
    <phoneticPr fontId="1"/>
  </si>
  <si>
    <t>開始</t>
    <rPh sb="0" eb="2">
      <t>カイシ</t>
    </rPh>
    <phoneticPr fontId="1"/>
  </si>
  <si>
    <t>終了</t>
    <rPh sb="0" eb="2">
      <t>シュウリョウ</t>
    </rPh>
    <phoneticPr fontId="1"/>
  </si>
  <si>
    <t>テストピース</t>
    <phoneticPr fontId="1"/>
  </si>
  <si>
    <t>緩衝ネット付飛行場</t>
    <phoneticPr fontId="1"/>
  </si>
  <si>
    <t>案件内容</t>
    <rPh sb="0" eb="2">
      <t>アンケン</t>
    </rPh>
    <rPh sb="2" eb="4">
      <t>ナイヨウ</t>
    </rPh>
    <phoneticPr fontId="1"/>
  </si>
  <si>
    <t>承認段階</t>
    <rPh sb="0" eb="2">
      <t>ショウニン</t>
    </rPh>
    <rPh sb="2" eb="4">
      <t>ダンカイ</t>
    </rPh>
    <phoneticPr fontId="1"/>
  </si>
  <si>
    <t/>
  </si>
  <si>
    <t>項目</t>
    <rPh sb="0" eb="2">
      <t>コウモク</t>
    </rPh>
    <phoneticPr fontId="1"/>
  </si>
  <si>
    <t>ID</t>
    <phoneticPr fontId="1"/>
  </si>
  <si>
    <t>その他</t>
    <rPh sb="2" eb="3">
      <t>タ</t>
    </rPh>
    <phoneticPr fontId="1"/>
  </si>
  <si>
    <t>午前</t>
    <rPh sb="0" eb="2">
      <t>ゴゼン</t>
    </rPh>
    <phoneticPr fontId="1"/>
  </si>
  <si>
    <t>午後</t>
    <rPh sb="0" eb="2">
      <t>ゴゴ</t>
    </rPh>
    <phoneticPr fontId="1"/>
  </si>
  <si>
    <t>夜間</t>
    <rPh sb="0" eb="2">
      <t>ヤカン</t>
    </rPh>
    <phoneticPr fontId="1"/>
  </si>
  <si>
    <t>超過時間</t>
    <rPh sb="0" eb="4">
      <t>チョウカジカン</t>
    </rPh>
    <phoneticPr fontId="1"/>
  </si>
  <si>
    <t>施設・機器</t>
    <rPh sb="0" eb="2">
      <t>シセツ</t>
    </rPh>
    <rPh sb="3" eb="5">
      <t>キキ</t>
    </rPh>
    <phoneticPr fontId="1"/>
  </si>
  <si>
    <t>ID</t>
    <phoneticPr fontId="1"/>
  </si>
  <si>
    <t>無人航空機エリア</t>
    <rPh sb="0" eb="5">
      <t>ムジンコウクウキ</t>
    </rPh>
    <phoneticPr fontId="1"/>
  </si>
  <si>
    <t>-</t>
    <phoneticPr fontId="1"/>
  </si>
  <si>
    <t>水中・水上ロボットエリア</t>
    <rPh sb="0" eb="2">
      <t>スイチュウ</t>
    </rPh>
    <rPh sb="3" eb="5">
      <t>スイジョウ</t>
    </rPh>
    <phoneticPr fontId="1"/>
  </si>
  <si>
    <t>インフラ点検・災害対応エリア</t>
    <rPh sb="4" eb="6">
      <t>テンケン</t>
    </rPh>
    <rPh sb="7" eb="11">
      <t>サイガイタイオウ</t>
    </rPh>
    <phoneticPr fontId="1"/>
  </si>
  <si>
    <t>開発基盤エリア</t>
    <rPh sb="0" eb="4">
      <t>カイハツキバン</t>
    </rPh>
    <phoneticPr fontId="1"/>
  </si>
  <si>
    <t>対象週</t>
    <rPh sb="0" eb="3">
      <t>タイショウシュウ</t>
    </rPh>
    <phoneticPr fontId="1"/>
  </si>
  <si>
    <t>施設ID</t>
    <rPh sb="0" eb="2">
      <t>シセツ</t>
    </rPh>
    <phoneticPr fontId="1"/>
  </si>
  <si>
    <t>日付</t>
    <rPh sb="0" eb="2">
      <t>ヒヅケ</t>
    </rPh>
    <phoneticPr fontId="1"/>
  </si>
  <si>
    <t>ID（施設-日付）</t>
    <rPh sb="3" eb="5">
      <t>シセツ</t>
    </rPh>
    <rPh sb="6" eb="8">
      <t>ヒヅケ</t>
    </rPh>
    <phoneticPr fontId="1"/>
  </si>
  <si>
    <t>開始時刻（日）</t>
    <rPh sb="0" eb="4">
      <t>カイシジコク</t>
    </rPh>
    <rPh sb="5" eb="6">
      <t>ニチ</t>
    </rPh>
    <phoneticPr fontId="1"/>
  </si>
  <si>
    <t>終了時刻（日）</t>
    <rPh sb="0" eb="2">
      <t>シュウリョウ</t>
    </rPh>
    <rPh sb="2" eb="4">
      <t>ジコク</t>
    </rPh>
    <rPh sb="5" eb="6">
      <t>ニチ</t>
    </rPh>
    <phoneticPr fontId="1"/>
  </si>
  <si>
    <t>この列以降はデータ処理列</t>
    <rPh sb="2" eb="5">
      <t>レツイコウ</t>
    </rPh>
    <rPh sb="9" eb="12">
      <t>ショリレツ</t>
    </rPh>
    <phoneticPr fontId="1"/>
  </si>
  <si>
    <t>施設全体(南相馬・浪江）</t>
    <rPh sb="5" eb="8">
      <t>ミナミソウマ</t>
    </rPh>
    <rPh sb="9" eb="11">
      <t>ナミエ</t>
    </rPh>
    <phoneticPr fontId="1"/>
  </si>
  <si>
    <t>施設全体(南相馬)※浪江除く</t>
    <rPh sb="5" eb="8">
      <t>ミナミソウマ</t>
    </rPh>
    <rPh sb="10" eb="13">
      <t>ナミエノゾ</t>
    </rPh>
    <phoneticPr fontId="1"/>
  </si>
  <si>
    <t>対象はどこまでか要確認</t>
    <rPh sb="0" eb="2">
      <t>タイショウ</t>
    </rPh>
    <rPh sb="8" eb="11">
      <t>ヨウカクニン</t>
    </rPh>
    <phoneticPr fontId="1"/>
  </si>
  <si>
    <t>1日目</t>
    <rPh sb="1" eb="3">
      <t>ニチメ</t>
    </rPh>
    <phoneticPr fontId="1"/>
  </si>
  <si>
    <t>2日目</t>
    <rPh sb="1" eb="3">
      <t>ニチメ</t>
    </rPh>
    <phoneticPr fontId="1"/>
  </si>
  <si>
    <t>3日目</t>
    <rPh sb="1" eb="3">
      <t>ニチメ</t>
    </rPh>
    <phoneticPr fontId="1"/>
  </si>
  <si>
    <t>4日目</t>
    <rPh sb="1" eb="3">
      <t>ニチメ</t>
    </rPh>
    <phoneticPr fontId="1"/>
  </si>
  <si>
    <t>5日目</t>
    <rPh sb="1" eb="3">
      <t>ニチメ</t>
    </rPh>
    <phoneticPr fontId="1"/>
  </si>
  <si>
    <t>6日目</t>
    <rPh sb="1" eb="3">
      <t>ニチメ</t>
    </rPh>
    <phoneticPr fontId="1"/>
  </si>
  <si>
    <t>7日目</t>
    <rPh sb="1" eb="3">
      <t>ニチメ</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</si>
  <si>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</si>
  <si>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</si>
  <si>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</si>
  <si>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</si>
  <si>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</si>
  <si>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</si>
  <si>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</si>
  <si>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001</t>
    <phoneticPr fontId="1"/>
  </si>
  <si>
    <t>002</t>
  </si>
  <si>
    <t>003</t>
  </si>
  <si>
    <t>004</t>
  </si>
  <si>
    <t>005</t>
  </si>
  <si>
    <t>006</t>
  </si>
  <si>
    <t>007</t>
  </si>
  <si>
    <t>008</t>
  </si>
  <si>
    <t>009</t>
  </si>
  <si>
    <t>010</t>
  </si>
  <si>
    <t>011</t>
  </si>
  <si>
    <t>012</t>
  </si>
  <si>
    <t>013</t>
  </si>
  <si>
    <t>014</t>
  </si>
  <si>
    <t>015</t>
  </si>
  <si>
    <t>016</t>
  </si>
  <si>
    <t>017</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</si>
  <si>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</si>
  <si>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</si>
  <si>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</si>
  <si>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</si>
  <si>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</si>
  <si>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</si>
  <si>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</si>
  <si>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</si>
  <si>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</si>
  <si>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</si>
  <si>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</si>
  <si>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</si>
  <si>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</si>
  <si>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</si>
  <si>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</si>
  <si>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</si>
  <si>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</si>
  <si>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</si>
  <si>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</si>
  <si>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</si>
  <si>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</si>
  <si>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</si>
  <si>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</si>
  <si>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</si>
  <si>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</si>
  <si>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</si>
  <si>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</si>
  <si>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</si>
  <si>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</si>
  <si>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</si>
  <si>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</si>
  <si>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</si>
  <si>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</si>
  <si>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</si>
  <si>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</si>
  <si>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</si>
  <si>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</si>
  <si>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</si>
  <si>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</si>
  <si>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</si>
  <si>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</si>
  <si>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</si>
  <si>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</si>
  <si>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</si>
  <si>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</si>
  <si>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</si>
  <si>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</si>
  <si>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</si>
  <si>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</si>
  <si>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</si>
  <si>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</si>
  <si>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</si>
  <si>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002</t>
    <phoneticPr fontId="1"/>
  </si>
  <si>
    <t>003</t>
    <phoneticPr fontId="1"/>
  </si>
  <si>
    <t>026</t>
    <phoneticPr fontId="1"/>
  </si>
  <si>
    <t>037</t>
    <phoneticPr fontId="1"/>
  </si>
  <si>
    <t>カンファレンスホール
(ホワイエを含む)</t>
    <rPh sb="17" eb="18">
      <t>フク</t>
    </rPh>
    <phoneticPr fontId="8"/>
  </si>
  <si>
    <t>会議室1</t>
    <rPh sb="0" eb="3">
      <t>カイギシツ</t>
    </rPh>
    <phoneticPr fontId="8"/>
  </si>
  <si>
    <t>会議室2</t>
    <rPh sb="0" eb="3">
      <t>カイギシツ</t>
    </rPh>
    <phoneticPr fontId="8"/>
  </si>
  <si>
    <t>会議室3</t>
    <rPh sb="0" eb="3">
      <t>カイギシツ</t>
    </rPh>
    <phoneticPr fontId="8"/>
  </si>
  <si>
    <t>201号室(会議室)</t>
    <rPh sb="3" eb="5">
      <t>ゴウシツ</t>
    </rPh>
    <rPh sb="6" eb="9">
      <t>カイギシツ</t>
    </rPh>
    <phoneticPr fontId="8"/>
  </si>
  <si>
    <t>202号室(会議室)</t>
    <rPh sb="3" eb="5">
      <t>ゴウシツ</t>
    </rPh>
    <rPh sb="6" eb="9">
      <t>カイギシツ</t>
    </rPh>
    <phoneticPr fontId="8"/>
  </si>
  <si>
    <t>保管庫</t>
    <rPh sb="0" eb="3">
      <t>ホカンコ</t>
    </rPh>
    <phoneticPr fontId="8"/>
  </si>
  <si>
    <t>屋内試験場</t>
    <rPh sb="0" eb="2">
      <t>オクナイ</t>
    </rPh>
    <rPh sb="2" eb="5">
      <t>シケンジョウ</t>
    </rPh>
    <phoneticPr fontId="8"/>
  </si>
  <si>
    <t>発煙模擬装置</t>
    <rPh sb="0" eb="2">
      <t>ハツエン</t>
    </rPh>
    <rPh sb="2" eb="4">
      <t>モギ</t>
    </rPh>
    <rPh sb="4" eb="6">
      <t>ソウチ</t>
    </rPh>
    <phoneticPr fontId="8"/>
  </si>
  <si>
    <t>被災者模擬装置</t>
    <rPh sb="0" eb="3">
      <t>ヒサイシャ</t>
    </rPh>
    <rPh sb="3" eb="5">
      <t>モギ</t>
    </rPh>
    <rPh sb="5" eb="7">
      <t>ソウチ</t>
    </rPh>
    <phoneticPr fontId="8"/>
  </si>
  <si>
    <t>屋外大型モニタシステム</t>
    <rPh sb="0" eb="2">
      <t>オクガイ</t>
    </rPh>
    <rPh sb="2" eb="4">
      <t>オオガタ</t>
    </rPh>
    <phoneticPr fontId="8"/>
  </si>
  <si>
    <t>投光機</t>
    <rPh sb="0" eb="2">
      <t>トウコウ</t>
    </rPh>
    <rPh sb="2" eb="3">
      <t>キ</t>
    </rPh>
    <phoneticPr fontId="8"/>
  </si>
  <si>
    <t>発電機</t>
    <rPh sb="0" eb="3">
      <t>ハツデンキ</t>
    </rPh>
    <phoneticPr fontId="8"/>
  </si>
  <si>
    <t>高速度ｶﾒﾗ</t>
    <rPh sb="0" eb="3">
      <t>コウソクド</t>
    </rPh>
    <phoneticPr fontId="8"/>
  </si>
  <si>
    <t>映像記録システム</t>
    <rPh sb="0" eb="2">
      <t>エイゾウ</t>
    </rPh>
    <rPh sb="2" eb="4">
      <t>キロク</t>
    </rPh>
    <phoneticPr fontId="8"/>
  </si>
  <si>
    <t>3Dモーションキャプチャー</t>
  </si>
  <si>
    <t>貸出テント</t>
  </si>
  <si>
    <t>耐圧試験装置</t>
    <rPh sb="0" eb="2">
      <t>タイアツ</t>
    </rPh>
    <rPh sb="2" eb="4">
      <t>シケン</t>
    </rPh>
    <rPh sb="4" eb="6">
      <t>ソウチ</t>
    </rPh>
    <phoneticPr fontId="1"/>
  </si>
  <si>
    <t>塵埃試験装置</t>
    <rPh sb="0" eb="1">
      <t>チリ</t>
    </rPh>
    <rPh sb="1" eb="2">
      <t>ホコリ</t>
    </rPh>
    <rPh sb="2" eb="4">
      <t>シケン</t>
    </rPh>
    <rPh sb="4" eb="6">
      <t>ソウチ</t>
    </rPh>
    <phoneticPr fontId="1"/>
  </si>
  <si>
    <t>防水試験装置</t>
    <rPh sb="0" eb="2">
      <t>ボウスイ</t>
    </rPh>
    <rPh sb="2" eb="4">
      <t>シケン</t>
    </rPh>
    <rPh sb="4" eb="6">
      <t>ソウチ</t>
    </rPh>
    <phoneticPr fontId="1"/>
  </si>
  <si>
    <t>降雨・霧雨試験装置</t>
    <rPh sb="0" eb="2">
      <t>コウウ</t>
    </rPh>
    <rPh sb="3" eb="4">
      <t>キリ</t>
    </rPh>
    <rPh sb="4" eb="5">
      <t>アメ</t>
    </rPh>
    <rPh sb="5" eb="7">
      <t>シケン</t>
    </rPh>
    <rPh sb="7" eb="9">
      <t>ソウチ</t>
    </rPh>
    <phoneticPr fontId="1"/>
  </si>
  <si>
    <t>耐風試験装置</t>
    <rPh sb="0" eb="2">
      <t>タイフウ</t>
    </rPh>
    <rPh sb="2" eb="4">
      <t>シケン</t>
    </rPh>
    <rPh sb="4" eb="6">
      <t>ソウチ</t>
    </rPh>
    <phoneticPr fontId="1"/>
  </si>
  <si>
    <t>シャワー室</t>
    <rPh sb="4" eb="5">
      <t>シツ</t>
    </rPh>
    <phoneticPr fontId="1"/>
  </si>
  <si>
    <t>101</t>
    <phoneticPr fontId="1"/>
  </si>
  <si>
    <t>102</t>
  </si>
  <si>
    <t>103</t>
  </si>
  <si>
    <t>104</t>
  </si>
  <si>
    <t>105</t>
  </si>
  <si>
    <t>106</t>
  </si>
  <si>
    <t>107</t>
  </si>
  <si>
    <t>108</t>
  </si>
  <si>
    <t>109</t>
  </si>
  <si>
    <t>110</t>
  </si>
  <si>
    <t>111</t>
  </si>
  <si>
    <t>112</t>
  </si>
  <si>
    <t>113</t>
  </si>
  <si>
    <t>114</t>
  </si>
  <si>
    <t>115</t>
  </si>
  <si>
    <t>116</t>
  </si>
  <si>
    <t>117</t>
  </si>
  <si>
    <t>118</t>
  </si>
  <si>
    <t>119</t>
  </si>
  <si>
    <t>120</t>
  </si>
  <si>
    <t>121</t>
  </si>
  <si>
    <t>122</t>
  </si>
  <si>
    <t>123</t>
  </si>
  <si>
    <t>カンファレンスホール
(ホワイエを含む)</t>
    <rPh sb="17" eb="18">
      <t>フク</t>
    </rPh>
    <phoneticPr fontId="4"/>
  </si>
  <si>
    <t>会議室1</t>
    <rPh sb="0" eb="3">
      <t>カイギシツ</t>
    </rPh>
    <phoneticPr fontId="4"/>
  </si>
  <si>
    <t>会議室2</t>
    <rPh sb="0" eb="3">
      <t>カイギシツ</t>
    </rPh>
    <phoneticPr fontId="4"/>
  </si>
  <si>
    <t>123</t>
    <phoneticPr fontId="1"/>
  </si>
  <si>
    <t>A-AC列は受付簿データのコピー　ただし、使用しているのはC、D、E、I、K列のみ  ⇒この部分のコピペはさすがにマクロが良いか</t>
    <rPh sb="4" eb="5">
      <t>レツ</t>
    </rPh>
    <rPh sb="6" eb="9">
      <t>ウケツケボ</t>
    </rPh>
    <rPh sb="21" eb="23">
      <t>シヨウ</t>
    </rPh>
    <rPh sb="38" eb="39">
      <t>レツ</t>
    </rPh>
    <rPh sb="46" eb="48">
      <t>ブブン</t>
    </rPh>
    <rPh sb="61" eb="62">
      <t>ヨ</t>
    </rPh>
    <phoneticPr fontId="1"/>
  </si>
  <si>
    <t>※</t>
    <phoneticPr fontId="1"/>
  </si>
  <si>
    <t>←エリア毎にグループ化しています</t>
    <rPh sb="4" eb="5">
      <t>ゴト</t>
    </rPh>
    <rPh sb="10" eb="11">
      <t>カ</t>
    </rPh>
    <phoneticPr fontId="1"/>
  </si>
  <si>
    <t>会議室3</t>
    <rPh sb="0" eb="3">
      <t>カイギシツ</t>
    </rPh>
    <phoneticPr fontId="4"/>
  </si>
  <si>
    <t>201号室(会議室)</t>
    <rPh sb="3" eb="5">
      <t>ゴウシツ</t>
    </rPh>
    <rPh sb="6" eb="9">
      <t>カイギシツ</t>
    </rPh>
    <phoneticPr fontId="4"/>
  </si>
  <si>
    <t>202号室(会議室)</t>
    <rPh sb="3" eb="5">
      <t>ゴウシツ</t>
    </rPh>
    <rPh sb="6" eb="9">
      <t>カイギシツ</t>
    </rPh>
    <phoneticPr fontId="4"/>
  </si>
  <si>
    <t>発煙模擬装置</t>
    <rPh sb="0" eb="2">
      <t>ハツエン</t>
    </rPh>
    <rPh sb="2" eb="4">
      <t>モギ</t>
    </rPh>
    <rPh sb="4" eb="6">
      <t>ソウチ</t>
    </rPh>
    <phoneticPr fontId="4"/>
  </si>
  <si>
    <t>投光機</t>
    <rPh sb="0" eb="2">
      <t>トウコウ</t>
    </rPh>
    <rPh sb="2" eb="3">
      <t>キ</t>
    </rPh>
    <phoneticPr fontId="4"/>
  </si>
  <si>
    <t>映像記録システム</t>
    <rPh sb="0" eb="2">
      <t>エイゾウ</t>
    </rPh>
    <rPh sb="2" eb="4">
      <t>キロク</t>
    </rPh>
    <phoneticPr fontId="4"/>
  </si>
  <si>
    <t>被災者模擬装置</t>
    <rPh sb="0" eb="3">
      <t>ヒサイシャ</t>
    </rPh>
    <rPh sb="3" eb="5">
      <t>モギ</t>
    </rPh>
    <rPh sb="5" eb="7">
      <t>ソウチ</t>
    </rPh>
    <phoneticPr fontId="4"/>
  </si>
  <si>
    <t>発電機</t>
    <rPh sb="0" eb="3">
      <t>ハツデンキ</t>
    </rPh>
    <phoneticPr fontId="4"/>
  </si>
  <si>
    <t>屋外大型モニタシステム</t>
    <rPh sb="0" eb="2">
      <t>オクガイ</t>
    </rPh>
    <rPh sb="2" eb="4">
      <t>オオガタ</t>
    </rPh>
    <phoneticPr fontId="4"/>
  </si>
  <si>
    <t>高速度ｶﾒﾗ</t>
    <rPh sb="0" eb="3">
      <t>コウソクド</t>
    </rPh>
    <phoneticPr fontId="4"/>
  </si>
  <si>
    <t>RTF北側農地</t>
    <rPh sb="3" eb="5">
      <t>キタガワ</t>
    </rPh>
    <rPh sb="5" eb="7">
      <t>ノウチ</t>
    </rPh>
    <phoneticPr fontId="4"/>
  </si>
  <si>
    <t>RTF南側農地</t>
    <rPh sb="3" eb="5">
      <t>ミナミガワ</t>
    </rPh>
    <rPh sb="5" eb="7">
      <t>ノウチ</t>
    </rPh>
    <phoneticPr fontId="4"/>
  </si>
  <si>
    <t>緩衝ネット付飛行場</t>
    <phoneticPr fontId="4"/>
  </si>
  <si>
    <t>無人航空機落下受止試験装置</t>
    <phoneticPr fontId="4"/>
  </si>
  <si>
    <t>ドローンアナライザー</t>
    <phoneticPr fontId="4"/>
  </si>
  <si>
    <t>屋内水槽試験棟附属設備
(水流発生装置(小水槽用))</t>
    <rPh sb="0" eb="11">
      <t>オクナイスイソウシケントウフゾクセツビ</t>
    </rPh>
    <rPh sb="13" eb="19">
      <t>スイリュウハッセイソウチ</t>
    </rPh>
    <rPh sb="20" eb="21">
      <t>ショウ</t>
    </rPh>
    <rPh sb="21" eb="23">
      <t>スイソウ</t>
    </rPh>
    <rPh sb="23" eb="24">
      <t>ヨウ</t>
    </rPh>
    <phoneticPr fontId="4"/>
  </si>
  <si>
    <t>屋内水槽試験棟附属設備
(水流発生装置(大水槽用))</t>
    <rPh sb="0" eb="11">
      <t>オクナイスイソウシケントウフゾクセツビ</t>
    </rPh>
    <rPh sb="13" eb="19">
      <t>スイリュウハッセイソウチ</t>
    </rPh>
    <rPh sb="20" eb="21">
      <t>ダイ</t>
    </rPh>
    <rPh sb="21" eb="23">
      <t>スイソウ</t>
    </rPh>
    <rPh sb="23" eb="24">
      <t>ヨウ</t>
    </rPh>
    <phoneticPr fontId="4"/>
  </si>
  <si>
    <t>音響ソナー</t>
    <rPh sb="0" eb="2">
      <t>オンキョウ</t>
    </rPh>
    <phoneticPr fontId="4"/>
  </si>
  <si>
    <t>水中モーションキャプチャ</t>
    <rPh sb="0" eb="2">
      <t>スイチュウ</t>
    </rPh>
    <phoneticPr fontId="4"/>
  </si>
  <si>
    <t>テストピース</t>
    <phoneticPr fontId="4"/>
  </si>
  <si>
    <t>高専教材</t>
    <rPh sb="0" eb="2">
      <t>コウセン</t>
    </rPh>
    <rPh sb="2" eb="4">
      <t>キョウザイ</t>
    </rPh>
    <phoneticPr fontId="4"/>
  </si>
  <si>
    <t>トラス橋</t>
    <rPh sb="3" eb="4">
      <t>ハシ</t>
    </rPh>
    <phoneticPr fontId="4"/>
  </si>
  <si>
    <t>赤外線サーモグラフィー</t>
    <rPh sb="0" eb="3">
      <t>セキガイセン</t>
    </rPh>
    <phoneticPr fontId="4"/>
  </si>
  <si>
    <t>3Dモーションキャプチャー</t>
    <phoneticPr fontId="4"/>
  </si>
  <si>
    <t>貸出テント</t>
    <phoneticPr fontId="4"/>
  </si>
  <si>
    <t>耐圧試験装置</t>
    <rPh sb="0" eb="2">
      <t>タイアツ</t>
    </rPh>
    <rPh sb="2" eb="4">
      <t>シケン</t>
    </rPh>
    <rPh sb="4" eb="6">
      <t>ソウチ</t>
    </rPh>
    <phoneticPr fontId="4"/>
  </si>
  <si>
    <t>塵埃試験装置</t>
    <rPh sb="0" eb="1">
      <t>チリ</t>
    </rPh>
    <rPh sb="1" eb="2">
      <t>ホコリ</t>
    </rPh>
    <rPh sb="2" eb="4">
      <t>シケン</t>
    </rPh>
    <rPh sb="4" eb="6">
      <t>ソウチ</t>
    </rPh>
    <phoneticPr fontId="4"/>
  </si>
  <si>
    <t>防水試験装置</t>
    <rPh sb="0" eb="2">
      <t>ボウスイ</t>
    </rPh>
    <rPh sb="2" eb="4">
      <t>シケン</t>
    </rPh>
    <rPh sb="4" eb="6">
      <t>ソウチ</t>
    </rPh>
    <phoneticPr fontId="4"/>
  </si>
  <si>
    <t>降雨・霧雨試験装置</t>
    <rPh sb="0" eb="2">
      <t>コウウ</t>
    </rPh>
    <rPh sb="3" eb="4">
      <t>キリ</t>
    </rPh>
    <rPh sb="4" eb="5">
      <t>アメ</t>
    </rPh>
    <rPh sb="5" eb="7">
      <t>シケン</t>
    </rPh>
    <rPh sb="7" eb="9">
      <t>ソウチ</t>
    </rPh>
    <phoneticPr fontId="4"/>
  </si>
  <si>
    <t>耐風試験装置</t>
    <rPh sb="0" eb="2">
      <t>タイフウ</t>
    </rPh>
    <rPh sb="2" eb="4">
      <t>シケン</t>
    </rPh>
    <rPh sb="4" eb="6">
      <t>ソウチ</t>
    </rPh>
    <phoneticPr fontId="4"/>
  </si>
  <si>
    <t>シャワー室</t>
    <rPh sb="4" eb="5">
      <t>シツ</t>
    </rPh>
    <phoneticPr fontId="4"/>
  </si>
  <si>
    <t>貸出数</t>
    <rPh sb="0" eb="3">
      <t>カシダシスウ</t>
    </rPh>
    <phoneticPr fontId="1"/>
  </si>
  <si>
    <t>chk</t>
    <phoneticPr fontId="1"/>
  </si>
  <si>
    <t>貸出数</t>
    <rPh sb="0" eb="3">
      <t>カシダシスウ</t>
    </rPh>
    <phoneticPr fontId="1"/>
  </si>
  <si>
    <t>1</t>
    <phoneticPr fontId="1"/>
  </si>
  <si>
    <t>2</t>
    <phoneticPr fontId="1"/>
  </si>
  <si>
    <t>4</t>
    <phoneticPr fontId="1"/>
  </si>
  <si>
    <t>3</t>
    <phoneticPr fontId="1"/>
  </si>
  <si>
    <t>064</t>
    <phoneticPr fontId="1"/>
  </si>
  <si>
    <t>日付編集</t>
    <rPh sb="0" eb="4">
      <t>ヒヅケヘンシュウ</t>
    </rPh>
    <phoneticPr fontId="1"/>
  </si>
  <si>
    <t>トータルステーション</t>
    <phoneticPr fontId="1"/>
  </si>
  <si>
    <t>071</t>
    <phoneticPr fontId="1"/>
  </si>
  <si>
    <t>←1/1の曜日から開始日（月曜日）を設定</t>
    <rPh sb="5" eb="7">
      <t>ヨウビ</t>
    </rPh>
    <rPh sb="9" eb="11">
      <t>カイシ</t>
    </rPh>
    <rPh sb="11" eb="12">
      <t>ビ</t>
    </rPh>
    <rPh sb="13" eb="16">
      <t>ゲツヨウビ</t>
    </rPh>
    <rPh sb="18" eb="20">
      <t>セッテイ</t>
    </rPh>
    <phoneticPr fontId="1"/>
  </si>
  <si>
    <t>018</t>
    <phoneticPr fontId="1"/>
  </si>
  <si>
    <t>025</t>
    <phoneticPr fontId="1"/>
  </si>
  <si>
    <t>036</t>
    <phoneticPr fontId="1"/>
  </si>
  <si>
    <t>063</t>
    <phoneticPr fontId="1"/>
  </si>
  <si>
    <t>←②予約可能な期間（最終日）</t>
    <rPh sb="2" eb="6">
      <t>ヨヤクカノウ</t>
    </rPh>
    <rPh sb="7" eb="9">
      <t>キカン</t>
    </rPh>
    <rPh sb="10" eb="13">
      <t>サイシュウビ</t>
    </rPh>
    <phoneticPr fontId="1"/>
  </si>
  <si>
    <t>※Ｃ列は①～②の期間表示されるようになってます。（②の週は表示されてしまいますが…）</t>
    <rPh sb="2" eb="3">
      <t>レツ</t>
    </rPh>
    <rPh sb="8" eb="10">
      <t>キカン</t>
    </rPh>
    <rPh sb="10" eb="12">
      <t>ヒョウジ</t>
    </rPh>
    <rPh sb="27" eb="28">
      <t>シュウ</t>
    </rPh>
    <rPh sb="29" eb="31">
      <t>ヒョウジ</t>
    </rPh>
    <phoneticPr fontId="1"/>
  </si>
  <si>
    <t>翌年の3/31</t>
    <rPh sb="0" eb="2">
      <t>ヨクトシ</t>
    </rPh>
    <phoneticPr fontId="1"/>
  </si>
  <si>
    <t>今日から１年後の日付</t>
    <rPh sb="0" eb="2">
      <t>キョウ</t>
    </rPh>
    <rPh sb="5" eb="7">
      <t>ネンゴ</t>
    </rPh>
    <rPh sb="8" eb="10">
      <t>ヒヅケ</t>
    </rPh>
    <phoneticPr fontId="1"/>
  </si>
  <si>
    <t>①を更新日の２週間後とかにすると、入居者が年間申請している使用案件に支障が出る？</t>
    <rPh sb="2" eb="5">
      <t>コウシンビ</t>
    </rPh>
    <rPh sb="7" eb="10">
      <t>シュウカンゴ</t>
    </rPh>
    <rPh sb="17" eb="20">
      <t>ニュウキョシャ</t>
    </rPh>
    <rPh sb="21" eb="25">
      <t>ネンカンシンセイ</t>
    </rPh>
    <rPh sb="29" eb="31">
      <t>シヨウ</t>
    </rPh>
    <rPh sb="31" eb="33">
      <t>アンケン</t>
    </rPh>
    <rPh sb="34" eb="36">
      <t>シショウ</t>
    </rPh>
    <rPh sb="37" eb="38">
      <t>デ</t>
    </rPh>
    <phoneticPr fontId="1"/>
  </si>
  <si>
    <t>←①今週の月曜日です。２週間後とかにしたければ”+14”</t>
    <rPh sb="2" eb="4">
      <t>コンシュウ</t>
    </rPh>
    <rPh sb="5" eb="8">
      <t>ゲツヨウビ</t>
    </rPh>
    <rPh sb="12" eb="15">
      <t>シュウカンゴ</t>
    </rPh>
    <phoneticPr fontId="1"/>
  </si>
  <si>
    <t>音響ソナー</t>
    <phoneticPr fontId="1"/>
  </si>
  <si>
    <t>水中モーションキャプチャ</t>
    <phoneticPr fontId="1"/>
  </si>
  <si>
    <t>1階(西)</t>
    <phoneticPr fontId="1"/>
  </si>
  <si>
    <t>1階(東)</t>
    <phoneticPr fontId="1"/>
  </si>
  <si>
    <t>2階</t>
    <phoneticPr fontId="1"/>
  </si>
  <si>
    <t>3階</t>
    <phoneticPr fontId="1"/>
  </si>
  <si>
    <t>4階</t>
    <phoneticPr fontId="1"/>
  </si>
  <si>
    <t>5・6階</t>
    <phoneticPr fontId="1"/>
  </si>
  <si>
    <t>全体</t>
    <rPh sb="0" eb="2">
      <t>ゼンタイ</t>
    </rPh>
    <phoneticPr fontId="1"/>
  </si>
  <si>
    <t>1(ビル型)</t>
    <phoneticPr fontId="1"/>
  </si>
  <si>
    <t>2(住宅型)</t>
    <phoneticPr fontId="1"/>
  </si>
  <si>
    <t>3(住宅型)</t>
    <phoneticPr fontId="1"/>
  </si>
  <si>
    <t>準備室1</t>
    <phoneticPr fontId="1"/>
  </si>
  <si>
    <t>準備室2</t>
    <phoneticPr fontId="1"/>
  </si>
  <si>
    <t>整備室</t>
    <phoneticPr fontId="1"/>
  </si>
  <si>
    <t>会議室１</t>
    <rPh sb="0" eb="3">
      <t>カイギシツ</t>
    </rPh>
    <phoneticPr fontId="1"/>
  </si>
  <si>
    <t>会議室２</t>
    <rPh sb="0" eb="3">
      <t>カイギシツ</t>
    </rPh>
    <phoneticPr fontId="1"/>
  </si>
  <si>
    <t>会議室３</t>
    <rPh sb="0" eb="3">
      <t>カイギシツ</t>
    </rPh>
    <phoneticPr fontId="1"/>
  </si>
  <si>
    <t>201号室</t>
    <rPh sb="3" eb="5">
      <t>ゴウシツ</t>
    </rPh>
    <phoneticPr fontId="1"/>
  </si>
  <si>
    <t>202号室</t>
    <rPh sb="3" eb="5">
      <t>ゴウシツ</t>
    </rPh>
    <phoneticPr fontId="1"/>
  </si>
  <si>
    <t>施設・設備</t>
    <rPh sb="0" eb="2">
      <t>シセツ</t>
    </rPh>
    <rPh sb="3" eb="5">
      <t>セツビ</t>
    </rPh>
    <phoneticPr fontId="1"/>
  </si>
  <si>
    <r>
      <rPr>
        <sz val="11"/>
        <color theme="4" tint="0.59999389629810485"/>
        <rFont val="游ゴシック"/>
        <family val="3"/>
        <charset val="128"/>
        <scheme val="minor"/>
      </rPr>
      <t xml:space="preserve">01 </t>
    </r>
    <r>
      <rPr>
        <sz val="11"/>
        <color theme="1"/>
        <rFont val="游ゴシック"/>
        <family val="2"/>
        <charset val="128"/>
        <scheme val="minor"/>
      </rPr>
      <t>南相馬　滑走路</t>
    </r>
    <rPh sb="3" eb="6">
      <t>ミナミソウマ</t>
    </rPh>
    <rPh sb="7" eb="10">
      <t>カッソウロ</t>
    </rPh>
    <phoneticPr fontId="4"/>
  </si>
  <si>
    <t>02 南相馬　滑走路付属格納庫</t>
    <phoneticPr fontId="1"/>
  </si>
  <si>
    <t>05 浪江　滑走路付属格納庫</t>
    <rPh sb="6" eb="9">
      <t>カッソウロ</t>
    </rPh>
    <rPh sb="9" eb="11">
      <t>フゾク</t>
    </rPh>
    <rPh sb="11" eb="14">
      <t>カクノウコ</t>
    </rPh>
    <phoneticPr fontId="4"/>
  </si>
  <si>
    <t>06 通信塔</t>
    <rPh sb="3" eb="5">
      <t>ツウシン</t>
    </rPh>
    <rPh sb="5" eb="6">
      <t>トウ</t>
    </rPh>
    <phoneticPr fontId="4"/>
  </si>
  <si>
    <t>06 通信塔</t>
    <phoneticPr fontId="4"/>
  </si>
  <si>
    <t>12 屋内水槽試験棟</t>
    <rPh sb="3" eb="5">
      <t>オクナイ</t>
    </rPh>
    <rPh sb="5" eb="7">
      <t>スイソウ</t>
    </rPh>
    <rPh sb="7" eb="9">
      <t>シケン</t>
    </rPh>
    <rPh sb="9" eb="10">
      <t>トウ</t>
    </rPh>
    <phoneticPr fontId="4"/>
  </si>
  <si>
    <t>23 試験用プラント</t>
    <rPh sb="3" eb="6">
      <t>シケンヨウ</t>
    </rPh>
    <phoneticPr fontId="4"/>
  </si>
  <si>
    <t>24 市街地フィールド</t>
    <rPh sb="3" eb="6">
      <t>シガイチ</t>
    </rPh>
    <phoneticPr fontId="4"/>
  </si>
  <si>
    <t>25 市街地フィールドガレージ</t>
    <rPh sb="3" eb="6">
      <t>シガイチ</t>
    </rPh>
    <phoneticPr fontId="4"/>
  </si>
  <si>
    <t>26 瓦礫・土砂崩落フィールド</t>
    <rPh sb="3" eb="5">
      <t>ガレキ</t>
    </rPh>
    <rPh sb="6" eb="8">
      <t>ドシャ</t>
    </rPh>
    <rPh sb="8" eb="10">
      <t>ホウラク</t>
    </rPh>
    <phoneticPr fontId="4"/>
  </si>
  <si>
    <t>33 試験準備棟</t>
    <rPh sb="3" eb="8">
      <t>シケンジュンビトウ</t>
    </rPh>
    <phoneticPr fontId="4"/>
  </si>
  <si>
    <t>33 試験準備棟</t>
    <rPh sb="3" eb="5">
      <t>シケン</t>
    </rPh>
    <rPh sb="5" eb="7">
      <t>ジュンビ</t>
    </rPh>
    <rPh sb="7" eb="8">
      <t>トウ</t>
    </rPh>
    <phoneticPr fontId="4"/>
  </si>
  <si>
    <t>35 附属機材</t>
    <rPh sb="3" eb="7">
      <t>フゾクキザイ</t>
    </rPh>
    <phoneticPr fontId="4"/>
  </si>
  <si>
    <t>37 会議室</t>
    <rPh sb="3" eb="6">
      <t>カイギシツ</t>
    </rPh>
    <phoneticPr fontId="4"/>
  </si>
  <si>
    <r>
      <rPr>
        <sz val="11"/>
        <color theme="4" tint="0.59999389629810485"/>
        <rFont val="游ゴシック"/>
        <family val="3"/>
        <charset val="128"/>
        <scheme val="minor"/>
      </rPr>
      <t xml:space="preserve">02 </t>
    </r>
    <r>
      <rPr>
        <sz val="11"/>
        <color theme="1"/>
        <rFont val="游ゴシック"/>
        <family val="2"/>
        <charset val="128"/>
        <scheme val="minor"/>
      </rPr>
      <t>南相馬　滑走路付属格納庫</t>
    </r>
    <rPh sb="3" eb="6">
      <t>ミナミソウマ</t>
    </rPh>
    <rPh sb="7" eb="10">
      <t>カッソウロ</t>
    </rPh>
    <rPh sb="10" eb="12">
      <t>フゾク</t>
    </rPh>
    <rPh sb="12" eb="15">
      <t>カクノウコ</t>
    </rPh>
    <phoneticPr fontId="4"/>
  </si>
  <si>
    <r>
      <rPr>
        <sz val="11"/>
        <color theme="4" tint="0.59999389629810485"/>
        <rFont val="游ゴシック"/>
        <family val="3"/>
        <charset val="128"/>
        <scheme val="minor"/>
      </rPr>
      <t xml:space="preserve">03 </t>
    </r>
    <r>
      <rPr>
        <sz val="11"/>
        <color theme="1"/>
        <rFont val="游ゴシック"/>
        <family val="2"/>
        <charset val="128"/>
        <scheme val="minor"/>
      </rPr>
      <t>ヘリポート</t>
    </r>
    <phoneticPr fontId="4"/>
  </si>
  <si>
    <r>
      <rPr>
        <sz val="11"/>
        <color theme="4" tint="0.59999389629810485"/>
        <rFont val="游ゴシック"/>
        <family val="3"/>
        <charset val="128"/>
        <scheme val="minor"/>
      </rPr>
      <t xml:space="preserve">04 </t>
    </r>
    <r>
      <rPr>
        <sz val="11"/>
        <color theme="1"/>
        <rFont val="游ゴシック"/>
        <family val="2"/>
        <charset val="128"/>
        <scheme val="minor"/>
      </rPr>
      <t>浪江　滑走路</t>
    </r>
    <rPh sb="6" eb="9">
      <t>カッソウロ</t>
    </rPh>
    <phoneticPr fontId="4"/>
  </si>
  <si>
    <r>
      <rPr>
        <sz val="11"/>
        <color theme="4" tint="0.59999389629810485"/>
        <rFont val="游ゴシック"/>
        <family val="3"/>
        <charset val="128"/>
        <scheme val="minor"/>
      </rPr>
      <t xml:space="preserve">05 </t>
    </r>
    <r>
      <rPr>
        <sz val="11"/>
        <color theme="1"/>
        <rFont val="游ゴシック"/>
        <family val="2"/>
        <charset val="128"/>
        <scheme val="minor"/>
      </rPr>
      <t>浪江　滑走路付属格納庫</t>
    </r>
    <rPh sb="3" eb="5">
      <t>ナミエ</t>
    </rPh>
    <rPh sb="6" eb="9">
      <t>カッソウロ</t>
    </rPh>
    <rPh sb="9" eb="11">
      <t>フゾク</t>
    </rPh>
    <rPh sb="11" eb="14">
      <t>カクノウコ</t>
    </rPh>
    <phoneticPr fontId="4"/>
  </si>
  <si>
    <r>
      <rPr>
        <sz val="11"/>
        <color theme="4" tint="0.59999389629810485"/>
        <rFont val="游ゴシック"/>
        <family val="3"/>
        <charset val="128"/>
        <scheme val="minor"/>
      </rPr>
      <t xml:space="preserve">06 </t>
    </r>
    <r>
      <rPr>
        <sz val="11"/>
        <color theme="1"/>
        <rFont val="游ゴシック"/>
        <family val="2"/>
        <charset val="128"/>
        <scheme val="minor"/>
      </rPr>
      <t>通信塔</t>
    </r>
    <rPh sb="3" eb="5">
      <t>ツウシン</t>
    </rPh>
    <rPh sb="5" eb="6">
      <t>トウ</t>
    </rPh>
    <phoneticPr fontId="4"/>
  </si>
  <si>
    <r>
      <rPr>
        <sz val="11"/>
        <color theme="4" tint="0.59999389629810485"/>
        <rFont val="游ゴシック"/>
        <family val="3"/>
        <charset val="128"/>
        <scheme val="minor"/>
      </rPr>
      <t xml:space="preserve">07 </t>
    </r>
    <r>
      <rPr>
        <sz val="11"/>
        <color theme="1"/>
        <rFont val="游ゴシック"/>
        <family val="2"/>
        <charset val="128"/>
        <scheme val="minor"/>
      </rPr>
      <t>緩衝ネット付飛行場</t>
    </r>
    <phoneticPr fontId="4"/>
  </si>
  <si>
    <r>
      <rPr>
        <sz val="11"/>
        <color theme="4" tint="0.59999389629810485"/>
        <rFont val="游ゴシック"/>
        <family val="3"/>
        <charset val="128"/>
        <scheme val="minor"/>
      </rPr>
      <t xml:space="preserve">08 </t>
    </r>
    <r>
      <rPr>
        <sz val="11"/>
        <color theme="1"/>
        <rFont val="游ゴシック"/>
        <family val="2"/>
        <charset val="128"/>
        <scheme val="minor"/>
      </rPr>
      <t>無人航空機落下受止試験装置</t>
    </r>
    <phoneticPr fontId="4"/>
  </si>
  <si>
    <r>
      <rPr>
        <sz val="11"/>
        <color theme="4" tint="0.59999389629810485"/>
        <rFont val="游ゴシック"/>
        <family val="3"/>
        <charset val="128"/>
        <scheme val="minor"/>
      </rPr>
      <t xml:space="preserve">09 </t>
    </r>
    <r>
      <rPr>
        <sz val="11"/>
        <color theme="1"/>
        <rFont val="游ゴシック"/>
        <family val="2"/>
        <charset val="128"/>
        <scheme val="minor"/>
      </rPr>
      <t>風洞棟</t>
    </r>
    <rPh sb="3" eb="5">
      <t>フウドウ</t>
    </rPh>
    <rPh sb="5" eb="6">
      <t>トウ</t>
    </rPh>
    <phoneticPr fontId="4"/>
  </si>
  <si>
    <r>
      <rPr>
        <sz val="11"/>
        <color theme="4" tint="0.59999389629810485"/>
        <rFont val="游ゴシック"/>
        <family val="3"/>
        <charset val="128"/>
        <scheme val="minor"/>
      </rPr>
      <t xml:space="preserve">10 </t>
    </r>
    <r>
      <rPr>
        <sz val="11"/>
        <color theme="1"/>
        <rFont val="游ゴシック"/>
        <family val="2"/>
        <charset val="128"/>
        <scheme val="minor"/>
      </rPr>
      <t>ドローンアナライザー</t>
    </r>
    <phoneticPr fontId="4"/>
  </si>
  <si>
    <r>
      <rPr>
        <sz val="11"/>
        <color theme="9" tint="0.39997558519241921"/>
        <rFont val="游ゴシック"/>
        <family val="3"/>
        <charset val="128"/>
        <scheme val="minor"/>
      </rPr>
      <t xml:space="preserve">11 </t>
    </r>
    <r>
      <rPr>
        <sz val="11"/>
        <color theme="1"/>
        <rFont val="游ゴシック"/>
        <family val="2"/>
        <charset val="128"/>
        <scheme val="minor"/>
      </rPr>
      <t>水没市街地フィールド</t>
    </r>
    <rPh sb="3" eb="5">
      <t>スイボツ</t>
    </rPh>
    <rPh sb="5" eb="8">
      <t>シガイチ</t>
    </rPh>
    <phoneticPr fontId="4"/>
  </si>
  <si>
    <r>
      <rPr>
        <sz val="11"/>
        <color theme="9" tint="0.39997558519241921"/>
        <rFont val="游ゴシック"/>
        <family val="3"/>
        <charset val="128"/>
        <scheme val="minor"/>
      </rPr>
      <t xml:space="preserve">12 </t>
    </r>
    <r>
      <rPr>
        <sz val="11"/>
        <color theme="1"/>
        <rFont val="游ゴシック"/>
        <family val="2"/>
        <charset val="128"/>
        <scheme val="minor"/>
      </rPr>
      <t>屋内水槽試験棟</t>
    </r>
    <rPh sb="3" eb="5">
      <t>オクナイ</t>
    </rPh>
    <rPh sb="5" eb="7">
      <t>スイソウ</t>
    </rPh>
    <rPh sb="7" eb="9">
      <t>シケン</t>
    </rPh>
    <rPh sb="9" eb="10">
      <t>トウ</t>
    </rPh>
    <phoneticPr fontId="4"/>
  </si>
  <si>
    <r>
      <rPr>
        <sz val="11"/>
        <color theme="5" tint="0.59999389629810485"/>
        <rFont val="游ゴシック"/>
        <family val="3"/>
        <charset val="128"/>
        <scheme val="minor"/>
      </rPr>
      <t>21</t>
    </r>
    <r>
      <rPr>
        <sz val="11"/>
        <color theme="1"/>
        <rFont val="游ゴシック"/>
        <family val="2"/>
        <charset val="128"/>
        <scheme val="minor"/>
      </rPr>
      <t xml:space="preserve"> 試験用橋梁</t>
    </r>
    <rPh sb="3" eb="6">
      <t>シケンヨウ</t>
    </rPh>
    <rPh sb="6" eb="8">
      <t>キョウリョウ</t>
    </rPh>
    <phoneticPr fontId="4"/>
  </si>
  <si>
    <r>
      <rPr>
        <sz val="11"/>
        <color theme="5" tint="0.59999389629810485"/>
        <rFont val="游ゴシック"/>
        <family val="3"/>
        <charset val="128"/>
        <scheme val="minor"/>
      </rPr>
      <t>22</t>
    </r>
    <r>
      <rPr>
        <sz val="11"/>
        <color theme="1"/>
        <rFont val="游ゴシック"/>
        <family val="2"/>
        <charset val="128"/>
        <scheme val="minor"/>
      </rPr>
      <t xml:space="preserve"> 試験用トンネル</t>
    </r>
    <rPh sb="3" eb="6">
      <t>シケンヨウ</t>
    </rPh>
    <phoneticPr fontId="4"/>
  </si>
  <si>
    <r>
      <rPr>
        <sz val="11"/>
        <color theme="5" tint="0.59999389629810485"/>
        <rFont val="游ゴシック"/>
        <family val="3"/>
        <charset val="128"/>
        <scheme val="minor"/>
      </rPr>
      <t xml:space="preserve">23 </t>
    </r>
    <r>
      <rPr>
        <sz val="11"/>
        <color theme="1"/>
        <rFont val="游ゴシック"/>
        <family val="2"/>
        <charset val="128"/>
        <scheme val="minor"/>
      </rPr>
      <t>試験用プラント</t>
    </r>
    <rPh sb="3" eb="6">
      <t>シケンヨウ</t>
    </rPh>
    <phoneticPr fontId="4"/>
  </si>
  <si>
    <r>
      <rPr>
        <sz val="11"/>
        <color theme="5" tint="0.59999389629810485"/>
        <rFont val="游ゴシック"/>
        <family val="3"/>
        <charset val="128"/>
        <scheme val="minor"/>
      </rPr>
      <t xml:space="preserve">24 </t>
    </r>
    <r>
      <rPr>
        <sz val="11"/>
        <color theme="1"/>
        <rFont val="游ゴシック"/>
        <family val="2"/>
        <charset val="128"/>
        <scheme val="minor"/>
      </rPr>
      <t>市街地フィールド</t>
    </r>
    <rPh sb="3" eb="6">
      <t>シガイチ</t>
    </rPh>
    <phoneticPr fontId="4"/>
  </si>
  <si>
    <r>
      <rPr>
        <sz val="11"/>
        <color theme="5" tint="0.59999389629810485"/>
        <rFont val="游ゴシック"/>
        <family val="3"/>
        <charset val="128"/>
        <scheme val="minor"/>
      </rPr>
      <t xml:space="preserve">25 </t>
    </r>
    <r>
      <rPr>
        <sz val="11"/>
        <color theme="1"/>
        <rFont val="游ゴシック"/>
        <family val="2"/>
        <charset val="128"/>
        <scheme val="minor"/>
      </rPr>
      <t>市街地フィールドガレージ</t>
    </r>
    <rPh sb="3" eb="6">
      <t>シガイチ</t>
    </rPh>
    <phoneticPr fontId="4"/>
  </si>
  <si>
    <r>
      <rPr>
        <sz val="11"/>
        <color theme="5" tint="0.59999389629810485"/>
        <rFont val="游ゴシック"/>
        <family val="3"/>
        <charset val="128"/>
        <scheme val="minor"/>
      </rPr>
      <t xml:space="preserve">26 </t>
    </r>
    <r>
      <rPr>
        <sz val="11"/>
        <color theme="1"/>
        <rFont val="游ゴシック"/>
        <family val="2"/>
        <charset val="128"/>
        <scheme val="minor"/>
      </rPr>
      <t>瓦礫・土砂崩落フィールド</t>
    </r>
    <rPh sb="3" eb="5">
      <t>ガレキ</t>
    </rPh>
    <rPh sb="6" eb="8">
      <t>ドシャ</t>
    </rPh>
    <rPh sb="8" eb="10">
      <t>ホウラク</t>
    </rPh>
    <phoneticPr fontId="4"/>
  </si>
  <si>
    <r>
      <rPr>
        <sz val="11"/>
        <color rgb="FFCC99FF"/>
        <rFont val="游ゴシック"/>
        <family val="3"/>
        <charset val="128"/>
        <scheme val="minor"/>
      </rPr>
      <t xml:space="preserve">31 </t>
    </r>
    <r>
      <rPr>
        <sz val="11"/>
        <color theme="1"/>
        <rFont val="游ゴシック"/>
        <family val="2"/>
        <charset val="128"/>
        <scheme val="minor"/>
      </rPr>
      <t>簡易計測室A</t>
    </r>
    <rPh sb="3" eb="5">
      <t>カンイ</t>
    </rPh>
    <rPh sb="5" eb="7">
      <t>ケイソク</t>
    </rPh>
    <rPh sb="7" eb="8">
      <t>シツ</t>
    </rPh>
    <phoneticPr fontId="4"/>
  </si>
  <si>
    <r>
      <rPr>
        <sz val="11"/>
        <color rgb="FFCC99FF"/>
        <rFont val="游ゴシック"/>
        <family val="3"/>
        <charset val="128"/>
        <scheme val="minor"/>
      </rPr>
      <t xml:space="preserve">32 </t>
    </r>
    <r>
      <rPr>
        <sz val="11"/>
        <color theme="1"/>
        <rFont val="游ゴシック"/>
        <family val="2"/>
        <charset val="128"/>
        <scheme val="minor"/>
      </rPr>
      <t>簡易計測室B</t>
    </r>
    <rPh sb="3" eb="5">
      <t>カンイ</t>
    </rPh>
    <rPh sb="5" eb="7">
      <t>ケイソク</t>
    </rPh>
    <rPh sb="7" eb="8">
      <t>シツ</t>
    </rPh>
    <phoneticPr fontId="4"/>
  </si>
  <si>
    <r>
      <rPr>
        <sz val="11"/>
        <color rgb="FFCC99FF"/>
        <rFont val="游ゴシック"/>
        <family val="3"/>
        <charset val="128"/>
        <scheme val="minor"/>
      </rPr>
      <t xml:space="preserve">33 </t>
    </r>
    <r>
      <rPr>
        <sz val="11"/>
        <color theme="1"/>
        <rFont val="游ゴシック"/>
        <family val="2"/>
        <charset val="128"/>
        <scheme val="minor"/>
      </rPr>
      <t>試験準備棟</t>
    </r>
    <rPh sb="3" eb="8">
      <t>シケンジュンビトウ</t>
    </rPh>
    <phoneticPr fontId="4"/>
  </si>
  <si>
    <r>
      <rPr>
        <sz val="11"/>
        <color rgb="FFCC99FF"/>
        <rFont val="游ゴシック"/>
        <family val="3"/>
        <charset val="128"/>
        <scheme val="minor"/>
      </rPr>
      <t xml:space="preserve">34 </t>
    </r>
    <r>
      <rPr>
        <sz val="11"/>
        <color theme="1"/>
        <rFont val="游ゴシック"/>
        <family val="2"/>
        <charset val="128"/>
        <scheme val="minor"/>
      </rPr>
      <t>屋外試験準備場</t>
    </r>
    <rPh sb="3" eb="5">
      <t>オクガイ</t>
    </rPh>
    <rPh sb="5" eb="7">
      <t>シケン</t>
    </rPh>
    <rPh sb="7" eb="9">
      <t>ジュンビ</t>
    </rPh>
    <rPh sb="9" eb="10">
      <t>ジョウ</t>
    </rPh>
    <phoneticPr fontId="4"/>
  </si>
  <si>
    <r>
      <rPr>
        <sz val="11"/>
        <color rgb="FFCC99FF"/>
        <rFont val="游ゴシック"/>
        <family val="3"/>
        <charset val="128"/>
        <scheme val="minor"/>
      </rPr>
      <t xml:space="preserve">36 </t>
    </r>
    <r>
      <rPr>
        <sz val="11"/>
        <color theme="1"/>
        <rFont val="游ゴシック"/>
        <family val="2"/>
        <charset val="128"/>
        <scheme val="minor"/>
      </rPr>
      <t>カンファレンスホール(ホワイエを含む)</t>
    </r>
    <rPh sb="19" eb="20">
      <t>フク</t>
    </rPh>
    <phoneticPr fontId="4"/>
  </si>
  <si>
    <r>
      <rPr>
        <sz val="11"/>
        <color rgb="FFCC99FF"/>
        <rFont val="游ゴシック"/>
        <family val="3"/>
        <charset val="128"/>
        <scheme val="minor"/>
      </rPr>
      <t xml:space="preserve">37 </t>
    </r>
    <r>
      <rPr>
        <sz val="11"/>
        <color theme="1"/>
        <rFont val="游ゴシック"/>
        <family val="2"/>
        <charset val="128"/>
        <scheme val="minor"/>
      </rPr>
      <t>会議室</t>
    </r>
    <rPh sb="3" eb="6">
      <t>カイギシツ</t>
    </rPh>
    <phoneticPr fontId="4"/>
  </si>
  <si>
    <r>
      <rPr>
        <sz val="11"/>
        <color rgb="FFCC99FF"/>
        <rFont val="游ゴシック"/>
        <family val="3"/>
        <charset val="128"/>
        <scheme val="minor"/>
      </rPr>
      <t xml:space="preserve">35 </t>
    </r>
    <r>
      <rPr>
        <sz val="11"/>
        <color theme="1"/>
        <rFont val="游ゴシック"/>
        <family val="2"/>
        <charset val="128"/>
        <scheme val="minor"/>
      </rPr>
      <t>附属機材</t>
    </r>
    <rPh sb="3" eb="7">
      <t>フゾクキザイ</t>
    </rPh>
    <phoneticPr fontId="4"/>
  </si>
  <si>
    <r>
      <rPr>
        <sz val="11"/>
        <color rgb="FFCC99FF"/>
        <rFont val="游ゴシック"/>
        <family val="3"/>
        <charset val="128"/>
        <scheme val="minor"/>
      </rPr>
      <t xml:space="preserve">40 </t>
    </r>
    <r>
      <rPr>
        <sz val="11"/>
        <color theme="1"/>
        <rFont val="游ゴシック"/>
        <family val="2"/>
        <charset val="128"/>
        <scheme val="minor"/>
      </rPr>
      <t>耐圧試験装置</t>
    </r>
    <rPh sb="3" eb="5">
      <t>タイアツ</t>
    </rPh>
    <rPh sb="5" eb="7">
      <t>シケン</t>
    </rPh>
    <rPh sb="7" eb="9">
      <t>ソウチ</t>
    </rPh>
    <phoneticPr fontId="4"/>
  </si>
  <si>
    <r>
      <rPr>
        <sz val="11"/>
        <color rgb="FFCC99FF"/>
        <rFont val="游ゴシック"/>
        <family val="3"/>
        <charset val="128"/>
        <scheme val="minor"/>
      </rPr>
      <t xml:space="preserve">41 </t>
    </r>
    <r>
      <rPr>
        <sz val="11"/>
        <color theme="1"/>
        <rFont val="游ゴシック"/>
        <family val="2"/>
        <charset val="128"/>
        <scheme val="minor"/>
      </rPr>
      <t>塵埃試験装置</t>
    </r>
    <rPh sb="3" eb="4">
      <t>チリ</t>
    </rPh>
    <rPh sb="4" eb="5">
      <t>ホコリ</t>
    </rPh>
    <rPh sb="5" eb="7">
      <t>シケン</t>
    </rPh>
    <rPh sb="7" eb="9">
      <t>ソウチ</t>
    </rPh>
    <phoneticPr fontId="4"/>
  </si>
  <si>
    <r>
      <rPr>
        <sz val="11"/>
        <color rgb="FFCC99FF"/>
        <rFont val="游ゴシック"/>
        <family val="3"/>
        <charset val="128"/>
        <scheme val="minor"/>
      </rPr>
      <t xml:space="preserve">42 </t>
    </r>
    <r>
      <rPr>
        <sz val="11"/>
        <color theme="1"/>
        <rFont val="游ゴシック"/>
        <family val="2"/>
        <charset val="128"/>
        <scheme val="minor"/>
      </rPr>
      <t>防水試験装置</t>
    </r>
    <rPh sb="3" eb="5">
      <t>ボウスイ</t>
    </rPh>
    <rPh sb="5" eb="7">
      <t>シケン</t>
    </rPh>
    <rPh sb="7" eb="9">
      <t>ソウチ</t>
    </rPh>
    <phoneticPr fontId="4"/>
  </si>
  <si>
    <r>
      <rPr>
        <sz val="11"/>
        <color rgb="FFCC99FF"/>
        <rFont val="游ゴシック"/>
        <family val="3"/>
        <charset val="128"/>
        <scheme val="minor"/>
      </rPr>
      <t xml:space="preserve">43 </t>
    </r>
    <r>
      <rPr>
        <sz val="11"/>
        <color theme="1"/>
        <rFont val="游ゴシック"/>
        <family val="2"/>
        <charset val="128"/>
        <scheme val="minor"/>
      </rPr>
      <t>降雨・霧雨試験装置</t>
    </r>
    <rPh sb="3" eb="5">
      <t>コウウ</t>
    </rPh>
    <rPh sb="6" eb="7">
      <t>キリ</t>
    </rPh>
    <rPh sb="7" eb="8">
      <t>アメ</t>
    </rPh>
    <rPh sb="8" eb="10">
      <t>シケン</t>
    </rPh>
    <rPh sb="10" eb="12">
      <t>ソウチ</t>
    </rPh>
    <phoneticPr fontId="4"/>
  </si>
  <si>
    <r>
      <rPr>
        <sz val="11"/>
        <color rgb="FFCC99FF"/>
        <rFont val="游ゴシック"/>
        <family val="3"/>
        <charset val="128"/>
        <scheme val="minor"/>
      </rPr>
      <t>44</t>
    </r>
    <r>
      <rPr>
        <sz val="11"/>
        <color theme="1"/>
        <rFont val="游ゴシック"/>
        <family val="2"/>
        <charset val="128"/>
        <scheme val="minor"/>
      </rPr>
      <t xml:space="preserve"> 耐風試験装置</t>
    </r>
    <rPh sb="3" eb="5">
      <t>タイフウ</t>
    </rPh>
    <rPh sb="5" eb="7">
      <t>シケン</t>
    </rPh>
    <rPh sb="7" eb="9">
      <t>ソウチ</t>
    </rPh>
    <phoneticPr fontId="4"/>
  </si>
  <si>
    <r>
      <rPr>
        <sz val="11"/>
        <color rgb="FFCC99FF"/>
        <rFont val="游ゴシック"/>
        <family val="3"/>
        <charset val="128"/>
        <scheme val="minor"/>
      </rPr>
      <t>50</t>
    </r>
    <r>
      <rPr>
        <sz val="11"/>
        <color theme="1"/>
        <rFont val="游ゴシック"/>
        <family val="2"/>
        <charset val="128"/>
        <scheme val="minor"/>
      </rPr>
      <t xml:space="preserve"> シャワー室</t>
    </r>
    <rPh sb="7" eb="8">
      <t>シツ</t>
    </rPh>
    <phoneticPr fontId="4"/>
  </si>
  <si>
    <t>←②’表示最終日（最終週の休館日を表示させるための処理）</t>
    <rPh sb="3" eb="5">
      <t>ヒョウジ</t>
    </rPh>
    <rPh sb="5" eb="8">
      <t>サイシュウビ</t>
    </rPh>
    <rPh sb="9" eb="12">
      <t>サイシュウシュウ</t>
    </rPh>
    <rPh sb="13" eb="16">
      <t>キュウカンビ</t>
    </rPh>
    <rPh sb="17" eb="19">
      <t>ヒョウジ</t>
    </rPh>
    <rPh sb="25" eb="27">
      <t>ショリ</t>
    </rPh>
    <phoneticPr fontId="1"/>
  </si>
  <si>
    <t>069</t>
    <phoneticPr fontId="1"/>
  </si>
  <si>
    <t>3Dモーションキャプチャー</t>
    <phoneticPr fontId="1"/>
  </si>
  <si>
    <t>020</t>
    <phoneticPr fontId="1"/>
  </si>
  <si>
    <t>021</t>
    <phoneticPr fontId="1"/>
  </si>
  <si>
    <t>022</t>
    <phoneticPr fontId="1"/>
  </si>
  <si>
    <t>023</t>
    <phoneticPr fontId="1"/>
  </si>
  <si>
    <t>026</t>
    <phoneticPr fontId="1"/>
  </si>
  <si>
    <t>050</t>
    <phoneticPr fontId="1"/>
  </si>
  <si>
    <t>005</t>
    <phoneticPr fontId="1"/>
  </si>
  <si>
    <t>004</t>
    <phoneticPr fontId="1"/>
  </si>
  <si>
    <t>011</t>
    <phoneticPr fontId="1"/>
  </si>
  <si>
    <t>010</t>
    <phoneticPr fontId="1"/>
  </si>
  <si>
    <t>格納庫</t>
    <rPh sb="0" eb="3">
      <t>カクノウコ</t>
    </rPh>
    <phoneticPr fontId="1"/>
  </si>
  <si>
    <t>計測室</t>
    <rPh sb="0" eb="3">
      <t>ケイソクシツ</t>
    </rPh>
    <phoneticPr fontId="1"/>
  </si>
  <si>
    <t>南相馬　滑走路付属格納庫
(格納庫)</t>
    <rPh sb="0" eb="3">
      <t>ミナミソウマ</t>
    </rPh>
    <rPh sb="4" eb="7">
      <t>カッソウロ</t>
    </rPh>
    <rPh sb="7" eb="9">
      <t>フゾク</t>
    </rPh>
    <rPh sb="9" eb="12">
      <t>カクノウコ</t>
    </rPh>
    <rPh sb="14" eb="17">
      <t>カクノウコ</t>
    </rPh>
    <phoneticPr fontId="16"/>
  </si>
  <si>
    <t>南相馬　滑走路付属格納庫
(格納庫(半面))</t>
    <rPh sb="0" eb="3">
      <t>ミナミソウマ</t>
    </rPh>
    <rPh sb="4" eb="7">
      <t>カッソウロ</t>
    </rPh>
    <rPh sb="7" eb="9">
      <t>フゾク</t>
    </rPh>
    <rPh sb="9" eb="12">
      <t>カクノウコ</t>
    </rPh>
    <rPh sb="14" eb="17">
      <t>カクノウコ</t>
    </rPh>
    <phoneticPr fontId="16"/>
  </si>
  <si>
    <t>南相馬　滑走路付属格納庫(計測室)</t>
    <rPh sb="0" eb="3">
      <t>ミナミソウマ</t>
    </rPh>
    <rPh sb="4" eb="7">
      <t>カッソウロ</t>
    </rPh>
    <rPh sb="7" eb="9">
      <t>フゾク</t>
    </rPh>
    <rPh sb="9" eb="12">
      <t>カクノウコ</t>
    </rPh>
    <rPh sb="13" eb="16">
      <t>ケイソクシツ</t>
    </rPh>
    <phoneticPr fontId="16"/>
  </si>
  <si>
    <t>南相馬　滑走路付属格納庫(簡易整備室)</t>
    <rPh sb="0" eb="3">
      <t>ミナミソウマ</t>
    </rPh>
    <rPh sb="4" eb="7">
      <t>カッソウロ</t>
    </rPh>
    <rPh sb="7" eb="9">
      <t>フゾク</t>
    </rPh>
    <rPh sb="9" eb="12">
      <t>カクノウコ</t>
    </rPh>
    <rPh sb="13" eb="17">
      <t>カンイセイビ</t>
    </rPh>
    <rPh sb="17" eb="18">
      <t>シツ</t>
    </rPh>
    <phoneticPr fontId="16"/>
  </si>
  <si>
    <t>浪江　滑走路付属格納庫(計測室)</t>
    <rPh sb="3" eb="6">
      <t>カッソウロ</t>
    </rPh>
    <rPh sb="6" eb="8">
      <t>フゾク</t>
    </rPh>
    <rPh sb="8" eb="11">
      <t>カクノウコ</t>
    </rPh>
    <rPh sb="12" eb="15">
      <t>ケイソクシツ</t>
    </rPh>
    <phoneticPr fontId="16"/>
  </si>
  <si>
    <t>浪江　滑走路付属格納庫(簡易整備室)</t>
    <rPh sb="3" eb="6">
      <t>カッソウロ</t>
    </rPh>
    <rPh sb="6" eb="8">
      <t>フゾク</t>
    </rPh>
    <rPh sb="8" eb="11">
      <t>カクノウコ</t>
    </rPh>
    <rPh sb="12" eb="17">
      <t>カンイセイビシツ</t>
    </rPh>
    <phoneticPr fontId="16"/>
  </si>
  <si>
    <t>浪江　滑走路付属格納庫(格納庫)</t>
    <rPh sb="3" eb="6">
      <t>カッソウロ</t>
    </rPh>
    <rPh sb="6" eb="8">
      <t>フゾク</t>
    </rPh>
    <rPh sb="8" eb="11">
      <t>カクノウコ</t>
    </rPh>
    <rPh sb="12" eb="15">
      <t>カクノウコ</t>
    </rPh>
    <phoneticPr fontId="16"/>
  </si>
  <si>
    <t>浪江　滑走路付属格納庫(格納庫(半面))</t>
    <rPh sb="3" eb="6">
      <t>カッソウロ</t>
    </rPh>
    <rPh sb="6" eb="8">
      <t>フゾク</t>
    </rPh>
    <rPh sb="8" eb="11">
      <t>カクノウコ</t>
    </rPh>
    <rPh sb="12" eb="15">
      <t>カクノウコ</t>
    </rPh>
    <phoneticPr fontId="16"/>
  </si>
  <si>
    <t>通信塔付属設備(空域監視装置)</t>
    <rPh sb="0" eb="2">
      <t>ツウシン</t>
    </rPh>
    <rPh sb="2" eb="3">
      <t>トウ</t>
    </rPh>
    <rPh sb="3" eb="5">
      <t>フゾク</t>
    </rPh>
    <rPh sb="5" eb="7">
      <t>セツビ</t>
    </rPh>
    <rPh sb="8" eb="12">
      <t>クウイキカンシ</t>
    </rPh>
    <rPh sb="12" eb="14">
      <t>ソウチ</t>
    </rPh>
    <phoneticPr fontId="16"/>
  </si>
  <si>
    <t>通信塔付属設備(気象観測装置)</t>
    <rPh sb="0" eb="2">
      <t>ツウシン</t>
    </rPh>
    <rPh sb="2" eb="3">
      <t>トウ</t>
    </rPh>
    <rPh sb="3" eb="5">
      <t>フゾク</t>
    </rPh>
    <rPh sb="5" eb="7">
      <t>セツビ</t>
    </rPh>
    <rPh sb="8" eb="12">
      <t>キショウカンソク</t>
    </rPh>
    <rPh sb="12" eb="14">
      <t>ソウチ</t>
    </rPh>
    <phoneticPr fontId="16"/>
  </si>
  <si>
    <t>屋内水槽試験棟(大水槽)</t>
    <rPh sb="0" eb="2">
      <t>オクナイ</t>
    </rPh>
    <rPh sb="2" eb="4">
      <t>スイソウ</t>
    </rPh>
    <rPh sb="4" eb="6">
      <t>シケン</t>
    </rPh>
    <rPh sb="6" eb="7">
      <t>トウ</t>
    </rPh>
    <rPh sb="8" eb="11">
      <t>ダイスイソウ</t>
    </rPh>
    <phoneticPr fontId="16"/>
  </si>
  <si>
    <t>屋内水槽試験棟(小水槽)</t>
    <rPh sb="0" eb="2">
      <t>オクナイ</t>
    </rPh>
    <rPh sb="2" eb="4">
      <t>スイソウ</t>
    </rPh>
    <rPh sb="4" eb="6">
      <t>シケン</t>
    </rPh>
    <rPh sb="6" eb="7">
      <t>トウ</t>
    </rPh>
    <rPh sb="8" eb="11">
      <t>ショウスイソウ</t>
    </rPh>
    <phoneticPr fontId="16"/>
  </si>
  <si>
    <t>屋内水槽試験棟(クレーン)</t>
    <rPh sb="0" eb="2">
      <t>オクナイ</t>
    </rPh>
    <rPh sb="2" eb="4">
      <t>スイソウ</t>
    </rPh>
    <rPh sb="4" eb="6">
      <t>シケン</t>
    </rPh>
    <rPh sb="6" eb="7">
      <t>トウ</t>
    </rPh>
    <phoneticPr fontId="16"/>
  </si>
  <si>
    <t>屋内水槽試験棟
(水槽計測室)</t>
    <rPh sb="0" eb="2">
      <t>オクナイ</t>
    </rPh>
    <rPh sb="2" eb="4">
      <t>スイソウ</t>
    </rPh>
    <rPh sb="4" eb="6">
      <t>シケン</t>
    </rPh>
    <rPh sb="6" eb="7">
      <t>トウ</t>
    </rPh>
    <rPh sb="9" eb="11">
      <t>スイソウ</t>
    </rPh>
    <rPh sb="11" eb="13">
      <t>ケイソク</t>
    </rPh>
    <rPh sb="13" eb="14">
      <t>シツ</t>
    </rPh>
    <phoneticPr fontId="16"/>
  </si>
  <si>
    <t>屋内水槽試験棟(小水槽(濁度試験))</t>
    <rPh sb="0" eb="2">
      <t>オクナイ</t>
    </rPh>
    <rPh sb="2" eb="4">
      <t>スイソウ</t>
    </rPh>
    <rPh sb="4" eb="6">
      <t>シケン</t>
    </rPh>
    <rPh sb="6" eb="7">
      <t>トウ</t>
    </rPh>
    <rPh sb="8" eb="11">
      <t>ショウスイソウ</t>
    </rPh>
    <rPh sb="12" eb="16">
      <t>ダクドシケン</t>
    </rPh>
    <phoneticPr fontId="16"/>
  </si>
  <si>
    <t>市街地フィールド
(ビルA)</t>
    <rPh sb="0" eb="3">
      <t>シガイチ</t>
    </rPh>
    <phoneticPr fontId="16"/>
  </si>
  <si>
    <t>市街地フィールド
(住宅A)</t>
    <rPh sb="0" eb="3">
      <t>シガイチ</t>
    </rPh>
    <rPh sb="10" eb="12">
      <t>ジュウタク</t>
    </rPh>
    <phoneticPr fontId="16"/>
  </si>
  <si>
    <t>市街地フィールド
(住宅B)</t>
    <rPh sb="0" eb="3">
      <t>シガイチ</t>
    </rPh>
    <rPh sb="10" eb="12">
      <t>ジュウタク</t>
    </rPh>
    <phoneticPr fontId="16"/>
  </si>
  <si>
    <t>市街地フィールド
(道路)</t>
    <rPh sb="0" eb="3">
      <t>シガイチ</t>
    </rPh>
    <rPh sb="10" eb="12">
      <t>ドウロ</t>
    </rPh>
    <phoneticPr fontId="16"/>
  </si>
  <si>
    <t>市街地フィールド
(瓦礫)</t>
    <rPh sb="0" eb="3">
      <t>シガイチ</t>
    </rPh>
    <rPh sb="10" eb="12">
      <t>ガレキ</t>
    </rPh>
    <phoneticPr fontId="16"/>
  </si>
  <si>
    <t>市街地フィールド
ガレージ1(ビル型)</t>
    <rPh sb="0" eb="3">
      <t>シガイチ</t>
    </rPh>
    <rPh sb="17" eb="18">
      <t>ガタ</t>
    </rPh>
    <phoneticPr fontId="16"/>
  </si>
  <si>
    <t>市街地フィールド
ガレージ2(住宅型)</t>
    <rPh sb="0" eb="3">
      <t>シガイチ</t>
    </rPh>
    <rPh sb="15" eb="18">
      <t>ジュウタクガタ</t>
    </rPh>
    <phoneticPr fontId="16"/>
  </si>
  <si>
    <t>市街地フィールド
ガレージ3(住宅型)</t>
    <rPh sb="0" eb="3">
      <t>シガイチ</t>
    </rPh>
    <rPh sb="15" eb="18">
      <t>ジュウタクガタ</t>
    </rPh>
    <phoneticPr fontId="16"/>
  </si>
  <si>
    <t>市街地フィールド
ガレージ4</t>
    <rPh sb="0" eb="3">
      <t>シガイチ</t>
    </rPh>
    <phoneticPr fontId="16"/>
  </si>
  <si>
    <t>瓦礫・土砂崩落フィールド</t>
    <rPh sb="0" eb="2">
      <t>ガレキ</t>
    </rPh>
    <rPh sb="3" eb="5">
      <t>ドシャ</t>
    </rPh>
    <rPh sb="5" eb="7">
      <t>ホウラク</t>
    </rPh>
    <phoneticPr fontId="16"/>
  </si>
  <si>
    <t>瓦礫・土砂崩落フィールド
(土砂・倒木)</t>
    <rPh sb="0" eb="2">
      <t>ガレキ</t>
    </rPh>
    <rPh sb="3" eb="5">
      <t>ドシャ</t>
    </rPh>
    <rPh sb="5" eb="7">
      <t>ホウラク</t>
    </rPh>
    <rPh sb="14" eb="16">
      <t>ドシャ</t>
    </rPh>
    <rPh sb="17" eb="19">
      <t>トウボク</t>
    </rPh>
    <phoneticPr fontId="16"/>
  </si>
  <si>
    <t>瓦礫・土砂崩落フィールド
(瓦礫)</t>
    <rPh sb="0" eb="2">
      <t>ガレキ</t>
    </rPh>
    <rPh sb="3" eb="5">
      <t>ドシャ</t>
    </rPh>
    <rPh sb="5" eb="7">
      <t>ホウラク</t>
    </rPh>
    <rPh sb="14" eb="16">
      <t>ガレキ</t>
    </rPh>
    <phoneticPr fontId="16"/>
  </si>
  <si>
    <t>瓦礫・土砂崩落フィールド
(陥没・亀裂)</t>
    <rPh sb="0" eb="2">
      <t>ガレキ</t>
    </rPh>
    <rPh sb="3" eb="5">
      <t>ドシャ</t>
    </rPh>
    <rPh sb="5" eb="7">
      <t>ホウラク</t>
    </rPh>
    <rPh sb="14" eb="16">
      <t>カンボツ</t>
    </rPh>
    <rPh sb="17" eb="19">
      <t>キレツ</t>
    </rPh>
    <phoneticPr fontId="16"/>
  </si>
  <si>
    <t>瓦礫・土砂崩落フィールド
(土砂傾斜)</t>
    <rPh sb="0" eb="2">
      <t>ガレキ</t>
    </rPh>
    <rPh sb="3" eb="5">
      <t>ドシャ</t>
    </rPh>
    <rPh sb="5" eb="7">
      <t>ホウラク</t>
    </rPh>
    <rPh sb="14" eb="16">
      <t>ドシャ</t>
    </rPh>
    <rPh sb="16" eb="18">
      <t>ケイシャ</t>
    </rPh>
    <phoneticPr fontId="16"/>
  </si>
  <si>
    <t>瓦礫・土砂崩落フィールド
(泥濘地)</t>
    <rPh sb="0" eb="2">
      <t>ガレキ</t>
    </rPh>
    <rPh sb="3" eb="5">
      <t>ドシャ</t>
    </rPh>
    <rPh sb="5" eb="7">
      <t>ホウラク</t>
    </rPh>
    <rPh sb="14" eb="16">
      <t>デイネイ</t>
    </rPh>
    <rPh sb="16" eb="17">
      <t>チ</t>
    </rPh>
    <phoneticPr fontId="16"/>
  </si>
  <si>
    <t>瓦礫・土砂崩落フィールド
(周回路)</t>
    <rPh sb="0" eb="2">
      <t>ガレキ</t>
    </rPh>
    <rPh sb="3" eb="5">
      <t>ドシャ</t>
    </rPh>
    <rPh sb="5" eb="7">
      <t>ホウラク</t>
    </rPh>
    <rPh sb="14" eb="15">
      <t>シュウ</t>
    </rPh>
    <rPh sb="15" eb="17">
      <t>カイロ</t>
    </rPh>
    <phoneticPr fontId="16"/>
  </si>
  <si>
    <t>屋内試験場</t>
    <rPh sb="0" eb="2">
      <t>オクナイ</t>
    </rPh>
    <rPh sb="2" eb="5">
      <t>シケンジョウ</t>
    </rPh>
    <phoneticPr fontId="18"/>
  </si>
  <si>
    <t>保管庫</t>
    <rPh sb="0" eb="3">
      <t>ホカンコ</t>
    </rPh>
    <phoneticPr fontId="18"/>
  </si>
  <si>
    <t>108</t>
    <phoneticPr fontId="1"/>
  </si>
  <si>
    <t>107</t>
    <phoneticPr fontId="1"/>
  </si>
  <si>
    <t>南相馬　滑走路付属格納庫(格納庫(半面))</t>
    <rPh sb="0" eb="3">
      <t>ミナミソウマ</t>
    </rPh>
    <rPh sb="4" eb="7">
      <t>カッソウロ</t>
    </rPh>
    <rPh sb="7" eb="9">
      <t>フゾク</t>
    </rPh>
    <rPh sb="9" eb="12">
      <t>カクノウコ</t>
    </rPh>
    <rPh sb="13" eb="16">
      <t>カクノウコ</t>
    </rPh>
    <rPh sb="17" eb="19">
      <t>ハンメン</t>
    </rPh>
    <phoneticPr fontId="4"/>
  </si>
  <si>
    <t>浪江　滑走路付属格納庫(格納庫(半面))</t>
    <rPh sb="3" eb="6">
      <t>カッソウロ</t>
    </rPh>
    <rPh sb="6" eb="8">
      <t>フゾク</t>
    </rPh>
    <rPh sb="8" eb="11">
      <t>カクノウコ</t>
    </rPh>
    <phoneticPr fontId="4"/>
  </si>
  <si>
    <t>簡易整備室</t>
    <rPh sb="0" eb="5">
      <t>カンイセイビシツ</t>
    </rPh>
    <phoneticPr fontId="1"/>
  </si>
  <si>
    <t>水槽計測室</t>
    <rPh sb="0" eb="5">
      <t>スイソウケイソクシツ</t>
    </rPh>
    <phoneticPr fontId="1"/>
  </si>
  <si>
    <t>クレーン</t>
    <phoneticPr fontId="1"/>
  </si>
  <si>
    <t>小水槽</t>
    <phoneticPr fontId="1"/>
  </si>
  <si>
    <t>大水槽</t>
    <rPh sb="0" eb="3">
      <t>ダイスイソウ</t>
    </rPh>
    <phoneticPr fontId="1"/>
  </si>
  <si>
    <t>通信アンテナ</t>
    <phoneticPr fontId="1"/>
  </si>
  <si>
    <t>持込機器の設置</t>
    <phoneticPr fontId="1"/>
  </si>
  <si>
    <t>空域監視装置</t>
    <rPh sb="0" eb="4">
      <t>クウイキカンシ</t>
    </rPh>
    <phoneticPr fontId="1"/>
  </si>
  <si>
    <t>気象観測装置</t>
    <rPh sb="0" eb="4">
      <t>キショウカンソク</t>
    </rPh>
    <phoneticPr fontId="1"/>
  </si>
  <si>
    <t>全体（ガレージ1～4除く）</t>
    <rPh sb="0" eb="2">
      <t>ゼンタイ</t>
    </rPh>
    <rPh sb="10" eb="11">
      <t>ノゾ</t>
    </rPh>
    <phoneticPr fontId="1"/>
  </si>
  <si>
    <t>ビルA</t>
    <phoneticPr fontId="1"/>
  </si>
  <si>
    <t>住宅A</t>
    <phoneticPr fontId="1"/>
  </si>
  <si>
    <t>住宅B</t>
    <phoneticPr fontId="1"/>
  </si>
  <si>
    <t>道路</t>
    <phoneticPr fontId="1"/>
  </si>
  <si>
    <t>瓦礫</t>
    <rPh sb="0" eb="2">
      <t>ガレキ</t>
    </rPh>
    <phoneticPr fontId="1"/>
  </si>
  <si>
    <t>土砂・倒木</t>
    <rPh sb="0" eb="2">
      <t>ドシャ</t>
    </rPh>
    <rPh sb="3" eb="5">
      <t>トウボク</t>
    </rPh>
    <phoneticPr fontId="1"/>
  </si>
  <si>
    <t>陥没・亀裂</t>
    <rPh sb="0" eb="2">
      <t>カンボツ</t>
    </rPh>
    <rPh sb="3" eb="5">
      <t>キレツ</t>
    </rPh>
    <phoneticPr fontId="1"/>
  </si>
  <si>
    <t>土砂傾斜</t>
    <rPh sb="0" eb="4">
      <t>ドシャケイシャ</t>
    </rPh>
    <phoneticPr fontId="1"/>
  </si>
  <si>
    <t>泥濘地</t>
    <rPh sb="0" eb="3">
      <t>デイネイチ</t>
    </rPh>
    <phoneticPr fontId="1"/>
  </si>
  <si>
    <t>周回路</t>
    <rPh sb="0" eb="3">
      <t>シュウカイロ</t>
    </rPh>
    <phoneticPr fontId="1"/>
  </si>
  <si>
    <r>
      <rPr>
        <sz val="11"/>
        <color rgb="FFCC99FF"/>
        <rFont val="游ゴシック"/>
        <family val="3"/>
        <charset val="128"/>
        <scheme val="minor"/>
      </rPr>
      <t>38</t>
    </r>
    <r>
      <rPr>
        <sz val="11"/>
        <color theme="1"/>
        <rFont val="游ゴシック"/>
        <family val="2"/>
        <charset val="128"/>
        <scheme val="minor"/>
      </rPr>
      <t xml:space="preserve"> </t>
    </r>
    <r>
      <rPr>
        <sz val="11"/>
        <color theme="1"/>
        <rFont val="游ゴシック"/>
        <family val="3"/>
        <charset val="128"/>
        <scheme val="minor"/>
      </rPr>
      <t>屋内試験場</t>
    </r>
    <rPh sb="3" eb="8">
      <t>オクナイシケンジョウ</t>
    </rPh>
    <phoneticPr fontId="4"/>
  </si>
  <si>
    <r>
      <rPr>
        <sz val="11"/>
        <color rgb="FFCC99FF"/>
        <rFont val="游ゴシック"/>
        <family val="3"/>
        <charset val="128"/>
        <scheme val="minor"/>
      </rPr>
      <t xml:space="preserve">39 </t>
    </r>
    <r>
      <rPr>
        <sz val="11"/>
        <color theme="1"/>
        <rFont val="游ゴシック"/>
        <family val="3"/>
        <charset val="128"/>
        <scheme val="minor"/>
      </rPr>
      <t>保管庫</t>
    </r>
    <rPh sb="3" eb="6">
      <t>ホカンコ</t>
    </rPh>
    <phoneticPr fontId="4"/>
  </si>
  <si>
    <r>
      <rPr>
        <sz val="11"/>
        <color theme="1"/>
        <rFont val="Segoe UI Symbol"/>
        <family val="2"/>
      </rPr>
      <t>👇</t>
    </r>
    <r>
      <rPr>
        <sz val="11"/>
        <color theme="1"/>
        <rFont val="游ゴシック"/>
        <family val="2"/>
        <charset val="128"/>
        <scheme val="minor"/>
      </rPr>
      <t>下記フィルタにて施設・設備の非表示が可能です</t>
    </r>
    <phoneticPr fontId="1"/>
  </si>
  <si>
    <t>ヘリ訓練日</t>
    <rPh sb="2" eb="5">
      <t>クンレンビ</t>
    </rPh>
    <phoneticPr fontId="1"/>
  </si>
  <si>
    <t>施設全体(南相馬)※浪江除く(ヘリ訓練日は△表示になってます)</t>
    <rPh sb="5" eb="8">
      <t>ミナミソウマ</t>
    </rPh>
    <rPh sb="10" eb="13">
      <t>ナミエノゾ</t>
    </rPh>
    <rPh sb="17" eb="19">
      <t>クンレン</t>
    </rPh>
    <rPh sb="19" eb="20">
      <t>ヒ</t>
    </rPh>
    <rPh sb="22" eb="24">
      <t>ヒョウジ</t>
    </rPh>
    <phoneticPr fontId="1"/>
  </si>
  <si>
    <t>↓</t>
    <phoneticPr fontId="1"/>
  </si>
  <si>
    <t>滑走路＆ヘリポート</t>
    <rPh sb="0" eb="3">
      <t>カッソウロ</t>
    </rPh>
    <phoneticPr fontId="1"/>
  </si>
  <si>
    <t>プラント</t>
    <phoneticPr fontId="1"/>
  </si>
  <si>
    <t>通信塔</t>
    <rPh sb="0" eb="3">
      <t>ツウシントウ</t>
    </rPh>
    <phoneticPr fontId="1"/>
  </si>
  <si>
    <t>水槽</t>
    <rPh sb="0" eb="2">
      <t>スイソウ</t>
    </rPh>
    <phoneticPr fontId="1"/>
  </si>
  <si>
    <t>市街地F</t>
    <rPh sb="0" eb="3">
      <t>シガイチ</t>
    </rPh>
    <phoneticPr fontId="1"/>
  </si>
  <si>
    <t>ガレージ</t>
    <phoneticPr fontId="1"/>
  </si>
  <si>
    <t>試験準備棟　整備室・準備室２</t>
    <rPh sb="0" eb="2">
      <t>シケン</t>
    </rPh>
    <rPh sb="2" eb="4">
      <t>ジュンビ</t>
    </rPh>
    <rPh sb="4" eb="5">
      <t>トウ</t>
    </rPh>
    <rPh sb="6" eb="8">
      <t>セイビ</t>
    </rPh>
    <rPh sb="8" eb="9">
      <t>シツ</t>
    </rPh>
    <rPh sb="10" eb="13">
      <t>ジュンビシツ</t>
    </rPh>
    <phoneticPr fontId="1"/>
  </si>
  <si>
    <t>コメント</t>
    <phoneticPr fontId="1"/>
  </si>
  <si>
    <t>777</t>
    <phoneticPr fontId="1"/>
  </si>
  <si>
    <t>条件付き(関数)</t>
    <rPh sb="0" eb="3">
      <t>ジョウケンツ</t>
    </rPh>
    <rPh sb="5" eb="7">
      <t>カンスウ</t>
    </rPh>
    <phoneticPr fontId="1"/>
  </si>
  <si>
    <t>条件付き(計算用)</t>
    <rPh sb="0" eb="3">
      <t>ジョウケンツ</t>
    </rPh>
    <rPh sb="5" eb="8">
      <t>ケイサンヨウ</t>
    </rPh>
    <phoneticPr fontId="1"/>
  </si>
  <si>
    <t>条件付き使用</t>
    <rPh sb="0" eb="3">
      <t>ジョウケンツ</t>
    </rPh>
    <rPh sb="4" eb="6">
      <t>シヨウ</t>
    </rPh>
    <phoneticPr fontId="1"/>
  </si>
  <si>
    <t>1月第1週に開館日が無い場合には”=DATE(B1,1,●)”の●に1月の第1営業日を入力することで不要な週（開館日のない週）の表示を消すことが出来ます。</t>
    <rPh sb="1" eb="2">
      <t>ガツ</t>
    </rPh>
    <rPh sb="2" eb="3">
      <t>ダイ</t>
    </rPh>
    <rPh sb="4" eb="5">
      <t>シュウ</t>
    </rPh>
    <rPh sb="6" eb="9">
      <t>カイカンビ</t>
    </rPh>
    <rPh sb="35" eb="36">
      <t>ガツ</t>
    </rPh>
    <rPh sb="37" eb="38">
      <t>ダイ</t>
    </rPh>
    <rPh sb="39" eb="42">
      <t>エイギョウビ</t>
    </rPh>
    <rPh sb="43" eb="45">
      <t>ニュウリョク</t>
    </rPh>
    <rPh sb="50" eb="52">
      <t>フヨウ</t>
    </rPh>
    <rPh sb="53" eb="54">
      <t>シュウ</t>
    </rPh>
    <rPh sb="55" eb="58">
      <t>カイカンビ</t>
    </rPh>
    <rPh sb="61" eb="62">
      <t>シュウ</t>
    </rPh>
    <rPh sb="64" eb="66">
      <t>ヒョウジ</t>
    </rPh>
    <rPh sb="67" eb="68">
      <t>ケ</t>
    </rPh>
    <rPh sb="72" eb="74">
      <t>デキ</t>
    </rPh>
    <phoneticPr fontId="1"/>
  </si>
  <si>
    <t>※E1セルの式は通常”=DATE(B1,1,1)”です。</t>
    <rPh sb="6" eb="7">
      <t>シキ</t>
    </rPh>
    <rPh sb="8" eb="10">
      <t>ツウジョウ</t>
    </rPh>
    <phoneticPr fontId="1"/>
  </si>
  <si>
    <t>カンファレンスホール
(ホワイエを含む)</t>
    <rPh sb="17" eb="18">
      <t>フク</t>
    </rPh>
    <phoneticPr fontId="12"/>
  </si>
  <si>
    <t>会議室3</t>
    <rPh sb="0" eb="3">
      <t>カイギシツ</t>
    </rPh>
    <phoneticPr fontId="10"/>
  </si>
  <si>
    <t>南相馬　滑走路付属格納庫
(格納庫)</t>
  </si>
  <si>
    <t>使用</t>
    <rPh sb="0" eb="2">
      <t>シヨウ</t>
    </rPh>
    <phoneticPr fontId="1"/>
  </si>
  <si>
    <t>相談中</t>
    <rPh sb="0" eb="3">
      <t>ソウダンチュウ</t>
    </rPh>
    <phoneticPr fontId="1"/>
  </si>
  <si>
    <t>利用(専有)</t>
    <rPh sb="0" eb="2">
      <t>リヨウ</t>
    </rPh>
    <rPh sb="3" eb="5">
      <t>センユウ</t>
    </rPh>
    <phoneticPr fontId="1"/>
  </si>
  <si>
    <t>取消</t>
    <rPh sb="0" eb="2">
      <t>トリケシ</t>
    </rPh>
    <phoneticPr fontId="1"/>
  </si>
  <si>
    <t>仮予約</t>
    <rPh sb="0" eb="3">
      <t>カリヨヤク</t>
    </rPh>
    <phoneticPr fontId="1"/>
  </si>
  <si>
    <t>要調整</t>
    <rPh sb="0" eb="1">
      <t>ヨウ</t>
    </rPh>
    <rPh sb="1" eb="3">
      <t>チョウセイ</t>
    </rPh>
    <phoneticPr fontId="1"/>
  </si>
  <si>
    <t>屋内試験場</t>
    <rPh sb="0" eb="2">
      <t>オクナイ</t>
    </rPh>
    <rPh sb="2" eb="5">
      <t>シケンジョウ</t>
    </rPh>
    <phoneticPr fontId="4"/>
  </si>
  <si>
    <r>
      <rPr>
        <strike/>
        <sz val="11"/>
        <color theme="1"/>
        <rFont val="游ゴシック"/>
        <family val="3"/>
        <charset val="128"/>
        <scheme val="minor"/>
      </rPr>
      <t>通信塔(通信アンテナ)</t>
    </r>
    <r>
      <rPr>
        <sz val="11"/>
        <color theme="1"/>
        <rFont val="游ゴシック"/>
        <family val="2"/>
        <charset val="128"/>
        <scheme val="minor"/>
      </rPr>
      <t>←現在は判定から外しています</t>
    </r>
    <rPh sb="0" eb="2">
      <t>ツウシン</t>
    </rPh>
    <rPh sb="2" eb="3">
      <t>トウ</t>
    </rPh>
    <rPh sb="4" eb="6">
      <t>ツウシン</t>
    </rPh>
    <rPh sb="12" eb="14">
      <t>ゲンザイ</t>
    </rPh>
    <rPh sb="15" eb="17">
      <t>ハンテイ</t>
    </rPh>
    <rPh sb="19" eb="20">
      <t>ハズ</t>
    </rPh>
    <phoneticPr fontId="4"/>
  </si>
  <si>
    <t>安全確保計算用（同グループ内のいずれかに×があると、他の表示を△か×にする判定を行っています）</t>
    <rPh sb="0" eb="4">
      <t>アンゼンカクホ</t>
    </rPh>
    <rPh sb="4" eb="7">
      <t>ケイサンヨウ</t>
    </rPh>
    <rPh sb="8" eb="9">
      <t>ドウ</t>
    </rPh>
    <rPh sb="13" eb="14">
      <t>ナイ</t>
    </rPh>
    <rPh sb="26" eb="27">
      <t>ホカ</t>
    </rPh>
    <rPh sb="28" eb="30">
      <t>ヒョウジ</t>
    </rPh>
    <rPh sb="37" eb="39">
      <t>ハンテイ</t>
    </rPh>
    <rPh sb="40" eb="41">
      <t>オコナ</t>
    </rPh>
    <phoneticPr fontId="1"/>
  </si>
  <si>
    <t>南相馬　滑走路付属格納庫
(簡易整備室)</t>
  </si>
  <si>
    <t>浪江　滑走路付属格納庫
(簡易整備室)</t>
  </si>
  <si>
    <t>会議室1</t>
    <rPh sb="0" eb="3">
      <t>カイギシツ</t>
    </rPh>
    <phoneticPr fontId="10"/>
  </si>
  <si>
    <t>会議室2</t>
    <rPh sb="0" eb="3">
      <t>カイギシツ</t>
    </rPh>
    <phoneticPr fontId="10"/>
  </si>
  <si>
    <t>201号室(会議室)</t>
    <rPh sb="3" eb="5">
      <t>ゴウシツ</t>
    </rPh>
    <rPh sb="6" eb="9">
      <t>カイギシツ</t>
    </rPh>
    <phoneticPr fontId="11"/>
  </si>
  <si>
    <t>202号室(会議室)</t>
    <rPh sb="3" eb="5">
      <t>ゴウシツ</t>
    </rPh>
    <rPh sb="6" eb="9">
      <t>カイギシツ</t>
    </rPh>
    <phoneticPr fontId="11"/>
  </si>
  <si>
    <t>203号室(会議室)</t>
    <rPh sb="3" eb="5">
      <t>ゴウシツ</t>
    </rPh>
    <rPh sb="6" eb="9">
      <t>カイギシツ</t>
    </rPh>
    <phoneticPr fontId="11"/>
  </si>
  <si>
    <t>カンファレンスホール
(ホワイエを含む)</t>
    <rPh sb="17" eb="18">
      <t>フク</t>
    </rPh>
    <phoneticPr fontId="11"/>
  </si>
  <si>
    <t>塵埃試験装置</t>
    <rPh sb="0" eb="1">
      <t>チリ</t>
    </rPh>
    <rPh sb="1" eb="2">
      <t>ホコリ</t>
    </rPh>
    <rPh sb="2" eb="4">
      <t>シケン</t>
    </rPh>
    <rPh sb="4" eb="6">
      <t>ソウチ</t>
    </rPh>
    <phoneticPr fontId="34"/>
  </si>
  <si>
    <t>防水試験装置</t>
    <rPh sb="0" eb="2">
      <t>ボウスイ</t>
    </rPh>
    <rPh sb="2" eb="4">
      <t>シケン</t>
    </rPh>
    <rPh sb="4" eb="6">
      <t>ソウチ</t>
    </rPh>
    <phoneticPr fontId="3"/>
  </si>
  <si>
    <t>降雨・霧雨試験装置</t>
    <rPh sb="0" eb="2">
      <t>コウウ</t>
    </rPh>
    <rPh sb="3" eb="4">
      <t>キリ</t>
    </rPh>
    <rPh sb="4" eb="5">
      <t>アメ</t>
    </rPh>
    <rPh sb="5" eb="7">
      <t>シケン</t>
    </rPh>
    <rPh sb="7" eb="9">
      <t>ソウチ</t>
    </rPh>
    <phoneticPr fontId="3"/>
  </si>
  <si>
    <t>保管庫</t>
    <rPh sb="0" eb="3">
      <t>ホカンコ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</si>
</sst>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m/d\(aaa\)"/>
    <numFmt numFmtId="177" formatCode="General&quot;時&quot;"/>
    <numFmt numFmtId="179" formatCode="0&quot;時&quot;"/>
    <numFmt numFmtId="180" formatCode="m&quot;月&quot;d&quot;日(&quot;aaa&quot;)&quot;"/>
    <numFmt numFmtId="181" formatCode="h"/>
    <numFmt numFmtId="182" formatCode="yyyy&quot;年&quot;m&quot;月&quot;d&quot;日(&quot;aaa&quot;)&quot;"/>
    <numFmt numFmtId="183" formatCode="yyyy&quot;年&quot;m&quot;月&quot;d&quot;日(&quot;aaa&quot;)週&quot;"/>
  </numFmts>
  <fonts count="35">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4"/>
      <color theme="1"/>
      <name val="游ゴシック"/>
      <family val="3"/>
      <charset val="128"/>
      <scheme val="minor"/>
    </font>
    <font>
      <sz val="6"/>
      <name val="ＭＳ Ｐゴシック"/>
      <family val="3"/>
      <charset val="128"/>
    </font>
    <font>
      <u/>
      <sz val="11"/>
      <color theme="10"/>
      <name val="游ゴシック"/>
      <family val="2"/>
      <charset val="128"/>
      <scheme val="minor"/>
    </font>
    <font>
      <sz val="11"/>
      <color theme="1"/>
      <name val="ＭＳ Ｐゴシック"/>
      <family val="3"/>
      <charset val="128"/>
    </font>
    <font>
      <b/>
      <sz val="11"/>
      <color theme="1"/>
      <name val="游ゴシック"/>
      <family val="3"/>
      <charset val="128"/>
      <scheme val="minor"/>
    </font>
    <font>
      <sz val="11"/>
      <color rgb="FFFF0000"/>
      <name val="游ゴシック"/>
      <family val="3"/>
      <charset val="128"/>
      <scheme val="minor"/>
    </font>
    <font>
      <sz val="11"/>
      <color rgb="FFFF0000"/>
      <name val="游ゴシック"/>
      <family val="2"/>
      <charset val="128"/>
      <scheme val="minor"/>
    </font>
    <font>
      <b/>
      <sz val="9"/>
      <color theme="1"/>
      <name val="游ゴシック"/>
      <family val="3"/>
      <charset val="128"/>
      <scheme val="minor"/>
    </font>
    <font>
      <sz val="11"/>
      <name val="游ゴシック"/>
      <family val="3"/>
      <charset val="128"/>
      <scheme val="minor"/>
    </font>
    <font>
      <sz val="11"/>
      <color theme="5" tint="0.39997558519241921"/>
      <name val="游ゴシック"/>
      <family val="3"/>
      <charset val="128"/>
      <scheme val="minor"/>
    </font>
    <font>
      <sz val="9"/>
      <color indexed="81"/>
      <name val="MS P ゴシック"/>
      <family val="3"/>
      <charset val="128"/>
    </font>
    <font>
      <b/>
      <sz val="9"/>
      <color indexed="81"/>
      <name val="MS P ゴシック"/>
      <family val="3"/>
      <charset val="128"/>
    </font>
    <font>
      <b/>
      <sz val="16"/>
      <color theme="1"/>
      <name val="游ゴシック"/>
      <family val="3"/>
      <charset val="128"/>
      <scheme val="minor"/>
    </font>
    <font>
      <b/>
      <sz val="18"/>
      <color theme="1"/>
      <name val="游ゴシック"/>
      <family val="3"/>
      <charset val="128"/>
      <scheme val="minor"/>
    </font>
    <font>
      <sz val="11"/>
      <color theme="0"/>
      <name val="游ゴシック"/>
      <family val="2"/>
      <charset val="128"/>
      <scheme val="minor"/>
    </font>
    <font>
      <b/>
      <sz val="6"/>
      <color rgb="FFFF0000"/>
      <name val="游ゴシック"/>
      <family val="3"/>
      <charset val="128"/>
      <scheme val="minor"/>
    </font>
    <font>
      <sz val="11"/>
      <name val="游ゴシック"/>
      <family val="2"/>
      <charset val="128"/>
      <scheme val="minor"/>
    </font>
    <font>
      <b/>
      <sz val="10"/>
      <name val="游ゴシック"/>
      <family val="3"/>
      <charset val="128"/>
      <scheme val="minor"/>
    </font>
    <font>
      <b/>
      <sz val="12"/>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1"/>
      <color theme="4" tint="0.59999389629810485"/>
      <name val="游ゴシック"/>
      <family val="3"/>
      <charset val="128"/>
      <scheme val="minor"/>
    </font>
    <font>
      <sz val="11"/>
      <color theme="4" tint="0.59999389629810485"/>
      <name val="游ゴシック"/>
      <family val="2"/>
      <charset val="128"/>
      <scheme val="minor"/>
    </font>
    <font>
      <sz val="11"/>
      <color theme="9" tint="0.39997558519241921"/>
      <name val="游ゴシック"/>
      <family val="2"/>
      <charset val="128"/>
      <scheme val="minor"/>
    </font>
    <font>
      <sz val="11"/>
      <color theme="9" tint="0.39997558519241921"/>
      <name val="游ゴシック"/>
      <family val="3"/>
      <charset val="128"/>
      <scheme val="minor"/>
    </font>
    <font>
      <sz val="11"/>
      <color theme="5" tint="0.59999389629810485"/>
      <name val="游ゴシック"/>
      <family val="2"/>
      <charset val="128"/>
      <scheme val="minor"/>
    </font>
    <font>
      <sz val="11"/>
      <color theme="5" tint="0.59999389629810485"/>
      <name val="游ゴシック"/>
      <family val="3"/>
      <charset val="128"/>
      <scheme val="minor"/>
    </font>
    <font>
      <sz val="11"/>
      <color rgb="FFCC99FF"/>
      <name val="游ゴシック"/>
      <family val="2"/>
      <charset val="128"/>
      <scheme val="minor"/>
    </font>
    <font>
      <sz val="11"/>
      <color rgb="FFCC99FF"/>
      <name val="游ゴシック"/>
      <family val="3"/>
      <charset val="128"/>
      <scheme val="minor"/>
    </font>
    <font>
      <sz val="11"/>
      <color theme="1"/>
      <name val="Segoe UI Symbol"/>
      <family val="2"/>
    </font>
    <font>
      <strike/>
      <sz val="11"/>
      <color theme="1"/>
      <name val="游ゴシック"/>
      <family val="3"/>
      <charset val="128"/>
      <scheme val="minor"/>
    </font>
    <font>
      <sz val="11"/>
      <color rgb="FFA3E0FF"/>
      <name val="游ゴシック"/>
      <family val="3"/>
      <charset val="128"/>
      <scheme val="minor"/>
    </font>
  </fonts>
  <fills count="16">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CC99FF"/>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9999"/>
        <bgColor indexed="64"/>
      </patternFill>
    </fill>
    <fill>
      <patternFill patternType="solid">
        <fgColor theme="0"/>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303">
    <xf numFmtId="0" fontId="0" fillId="0" borderId="0" xfId="0">
      <alignment vertical="center"/>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1" applyFont="1" applyFill="1" applyBorder="1" applyAlignment="1">
      <alignment horizontal="left" vertical="center"/>
    </xf>
    <xf numFmtId="0" fontId="0" fillId="2" borderId="1" xfId="0" applyFill="1" applyBorder="1" applyAlignment="1">
      <alignment horizontal="left" vertical="center" wrapText="1"/>
    </xf>
    <xf numFmtId="0" fontId="0" fillId="3" borderId="0" xfId="0" applyFill="1">
      <alignment vertical="center"/>
    </xf>
    <xf numFmtId="0" fontId="2" fillId="3" borderId="1" xfId="0" applyFont="1" applyFill="1" applyBorder="1" applyAlignment="1">
      <alignment horizontal="left" vertical="center" wrapText="1"/>
    </xf>
    <xf numFmtId="180" fontId="0" fillId="0" borderId="0" xfId="0" applyNumberFormat="1">
      <alignment vertical="center"/>
    </xf>
    <xf numFmtId="0" fontId="2" fillId="0" borderId="0" xfId="0" applyFont="1" applyAlignment="1">
      <alignment horizontal="left" vertical="center" wrapText="1"/>
    </xf>
    <xf numFmtId="180" fontId="0" fillId="0" borderId="7" xfId="0" applyNumberFormat="1" applyBorder="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180" fontId="0" fillId="0" borderId="8" xfId="0" applyNumberFormat="1" applyBorder="1" applyAlignment="1">
      <alignment horizontal="center" vertical="center" wrapText="1"/>
    </xf>
    <xf numFmtId="0" fontId="0" fillId="10" borderId="0" xfId="0" applyFill="1">
      <alignment vertical="center"/>
    </xf>
    <xf numFmtId="49" fontId="0" fillId="0" borderId="0" xfId="0" applyNumberFormat="1" applyAlignment="1">
      <alignment horizontal="left" vertical="center"/>
    </xf>
    <xf numFmtId="49" fontId="0" fillId="11" borderId="0" xfId="0" applyNumberFormat="1" applyFill="1" applyAlignment="1">
      <alignment horizontal="left" vertical="center"/>
    </xf>
    <xf numFmtId="49" fontId="0" fillId="11" borderId="0" xfId="0" applyNumberFormat="1" applyFill="1" applyAlignment="1">
      <alignment horizontal="center" vertical="center"/>
    </xf>
    <xf numFmtId="49" fontId="0" fillId="10" borderId="0" xfId="0" applyNumberFormat="1" applyFill="1" applyAlignment="1">
      <alignment horizontal="center" vertical="center"/>
    </xf>
    <xf numFmtId="49" fontId="0" fillId="10" borderId="0" xfId="0" applyNumberFormat="1" applyFill="1" applyAlignment="1">
      <alignment horizontal="left" vertical="center"/>
    </xf>
    <xf numFmtId="181" fontId="0" fillId="0" borderId="8" xfId="0" applyNumberFormat="1" applyBorder="1" applyAlignment="1">
      <alignment horizontal="center" vertical="center"/>
    </xf>
    <xf numFmtId="180" fontId="0" fillId="0" borderId="0" xfId="0" applyNumberFormat="1" applyAlignment="1">
      <alignment vertical="center" wrapText="1"/>
    </xf>
    <xf numFmtId="181" fontId="0" fillId="4" borderId="12" xfId="0" applyNumberFormat="1" applyFill="1" applyBorder="1" applyAlignment="1">
      <alignment horizontal="center" vertical="center"/>
    </xf>
    <xf numFmtId="181" fontId="0" fillId="4" borderId="16" xfId="0" applyNumberFormat="1" applyFill="1" applyBorder="1" applyAlignment="1">
      <alignment horizontal="center" vertical="center"/>
    </xf>
    <xf numFmtId="181" fontId="0" fillId="7" borderId="16" xfId="0" applyNumberFormat="1" applyFill="1" applyBorder="1" applyAlignment="1">
      <alignment horizontal="center" vertical="center"/>
    </xf>
    <xf numFmtId="181" fontId="0" fillId="4" borderId="13" xfId="0" applyNumberFormat="1" applyFill="1" applyBorder="1" applyAlignment="1">
      <alignment horizontal="center" vertical="center"/>
    </xf>
    <xf numFmtId="181" fontId="0" fillId="4" borderId="17" xfId="0" applyNumberFormat="1"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181" fontId="0" fillId="4" borderId="18" xfId="0" applyNumberFormat="1" applyFill="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11" borderId="0" xfId="0" applyFill="1">
      <alignment vertical="center"/>
    </xf>
    <xf numFmtId="0" fontId="2" fillId="0" borderId="22" xfId="0" applyFont="1" applyBorder="1" applyAlignment="1">
      <alignment horizontal="left" vertical="center" wrapText="1"/>
    </xf>
    <xf numFmtId="0" fontId="0" fillId="0" borderId="29" xfId="0" applyBorder="1" applyAlignment="1">
      <alignment horizontal="center" vertical="center"/>
    </xf>
    <xf numFmtId="0" fontId="0" fillId="0" borderId="28" xfId="0" applyBorder="1" applyAlignment="1">
      <alignment horizontal="center" vertical="center"/>
    </xf>
    <xf numFmtId="49" fontId="0" fillId="8" borderId="0" xfId="0" applyNumberFormat="1" applyFill="1" applyAlignment="1">
      <alignment horizontal="left" vertical="center"/>
    </xf>
    <xf numFmtId="0" fontId="0" fillId="8" borderId="0" xfId="0" applyFill="1">
      <alignment vertical="center"/>
    </xf>
    <xf numFmtId="49" fontId="0" fillId="8" borderId="0" xfId="0" applyNumberFormat="1" applyFill="1" applyAlignment="1">
      <alignment horizontal="center" vertical="center"/>
    </xf>
    <xf numFmtId="49" fontId="0" fillId="8" borderId="22" xfId="0" applyNumberFormat="1" applyFill="1" applyBorder="1" applyAlignment="1">
      <alignment horizontal="center" vertical="center"/>
    </xf>
    <xf numFmtId="49" fontId="0" fillId="9" borderId="8" xfId="0" applyNumberFormat="1" applyFill="1" applyBorder="1" applyAlignment="1">
      <alignment horizontal="left" vertical="center"/>
    </xf>
    <xf numFmtId="0" fontId="0" fillId="9" borderId="8" xfId="0" applyFill="1" applyBorder="1">
      <alignment vertical="center"/>
    </xf>
    <xf numFmtId="0" fontId="2" fillId="0" borderId="8" xfId="0" applyFont="1" applyBorder="1" applyAlignment="1">
      <alignment horizontal="left" vertical="center" wrapText="1"/>
    </xf>
    <xf numFmtId="0" fontId="0" fillId="0" borderId="8" xfId="0" applyBorder="1" applyAlignment="1">
      <alignment horizontal="center" vertical="center"/>
    </xf>
    <xf numFmtId="0" fontId="0" fillId="0" borderId="32" xfId="0" applyBorder="1" applyAlignment="1">
      <alignment horizontal="center" vertical="center"/>
    </xf>
    <xf numFmtId="49" fontId="0" fillId="9" borderId="0" xfId="0" applyNumberFormat="1" applyFill="1" applyAlignment="1">
      <alignment horizontal="center" vertical="center"/>
    </xf>
    <xf numFmtId="0" fontId="0" fillId="9" borderId="0" xfId="0" applyFill="1">
      <alignment vertical="center"/>
    </xf>
    <xf numFmtId="49" fontId="0" fillId="9" borderId="22" xfId="0" applyNumberFormat="1" applyFill="1" applyBorder="1" applyAlignment="1">
      <alignment horizontal="center" vertical="center"/>
    </xf>
    <xf numFmtId="0" fontId="9" fillId="0" borderId="0" xfId="0" applyFont="1">
      <alignment vertical="center"/>
    </xf>
    <xf numFmtId="49" fontId="0" fillId="11" borderId="22" xfId="0" applyNumberFormat="1" applyFill="1" applyBorder="1" applyAlignment="1">
      <alignment horizontal="center" vertical="center"/>
    </xf>
    <xf numFmtId="180" fontId="0" fillId="0" borderId="11" xfId="0" applyNumberFormat="1" applyBorder="1" applyAlignment="1">
      <alignment horizontal="center" vertical="center" wrapText="1"/>
    </xf>
    <xf numFmtId="0" fontId="0" fillId="0" borderId="7" xfId="0" applyBorder="1" applyAlignment="1">
      <alignment horizontal="center" vertical="center"/>
    </xf>
    <xf numFmtId="0" fontId="0" fillId="0" borderId="26" xfId="0" applyBorder="1" applyAlignment="1">
      <alignment horizontal="centerContinuous" vertical="center"/>
    </xf>
    <xf numFmtId="0" fontId="0" fillId="0" borderId="27" xfId="0" applyBorder="1" applyAlignment="1">
      <alignment horizontal="centerContinuous" vertical="center"/>
    </xf>
    <xf numFmtId="180" fontId="0" fillId="14" borderId="0" xfId="0" applyNumberFormat="1" applyFill="1" applyAlignment="1">
      <alignment horizontal="center" vertical="center" wrapText="1"/>
    </xf>
    <xf numFmtId="180" fontId="7" fillId="0" borderId="29" xfId="0" applyNumberFormat="1" applyFont="1" applyBorder="1" applyAlignment="1">
      <alignment horizontal="center" vertical="center" wrapText="1"/>
    </xf>
    <xf numFmtId="180" fontId="7" fillId="0" borderId="22" xfId="0" applyNumberFormat="1" applyFont="1" applyBorder="1" applyAlignment="1">
      <alignment horizontal="center" vertical="center" wrapText="1"/>
    </xf>
    <xf numFmtId="180" fontId="7" fillId="0" borderId="28" xfId="0" applyNumberFormat="1" applyFont="1" applyBorder="1" applyAlignment="1">
      <alignment horizontal="center" vertical="center" wrapText="1"/>
    </xf>
    <xf numFmtId="180" fontId="7" fillId="0" borderId="21" xfId="0" applyNumberFormat="1" applyFont="1" applyBorder="1" applyAlignment="1">
      <alignment horizontal="center" vertical="center" wrapText="1"/>
    </xf>
    <xf numFmtId="180" fontId="7" fillId="0" borderId="23" xfId="0" applyNumberFormat="1" applyFont="1" applyBorder="1" applyAlignment="1">
      <alignment horizontal="center" vertical="center" wrapText="1"/>
    </xf>
    <xf numFmtId="180" fontId="7" fillId="12" borderId="29" xfId="0" applyNumberFormat="1" applyFont="1" applyFill="1" applyBorder="1" applyAlignment="1">
      <alignment horizontal="center" vertical="center" wrapText="1"/>
    </xf>
    <xf numFmtId="180" fontId="7" fillId="12" borderId="22" xfId="0" applyNumberFormat="1" applyFont="1" applyFill="1" applyBorder="1" applyAlignment="1">
      <alignment horizontal="center" vertical="center" wrapText="1"/>
    </xf>
    <xf numFmtId="180" fontId="7" fillId="12" borderId="21" xfId="0" applyNumberFormat="1" applyFont="1" applyFill="1" applyBorder="1" applyAlignment="1">
      <alignment horizontal="center" vertical="center" wrapText="1"/>
    </xf>
    <xf numFmtId="180" fontId="7" fillId="12" borderId="23" xfId="0" applyNumberFormat="1" applyFont="1" applyFill="1" applyBorder="1" applyAlignment="1">
      <alignment horizontal="center" vertical="center" wrapText="1"/>
    </xf>
    <xf numFmtId="180" fontId="7" fillId="12" borderId="28" xfId="0" applyNumberFormat="1" applyFont="1" applyFill="1" applyBorder="1" applyAlignment="1">
      <alignment horizontal="center" vertical="center" wrapText="1"/>
    </xf>
    <xf numFmtId="180" fontId="7" fillId="13" borderId="29" xfId="0" applyNumberFormat="1" applyFont="1" applyFill="1" applyBorder="1" applyAlignment="1">
      <alignment horizontal="center" vertical="center" wrapText="1"/>
    </xf>
    <xf numFmtId="180" fontId="7" fillId="13" borderId="22" xfId="0" applyNumberFormat="1" applyFont="1" applyFill="1" applyBorder="1" applyAlignment="1">
      <alignment horizontal="center" vertical="center" wrapText="1"/>
    </xf>
    <xf numFmtId="180" fontId="7" fillId="13" borderId="21" xfId="0" applyNumberFormat="1" applyFont="1" applyFill="1" applyBorder="1" applyAlignment="1">
      <alignment horizontal="center" vertical="center" wrapText="1"/>
    </xf>
    <xf numFmtId="180" fontId="7" fillId="13" borderId="23" xfId="0" applyNumberFormat="1" applyFont="1" applyFill="1" applyBorder="1" applyAlignment="1">
      <alignment horizontal="center" vertical="center" wrapText="1"/>
    </xf>
    <xf numFmtId="180" fontId="7" fillId="13" borderId="28" xfId="0" applyNumberFormat="1" applyFont="1" applyFill="1" applyBorder="1" applyAlignment="1">
      <alignment horizontal="center" vertical="center" wrapText="1"/>
    </xf>
    <xf numFmtId="0" fontId="0" fillId="11" borderId="9" xfId="0" applyFill="1" applyBorder="1">
      <alignment vertical="center"/>
    </xf>
    <xf numFmtId="0" fontId="0" fillId="11" borderId="3" xfId="0" applyFill="1" applyBorder="1">
      <alignment vertical="center"/>
    </xf>
    <xf numFmtId="0" fontId="0" fillId="8" borderId="9" xfId="0" applyFill="1" applyBorder="1">
      <alignment vertical="center"/>
    </xf>
    <xf numFmtId="0" fontId="0" fillId="8" borderId="7" xfId="0" applyFill="1" applyBorder="1">
      <alignment vertical="center"/>
    </xf>
    <xf numFmtId="49" fontId="0" fillId="0" borderId="7" xfId="0" applyNumberFormat="1" applyBorder="1" applyAlignment="1">
      <alignment horizontal="center" vertical="center"/>
    </xf>
    <xf numFmtId="0" fontId="2" fillId="0" borderId="7" xfId="0" applyFont="1" applyBorder="1" applyAlignment="1">
      <alignment horizontal="left" vertical="center" wrapText="1"/>
    </xf>
    <xf numFmtId="0" fontId="0" fillId="0" borderId="3" xfId="0" applyBorder="1" applyAlignment="1">
      <alignment horizontal="center" vertical="center"/>
    </xf>
    <xf numFmtId="0" fontId="0" fillId="9" borderId="9" xfId="0" applyFill="1" applyBorder="1">
      <alignment vertical="center"/>
    </xf>
    <xf numFmtId="0" fontId="0" fillId="9" borderId="3" xfId="0" applyFill="1" applyBorder="1">
      <alignment vertical="center"/>
    </xf>
    <xf numFmtId="0" fontId="0" fillId="10" borderId="9" xfId="0" applyFill="1" applyBorder="1">
      <alignment vertical="center"/>
    </xf>
    <xf numFmtId="0" fontId="0" fillId="10" borderId="3" xfId="0" applyFill="1" applyBorder="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49" fontId="0" fillId="0" borderId="8" xfId="0" applyNumberFormat="1" applyBorder="1" applyAlignment="1">
      <alignment horizontal="center" vertical="center"/>
    </xf>
    <xf numFmtId="56" fontId="0" fillId="0" borderId="0" xfId="0" applyNumberFormat="1">
      <alignment vertical="center"/>
    </xf>
    <xf numFmtId="0" fontId="15" fillId="0" borderId="0" xfId="0" applyFont="1">
      <alignment vertical="center"/>
    </xf>
    <xf numFmtId="0" fontId="16" fillId="0" borderId="0" xfId="0" applyFont="1">
      <alignment vertical="center"/>
    </xf>
    <xf numFmtId="181" fontId="7" fillId="5" borderId="16" xfId="0" applyNumberFormat="1" applyFont="1" applyFill="1" applyBorder="1" applyAlignment="1">
      <alignment horizontal="center" vertical="center"/>
    </xf>
    <xf numFmtId="181" fontId="7" fillId="6" borderId="18" xfId="0" applyNumberFormat="1" applyFont="1" applyFill="1" applyBorder="1" applyAlignment="1">
      <alignment horizontal="center" vertical="center"/>
    </xf>
    <xf numFmtId="181" fontId="7" fillId="6" borderId="16" xfId="0" applyNumberFormat="1" applyFont="1" applyFill="1" applyBorder="1" applyAlignment="1">
      <alignment horizontal="center" vertical="center"/>
    </xf>
    <xf numFmtId="181" fontId="7" fillId="6" borderId="17" xfId="0" applyNumberFormat="1" applyFont="1" applyFill="1" applyBorder="1" applyAlignment="1">
      <alignment horizontal="center" vertical="center"/>
    </xf>
    <xf numFmtId="180" fontId="7" fillId="0" borderId="29" xfId="0" applyNumberFormat="1" applyFont="1" applyBorder="1" applyAlignment="1" applyProtection="1">
      <alignment horizontal="center" vertical="center" wrapText="1"/>
      <protection hidden="1"/>
    </xf>
    <xf numFmtId="180" fontId="7" fillId="0" borderId="22" xfId="0" applyNumberFormat="1" applyFont="1" applyBorder="1" applyAlignment="1" applyProtection="1">
      <alignment horizontal="center" vertical="center" wrapText="1"/>
      <protection hidden="1"/>
    </xf>
    <xf numFmtId="180" fontId="7" fillId="0" borderId="28" xfId="0" applyNumberFormat="1" applyFont="1" applyBorder="1" applyAlignment="1" applyProtection="1">
      <alignment horizontal="center" vertical="center" wrapText="1"/>
      <protection hidden="1"/>
    </xf>
    <xf numFmtId="180" fontId="7" fillId="0" borderId="21" xfId="0" applyNumberFormat="1" applyFont="1" applyBorder="1" applyAlignment="1" applyProtection="1">
      <alignment horizontal="center" vertical="center" wrapText="1"/>
      <protection hidden="1"/>
    </xf>
    <xf numFmtId="180" fontId="7" fillId="0" borderId="23" xfId="0" applyNumberFormat="1" applyFont="1" applyBorder="1" applyAlignment="1" applyProtection="1">
      <alignment horizontal="center" vertical="center" wrapText="1"/>
      <protection hidden="1"/>
    </xf>
    <xf numFmtId="180" fontId="7" fillId="12" borderId="29" xfId="0" applyNumberFormat="1" applyFont="1" applyFill="1" applyBorder="1" applyAlignment="1" applyProtection="1">
      <alignment horizontal="center" vertical="center" wrapText="1"/>
      <protection hidden="1"/>
    </xf>
    <xf numFmtId="180" fontId="7" fillId="12" borderId="22" xfId="0" applyNumberFormat="1" applyFont="1" applyFill="1" applyBorder="1" applyAlignment="1" applyProtection="1">
      <alignment horizontal="center" vertical="center" wrapText="1"/>
      <protection hidden="1"/>
    </xf>
    <xf numFmtId="180" fontId="7" fillId="12" borderId="21" xfId="0" applyNumberFormat="1" applyFont="1" applyFill="1" applyBorder="1" applyAlignment="1" applyProtection="1">
      <alignment horizontal="center" vertical="center" wrapText="1"/>
      <protection hidden="1"/>
    </xf>
    <xf numFmtId="180" fontId="7" fillId="12" borderId="23" xfId="0" applyNumberFormat="1" applyFont="1" applyFill="1" applyBorder="1" applyAlignment="1" applyProtection="1">
      <alignment horizontal="center" vertical="center" wrapText="1"/>
      <protection hidden="1"/>
    </xf>
    <xf numFmtId="180" fontId="7" fillId="12" borderId="28" xfId="0" applyNumberFormat="1" applyFont="1" applyFill="1" applyBorder="1" applyAlignment="1" applyProtection="1">
      <alignment horizontal="center" vertical="center" wrapText="1"/>
      <protection hidden="1"/>
    </xf>
    <xf numFmtId="180" fontId="7" fillId="13" borderId="29" xfId="0" applyNumberFormat="1" applyFont="1" applyFill="1" applyBorder="1" applyAlignment="1" applyProtection="1">
      <alignment horizontal="center" vertical="center" wrapText="1"/>
      <protection hidden="1"/>
    </xf>
    <xf numFmtId="180" fontId="7" fillId="13" borderId="22" xfId="0" applyNumberFormat="1" applyFont="1" applyFill="1" applyBorder="1" applyAlignment="1" applyProtection="1">
      <alignment horizontal="center" vertical="center" wrapText="1"/>
      <protection hidden="1"/>
    </xf>
    <xf numFmtId="180" fontId="7" fillId="13" borderId="21" xfId="0" applyNumberFormat="1" applyFont="1" applyFill="1" applyBorder="1" applyAlignment="1" applyProtection="1">
      <alignment horizontal="center" vertical="center" wrapText="1"/>
      <protection hidden="1"/>
    </xf>
    <xf numFmtId="180" fontId="7" fillId="13" borderId="23" xfId="0" applyNumberFormat="1" applyFont="1" applyFill="1" applyBorder="1" applyAlignment="1" applyProtection="1">
      <alignment horizontal="center" vertical="center" wrapText="1"/>
      <protection hidden="1"/>
    </xf>
    <xf numFmtId="180" fontId="7" fillId="13" borderId="28" xfId="0" applyNumberFormat="1" applyFont="1" applyFill="1" applyBorder="1" applyAlignment="1" applyProtection="1">
      <alignment horizontal="center" vertical="center" wrapText="1"/>
      <protection hidden="1"/>
    </xf>
    <xf numFmtId="181" fontId="0" fillId="4" borderId="40" xfId="0" applyNumberFormat="1" applyFill="1" applyBorder="1" applyAlignment="1" applyProtection="1">
      <alignment horizontal="center" vertical="center"/>
      <protection hidden="1"/>
    </xf>
    <xf numFmtId="181" fontId="0" fillId="4" borderId="2" xfId="0" applyNumberFormat="1" applyFill="1" applyBorder="1" applyAlignment="1" applyProtection="1">
      <alignment horizontal="center" vertical="center"/>
      <protection hidden="1"/>
    </xf>
    <xf numFmtId="181" fontId="0" fillId="4" borderId="31" xfId="0" applyNumberFormat="1" applyFill="1" applyBorder="1" applyAlignment="1" applyProtection="1">
      <alignment horizontal="center" vertical="center"/>
      <protection hidden="1"/>
    </xf>
    <xf numFmtId="181" fontId="7" fillId="5" borderId="2" xfId="0" applyNumberFormat="1" applyFont="1" applyFill="1" applyBorder="1" applyAlignment="1" applyProtection="1">
      <alignment horizontal="center" vertical="center"/>
      <protection hidden="1"/>
    </xf>
    <xf numFmtId="181" fontId="7" fillId="6" borderId="32" xfId="0" applyNumberFormat="1" applyFont="1" applyFill="1" applyBorder="1" applyAlignment="1" applyProtection="1">
      <alignment horizontal="center" vertical="center"/>
      <protection hidden="1"/>
    </xf>
    <xf numFmtId="181" fontId="7" fillId="6" borderId="2" xfId="0" applyNumberFormat="1" applyFont="1" applyFill="1" applyBorder="1" applyAlignment="1" applyProtection="1">
      <alignment horizontal="center" vertical="center"/>
      <protection hidden="1"/>
    </xf>
    <xf numFmtId="181" fontId="7" fillId="6" borderId="31" xfId="0" applyNumberFormat="1" applyFont="1" applyFill="1" applyBorder="1" applyAlignment="1" applyProtection="1">
      <alignment horizontal="center" vertical="center"/>
      <protection hidden="1"/>
    </xf>
    <xf numFmtId="181" fontId="0" fillId="7" borderId="2" xfId="0" applyNumberFormat="1" applyFill="1" applyBorder="1" applyAlignment="1" applyProtection="1">
      <alignment horizontal="center" vertical="center"/>
      <protection hidden="1"/>
    </xf>
    <xf numFmtId="181" fontId="0" fillId="4" borderId="32" xfId="0" applyNumberFormat="1" applyFill="1" applyBorder="1" applyAlignment="1" applyProtection="1">
      <alignment horizontal="center" vertical="center"/>
      <protection hidden="1"/>
    </xf>
    <xf numFmtId="181" fontId="0" fillId="4" borderId="41" xfId="0" applyNumberFormat="1" applyFill="1"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80" fontId="17" fillId="14" borderId="0" xfId="0" applyNumberFormat="1" applyFont="1" applyFill="1" applyAlignment="1">
      <alignment horizontal="center" vertical="center" wrapText="1"/>
    </xf>
    <xf numFmtId="180" fontId="17" fillId="0" borderId="0" xfId="0" applyNumberFormat="1" applyFont="1">
      <alignment vertical="center"/>
    </xf>
    <xf numFmtId="0" fontId="19" fillId="0" borderId="0" xfId="0" applyFont="1">
      <alignment vertical="center"/>
    </xf>
    <xf numFmtId="0" fontId="19" fillId="2" borderId="0" xfId="0" applyFont="1" applyFill="1">
      <alignment vertical="center"/>
    </xf>
    <xf numFmtId="0" fontId="19" fillId="2" borderId="0" xfId="0" applyFont="1" applyFill="1" applyAlignment="1">
      <alignment horizontal="center" vertical="center"/>
    </xf>
    <xf numFmtId="176" fontId="19" fillId="2" borderId="0" xfId="0" applyNumberFormat="1" applyFont="1" applyFill="1">
      <alignment vertical="center"/>
    </xf>
    <xf numFmtId="0" fontId="11" fillId="0" borderId="0" xfId="0" applyFont="1">
      <alignment vertical="center"/>
    </xf>
    <xf numFmtId="14" fontId="19" fillId="0" borderId="0" xfId="0" applyNumberFormat="1" applyFont="1">
      <alignment vertical="center"/>
    </xf>
    <xf numFmtId="0" fontId="11" fillId="2" borderId="0" xfId="0" applyFont="1" applyFill="1">
      <alignment vertical="center"/>
    </xf>
    <xf numFmtId="0" fontId="11" fillId="2" borderId="0" xfId="0" applyFont="1" applyFill="1" applyAlignment="1">
      <alignment horizontal="center" vertical="center"/>
    </xf>
    <xf numFmtId="176" fontId="11" fillId="2" borderId="0" xfId="0" applyNumberFormat="1" applyFont="1" applyFill="1">
      <alignment vertical="center"/>
    </xf>
    <xf numFmtId="180" fontId="19" fillId="0" borderId="0" xfId="0" applyNumberFormat="1" applyFont="1">
      <alignment vertical="center"/>
    </xf>
    <xf numFmtId="180" fontId="11" fillId="6" borderId="0" xfId="0" applyNumberFormat="1" applyFont="1" applyFill="1">
      <alignment vertical="center"/>
    </xf>
    <xf numFmtId="0" fontId="0" fillId="0" borderId="1" xfId="0" applyBorder="1" applyAlignment="1">
      <alignment horizontal="center" vertical="center"/>
    </xf>
    <xf numFmtId="177" fontId="21" fillId="0" borderId="2" xfId="0" applyNumberFormat="1" applyFont="1" applyBorder="1" applyAlignment="1">
      <alignment horizontal="center" vertical="center"/>
    </xf>
    <xf numFmtId="0" fontId="2" fillId="0" borderId="1" xfId="0" applyFont="1" applyBorder="1">
      <alignment vertical="center"/>
    </xf>
    <xf numFmtId="176" fontId="2" fillId="0" borderId="1" xfId="0" applyNumberFormat="1"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0" fillId="0" borderId="1" xfId="0" applyBorder="1">
      <alignment vertical="center"/>
    </xf>
    <xf numFmtId="0" fontId="2" fillId="0" borderId="1" xfId="0" applyFont="1" applyBorder="1" applyAlignment="1">
      <alignment horizontal="center" vertical="center" wrapText="1"/>
    </xf>
    <xf numFmtId="179" fontId="22" fillId="0" borderId="1" xfId="0" applyNumberFormat="1" applyFont="1" applyBorder="1" applyAlignment="1">
      <alignment horizontal="center" vertical="center"/>
    </xf>
    <xf numFmtId="179" fontId="2" fillId="0" borderId="1" xfId="0" applyNumberFormat="1" applyFont="1" applyBorder="1">
      <alignment vertical="center"/>
    </xf>
    <xf numFmtId="0" fontId="2" fillId="0" borderId="3" xfId="0" applyFont="1" applyBorder="1" applyAlignment="1">
      <alignment horizontal="center" vertical="center"/>
    </xf>
    <xf numFmtId="0" fontId="0" fillId="0" borderId="27" xfId="0" applyBorder="1" applyAlignment="1">
      <alignment horizontal="center" vertical="center"/>
    </xf>
    <xf numFmtId="0" fontId="28" fillId="9" borderId="43" xfId="0" applyFont="1" applyFill="1" applyBorder="1" applyAlignment="1">
      <alignment vertical="center" wrapText="1"/>
    </xf>
    <xf numFmtId="0" fontId="29" fillId="9" borderId="43" xfId="0" applyFont="1" applyFill="1" applyBorder="1">
      <alignment vertical="center"/>
    </xf>
    <xf numFmtId="0" fontId="29" fillId="9" borderId="42" xfId="0" applyFont="1" applyFill="1" applyBorder="1">
      <alignment vertical="center"/>
    </xf>
    <xf numFmtId="0" fontId="30" fillId="10" borderId="43" xfId="0" applyFont="1" applyFill="1" applyBorder="1">
      <alignment vertical="center"/>
    </xf>
    <xf numFmtId="0" fontId="31" fillId="10" borderId="42" xfId="0" applyFont="1" applyFill="1" applyBorder="1">
      <alignment vertical="center"/>
    </xf>
    <xf numFmtId="0" fontId="31" fillId="10" borderId="43" xfId="0" applyFont="1" applyFill="1" applyBorder="1">
      <alignment vertical="center"/>
    </xf>
    <xf numFmtId="0" fontId="25" fillId="11" borderId="43" xfId="0" applyFont="1" applyFill="1" applyBorder="1" applyAlignment="1">
      <alignment vertical="center" wrapText="1"/>
    </xf>
    <xf numFmtId="0" fontId="25" fillId="11" borderId="43" xfId="0" applyFont="1" applyFill="1" applyBorder="1">
      <alignment vertical="center"/>
    </xf>
    <xf numFmtId="0" fontId="24" fillId="11" borderId="43" xfId="0" applyFont="1" applyFill="1" applyBorder="1">
      <alignment vertical="center"/>
    </xf>
    <xf numFmtId="0" fontId="24" fillId="11" borderId="42" xfId="0" applyFont="1" applyFill="1" applyBorder="1">
      <alignment vertical="center"/>
    </xf>
    <xf numFmtId="0" fontId="24" fillId="11" borderId="43" xfId="0" applyFont="1" applyFill="1" applyBorder="1" applyAlignment="1">
      <alignment vertical="center" wrapText="1"/>
    </xf>
    <xf numFmtId="0" fontId="26" fillId="8" borderId="43" xfId="0" applyFont="1" applyFill="1" applyBorder="1" applyAlignment="1">
      <alignment vertical="center" wrapText="1"/>
    </xf>
    <xf numFmtId="0" fontId="27" fillId="8" borderId="43" xfId="0" applyFont="1" applyFill="1" applyBorder="1">
      <alignment vertical="center"/>
    </xf>
    <xf numFmtId="0" fontId="28" fillId="9" borderId="43" xfId="0" applyFont="1" applyFill="1" applyBorder="1">
      <alignment vertical="center"/>
    </xf>
    <xf numFmtId="0" fontId="2" fillId="11" borderId="9" xfId="0" applyFont="1" applyFill="1" applyBorder="1">
      <alignment vertical="center"/>
    </xf>
    <xf numFmtId="0" fontId="2" fillId="11" borderId="2" xfId="0" applyFont="1" applyFill="1" applyBorder="1" applyAlignment="1">
      <alignment vertical="center" wrapText="1"/>
    </xf>
    <xf numFmtId="0" fontId="2" fillId="11" borderId="2" xfId="0" applyFont="1" applyFill="1" applyBorder="1">
      <alignment vertical="center"/>
    </xf>
    <xf numFmtId="0" fontId="2" fillId="8" borderId="9" xfId="0" applyFont="1" applyFill="1" applyBorder="1">
      <alignment vertical="center"/>
    </xf>
    <xf numFmtId="0" fontId="2" fillId="8" borderId="2" xfId="0" applyFont="1" applyFill="1" applyBorder="1">
      <alignment vertical="center"/>
    </xf>
    <xf numFmtId="0" fontId="2" fillId="9" borderId="9" xfId="0" applyFont="1" applyFill="1" applyBorder="1">
      <alignment vertical="center"/>
    </xf>
    <xf numFmtId="0" fontId="2" fillId="9" borderId="2" xfId="0" applyFont="1" applyFill="1" applyBorder="1">
      <alignment vertical="center"/>
    </xf>
    <xf numFmtId="0" fontId="2" fillId="9" borderId="2" xfId="0" applyFont="1" applyFill="1" applyBorder="1" applyAlignment="1">
      <alignment vertical="center" wrapText="1"/>
    </xf>
    <xf numFmtId="0" fontId="2" fillId="10" borderId="9" xfId="0" applyFont="1" applyFill="1" applyBorder="1">
      <alignment vertical="center"/>
    </xf>
    <xf numFmtId="0" fontId="2" fillId="10" borderId="2" xfId="0" applyFont="1" applyFill="1" applyBorder="1">
      <alignment vertical="center"/>
    </xf>
    <xf numFmtId="14" fontId="11" fillId="0" borderId="0" xfId="0" applyNumberFormat="1" applyFont="1">
      <alignment vertical="center"/>
    </xf>
    <xf numFmtId="0" fontId="0" fillId="11" borderId="9" xfId="0" applyFill="1" applyBorder="1" applyAlignment="1">
      <alignment vertical="center" wrapText="1"/>
    </xf>
    <xf numFmtId="0" fontId="8" fillId="0" borderId="0" xfId="0" applyFont="1">
      <alignment vertical="center"/>
    </xf>
    <xf numFmtId="0" fontId="8" fillId="0" borderId="0" xfId="0" applyFont="1" applyAlignment="1">
      <alignment vertical="center" wrapText="1"/>
    </xf>
    <xf numFmtId="0" fontId="0" fillId="0" borderId="3"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4" xfId="0" applyBorder="1">
      <alignment vertical="center"/>
    </xf>
    <xf numFmtId="0" fontId="0" fillId="0" borderId="25" xfId="0" applyBorder="1">
      <alignment vertical="center"/>
    </xf>
    <xf numFmtId="0" fontId="0" fillId="0" borderId="44" xfId="0" applyBorder="1" applyAlignment="1" applyProtection="1">
      <alignment horizontal="center" vertical="center"/>
      <protection hidden="1"/>
    </xf>
    <xf numFmtId="0" fontId="0" fillId="11" borderId="25" xfId="0" applyFill="1" applyBorder="1">
      <alignment vertical="center"/>
    </xf>
    <xf numFmtId="0" fontId="0" fillId="11" borderId="11" xfId="0" applyFill="1" applyBorder="1">
      <alignment vertical="center"/>
    </xf>
    <xf numFmtId="0" fontId="0" fillId="8" borderId="25" xfId="0" applyFill="1" applyBorder="1">
      <alignment vertical="center"/>
    </xf>
    <xf numFmtId="0" fontId="0" fillId="8" borderId="11" xfId="0" applyFill="1" applyBorder="1">
      <alignment vertical="center"/>
    </xf>
    <xf numFmtId="0" fontId="0" fillId="9" borderId="25" xfId="0" applyFill="1" applyBorder="1">
      <alignment vertical="center"/>
    </xf>
    <xf numFmtId="0" fontId="0" fillId="9" borderId="11" xfId="0" applyFill="1" applyBorder="1">
      <alignment vertical="center"/>
    </xf>
    <xf numFmtId="0" fontId="0" fillId="9" borderId="11" xfId="0" applyFill="1" applyBorder="1" applyAlignment="1">
      <alignment horizontal="left" vertical="center"/>
    </xf>
    <xf numFmtId="0" fontId="0" fillId="10" borderId="25" xfId="0" applyFill="1" applyBorder="1">
      <alignment vertical="center"/>
    </xf>
    <xf numFmtId="0" fontId="0" fillId="10" borderId="11" xfId="0" applyFill="1" applyBorder="1">
      <alignment vertical="center"/>
    </xf>
    <xf numFmtId="0" fontId="0" fillId="10" borderId="37" xfId="0" applyFill="1" applyBorder="1">
      <alignment vertical="center"/>
    </xf>
    <xf numFmtId="0" fontId="0" fillId="0" borderId="45" xfId="0" applyBorder="1">
      <alignment vertical="center"/>
    </xf>
    <xf numFmtId="0" fontId="0" fillId="0" borderId="1" xfId="0" applyBorder="1" applyAlignment="1">
      <alignment horizontal="center" vertical="center" wrapText="1"/>
    </xf>
    <xf numFmtId="0" fontId="0" fillId="2" borderId="0" xfId="0" applyFill="1">
      <alignment vertical="center"/>
    </xf>
    <xf numFmtId="0" fontId="0" fillId="2" borderId="19" xfId="0" applyFill="1" applyBorder="1">
      <alignment vertical="center"/>
    </xf>
    <xf numFmtId="0" fontId="0" fillId="0" borderId="9"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176" fontId="0" fillId="0" borderId="1" xfId="0" applyNumberFormat="1" applyBorder="1">
      <alignment vertical="center"/>
    </xf>
    <xf numFmtId="179" fontId="0" fillId="0" borderId="1" xfId="0" applyNumberFormat="1" applyBorder="1">
      <alignment vertical="center"/>
    </xf>
    <xf numFmtId="0" fontId="2" fillId="0" borderId="1" xfId="0" applyFont="1" applyBorder="1" applyAlignment="1">
      <alignment horizontal="center" vertical="center" wrapText="1" shrinkToFit="1"/>
    </xf>
    <xf numFmtId="0" fontId="0" fillId="0" borderId="1" xfId="0" applyBorder="1" applyAlignment="1">
      <alignment horizontal="left" vertical="center" wrapText="1" shrinkToFit="1"/>
    </xf>
    <xf numFmtId="176" fontId="2" fillId="0" borderId="1" xfId="0" applyNumberFormat="1" applyFont="1" applyBorder="1" applyAlignment="1">
      <alignment vertical="center" wrapText="1"/>
    </xf>
    <xf numFmtId="179" fontId="2" fillId="0" borderId="1" xfId="0" applyNumberFormat="1" applyFont="1" applyBorder="1" applyAlignment="1">
      <alignment vertical="center" wrapText="1"/>
    </xf>
    <xf numFmtId="0" fontId="11" fillId="0" borderId="1" xfId="0" applyFont="1" applyBorder="1" applyAlignment="1">
      <alignment horizontal="center" vertical="center"/>
    </xf>
    <xf numFmtId="179" fontId="11" fillId="0" borderId="1" xfId="0" applyNumberFormat="1" applyFont="1" applyBorder="1">
      <alignment vertical="center"/>
    </xf>
    <xf numFmtId="0" fontId="11" fillId="0" borderId="1" xfId="0" applyFont="1" applyBorder="1" applyAlignment="1">
      <alignment horizontal="center" vertical="center" wrapText="1" shrinkToFit="1"/>
    </xf>
    <xf numFmtId="0" fontId="0" fillId="0" borderId="9"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180" fontId="7" fillId="12" borderId="4" xfId="0" applyNumberFormat="1" applyFont="1" applyFill="1" applyBorder="1" applyAlignment="1" applyProtection="1">
      <alignment horizontal="center" vertical="center" wrapText="1"/>
      <protection hidden="1"/>
    </xf>
    <xf numFmtId="180" fontId="7" fillId="12" borderId="5" xfId="0" applyNumberFormat="1" applyFont="1" applyFill="1" applyBorder="1" applyAlignment="1" applyProtection="1">
      <alignment horizontal="center" vertical="center" wrapText="1"/>
      <protection hidden="1"/>
    </xf>
    <xf numFmtId="180" fontId="7" fillId="12" borderId="6" xfId="0" applyNumberFormat="1" applyFont="1" applyFill="1" applyBorder="1" applyAlignment="1" applyProtection="1">
      <alignment horizontal="center" vertical="center" wrapText="1"/>
      <protection hidden="1"/>
    </xf>
    <xf numFmtId="180" fontId="0" fillId="4" borderId="10" xfId="0" applyNumberFormat="1" applyFill="1" applyBorder="1" applyAlignment="1" applyProtection="1">
      <alignment horizontal="center" vertical="center" wrapText="1"/>
      <protection hidden="1"/>
    </xf>
    <xf numFmtId="180" fontId="0" fillId="4" borderId="7" xfId="0" applyNumberFormat="1" applyFill="1" applyBorder="1" applyAlignment="1" applyProtection="1">
      <alignment horizontal="center" vertical="center" wrapText="1"/>
      <protection hidden="1"/>
    </xf>
    <xf numFmtId="180" fontId="7" fillId="5" borderId="9" xfId="0" applyNumberFormat="1" applyFont="1" applyFill="1" applyBorder="1" applyAlignment="1" applyProtection="1">
      <alignment horizontal="center" vertical="center" wrapText="1"/>
      <protection hidden="1"/>
    </xf>
    <xf numFmtId="180" fontId="7" fillId="5" borderId="7" xfId="0" applyNumberFormat="1" applyFont="1" applyFill="1" applyBorder="1" applyAlignment="1" applyProtection="1">
      <alignment horizontal="center" vertical="center" wrapText="1"/>
      <protection hidden="1"/>
    </xf>
    <xf numFmtId="180" fontId="7" fillId="5" borderId="3" xfId="0" applyNumberFormat="1" applyFont="1" applyFill="1" applyBorder="1" applyAlignment="1" applyProtection="1">
      <alignment horizontal="center" vertical="center" wrapText="1"/>
      <protection hidden="1"/>
    </xf>
    <xf numFmtId="0" fontId="0" fillId="0" borderId="26" xfId="0" applyBorder="1" applyAlignment="1">
      <alignment horizontal="center" vertical="center"/>
    </xf>
    <xf numFmtId="0" fontId="0" fillId="0" borderId="27" xfId="0" applyBorder="1" applyAlignment="1">
      <alignment horizontal="center" vertical="center"/>
    </xf>
    <xf numFmtId="183" fontId="3" fillId="2" borderId="14" xfId="0" applyNumberFormat="1" applyFont="1" applyFill="1" applyBorder="1" applyAlignment="1" applyProtection="1">
      <alignment horizontal="center" vertical="center" wrapText="1"/>
      <protection locked="0"/>
    </xf>
    <xf numFmtId="183" fontId="3" fillId="2" borderId="15" xfId="0" applyNumberFormat="1" applyFont="1" applyFill="1" applyBorder="1" applyAlignment="1" applyProtection="1">
      <alignment horizontal="center" vertical="center" wrapText="1"/>
      <protection locked="0"/>
    </xf>
    <xf numFmtId="180" fontId="7" fillId="0" borderId="33" xfId="0" applyNumberFormat="1" applyFont="1" applyBorder="1" applyAlignment="1" applyProtection="1">
      <alignment horizontal="center" vertical="center" wrapText="1"/>
      <protection hidden="1"/>
    </xf>
    <xf numFmtId="180" fontId="7" fillId="0" borderId="34" xfId="0" applyNumberFormat="1" applyFont="1" applyBorder="1" applyAlignment="1" applyProtection="1">
      <alignment horizontal="center" vertical="center" wrapText="1"/>
      <protection hidden="1"/>
    </xf>
    <xf numFmtId="180" fontId="7" fillId="0" borderId="35" xfId="0" applyNumberFormat="1" applyFont="1" applyBorder="1" applyAlignment="1" applyProtection="1">
      <alignment horizontal="center" vertical="center" wrapText="1"/>
      <protection hidden="1"/>
    </xf>
    <xf numFmtId="180" fontId="7" fillId="0" borderId="4" xfId="0" applyNumberFormat="1" applyFont="1" applyBorder="1" applyAlignment="1" applyProtection="1">
      <alignment horizontal="center" vertical="center" wrapText="1"/>
      <protection hidden="1"/>
    </xf>
    <xf numFmtId="180" fontId="7" fillId="0" borderId="5" xfId="0" applyNumberFormat="1" applyFont="1" applyBorder="1" applyAlignment="1" applyProtection="1">
      <alignment horizontal="center" vertical="center" wrapText="1"/>
      <protection hidden="1"/>
    </xf>
    <xf numFmtId="180" fontId="7" fillId="0" borderId="6" xfId="0" applyNumberFormat="1" applyFont="1" applyBorder="1" applyAlignment="1" applyProtection="1">
      <alignment horizontal="center" vertical="center" wrapText="1"/>
      <protection hidden="1"/>
    </xf>
    <xf numFmtId="180" fontId="0" fillId="4" borderId="11" xfId="0" applyNumberFormat="1" applyFill="1" applyBorder="1" applyAlignment="1" applyProtection="1">
      <alignment horizontal="center" vertical="center" wrapText="1"/>
      <protection hidden="1"/>
    </xf>
    <xf numFmtId="180" fontId="0" fillId="7" borderId="9" xfId="0" applyNumberFormat="1" applyFill="1" applyBorder="1" applyAlignment="1" applyProtection="1">
      <alignment horizontal="center" vertical="center" wrapText="1"/>
      <protection hidden="1"/>
    </xf>
    <xf numFmtId="180" fontId="0" fillId="7" borderId="7" xfId="0" applyNumberFormat="1" applyFill="1" applyBorder="1" applyAlignment="1" applyProtection="1">
      <alignment horizontal="center" vertical="center" wrapText="1"/>
      <protection hidden="1"/>
    </xf>
    <xf numFmtId="180" fontId="0" fillId="7" borderId="3" xfId="0" applyNumberFormat="1" applyFill="1" applyBorder="1" applyAlignment="1" applyProtection="1">
      <alignment horizontal="center" vertical="center" wrapText="1"/>
      <protection hidden="1"/>
    </xf>
    <xf numFmtId="180" fontId="7" fillId="6" borderId="7" xfId="0" applyNumberFormat="1" applyFont="1" applyFill="1" applyBorder="1" applyAlignment="1" applyProtection="1">
      <alignment horizontal="center" vertical="center" wrapText="1"/>
      <protection hidden="1"/>
    </xf>
    <xf numFmtId="180" fontId="7" fillId="13" borderId="4" xfId="0" applyNumberFormat="1" applyFont="1" applyFill="1" applyBorder="1" applyAlignment="1" applyProtection="1">
      <alignment horizontal="center" vertical="center" wrapText="1"/>
      <protection hidden="1"/>
    </xf>
    <xf numFmtId="180" fontId="7" fillId="13" borderId="5" xfId="0" applyNumberFormat="1" applyFont="1" applyFill="1" applyBorder="1" applyAlignment="1" applyProtection="1">
      <alignment horizontal="center" vertical="center" wrapText="1"/>
      <protection hidden="1"/>
    </xf>
    <xf numFmtId="180" fontId="7" fillId="13" borderId="6" xfId="0" applyNumberFormat="1" applyFont="1" applyFill="1" applyBorder="1" applyAlignment="1" applyProtection="1">
      <alignment horizontal="center" vertical="center" wrapText="1"/>
      <protection hidden="1"/>
    </xf>
    <xf numFmtId="180" fontId="0" fillId="4" borderId="3" xfId="0" applyNumberFormat="1" applyFill="1" applyBorder="1" applyAlignment="1" applyProtection="1">
      <alignment horizontal="center" vertical="center" wrapText="1"/>
      <protection hidden="1"/>
    </xf>
    <xf numFmtId="180" fontId="7" fillId="0" borderId="39" xfId="0" applyNumberFormat="1" applyFont="1" applyBorder="1" applyAlignment="1" applyProtection="1">
      <alignment horizontal="center" vertical="center" wrapText="1"/>
      <protection hidden="1"/>
    </xf>
    <xf numFmtId="180" fontId="0" fillId="7" borderId="9" xfId="0" applyNumberFormat="1" applyFill="1" applyBorder="1" applyAlignment="1">
      <alignment horizontal="center" vertical="center" wrapText="1"/>
    </xf>
    <xf numFmtId="180" fontId="0" fillId="7" borderId="7" xfId="0" applyNumberFormat="1" applyFill="1" applyBorder="1" applyAlignment="1">
      <alignment horizontal="center" vertical="center" wrapText="1"/>
    </xf>
    <xf numFmtId="180" fontId="0" fillId="7" borderId="3" xfId="0" applyNumberFormat="1" applyFill="1" applyBorder="1" applyAlignment="1">
      <alignment horizontal="center" vertical="center" wrapText="1"/>
    </xf>
    <xf numFmtId="180" fontId="0" fillId="4" borderId="7" xfId="0" applyNumberFormat="1" applyFill="1" applyBorder="1" applyAlignment="1">
      <alignment horizontal="center" vertical="center" wrapText="1"/>
    </xf>
    <xf numFmtId="180" fontId="0" fillId="4" borderId="11" xfId="0" applyNumberFormat="1" applyFill="1" applyBorder="1" applyAlignment="1">
      <alignment horizontal="center" vertical="center" wrapText="1"/>
    </xf>
    <xf numFmtId="182" fontId="0" fillId="15" borderId="14" xfId="0" applyNumberFormat="1" applyFill="1" applyBorder="1" applyAlignment="1">
      <alignment horizontal="center" vertical="center" wrapText="1"/>
    </xf>
    <xf numFmtId="182" fontId="0" fillId="15" borderId="15" xfId="0" applyNumberFormat="1" applyFill="1" applyBorder="1" applyAlignment="1">
      <alignment horizontal="center" vertical="center" wrapText="1"/>
    </xf>
    <xf numFmtId="180" fontId="0" fillId="2" borderId="14" xfId="0" applyNumberFormat="1" applyFill="1" applyBorder="1" applyAlignment="1">
      <alignment horizontal="center" vertical="center" wrapText="1"/>
    </xf>
    <xf numFmtId="180" fontId="0" fillId="2" borderId="15" xfId="0" applyNumberFormat="1" applyFill="1" applyBorder="1" applyAlignment="1">
      <alignment horizontal="center" vertical="center" wrapText="1"/>
    </xf>
    <xf numFmtId="180" fontId="0" fillId="4" borderId="10" xfId="0" applyNumberFormat="1" applyFill="1" applyBorder="1" applyAlignment="1">
      <alignment horizontal="center" vertical="center" wrapText="1"/>
    </xf>
    <xf numFmtId="180" fontId="7" fillId="5" borderId="9" xfId="0" applyNumberFormat="1" applyFont="1" applyFill="1" applyBorder="1" applyAlignment="1">
      <alignment horizontal="center" vertical="center" wrapText="1"/>
    </xf>
    <xf numFmtId="180" fontId="7" fillId="5" borderId="7" xfId="0" applyNumberFormat="1" applyFont="1" applyFill="1" applyBorder="1" applyAlignment="1">
      <alignment horizontal="center" vertical="center" wrapText="1"/>
    </xf>
    <xf numFmtId="180" fontId="7" fillId="5" borderId="3" xfId="0" applyNumberFormat="1" applyFont="1" applyFill="1" applyBorder="1" applyAlignment="1">
      <alignment horizontal="center" vertical="center" wrapText="1"/>
    </xf>
    <xf numFmtId="180" fontId="7" fillId="6" borderId="7" xfId="0" applyNumberFormat="1" applyFont="1" applyFill="1" applyBorder="1" applyAlignment="1">
      <alignment horizontal="center" vertical="center" wrapText="1"/>
    </xf>
    <xf numFmtId="180" fontId="7" fillId="13" borderId="4" xfId="0" applyNumberFormat="1" applyFont="1" applyFill="1" applyBorder="1" applyAlignment="1">
      <alignment horizontal="center" vertical="center" wrapText="1"/>
    </xf>
    <xf numFmtId="180" fontId="7" fillId="13" borderId="5" xfId="0" applyNumberFormat="1" applyFont="1" applyFill="1" applyBorder="1" applyAlignment="1">
      <alignment horizontal="center" vertical="center" wrapText="1"/>
    </xf>
    <xf numFmtId="180" fontId="7" fillId="13" borderId="6" xfId="0" applyNumberFormat="1" applyFont="1" applyFill="1" applyBorder="1" applyAlignment="1">
      <alignment horizontal="center" vertical="center" wrapText="1"/>
    </xf>
    <xf numFmtId="180" fontId="7" fillId="0" borderId="33" xfId="0" applyNumberFormat="1" applyFont="1" applyBorder="1" applyAlignment="1">
      <alignment horizontal="center" vertical="center" wrapText="1"/>
    </xf>
    <xf numFmtId="180" fontId="7" fillId="0" borderId="34" xfId="0" applyNumberFormat="1" applyFont="1" applyBorder="1" applyAlignment="1">
      <alignment horizontal="center" vertical="center" wrapText="1"/>
    </xf>
    <xf numFmtId="180" fontId="7" fillId="0" borderId="35" xfId="0" applyNumberFormat="1" applyFont="1" applyBorder="1" applyAlignment="1">
      <alignment horizontal="center" vertical="center" wrapText="1"/>
    </xf>
    <xf numFmtId="180" fontId="7" fillId="0" borderId="4" xfId="0" applyNumberFormat="1" applyFont="1" applyBorder="1" applyAlignment="1">
      <alignment horizontal="center" vertical="center" wrapText="1"/>
    </xf>
    <xf numFmtId="180" fontId="7" fillId="0" borderId="5" xfId="0" applyNumberFormat="1" applyFont="1" applyBorder="1" applyAlignment="1">
      <alignment horizontal="center" vertical="center" wrapText="1"/>
    </xf>
    <xf numFmtId="180" fontId="7" fillId="0" borderId="6" xfId="0" applyNumberFormat="1" applyFont="1" applyBorder="1" applyAlignment="1">
      <alignment horizontal="center" vertical="center" wrapText="1"/>
    </xf>
    <xf numFmtId="180" fontId="7" fillId="12" borderId="4" xfId="0" applyNumberFormat="1" applyFont="1" applyFill="1" applyBorder="1" applyAlignment="1">
      <alignment horizontal="center" vertical="center" wrapText="1"/>
    </xf>
    <xf numFmtId="180" fontId="7" fillId="12" borderId="5" xfId="0" applyNumberFormat="1" applyFont="1" applyFill="1" applyBorder="1" applyAlignment="1">
      <alignment horizontal="center" vertical="center" wrapText="1"/>
    </xf>
    <xf numFmtId="180" fontId="7" fillId="12" borderId="6" xfId="0" applyNumberFormat="1" applyFont="1" applyFill="1" applyBorder="1" applyAlignment="1">
      <alignment horizontal="center" vertical="center" wrapText="1"/>
    </xf>
    <xf numFmtId="20" fontId="19" fillId="2" borderId="0" xfId="0" applyNumberFormat="1" applyFont="1" applyFill="1" applyAlignment="1">
      <alignment horizontal="center" vertical="center"/>
    </xf>
    <xf numFmtId="14" fontId="19" fillId="0" borderId="0" xfId="0" applyNumberFormat="1" applyFont="1" applyAlignment="1">
      <alignment horizontal="center" vertical="center"/>
    </xf>
    <xf numFmtId="0" fontId="20" fillId="0" borderId="1" xfId="0" applyFont="1" applyBorder="1" applyAlignment="1">
      <alignment horizontal="center" vertical="top"/>
    </xf>
    <xf numFmtId="0" fontId="20" fillId="0" borderId="2" xfId="0" applyFont="1" applyBorder="1" applyAlignment="1">
      <alignment horizontal="center" vertical="top"/>
    </xf>
    <xf numFmtId="176" fontId="21" fillId="0" borderId="1" xfId="0" applyNumberFormat="1" applyFont="1" applyBorder="1" applyAlignment="1">
      <alignment horizontal="center" vertical="center"/>
    </xf>
    <xf numFmtId="176" fontId="21" fillId="0" borderId="2" xfId="0" applyNumberFormat="1" applyFont="1" applyBorder="1" applyAlignment="1">
      <alignment horizontal="center" vertical="center"/>
    </xf>
    <xf numFmtId="177" fontId="21" fillId="0" borderId="1" xfId="0" applyNumberFormat="1" applyFont="1" applyBorder="1" applyAlignment="1">
      <alignment horizontal="center" vertical="center"/>
    </xf>
    <xf numFmtId="0" fontId="21" fillId="0" borderId="1" xfId="0" applyFont="1" applyBorder="1" applyAlignment="1">
      <alignment horizontal="center" vertical="center" wrapText="1" shrinkToFit="1"/>
    </xf>
    <xf numFmtId="0" fontId="21" fillId="0" borderId="2" xfId="0" applyFont="1" applyBorder="1" applyAlignment="1">
      <alignment horizontal="center" vertical="center" wrapText="1" shrinkToFit="1"/>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19" fillId="0" borderId="0" xfId="0" applyFont="1" applyAlignment="1">
      <alignment horizontal="center" vertical="center" wrapText="1"/>
    </xf>
    <xf numFmtId="49" fontId="11" fillId="2" borderId="0" xfId="0" applyNumberFormat="1" applyFont="1" applyFill="1" applyAlignment="1">
      <alignment horizontal="center" vertical="center" shrinkToFit="1"/>
    </xf>
    <xf numFmtId="20" fontId="11" fillId="2" borderId="0" xfId="0" applyNumberFormat="1" applyFont="1" applyFill="1" applyAlignment="1">
      <alignment horizontal="center" vertical="center"/>
    </xf>
    <xf numFmtId="0" fontId="23" fillId="0" borderId="1" xfId="0" applyFont="1" applyBorder="1" applyAlignment="1">
      <alignment horizontal="center" vertical="top"/>
    </xf>
    <xf numFmtId="176" fontId="22" fillId="0" borderId="1" xfId="0" applyNumberFormat="1" applyFont="1" applyBorder="1" applyAlignment="1">
      <alignment horizontal="center" vertical="center"/>
    </xf>
    <xf numFmtId="179" fontId="22" fillId="0" borderId="1" xfId="0" applyNumberFormat="1" applyFont="1" applyBorder="1" applyAlignment="1">
      <alignment horizontal="center" vertical="center"/>
    </xf>
    <xf numFmtId="0" fontId="22" fillId="0" borderId="1" xfId="0" applyFont="1" applyBorder="1" applyAlignment="1">
      <alignment horizontal="center" vertical="center" wrapText="1" shrinkToFit="1"/>
    </xf>
    <xf numFmtId="0" fontId="7" fillId="0" borderId="1" xfId="0" applyFont="1" applyBorder="1" applyAlignment="1">
      <alignment horizontal="center" vertical="center"/>
    </xf>
    <xf numFmtId="0" fontId="7" fillId="0" borderId="42" xfId="0" applyFont="1" applyBorder="1" applyAlignment="1">
      <alignment horizontal="center" vertical="center" wrapText="1"/>
    </xf>
    <xf numFmtId="0" fontId="11" fillId="0" borderId="0" xfId="0" applyFont="1" applyAlignment="1">
      <alignment horizontal="center" vertical="center" wrapText="1"/>
    </xf>
    <xf numFmtId="14" fontId="11" fillId="0" borderId="0" xfId="0" applyNumberFormat="1" applyFont="1" applyAlignment="1">
      <alignment horizontal="center" vertical="center"/>
    </xf>
  </cellXfs>
  <cellStyles count="2">
    <cellStyle name="ハイパーリンク" xfId="1" builtinId="8"/>
    <cellStyle name="標準" xfId="0" builtinId="0"/>
  </cellStyles>
  <dxfs count="41">
    <dxf>
      <fill>
        <patternFill>
          <bgColor rgb="FFFFFFE5"/>
        </patternFill>
      </fill>
    </dxf>
    <dxf>
      <fill>
        <patternFill>
          <bgColor rgb="FFBCE292"/>
        </patternFill>
      </fill>
    </dxf>
    <dxf>
      <fill>
        <patternFill>
          <bgColor theme="0" tint="-0.34998626667073579"/>
        </patternFill>
      </fill>
    </dxf>
    <dxf>
      <fill>
        <patternFill>
          <bgColor theme="5" tint="0.59996337778862885"/>
        </patternFill>
      </fill>
    </dxf>
    <dxf>
      <fill>
        <patternFill>
          <bgColor rgb="FFA3E0FF"/>
        </patternFill>
      </fill>
    </dxf>
    <dxf>
      <fill>
        <patternFill>
          <bgColor rgb="FFFFE98B"/>
        </patternFill>
      </fill>
    </dxf>
    <dxf>
      <fill>
        <patternFill>
          <bgColor rgb="FFFFFF00"/>
        </patternFill>
      </fill>
    </dxf>
    <dxf>
      <fill>
        <patternFill>
          <bgColor rgb="FFF1EFFF"/>
        </patternFill>
      </fill>
    </dxf>
    <dxf>
      <fill>
        <patternFill>
          <bgColor rgb="FFEBF6F9"/>
        </patternFill>
      </fill>
    </dxf>
    <dxf>
      <font>
        <b/>
        <i val="0"/>
        <strike val="0"/>
      </font>
    </dxf>
    <dxf>
      <fill>
        <patternFill>
          <bgColor rgb="FFFFFFE5"/>
        </patternFill>
      </fill>
    </dxf>
    <dxf>
      <fill>
        <patternFill>
          <bgColor rgb="FFFFFF00"/>
        </patternFill>
      </fill>
    </dxf>
    <dxf>
      <fill>
        <patternFill>
          <bgColor theme="5" tint="0.59996337778862885"/>
        </patternFill>
      </fill>
    </dxf>
    <dxf>
      <fill>
        <patternFill>
          <bgColor rgb="FFBCE292"/>
        </patternFill>
      </fill>
    </dxf>
    <dxf>
      <fill>
        <patternFill>
          <bgColor rgb="FFA3E0FF"/>
        </patternFill>
      </fill>
    </dxf>
    <dxf>
      <fill>
        <patternFill>
          <bgColor theme="0" tint="-0.24994659260841701"/>
        </patternFill>
      </fill>
    </dxf>
    <dxf>
      <fill>
        <patternFill>
          <bgColor rgb="FFF7FFFF"/>
        </patternFill>
      </fill>
    </dxf>
    <dxf>
      <fill>
        <patternFill>
          <bgColor rgb="FFF1EFFF"/>
        </patternFill>
      </fill>
    </dxf>
    <dxf>
      <fill>
        <patternFill>
          <bgColor rgb="FFFFE089"/>
        </patternFill>
      </fill>
    </dxf>
    <dxf>
      <font>
        <b/>
        <i val="0"/>
        <strike val="0"/>
      </font>
    </dxf>
    <dxf>
      <font>
        <b/>
        <i val="0"/>
      </font>
      <fill>
        <patternFill>
          <bgColor theme="0" tint="-0.24994659260841701"/>
        </patternFill>
      </fill>
    </dxf>
    <dxf>
      <fill>
        <patternFill>
          <bgColor rgb="FFEAE2E5"/>
        </patternFill>
      </fill>
    </dxf>
    <dxf>
      <fill>
        <patternFill>
          <bgColor theme="9" tint="0.79998168889431442"/>
        </patternFill>
      </fill>
    </dxf>
    <dxf>
      <font>
        <b/>
        <i val="0"/>
      </font>
      <fill>
        <patternFill>
          <bgColor theme="0" tint="-0.24994659260841701"/>
        </patternFill>
      </fill>
    </dxf>
    <dxf>
      <fill>
        <patternFill>
          <bgColor rgb="FFEAE2E5"/>
        </patternFill>
      </fill>
    </dxf>
    <dxf>
      <fill>
        <patternFill>
          <bgColor theme="9" tint="0.79998168889431442"/>
        </patternFill>
      </fill>
    </dxf>
    <dxf>
      <fill>
        <patternFill>
          <bgColor theme="1"/>
        </patternFill>
      </fill>
    </dxf>
    <dxf>
      <fill>
        <patternFill patternType="none">
          <bgColor auto="1"/>
        </patternFill>
      </fill>
    </dxf>
    <dxf>
      <fill>
        <patternFill>
          <bgColor theme="1"/>
        </patternFill>
      </fill>
    </dxf>
    <dxf>
      <fill>
        <patternFill>
          <bgColor rgb="FFFFFF00"/>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7" tint="0.79998168889431442"/>
        </patternFill>
      </fill>
    </dxf>
    <dxf>
      <fill>
        <patternFill>
          <bgColor theme="0" tint="-0.24994659260841701"/>
        </patternFill>
      </fill>
    </dxf>
    <dxf>
      <fill>
        <patternFill>
          <bgColor theme="6"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CC99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C$4" lockText="1" noThreeD="1"/>
</file>

<file path=xl/drawings/_rels/drawing1.xml.rels><?xml version="1.0" encoding="UTF-8" standalone="yes"?>
<Relationships xmlns="http://schemas.openxmlformats.org/package/2006/relationships"><Relationship Id="rId2" Type="http://schemas.openxmlformats.org/officeDocument/2006/relationships/hyperlink" Target="https://rtf.f-rei.go.jp/facility-use/confirmed/user-guide#procedure2" TargetMode="External"/><Relationship Id="rId1" Type="http://schemas.openxmlformats.org/officeDocument/2006/relationships/hyperlink" Target="https://rtf.f-rei.go.jp/wp/wp-content/uploads/2026/07/%E6%96%BD%E8%A8%AD%E7%A9%BA%E3%81%8D%E7%8A%B6%E6%B3%81%E4%BD%BF%E7%94%A8%E6%96%B9%E6%B3%95_20260703.pdf" TargetMode="External"/></Relationships>
</file>

<file path=xl/drawings/drawing1.xml><?xml version="1.0" encoding="utf-8"?>
<xdr:wsDr xmlns:xdr="http://schemas.openxmlformats.org/drawingml/2006/spreadsheetDrawing" xmlns:a="http://schemas.openxmlformats.org/drawingml/2006/main">
  <xdr:twoCellAnchor>
    <xdr:from>
      <xdr:col>19</xdr:col>
      <xdr:colOff>68034</xdr:colOff>
      <xdr:row>0</xdr:row>
      <xdr:rowOff>149677</xdr:rowOff>
    </xdr:from>
    <xdr:to>
      <xdr:col>27</xdr:col>
      <xdr:colOff>122034</xdr:colOff>
      <xdr:row>3</xdr:row>
      <xdr:rowOff>345213</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4966605" y="149677"/>
          <a:ext cx="2340000" cy="108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本シートの使用方法はこちら　☜</a:t>
          </a:r>
        </a:p>
      </xdr:txBody>
    </xdr:sp>
    <xdr:clientData/>
  </xdr:twoCellAnchor>
  <xdr:twoCellAnchor>
    <xdr:from>
      <xdr:col>28</xdr:col>
      <xdr:colOff>13606</xdr:colOff>
      <xdr:row>0</xdr:row>
      <xdr:rowOff>149677</xdr:rowOff>
    </xdr:from>
    <xdr:to>
      <xdr:col>36</xdr:col>
      <xdr:colOff>67606</xdr:colOff>
      <xdr:row>3</xdr:row>
      <xdr:rowOff>345213</xdr:rowOff>
    </xdr:to>
    <xdr:sp macro="" textlink="">
      <xdr:nvSpPr>
        <xdr:cNvPr id="6" name="テキスト ボックス 5">
          <a:hlinkClick xmlns:r="http://schemas.openxmlformats.org/officeDocument/2006/relationships" r:id="rId2"/>
          <a:extLst>
            <a:ext uri="{FF2B5EF4-FFF2-40B4-BE49-F238E27FC236}">
              <a16:creationId xmlns:a16="http://schemas.microsoft.com/office/drawing/2014/main" id="{00000000-0008-0000-0100-000006000000}"/>
            </a:ext>
          </a:extLst>
        </xdr:cNvPr>
        <xdr:cNvSpPr txBox="1"/>
      </xdr:nvSpPr>
      <xdr:spPr>
        <a:xfrm>
          <a:off x="7483927" y="149677"/>
          <a:ext cx="2340000" cy="1080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施設予約はこちら　☜</a:t>
          </a:r>
        </a:p>
      </xdr:txBody>
    </xdr:sp>
    <xdr:clientData/>
  </xdr:twoCellAnchor>
  <xdr:oneCellAnchor>
    <xdr:from>
      <xdr:col>2</xdr:col>
      <xdr:colOff>122464</xdr:colOff>
      <xdr:row>1</xdr:row>
      <xdr:rowOff>108857</xdr:rowOff>
    </xdr:from>
    <xdr:ext cx="1702615" cy="1036694"/>
    <xdr:sp macro="" textlink="">
      <xdr:nvSpPr>
        <xdr:cNvPr id="4" name="テキスト ボックス 3">
          <a:extLst>
            <a:ext uri="{FF2B5EF4-FFF2-40B4-BE49-F238E27FC236}">
              <a16:creationId xmlns:a16="http://schemas.microsoft.com/office/drawing/2014/main" id="{17053E96-A163-4349-AB8F-23B5119EFDF9}"/>
            </a:ext>
          </a:extLst>
        </xdr:cNvPr>
        <xdr:cNvSpPr txBox="1"/>
      </xdr:nvSpPr>
      <xdr:spPr>
        <a:xfrm>
          <a:off x="2422071" y="449036"/>
          <a:ext cx="1702615" cy="1036694"/>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a:t>
          </a:r>
          <a:r>
            <a:rPr kumimoji="1" lang="ja-JP" altLang="en-US" sz="1100"/>
            <a:t>凡例</a:t>
          </a:r>
          <a:r>
            <a:rPr kumimoji="1" lang="en-US" altLang="ja-JP" sz="1100"/>
            <a:t>】</a:t>
          </a:r>
        </a:p>
        <a:p>
          <a:r>
            <a:rPr kumimoji="1" lang="ja-JP" altLang="en-US" sz="1100"/>
            <a:t> 〇：空き</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△：要相談</a:t>
          </a:r>
          <a:endParaRPr kumimoji="1" lang="en-US" altLang="ja-JP" sz="1100">
            <a:solidFill>
              <a:schemeClr val="tx1"/>
            </a:solidFill>
            <a:effectLst/>
            <a:latin typeface="+mn-lt"/>
            <a:ea typeface="+mn-ea"/>
            <a:cs typeface="+mn-cs"/>
          </a:endParaRPr>
        </a:p>
        <a:p>
          <a:r>
            <a:rPr kumimoji="1" lang="en-US" altLang="ja-JP" sz="1100"/>
            <a:t> ×</a:t>
          </a:r>
          <a:r>
            <a:rPr kumimoji="1" lang="ja-JP" altLang="en-US" sz="1100"/>
            <a:t>：仮予約・予約あり</a:t>
          </a:r>
          <a:endParaRPr kumimoji="1" lang="en-US" altLang="ja-JP"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176893</xdr:colOff>
      <xdr:row>0</xdr:row>
      <xdr:rowOff>40821</xdr:rowOff>
    </xdr:from>
    <xdr:to>
      <xdr:col>1</xdr:col>
      <xdr:colOff>884464</xdr:colOff>
      <xdr:row>1</xdr:row>
      <xdr:rowOff>176892</xdr:rowOff>
    </xdr:to>
    <xdr:sp macro="[0]!データ更新"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76893" y="40821"/>
          <a:ext cx="979714" cy="381000"/>
        </a:xfrm>
        <a:prstGeom prst="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ctr"/>
        <a:lstStyle/>
        <a:p>
          <a:pPr algn="ctr"/>
          <a:r>
            <a:rPr kumimoji="1" lang="ja-JP" altLang="en-US" sz="1100" b="1">
              <a:solidFill>
                <a:sysClr val="windowText" lastClr="000000"/>
              </a:solidFill>
            </a:rPr>
            <a:t>データ更新</a:t>
          </a:r>
        </a:p>
      </xdr:txBody>
    </xdr:sp>
    <xdr:clientData/>
  </xdr:twoCellAnchor>
  <xdr:oneCellAnchor>
    <xdr:from>
      <xdr:col>1</xdr:col>
      <xdr:colOff>952500</xdr:colOff>
      <xdr:row>0</xdr:row>
      <xdr:rowOff>54427</xdr:rowOff>
    </xdr:from>
    <xdr:ext cx="2204357" cy="564514"/>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224643" y="54427"/>
          <a:ext cx="2204357" cy="564514"/>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←ファイルを開いた後、押して</a:t>
          </a:r>
          <a:endParaRPr kumimoji="1" lang="en-US" altLang="ja-JP" sz="1100" b="1">
            <a:solidFill>
              <a:srgbClr val="FF0000"/>
            </a:solidFill>
          </a:endParaRPr>
        </a:p>
        <a:p>
          <a:r>
            <a:rPr kumimoji="1" lang="ja-JP" altLang="en-US" sz="1100" b="1">
              <a:solidFill>
                <a:srgbClr val="FF0000"/>
              </a:solidFill>
            </a:rPr>
            <a:t>　最新情報に更新ください！</a:t>
          </a:r>
        </a:p>
      </xdr:txBody>
    </xdr:sp>
    <xdr:clientData/>
  </xdr:oneCellAnchor>
  <xdr:oneCellAnchor>
    <xdr:from>
      <xdr:col>29</xdr:col>
      <xdr:colOff>163286</xdr:colOff>
      <xdr:row>0</xdr:row>
      <xdr:rowOff>40821</xdr:rowOff>
    </xdr:from>
    <xdr:ext cx="4913204" cy="1036694"/>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6546286" y="40821"/>
          <a:ext cx="4913204" cy="1036694"/>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凡例</a:t>
          </a:r>
          <a:r>
            <a:rPr kumimoji="1" lang="en-US" altLang="ja-JP" sz="1100"/>
            <a:t>】</a:t>
          </a:r>
        </a:p>
        <a:p>
          <a:r>
            <a:rPr kumimoji="1" lang="ja-JP" altLang="en-US" sz="1100"/>
            <a:t>　　「〇」：空き</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△」：要相談（予約が入っていない</a:t>
          </a:r>
          <a:r>
            <a:rPr kumimoji="1" lang="en-US" altLang="ja-JP" sz="1100">
              <a:solidFill>
                <a:schemeClr val="tx1"/>
              </a:solidFill>
              <a:effectLst/>
              <a:latin typeface="+mn-lt"/>
              <a:ea typeface="+mn-ea"/>
              <a:cs typeface="+mn-cs"/>
            </a:rPr>
            <a:t>17</a:t>
          </a:r>
          <a:r>
            <a:rPr kumimoji="1" lang="ja-JP" altLang="ja-JP" sz="1100">
              <a:solidFill>
                <a:schemeClr val="tx1"/>
              </a:solidFill>
              <a:effectLst/>
              <a:latin typeface="+mn-lt"/>
              <a:ea typeface="+mn-ea"/>
              <a:cs typeface="+mn-cs"/>
            </a:rPr>
            <a:t>時～</a:t>
          </a:r>
          <a:r>
            <a:rPr kumimoji="1" lang="en-US" altLang="ja-JP" sz="1100">
              <a:solidFill>
                <a:schemeClr val="tx1"/>
              </a:solidFill>
              <a:effectLst/>
              <a:latin typeface="+mn-lt"/>
              <a:ea typeface="+mn-ea"/>
              <a:cs typeface="+mn-cs"/>
            </a:rPr>
            <a:t>9</a:t>
          </a:r>
          <a:r>
            <a:rPr kumimoji="1" lang="ja-JP" altLang="ja-JP" sz="1100">
              <a:solidFill>
                <a:schemeClr val="tx1"/>
              </a:solidFill>
              <a:effectLst/>
              <a:latin typeface="+mn-lt"/>
              <a:ea typeface="+mn-ea"/>
              <a:cs typeface="+mn-cs"/>
            </a:rPr>
            <a:t>時</a:t>
          </a:r>
          <a:r>
            <a:rPr kumimoji="1" lang="ja-JP" altLang="en-US" sz="1100">
              <a:solidFill>
                <a:schemeClr val="tx1"/>
              </a:solidFill>
              <a:effectLst/>
              <a:latin typeface="+mn-lt"/>
              <a:ea typeface="+mn-ea"/>
              <a:cs typeface="+mn-cs"/>
            </a:rPr>
            <a:t>、何らかの制約アリ</a:t>
          </a:r>
          <a:r>
            <a:rPr kumimoji="1" lang="ja-JP" altLang="ja-JP"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en-US" sz="1100"/>
            <a:t>「</a:t>
          </a:r>
          <a:r>
            <a:rPr kumimoji="1" lang="en-US" altLang="ja-JP" sz="1100"/>
            <a:t>×</a:t>
          </a:r>
          <a:r>
            <a:rPr kumimoji="1" lang="ja-JP" altLang="en-US" sz="1100"/>
            <a:t>」：仮予約・予約あり</a:t>
          </a:r>
          <a:endParaRPr kumimoji="1" lang="en-US" altLang="ja-JP" sz="1100"/>
        </a:p>
      </xdr:txBody>
    </xdr:sp>
    <xdr:clientData/>
  </xdr:oneCellAnchor>
  <mc:AlternateContent xmlns:mc="http://schemas.openxmlformats.org/markup-compatibility/2006">
    <mc:Choice xmlns:a14="http://schemas.microsoft.com/office/drawing/2010/main" Requires="a14">
      <xdr:twoCellAnchor editAs="oneCell">
        <xdr:from>
          <xdr:col>2</xdr:col>
          <xdr:colOff>142875</xdr:colOff>
          <xdr:row>3</xdr:row>
          <xdr:rowOff>0</xdr:rowOff>
        </xdr:from>
        <xdr:to>
          <xdr:col>2</xdr:col>
          <xdr:colOff>485775</xdr:colOff>
          <xdr:row>4</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157D2-792E-4272-AB41-43EC464E6282}">
  <sheetPr codeName="Sheet3">
    <pageSetUpPr fitToPage="1"/>
  </sheetPr>
  <dimension ref="A1:FY101"/>
  <sheetViews>
    <sheetView tabSelected="1" zoomScale="85" zoomScaleNormal="85" workbookViewId="0">
      <pane xSplit="3" ySplit="10" topLeftCell="D11" activePane="bottomRight" state="frozen"/>
      <selection pane="topRight" activeCell="D1" sqref="D1"/>
      <selection pane="bottomLeft" activeCell="A8" sqref="A8"/>
      <selection pane="bottomRight" activeCell="A4" sqref="A4:B4"/>
    </sheetView>
  </sheetViews>
  <sheetFormatPr defaultRowHeight="18.75"/>
  <cols>
    <col min="1" max="1" width="3.5" customWidth="1"/>
    <col min="2" max="2" width="26.625" customWidth="1"/>
    <col min="3" max="3" width="25.5" customWidth="1"/>
    <col min="4" max="4" width="11.875" hidden="1" customWidth="1"/>
    <col min="5" max="5" width="7" hidden="1" customWidth="1"/>
    <col min="6" max="6" width="4" hidden="1" customWidth="1"/>
    <col min="7" max="12" width="11.875" hidden="1" customWidth="1"/>
    <col min="13" max="13" width="10" hidden="1" customWidth="1"/>
    <col min="14" max="18" width="3.75" hidden="1" customWidth="1"/>
    <col min="19" max="19" width="3.625" hidden="1" customWidth="1"/>
    <col min="20" max="37" width="3.75" customWidth="1"/>
    <col min="38" max="43" width="3.75" hidden="1" customWidth="1"/>
    <col min="44" max="44" width="3.75" customWidth="1" collapsed="1"/>
    <col min="45" max="61" width="3.75" customWidth="1"/>
    <col min="62" max="67" width="3.75" hidden="1" customWidth="1"/>
    <col min="68" max="68" width="3.75" customWidth="1" collapsed="1"/>
    <col min="69" max="85" width="3.75" customWidth="1"/>
    <col min="86" max="91" width="3.75" hidden="1" customWidth="1"/>
    <col min="92" max="92" width="3.75" customWidth="1" collapsed="1"/>
    <col min="93" max="109" width="3.75" customWidth="1"/>
    <col min="110" max="115" width="3.75" hidden="1" customWidth="1"/>
    <col min="116" max="116" width="3.75" customWidth="1" collapsed="1"/>
    <col min="117" max="133" width="3.75" customWidth="1"/>
    <col min="134" max="139" width="3.75" hidden="1" customWidth="1"/>
    <col min="140" max="140" width="3.75" customWidth="1" collapsed="1"/>
    <col min="141" max="157" width="3.75" customWidth="1"/>
    <col min="158" max="163" width="3.75" hidden="1" customWidth="1"/>
    <col min="164" max="164" width="3.75" customWidth="1" collapsed="1"/>
    <col min="165" max="181" width="3.75" customWidth="1"/>
  </cols>
  <sheetData>
    <row r="1" spans="1:181" ht="26.25" customHeight="1">
      <c r="A1" s="91" t="str">
        <f>週テーブル!$B$1&amp;"年　施設・設備空き状況"</f>
        <v>2027年　施設・設備空き状況</v>
      </c>
      <c r="B1" s="90"/>
    </row>
    <row r="2" spans="1:181" ht="24" customHeight="1" thickBot="1">
      <c r="AX2" s="89"/>
    </row>
    <row r="3" spans="1:181" ht="19.5" thickBot="1">
      <c r="A3" s="234" t="s">
        <v>127</v>
      </c>
      <c r="B3" s="235"/>
      <c r="C3" s="10"/>
    </row>
    <row r="4" spans="1:181" ht="39.75" customHeight="1" thickBot="1">
      <c r="A4" s="236">
        <v>46391</v>
      </c>
      <c r="B4" s="237"/>
      <c r="C4" s="56"/>
      <c r="O4" s="7"/>
      <c r="Q4" s="20"/>
      <c r="R4" s="20"/>
      <c r="S4" s="20"/>
      <c r="T4" s="20"/>
    </row>
    <row r="5" spans="1:181">
      <c r="B5" s="135">
        <f>空き状況確認テーブル!N5</f>
        <v>46391</v>
      </c>
      <c r="C5" s="192"/>
      <c r="G5" s="53" t="s">
        <v>144</v>
      </c>
      <c r="H5" s="9" t="s">
        <v>145</v>
      </c>
      <c r="I5" s="9" t="s">
        <v>146</v>
      </c>
      <c r="J5" s="9" t="s">
        <v>147</v>
      </c>
      <c r="K5" s="9" t="s">
        <v>148</v>
      </c>
      <c r="L5" s="9" t="s">
        <v>149</v>
      </c>
      <c r="M5" s="9" t="s">
        <v>150</v>
      </c>
      <c r="N5" s="238">
        <f>B5</f>
        <v>46391</v>
      </c>
      <c r="O5" s="239"/>
      <c r="P5" s="239"/>
      <c r="Q5" s="239"/>
      <c r="R5" s="239"/>
      <c r="S5" s="239"/>
      <c r="T5" s="239"/>
      <c r="U5" s="239"/>
      <c r="V5" s="239"/>
      <c r="W5" s="239"/>
      <c r="X5" s="239"/>
      <c r="Y5" s="239"/>
      <c r="Z5" s="239"/>
      <c r="AA5" s="239"/>
      <c r="AB5" s="239"/>
      <c r="AC5" s="239"/>
      <c r="AD5" s="239"/>
      <c r="AE5" s="239"/>
      <c r="AF5" s="239"/>
      <c r="AG5" s="239"/>
      <c r="AH5" s="239"/>
      <c r="AI5" s="239"/>
      <c r="AJ5" s="239"/>
      <c r="AK5" s="240"/>
      <c r="AL5" s="241">
        <f>N5+1</f>
        <v>46392</v>
      </c>
      <c r="AM5" s="242"/>
      <c r="AN5" s="242"/>
      <c r="AO5" s="242"/>
      <c r="AP5" s="242"/>
      <c r="AQ5" s="242"/>
      <c r="AR5" s="242"/>
      <c r="AS5" s="242"/>
      <c r="AT5" s="242"/>
      <c r="AU5" s="242"/>
      <c r="AV5" s="242"/>
      <c r="AW5" s="242"/>
      <c r="AX5" s="242"/>
      <c r="AY5" s="242"/>
      <c r="AZ5" s="242"/>
      <c r="BA5" s="242"/>
      <c r="BB5" s="242"/>
      <c r="BC5" s="242"/>
      <c r="BD5" s="242"/>
      <c r="BE5" s="242"/>
      <c r="BF5" s="242"/>
      <c r="BG5" s="242"/>
      <c r="BH5" s="242"/>
      <c r="BI5" s="243"/>
      <c r="BJ5" s="241">
        <f>AL5+1</f>
        <v>46393</v>
      </c>
      <c r="BK5" s="242"/>
      <c r="BL5" s="242"/>
      <c r="BM5" s="242"/>
      <c r="BN5" s="242"/>
      <c r="BO5" s="242"/>
      <c r="BP5" s="242"/>
      <c r="BQ5" s="242"/>
      <c r="BR5" s="242"/>
      <c r="BS5" s="242"/>
      <c r="BT5" s="242"/>
      <c r="BU5" s="242"/>
      <c r="BV5" s="242"/>
      <c r="BW5" s="242"/>
      <c r="BX5" s="242"/>
      <c r="BY5" s="242"/>
      <c r="BZ5" s="242"/>
      <c r="CA5" s="242"/>
      <c r="CB5" s="242"/>
      <c r="CC5" s="242"/>
      <c r="CD5" s="242"/>
      <c r="CE5" s="242"/>
      <c r="CF5" s="242"/>
      <c r="CG5" s="243"/>
      <c r="CH5" s="253">
        <f>BJ5+1</f>
        <v>46394</v>
      </c>
      <c r="CI5" s="242"/>
      <c r="CJ5" s="242"/>
      <c r="CK5" s="242"/>
      <c r="CL5" s="242"/>
      <c r="CM5" s="242"/>
      <c r="CN5" s="242"/>
      <c r="CO5" s="242"/>
      <c r="CP5" s="242"/>
      <c r="CQ5" s="242"/>
      <c r="CR5" s="242"/>
      <c r="CS5" s="242"/>
      <c r="CT5" s="242"/>
      <c r="CU5" s="242"/>
      <c r="CV5" s="242"/>
      <c r="CW5" s="242"/>
      <c r="CX5" s="242"/>
      <c r="CY5" s="242"/>
      <c r="CZ5" s="242"/>
      <c r="DA5" s="242"/>
      <c r="DB5" s="242"/>
      <c r="DC5" s="242"/>
      <c r="DD5" s="242"/>
      <c r="DE5" s="243"/>
      <c r="DF5" s="241">
        <f>CH5+1</f>
        <v>46395</v>
      </c>
      <c r="DG5" s="242"/>
      <c r="DH5" s="242"/>
      <c r="DI5" s="242"/>
      <c r="DJ5" s="242"/>
      <c r="DK5" s="242"/>
      <c r="DL5" s="242"/>
      <c r="DM5" s="242"/>
      <c r="DN5" s="242"/>
      <c r="DO5" s="242"/>
      <c r="DP5" s="242"/>
      <c r="DQ5" s="242"/>
      <c r="DR5" s="242"/>
      <c r="DS5" s="242"/>
      <c r="DT5" s="242"/>
      <c r="DU5" s="242"/>
      <c r="DV5" s="242"/>
      <c r="DW5" s="242"/>
      <c r="DX5" s="242"/>
      <c r="DY5" s="242"/>
      <c r="DZ5" s="242"/>
      <c r="EA5" s="242"/>
      <c r="EB5" s="242"/>
      <c r="EC5" s="243"/>
      <c r="ED5" s="226">
        <f>DF5+1</f>
        <v>46396</v>
      </c>
      <c r="EE5" s="227"/>
      <c r="EF5" s="227"/>
      <c r="EG5" s="227"/>
      <c r="EH5" s="227"/>
      <c r="EI5" s="227"/>
      <c r="EJ5" s="227"/>
      <c r="EK5" s="227"/>
      <c r="EL5" s="227"/>
      <c r="EM5" s="227"/>
      <c r="EN5" s="227"/>
      <c r="EO5" s="227"/>
      <c r="EP5" s="227"/>
      <c r="EQ5" s="227"/>
      <c r="ER5" s="227"/>
      <c r="ES5" s="227"/>
      <c r="ET5" s="227"/>
      <c r="EU5" s="227"/>
      <c r="EV5" s="227"/>
      <c r="EW5" s="227"/>
      <c r="EX5" s="227"/>
      <c r="EY5" s="227"/>
      <c r="EZ5" s="227"/>
      <c r="FA5" s="228"/>
      <c r="FB5" s="249">
        <f t="shared" ref="FB5" si="0">ED5+1</f>
        <v>46397</v>
      </c>
      <c r="FC5" s="250"/>
      <c r="FD5" s="250"/>
      <c r="FE5" s="250"/>
      <c r="FF5" s="250"/>
      <c r="FG5" s="250"/>
      <c r="FH5" s="250"/>
      <c r="FI5" s="250"/>
      <c r="FJ5" s="250"/>
      <c r="FK5" s="250"/>
      <c r="FL5" s="250"/>
      <c r="FM5" s="250"/>
      <c r="FN5" s="250"/>
      <c r="FO5" s="250"/>
      <c r="FP5" s="250"/>
      <c r="FQ5" s="250"/>
      <c r="FR5" s="250"/>
      <c r="FS5" s="250"/>
      <c r="FT5" s="250"/>
      <c r="FU5" s="250"/>
      <c r="FV5" s="250"/>
      <c r="FW5" s="250"/>
      <c r="FX5" s="250"/>
      <c r="FY5" s="251"/>
    </row>
    <row r="6" spans="1:181" hidden="1">
      <c r="G6" s="53"/>
      <c r="H6" s="12"/>
      <c r="I6" s="12"/>
      <c r="J6" s="12"/>
      <c r="K6" s="12"/>
      <c r="L6" s="12"/>
      <c r="M6" s="12"/>
      <c r="N6" s="96">
        <f>N5</f>
        <v>46391</v>
      </c>
      <c r="O6" s="97">
        <f>N6</f>
        <v>46391</v>
      </c>
      <c r="P6" s="97">
        <f t="shared" ref="P6:AK6" si="1">O6</f>
        <v>46391</v>
      </c>
      <c r="Q6" s="97">
        <f t="shared" si="1"/>
        <v>46391</v>
      </c>
      <c r="R6" s="97">
        <f t="shared" si="1"/>
        <v>46391</v>
      </c>
      <c r="S6" s="97">
        <f t="shared" si="1"/>
        <v>46391</v>
      </c>
      <c r="T6" s="97">
        <f t="shared" si="1"/>
        <v>46391</v>
      </c>
      <c r="U6" s="97">
        <f t="shared" si="1"/>
        <v>46391</v>
      </c>
      <c r="V6" s="97">
        <f t="shared" si="1"/>
        <v>46391</v>
      </c>
      <c r="W6" s="97">
        <f t="shared" si="1"/>
        <v>46391</v>
      </c>
      <c r="X6" s="97">
        <f t="shared" si="1"/>
        <v>46391</v>
      </c>
      <c r="Y6" s="97">
        <f t="shared" si="1"/>
        <v>46391</v>
      </c>
      <c r="Z6" s="97">
        <f t="shared" si="1"/>
        <v>46391</v>
      </c>
      <c r="AA6" s="97">
        <f t="shared" si="1"/>
        <v>46391</v>
      </c>
      <c r="AB6" s="97">
        <f t="shared" si="1"/>
        <v>46391</v>
      </c>
      <c r="AC6" s="97">
        <f t="shared" si="1"/>
        <v>46391</v>
      </c>
      <c r="AD6" s="97">
        <f t="shared" si="1"/>
        <v>46391</v>
      </c>
      <c r="AE6" s="97">
        <f t="shared" si="1"/>
        <v>46391</v>
      </c>
      <c r="AF6" s="97">
        <f t="shared" si="1"/>
        <v>46391</v>
      </c>
      <c r="AG6" s="97">
        <f t="shared" si="1"/>
        <v>46391</v>
      </c>
      <c r="AH6" s="97">
        <f t="shared" si="1"/>
        <v>46391</v>
      </c>
      <c r="AI6" s="97">
        <f t="shared" si="1"/>
        <v>46391</v>
      </c>
      <c r="AJ6" s="97">
        <f t="shared" si="1"/>
        <v>46391</v>
      </c>
      <c r="AK6" s="98">
        <f t="shared" si="1"/>
        <v>46391</v>
      </c>
      <c r="AL6" s="96">
        <f>AL5</f>
        <v>46392</v>
      </c>
      <c r="AM6" s="97">
        <f>AL6</f>
        <v>46392</v>
      </c>
      <c r="AN6" s="97">
        <f t="shared" ref="AN6:BI6" si="2">AM6</f>
        <v>46392</v>
      </c>
      <c r="AO6" s="97">
        <f t="shared" si="2"/>
        <v>46392</v>
      </c>
      <c r="AP6" s="97">
        <f t="shared" si="2"/>
        <v>46392</v>
      </c>
      <c r="AQ6" s="97">
        <f t="shared" si="2"/>
        <v>46392</v>
      </c>
      <c r="AR6" s="97">
        <f t="shared" si="2"/>
        <v>46392</v>
      </c>
      <c r="AS6" s="97">
        <f t="shared" si="2"/>
        <v>46392</v>
      </c>
      <c r="AT6" s="97">
        <f t="shared" si="2"/>
        <v>46392</v>
      </c>
      <c r="AU6" s="99">
        <f t="shared" si="2"/>
        <v>46392</v>
      </c>
      <c r="AV6" s="97">
        <f t="shared" si="2"/>
        <v>46392</v>
      </c>
      <c r="AW6" s="97">
        <f t="shared" si="2"/>
        <v>46392</v>
      </c>
      <c r="AX6" s="100">
        <f t="shared" si="2"/>
        <v>46392</v>
      </c>
      <c r="AY6" s="97">
        <f t="shared" si="2"/>
        <v>46392</v>
      </c>
      <c r="AZ6" s="97">
        <f t="shared" si="2"/>
        <v>46392</v>
      </c>
      <c r="BA6" s="97">
        <f t="shared" si="2"/>
        <v>46392</v>
      </c>
      <c r="BB6" s="97">
        <f t="shared" si="2"/>
        <v>46392</v>
      </c>
      <c r="BC6" s="99">
        <f t="shared" si="2"/>
        <v>46392</v>
      </c>
      <c r="BD6" s="97">
        <f t="shared" si="2"/>
        <v>46392</v>
      </c>
      <c r="BE6" s="97">
        <f t="shared" si="2"/>
        <v>46392</v>
      </c>
      <c r="BF6" s="100">
        <f t="shared" si="2"/>
        <v>46392</v>
      </c>
      <c r="BG6" s="97">
        <f t="shared" si="2"/>
        <v>46392</v>
      </c>
      <c r="BH6" s="97">
        <f t="shared" si="2"/>
        <v>46392</v>
      </c>
      <c r="BI6" s="98">
        <f t="shared" si="2"/>
        <v>46392</v>
      </c>
      <c r="BJ6" s="96">
        <f>BJ5</f>
        <v>46393</v>
      </c>
      <c r="BK6" s="97">
        <f>BJ6</f>
        <v>46393</v>
      </c>
      <c r="BL6" s="97">
        <f t="shared" ref="BL6:CG6" si="3">BK6</f>
        <v>46393</v>
      </c>
      <c r="BM6" s="97">
        <f t="shared" si="3"/>
        <v>46393</v>
      </c>
      <c r="BN6" s="97">
        <f t="shared" si="3"/>
        <v>46393</v>
      </c>
      <c r="BO6" s="97">
        <f t="shared" si="3"/>
        <v>46393</v>
      </c>
      <c r="BP6" s="97">
        <f t="shared" si="3"/>
        <v>46393</v>
      </c>
      <c r="BQ6" s="97">
        <f t="shared" si="3"/>
        <v>46393</v>
      </c>
      <c r="BR6" s="97">
        <f t="shared" si="3"/>
        <v>46393</v>
      </c>
      <c r="BS6" s="99">
        <f t="shared" si="3"/>
        <v>46393</v>
      </c>
      <c r="BT6" s="97">
        <f t="shared" si="3"/>
        <v>46393</v>
      </c>
      <c r="BU6" s="97">
        <f t="shared" si="3"/>
        <v>46393</v>
      </c>
      <c r="BV6" s="100">
        <f t="shared" si="3"/>
        <v>46393</v>
      </c>
      <c r="BW6" s="97">
        <f t="shared" si="3"/>
        <v>46393</v>
      </c>
      <c r="BX6" s="97">
        <f t="shared" si="3"/>
        <v>46393</v>
      </c>
      <c r="BY6" s="97">
        <f t="shared" si="3"/>
        <v>46393</v>
      </c>
      <c r="BZ6" s="97">
        <f t="shared" si="3"/>
        <v>46393</v>
      </c>
      <c r="CA6" s="99">
        <f t="shared" si="3"/>
        <v>46393</v>
      </c>
      <c r="CB6" s="97">
        <f t="shared" si="3"/>
        <v>46393</v>
      </c>
      <c r="CC6" s="97">
        <f t="shared" si="3"/>
        <v>46393</v>
      </c>
      <c r="CD6" s="100">
        <f t="shared" si="3"/>
        <v>46393</v>
      </c>
      <c r="CE6" s="97">
        <f t="shared" si="3"/>
        <v>46393</v>
      </c>
      <c r="CF6" s="97">
        <f t="shared" si="3"/>
        <v>46393</v>
      </c>
      <c r="CG6" s="98">
        <f t="shared" si="3"/>
        <v>46393</v>
      </c>
      <c r="CH6" s="97">
        <f>CH5</f>
        <v>46394</v>
      </c>
      <c r="CI6" s="97">
        <f>CH6</f>
        <v>46394</v>
      </c>
      <c r="CJ6" s="97">
        <f t="shared" ref="CJ6:DE6" si="4">CI6</f>
        <v>46394</v>
      </c>
      <c r="CK6" s="97">
        <f t="shared" si="4"/>
        <v>46394</v>
      </c>
      <c r="CL6" s="97">
        <f t="shared" si="4"/>
        <v>46394</v>
      </c>
      <c r="CM6" s="97">
        <f t="shared" si="4"/>
        <v>46394</v>
      </c>
      <c r="CN6" s="97">
        <f t="shared" si="4"/>
        <v>46394</v>
      </c>
      <c r="CO6" s="97">
        <f t="shared" si="4"/>
        <v>46394</v>
      </c>
      <c r="CP6" s="97">
        <f t="shared" si="4"/>
        <v>46394</v>
      </c>
      <c r="CQ6" s="99">
        <f t="shared" si="4"/>
        <v>46394</v>
      </c>
      <c r="CR6" s="97">
        <f t="shared" si="4"/>
        <v>46394</v>
      </c>
      <c r="CS6" s="97">
        <f t="shared" si="4"/>
        <v>46394</v>
      </c>
      <c r="CT6" s="100">
        <f t="shared" si="4"/>
        <v>46394</v>
      </c>
      <c r="CU6" s="97">
        <f t="shared" si="4"/>
        <v>46394</v>
      </c>
      <c r="CV6" s="97">
        <f t="shared" si="4"/>
        <v>46394</v>
      </c>
      <c r="CW6" s="97">
        <f t="shared" si="4"/>
        <v>46394</v>
      </c>
      <c r="CX6" s="97">
        <f t="shared" si="4"/>
        <v>46394</v>
      </c>
      <c r="CY6" s="99">
        <f t="shared" si="4"/>
        <v>46394</v>
      </c>
      <c r="CZ6" s="97">
        <f t="shared" si="4"/>
        <v>46394</v>
      </c>
      <c r="DA6" s="97">
        <f t="shared" si="4"/>
        <v>46394</v>
      </c>
      <c r="DB6" s="100">
        <f t="shared" si="4"/>
        <v>46394</v>
      </c>
      <c r="DC6" s="97">
        <f t="shared" si="4"/>
        <v>46394</v>
      </c>
      <c r="DD6" s="97">
        <f t="shared" si="4"/>
        <v>46394</v>
      </c>
      <c r="DE6" s="98">
        <f t="shared" si="4"/>
        <v>46394</v>
      </c>
      <c r="DF6" s="96">
        <f>DF5</f>
        <v>46395</v>
      </c>
      <c r="DG6" s="97">
        <f>DF6</f>
        <v>46395</v>
      </c>
      <c r="DH6" s="97">
        <f t="shared" ref="DH6:EC6" si="5">DG6</f>
        <v>46395</v>
      </c>
      <c r="DI6" s="97">
        <f t="shared" si="5"/>
        <v>46395</v>
      </c>
      <c r="DJ6" s="97">
        <f t="shared" si="5"/>
        <v>46395</v>
      </c>
      <c r="DK6" s="97">
        <f t="shared" si="5"/>
        <v>46395</v>
      </c>
      <c r="DL6" s="97">
        <f t="shared" si="5"/>
        <v>46395</v>
      </c>
      <c r="DM6" s="97">
        <f t="shared" si="5"/>
        <v>46395</v>
      </c>
      <c r="DN6" s="97">
        <f t="shared" si="5"/>
        <v>46395</v>
      </c>
      <c r="DO6" s="99">
        <f t="shared" si="5"/>
        <v>46395</v>
      </c>
      <c r="DP6" s="97">
        <f t="shared" si="5"/>
        <v>46395</v>
      </c>
      <c r="DQ6" s="97">
        <f t="shared" si="5"/>
        <v>46395</v>
      </c>
      <c r="DR6" s="100">
        <f t="shared" si="5"/>
        <v>46395</v>
      </c>
      <c r="DS6" s="97">
        <f t="shared" si="5"/>
        <v>46395</v>
      </c>
      <c r="DT6" s="97">
        <f t="shared" si="5"/>
        <v>46395</v>
      </c>
      <c r="DU6" s="97">
        <f t="shared" si="5"/>
        <v>46395</v>
      </c>
      <c r="DV6" s="97">
        <f t="shared" si="5"/>
        <v>46395</v>
      </c>
      <c r="DW6" s="99">
        <f t="shared" si="5"/>
        <v>46395</v>
      </c>
      <c r="DX6" s="97">
        <f t="shared" si="5"/>
        <v>46395</v>
      </c>
      <c r="DY6" s="97">
        <f t="shared" si="5"/>
        <v>46395</v>
      </c>
      <c r="DZ6" s="100">
        <f t="shared" si="5"/>
        <v>46395</v>
      </c>
      <c r="EA6" s="97">
        <f t="shared" si="5"/>
        <v>46395</v>
      </c>
      <c r="EB6" s="97">
        <f t="shared" si="5"/>
        <v>46395</v>
      </c>
      <c r="EC6" s="98">
        <f t="shared" si="5"/>
        <v>46395</v>
      </c>
      <c r="ED6" s="101">
        <f>ED5</f>
        <v>46396</v>
      </c>
      <c r="EE6" s="102">
        <f>ED6</f>
        <v>46396</v>
      </c>
      <c r="EF6" s="102">
        <f t="shared" ref="EF6:FA6" si="6">EE6</f>
        <v>46396</v>
      </c>
      <c r="EG6" s="102">
        <f t="shared" si="6"/>
        <v>46396</v>
      </c>
      <c r="EH6" s="102">
        <f t="shared" si="6"/>
        <v>46396</v>
      </c>
      <c r="EI6" s="102">
        <f t="shared" si="6"/>
        <v>46396</v>
      </c>
      <c r="EJ6" s="102">
        <f t="shared" si="6"/>
        <v>46396</v>
      </c>
      <c r="EK6" s="102">
        <f t="shared" si="6"/>
        <v>46396</v>
      </c>
      <c r="EL6" s="102">
        <f t="shared" si="6"/>
        <v>46396</v>
      </c>
      <c r="EM6" s="103">
        <f t="shared" si="6"/>
        <v>46396</v>
      </c>
      <c r="EN6" s="102">
        <f t="shared" si="6"/>
        <v>46396</v>
      </c>
      <c r="EO6" s="102">
        <f t="shared" si="6"/>
        <v>46396</v>
      </c>
      <c r="EP6" s="104">
        <f t="shared" si="6"/>
        <v>46396</v>
      </c>
      <c r="EQ6" s="102">
        <f t="shared" si="6"/>
        <v>46396</v>
      </c>
      <c r="ER6" s="102">
        <f t="shared" si="6"/>
        <v>46396</v>
      </c>
      <c r="ES6" s="102">
        <f t="shared" si="6"/>
        <v>46396</v>
      </c>
      <c r="ET6" s="102">
        <f t="shared" si="6"/>
        <v>46396</v>
      </c>
      <c r="EU6" s="103">
        <f t="shared" si="6"/>
        <v>46396</v>
      </c>
      <c r="EV6" s="102">
        <f t="shared" si="6"/>
        <v>46396</v>
      </c>
      <c r="EW6" s="102">
        <f t="shared" si="6"/>
        <v>46396</v>
      </c>
      <c r="EX6" s="104">
        <f t="shared" si="6"/>
        <v>46396</v>
      </c>
      <c r="EY6" s="102">
        <f t="shared" si="6"/>
        <v>46396</v>
      </c>
      <c r="EZ6" s="102">
        <f t="shared" si="6"/>
        <v>46396</v>
      </c>
      <c r="FA6" s="105">
        <f t="shared" si="6"/>
        <v>46396</v>
      </c>
      <c r="FB6" s="106">
        <f>FB5</f>
        <v>46397</v>
      </c>
      <c r="FC6" s="107">
        <f>FB6</f>
        <v>46397</v>
      </c>
      <c r="FD6" s="107">
        <f t="shared" ref="FD6:FY6" si="7">FC6</f>
        <v>46397</v>
      </c>
      <c r="FE6" s="107">
        <f t="shared" si="7"/>
        <v>46397</v>
      </c>
      <c r="FF6" s="107">
        <f t="shared" si="7"/>
        <v>46397</v>
      </c>
      <c r="FG6" s="107">
        <f t="shared" si="7"/>
        <v>46397</v>
      </c>
      <c r="FH6" s="107">
        <f t="shared" si="7"/>
        <v>46397</v>
      </c>
      <c r="FI6" s="107">
        <f t="shared" si="7"/>
        <v>46397</v>
      </c>
      <c r="FJ6" s="107">
        <f t="shared" si="7"/>
        <v>46397</v>
      </c>
      <c r="FK6" s="108">
        <f t="shared" si="7"/>
        <v>46397</v>
      </c>
      <c r="FL6" s="107">
        <f t="shared" si="7"/>
        <v>46397</v>
      </c>
      <c r="FM6" s="107">
        <f t="shared" si="7"/>
        <v>46397</v>
      </c>
      <c r="FN6" s="109">
        <f t="shared" si="7"/>
        <v>46397</v>
      </c>
      <c r="FO6" s="107">
        <f t="shared" si="7"/>
        <v>46397</v>
      </c>
      <c r="FP6" s="107">
        <f t="shared" si="7"/>
        <v>46397</v>
      </c>
      <c r="FQ6" s="107">
        <f t="shared" si="7"/>
        <v>46397</v>
      </c>
      <c r="FR6" s="107">
        <f t="shared" si="7"/>
        <v>46397</v>
      </c>
      <c r="FS6" s="108">
        <f t="shared" si="7"/>
        <v>46397</v>
      </c>
      <c r="FT6" s="107">
        <f t="shared" si="7"/>
        <v>46397</v>
      </c>
      <c r="FU6" s="107">
        <f t="shared" si="7"/>
        <v>46397</v>
      </c>
      <c r="FV6" s="109">
        <f t="shared" si="7"/>
        <v>46397</v>
      </c>
      <c r="FW6" s="107">
        <f t="shared" si="7"/>
        <v>46397</v>
      </c>
      <c r="FX6" s="107">
        <f t="shared" si="7"/>
        <v>46397</v>
      </c>
      <c r="FY6" s="110">
        <f t="shared" si="7"/>
        <v>46397</v>
      </c>
    </row>
    <row r="7" spans="1:181" ht="18.75" customHeight="1" thickBot="1">
      <c r="B7" t="s">
        <v>469</v>
      </c>
      <c r="C7" s="204"/>
      <c r="G7" s="9" t="s">
        <v>137</v>
      </c>
      <c r="H7" s="12" t="s">
        <v>138</v>
      </c>
      <c r="I7" s="12" t="s">
        <v>139</v>
      </c>
      <c r="J7" s="12" t="s">
        <v>140</v>
      </c>
      <c r="K7" s="12" t="s">
        <v>141</v>
      </c>
      <c r="L7" s="12" t="s">
        <v>142</v>
      </c>
      <c r="M7" s="12" t="s">
        <v>143</v>
      </c>
      <c r="N7" s="229" t="s">
        <v>119</v>
      </c>
      <c r="O7" s="230"/>
      <c r="P7" s="230"/>
      <c r="Q7" s="230"/>
      <c r="R7" s="230"/>
      <c r="S7" s="230"/>
      <c r="T7" s="230"/>
      <c r="U7" s="230"/>
      <c r="V7" s="252"/>
      <c r="W7" s="231" t="s">
        <v>116</v>
      </c>
      <c r="X7" s="232"/>
      <c r="Y7" s="232"/>
      <c r="Z7" s="233"/>
      <c r="AA7" s="248" t="s">
        <v>117</v>
      </c>
      <c r="AB7" s="248"/>
      <c r="AC7" s="248"/>
      <c r="AD7" s="248"/>
      <c r="AE7" s="245" t="s">
        <v>118</v>
      </c>
      <c r="AF7" s="246"/>
      <c r="AG7" s="246"/>
      <c r="AH7" s="247"/>
      <c r="AI7" s="230" t="s">
        <v>119</v>
      </c>
      <c r="AJ7" s="230"/>
      <c r="AK7" s="244"/>
      <c r="AL7" s="229" t="s">
        <v>119</v>
      </c>
      <c r="AM7" s="230"/>
      <c r="AN7" s="230"/>
      <c r="AO7" s="230"/>
      <c r="AP7" s="230"/>
      <c r="AQ7" s="230"/>
      <c r="AR7" s="230"/>
      <c r="AS7" s="230"/>
      <c r="AT7" s="230"/>
      <c r="AU7" s="231" t="s">
        <v>116</v>
      </c>
      <c r="AV7" s="232"/>
      <c r="AW7" s="232"/>
      <c r="AX7" s="233"/>
      <c r="AY7" s="248" t="s">
        <v>117</v>
      </c>
      <c r="AZ7" s="248"/>
      <c r="BA7" s="248"/>
      <c r="BB7" s="248"/>
      <c r="BC7" s="245" t="s">
        <v>118</v>
      </c>
      <c r="BD7" s="246"/>
      <c r="BE7" s="246"/>
      <c r="BF7" s="247"/>
      <c r="BG7" s="230" t="s">
        <v>119</v>
      </c>
      <c r="BH7" s="230"/>
      <c r="BI7" s="244"/>
      <c r="BJ7" s="229" t="s">
        <v>119</v>
      </c>
      <c r="BK7" s="230"/>
      <c r="BL7" s="230"/>
      <c r="BM7" s="230"/>
      <c r="BN7" s="230"/>
      <c r="BO7" s="230"/>
      <c r="BP7" s="230"/>
      <c r="BQ7" s="230"/>
      <c r="BR7" s="230"/>
      <c r="BS7" s="231" t="s">
        <v>116</v>
      </c>
      <c r="BT7" s="232"/>
      <c r="BU7" s="232"/>
      <c r="BV7" s="233"/>
      <c r="BW7" s="248" t="s">
        <v>117</v>
      </c>
      <c r="BX7" s="248"/>
      <c r="BY7" s="248"/>
      <c r="BZ7" s="248"/>
      <c r="CA7" s="245" t="s">
        <v>118</v>
      </c>
      <c r="CB7" s="246"/>
      <c r="CC7" s="246"/>
      <c r="CD7" s="247"/>
      <c r="CE7" s="230" t="s">
        <v>119</v>
      </c>
      <c r="CF7" s="230"/>
      <c r="CG7" s="244"/>
      <c r="CH7" s="230" t="s">
        <v>119</v>
      </c>
      <c r="CI7" s="230"/>
      <c r="CJ7" s="230"/>
      <c r="CK7" s="230"/>
      <c r="CL7" s="230"/>
      <c r="CM7" s="230"/>
      <c r="CN7" s="230"/>
      <c r="CO7" s="230"/>
      <c r="CP7" s="230"/>
      <c r="CQ7" s="231" t="s">
        <v>116</v>
      </c>
      <c r="CR7" s="232"/>
      <c r="CS7" s="232"/>
      <c r="CT7" s="233"/>
      <c r="CU7" s="248" t="s">
        <v>117</v>
      </c>
      <c r="CV7" s="248"/>
      <c r="CW7" s="248"/>
      <c r="CX7" s="248"/>
      <c r="CY7" s="245" t="s">
        <v>118</v>
      </c>
      <c r="CZ7" s="246"/>
      <c r="DA7" s="246"/>
      <c r="DB7" s="247"/>
      <c r="DC7" s="230" t="s">
        <v>119</v>
      </c>
      <c r="DD7" s="230"/>
      <c r="DE7" s="244"/>
      <c r="DF7" s="229" t="s">
        <v>119</v>
      </c>
      <c r="DG7" s="230"/>
      <c r="DH7" s="230"/>
      <c r="DI7" s="230"/>
      <c r="DJ7" s="230"/>
      <c r="DK7" s="230"/>
      <c r="DL7" s="230"/>
      <c r="DM7" s="230"/>
      <c r="DN7" s="230"/>
      <c r="DO7" s="231" t="s">
        <v>116</v>
      </c>
      <c r="DP7" s="232"/>
      <c r="DQ7" s="232"/>
      <c r="DR7" s="233"/>
      <c r="DS7" s="248" t="s">
        <v>117</v>
      </c>
      <c r="DT7" s="248"/>
      <c r="DU7" s="248"/>
      <c r="DV7" s="248"/>
      <c r="DW7" s="245" t="s">
        <v>118</v>
      </c>
      <c r="DX7" s="246"/>
      <c r="DY7" s="246"/>
      <c r="DZ7" s="247"/>
      <c r="EA7" s="230" t="s">
        <v>119</v>
      </c>
      <c r="EB7" s="230"/>
      <c r="EC7" s="244"/>
      <c r="ED7" s="229" t="s">
        <v>119</v>
      </c>
      <c r="EE7" s="230"/>
      <c r="EF7" s="230"/>
      <c r="EG7" s="230"/>
      <c r="EH7" s="230"/>
      <c r="EI7" s="230"/>
      <c r="EJ7" s="230"/>
      <c r="EK7" s="230"/>
      <c r="EL7" s="230"/>
      <c r="EM7" s="231" t="s">
        <v>116</v>
      </c>
      <c r="EN7" s="232"/>
      <c r="EO7" s="232"/>
      <c r="EP7" s="233"/>
      <c r="EQ7" s="248" t="s">
        <v>117</v>
      </c>
      <c r="ER7" s="248"/>
      <c r="ES7" s="248"/>
      <c r="ET7" s="248"/>
      <c r="EU7" s="245" t="s">
        <v>118</v>
      </c>
      <c r="EV7" s="246"/>
      <c r="EW7" s="246"/>
      <c r="EX7" s="247"/>
      <c r="EY7" s="230" t="s">
        <v>119</v>
      </c>
      <c r="EZ7" s="230"/>
      <c r="FA7" s="244"/>
      <c r="FB7" s="229" t="s">
        <v>119</v>
      </c>
      <c r="FC7" s="230"/>
      <c r="FD7" s="230"/>
      <c r="FE7" s="230"/>
      <c r="FF7" s="230"/>
      <c r="FG7" s="230"/>
      <c r="FH7" s="230"/>
      <c r="FI7" s="230"/>
      <c r="FJ7" s="230"/>
      <c r="FK7" s="231" t="s">
        <v>116</v>
      </c>
      <c r="FL7" s="232"/>
      <c r="FM7" s="232"/>
      <c r="FN7" s="233"/>
      <c r="FO7" s="248" t="s">
        <v>117</v>
      </c>
      <c r="FP7" s="248"/>
      <c r="FQ7" s="248"/>
      <c r="FR7" s="248"/>
      <c r="FS7" s="245" t="s">
        <v>118</v>
      </c>
      <c r="FT7" s="246"/>
      <c r="FU7" s="246"/>
      <c r="FV7" s="247"/>
      <c r="FW7" s="230" t="s">
        <v>119</v>
      </c>
      <c r="FX7" s="230"/>
      <c r="FY7" s="244"/>
    </row>
    <row r="8" spans="1:181" ht="19.5" thickBot="1">
      <c r="A8" s="54"/>
      <c r="B8" s="158" t="s">
        <v>350</v>
      </c>
      <c r="C8" s="55"/>
      <c r="D8" s="10" t="s">
        <v>128</v>
      </c>
      <c r="E8" s="10"/>
      <c r="F8" s="10"/>
      <c r="G8" s="10" t="s">
        <v>114</v>
      </c>
      <c r="H8" s="19" t="s">
        <v>114</v>
      </c>
      <c r="I8" s="19" t="s">
        <v>114</v>
      </c>
      <c r="J8" s="19" t="s">
        <v>114</v>
      </c>
      <c r="K8" s="19" t="s">
        <v>114</v>
      </c>
      <c r="L8" s="19" t="s">
        <v>114</v>
      </c>
      <c r="M8" s="19" t="s">
        <v>114</v>
      </c>
      <c r="N8" s="111">
        <v>0</v>
      </c>
      <c r="O8" s="112">
        <v>4.1666666666666664E-2</v>
      </c>
      <c r="P8" s="112">
        <v>8.3333333333333301E-2</v>
      </c>
      <c r="Q8" s="112">
        <v>0.125</v>
      </c>
      <c r="R8" s="112">
        <v>0.16666666666666699</v>
      </c>
      <c r="S8" s="112">
        <v>0.20833333333333301</v>
      </c>
      <c r="T8" s="112">
        <v>0.25</v>
      </c>
      <c r="U8" s="112">
        <v>0.29166666666666702</v>
      </c>
      <c r="V8" s="113">
        <v>0.33333333333333298</v>
      </c>
      <c r="W8" s="114">
        <v>0.375</v>
      </c>
      <c r="X8" s="114">
        <v>0.41666666666666702</v>
      </c>
      <c r="Y8" s="114">
        <v>0.45833333333333298</v>
      </c>
      <c r="Z8" s="114">
        <v>0.5</v>
      </c>
      <c r="AA8" s="115">
        <v>0.54166666666666696</v>
      </c>
      <c r="AB8" s="116">
        <v>0.58333333333333304</v>
      </c>
      <c r="AC8" s="116">
        <v>0.625</v>
      </c>
      <c r="AD8" s="117">
        <v>0.66666666666666696</v>
      </c>
      <c r="AE8" s="118">
        <v>0.70833333333333304</v>
      </c>
      <c r="AF8" s="118">
        <v>0.75</v>
      </c>
      <c r="AG8" s="118">
        <v>0.79166666666666696</v>
      </c>
      <c r="AH8" s="118">
        <v>0.83333333333333304</v>
      </c>
      <c r="AI8" s="119">
        <v>0.875</v>
      </c>
      <c r="AJ8" s="112">
        <v>0.91666666666666696</v>
      </c>
      <c r="AK8" s="120">
        <v>0.95833333333333304</v>
      </c>
      <c r="AL8" s="111">
        <v>0</v>
      </c>
      <c r="AM8" s="112">
        <v>4.1666666666666664E-2</v>
      </c>
      <c r="AN8" s="112">
        <v>8.3333333333333301E-2</v>
      </c>
      <c r="AO8" s="112">
        <v>0.125</v>
      </c>
      <c r="AP8" s="112">
        <v>0.16666666666666699</v>
      </c>
      <c r="AQ8" s="112">
        <v>0.20833333333333301</v>
      </c>
      <c r="AR8" s="112">
        <v>0.25</v>
      </c>
      <c r="AS8" s="112">
        <v>0.29166666666666702</v>
      </c>
      <c r="AT8" s="113">
        <v>0.33333333333333298</v>
      </c>
      <c r="AU8" s="114">
        <v>0.375</v>
      </c>
      <c r="AV8" s="114">
        <v>0.41666666666666702</v>
      </c>
      <c r="AW8" s="114">
        <v>0.45833333333333298</v>
      </c>
      <c r="AX8" s="114">
        <v>0.5</v>
      </c>
      <c r="AY8" s="115">
        <v>0.54166666666666696</v>
      </c>
      <c r="AZ8" s="116">
        <v>0.58333333333333304</v>
      </c>
      <c r="BA8" s="116">
        <v>0.625</v>
      </c>
      <c r="BB8" s="117">
        <v>0.66666666666666696</v>
      </c>
      <c r="BC8" s="118">
        <v>0.70833333333333304</v>
      </c>
      <c r="BD8" s="118">
        <v>0.75</v>
      </c>
      <c r="BE8" s="118">
        <v>0.79166666666666696</v>
      </c>
      <c r="BF8" s="118">
        <v>0.83333333333333304</v>
      </c>
      <c r="BG8" s="119">
        <v>0.875</v>
      </c>
      <c r="BH8" s="112">
        <v>0.91666666666666696</v>
      </c>
      <c r="BI8" s="120">
        <v>0.95833333333333304</v>
      </c>
      <c r="BJ8" s="111">
        <v>0</v>
      </c>
      <c r="BK8" s="112">
        <v>4.1666666666666664E-2</v>
      </c>
      <c r="BL8" s="112">
        <v>8.3333333333333301E-2</v>
      </c>
      <c r="BM8" s="112">
        <v>0.125</v>
      </c>
      <c r="BN8" s="112">
        <v>0.16666666666666699</v>
      </c>
      <c r="BO8" s="112">
        <v>0.20833333333333301</v>
      </c>
      <c r="BP8" s="112">
        <v>0.25</v>
      </c>
      <c r="BQ8" s="112">
        <v>0.29166666666666702</v>
      </c>
      <c r="BR8" s="113">
        <v>0.33333333333333298</v>
      </c>
      <c r="BS8" s="114">
        <v>0.375</v>
      </c>
      <c r="BT8" s="114">
        <v>0.41666666666666702</v>
      </c>
      <c r="BU8" s="114">
        <v>0.45833333333333298</v>
      </c>
      <c r="BV8" s="114">
        <v>0.5</v>
      </c>
      <c r="BW8" s="115">
        <v>0.54166666666666696</v>
      </c>
      <c r="BX8" s="116">
        <v>0.58333333333333304</v>
      </c>
      <c r="BY8" s="116">
        <v>0.625</v>
      </c>
      <c r="BZ8" s="117">
        <v>0.66666666666666696</v>
      </c>
      <c r="CA8" s="118">
        <v>0.70833333333333304</v>
      </c>
      <c r="CB8" s="118">
        <v>0.75</v>
      </c>
      <c r="CC8" s="118">
        <v>0.79166666666666696</v>
      </c>
      <c r="CD8" s="118">
        <v>0.83333333333333304</v>
      </c>
      <c r="CE8" s="119">
        <v>0.875</v>
      </c>
      <c r="CF8" s="112">
        <v>0.91666666666666696</v>
      </c>
      <c r="CG8" s="120">
        <v>0.95833333333333304</v>
      </c>
      <c r="CH8" s="119">
        <v>0</v>
      </c>
      <c r="CI8" s="112">
        <v>4.1666666666666664E-2</v>
      </c>
      <c r="CJ8" s="112">
        <v>8.3333333333333301E-2</v>
      </c>
      <c r="CK8" s="112">
        <v>0.125</v>
      </c>
      <c r="CL8" s="112">
        <v>0.16666666666666699</v>
      </c>
      <c r="CM8" s="112">
        <v>0.20833333333333301</v>
      </c>
      <c r="CN8" s="112">
        <v>0.25</v>
      </c>
      <c r="CO8" s="112">
        <v>0.29166666666666702</v>
      </c>
      <c r="CP8" s="113">
        <v>0.33333333333333298</v>
      </c>
      <c r="CQ8" s="114">
        <v>0.375</v>
      </c>
      <c r="CR8" s="114">
        <v>0.41666666666666702</v>
      </c>
      <c r="CS8" s="114">
        <v>0.45833333333333298</v>
      </c>
      <c r="CT8" s="114">
        <v>0.5</v>
      </c>
      <c r="CU8" s="115">
        <v>0.54166666666666696</v>
      </c>
      <c r="CV8" s="116">
        <v>0.58333333333333304</v>
      </c>
      <c r="CW8" s="116">
        <v>0.625</v>
      </c>
      <c r="CX8" s="117">
        <v>0.66666666666666696</v>
      </c>
      <c r="CY8" s="118">
        <v>0.70833333333333304</v>
      </c>
      <c r="CZ8" s="118">
        <v>0.75</v>
      </c>
      <c r="DA8" s="118">
        <v>0.79166666666666696</v>
      </c>
      <c r="DB8" s="118">
        <v>0.83333333333333304</v>
      </c>
      <c r="DC8" s="119">
        <v>0.875</v>
      </c>
      <c r="DD8" s="112">
        <v>0.91666666666666696</v>
      </c>
      <c r="DE8" s="120">
        <v>0.95833333333333304</v>
      </c>
      <c r="DF8" s="111">
        <v>0</v>
      </c>
      <c r="DG8" s="112">
        <v>4.1666666666666664E-2</v>
      </c>
      <c r="DH8" s="112">
        <v>8.3333333333333301E-2</v>
      </c>
      <c r="DI8" s="112">
        <v>0.125</v>
      </c>
      <c r="DJ8" s="112">
        <v>0.16666666666666699</v>
      </c>
      <c r="DK8" s="112">
        <v>0.20833333333333301</v>
      </c>
      <c r="DL8" s="112">
        <v>0.25</v>
      </c>
      <c r="DM8" s="112">
        <v>0.29166666666666702</v>
      </c>
      <c r="DN8" s="113">
        <v>0.33333333333333298</v>
      </c>
      <c r="DO8" s="114">
        <v>0.375</v>
      </c>
      <c r="DP8" s="114">
        <v>0.41666666666666702</v>
      </c>
      <c r="DQ8" s="114">
        <v>0.45833333333333298</v>
      </c>
      <c r="DR8" s="114">
        <v>0.5</v>
      </c>
      <c r="DS8" s="115">
        <v>0.54166666666666696</v>
      </c>
      <c r="DT8" s="116">
        <v>0.58333333333333304</v>
      </c>
      <c r="DU8" s="116">
        <v>0.625</v>
      </c>
      <c r="DV8" s="117">
        <v>0.66666666666666696</v>
      </c>
      <c r="DW8" s="118">
        <v>0.70833333333333304</v>
      </c>
      <c r="DX8" s="118">
        <v>0.75</v>
      </c>
      <c r="DY8" s="118">
        <v>0.79166666666666696</v>
      </c>
      <c r="DZ8" s="118">
        <v>0.83333333333333304</v>
      </c>
      <c r="EA8" s="119">
        <v>0.875</v>
      </c>
      <c r="EB8" s="112">
        <v>0.91666666666666696</v>
      </c>
      <c r="EC8" s="120">
        <v>0.95833333333333304</v>
      </c>
      <c r="ED8" s="111">
        <v>0</v>
      </c>
      <c r="EE8" s="112">
        <v>4.1666666666666664E-2</v>
      </c>
      <c r="EF8" s="112">
        <v>8.3333333333333301E-2</v>
      </c>
      <c r="EG8" s="112">
        <v>0.125</v>
      </c>
      <c r="EH8" s="112">
        <v>0.16666666666666699</v>
      </c>
      <c r="EI8" s="112">
        <v>0.20833333333333301</v>
      </c>
      <c r="EJ8" s="112">
        <v>0.25</v>
      </c>
      <c r="EK8" s="112">
        <v>0.29166666666666702</v>
      </c>
      <c r="EL8" s="113">
        <v>0.33333333333333298</v>
      </c>
      <c r="EM8" s="114">
        <v>0.375</v>
      </c>
      <c r="EN8" s="114">
        <v>0.41666666666666702</v>
      </c>
      <c r="EO8" s="114">
        <v>0.45833333333333298</v>
      </c>
      <c r="EP8" s="114">
        <v>0.5</v>
      </c>
      <c r="EQ8" s="115">
        <v>0.54166666666666696</v>
      </c>
      <c r="ER8" s="116">
        <v>0.58333333333333304</v>
      </c>
      <c r="ES8" s="116">
        <v>0.625</v>
      </c>
      <c r="ET8" s="117">
        <v>0.66666666666666696</v>
      </c>
      <c r="EU8" s="118">
        <v>0.70833333333333304</v>
      </c>
      <c r="EV8" s="118">
        <v>0.75</v>
      </c>
      <c r="EW8" s="118">
        <v>0.79166666666666696</v>
      </c>
      <c r="EX8" s="118">
        <v>0.83333333333333304</v>
      </c>
      <c r="EY8" s="119">
        <v>0.875</v>
      </c>
      <c r="EZ8" s="112">
        <v>0.91666666666666696</v>
      </c>
      <c r="FA8" s="120">
        <v>0.95833333333333304</v>
      </c>
      <c r="FB8" s="111">
        <v>0</v>
      </c>
      <c r="FC8" s="112">
        <v>4.1666666666666664E-2</v>
      </c>
      <c r="FD8" s="112">
        <v>8.3333333333333301E-2</v>
      </c>
      <c r="FE8" s="112">
        <v>0.125</v>
      </c>
      <c r="FF8" s="112">
        <v>0.16666666666666699</v>
      </c>
      <c r="FG8" s="112">
        <v>0.20833333333333301</v>
      </c>
      <c r="FH8" s="112">
        <v>0.25</v>
      </c>
      <c r="FI8" s="112">
        <v>0.29166666666666702</v>
      </c>
      <c r="FJ8" s="113">
        <v>0.33333333333333298</v>
      </c>
      <c r="FK8" s="114">
        <v>0.375</v>
      </c>
      <c r="FL8" s="114">
        <v>0.41666666666666702</v>
      </c>
      <c r="FM8" s="114">
        <v>0.45833333333333298</v>
      </c>
      <c r="FN8" s="114">
        <v>0.5</v>
      </c>
      <c r="FO8" s="115">
        <v>0.54166666666666696</v>
      </c>
      <c r="FP8" s="116">
        <v>0.58333333333333304</v>
      </c>
      <c r="FQ8" s="116">
        <v>0.625</v>
      </c>
      <c r="FR8" s="117">
        <v>0.66666666666666696</v>
      </c>
      <c r="FS8" s="118">
        <v>0.70833333333333304</v>
      </c>
      <c r="FT8" s="118">
        <v>0.75</v>
      </c>
      <c r="FU8" s="118">
        <v>0.79166666666666696</v>
      </c>
      <c r="FV8" s="118">
        <v>0.83333333333333304</v>
      </c>
      <c r="FW8" s="119">
        <v>0.875</v>
      </c>
      <c r="FX8" s="112">
        <v>0.91666666666666696</v>
      </c>
      <c r="FY8" s="120">
        <v>0.95833333333333304</v>
      </c>
    </row>
    <row r="9" spans="1:181">
      <c r="A9" s="14" t="s">
        <v>134</v>
      </c>
      <c r="C9" s="192"/>
      <c r="D9" s="11" t="s">
        <v>151</v>
      </c>
      <c r="E9" s="10" t="str">
        <f>INDEX(施設情報!$D$1:$D$1000,MATCH(D9,施設情報!$C$1:$C$1000,0))</f>
        <v>1</v>
      </c>
      <c r="F9" s="11"/>
      <c r="G9" s="8" t="str">
        <f>$D9&amp;"-"&amp;$N$5</f>
        <v>001-46391</v>
      </c>
      <c r="H9" s="10" t="str">
        <f>$D9&amp;"-"&amp;$AL$5</f>
        <v>001-46392</v>
      </c>
      <c r="I9" s="10" t="str">
        <f>$D9&amp;"-"&amp;$BJ$5</f>
        <v>001-46393</v>
      </c>
      <c r="J9" s="10" t="str">
        <f>$D9&amp;"-"&amp;$CH$5</f>
        <v>001-46394</v>
      </c>
      <c r="K9" s="10" t="str">
        <f>$D9&amp;"-"&amp;$DF$5</f>
        <v>001-46395</v>
      </c>
      <c r="L9" s="10" t="str">
        <f>$D9&amp;"-"&amp;$ED$5</f>
        <v>001-46396</v>
      </c>
      <c r="M9" s="10" t="str">
        <f>$D9&amp;"-"&amp;$FB$5</f>
        <v>001-46397</v>
      </c>
      <c r="N9" s="121" t="str">
        <f ca="1">空き状況確認テーブル!N9</f>
        <v>△</v>
      </c>
      <c r="O9" s="122" t="str">
        <f ca="1">空き状況確認テーブル!O9</f>
        <v>△</v>
      </c>
      <c r="P9" s="122" t="str">
        <f ca="1">空き状況確認テーブル!P9</f>
        <v>△</v>
      </c>
      <c r="Q9" s="122" t="str">
        <f ca="1">空き状況確認テーブル!Q9</f>
        <v>△</v>
      </c>
      <c r="R9" s="122" t="str">
        <f ca="1">空き状況確認テーブル!R9</f>
        <v>△</v>
      </c>
      <c r="S9" s="122" t="str">
        <f ca="1">空き状況確認テーブル!S9</f>
        <v>△</v>
      </c>
      <c r="T9" s="219" t="str">
        <f ca="1">IF(COUNTIF(空き状況確認テーブル!T9:V9,"×")&lt;&gt;0,"×",IF(COUNTIF(空き状況確認テーブル!T9:V9,"△")&lt;&gt;0,"△",IF(COUNTIF(空き状況確認テーブル!T9:V9,"△")&lt;&gt;0,"△","〇")))</f>
        <v>△</v>
      </c>
      <c r="U9" s="220"/>
      <c r="V9" s="221"/>
      <c r="W9" s="222" t="str">
        <f ca="1">IF(COUNTIF(空き状況確認テーブル!W9:Z9,"×")&lt;&gt;0,"×",IF(COUNTIF(空き状況確認テーブル!W9:Z9,"△")&lt;&gt;0,"△",IF(COUNTIF(空き状況確認テーブル!W9:Z9,"△")&lt;&gt;0,"△","〇")))</f>
        <v>△</v>
      </c>
      <c r="X9" s="222"/>
      <c r="Y9" s="222"/>
      <c r="Z9" s="222"/>
      <c r="AA9" s="222" t="str">
        <f ca="1">IF(COUNTIF(空き状況確認テーブル!AA9:AD9,"×")&lt;&gt;0,"×",IF(COUNTIF(空き状況確認テーブル!AA9:AD9,"△")&lt;&gt;0,"△",IF(COUNTIF(空き状況確認テーブル!AA9:AD9,"△")&lt;&gt;0,"△","〇")))</f>
        <v>△</v>
      </c>
      <c r="AB9" s="222"/>
      <c r="AC9" s="222"/>
      <c r="AD9" s="222"/>
      <c r="AE9" s="222" t="str">
        <f ca="1">IF(COUNTIF(空き状況確認テーブル!AE9:AH9,"×")&lt;&gt;0,"×",IF(COUNTIF(空き状況確認テーブル!AE9:AH9,"△")&lt;&gt;0,"△",IF(COUNTIF(空き状況確認テーブル!AE9:AH9,"△")&lt;&gt;0,"△","〇")))</f>
        <v>△</v>
      </c>
      <c r="AF9" s="222"/>
      <c r="AG9" s="222"/>
      <c r="AH9" s="222"/>
      <c r="AI9" s="219" t="str">
        <f ca="1">IF(COUNTIF(空き状況確認テーブル!AI9:AK9,"×")&lt;&gt;0,"×",IF(COUNTIF(空き状況確認テーブル!AI9:AK9,"△")&lt;&gt;0,"△",IF(COUNTIF(空き状況確認テーブル!AI9:AK9,"△")&lt;&gt;0,"△","〇")))</f>
        <v>△</v>
      </c>
      <c r="AJ9" s="220"/>
      <c r="AK9" s="223"/>
      <c r="AL9" s="121" t="str">
        <f ca="1">空き状況確認テーブル!AL9</f>
        <v>△</v>
      </c>
      <c r="AM9" s="122" t="str">
        <f ca="1">空き状況確認テーブル!AM9</f>
        <v>△</v>
      </c>
      <c r="AN9" s="122" t="str">
        <f ca="1">空き状況確認テーブル!AN9</f>
        <v>△</v>
      </c>
      <c r="AO9" s="122" t="str">
        <f ca="1">空き状況確認テーブル!AO9</f>
        <v>△</v>
      </c>
      <c r="AP9" s="122" t="str">
        <f ca="1">空き状況確認テーブル!AP9</f>
        <v>△</v>
      </c>
      <c r="AQ9" s="122" t="str">
        <f ca="1">空き状況確認テーブル!AQ9</f>
        <v>△</v>
      </c>
      <c r="AR9" s="219" t="str">
        <f ca="1">IF(COUNTIF(空き状況確認テーブル!AR9:AT9,"×")&lt;&gt;0,"×",IF(COUNTIF(空き状況確認テーブル!AR9:AT9,"△")&lt;&gt;0,"△",IF(COUNTIF(空き状況確認テーブル!AR9:AT9,"△")&lt;&gt;0,"△","〇")))</f>
        <v>△</v>
      </c>
      <c r="AS9" s="220"/>
      <c r="AT9" s="221"/>
      <c r="AU9" s="222" t="str">
        <f ca="1">IF(COUNTIF(空き状況確認テーブル!AU9:AX9,"×")&lt;&gt;0,"×",IF(COUNTIF(空き状況確認テーブル!AU9:AX9,"△")&lt;&gt;0,"△",IF(COUNTIF(空き状況確認テーブル!AU9:AX9,"△")&lt;&gt;0,"△","〇")))</f>
        <v>△</v>
      </c>
      <c r="AV9" s="222"/>
      <c r="AW9" s="222"/>
      <c r="AX9" s="222"/>
      <c r="AY9" s="222" t="str">
        <f ca="1">IF(COUNTIF(空き状況確認テーブル!AY9:BB9,"×")&lt;&gt;0,"×",IF(COUNTIF(空き状況確認テーブル!AY9:BB9,"△")&lt;&gt;0,"△",IF(COUNTIF(空き状況確認テーブル!AY9:BB9,"△")&lt;&gt;0,"△","〇")))</f>
        <v>△</v>
      </c>
      <c r="AZ9" s="222"/>
      <c r="BA9" s="222"/>
      <c r="BB9" s="222"/>
      <c r="BC9" s="222" t="str">
        <f ca="1">IF(COUNTIF(空き状況確認テーブル!BC9:BF9,"×")&lt;&gt;0,"×",IF(COUNTIF(空き状況確認テーブル!BC9:BF9,"△")&lt;&gt;0,"△",IF(COUNTIF(空き状況確認テーブル!BC9:BF9,"△")&lt;&gt;0,"△","〇")))</f>
        <v>△</v>
      </c>
      <c r="BD9" s="222"/>
      <c r="BE9" s="222"/>
      <c r="BF9" s="222"/>
      <c r="BG9" s="219" t="str">
        <f ca="1">IF(COUNTIF(空き状況確認テーブル!BG9:BI9,"×")&lt;&gt;0,"×",IF(COUNTIF(空き状況確認テーブル!BG9:BI9,"△")&lt;&gt;0,"△",IF(COUNTIF(空き状況確認テーブル!BG9:BI9,"△")&lt;&gt;0,"△","〇")))</f>
        <v>△</v>
      </c>
      <c r="BH9" s="220"/>
      <c r="BI9" s="223"/>
      <c r="BJ9" s="121" t="str">
        <f ca="1">空き状況確認テーブル!BJ9</f>
        <v>△</v>
      </c>
      <c r="BK9" s="122" t="str">
        <f ca="1">空き状況確認テーブル!BK9</f>
        <v>△</v>
      </c>
      <c r="BL9" s="122" t="str">
        <f ca="1">空き状況確認テーブル!BL9</f>
        <v>△</v>
      </c>
      <c r="BM9" s="122" t="str">
        <f ca="1">空き状況確認テーブル!BM9</f>
        <v>△</v>
      </c>
      <c r="BN9" s="122" t="str">
        <f ca="1">空き状況確認テーブル!BN9</f>
        <v>△</v>
      </c>
      <c r="BO9" s="122" t="str">
        <f ca="1">空き状況確認テーブル!BO9</f>
        <v>△</v>
      </c>
      <c r="BP9" s="219" t="str">
        <f ca="1">IF(COUNTIF(空き状況確認テーブル!BP9:BR9,"×")&lt;&gt;0,"×",IF(COUNTIF(空き状況確認テーブル!BP9:BR9,"△")&lt;&gt;0,"△",IF(COUNTIF(空き状況確認テーブル!BP9:BR9,"△")&lt;&gt;0,"△","〇")))</f>
        <v>△</v>
      </c>
      <c r="BQ9" s="220"/>
      <c r="BR9" s="221"/>
      <c r="BS9" s="222" t="str">
        <f ca="1">IF(COUNTIF(空き状況確認テーブル!BS9:BV9,"×")&lt;&gt;0,"×",IF(COUNTIF(空き状況確認テーブル!BS9:BV9,"△")&lt;&gt;0,"△",IF(COUNTIF(空き状況確認テーブル!BS9:BV9,"△")&lt;&gt;0,"△","〇")))</f>
        <v>△</v>
      </c>
      <c r="BT9" s="222"/>
      <c r="BU9" s="222"/>
      <c r="BV9" s="222"/>
      <c r="BW9" s="222" t="str">
        <f ca="1">IF(COUNTIF(空き状況確認テーブル!BW9:BZ9,"×")&lt;&gt;0,"×",IF(COUNTIF(空き状況確認テーブル!BW9:BZ9,"△")&lt;&gt;0,"△",IF(COUNTIF(空き状況確認テーブル!BW9:BZ9,"△")&lt;&gt;0,"△","〇")))</f>
        <v>△</v>
      </c>
      <c r="BX9" s="222"/>
      <c r="BY9" s="222"/>
      <c r="BZ9" s="222"/>
      <c r="CA9" s="222" t="str">
        <f ca="1">IF(COUNTIF(空き状況確認テーブル!CA9:CD9,"×")&lt;&gt;0,"×",IF(COUNTIF(空き状況確認テーブル!CA9:CD9,"△")&lt;&gt;0,"△",IF(COUNTIF(空き状況確認テーブル!CA9:CD9,"△")&lt;&gt;0,"△","〇")))</f>
        <v>△</v>
      </c>
      <c r="CB9" s="222"/>
      <c r="CC9" s="222"/>
      <c r="CD9" s="222"/>
      <c r="CE9" s="219" t="str">
        <f ca="1">IF(COUNTIF(空き状況確認テーブル!CE9:CG9,"×")&lt;&gt;0,"×",IF(COUNTIF(空き状況確認テーブル!CE9:CG9,"△")&lt;&gt;0,"△",IF(COUNTIF(空き状況確認テーブル!CE9:CG9,"△")&lt;&gt;0,"△","〇")))</f>
        <v>△</v>
      </c>
      <c r="CF9" s="220"/>
      <c r="CG9" s="223"/>
      <c r="CH9" s="187" t="str">
        <f ca="1">空き状況確認テーブル!CH9</f>
        <v>△</v>
      </c>
      <c r="CI9" s="122" t="str">
        <f ca="1">空き状況確認テーブル!CI9</f>
        <v>△</v>
      </c>
      <c r="CJ9" s="122" t="str">
        <f ca="1">空き状況確認テーブル!CJ9</f>
        <v>△</v>
      </c>
      <c r="CK9" s="122" t="str">
        <f ca="1">空き状況確認テーブル!CK9</f>
        <v>△</v>
      </c>
      <c r="CL9" s="122" t="str">
        <f ca="1">空き状況確認テーブル!CL9</f>
        <v>△</v>
      </c>
      <c r="CM9" s="122" t="str">
        <f ca="1">空き状況確認テーブル!CM9</f>
        <v>△</v>
      </c>
      <c r="CN9" s="219" t="str">
        <f ca="1">IF(COUNTIF(空き状況確認テーブル!CN9:CP9,"×")&lt;&gt;0,"×",IF(COUNTIF(空き状況確認テーブル!CN9:CP9,"△")&lt;&gt;0,"△",IF(COUNTIF(空き状況確認テーブル!CN9:CP9,"△")&lt;&gt;0,"△","〇")))</f>
        <v>△</v>
      </c>
      <c r="CO9" s="220"/>
      <c r="CP9" s="221"/>
      <c r="CQ9" s="222" t="str">
        <f ca="1">IF(COUNTIF(空き状況確認テーブル!CQ9:CT9,"×")&lt;&gt;0,"×",IF(COUNTIF(空き状況確認テーブル!CQ9:CT9,"△")&lt;&gt;0,"△",IF(COUNTIF(空き状況確認テーブル!CQ9:CT9,"△")&lt;&gt;0,"△","〇")))</f>
        <v>△</v>
      </c>
      <c r="CR9" s="222"/>
      <c r="CS9" s="222"/>
      <c r="CT9" s="222"/>
      <c r="CU9" s="222" t="str">
        <f ca="1">IF(COUNTIF(空き状況確認テーブル!CU9:CX9,"×")&lt;&gt;0,"×",IF(COUNTIF(空き状況確認テーブル!CU9:CX9,"△")&lt;&gt;0,"△",IF(COUNTIF(空き状況確認テーブル!CU9:CX9,"△")&lt;&gt;0,"△","〇")))</f>
        <v>△</v>
      </c>
      <c r="CV9" s="222"/>
      <c r="CW9" s="222"/>
      <c r="CX9" s="222"/>
      <c r="CY9" s="222" t="str">
        <f ca="1">IF(COUNTIF(空き状況確認テーブル!CY9:DB9,"×")&lt;&gt;0,"×",IF(COUNTIF(空き状況確認テーブル!CY9:DB9,"△")&lt;&gt;0,"△",IF(COUNTIF(空き状況確認テーブル!CY9:DB9,"△")&lt;&gt;0,"△","〇")))</f>
        <v>△</v>
      </c>
      <c r="CZ9" s="222"/>
      <c r="DA9" s="222"/>
      <c r="DB9" s="222"/>
      <c r="DC9" s="219" t="str">
        <f ca="1">IF(COUNTIF(空き状況確認テーブル!DC9:DE9,"×")&lt;&gt;0,"×",IF(COUNTIF(空き状況確認テーブル!DC9:DE9,"△")&lt;&gt;0,"△",IF(COUNTIF(空き状況確認テーブル!DC9:DE9,"△")&lt;&gt;0,"△","〇")))</f>
        <v>△</v>
      </c>
      <c r="DD9" s="220"/>
      <c r="DE9" s="223"/>
      <c r="DF9" s="121" t="str">
        <f ca="1">空き状況確認テーブル!DF9</f>
        <v>△</v>
      </c>
      <c r="DG9" s="122" t="str">
        <f ca="1">空き状況確認テーブル!DG9</f>
        <v>△</v>
      </c>
      <c r="DH9" s="122" t="str">
        <f ca="1">空き状況確認テーブル!DH9</f>
        <v>△</v>
      </c>
      <c r="DI9" s="122" t="str">
        <f ca="1">空き状況確認テーブル!DI9</f>
        <v>△</v>
      </c>
      <c r="DJ9" s="122" t="str">
        <f ca="1">空き状況確認テーブル!DJ9</f>
        <v>△</v>
      </c>
      <c r="DK9" s="122" t="str">
        <f ca="1">空き状況確認テーブル!DK9</f>
        <v>△</v>
      </c>
      <c r="DL9" s="219" t="str">
        <f ca="1">IF(COUNTIF(空き状況確認テーブル!DL9:DN9,"×")&lt;&gt;0,"×",IF(COUNTIF(空き状況確認テーブル!DL9:DN9,"△")&lt;&gt;0,"△",IF(COUNTIF(空き状況確認テーブル!DL9:DN9,"△")&lt;&gt;0,"△","〇")))</f>
        <v>△</v>
      </c>
      <c r="DM9" s="220"/>
      <c r="DN9" s="221"/>
      <c r="DO9" s="222" t="str">
        <f ca="1">IF(COUNTIF(空き状況確認テーブル!DO9:DR9,"×")&lt;&gt;0,"×",IF(COUNTIF(空き状況確認テーブル!DO9:DR9,"△")&lt;&gt;0,"△",IF(COUNTIF(空き状況確認テーブル!DO9:DR9,"△")&lt;&gt;0,"△","〇")))</f>
        <v>△</v>
      </c>
      <c r="DP9" s="222"/>
      <c r="DQ9" s="222"/>
      <c r="DR9" s="222"/>
      <c r="DS9" s="222" t="str">
        <f ca="1">IF(COUNTIF(空き状況確認テーブル!DS9:DV9,"×")&lt;&gt;0,"×",IF(COUNTIF(空き状況確認テーブル!DS9:DV9,"△")&lt;&gt;0,"△",IF(COUNTIF(空き状況確認テーブル!DS9:DV9,"△")&lt;&gt;0,"△","〇")))</f>
        <v>△</v>
      </c>
      <c r="DT9" s="222"/>
      <c r="DU9" s="222"/>
      <c r="DV9" s="222"/>
      <c r="DW9" s="222" t="str">
        <f ca="1">IF(COUNTIF(空き状況確認テーブル!DW9:DZ9,"×")&lt;&gt;0,"×",IF(COUNTIF(空き状況確認テーブル!DW9:DZ9,"△")&lt;&gt;0,"△",IF(COUNTIF(空き状況確認テーブル!DW9:DZ9,"△")&lt;&gt;0,"△","〇")))</f>
        <v>△</v>
      </c>
      <c r="DX9" s="222"/>
      <c r="DY9" s="222"/>
      <c r="DZ9" s="222"/>
      <c r="EA9" s="219" t="str">
        <f ca="1">IF(COUNTIF(空き状況確認テーブル!EA9:EC9,"×")&lt;&gt;0,"×",IF(COUNTIF(空き状況確認テーブル!EA9:EC9,"△")&lt;&gt;0,"△",IF(COUNTIF(空き状況確認テーブル!EA9:EC9,"△")&lt;&gt;0,"△","〇")))</f>
        <v>△</v>
      </c>
      <c r="EB9" s="220"/>
      <c r="EC9" s="223"/>
      <c r="ED9" s="121" t="str">
        <f ca="1">空き状況確認テーブル!ED9</f>
        <v>×</v>
      </c>
      <c r="EE9" s="122" t="str">
        <f ca="1">空き状況確認テーブル!EE9</f>
        <v>×</v>
      </c>
      <c r="EF9" s="122" t="str">
        <f ca="1">空き状況確認テーブル!EF9</f>
        <v>×</v>
      </c>
      <c r="EG9" s="122" t="str">
        <f ca="1">空き状況確認テーブル!EG9</f>
        <v>×</v>
      </c>
      <c r="EH9" s="122" t="str">
        <f ca="1">空き状況確認テーブル!EH9</f>
        <v>×</v>
      </c>
      <c r="EI9" s="122" t="str">
        <f ca="1">空き状況確認テーブル!EI9</f>
        <v>×</v>
      </c>
      <c r="EJ9" s="219" t="str">
        <f ca="1">IF(COUNTIF(空き状況確認テーブル!EJ9:EL9,"×")&lt;&gt;0,"×",IF(COUNTIF(空き状況確認テーブル!EJ9:EL9,"△")&lt;&gt;0,"△",IF(COUNTIF(空き状況確認テーブル!EJ9:EL9,"△")&lt;&gt;0,"△","〇")))</f>
        <v>×</v>
      </c>
      <c r="EK9" s="220"/>
      <c r="EL9" s="221"/>
      <c r="EM9" s="222" t="str">
        <f ca="1">IF(COUNTIF(空き状況確認テーブル!EM9:EP9,"×")&lt;&gt;0,"×",IF(COUNTIF(空き状況確認テーブル!EM9:EP9,"△")&lt;&gt;0,"△",IF(COUNTIF(空き状況確認テーブル!EM9:EP9,"△")&lt;&gt;0,"△","〇")))</f>
        <v>×</v>
      </c>
      <c r="EN9" s="222"/>
      <c r="EO9" s="222"/>
      <c r="EP9" s="222"/>
      <c r="EQ9" s="222" t="str">
        <f ca="1">IF(COUNTIF(空き状況確認テーブル!EQ9:ET9,"×")&lt;&gt;0,"×",IF(COUNTIF(空き状況確認テーブル!EQ9:ET9,"△")&lt;&gt;0,"△",IF(COUNTIF(空き状況確認テーブル!EQ9:ET9,"△")&lt;&gt;0,"△","〇")))</f>
        <v>×</v>
      </c>
      <c r="ER9" s="222"/>
      <c r="ES9" s="222"/>
      <c r="ET9" s="222"/>
      <c r="EU9" s="222" t="str">
        <f ca="1">IF(COUNTIF(空き状況確認テーブル!EU9:EX9,"×")&lt;&gt;0,"×",IF(COUNTIF(空き状況確認テーブル!EU9:EX9,"△")&lt;&gt;0,"△",IF(COUNTIF(空き状況確認テーブル!EU9:EX9,"△")&lt;&gt;0,"△","〇")))</f>
        <v>×</v>
      </c>
      <c r="EV9" s="222"/>
      <c r="EW9" s="222"/>
      <c r="EX9" s="222"/>
      <c r="EY9" s="219" t="str">
        <f ca="1">IF(COUNTIF(空き状況確認テーブル!EY9:FA9,"×")&lt;&gt;0,"×",IF(COUNTIF(空き状況確認テーブル!EY9:FA9,"△")&lt;&gt;0,"△",IF(COUNTIF(空き状況確認テーブル!EY9:FA9,"△")&lt;&gt;0,"△","〇")))</f>
        <v>×</v>
      </c>
      <c r="EZ9" s="220"/>
      <c r="FA9" s="223"/>
      <c r="FB9" s="121" t="str">
        <f ca="1">空き状況確認テーブル!FB9</f>
        <v>×</v>
      </c>
      <c r="FC9" s="122" t="str">
        <f ca="1">空き状況確認テーブル!FC9</f>
        <v>×</v>
      </c>
      <c r="FD9" s="122" t="str">
        <f ca="1">空き状況確認テーブル!FD9</f>
        <v>×</v>
      </c>
      <c r="FE9" s="122" t="str">
        <f ca="1">空き状況確認テーブル!FE9</f>
        <v>×</v>
      </c>
      <c r="FF9" s="122" t="str">
        <f ca="1">空き状況確認テーブル!FF9</f>
        <v>×</v>
      </c>
      <c r="FG9" s="122" t="str">
        <f ca="1">空き状況確認テーブル!FG9</f>
        <v>×</v>
      </c>
      <c r="FH9" s="219" t="str">
        <f ca="1">IF(COUNTIF(空き状況確認テーブル!FH9:FJ9,"×")&lt;&gt;0,"×",IF(COUNTIF(空き状況確認テーブル!FH9:FJ9,"△")&lt;&gt;0,"△",IF(COUNTIF(空き状況確認テーブル!FH9:FJ9,"△")&lt;&gt;0,"△","〇")))</f>
        <v>×</v>
      </c>
      <c r="FI9" s="220"/>
      <c r="FJ9" s="221"/>
      <c r="FK9" s="222" t="str">
        <f ca="1">IF(COUNTIF(空き状況確認テーブル!FK9:FN9,"×")&lt;&gt;0,"×",IF(COUNTIF(空き状況確認テーブル!FK9:FN9,"△")&lt;&gt;0,"△",IF(COUNTIF(空き状況確認テーブル!FK9:FN9,"△")&lt;&gt;0,"△","〇")))</f>
        <v>×</v>
      </c>
      <c r="FL9" s="222"/>
      <c r="FM9" s="222"/>
      <c r="FN9" s="222"/>
      <c r="FO9" s="222" t="str">
        <f ca="1">IF(COUNTIF(空き状況確認テーブル!FO9:FR9,"×")&lt;&gt;0,"×",IF(COUNTIF(空き状況確認テーブル!FO9:FR9,"△")&lt;&gt;0,"△",IF(COUNTIF(空き状況確認テーブル!FO9:FR9,"△")&lt;&gt;0,"△","〇")))</f>
        <v>×</v>
      </c>
      <c r="FP9" s="222"/>
      <c r="FQ9" s="222"/>
      <c r="FR9" s="222"/>
      <c r="FS9" s="222" t="str">
        <f ca="1">IF(COUNTIF(空き状況確認テーブル!FS9:FV9,"×")&lt;&gt;0,"×",IF(COUNTIF(空き状況確認テーブル!FS9:FV9,"△")&lt;&gt;0,"△",IF(COUNTIF(空き状況確認テーブル!FS9:FV9,"△")&lt;&gt;0,"△","〇")))</f>
        <v>×</v>
      </c>
      <c r="FT9" s="222"/>
      <c r="FU9" s="222"/>
      <c r="FV9" s="222"/>
      <c r="FW9" s="219" t="str">
        <f ca="1">IF(COUNTIF(空き状況確認テーブル!FW9:FY9,"×")&lt;&gt;0,"×",IF(COUNTIF(空き状況確認テーブル!FW9:FY9,"△")&lt;&gt;0,"△",IF(COUNTIF(空き状況確認テーブル!FW9:FY9,"△")&lt;&gt;0,"△","〇")))</f>
        <v>×</v>
      </c>
      <c r="FX9" s="220"/>
      <c r="FY9" s="223"/>
    </row>
    <row r="10" spans="1:181">
      <c r="A10" s="14" t="s">
        <v>135</v>
      </c>
      <c r="C10" s="192"/>
      <c r="D10" s="11" t="s">
        <v>220</v>
      </c>
      <c r="E10" s="10" t="str">
        <f>INDEX(施設情報!$D$1:$D$1000,MATCH(D10,施設情報!$C$1:$C$1000,0))</f>
        <v>1</v>
      </c>
      <c r="F10" s="11"/>
      <c r="G10" s="8" t="str">
        <f>$D10&amp;"-"&amp;$N$5</f>
        <v>002-46391</v>
      </c>
      <c r="H10" s="10" t="str">
        <f>$D10&amp;"-"&amp;$AL$5</f>
        <v>002-46392</v>
      </c>
      <c r="I10" s="10" t="str">
        <f>$D10&amp;"-"&amp;$BJ$5</f>
        <v>002-46393</v>
      </c>
      <c r="J10" s="10" t="str">
        <f>$D10&amp;"-"&amp;$CH$5</f>
        <v>002-46394</v>
      </c>
      <c r="K10" s="10" t="str">
        <f>$D10&amp;"-"&amp;$DF$5</f>
        <v>002-46395</v>
      </c>
      <c r="L10" s="10" t="str">
        <f>$D10&amp;"-"&amp;$ED$5</f>
        <v>002-46396</v>
      </c>
      <c r="M10" s="10" t="str">
        <f>$D10&amp;"-"&amp;$FB$5</f>
        <v>002-46397</v>
      </c>
      <c r="N10" s="121" t="str">
        <f ca="1">空き状況確認テーブル!N10</f>
        <v>△</v>
      </c>
      <c r="O10" s="122" t="str">
        <f ca="1">空き状況確認テーブル!O10</f>
        <v>△</v>
      </c>
      <c r="P10" s="122" t="str">
        <f ca="1">空き状況確認テーブル!P10</f>
        <v>△</v>
      </c>
      <c r="Q10" s="122" t="str">
        <f ca="1">空き状況確認テーブル!Q10</f>
        <v>△</v>
      </c>
      <c r="R10" s="122" t="str">
        <f ca="1">空き状況確認テーブル!R10</f>
        <v>△</v>
      </c>
      <c r="S10" s="122" t="str">
        <f ca="1">空き状況確認テーブル!S10</f>
        <v>△</v>
      </c>
      <c r="T10" s="219" t="str">
        <f ca="1">IF(COUNTIF(空き状況確認テーブル!T10:V10,"×")&lt;&gt;0,"×",IF(COUNTIF(空き状況確認テーブル!T10:V10,"△")&lt;&gt;0,"△",IF(COUNTIF(空き状況確認テーブル!T10:V10,"△")&lt;&gt;0,"△","〇")))</f>
        <v>×</v>
      </c>
      <c r="U10" s="220"/>
      <c r="V10" s="221"/>
      <c r="W10" s="222" t="str">
        <f ca="1">IF(COUNTIF(空き状況確認テーブル!W10:Z10,"×")&lt;&gt;0,"×",IF(COUNTIF(空き状況確認テーブル!W10:Z10,"△")&lt;&gt;0,"△",IF(COUNTIF(空き状況確認テーブル!W10:Z10,"△")&lt;&gt;0,"△","〇")))</f>
        <v>×</v>
      </c>
      <c r="X10" s="222"/>
      <c r="Y10" s="222"/>
      <c r="Z10" s="222"/>
      <c r="AA10" s="222" t="str">
        <f ca="1">IF(COUNTIF(空き状況確認テーブル!AA10:AD10,"×")&lt;&gt;0,"×",IF(COUNTIF(空き状況確認テーブル!AA10:AD10,"△")&lt;&gt;0,"△",IF(COUNTIF(空き状況確認テーブル!AA10:AD10,"△")&lt;&gt;0,"△","〇")))</f>
        <v>×</v>
      </c>
      <c r="AB10" s="222"/>
      <c r="AC10" s="222"/>
      <c r="AD10" s="222"/>
      <c r="AE10" s="222" t="str">
        <f ca="1">IF(COUNTIF(空き状況確認テーブル!AE10:AH10,"×")&lt;&gt;0,"×",IF(COUNTIF(空き状況確認テーブル!AE10:AH10,"△")&lt;&gt;0,"△",IF(COUNTIF(空き状況確認テーブル!AE10:AH10,"△")&lt;&gt;0,"△","〇")))</f>
        <v>×</v>
      </c>
      <c r="AF10" s="222"/>
      <c r="AG10" s="222"/>
      <c r="AH10" s="222"/>
      <c r="AI10" s="219" t="str">
        <f ca="1">IF(COUNTIF(空き状況確認テーブル!AI10:AK10,"×")&lt;&gt;0,"×",IF(COUNTIF(空き状況確認テーブル!AI10:AK10,"△")&lt;&gt;0,"△",IF(COUNTIF(空き状況確認テーブル!AI10:AK10,"△")&lt;&gt;0,"△","〇")))</f>
        <v>△</v>
      </c>
      <c r="AJ10" s="220"/>
      <c r="AK10" s="223"/>
      <c r="AL10" s="121" t="str">
        <f ca="1">空き状況確認テーブル!AL10</f>
        <v>△</v>
      </c>
      <c r="AM10" s="122" t="str">
        <f ca="1">空き状況確認テーブル!AM10</f>
        <v>△</v>
      </c>
      <c r="AN10" s="122" t="str">
        <f ca="1">空き状況確認テーブル!AN10</f>
        <v>△</v>
      </c>
      <c r="AO10" s="122" t="str">
        <f ca="1">空き状況確認テーブル!AO10</f>
        <v>△</v>
      </c>
      <c r="AP10" s="122" t="str">
        <f ca="1">空き状況確認テーブル!AP10</f>
        <v>△</v>
      </c>
      <c r="AQ10" s="122" t="str">
        <f ca="1">空き状況確認テーブル!AQ10</f>
        <v>△</v>
      </c>
      <c r="AR10" s="219" t="str">
        <f ca="1">IF(COUNTIF(空き状況確認テーブル!AR10:AT10,"×")&lt;&gt;0,"×",IF(COUNTIF(空き状況確認テーブル!AR10:AT10,"△")&lt;&gt;0,"△",IF(COUNTIF(空き状況確認テーブル!AR10:AT10,"△")&lt;&gt;0,"△","〇")))</f>
        <v>×</v>
      </c>
      <c r="AS10" s="220"/>
      <c r="AT10" s="221"/>
      <c r="AU10" s="222" t="str">
        <f ca="1">IF(COUNTIF(空き状況確認テーブル!AU10:AX10,"×")&lt;&gt;0,"×",IF(COUNTIF(空き状況確認テーブル!AU10:AX10,"△")&lt;&gt;0,"△",IF(COUNTIF(空き状況確認テーブル!AU10:AX10,"△")&lt;&gt;0,"△","〇")))</f>
        <v>×</v>
      </c>
      <c r="AV10" s="222"/>
      <c r="AW10" s="222"/>
      <c r="AX10" s="222"/>
      <c r="AY10" s="222" t="str">
        <f ca="1">IF(COUNTIF(空き状況確認テーブル!AY10:BB10,"×")&lt;&gt;0,"×",IF(COUNTIF(空き状況確認テーブル!AY10:BB10,"△")&lt;&gt;0,"△",IF(COUNTIF(空き状況確認テーブル!AY10:BB10,"△")&lt;&gt;0,"△","〇")))</f>
        <v>×</v>
      </c>
      <c r="AZ10" s="222"/>
      <c r="BA10" s="222"/>
      <c r="BB10" s="222"/>
      <c r="BC10" s="222" t="str">
        <f ca="1">IF(COUNTIF(空き状況確認テーブル!BC10:BF10,"×")&lt;&gt;0,"×",IF(COUNTIF(空き状況確認テーブル!BC10:BF10,"△")&lt;&gt;0,"△",IF(COUNTIF(空き状況確認テーブル!BC10:BF10,"△")&lt;&gt;0,"△","〇")))</f>
        <v>×</v>
      </c>
      <c r="BD10" s="222"/>
      <c r="BE10" s="222"/>
      <c r="BF10" s="222"/>
      <c r="BG10" s="219" t="str">
        <f ca="1">IF(COUNTIF(空き状況確認テーブル!BG10:BI10,"×")&lt;&gt;0,"×",IF(COUNTIF(空き状況確認テーブル!BG10:BI10,"△")&lt;&gt;0,"△",IF(COUNTIF(空き状況確認テーブル!BG10:BI10,"△")&lt;&gt;0,"△","〇")))</f>
        <v>△</v>
      </c>
      <c r="BH10" s="220"/>
      <c r="BI10" s="223"/>
      <c r="BJ10" s="121" t="str">
        <f ca="1">空き状況確認テーブル!BJ10</f>
        <v>△</v>
      </c>
      <c r="BK10" s="122" t="str">
        <f ca="1">空き状況確認テーブル!BK10</f>
        <v>△</v>
      </c>
      <c r="BL10" s="122" t="str">
        <f ca="1">空き状況確認テーブル!BL10</f>
        <v>△</v>
      </c>
      <c r="BM10" s="122" t="str">
        <f ca="1">空き状況確認テーブル!BM10</f>
        <v>△</v>
      </c>
      <c r="BN10" s="122" t="str">
        <f ca="1">空き状況確認テーブル!BN10</f>
        <v>△</v>
      </c>
      <c r="BO10" s="122" t="str">
        <f ca="1">空き状況確認テーブル!BO10</f>
        <v>△</v>
      </c>
      <c r="BP10" s="219" t="str">
        <f ca="1">IF(COUNTIF(空き状況確認テーブル!BP10:BR10,"×")&lt;&gt;0,"×",IF(COUNTIF(空き状況確認テーブル!BP10:BR10,"△")&lt;&gt;0,"△",IF(COUNTIF(空き状況確認テーブル!BP10:BR10,"△")&lt;&gt;0,"△","〇")))</f>
        <v>×</v>
      </c>
      <c r="BQ10" s="220"/>
      <c r="BR10" s="221"/>
      <c r="BS10" s="222" t="str">
        <f ca="1">IF(COUNTIF(空き状況確認テーブル!BS10:BV10,"×")&lt;&gt;0,"×",IF(COUNTIF(空き状況確認テーブル!BS10:BV10,"△")&lt;&gt;0,"△",IF(COUNTIF(空き状況確認テーブル!BS10:BV10,"△")&lt;&gt;0,"△","〇")))</f>
        <v>×</v>
      </c>
      <c r="BT10" s="222"/>
      <c r="BU10" s="222"/>
      <c r="BV10" s="222"/>
      <c r="BW10" s="222" t="str">
        <f ca="1">IF(COUNTIF(空き状況確認テーブル!BW10:BZ10,"×")&lt;&gt;0,"×",IF(COUNTIF(空き状況確認テーブル!BW10:BZ10,"△")&lt;&gt;0,"△",IF(COUNTIF(空き状況確認テーブル!BW10:BZ10,"△")&lt;&gt;0,"△","〇")))</f>
        <v>×</v>
      </c>
      <c r="BX10" s="222"/>
      <c r="BY10" s="222"/>
      <c r="BZ10" s="222"/>
      <c r="CA10" s="222" t="str">
        <f ca="1">IF(COUNTIF(空き状況確認テーブル!CA10:CD10,"×")&lt;&gt;0,"×",IF(COUNTIF(空き状況確認テーブル!CA10:CD10,"△")&lt;&gt;0,"△",IF(COUNTIF(空き状況確認テーブル!CA10:CD10,"△")&lt;&gt;0,"△","〇")))</f>
        <v>×</v>
      </c>
      <c r="CB10" s="222"/>
      <c r="CC10" s="222"/>
      <c r="CD10" s="222"/>
      <c r="CE10" s="219" t="str">
        <f ca="1">IF(COUNTIF(空き状況確認テーブル!CE10:CG10,"×")&lt;&gt;0,"×",IF(COUNTIF(空き状況確認テーブル!CE10:CG10,"△")&lt;&gt;0,"△",IF(COUNTIF(空き状況確認テーブル!CE10:CG10,"△")&lt;&gt;0,"△","〇")))</f>
        <v>△</v>
      </c>
      <c r="CF10" s="220"/>
      <c r="CG10" s="223"/>
      <c r="CH10" s="187" t="str">
        <f ca="1">空き状況確認テーブル!CH10</f>
        <v>△</v>
      </c>
      <c r="CI10" s="122" t="str">
        <f ca="1">空き状況確認テーブル!CI10</f>
        <v>△</v>
      </c>
      <c r="CJ10" s="122" t="str">
        <f ca="1">空き状況確認テーブル!CJ10</f>
        <v>△</v>
      </c>
      <c r="CK10" s="122" t="str">
        <f ca="1">空き状況確認テーブル!CK10</f>
        <v>△</v>
      </c>
      <c r="CL10" s="122" t="str">
        <f ca="1">空き状況確認テーブル!CL10</f>
        <v>△</v>
      </c>
      <c r="CM10" s="122" t="str">
        <f ca="1">空き状況確認テーブル!CM10</f>
        <v>△</v>
      </c>
      <c r="CN10" s="219" t="str">
        <f ca="1">IF(COUNTIF(空き状況確認テーブル!CN10:CP10,"×")&lt;&gt;0,"×",IF(COUNTIF(空き状況確認テーブル!CN10:CP10,"△")&lt;&gt;0,"△",IF(COUNTIF(空き状況確認テーブル!CN10:CP10,"△")&lt;&gt;0,"△","〇")))</f>
        <v>×</v>
      </c>
      <c r="CO10" s="220"/>
      <c r="CP10" s="221"/>
      <c r="CQ10" s="222" t="str">
        <f ca="1">IF(COUNTIF(空き状況確認テーブル!CQ10:CT10,"×")&lt;&gt;0,"×",IF(COUNTIF(空き状況確認テーブル!CQ10:CT10,"△")&lt;&gt;0,"△",IF(COUNTIF(空き状況確認テーブル!CQ10:CT10,"△")&lt;&gt;0,"△","〇")))</f>
        <v>×</v>
      </c>
      <c r="CR10" s="222"/>
      <c r="CS10" s="222"/>
      <c r="CT10" s="222"/>
      <c r="CU10" s="222" t="str">
        <f ca="1">IF(COUNTIF(空き状況確認テーブル!CU10:CX10,"×")&lt;&gt;0,"×",IF(COUNTIF(空き状況確認テーブル!CU10:CX10,"△")&lt;&gt;0,"△",IF(COUNTIF(空き状況確認テーブル!CU10:CX10,"△")&lt;&gt;0,"△","〇")))</f>
        <v>×</v>
      </c>
      <c r="CV10" s="222"/>
      <c r="CW10" s="222"/>
      <c r="CX10" s="222"/>
      <c r="CY10" s="222" t="str">
        <f ca="1">IF(COUNTIF(空き状況確認テーブル!CY10:DB10,"×")&lt;&gt;0,"×",IF(COUNTIF(空き状況確認テーブル!CY10:DB10,"△")&lt;&gt;0,"△",IF(COUNTIF(空き状況確認テーブル!CY10:DB10,"△")&lt;&gt;0,"△","〇")))</f>
        <v>×</v>
      </c>
      <c r="CZ10" s="222"/>
      <c r="DA10" s="222"/>
      <c r="DB10" s="222"/>
      <c r="DC10" s="219" t="str">
        <f ca="1">IF(COUNTIF(空き状況確認テーブル!DC10:DE10,"×")&lt;&gt;0,"×",IF(COUNTIF(空き状況確認テーブル!DC10:DE10,"△")&lt;&gt;0,"△",IF(COUNTIF(空き状況確認テーブル!DC10:DE10,"△")&lt;&gt;0,"△","〇")))</f>
        <v>△</v>
      </c>
      <c r="DD10" s="220"/>
      <c r="DE10" s="223"/>
      <c r="DF10" s="121" t="str">
        <f ca="1">空き状況確認テーブル!DF10</f>
        <v>△</v>
      </c>
      <c r="DG10" s="122" t="str">
        <f ca="1">空き状況確認テーブル!DG10</f>
        <v>△</v>
      </c>
      <c r="DH10" s="122" t="str">
        <f ca="1">空き状況確認テーブル!DH10</f>
        <v>△</v>
      </c>
      <c r="DI10" s="122" t="str">
        <f ca="1">空き状況確認テーブル!DI10</f>
        <v>△</v>
      </c>
      <c r="DJ10" s="122" t="str">
        <f ca="1">空き状況確認テーブル!DJ10</f>
        <v>△</v>
      </c>
      <c r="DK10" s="122" t="str">
        <f ca="1">空き状況確認テーブル!DK10</f>
        <v>△</v>
      </c>
      <c r="DL10" s="219" t="str">
        <f ca="1">IF(COUNTIF(空き状況確認テーブル!DL10:DN10,"×")&lt;&gt;0,"×",IF(COUNTIF(空き状況確認テーブル!DL10:DN10,"△")&lt;&gt;0,"△",IF(COUNTIF(空き状況確認テーブル!DL10:DN10,"△")&lt;&gt;0,"△","〇")))</f>
        <v>×</v>
      </c>
      <c r="DM10" s="220"/>
      <c r="DN10" s="221"/>
      <c r="DO10" s="222" t="str">
        <f ca="1">IF(COUNTIF(空き状況確認テーブル!DO10:DR10,"×")&lt;&gt;0,"×",IF(COUNTIF(空き状況確認テーブル!DO10:DR10,"△")&lt;&gt;0,"△",IF(COUNTIF(空き状況確認テーブル!DO10:DR10,"△")&lt;&gt;0,"△","〇")))</f>
        <v>×</v>
      </c>
      <c r="DP10" s="222"/>
      <c r="DQ10" s="222"/>
      <c r="DR10" s="222"/>
      <c r="DS10" s="222" t="str">
        <f ca="1">IF(COUNTIF(空き状況確認テーブル!DS10:DV10,"×")&lt;&gt;0,"×",IF(COUNTIF(空き状況確認テーブル!DS10:DV10,"△")&lt;&gt;0,"△",IF(COUNTIF(空き状況確認テーブル!DS10:DV10,"△")&lt;&gt;0,"△","〇")))</f>
        <v>×</v>
      </c>
      <c r="DT10" s="222"/>
      <c r="DU10" s="222"/>
      <c r="DV10" s="222"/>
      <c r="DW10" s="222" t="str">
        <f ca="1">IF(COUNTIF(空き状況確認テーブル!DW10:DZ10,"×")&lt;&gt;0,"×",IF(COUNTIF(空き状況確認テーブル!DW10:DZ10,"△")&lt;&gt;0,"△",IF(COUNTIF(空き状況確認テーブル!DW10:DZ10,"△")&lt;&gt;0,"△","〇")))</f>
        <v>×</v>
      </c>
      <c r="DX10" s="222"/>
      <c r="DY10" s="222"/>
      <c r="DZ10" s="222"/>
      <c r="EA10" s="219" t="str">
        <f ca="1">IF(COUNTIF(空き状況確認テーブル!EA10:EC10,"×")&lt;&gt;0,"×",IF(COUNTIF(空き状況確認テーブル!EA10:EC10,"△")&lt;&gt;0,"△",IF(COUNTIF(空き状況確認テーブル!EA10:EC10,"△")&lt;&gt;0,"△","〇")))</f>
        <v>△</v>
      </c>
      <c r="EB10" s="220"/>
      <c r="EC10" s="223"/>
      <c r="ED10" s="121" t="str">
        <f ca="1">空き状況確認テーブル!ED10</f>
        <v>×</v>
      </c>
      <c r="EE10" s="122" t="str">
        <f ca="1">空き状況確認テーブル!EE10</f>
        <v>×</v>
      </c>
      <c r="EF10" s="122" t="str">
        <f ca="1">空き状況確認テーブル!EF10</f>
        <v>×</v>
      </c>
      <c r="EG10" s="122" t="str">
        <f ca="1">空き状況確認テーブル!EG10</f>
        <v>×</v>
      </c>
      <c r="EH10" s="122" t="str">
        <f ca="1">空き状況確認テーブル!EH10</f>
        <v>×</v>
      </c>
      <c r="EI10" s="122" t="str">
        <f ca="1">空き状況確認テーブル!EI10</f>
        <v>×</v>
      </c>
      <c r="EJ10" s="219" t="str">
        <f ca="1">IF(COUNTIF(空き状況確認テーブル!EJ10:EL10,"×")&lt;&gt;0,"×",IF(COUNTIF(空き状況確認テーブル!EJ10:EL10,"△")&lt;&gt;0,"△",IF(COUNTIF(空き状況確認テーブル!EJ10:EL10,"△")&lt;&gt;0,"△","〇")))</f>
        <v>×</v>
      </c>
      <c r="EK10" s="220"/>
      <c r="EL10" s="221"/>
      <c r="EM10" s="222" t="str">
        <f ca="1">IF(COUNTIF(空き状況確認テーブル!EM10:EP10,"×")&lt;&gt;0,"×",IF(COUNTIF(空き状況確認テーブル!EM10:EP10,"△")&lt;&gt;0,"△",IF(COUNTIF(空き状況確認テーブル!EM10:EP10,"△")&lt;&gt;0,"△","〇")))</f>
        <v>×</v>
      </c>
      <c r="EN10" s="222"/>
      <c r="EO10" s="222"/>
      <c r="EP10" s="222"/>
      <c r="EQ10" s="222" t="str">
        <f ca="1">IF(COUNTIF(空き状況確認テーブル!EQ10:ET10,"×")&lt;&gt;0,"×",IF(COUNTIF(空き状況確認テーブル!EQ10:ET10,"△")&lt;&gt;0,"△",IF(COUNTIF(空き状況確認テーブル!EQ10:ET10,"△")&lt;&gt;0,"△","〇")))</f>
        <v>×</v>
      </c>
      <c r="ER10" s="222"/>
      <c r="ES10" s="222"/>
      <c r="ET10" s="222"/>
      <c r="EU10" s="222" t="str">
        <f ca="1">IF(COUNTIF(空き状況確認テーブル!EU10:EX10,"×")&lt;&gt;0,"×",IF(COUNTIF(空き状況確認テーブル!EU10:EX10,"△")&lt;&gt;0,"△",IF(COUNTIF(空き状況確認テーブル!EU10:EX10,"△")&lt;&gt;0,"△","〇")))</f>
        <v>×</v>
      </c>
      <c r="EV10" s="222"/>
      <c r="EW10" s="222"/>
      <c r="EX10" s="222"/>
      <c r="EY10" s="219" t="str">
        <f ca="1">IF(COUNTIF(空き状況確認テーブル!EY10:FA10,"×")&lt;&gt;0,"×",IF(COUNTIF(空き状況確認テーブル!EY10:FA10,"△")&lt;&gt;0,"△",IF(COUNTIF(空き状況確認テーブル!EY10:FA10,"△")&lt;&gt;0,"△","〇")))</f>
        <v>×</v>
      </c>
      <c r="EZ10" s="220"/>
      <c r="FA10" s="223"/>
      <c r="FB10" s="121" t="str">
        <f ca="1">空き状況確認テーブル!FB10</f>
        <v>×</v>
      </c>
      <c r="FC10" s="122" t="str">
        <f ca="1">空き状況確認テーブル!FC10</f>
        <v>×</v>
      </c>
      <c r="FD10" s="122" t="str">
        <f ca="1">空き状況確認テーブル!FD10</f>
        <v>×</v>
      </c>
      <c r="FE10" s="122" t="str">
        <f ca="1">空き状況確認テーブル!FE10</f>
        <v>×</v>
      </c>
      <c r="FF10" s="122" t="str">
        <f ca="1">空き状況確認テーブル!FF10</f>
        <v>×</v>
      </c>
      <c r="FG10" s="122" t="str">
        <f ca="1">空き状況確認テーブル!FG10</f>
        <v>×</v>
      </c>
      <c r="FH10" s="219" t="str">
        <f ca="1">IF(COUNTIF(空き状況確認テーブル!FH10:FJ10,"×")&lt;&gt;0,"×",IF(COUNTIF(空き状況確認テーブル!FH10:FJ10,"△")&lt;&gt;0,"△",IF(COUNTIF(空き状況確認テーブル!FH10:FJ10,"△")&lt;&gt;0,"△","〇")))</f>
        <v>×</v>
      </c>
      <c r="FI10" s="220"/>
      <c r="FJ10" s="221"/>
      <c r="FK10" s="222" t="str">
        <f ca="1">IF(COUNTIF(空き状況確認テーブル!FK10:FN10,"×")&lt;&gt;0,"×",IF(COUNTIF(空き状況確認テーブル!FK10:FN10,"△")&lt;&gt;0,"△",IF(COUNTIF(空き状況確認テーブル!FK10:FN10,"△")&lt;&gt;0,"△","〇")))</f>
        <v>×</v>
      </c>
      <c r="FL10" s="222"/>
      <c r="FM10" s="222"/>
      <c r="FN10" s="222"/>
      <c r="FO10" s="222" t="str">
        <f ca="1">IF(COUNTIF(空き状況確認テーブル!FO10:FR10,"×")&lt;&gt;0,"×",IF(COUNTIF(空き状況確認テーブル!FO10:FR10,"△")&lt;&gt;0,"△",IF(COUNTIF(空き状況確認テーブル!FO10:FR10,"△")&lt;&gt;0,"△","〇")))</f>
        <v>×</v>
      </c>
      <c r="FP10" s="222"/>
      <c r="FQ10" s="222"/>
      <c r="FR10" s="222"/>
      <c r="FS10" s="222" t="str">
        <f ca="1">IF(COUNTIF(空き状況確認テーブル!FS10:FV10,"×")&lt;&gt;0,"×",IF(COUNTIF(空き状況確認テーブル!FS10:FV10,"△")&lt;&gt;0,"△",IF(COUNTIF(空き状況確認テーブル!FS10:FV10,"△")&lt;&gt;0,"△","〇")))</f>
        <v>×</v>
      </c>
      <c r="FT10" s="222"/>
      <c r="FU10" s="222"/>
      <c r="FV10" s="222"/>
      <c r="FW10" s="219" t="str">
        <f ca="1">IF(COUNTIF(空き状況確認テーブル!FW10:FY10,"×")&lt;&gt;0,"×",IF(COUNTIF(空き状況確認テーブル!FW10:FY10,"△")&lt;&gt;0,"△",IF(COUNTIF(空き状況確認テーブル!FW10:FY10,"△")&lt;&gt;0,"△","〇")))</f>
        <v>×</v>
      </c>
      <c r="FX10" s="220"/>
      <c r="FY10" s="223"/>
    </row>
    <row r="11" spans="1:181">
      <c r="A11" s="15" t="s">
        <v>122</v>
      </c>
      <c r="B11" s="34"/>
      <c r="C11" s="194"/>
      <c r="D11" s="11" t="s">
        <v>123</v>
      </c>
      <c r="E11" s="10"/>
      <c r="F11" s="11"/>
      <c r="G11" s="8"/>
      <c r="H11" s="10"/>
      <c r="I11" s="10"/>
      <c r="J11" s="10"/>
      <c r="K11" s="10"/>
      <c r="L11" s="10"/>
      <c r="M11" s="10"/>
      <c r="N11" s="124"/>
      <c r="O11" s="188"/>
      <c r="P11" s="188"/>
      <c r="Q11" s="188"/>
      <c r="R11" s="188"/>
      <c r="S11" s="188"/>
      <c r="T11" s="188"/>
      <c r="U11" s="188"/>
      <c r="V11" s="188"/>
      <c r="W11" s="125"/>
      <c r="X11" s="188"/>
      <c r="Y11" s="188"/>
      <c r="Z11" s="126"/>
      <c r="AA11" s="188"/>
      <c r="AB11" s="188"/>
      <c r="AC11" s="188"/>
      <c r="AD11" s="188"/>
      <c r="AE11" s="125"/>
      <c r="AF11" s="188"/>
      <c r="AG11" s="188"/>
      <c r="AH11" s="126"/>
      <c r="AI11" s="188"/>
      <c r="AJ11" s="188"/>
      <c r="AK11" s="190"/>
      <c r="AL11" s="124"/>
      <c r="AM11" s="188"/>
      <c r="AN11" s="188"/>
      <c r="AO11" s="188"/>
      <c r="AP11" s="188"/>
      <c r="AQ11" s="188"/>
      <c r="AR11" s="188"/>
      <c r="AS11" s="188"/>
      <c r="AT11" s="188"/>
      <c r="AU11" s="125"/>
      <c r="AV11" s="188"/>
      <c r="AW11" s="188"/>
      <c r="AX11" s="126"/>
      <c r="AY11" s="188"/>
      <c r="AZ11" s="188"/>
      <c r="BA11" s="188"/>
      <c r="BB11" s="188"/>
      <c r="BC11" s="125"/>
      <c r="BD11" s="188"/>
      <c r="BE11" s="188"/>
      <c r="BF11" s="126"/>
      <c r="BG11" s="188"/>
      <c r="BH11" s="188"/>
      <c r="BI11" s="190"/>
      <c r="BJ11" s="124"/>
      <c r="BK11" s="188"/>
      <c r="BL11" s="188"/>
      <c r="BM11" s="188"/>
      <c r="BN11" s="188"/>
      <c r="BO11" s="188"/>
      <c r="BP11" s="188"/>
      <c r="BQ11" s="188"/>
      <c r="BR11" s="188"/>
      <c r="BS11" s="125"/>
      <c r="BT11" s="188"/>
      <c r="BU11" s="188"/>
      <c r="BV11" s="126"/>
      <c r="BW11" s="188"/>
      <c r="BX11" s="188"/>
      <c r="BY11" s="188"/>
      <c r="BZ11" s="188"/>
      <c r="CA11" s="125"/>
      <c r="CB11" s="188"/>
      <c r="CC11" s="188"/>
      <c r="CD11" s="126"/>
      <c r="CE11" s="188"/>
      <c r="CF11" s="188"/>
      <c r="CG11" s="190"/>
      <c r="CH11" s="188"/>
      <c r="CI11" s="188"/>
      <c r="CJ11" s="188"/>
      <c r="CK11" s="188"/>
      <c r="CL11" s="188"/>
      <c r="CM11" s="188"/>
      <c r="CN11" s="188"/>
      <c r="CO11" s="188"/>
      <c r="CP11" s="188"/>
      <c r="CQ11" s="125"/>
      <c r="CR11" s="188"/>
      <c r="CS11" s="188"/>
      <c r="CT11" s="126"/>
      <c r="CU11" s="188"/>
      <c r="CV11" s="188"/>
      <c r="CW11" s="188"/>
      <c r="CX11" s="188"/>
      <c r="CY11" s="125"/>
      <c r="CZ11" s="188"/>
      <c r="DA11" s="188"/>
      <c r="DB11" s="126"/>
      <c r="DC11" s="188"/>
      <c r="DD11" s="188"/>
      <c r="DE11" s="190"/>
      <c r="DF11" s="124"/>
      <c r="DG11" s="188"/>
      <c r="DH11" s="188"/>
      <c r="DI11" s="188"/>
      <c r="DJ11" s="188"/>
      <c r="DK11" s="188"/>
      <c r="DL11" s="188"/>
      <c r="DM11" s="188"/>
      <c r="DN11" s="188"/>
      <c r="DO11" s="125"/>
      <c r="DP11" s="188"/>
      <c r="DQ11" s="188"/>
      <c r="DR11" s="126"/>
      <c r="DS11" s="188"/>
      <c r="DT11" s="188"/>
      <c r="DU11" s="188"/>
      <c r="DV11" s="188"/>
      <c r="DW11" s="125"/>
      <c r="DX11" s="188"/>
      <c r="DY11" s="188"/>
      <c r="DZ11" s="126"/>
      <c r="EA11" s="188"/>
      <c r="EB11" s="188"/>
      <c r="EC11" s="190"/>
      <c r="ED11" s="124"/>
      <c r="EE11" s="188"/>
      <c r="EF11" s="188"/>
      <c r="EG11" s="188"/>
      <c r="EH11" s="188"/>
      <c r="EI11" s="188"/>
      <c r="EJ11" s="188"/>
      <c r="EK11" s="188"/>
      <c r="EL11" s="188"/>
      <c r="EM11" s="125"/>
      <c r="EN11" s="188"/>
      <c r="EO11" s="188"/>
      <c r="EP11" s="126"/>
      <c r="EQ11" s="188"/>
      <c r="ER11" s="188"/>
      <c r="ES11" s="188"/>
      <c r="ET11" s="188"/>
      <c r="EU11" s="125"/>
      <c r="EV11" s="188"/>
      <c r="EW11" s="188"/>
      <c r="EX11" s="126"/>
      <c r="EY11" s="188"/>
      <c r="EZ11" s="188"/>
      <c r="FA11" s="190"/>
      <c r="FB11" s="124"/>
      <c r="FC11" s="188"/>
      <c r="FD11" s="188"/>
      <c r="FE11" s="188"/>
      <c r="FF11" s="188"/>
      <c r="FG11" s="188"/>
      <c r="FH11" s="188"/>
      <c r="FI11" s="188"/>
      <c r="FJ11" s="188"/>
      <c r="FK11" s="125"/>
      <c r="FL11" s="188"/>
      <c r="FM11" s="188"/>
      <c r="FN11" s="126"/>
      <c r="FO11" s="188"/>
      <c r="FP11" s="188"/>
      <c r="FQ11" s="188"/>
      <c r="FR11" s="188"/>
      <c r="FS11" s="125"/>
      <c r="FT11" s="188"/>
      <c r="FU11" s="188"/>
      <c r="FV11" s="126"/>
      <c r="FW11" s="188"/>
      <c r="FX11" s="188"/>
      <c r="FY11" s="190"/>
    </row>
    <row r="12" spans="1:181">
      <c r="A12" s="16"/>
      <c r="B12" s="173" t="s">
        <v>351</v>
      </c>
      <c r="C12" s="195"/>
      <c r="D12" s="11" t="s">
        <v>221</v>
      </c>
      <c r="E12" s="10" t="str">
        <f>INDEX(施設情報!$D$1:$D$1000,MATCH(D12,施設情報!$C$1:$C$1000,0))</f>
        <v>1</v>
      </c>
      <c r="F12" s="11"/>
      <c r="G12" s="8" t="str">
        <f t="shared" ref="G12:G30" si="8">$D12&amp;"-"&amp;$N$5</f>
        <v>003-46391</v>
      </c>
      <c r="H12" s="10" t="str">
        <f t="shared" ref="H12:H30" si="9">$D12&amp;"-"&amp;$AL$5</f>
        <v>003-46392</v>
      </c>
      <c r="I12" s="10" t="str">
        <f t="shared" ref="I12:I30" si="10">$D12&amp;"-"&amp;$BJ$5</f>
        <v>003-46393</v>
      </c>
      <c r="J12" s="10" t="str">
        <f t="shared" ref="J12:J30" si="11">$D12&amp;"-"&amp;$CH$5</f>
        <v>003-46394</v>
      </c>
      <c r="K12" s="10" t="str">
        <f t="shared" ref="K12:K30" si="12">$D12&amp;"-"&amp;$DF$5</f>
        <v>003-46395</v>
      </c>
      <c r="L12" s="10" t="str">
        <f t="shared" ref="L12:L30" si="13">$D12&amp;"-"&amp;$ED$5</f>
        <v>003-46396</v>
      </c>
      <c r="M12" s="10" t="str">
        <f t="shared" ref="M12:M30" si="14">$D12&amp;"-"&amp;$FB$5</f>
        <v>003-46397</v>
      </c>
      <c r="N12" s="121" t="str">
        <f ca="1">空き状況確認テーブル!N12</f>
        <v>△</v>
      </c>
      <c r="O12" s="122" t="str">
        <f ca="1">空き状況確認テーブル!O12</f>
        <v>△</v>
      </c>
      <c r="P12" s="122" t="str">
        <f ca="1">空き状況確認テーブル!P12</f>
        <v>△</v>
      </c>
      <c r="Q12" s="122" t="str">
        <f ca="1">空き状況確認テーブル!Q12</f>
        <v>△</v>
      </c>
      <c r="R12" s="122" t="str">
        <f ca="1">空き状況確認テーブル!R12</f>
        <v>△</v>
      </c>
      <c r="S12" s="122" t="str">
        <f ca="1">空き状況確認テーブル!S12</f>
        <v>△</v>
      </c>
      <c r="T12" s="122" t="str">
        <f ca="1">空き状況確認テーブル!T12</f>
        <v>△</v>
      </c>
      <c r="U12" s="122" t="str">
        <f ca="1">空き状況確認テーブル!U12</f>
        <v>×</v>
      </c>
      <c r="V12" s="122" t="str">
        <f ca="1">空き状況確認テーブル!V12</f>
        <v>×</v>
      </c>
      <c r="W12" s="122" t="str">
        <f ca="1">空き状況確認テーブル!W12</f>
        <v>×</v>
      </c>
      <c r="X12" s="122" t="str">
        <f ca="1">空き状況確認テーブル!X12</f>
        <v>×</v>
      </c>
      <c r="Y12" s="122" t="str">
        <f ca="1">空き状況確認テーブル!Y12</f>
        <v>×</v>
      </c>
      <c r="Z12" s="122" t="str">
        <f ca="1">空き状況確認テーブル!Z12</f>
        <v>×</v>
      </c>
      <c r="AA12" s="122" t="str">
        <f ca="1">空き状況確認テーブル!AA12</f>
        <v>×</v>
      </c>
      <c r="AB12" s="122" t="str">
        <f ca="1">空き状況確認テーブル!AB12</f>
        <v>×</v>
      </c>
      <c r="AC12" s="122" t="str">
        <f ca="1">空き状況確認テーブル!AC12</f>
        <v>×</v>
      </c>
      <c r="AD12" s="122" t="str">
        <f ca="1">空き状況確認テーブル!AD12</f>
        <v>×</v>
      </c>
      <c r="AE12" s="122" t="str">
        <f ca="1">空き状況確認テーブル!AE12</f>
        <v>×</v>
      </c>
      <c r="AF12" s="122" t="str">
        <f ca="1">空き状況確認テーブル!AF12</f>
        <v>×</v>
      </c>
      <c r="AG12" s="122" t="str">
        <f ca="1">空き状況確認テーブル!AG12</f>
        <v>×</v>
      </c>
      <c r="AH12" s="122" t="str">
        <f ca="1">空き状況確認テーブル!AH12</f>
        <v>×</v>
      </c>
      <c r="AI12" s="122" t="str">
        <f ca="1">空き状況確認テーブル!AI12</f>
        <v>△</v>
      </c>
      <c r="AJ12" s="122" t="str">
        <f ca="1">空き状況確認テーブル!AJ12</f>
        <v>△</v>
      </c>
      <c r="AK12" s="123" t="str">
        <f ca="1">空き状況確認テーブル!AK12</f>
        <v>△</v>
      </c>
      <c r="AL12" s="121" t="str">
        <f ca="1">空き状況確認テーブル!AL12</f>
        <v>△</v>
      </c>
      <c r="AM12" s="122" t="str">
        <f ca="1">空き状況確認テーブル!AM12</f>
        <v>△</v>
      </c>
      <c r="AN12" s="122" t="str">
        <f ca="1">空き状況確認テーブル!AN12</f>
        <v>△</v>
      </c>
      <c r="AO12" s="122" t="str">
        <f ca="1">空き状況確認テーブル!AO12</f>
        <v>△</v>
      </c>
      <c r="AP12" s="122" t="str">
        <f ca="1">空き状況確認テーブル!AP12</f>
        <v>△</v>
      </c>
      <c r="AQ12" s="122" t="str">
        <f ca="1">空き状況確認テーブル!AQ12</f>
        <v>△</v>
      </c>
      <c r="AR12" s="122" t="str">
        <f ca="1">空き状況確認テーブル!AR12</f>
        <v>△</v>
      </c>
      <c r="AS12" s="122" t="str">
        <f ca="1">空き状況確認テーブル!AS12</f>
        <v>×</v>
      </c>
      <c r="AT12" s="122" t="str">
        <f ca="1">空き状況確認テーブル!AT12</f>
        <v>×</v>
      </c>
      <c r="AU12" s="122" t="str">
        <f ca="1">空き状況確認テーブル!AU12</f>
        <v>×</v>
      </c>
      <c r="AV12" s="122" t="str">
        <f ca="1">空き状況確認テーブル!AV12</f>
        <v>×</v>
      </c>
      <c r="AW12" s="122" t="str">
        <f ca="1">空き状況確認テーブル!AW12</f>
        <v>×</v>
      </c>
      <c r="AX12" s="122" t="str">
        <f ca="1">空き状況確認テーブル!AX12</f>
        <v>×</v>
      </c>
      <c r="AY12" s="122" t="str">
        <f ca="1">空き状況確認テーブル!AY12</f>
        <v>×</v>
      </c>
      <c r="AZ12" s="122" t="str">
        <f ca="1">空き状況確認テーブル!AZ12</f>
        <v>×</v>
      </c>
      <c r="BA12" s="122" t="str">
        <f ca="1">空き状況確認テーブル!BA12</f>
        <v>×</v>
      </c>
      <c r="BB12" s="122" t="str">
        <f ca="1">空き状況確認テーブル!BB12</f>
        <v>×</v>
      </c>
      <c r="BC12" s="122" t="str">
        <f ca="1">空き状況確認テーブル!BC12</f>
        <v>×</v>
      </c>
      <c r="BD12" s="122" t="str">
        <f ca="1">空き状況確認テーブル!BD12</f>
        <v>×</v>
      </c>
      <c r="BE12" s="122" t="str">
        <f ca="1">空き状況確認テーブル!BE12</f>
        <v>×</v>
      </c>
      <c r="BF12" s="122" t="str">
        <f ca="1">空き状況確認テーブル!BF12</f>
        <v>×</v>
      </c>
      <c r="BG12" s="122" t="str">
        <f ca="1">空き状況確認テーブル!BG12</f>
        <v>△</v>
      </c>
      <c r="BH12" s="122" t="str">
        <f ca="1">空き状況確認テーブル!BH12</f>
        <v>△</v>
      </c>
      <c r="BI12" s="123" t="str">
        <f ca="1">空き状況確認テーブル!BI12</f>
        <v>△</v>
      </c>
      <c r="BJ12" s="121" t="str">
        <f ca="1">空き状況確認テーブル!BJ12</f>
        <v>△</v>
      </c>
      <c r="BK12" s="122" t="str">
        <f ca="1">空き状況確認テーブル!BK12</f>
        <v>△</v>
      </c>
      <c r="BL12" s="122" t="str">
        <f ca="1">空き状況確認テーブル!BL12</f>
        <v>△</v>
      </c>
      <c r="BM12" s="122" t="str">
        <f ca="1">空き状況確認テーブル!BM12</f>
        <v>△</v>
      </c>
      <c r="BN12" s="122" t="str">
        <f ca="1">空き状況確認テーブル!BN12</f>
        <v>△</v>
      </c>
      <c r="BO12" s="122" t="str">
        <f ca="1">空き状況確認テーブル!BO12</f>
        <v>△</v>
      </c>
      <c r="BP12" s="122" t="str">
        <f ca="1">空き状況確認テーブル!BP12</f>
        <v>△</v>
      </c>
      <c r="BQ12" s="122" t="str">
        <f ca="1">空き状況確認テーブル!BQ12</f>
        <v>×</v>
      </c>
      <c r="BR12" s="122" t="str">
        <f ca="1">空き状況確認テーブル!BR12</f>
        <v>×</v>
      </c>
      <c r="BS12" s="122" t="str">
        <f ca="1">空き状況確認テーブル!BS12</f>
        <v>×</v>
      </c>
      <c r="BT12" s="122" t="str">
        <f ca="1">空き状況確認テーブル!BT12</f>
        <v>×</v>
      </c>
      <c r="BU12" s="122" t="str">
        <f ca="1">空き状況確認テーブル!BU12</f>
        <v>×</v>
      </c>
      <c r="BV12" s="122" t="str">
        <f ca="1">空き状況確認テーブル!BV12</f>
        <v>×</v>
      </c>
      <c r="BW12" s="122" t="str">
        <f ca="1">空き状況確認テーブル!BW12</f>
        <v>×</v>
      </c>
      <c r="BX12" s="122" t="str">
        <f ca="1">空き状況確認テーブル!BX12</f>
        <v>×</v>
      </c>
      <c r="BY12" s="122" t="str">
        <f ca="1">空き状況確認テーブル!BY12</f>
        <v>×</v>
      </c>
      <c r="BZ12" s="122" t="str">
        <f ca="1">空き状況確認テーブル!BZ12</f>
        <v>×</v>
      </c>
      <c r="CA12" s="122" t="str">
        <f ca="1">空き状況確認テーブル!CA12</f>
        <v>×</v>
      </c>
      <c r="CB12" s="122" t="str">
        <f ca="1">空き状況確認テーブル!CB12</f>
        <v>×</v>
      </c>
      <c r="CC12" s="122" t="str">
        <f ca="1">空き状況確認テーブル!CC12</f>
        <v>×</v>
      </c>
      <c r="CD12" s="122" t="str">
        <f ca="1">空き状況確認テーブル!CD12</f>
        <v>×</v>
      </c>
      <c r="CE12" s="122" t="str">
        <f ca="1">空き状況確認テーブル!CE12</f>
        <v>△</v>
      </c>
      <c r="CF12" s="122" t="str">
        <f ca="1">空き状況確認テーブル!CF12</f>
        <v>△</v>
      </c>
      <c r="CG12" s="123" t="str">
        <f ca="1">空き状況確認テーブル!CG12</f>
        <v>△</v>
      </c>
      <c r="CH12" s="187" t="str">
        <f ca="1">空き状況確認テーブル!CH12</f>
        <v>△</v>
      </c>
      <c r="CI12" s="122" t="str">
        <f ca="1">空き状況確認テーブル!CI12</f>
        <v>△</v>
      </c>
      <c r="CJ12" s="122" t="str">
        <f ca="1">空き状況確認テーブル!CJ12</f>
        <v>△</v>
      </c>
      <c r="CK12" s="122" t="str">
        <f ca="1">空き状況確認テーブル!CK12</f>
        <v>△</v>
      </c>
      <c r="CL12" s="122" t="str">
        <f ca="1">空き状況確認テーブル!CL12</f>
        <v>△</v>
      </c>
      <c r="CM12" s="122" t="str">
        <f ca="1">空き状況確認テーブル!CM12</f>
        <v>△</v>
      </c>
      <c r="CN12" s="122" t="str">
        <f ca="1">空き状況確認テーブル!CN12</f>
        <v>△</v>
      </c>
      <c r="CO12" s="122" t="str">
        <f ca="1">空き状況確認テーブル!CO12</f>
        <v>×</v>
      </c>
      <c r="CP12" s="122" t="str">
        <f ca="1">空き状況確認テーブル!CP12</f>
        <v>×</v>
      </c>
      <c r="CQ12" s="122" t="str">
        <f ca="1">空き状況確認テーブル!CQ12</f>
        <v>×</v>
      </c>
      <c r="CR12" s="122" t="str">
        <f ca="1">空き状況確認テーブル!CR12</f>
        <v>×</v>
      </c>
      <c r="CS12" s="122" t="str">
        <f ca="1">空き状況確認テーブル!CS12</f>
        <v>×</v>
      </c>
      <c r="CT12" s="122" t="str">
        <f ca="1">空き状況確認テーブル!CT12</f>
        <v>×</v>
      </c>
      <c r="CU12" s="122" t="str">
        <f ca="1">空き状況確認テーブル!CU12</f>
        <v>×</v>
      </c>
      <c r="CV12" s="122" t="str">
        <f ca="1">空き状況確認テーブル!CV12</f>
        <v>×</v>
      </c>
      <c r="CW12" s="122" t="str">
        <f ca="1">空き状況確認テーブル!CW12</f>
        <v>×</v>
      </c>
      <c r="CX12" s="122" t="str">
        <f ca="1">空き状況確認テーブル!CX12</f>
        <v>×</v>
      </c>
      <c r="CY12" s="122" t="str">
        <f ca="1">空き状況確認テーブル!CY12</f>
        <v>×</v>
      </c>
      <c r="CZ12" s="122" t="str">
        <f ca="1">空き状況確認テーブル!CZ12</f>
        <v>×</v>
      </c>
      <c r="DA12" s="122" t="str">
        <f ca="1">空き状況確認テーブル!DA12</f>
        <v>×</v>
      </c>
      <c r="DB12" s="122" t="str">
        <f ca="1">空き状況確認テーブル!DB12</f>
        <v>×</v>
      </c>
      <c r="DC12" s="122" t="str">
        <f ca="1">空き状況確認テーブル!DC12</f>
        <v>△</v>
      </c>
      <c r="DD12" s="122" t="str">
        <f ca="1">空き状況確認テーブル!DD12</f>
        <v>△</v>
      </c>
      <c r="DE12" s="123" t="str">
        <f ca="1">空き状況確認テーブル!DE12</f>
        <v>△</v>
      </c>
      <c r="DF12" s="121" t="str">
        <f ca="1">空き状況確認テーブル!DF12</f>
        <v>△</v>
      </c>
      <c r="DG12" s="122" t="str">
        <f ca="1">空き状況確認テーブル!DG12</f>
        <v>△</v>
      </c>
      <c r="DH12" s="122" t="str">
        <f ca="1">空き状況確認テーブル!DH12</f>
        <v>△</v>
      </c>
      <c r="DI12" s="122" t="str">
        <f ca="1">空き状況確認テーブル!DI12</f>
        <v>△</v>
      </c>
      <c r="DJ12" s="122" t="str">
        <f ca="1">空き状況確認テーブル!DJ12</f>
        <v>△</v>
      </c>
      <c r="DK12" s="122" t="str">
        <f ca="1">空き状況確認テーブル!DK12</f>
        <v>△</v>
      </c>
      <c r="DL12" s="122" t="str">
        <f ca="1">空き状況確認テーブル!DL12</f>
        <v>△</v>
      </c>
      <c r="DM12" s="122" t="str">
        <f ca="1">空き状況確認テーブル!DM12</f>
        <v>×</v>
      </c>
      <c r="DN12" s="122" t="str">
        <f ca="1">空き状況確認テーブル!DN12</f>
        <v>×</v>
      </c>
      <c r="DO12" s="122" t="str">
        <f ca="1">空き状況確認テーブル!DO12</f>
        <v>×</v>
      </c>
      <c r="DP12" s="122" t="str">
        <f ca="1">空き状況確認テーブル!DP12</f>
        <v>×</v>
      </c>
      <c r="DQ12" s="122" t="str">
        <f ca="1">空き状況確認テーブル!DQ12</f>
        <v>×</v>
      </c>
      <c r="DR12" s="122" t="str">
        <f ca="1">空き状況確認テーブル!DR12</f>
        <v>×</v>
      </c>
      <c r="DS12" s="122" t="str">
        <f ca="1">空き状況確認テーブル!DS12</f>
        <v>×</v>
      </c>
      <c r="DT12" s="122" t="str">
        <f ca="1">空き状況確認テーブル!DT12</f>
        <v>×</v>
      </c>
      <c r="DU12" s="122" t="str">
        <f ca="1">空き状況確認テーブル!DU12</f>
        <v>×</v>
      </c>
      <c r="DV12" s="122" t="str">
        <f ca="1">空き状況確認テーブル!DV12</f>
        <v>×</v>
      </c>
      <c r="DW12" s="122" t="str">
        <f ca="1">空き状況確認テーブル!DW12</f>
        <v>×</v>
      </c>
      <c r="DX12" s="122" t="str">
        <f ca="1">空き状況確認テーブル!DX12</f>
        <v>×</v>
      </c>
      <c r="DY12" s="122" t="str">
        <f ca="1">空き状況確認テーブル!DY12</f>
        <v>×</v>
      </c>
      <c r="DZ12" s="122" t="str">
        <f ca="1">空き状況確認テーブル!DZ12</f>
        <v>×</v>
      </c>
      <c r="EA12" s="122" t="str">
        <f ca="1">空き状況確認テーブル!EA12</f>
        <v>△</v>
      </c>
      <c r="EB12" s="122" t="str">
        <f ca="1">空き状況確認テーブル!EB12</f>
        <v>△</v>
      </c>
      <c r="EC12" s="123" t="str">
        <f ca="1">空き状況確認テーブル!EC12</f>
        <v>△</v>
      </c>
      <c r="ED12" s="121" t="str">
        <f ca="1">空き状況確認テーブル!ED12</f>
        <v>×</v>
      </c>
      <c r="EE12" s="122" t="str">
        <f ca="1">空き状況確認テーブル!EE12</f>
        <v>×</v>
      </c>
      <c r="EF12" s="122" t="str">
        <f ca="1">空き状況確認テーブル!EF12</f>
        <v>×</v>
      </c>
      <c r="EG12" s="122" t="str">
        <f ca="1">空き状況確認テーブル!EG12</f>
        <v>×</v>
      </c>
      <c r="EH12" s="122" t="str">
        <f ca="1">空き状況確認テーブル!EH12</f>
        <v>×</v>
      </c>
      <c r="EI12" s="122" t="str">
        <f ca="1">空き状況確認テーブル!EI12</f>
        <v>×</v>
      </c>
      <c r="EJ12" s="122" t="str">
        <f ca="1">空き状況確認テーブル!EJ12</f>
        <v>×</v>
      </c>
      <c r="EK12" s="122" t="str">
        <f ca="1">空き状況確認テーブル!EK12</f>
        <v>×</v>
      </c>
      <c r="EL12" s="122" t="str">
        <f ca="1">空き状況確認テーブル!EL12</f>
        <v>×</v>
      </c>
      <c r="EM12" s="122" t="str">
        <f ca="1">空き状況確認テーブル!EM12</f>
        <v>×</v>
      </c>
      <c r="EN12" s="122" t="str">
        <f ca="1">空き状況確認テーブル!EN12</f>
        <v>×</v>
      </c>
      <c r="EO12" s="122" t="str">
        <f ca="1">空き状況確認テーブル!EO12</f>
        <v>×</v>
      </c>
      <c r="EP12" s="122" t="str">
        <f ca="1">空き状況確認テーブル!EP12</f>
        <v>×</v>
      </c>
      <c r="EQ12" s="122" t="str">
        <f ca="1">空き状況確認テーブル!EQ12</f>
        <v>×</v>
      </c>
      <c r="ER12" s="122" t="str">
        <f ca="1">空き状況確認テーブル!ER12</f>
        <v>×</v>
      </c>
      <c r="ES12" s="122" t="str">
        <f ca="1">空き状況確認テーブル!ES12</f>
        <v>×</v>
      </c>
      <c r="ET12" s="122" t="str">
        <f ca="1">空き状況確認テーブル!ET12</f>
        <v>×</v>
      </c>
      <c r="EU12" s="122" t="str">
        <f ca="1">空き状況確認テーブル!EU12</f>
        <v>×</v>
      </c>
      <c r="EV12" s="122" t="str">
        <f ca="1">空き状況確認テーブル!EV12</f>
        <v>×</v>
      </c>
      <c r="EW12" s="122" t="str">
        <f ca="1">空き状況確認テーブル!EW12</f>
        <v>×</v>
      </c>
      <c r="EX12" s="122" t="str">
        <f ca="1">空き状況確認テーブル!EX12</f>
        <v>×</v>
      </c>
      <c r="EY12" s="122" t="str">
        <f ca="1">空き状況確認テーブル!EY12</f>
        <v>×</v>
      </c>
      <c r="EZ12" s="122" t="str">
        <f ca="1">空き状況確認テーブル!EZ12</f>
        <v>×</v>
      </c>
      <c r="FA12" s="123" t="str">
        <f ca="1">空き状況確認テーブル!FA12</f>
        <v>×</v>
      </c>
      <c r="FB12" s="121" t="str">
        <f ca="1">空き状況確認テーブル!FB12</f>
        <v>×</v>
      </c>
      <c r="FC12" s="122" t="str">
        <f ca="1">空き状況確認テーブル!FC12</f>
        <v>×</v>
      </c>
      <c r="FD12" s="122" t="str">
        <f ca="1">空き状況確認テーブル!FD12</f>
        <v>×</v>
      </c>
      <c r="FE12" s="122" t="str">
        <f ca="1">空き状況確認テーブル!FE12</f>
        <v>×</v>
      </c>
      <c r="FF12" s="122" t="str">
        <f ca="1">空き状況確認テーブル!FF12</f>
        <v>×</v>
      </c>
      <c r="FG12" s="122" t="str">
        <f ca="1">空き状況確認テーブル!FG12</f>
        <v>×</v>
      </c>
      <c r="FH12" s="122" t="str">
        <f ca="1">空き状況確認テーブル!FH12</f>
        <v>×</v>
      </c>
      <c r="FI12" s="122" t="str">
        <f ca="1">空き状況確認テーブル!FI12</f>
        <v>×</v>
      </c>
      <c r="FJ12" s="122" t="str">
        <f ca="1">空き状況確認テーブル!FJ12</f>
        <v>×</v>
      </c>
      <c r="FK12" s="122" t="str">
        <f ca="1">空き状況確認テーブル!FK12</f>
        <v>×</v>
      </c>
      <c r="FL12" s="122" t="str">
        <f ca="1">空き状況確認テーブル!FL12</f>
        <v>×</v>
      </c>
      <c r="FM12" s="122" t="str">
        <f ca="1">空き状況確認テーブル!FM12</f>
        <v>×</v>
      </c>
      <c r="FN12" s="122" t="str">
        <f ca="1">空き状況確認テーブル!FN12</f>
        <v>×</v>
      </c>
      <c r="FO12" s="122" t="str">
        <f ca="1">空き状況確認テーブル!FO12</f>
        <v>×</v>
      </c>
      <c r="FP12" s="122" t="str">
        <f ca="1">空き状況確認テーブル!FP12</f>
        <v>×</v>
      </c>
      <c r="FQ12" s="122" t="str">
        <f ca="1">空き状況確認テーブル!FQ12</f>
        <v>×</v>
      </c>
      <c r="FR12" s="122" t="str">
        <f ca="1">空き状況確認テーブル!FR12</f>
        <v>×</v>
      </c>
      <c r="FS12" s="122" t="str">
        <f ca="1">空き状況確認テーブル!FS12</f>
        <v>×</v>
      </c>
      <c r="FT12" s="122" t="str">
        <f ca="1">空き状況確認テーブル!FT12</f>
        <v>×</v>
      </c>
      <c r="FU12" s="122" t="str">
        <f ca="1">空き状況確認テーブル!FU12</f>
        <v>×</v>
      </c>
      <c r="FV12" s="122" t="str">
        <f ca="1">空き状況確認テーブル!FV12</f>
        <v>×</v>
      </c>
      <c r="FW12" s="122" t="str">
        <f ca="1">空き状況確認テーブル!FW12</f>
        <v>×</v>
      </c>
      <c r="FX12" s="122" t="str">
        <f ca="1">空き状況確認テーブル!FX12</f>
        <v>×</v>
      </c>
      <c r="FY12" s="123" t="str">
        <f ca="1">空き状況確認テーブル!FY12</f>
        <v>×</v>
      </c>
    </row>
    <row r="13" spans="1:181">
      <c r="A13" s="16"/>
      <c r="B13" s="174" t="s">
        <v>365</v>
      </c>
      <c r="C13" s="195" t="s">
        <v>409</v>
      </c>
      <c r="D13" s="11" t="s">
        <v>154</v>
      </c>
      <c r="E13" s="10" t="str">
        <f>INDEX(施設情報!$D$1:$D$1000,MATCH(D13,施設情報!$C$1:$C$1000,0))</f>
        <v>1</v>
      </c>
      <c r="F13" s="11" t="s">
        <v>275</v>
      </c>
      <c r="G13" s="8" t="str">
        <f t="shared" si="8"/>
        <v>004-46391</v>
      </c>
      <c r="H13" s="10" t="str">
        <f t="shared" si="9"/>
        <v>004-46392</v>
      </c>
      <c r="I13" s="10" t="str">
        <f t="shared" si="10"/>
        <v>004-46393</v>
      </c>
      <c r="J13" s="10" t="str">
        <f t="shared" si="11"/>
        <v>004-46394</v>
      </c>
      <c r="K13" s="10" t="str">
        <f t="shared" si="12"/>
        <v>004-46395</v>
      </c>
      <c r="L13" s="10" t="str">
        <f t="shared" si="13"/>
        <v>004-46396</v>
      </c>
      <c r="M13" s="10" t="str">
        <f t="shared" si="14"/>
        <v>004-46397</v>
      </c>
      <c r="N13" s="121" t="str">
        <f ca="1">空き状況確認テーブル!N13</f>
        <v>△</v>
      </c>
      <c r="O13" s="122" t="str">
        <f ca="1">空き状況確認テーブル!O13</f>
        <v>△</v>
      </c>
      <c r="P13" s="122" t="str">
        <f ca="1">空き状況確認テーブル!P13</f>
        <v>△</v>
      </c>
      <c r="Q13" s="122" t="str">
        <f ca="1">空き状況確認テーブル!Q13</f>
        <v>△</v>
      </c>
      <c r="R13" s="122" t="str">
        <f ca="1">空き状況確認テーブル!R13</f>
        <v>△</v>
      </c>
      <c r="S13" s="122" t="str">
        <f ca="1">空き状況確認テーブル!S13</f>
        <v>△</v>
      </c>
      <c r="T13" s="219" t="str">
        <f ca="1">IF(COUNTIF(空き状況確認テーブル!T13:V13,"×")&lt;&gt;0,"×",IF(COUNTIF(空き状況確認テーブル!T13:V13,"△")&lt;&gt;0,"△",IF(COUNTIF(空き状況確認テーブル!T13:V13,"△")&lt;&gt;0,"△","〇")))</f>
        <v>×</v>
      </c>
      <c r="U13" s="220"/>
      <c r="V13" s="221"/>
      <c r="W13" s="222" t="str">
        <f ca="1">IF(COUNTIF(空き状況確認テーブル!W13:Z13,"×")&lt;&gt;0,"×",IF(COUNTIF(空き状況確認テーブル!W13:Z13,"△")&lt;&gt;0,"△",IF(COUNTIF(空き状況確認テーブル!W13:Z13,"△")&lt;&gt;0,"△","〇")))</f>
        <v>×</v>
      </c>
      <c r="X13" s="222"/>
      <c r="Y13" s="222"/>
      <c r="Z13" s="222"/>
      <c r="AA13" s="222" t="str">
        <f ca="1">IF(COUNTIF(空き状況確認テーブル!AA13:AD13,"×")&lt;&gt;0,"×",IF(COUNTIF(空き状況確認テーブル!AA13:AD13,"△")&lt;&gt;0,"△",IF(COUNTIF(空き状況確認テーブル!AA13:AD13,"△")&lt;&gt;0,"△","〇")))</f>
        <v>×</v>
      </c>
      <c r="AB13" s="222"/>
      <c r="AC13" s="222"/>
      <c r="AD13" s="222"/>
      <c r="AE13" s="222" t="str">
        <f ca="1">IF(COUNTIF(空き状況確認テーブル!AE13:AH13,"×")&lt;&gt;0,"×",IF(COUNTIF(空き状況確認テーブル!AE13:AH13,"△")&lt;&gt;0,"△",IF(COUNTIF(空き状況確認テーブル!AE13:AH13,"△")&lt;&gt;0,"△","〇")))</f>
        <v>×</v>
      </c>
      <c r="AF13" s="222"/>
      <c r="AG13" s="222"/>
      <c r="AH13" s="222"/>
      <c r="AI13" s="219" t="str">
        <f ca="1">IF(COUNTIF(空き状況確認テーブル!AI13:AK13,"×")&lt;&gt;0,"×",IF(COUNTIF(空き状況確認テーブル!AI13:AK13,"△")&lt;&gt;0,"△",IF(COUNTIF(空き状況確認テーブル!AI13:AK13,"△")&lt;&gt;0,"△","〇")))</f>
        <v>△</v>
      </c>
      <c r="AJ13" s="220"/>
      <c r="AK13" s="223"/>
      <c r="AL13" s="121" t="str">
        <f ca="1">空き状況確認テーブル!AL13</f>
        <v>△</v>
      </c>
      <c r="AM13" s="122" t="str">
        <f ca="1">空き状況確認テーブル!AM13</f>
        <v>△</v>
      </c>
      <c r="AN13" s="122" t="str">
        <f ca="1">空き状況確認テーブル!AN13</f>
        <v>△</v>
      </c>
      <c r="AO13" s="122" t="str">
        <f ca="1">空き状況確認テーブル!AO13</f>
        <v>△</v>
      </c>
      <c r="AP13" s="122" t="str">
        <f ca="1">空き状況確認テーブル!AP13</f>
        <v>△</v>
      </c>
      <c r="AQ13" s="122" t="str">
        <f ca="1">空き状況確認テーブル!AQ13</f>
        <v>△</v>
      </c>
      <c r="AR13" s="219" t="str">
        <f ca="1">IF(COUNTIF(空き状況確認テーブル!AR13:AT13,"×")&lt;&gt;0,"×",IF(COUNTIF(空き状況確認テーブル!AR13:AT13,"△")&lt;&gt;0,"△",IF(COUNTIF(空き状況確認テーブル!AR13:AT13,"△")&lt;&gt;0,"△","〇")))</f>
        <v>×</v>
      </c>
      <c r="AS13" s="220"/>
      <c r="AT13" s="221"/>
      <c r="AU13" s="222" t="str">
        <f ca="1">IF(COUNTIF(空き状況確認テーブル!AU13:AX13,"×")&lt;&gt;0,"×",IF(COUNTIF(空き状況確認テーブル!AU13:AX13,"△")&lt;&gt;0,"△",IF(COUNTIF(空き状況確認テーブル!AU13:AX13,"△")&lt;&gt;0,"△","〇")))</f>
        <v>×</v>
      </c>
      <c r="AV13" s="222"/>
      <c r="AW13" s="222"/>
      <c r="AX13" s="222"/>
      <c r="AY13" s="222" t="str">
        <f ca="1">IF(COUNTIF(空き状況確認テーブル!AY13:BB13,"×")&lt;&gt;0,"×",IF(COUNTIF(空き状況確認テーブル!AY13:BB13,"△")&lt;&gt;0,"△",IF(COUNTIF(空き状況確認テーブル!AY13:BB13,"△")&lt;&gt;0,"△","〇")))</f>
        <v>×</v>
      </c>
      <c r="AZ13" s="222"/>
      <c r="BA13" s="222"/>
      <c r="BB13" s="222"/>
      <c r="BC13" s="222" t="str">
        <f ca="1">IF(COUNTIF(空き状況確認テーブル!BC13:BF13,"×")&lt;&gt;0,"×",IF(COUNTIF(空き状況確認テーブル!BC13:BF13,"△")&lt;&gt;0,"△",IF(COUNTIF(空き状況確認テーブル!BC13:BF13,"△")&lt;&gt;0,"△","〇")))</f>
        <v>×</v>
      </c>
      <c r="BD13" s="222"/>
      <c r="BE13" s="222"/>
      <c r="BF13" s="222"/>
      <c r="BG13" s="219" t="str">
        <f ca="1">IF(COUNTIF(空き状況確認テーブル!BG13:BI13,"×")&lt;&gt;0,"×",IF(COUNTIF(空き状況確認テーブル!BG13:BI13,"△")&lt;&gt;0,"△",IF(COUNTIF(空き状況確認テーブル!BG13:BI13,"△")&lt;&gt;0,"△","〇")))</f>
        <v>△</v>
      </c>
      <c r="BH13" s="220"/>
      <c r="BI13" s="223"/>
      <c r="BJ13" s="121" t="str">
        <f ca="1">空き状況確認テーブル!BJ13</f>
        <v>△</v>
      </c>
      <c r="BK13" s="122" t="str">
        <f ca="1">空き状況確認テーブル!BK13</f>
        <v>△</v>
      </c>
      <c r="BL13" s="122" t="str">
        <f ca="1">空き状況確認テーブル!BL13</f>
        <v>△</v>
      </c>
      <c r="BM13" s="122" t="str">
        <f ca="1">空き状況確認テーブル!BM13</f>
        <v>△</v>
      </c>
      <c r="BN13" s="122" t="str">
        <f ca="1">空き状況確認テーブル!BN13</f>
        <v>△</v>
      </c>
      <c r="BO13" s="122" t="str">
        <f ca="1">空き状況確認テーブル!BO13</f>
        <v>△</v>
      </c>
      <c r="BP13" s="219" t="str">
        <f ca="1">IF(COUNTIF(空き状況確認テーブル!BP13:BR13,"×")&lt;&gt;0,"×",IF(COUNTIF(空き状況確認テーブル!BP13:BR13,"△")&lt;&gt;0,"△",IF(COUNTIF(空き状況確認テーブル!BP13:BR13,"△")&lt;&gt;0,"△","〇")))</f>
        <v>×</v>
      </c>
      <c r="BQ13" s="220"/>
      <c r="BR13" s="221"/>
      <c r="BS13" s="222" t="str">
        <f ca="1">IF(COUNTIF(空き状況確認テーブル!BS13:BV13,"×")&lt;&gt;0,"×",IF(COUNTIF(空き状況確認テーブル!BS13:BV13,"△")&lt;&gt;0,"△",IF(COUNTIF(空き状況確認テーブル!BS13:BV13,"△")&lt;&gt;0,"△","〇")))</f>
        <v>×</v>
      </c>
      <c r="BT13" s="222"/>
      <c r="BU13" s="222"/>
      <c r="BV13" s="222"/>
      <c r="BW13" s="222" t="str">
        <f ca="1">IF(COUNTIF(空き状況確認テーブル!BW13:BZ13,"×")&lt;&gt;0,"×",IF(COUNTIF(空き状況確認テーブル!BW13:BZ13,"△")&lt;&gt;0,"△",IF(COUNTIF(空き状況確認テーブル!BW13:BZ13,"△")&lt;&gt;0,"△","〇")))</f>
        <v>×</v>
      </c>
      <c r="BX13" s="222"/>
      <c r="BY13" s="222"/>
      <c r="BZ13" s="222"/>
      <c r="CA13" s="222" t="str">
        <f ca="1">IF(COUNTIF(空き状況確認テーブル!CA13:CD13,"×")&lt;&gt;0,"×",IF(COUNTIF(空き状況確認テーブル!CA13:CD13,"△")&lt;&gt;0,"△",IF(COUNTIF(空き状況確認テーブル!CA13:CD13,"△")&lt;&gt;0,"△","〇")))</f>
        <v>×</v>
      </c>
      <c r="CB13" s="222"/>
      <c r="CC13" s="222"/>
      <c r="CD13" s="222"/>
      <c r="CE13" s="219" t="str">
        <f ca="1">IF(COUNTIF(空き状況確認テーブル!CE13:CG13,"×")&lt;&gt;0,"×",IF(COUNTIF(空き状況確認テーブル!CE13:CG13,"△")&lt;&gt;0,"△",IF(COUNTIF(空き状況確認テーブル!CE13:CG13,"△")&lt;&gt;0,"△","〇")))</f>
        <v>△</v>
      </c>
      <c r="CF13" s="220"/>
      <c r="CG13" s="223"/>
      <c r="CH13" s="187" t="str">
        <f ca="1">空き状況確認テーブル!CH13</f>
        <v>△</v>
      </c>
      <c r="CI13" s="122" t="str">
        <f ca="1">空き状況確認テーブル!CI13</f>
        <v>△</v>
      </c>
      <c r="CJ13" s="122" t="str">
        <f ca="1">空き状況確認テーブル!CJ13</f>
        <v>△</v>
      </c>
      <c r="CK13" s="122" t="str">
        <f ca="1">空き状況確認テーブル!CK13</f>
        <v>△</v>
      </c>
      <c r="CL13" s="122" t="str">
        <f ca="1">空き状況確認テーブル!CL13</f>
        <v>△</v>
      </c>
      <c r="CM13" s="122" t="str">
        <f ca="1">空き状況確認テーブル!CM13</f>
        <v>△</v>
      </c>
      <c r="CN13" s="219" t="str">
        <f ca="1">IF(COUNTIF(空き状況確認テーブル!CN13:CP13,"×")&lt;&gt;0,"×",IF(COUNTIF(空き状況確認テーブル!CN13:CP13,"△")&lt;&gt;0,"△",IF(COUNTIF(空き状況確認テーブル!CN13:CP13,"△")&lt;&gt;0,"△","〇")))</f>
        <v>×</v>
      </c>
      <c r="CO13" s="220"/>
      <c r="CP13" s="221"/>
      <c r="CQ13" s="222" t="str">
        <f ca="1">IF(COUNTIF(空き状況確認テーブル!CQ13:CT13,"×")&lt;&gt;0,"×",IF(COUNTIF(空き状況確認テーブル!CQ13:CT13,"△")&lt;&gt;0,"△",IF(COUNTIF(空き状況確認テーブル!CQ13:CT13,"△")&lt;&gt;0,"△","〇")))</f>
        <v>×</v>
      </c>
      <c r="CR13" s="222"/>
      <c r="CS13" s="222"/>
      <c r="CT13" s="222"/>
      <c r="CU13" s="222" t="str">
        <f ca="1">IF(COUNTIF(空き状況確認テーブル!CU13:CX13,"×")&lt;&gt;0,"×",IF(COUNTIF(空き状況確認テーブル!CU13:CX13,"△")&lt;&gt;0,"△",IF(COUNTIF(空き状況確認テーブル!CU13:CX13,"△")&lt;&gt;0,"△","〇")))</f>
        <v>×</v>
      </c>
      <c r="CV13" s="222"/>
      <c r="CW13" s="222"/>
      <c r="CX13" s="222"/>
      <c r="CY13" s="222" t="str">
        <f ca="1">IF(COUNTIF(空き状況確認テーブル!CY13:DB13,"×")&lt;&gt;0,"×",IF(COUNTIF(空き状況確認テーブル!CY13:DB13,"△")&lt;&gt;0,"△",IF(COUNTIF(空き状況確認テーブル!CY13:DB13,"△")&lt;&gt;0,"△","〇")))</f>
        <v>×</v>
      </c>
      <c r="CZ13" s="222"/>
      <c r="DA13" s="222"/>
      <c r="DB13" s="222"/>
      <c r="DC13" s="219" t="str">
        <f ca="1">IF(COUNTIF(空き状況確認テーブル!DC13:DE13,"×")&lt;&gt;0,"×",IF(COUNTIF(空き状況確認テーブル!DC13:DE13,"△")&lt;&gt;0,"△",IF(COUNTIF(空き状況確認テーブル!DC13:DE13,"△")&lt;&gt;0,"△","〇")))</f>
        <v>△</v>
      </c>
      <c r="DD13" s="220"/>
      <c r="DE13" s="223"/>
      <c r="DF13" s="121" t="str">
        <f ca="1">空き状況確認テーブル!DF13</f>
        <v>△</v>
      </c>
      <c r="DG13" s="122" t="str">
        <f ca="1">空き状況確認テーブル!DG13</f>
        <v>△</v>
      </c>
      <c r="DH13" s="122" t="str">
        <f ca="1">空き状況確認テーブル!DH13</f>
        <v>△</v>
      </c>
      <c r="DI13" s="122" t="str">
        <f ca="1">空き状況確認テーブル!DI13</f>
        <v>△</v>
      </c>
      <c r="DJ13" s="122" t="str">
        <f ca="1">空き状況確認テーブル!DJ13</f>
        <v>△</v>
      </c>
      <c r="DK13" s="122" t="str">
        <f ca="1">空き状況確認テーブル!DK13</f>
        <v>△</v>
      </c>
      <c r="DL13" s="219" t="str">
        <f ca="1">IF(COUNTIF(空き状況確認テーブル!DL13:DN13,"×")&lt;&gt;0,"×",IF(COUNTIF(空き状況確認テーブル!DL13:DN13,"△")&lt;&gt;0,"△",IF(COUNTIF(空き状況確認テーブル!DL13:DN13,"△")&lt;&gt;0,"△","〇")))</f>
        <v>×</v>
      </c>
      <c r="DM13" s="220"/>
      <c r="DN13" s="221"/>
      <c r="DO13" s="222" t="str">
        <f ca="1">IF(COUNTIF(空き状況確認テーブル!DO13:DR13,"×")&lt;&gt;0,"×",IF(COUNTIF(空き状況確認テーブル!DO13:DR13,"△")&lt;&gt;0,"△",IF(COUNTIF(空き状況確認テーブル!DO13:DR13,"△")&lt;&gt;0,"△","〇")))</f>
        <v>×</v>
      </c>
      <c r="DP13" s="222"/>
      <c r="DQ13" s="222"/>
      <c r="DR13" s="222"/>
      <c r="DS13" s="222" t="str">
        <f ca="1">IF(COUNTIF(空き状況確認テーブル!DS13:DV13,"×")&lt;&gt;0,"×",IF(COUNTIF(空き状況確認テーブル!DS13:DV13,"△")&lt;&gt;0,"△",IF(COUNTIF(空き状況確認テーブル!DS13:DV13,"△")&lt;&gt;0,"△","〇")))</f>
        <v>×</v>
      </c>
      <c r="DT13" s="222"/>
      <c r="DU13" s="222"/>
      <c r="DV13" s="222"/>
      <c r="DW13" s="222" t="str">
        <f ca="1">IF(COUNTIF(空き状況確認テーブル!DW13:DZ13,"×")&lt;&gt;0,"×",IF(COUNTIF(空き状況確認テーブル!DW13:DZ13,"△")&lt;&gt;0,"△",IF(COUNTIF(空き状況確認テーブル!DW13:DZ13,"△")&lt;&gt;0,"△","〇")))</f>
        <v>×</v>
      </c>
      <c r="DX13" s="222"/>
      <c r="DY13" s="222"/>
      <c r="DZ13" s="222"/>
      <c r="EA13" s="219" t="str">
        <f ca="1">IF(COUNTIF(空き状況確認テーブル!EA13:EC13,"×")&lt;&gt;0,"×",IF(COUNTIF(空き状況確認テーブル!EA13:EC13,"△")&lt;&gt;0,"△",IF(COUNTIF(空き状況確認テーブル!EA13:EC13,"△")&lt;&gt;0,"△","〇")))</f>
        <v>△</v>
      </c>
      <c r="EB13" s="220"/>
      <c r="EC13" s="223"/>
      <c r="ED13" s="121" t="str">
        <f ca="1">空き状況確認テーブル!ED13</f>
        <v>×</v>
      </c>
      <c r="EE13" s="122" t="str">
        <f ca="1">空き状況確認テーブル!EE13</f>
        <v>×</v>
      </c>
      <c r="EF13" s="122" t="str">
        <f ca="1">空き状況確認テーブル!EF13</f>
        <v>×</v>
      </c>
      <c r="EG13" s="122" t="str">
        <f ca="1">空き状況確認テーブル!EG13</f>
        <v>×</v>
      </c>
      <c r="EH13" s="122" t="str">
        <f ca="1">空き状況確認テーブル!EH13</f>
        <v>×</v>
      </c>
      <c r="EI13" s="122" t="str">
        <f ca="1">空き状況確認テーブル!EI13</f>
        <v>×</v>
      </c>
      <c r="EJ13" s="219" t="str">
        <f ca="1">IF(COUNTIF(空き状況確認テーブル!EJ13:EL13,"×")&lt;&gt;0,"×",IF(COUNTIF(空き状況確認テーブル!EJ13:EL13,"△")&lt;&gt;0,"△",IF(COUNTIF(空き状況確認テーブル!EJ13:EL13,"△")&lt;&gt;0,"△","〇")))</f>
        <v>×</v>
      </c>
      <c r="EK13" s="220"/>
      <c r="EL13" s="221"/>
      <c r="EM13" s="222" t="str">
        <f ca="1">IF(COUNTIF(空き状況確認テーブル!EM13:EP13,"×")&lt;&gt;0,"×",IF(COUNTIF(空き状況確認テーブル!EM13:EP13,"△")&lt;&gt;0,"△",IF(COUNTIF(空き状況確認テーブル!EM13:EP13,"△")&lt;&gt;0,"△","〇")))</f>
        <v>×</v>
      </c>
      <c r="EN13" s="222"/>
      <c r="EO13" s="222"/>
      <c r="EP13" s="222"/>
      <c r="EQ13" s="222" t="str">
        <f ca="1">IF(COUNTIF(空き状況確認テーブル!EQ13:ET13,"×")&lt;&gt;0,"×",IF(COUNTIF(空き状況確認テーブル!EQ13:ET13,"△")&lt;&gt;0,"△",IF(COUNTIF(空き状況確認テーブル!EQ13:ET13,"△")&lt;&gt;0,"△","〇")))</f>
        <v>×</v>
      </c>
      <c r="ER13" s="222"/>
      <c r="ES13" s="222"/>
      <c r="ET13" s="222"/>
      <c r="EU13" s="222" t="str">
        <f ca="1">IF(COUNTIF(空き状況確認テーブル!EU13:EX13,"×")&lt;&gt;0,"×",IF(COUNTIF(空き状況確認テーブル!EU13:EX13,"△")&lt;&gt;0,"△",IF(COUNTIF(空き状況確認テーブル!EU13:EX13,"△")&lt;&gt;0,"△","〇")))</f>
        <v>×</v>
      </c>
      <c r="EV13" s="222"/>
      <c r="EW13" s="222"/>
      <c r="EX13" s="222"/>
      <c r="EY13" s="219" t="str">
        <f ca="1">IF(COUNTIF(空き状況確認テーブル!EY13:FA13,"×")&lt;&gt;0,"×",IF(COUNTIF(空き状況確認テーブル!EY13:FA13,"△")&lt;&gt;0,"△",IF(COUNTIF(空き状況確認テーブル!EY13:FA13,"△")&lt;&gt;0,"△","〇")))</f>
        <v>×</v>
      </c>
      <c r="EZ13" s="220"/>
      <c r="FA13" s="223"/>
      <c r="FB13" s="121" t="str">
        <f ca="1">空き状況確認テーブル!FB13</f>
        <v>×</v>
      </c>
      <c r="FC13" s="122" t="str">
        <f ca="1">空き状況確認テーブル!FC13</f>
        <v>×</v>
      </c>
      <c r="FD13" s="122" t="str">
        <f ca="1">空き状況確認テーブル!FD13</f>
        <v>×</v>
      </c>
      <c r="FE13" s="122" t="str">
        <f ca="1">空き状況確認テーブル!FE13</f>
        <v>×</v>
      </c>
      <c r="FF13" s="122" t="str">
        <f ca="1">空き状況確認テーブル!FF13</f>
        <v>×</v>
      </c>
      <c r="FG13" s="122" t="str">
        <f ca="1">空き状況確認テーブル!FG13</f>
        <v>×</v>
      </c>
      <c r="FH13" s="219" t="str">
        <f ca="1">IF(COUNTIF(空き状況確認テーブル!FH13:FJ13,"×")&lt;&gt;0,"×",IF(COUNTIF(空き状況確認テーブル!FH13:FJ13,"△")&lt;&gt;0,"△",IF(COUNTIF(空き状況確認テーブル!FH13:FJ13,"△")&lt;&gt;0,"△","〇")))</f>
        <v>×</v>
      </c>
      <c r="FI13" s="220"/>
      <c r="FJ13" s="221"/>
      <c r="FK13" s="222" t="str">
        <f ca="1">IF(COUNTIF(空き状況確認テーブル!FK13:FN13,"×")&lt;&gt;0,"×",IF(COUNTIF(空き状況確認テーブル!FK13:FN13,"△")&lt;&gt;0,"△",IF(COUNTIF(空き状況確認テーブル!FK13:FN13,"△")&lt;&gt;0,"△","〇")))</f>
        <v>×</v>
      </c>
      <c r="FL13" s="222"/>
      <c r="FM13" s="222"/>
      <c r="FN13" s="222"/>
      <c r="FO13" s="222" t="str">
        <f ca="1">IF(COUNTIF(空き状況確認テーブル!FO13:FR13,"×")&lt;&gt;0,"×",IF(COUNTIF(空き状況確認テーブル!FO13:FR13,"△")&lt;&gt;0,"△",IF(COUNTIF(空き状況確認テーブル!FO13:FR13,"△")&lt;&gt;0,"△","〇")))</f>
        <v>×</v>
      </c>
      <c r="FP13" s="222"/>
      <c r="FQ13" s="222"/>
      <c r="FR13" s="222"/>
      <c r="FS13" s="222" t="str">
        <f ca="1">IF(COUNTIF(空き状況確認テーブル!FS13:FV13,"×")&lt;&gt;0,"×",IF(COUNTIF(空き状況確認テーブル!FS13:FV13,"△")&lt;&gt;0,"△",IF(COUNTIF(空き状況確認テーブル!FS13:FV13,"△")&lt;&gt;0,"△","〇")))</f>
        <v>×</v>
      </c>
      <c r="FT13" s="222"/>
      <c r="FU13" s="222"/>
      <c r="FV13" s="222"/>
      <c r="FW13" s="219" t="str">
        <f ca="1">IF(COUNTIF(空き状況確認テーブル!FW13:FY13,"×")&lt;&gt;0,"×",IF(COUNTIF(空き状況確認テーブル!FW13:FY13,"△")&lt;&gt;0,"△",IF(COUNTIF(空き状況確認テーブル!FW13:FY13,"△")&lt;&gt;0,"△","〇")))</f>
        <v>×</v>
      </c>
      <c r="FX13" s="220"/>
      <c r="FY13" s="223"/>
    </row>
    <row r="14" spans="1:181">
      <c r="A14" s="16"/>
      <c r="B14" s="165" t="s">
        <v>352</v>
      </c>
      <c r="C14" s="195" t="s">
        <v>447</v>
      </c>
      <c r="D14" s="11" t="s">
        <v>155</v>
      </c>
      <c r="E14" s="10" t="str">
        <f>INDEX(施設情報!$D$1:$D$1000,MATCH(D14,施設情報!$C$1:$C$1000,0))</f>
        <v>1</v>
      </c>
      <c r="F14" s="11"/>
      <c r="G14" s="8" t="str">
        <f t="shared" si="8"/>
        <v>005-46391</v>
      </c>
      <c r="H14" s="10" t="str">
        <f t="shared" si="9"/>
        <v>005-46392</v>
      </c>
      <c r="I14" s="10" t="str">
        <f t="shared" si="10"/>
        <v>005-46393</v>
      </c>
      <c r="J14" s="10" t="str">
        <f t="shared" si="11"/>
        <v>005-46394</v>
      </c>
      <c r="K14" s="10" t="str">
        <f t="shared" si="12"/>
        <v>005-46395</v>
      </c>
      <c r="L14" s="10" t="str">
        <f t="shared" si="13"/>
        <v>005-46396</v>
      </c>
      <c r="M14" s="10" t="str">
        <f t="shared" si="14"/>
        <v>005-46397</v>
      </c>
      <c r="N14" s="121" t="str">
        <f ca="1">空き状況確認テーブル!N14</f>
        <v>△</v>
      </c>
      <c r="O14" s="122" t="str">
        <f ca="1">空き状況確認テーブル!O14</f>
        <v>△</v>
      </c>
      <c r="P14" s="122" t="str">
        <f ca="1">空き状況確認テーブル!P14</f>
        <v>△</v>
      </c>
      <c r="Q14" s="122" t="str">
        <f ca="1">空き状況確認テーブル!Q14</f>
        <v>△</v>
      </c>
      <c r="R14" s="122" t="str">
        <f ca="1">空き状況確認テーブル!R14</f>
        <v>△</v>
      </c>
      <c r="S14" s="122" t="str">
        <f ca="1">空き状況確認テーブル!S14</f>
        <v>△</v>
      </c>
      <c r="T14" s="219" t="str">
        <f ca="1">IF(COUNTIF(空き状況確認テーブル!T14:V14,"×")&lt;&gt;0,"×",IF(COUNTIF(空き状況確認テーブル!T14:V14,"△")&lt;&gt;0,"△",IF(COUNTIF(空き状況確認テーブル!T14:V14,"△")&lt;&gt;0,"△","〇")))</f>
        <v>×</v>
      </c>
      <c r="U14" s="220"/>
      <c r="V14" s="221"/>
      <c r="W14" s="222" t="str">
        <f ca="1">IF(COUNTIF(空き状況確認テーブル!W14:Z14,"×")&lt;&gt;0,"×",IF(COUNTIF(空き状況確認テーブル!W14:Z14,"△")&lt;&gt;0,"△",IF(COUNTIF(空き状況確認テーブル!W14:Z14,"△")&lt;&gt;0,"△","〇")))</f>
        <v>×</v>
      </c>
      <c r="X14" s="222"/>
      <c r="Y14" s="222"/>
      <c r="Z14" s="222"/>
      <c r="AA14" s="222" t="str">
        <f ca="1">IF(COUNTIF(空き状況確認テーブル!AA14:AD14,"×")&lt;&gt;0,"×",IF(COUNTIF(空き状況確認テーブル!AA14:AD14,"△")&lt;&gt;0,"△",IF(COUNTIF(空き状況確認テーブル!AA14:AD14,"△")&lt;&gt;0,"△","〇")))</f>
        <v>×</v>
      </c>
      <c r="AB14" s="222"/>
      <c r="AC14" s="222"/>
      <c r="AD14" s="222"/>
      <c r="AE14" s="222" t="str">
        <f ca="1">IF(COUNTIF(空き状況確認テーブル!AE14:AH14,"×")&lt;&gt;0,"×",IF(COUNTIF(空き状況確認テーブル!AE14:AH14,"△")&lt;&gt;0,"△",IF(COUNTIF(空き状況確認テーブル!AE14:AH14,"△")&lt;&gt;0,"△","〇")))</f>
        <v>×</v>
      </c>
      <c r="AF14" s="222"/>
      <c r="AG14" s="222"/>
      <c r="AH14" s="222"/>
      <c r="AI14" s="219" t="str">
        <f ca="1">IF(COUNTIF(空き状況確認テーブル!AI14:AK14,"×")&lt;&gt;0,"×",IF(COUNTIF(空き状況確認テーブル!AI14:AK14,"△")&lt;&gt;0,"△",IF(COUNTIF(空き状況確認テーブル!AI14:AK14,"△")&lt;&gt;0,"△","〇")))</f>
        <v>△</v>
      </c>
      <c r="AJ14" s="220"/>
      <c r="AK14" s="223"/>
      <c r="AL14" s="121" t="str">
        <f ca="1">空き状況確認テーブル!AL14</f>
        <v>△</v>
      </c>
      <c r="AM14" s="122" t="str">
        <f ca="1">空き状況確認テーブル!AM14</f>
        <v>△</v>
      </c>
      <c r="AN14" s="122" t="str">
        <f ca="1">空き状況確認テーブル!AN14</f>
        <v>△</v>
      </c>
      <c r="AO14" s="122" t="str">
        <f ca="1">空き状況確認テーブル!AO14</f>
        <v>△</v>
      </c>
      <c r="AP14" s="122" t="str">
        <f ca="1">空き状況確認テーブル!AP14</f>
        <v>△</v>
      </c>
      <c r="AQ14" s="122" t="str">
        <f ca="1">空き状況確認テーブル!AQ14</f>
        <v>△</v>
      </c>
      <c r="AR14" s="219" t="str">
        <f ca="1">IF(COUNTIF(空き状況確認テーブル!AR14:AT14,"×")&lt;&gt;0,"×",IF(COUNTIF(空き状況確認テーブル!AR14:AT14,"△")&lt;&gt;0,"△",IF(COUNTIF(空き状況確認テーブル!AR14:AT14,"△")&lt;&gt;0,"△","〇")))</f>
        <v>×</v>
      </c>
      <c r="AS14" s="220"/>
      <c r="AT14" s="221"/>
      <c r="AU14" s="222" t="str">
        <f ca="1">IF(COUNTIF(空き状況確認テーブル!AU14:AX14,"×")&lt;&gt;0,"×",IF(COUNTIF(空き状況確認テーブル!AU14:AX14,"△")&lt;&gt;0,"△",IF(COUNTIF(空き状況確認テーブル!AU14:AX14,"△")&lt;&gt;0,"△","〇")))</f>
        <v>×</v>
      </c>
      <c r="AV14" s="222"/>
      <c r="AW14" s="222"/>
      <c r="AX14" s="222"/>
      <c r="AY14" s="222" t="str">
        <f ca="1">IF(COUNTIF(空き状況確認テーブル!AY14:BB14,"×")&lt;&gt;0,"×",IF(COUNTIF(空き状況確認テーブル!AY14:BB14,"△")&lt;&gt;0,"△",IF(COUNTIF(空き状況確認テーブル!AY14:BB14,"△")&lt;&gt;0,"△","〇")))</f>
        <v>×</v>
      </c>
      <c r="AZ14" s="222"/>
      <c r="BA14" s="222"/>
      <c r="BB14" s="222"/>
      <c r="BC14" s="222" t="str">
        <f ca="1">IF(COUNTIF(空き状況確認テーブル!BC14:BF14,"×")&lt;&gt;0,"×",IF(COUNTIF(空き状況確認テーブル!BC14:BF14,"△")&lt;&gt;0,"△",IF(COUNTIF(空き状況確認テーブル!BC14:BF14,"△")&lt;&gt;0,"△","〇")))</f>
        <v>×</v>
      </c>
      <c r="BD14" s="222"/>
      <c r="BE14" s="222"/>
      <c r="BF14" s="222"/>
      <c r="BG14" s="219" t="str">
        <f ca="1">IF(COUNTIF(空き状況確認テーブル!BG14:BI14,"×")&lt;&gt;0,"×",IF(COUNTIF(空き状況確認テーブル!BG14:BI14,"△")&lt;&gt;0,"△",IF(COUNTIF(空き状況確認テーブル!BG14:BI14,"△")&lt;&gt;0,"△","〇")))</f>
        <v>△</v>
      </c>
      <c r="BH14" s="220"/>
      <c r="BI14" s="223"/>
      <c r="BJ14" s="121" t="str">
        <f ca="1">空き状況確認テーブル!BJ14</f>
        <v>△</v>
      </c>
      <c r="BK14" s="122" t="str">
        <f ca="1">空き状況確認テーブル!BK14</f>
        <v>△</v>
      </c>
      <c r="BL14" s="122" t="str">
        <f ca="1">空き状況確認テーブル!BL14</f>
        <v>△</v>
      </c>
      <c r="BM14" s="122" t="str">
        <f ca="1">空き状況確認テーブル!BM14</f>
        <v>△</v>
      </c>
      <c r="BN14" s="122" t="str">
        <f ca="1">空き状況確認テーブル!BN14</f>
        <v>△</v>
      </c>
      <c r="BO14" s="122" t="str">
        <f ca="1">空き状況確認テーブル!BO14</f>
        <v>△</v>
      </c>
      <c r="BP14" s="219" t="str">
        <f ca="1">IF(COUNTIF(空き状況確認テーブル!BP14:BR14,"×")&lt;&gt;0,"×",IF(COUNTIF(空き状況確認テーブル!BP14:BR14,"△")&lt;&gt;0,"△",IF(COUNTIF(空き状況確認テーブル!BP14:BR14,"△")&lt;&gt;0,"△","〇")))</f>
        <v>×</v>
      </c>
      <c r="BQ14" s="220"/>
      <c r="BR14" s="221"/>
      <c r="BS14" s="222" t="str">
        <f ca="1">IF(COUNTIF(空き状況確認テーブル!BS14:BV14,"×")&lt;&gt;0,"×",IF(COUNTIF(空き状況確認テーブル!BS14:BV14,"△")&lt;&gt;0,"△",IF(COUNTIF(空き状況確認テーブル!BS14:BV14,"△")&lt;&gt;0,"△","〇")))</f>
        <v>×</v>
      </c>
      <c r="BT14" s="222"/>
      <c r="BU14" s="222"/>
      <c r="BV14" s="222"/>
      <c r="BW14" s="222" t="str">
        <f ca="1">IF(COUNTIF(空き状況確認テーブル!BW14:BZ14,"×")&lt;&gt;0,"×",IF(COUNTIF(空き状況確認テーブル!BW14:BZ14,"△")&lt;&gt;0,"△",IF(COUNTIF(空き状況確認テーブル!BW14:BZ14,"△")&lt;&gt;0,"△","〇")))</f>
        <v>×</v>
      </c>
      <c r="BX14" s="222"/>
      <c r="BY14" s="222"/>
      <c r="BZ14" s="222"/>
      <c r="CA14" s="222" t="str">
        <f ca="1">IF(COUNTIF(空き状況確認テーブル!CA14:CD14,"×")&lt;&gt;0,"×",IF(COUNTIF(空き状況確認テーブル!CA14:CD14,"△")&lt;&gt;0,"△",IF(COUNTIF(空き状況確認テーブル!CA14:CD14,"△")&lt;&gt;0,"△","〇")))</f>
        <v>×</v>
      </c>
      <c r="CB14" s="222"/>
      <c r="CC14" s="222"/>
      <c r="CD14" s="222"/>
      <c r="CE14" s="219" t="str">
        <f ca="1">IF(COUNTIF(空き状況確認テーブル!CE14:CG14,"×")&lt;&gt;0,"×",IF(COUNTIF(空き状況確認テーブル!CE14:CG14,"△")&lt;&gt;0,"△",IF(COUNTIF(空き状況確認テーブル!CE14:CG14,"△")&lt;&gt;0,"△","〇")))</f>
        <v>△</v>
      </c>
      <c r="CF14" s="220"/>
      <c r="CG14" s="223"/>
      <c r="CH14" s="187" t="str">
        <f ca="1">空き状況確認テーブル!CH14</f>
        <v>△</v>
      </c>
      <c r="CI14" s="122" t="str">
        <f ca="1">空き状況確認テーブル!CI14</f>
        <v>△</v>
      </c>
      <c r="CJ14" s="122" t="str">
        <f ca="1">空き状況確認テーブル!CJ14</f>
        <v>△</v>
      </c>
      <c r="CK14" s="122" t="str">
        <f ca="1">空き状況確認テーブル!CK14</f>
        <v>△</v>
      </c>
      <c r="CL14" s="122" t="str">
        <f ca="1">空き状況確認テーブル!CL14</f>
        <v>△</v>
      </c>
      <c r="CM14" s="122" t="str">
        <f ca="1">空き状況確認テーブル!CM14</f>
        <v>△</v>
      </c>
      <c r="CN14" s="219" t="str">
        <f ca="1">IF(COUNTIF(空き状況確認テーブル!CN14:CP14,"×")&lt;&gt;0,"×",IF(COUNTIF(空き状況確認テーブル!CN14:CP14,"△")&lt;&gt;0,"△",IF(COUNTIF(空き状況確認テーブル!CN14:CP14,"△")&lt;&gt;0,"△","〇")))</f>
        <v>×</v>
      </c>
      <c r="CO14" s="220"/>
      <c r="CP14" s="221"/>
      <c r="CQ14" s="222" t="str">
        <f ca="1">IF(COUNTIF(空き状況確認テーブル!CQ14:CT14,"×")&lt;&gt;0,"×",IF(COUNTIF(空き状況確認テーブル!CQ14:CT14,"△")&lt;&gt;0,"△",IF(COUNTIF(空き状況確認テーブル!CQ14:CT14,"△")&lt;&gt;0,"△","〇")))</f>
        <v>×</v>
      </c>
      <c r="CR14" s="222"/>
      <c r="CS14" s="222"/>
      <c r="CT14" s="222"/>
      <c r="CU14" s="222" t="str">
        <f ca="1">IF(COUNTIF(空き状況確認テーブル!CU14:CX14,"×")&lt;&gt;0,"×",IF(COUNTIF(空き状況確認テーブル!CU14:CX14,"△")&lt;&gt;0,"△",IF(COUNTIF(空き状況確認テーブル!CU14:CX14,"△")&lt;&gt;0,"△","〇")))</f>
        <v>×</v>
      </c>
      <c r="CV14" s="222"/>
      <c r="CW14" s="222"/>
      <c r="CX14" s="222"/>
      <c r="CY14" s="222" t="str">
        <f ca="1">IF(COUNTIF(空き状況確認テーブル!CY14:DB14,"×")&lt;&gt;0,"×",IF(COUNTIF(空き状況確認テーブル!CY14:DB14,"△")&lt;&gt;0,"△",IF(COUNTIF(空き状況確認テーブル!CY14:DB14,"△")&lt;&gt;0,"△","〇")))</f>
        <v>×</v>
      </c>
      <c r="CZ14" s="222"/>
      <c r="DA14" s="222"/>
      <c r="DB14" s="222"/>
      <c r="DC14" s="219" t="str">
        <f ca="1">IF(COUNTIF(空き状況確認テーブル!DC14:DE14,"×")&lt;&gt;0,"×",IF(COUNTIF(空き状況確認テーブル!DC14:DE14,"△")&lt;&gt;0,"△",IF(COUNTIF(空き状況確認テーブル!DC14:DE14,"△")&lt;&gt;0,"△","〇")))</f>
        <v>△</v>
      </c>
      <c r="DD14" s="220"/>
      <c r="DE14" s="223"/>
      <c r="DF14" s="121" t="str">
        <f ca="1">空き状況確認テーブル!DF14</f>
        <v>△</v>
      </c>
      <c r="DG14" s="122" t="str">
        <f ca="1">空き状況確認テーブル!DG14</f>
        <v>△</v>
      </c>
      <c r="DH14" s="122" t="str">
        <f ca="1">空き状況確認テーブル!DH14</f>
        <v>△</v>
      </c>
      <c r="DI14" s="122" t="str">
        <f ca="1">空き状況確認テーブル!DI14</f>
        <v>△</v>
      </c>
      <c r="DJ14" s="122" t="str">
        <f ca="1">空き状況確認テーブル!DJ14</f>
        <v>△</v>
      </c>
      <c r="DK14" s="122" t="str">
        <f ca="1">空き状況確認テーブル!DK14</f>
        <v>△</v>
      </c>
      <c r="DL14" s="219" t="str">
        <f ca="1">IF(COUNTIF(空き状況確認テーブル!DL14:DN14,"×")&lt;&gt;0,"×",IF(COUNTIF(空き状況確認テーブル!DL14:DN14,"△")&lt;&gt;0,"△",IF(COUNTIF(空き状況確認テーブル!DL14:DN14,"△")&lt;&gt;0,"△","〇")))</f>
        <v>×</v>
      </c>
      <c r="DM14" s="220"/>
      <c r="DN14" s="221"/>
      <c r="DO14" s="222" t="str">
        <f ca="1">IF(COUNTIF(空き状況確認テーブル!DO14:DR14,"×")&lt;&gt;0,"×",IF(COUNTIF(空き状況確認テーブル!DO14:DR14,"△")&lt;&gt;0,"△",IF(COUNTIF(空き状況確認テーブル!DO14:DR14,"△")&lt;&gt;0,"△","〇")))</f>
        <v>×</v>
      </c>
      <c r="DP14" s="222"/>
      <c r="DQ14" s="222"/>
      <c r="DR14" s="222"/>
      <c r="DS14" s="222" t="str">
        <f ca="1">IF(COUNTIF(空き状況確認テーブル!DS14:DV14,"×")&lt;&gt;0,"×",IF(COUNTIF(空き状況確認テーブル!DS14:DV14,"△")&lt;&gt;0,"△",IF(COUNTIF(空き状況確認テーブル!DS14:DV14,"△")&lt;&gt;0,"△","〇")))</f>
        <v>×</v>
      </c>
      <c r="DT14" s="222"/>
      <c r="DU14" s="222"/>
      <c r="DV14" s="222"/>
      <c r="DW14" s="222" t="str">
        <f ca="1">IF(COUNTIF(空き状況確認テーブル!DW14:DZ14,"×")&lt;&gt;0,"×",IF(COUNTIF(空き状況確認テーブル!DW14:DZ14,"△")&lt;&gt;0,"△",IF(COUNTIF(空き状況確認テーブル!DW14:DZ14,"△")&lt;&gt;0,"△","〇")))</f>
        <v>×</v>
      </c>
      <c r="DX14" s="222"/>
      <c r="DY14" s="222"/>
      <c r="DZ14" s="222"/>
      <c r="EA14" s="219" t="str">
        <f ca="1">IF(COUNTIF(空き状況確認テーブル!EA14:EC14,"×")&lt;&gt;0,"×",IF(COUNTIF(空き状況確認テーブル!EA14:EC14,"△")&lt;&gt;0,"△",IF(COUNTIF(空き状況確認テーブル!EA14:EC14,"△")&lt;&gt;0,"△","〇")))</f>
        <v>△</v>
      </c>
      <c r="EB14" s="220"/>
      <c r="EC14" s="223"/>
      <c r="ED14" s="121" t="str">
        <f ca="1">空き状況確認テーブル!ED14</f>
        <v>×</v>
      </c>
      <c r="EE14" s="122" t="str">
        <f ca="1">空き状況確認テーブル!EE14</f>
        <v>×</v>
      </c>
      <c r="EF14" s="122" t="str">
        <f ca="1">空き状況確認テーブル!EF14</f>
        <v>×</v>
      </c>
      <c r="EG14" s="122" t="str">
        <f ca="1">空き状況確認テーブル!EG14</f>
        <v>×</v>
      </c>
      <c r="EH14" s="122" t="str">
        <f ca="1">空き状況確認テーブル!EH14</f>
        <v>×</v>
      </c>
      <c r="EI14" s="122" t="str">
        <f ca="1">空き状況確認テーブル!EI14</f>
        <v>×</v>
      </c>
      <c r="EJ14" s="219" t="str">
        <f ca="1">IF(COUNTIF(空き状況確認テーブル!EJ14:EL14,"×")&lt;&gt;0,"×",IF(COUNTIF(空き状況確認テーブル!EJ14:EL14,"△")&lt;&gt;0,"△",IF(COUNTIF(空き状況確認テーブル!EJ14:EL14,"△")&lt;&gt;0,"△","〇")))</f>
        <v>×</v>
      </c>
      <c r="EK14" s="220"/>
      <c r="EL14" s="221"/>
      <c r="EM14" s="222" t="str">
        <f ca="1">IF(COUNTIF(空き状況確認テーブル!EM14:EP14,"×")&lt;&gt;0,"×",IF(COUNTIF(空き状況確認テーブル!EM14:EP14,"△")&lt;&gt;0,"△",IF(COUNTIF(空き状況確認テーブル!EM14:EP14,"△")&lt;&gt;0,"△","〇")))</f>
        <v>×</v>
      </c>
      <c r="EN14" s="222"/>
      <c r="EO14" s="222"/>
      <c r="EP14" s="222"/>
      <c r="EQ14" s="222" t="str">
        <f ca="1">IF(COUNTIF(空き状況確認テーブル!EQ14:ET14,"×")&lt;&gt;0,"×",IF(COUNTIF(空き状況確認テーブル!EQ14:ET14,"△")&lt;&gt;0,"△",IF(COUNTIF(空き状況確認テーブル!EQ14:ET14,"△")&lt;&gt;0,"△","〇")))</f>
        <v>×</v>
      </c>
      <c r="ER14" s="222"/>
      <c r="ES14" s="222"/>
      <c r="ET14" s="222"/>
      <c r="EU14" s="222" t="str">
        <f ca="1">IF(COUNTIF(空き状況確認テーブル!EU14:EX14,"×")&lt;&gt;0,"×",IF(COUNTIF(空き状況確認テーブル!EU14:EX14,"△")&lt;&gt;0,"△",IF(COUNTIF(空き状況確認テーブル!EU14:EX14,"△")&lt;&gt;0,"△","〇")))</f>
        <v>×</v>
      </c>
      <c r="EV14" s="222"/>
      <c r="EW14" s="222"/>
      <c r="EX14" s="222"/>
      <c r="EY14" s="219" t="str">
        <f ca="1">IF(COUNTIF(空き状況確認テーブル!EY14:FA14,"×")&lt;&gt;0,"×",IF(COUNTIF(空き状況確認テーブル!EY14:FA14,"△")&lt;&gt;0,"△",IF(COUNTIF(空き状況確認テーブル!EY14:FA14,"△")&lt;&gt;0,"△","〇")))</f>
        <v>×</v>
      </c>
      <c r="EZ14" s="220"/>
      <c r="FA14" s="223"/>
      <c r="FB14" s="121" t="str">
        <f ca="1">空き状況確認テーブル!FB14</f>
        <v>×</v>
      </c>
      <c r="FC14" s="122" t="str">
        <f ca="1">空き状況確認テーブル!FC14</f>
        <v>×</v>
      </c>
      <c r="FD14" s="122" t="str">
        <f ca="1">空き状況確認テーブル!FD14</f>
        <v>×</v>
      </c>
      <c r="FE14" s="122" t="str">
        <f ca="1">空き状況確認テーブル!FE14</f>
        <v>×</v>
      </c>
      <c r="FF14" s="122" t="str">
        <f ca="1">空き状況確認テーブル!FF14</f>
        <v>×</v>
      </c>
      <c r="FG14" s="122" t="str">
        <f ca="1">空き状況確認テーブル!FG14</f>
        <v>×</v>
      </c>
      <c r="FH14" s="219" t="str">
        <f ca="1">IF(COUNTIF(空き状況確認テーブル!FH14:FJ14,"×")&lt;&gt;0,"×",IF(COUNTIF(空き状況確認テーブル!FH14:FJ14,"△")&lt;&gt;0,"△",IF(COUNTIF(空き状況確認テーブル!FH14:FJ14,"△")&lt;&gt;0,"△","〇")))</f>
        <v>×</v>
      </c>
      <c r="FI14" s="220"/>
      <c r="FJ14" s="221"/>
      <c r="FK14" s="222" t="str">
        <f ca="1">IF(COUNTIF(空き状況確認テーブル!FK14:FN14,"×")&lt;&gt;0,"×",IF(COUNTIF(空き状況確認テーブル!FK14:FN14,"△")&lt;&gt;0,"△",IF(COUNTIF(空き状況確認テーブル!FK14:FN14,"△")&lt;&gt;0,"△","〇")))</f>
        <v>×</v>
      </c>
      <c r="FL14" s="222"/>
      <c r="FM14" s="222"/>
      <c r="FN14" s="222"/>
      <c r="FO14" s="222" t="str">
        <f ca="1">IF(COUNTIF(空き状況確認テーブル!FO14:FR14,"×")&lt;&gt;0,"×",IF(COUNTIF(空き状況確認テーブル!FO14:FR14,"△")&lt;&gt;0,"△",IF(COUNTIF(空き状況確認テーブル!FO14:FR14,"△")&lt;&gt;0,"△","〇")))</f>
        <v>×</v>
      </c>
      <c r="FP14" s="222"/>
      <c r="FQ14" s="222"/>
      <c r="FR14" s="222"/>
      <c r="FS14" s="222" t="str">
        <f ca="1">IF(COUNTIF(空き状況確認テーブル!FS14:FV14,"×")&lt;&gt;0,"×",IF(COUNTIF(空き状況確認テーブル!FS14:FV14,"△")&lt;&gt;0,"△",IF(COUNTIF(空き状況確認テーブル!FS14:FV14,"△")&lt;&gt;0,"△","〇")))</f>
        <v>×</v>
      </c>
      <c r="FT14" s="222"/>
      <c r="FU14" s="222"/>
      <c r="FV14" s="222"/>
      <c r="FW14" s="219" t="str">
        <f ca="1">IF(COUNTIF(空き状況確認テーブル!FW14:FY14,"×")&lt;&gt;0,"×",IF(COUNTIF(空き状況確認テーブル!FW14:FY14,"△")&lt;&gt;0,"△",IF(COUNTIF(空き状況確認テーブル!FW14:FY14,"△")&lt;&gt;0,"△","〇")))</f>
        <v>×</v>
      </c>
      <c r="FX14" s="220"/>
      <c r="FY14" s="223"/>
    </row>
    <row r="15" spans="1:181">
      <c r="A15" s="16"/>
      <c r="B15" s="165" t="s">
        <v>352</v>
      </c>
      <c r="C15" s="195" t="s">
        <v>408</v>
      </c>
      <c r="D15" s="11" t="s">
        <v>156</v>
      </c>
      <c r="E15" s="10" t="str">
        <f>INDEX(施設情報!$D$1:$D$1000,MATCH(D15,施設情報!$C$1:$C$1000,0))</f>
        <v>1</v>
      </c>
      <c r="F15" s="11"/>
      <c r="G15" s="8" t="str">
        <f t="shared" si="8"/>
        <v>006-46391</v>
      </c>
      <c r="H15" s="10" t="str">
        <f t="shared" si="9"/>
        <v>006-46392</v>
      </c>
      <c r="I15" s="10" t="str">
        <f t="shared" si="10"/>
        <v>006-46393</v>
      </c>
      <c r="J15" s="10" t="str">
        <f t="shared" si="11"/>
        <v>006-46394</v>
      </c>
      <c r="K15" s="10" t="str">
        <f t="shared" si="12"/>
        <v>006-46395</v>
      </c>
      <c r="L15" s="10" t="str">
        <f t="shared" si="13"/>
        <v>006-46396</v>
      </c>
      <c r="M15" s="10" t="str">
        <f t="shared" si="14"/>
        <v>006-46397</v>
      </c>
      <c r="N15" s="121" t="str">
        <f ca="1">空き状況確認テーブル!N15</f>
        <v>△</v>
      </c>
      <c r="O15" s="122" t="str">
        <f ca="1">空き状況確認テーブル!O15</f>
        <v>△</v>
      </c>
      <c r="P15" s="122" t="str">
        <f ca="1">空き状況確認テーブル!P15</f>
        <v>△</v>
      </c>
      <c r="Q15" s="122" t="str">
        <f ca="1">空き状況確認テーブル!Q15</f>
        <v>△</v>
      </c>
      <c r="R15" s="122" t="str">
        <f ca="1">空き状況確認テーブル!R15</f>
        <v>△</v>
      </c>
      <c r="S15" s="122" t="str">
        <f ca="1">空き状況確認テーブル!S15</f>
        <v>△</v>
      </c>
      <c r="T15" s="219" t="str">
        <f ca="1">IF(COUNTIF(空き状況確認テーブル!T15:V15,"×")&lt;&gt;0,"×",IF(COUNTIF(空き状況確認テーブル!T15:V15,"△")&lt;&gt;0,"△",IF(COUNTIF(空き状況確認テーブル!T15:V15,"△")&lt;&gt;0,"△","〇")))</f>
        <v>×</v>
      </c>
      <c r="U15" s="220"/>
      <c r="V15" s="221"/>
      <c r="W15" s="222" t="str">
        <f ca="1">IF(COUNTIF(空き状況確認テーブル!W15:Z15,"×")&lt;&gt;0,"×",IF(COUNTIF(空き状況確認テーブル!W15:Z15,"△")&lt;&gt;0,"△",IF(COUNTIF(空き状況確認テーブル!W15:Z15,"△")&lt;&gt;0,"△","〇")))</f>
        <v>×</v>
      </c>
      <c r="X15" s="222"/>
      <c r="Y15" s="222"/>
      <c r="Z15" s="222"/>
      <c r="AA15" s="222" t="str">
        <f ca="1">IF(COUNTIF(空き状況確認テーブル!AA15:AD15,"×")&lt;&gt;0,"×",IF(COUNTIF(空き状況確認テーブル!AA15:AD15,"△")&lt;&gt;0,"△",IF(COUNTIF(空き状況確認テーブル!AA15:AD15,"△")&lt;&gt;0,"△","〇")))</f>
        <v>×</v>
      </c>
      <c r="AB15" s="222"/>
      <c r="AC15" s="222"/>
      <c r="AD15" s="222"/>
      <c r="AE15" s="222" t="str">
        <f ca="1">IF(COUNTIF(空き状況確認テーブル!AE15:AH15,"×")&lt;&gt;0,"×",IF(COUNTIF(空き状況確認テーブル!AE15:AH15,"△")&lt;&gt;0,"△",IF(COUNTIF(空き状況確認テーブル!AE15:AH15,"△")&lt;&gt;0,"△","〇")))</f>
        <v>×</v>
      </c>
      <c r="AF15" s="222"/>
      <c r="AG15" s="222"/>
      <c r="AH15" s="222"/>
      <c r="AI15" s="219" t="str">
        <f ca="1">IF(COUNTIF(空き状況確認テーブル!AI15:AK15,"×")&lt;&gt;0,"×",IF(COUNTIF(空き状況確認テーブル!AI15:AK15,"△")&lt;&gt;0,"△",IF(COUNTIF(空き状況確認テーブル!AI15:AK15,"△")&lt;&gt;0,"△","〇")))</f>
        <v>△</v>
      </c>
      <c r="AJ15" s="220"/>
      <c r="AK15" s="223"/>
      <c r="AL15" s="121" t="str">
        <f ca="1">空き状況確認テーブル!AL15</f>
        <v>△</v>
      </c>
      <c r="AM15" s="122" t="str">
        <f ca="1">空き状況確認テーブル!AM15</f>
        <v>△</v>
      </c>
      <c r="AN15" s="122" t="str">
        <f ca="1">空き状況確認テーブル!AN15</f>
        <v>△</v>
      </c>
      <c r="AO15" s="122" t="str">
        <f ca="1">空き状況確認テーブル!AO15</f>
        <v>△</v>
      </c>
      <c r="AP15" s="122" t="str">
        <f ca="1">空き状況確認テーブル!AP15</f>
        <v>△</v>
      </c>
      <c r="AQ15" s="122" t="str">
        <f ca="1">空き状況確認テーブル!AQ15</f>
        <v>△</v>
      </c>
      <c r="AR15" s="219" t="str">
        <f ca="1">IF(COUNTIF(空き状況確認テーブル!AR15:AT15,"×")&lt;&gt;0,"×",IF(COUNTIF(空き状況確認テーブル!AR15:AT15,"△")&lt;&gt;0,"△",IF(COUNTIF(空き状況確認テーブル!AR15:AT15,"△")&lt;&gt;0,"△","〇")))</f>
        <v>×</v>
      </c>
      <c r="AS15" s="220"/>
      <c r="AT15" s="221"/>
      <c r="AU15" s="222" t="str">
        <f ca="1">IF(COUNTIF(空き状況確認テーブル!AU15:AX15,"×")&lt;&gt;0,"×",IF(COUNTIF(空き状況確認テーブル!AU15:AX15,"△")&lt;&gt;0,"△",IF(COUNTIF(空き状況確認テーブル!AU15:AX15,"△")&lt;&gt;0,"△","〇")))</f>
        <v>×</v>
      </c>
      <c r="AV15" s="222"/>
      <c r="AW15" s="222"/>
      <c r="AX15" s="222"/>
      <c r="AY15" s="222" t="str">
        <f ca="1">IF(COUNTIF(空き状況確認テーブル!AY15:BB15,"×")&lt;&gt;0,"×",IF(COUNTIF(空き状況確認テーブル!AY15:BB15,"△")&lt;&gt;0,"△",IF(COUNTIF(空き状況確認テーブル!AY15:BB15,"△")&lt;&gt;0,"△","〇")))</f>
        <v>×</v>
      </c>
      <c r="AZ15" s="222"/>
      <c r="BA15" s="222"/>
      <c r="BB15" s="222"/>
      <c r="BC15" s="222" t="str">
        <f ca="1">IF(COUNTIF(空き状況確認テーブル!BC15:BF15,"×")&lt;&gt;0,"×",IF(COUNTIF(空き状況確認テーブル!BC15:BF15,"△")&lt;&gt;0,"△",IF(COUNTIF(空き状況確認テーブル!BC15:BF15,"△")&lt;&gt;0,"△","〇")))</f>
        <v>×</v>
      </c>
      <c r="BD15" s="222"/>
      <c r="BE15" s="222"/>
      <c r="BF15" s="222"/>
      <c r="BG15" s="219" t="str">
        <f ca="1">IF(COUNTIF(空き状況確認テーブル!BG15:BI15,"×")&lt;&gt;0,"×",IF(COUNTIF(空き状況確認テーブル!BG15:BI15,"△")&lt;&gt;0,"△",IF(COUNTIF(空き状況確認テーブル!BG15:BI15,"△")&lt;&gt;0,"△","〇")))</f>
        <v>△</v>
      </c>
      <c r="BH15" s="220"/>
      <c r="BI15" s="223"/>
      <c r="BJ15" s="121" t="str">
        <f ca="1">空き状況確認テーブル!BJ15</f>
        <v>△</v>
      </c>
      <c r="BK15" s="122" t="str">
        <f ca="1">空き状況確認テーブル!BK15</f>
        <v>△</v>
      </c>
      <c r="BL15" s="122" t="str">
        <f ca="1">空き状況確認テーブル!BL15</f>
        <v>△</v>
      </c>
      <c r="BM15" s="122" t="str">
        <f ca="1">空き状況確認テーブル!BM15</f>
        <v>△</v>
      </c>
      <c r="BN15" s="122" t="str">
        <f ca="1">空き状況確認テーブル!BN15</f>
        <v>△</v>
      </c>
      <c r="BO15" s="122" t="str">
        <f ca="1">空き状況確認テーブル!BO15</f>
        <v>△</v>
      </c>
      <c r="BP15" s="219" t="str">
        <f ca="1">IF(COUNTIF(空き状況確認テーブル!BP15:BR15,"×")&lt;&gt;0,"×",IF(COUNTIF(空き状況確認テーブル!BP15:BR15,"△")&lt;&gt;0,"△",IF(COUNTIF(空き状況確認テーブル!BP15:BR15,"△")&lt;&gt;0,"△","〇")))</f>
        <v>×</v>
      </c>
      <c r="BQ15" s="220"/>
      <c r="BR15" s="221"/>
      <c r="BS15" s="222" t="str">
        <f ca="1">IF(COUNTIF(空き状況確認テーブル!BS15:BV15,"×")&lt;&gt;0,"×",IF(COUNTIF(空き状況確認テーブル!BS15:BV15,"△")&lt;&gt;0,"△",IF(COUNTIF(空き状況確認テーブル!BS15:BV15,"△")&lt;&gt;0,"△","〇")))</f>
        <v>×</v>
      </c>
      <c r="BT15" s="222"/>
      <c r="BU15" s="222"/>
      <c r="BV15" s="222"/>
      <c r="BW15" s="222" t="str">
        <f ca="1">IF(COUNTIF(空き状況確認テーブル!BW15:BZ15,"×")&lt;&gt;0,"×",IF(COUNTIF(空き状況確認テーブル!BW15:BZ15,"△")&lt;&gt;0,"△",IF(COUNTIF(空き状況確認テーブル!BW15:BZ15,"△")&lt;&gt;0,"△","〇")))</f>
        <v>×</v>
      </c>
      <c r="BX15" s="222"/>
      <c r="BY15" s="222"/>
      <c r="BZ15" s="222"/>
      <c r="CA15" s="222" t="str">
        <f ca="1">IF(COUNTIF(空き状況確認テーブル!CA15:CD15,"×")&lt;&gt;0,"×",IF(COUNTIF(空き状況確認テーブル!CA15:CD15,"△")&lt;&gt;0,"△",IF(COUNTIF(空き状況確認テーブル!CA15:CD15,"△")&lt;&gt;0,"△","〇")))</f>
        <v>×</v>
      </c>
      <c r="CB15" s="222"/>
      <c r="CC15" s="222"/>
      <c r="CD15" s="222"/>
      <c r="CE15" s="219" t="str">
        <f ca="1">IF(COUNTIF(空き状況確認テーブル!CE15:CG15,"×")&lt;&gt;0,"×",IF(COUNTIF(空き状況確認テーブル!CE15:CG15,"△")&lt;&gt;0,"△",IF(COUNTIF(空き状況確認テーブル!CE15:CG15,"△")&lt;&gt;0,"△","〇")))</f>
        <v>△</v>
      </c>
      <c r="CF15" s="220"/>
      <c r="CG15" s="223"/>
      <c r="CH15" s="187" t="str">
        <f ca="1">空き状況確認テーブル!CH15</f>
        <v>△</v>
      </c>
      <c r="CI15" s="122" t="str">
        <f ca="1">空き状況確認テーブル!CI15</f>
        <v>△</v>
      </c>
      <c r="CJ15" s="122" t="str">
        <f ca="1">空き状況確認テーブル!CJ15</f>
        <v>△</v>
      </c>
      <c r="CK15" s="122" t="str">
        <f ca="1">空き状況確認テーブル!CK15</f>
        <v>△</v>
      </c>
      <c r="CL15" s="122" t="str">
        <f ca="1">空き状況確認テーブル!CL15</f>
        <v>△</v>
      </c>
      <c r="CM15" s="122" t="str">
        <f ca="1">空き状況確認テーブル!CM15</f>
        <v>△</v>
      </c>
      <c r="CN15" s="219" t="str">
        <f ca="1">IF(COUNTIF(空き状況確認テーブル!CN15:CP15,"×")&lt;&gt;0,"×",IF(COUNTIF(空き状況確認テーブル!CN15:CP15,"△")&lt;&gt;0,"△",IF(COUNTIF(空き状況確認テーブル!CN15:CP15,"△")&lt;&gt;0,"△","〇")))</f>
        <v>×</v>
      </c>
      <c r="CO15" s="220"/>
      <c r="CP15" s="221"/>
      <c r="CQ15" s="222" t="str">
        <f ca="1">IF(COUNTIF(空き状況確認テーブル!CQ15:CT15,"×")&lt;&gt;0,"×",IF(COUNTIF(空き状況確認テーブル!CQ15:CT15,"△")&lt;&gt;0,"△",IF(COUNTIF(空き状況確認テーブル!CQ15:CT15,"△")&lt;&gt;0,"△","〇")))</f>
        <v>×</v>
      </c>
      <c r="CR15" s="222"/>
      <c r="CS15" s="222"/>
      <c r="CT15" s="222"/>
      <c r="CU15" s="222" t="str">
        <f ca="1">IF(COUNTIF(空き状況確認テーブル!CU15:CX15,"×")&lt;&gt;0,"×",IF(COUNTIF(空き状況確認テーブル!CU15:CX15,"△")&lt;&gt;0,"△",IF(COUNTIF(空き状況確認テーブル!CU15:CX15,"△")&lt;&gt;0,"△","〇")))</f>
        <v>×</v>
      </c>
      <c r="CV15" s="222"/>
      <c r="CW15" s="222"/>
      <c r="CX15" s="222"/>
      <c r="CY15" s="222" t="str">
        <f ca="1">IF(COUNTIF(空き状況確認テーブル!CY15:DB15,"×")&lt;&gt;0,"×",IF(COUNTIF(空き状況確認テーブル!CY15:DB15,"△")&lt;&gt;0,"△",IF(COUNTIF(空き状況確認テーブル!CY15:DB15,"△")&lt;&gt;0,"△","〇")))</f>
        <v>×</v>
      </c>
      <c r="CZ15" s="222"/>
      <c r="DA15" s="222"/>
      <c r="DB15" s="222"/>
      <c r="DC15" s="219" t="str">
        <f ca="1">IF(COUNTIF(空き状況確認テーブル!DC15:DE15,"×")&lt;&gt;0,"×",IF(COUNTIF(空き状況確認テーブル!DC15:DE15,"△")&lt;&gt;0,"△",IF(COUNTIF(空き状況確認テーブル!DC15:DE15,"△")&lt;&gt;0,"△","〇")))</f>
        <v>△</v>
      </c>
      <c r="DD15" s="220"/>
      <c r="DE15" s="223"/>
      <c r="DF15" s="121" t="str">
        <f ca="1">空き状況確認テーブル!DF15</f>
        <v>△</v>
      </c>
      <c r="DG15" s="122" t="str">
        <f ca="1">空き状況確認テーブル!DG15</f>
        <v>△</v>
      </c>
      <c r="DH15" s="122" t="str">
        <f ca="1">空き状況確認テーブル!DH15</f>
        <v>△</v>
      </c>
      <c r="DI15" s="122" t="str">
        <f ca="1">空き状況確認テーブル!DI15</f>
        <v>△</v>
      </c>
      <c r="DJ15" s="122" t="str">
        <f ca="1">空き状況確認テーブル!DJ15</f>
        <v>△</v>
      </c>
      <c r="DK15" s="122" t="str">
        <f ca="1">空き状況確認テーブル!DK15</f>
        <v>△</v>
      </c>
      <c r="DL15" s="219" t="str">
        <f ca="1">IF(COUNTIF(空き状況確認テーブル!DL15:DN15,"×")&lt;&gt;0,"×",IF(COUNTIF(空き状況確認テーブル!DL15:DN15,"△")&lt;&gt;0,"△",IF(COUNTIF(空き状況確認テーブル!DL15:DN15,"△")&lt;&gt;0,"△","〇")))</f>
        <v>×</v>
      </c>
      <c r="DM15" s="220"/>
      <c r="DN15" s="221"/>
      <c r="DO15" s="222" t="str">
        <f ca="1">IF(COUNTIF(空き状況確認テーブル!DO15:DR15,"×")&lt;&gt;0,"×",IF(COUNTIF(空き状況確認テーブル!DO15:DR15,"△")&lt;&gt;0,"△",IF(COUNTIF(空き状況確認テーブル!DO15:DR15,"△")&lt;&gt;0,"△","〇")))</f>
        <v>×</v>
      </c>
      <c r="DP15" s="222"/>
      <c r="DQ15" s="222"/>
      <c r="DR15" s="222"/>
      <c r="DS15" s="222" t="str">
        <f ca="1">IF(COUNTIF(空き状況確認テーブル!DS15:DV15,"×")&lt;&gt;0,"×",IF(COUNTIF(空き状況確認テーブル!DS15:DV15,"△")&lt;&gt;0,"△",IF(COUNTIF(空き状況確認テーブル!DS15:DV15,"△")&lt;&gt;0,"△","〇")))</f>
        <v>×</v>
      </c>
      <c r="DT15" s="222"/>
      <c r="DU15" s="222"/>
      <c r="DV15" s="222"/>
      <c r="DW15" s="222" t="str">
        <f ca="1">IF(COUNTIF(空き状況確認テーブル!DW15:DZ15,"×")&lt;&gt;0,"×",IF(COUNTIF(空き状況確認テーブル!DW15:DZ15,"△")&lt;&gt;0,"△",IF(COUNTIF(空き状況確認テーブル!DW15:DZ15,"△")&lt;&gt;0,"△","〇")))</f>
        <v>×</v>
      </c>
      <c r="DX15" s="222"/>
      <c r="DY15" s="222"/>
      <c r="DZ15" s="222"/>
      <c r="EA15" s="219" t="str">
        <f ca="1">IF(COUNTIF(空き状況確認テーブル!EA15:EC15,"×")&lt;&gt;0,"×",IF(COUNTIF(空き状況確認テーブル!EA15:EC15,"△")&lt;&gt;0,"△",IF(COUNTIF(空き状況確認テーブル!EA15:EC15,"△")&lt;&gt;0,"△","〇")))</f>
        <v>△</v>
      </c>
      <c r="EB15" s="220"/>
      <c r="EC15" s="223"/>
      <c r="ED15" s="121" t="str">
        <f ca="1">空き状況確認テーブル!ED15</f>
        <v>×</v>
      </c>
      <c r="EE15" s="122" t="str">
        <f ca="1">空き状況確認テーブル!EE15</f>
        <v>×</v>
      </c>
      <c r="EF15" s="122" t="str">
        <f ca="1">空き状況確認テーブル!EF15</f>
        <v>×</v>
      </c>
      <c r="EG15" s="122" t="str">
        <f ca="1">空き状況確認テーブル!EG15</f>
        <v>×</v>
      </c>
      <c r="EH15" s="122" t="str">
        <f ca="1">空き状況確認テーブル!EH15</f>
        <v>×</v>
      </c>
      <c r="EI15" s="122" t="str">
        <f ca="1">空き状況確認テーブル!EI15</f>
        <v>×</v>
      </c>
      <c r="EJ15" s="219" t="str">
        <f ca="1">IF(COUNTIF(空き状況確認テーブル!EJ15:EL15,"×")&lt;&gt;0,"×",IF(COUNTIF(空き状況確認テーブル!EJ15:EL15,"△")&lt;&gt;0,"△",IF(COUNTIF(空き状況確認テーブル!EJ15:EL15,"△")&lt;&gt;0,"△","〇")))</f>
        <v>×</v>
      </c>
      <c r="EK15" s="220"/>
      <c r="EL15" s="221"/>
      <c r="EM15" s="222" t="str">
        <f ca="1">IF(COUNTIF(空き状況確認テーブル!EM15:EP15,"×")&lt;&gt;0,"×",IF(COUNTIF(空き状況確認テーブル!EM15:EP15,"△")&lt;&gt;0,"△",IF(COUNTIF(空き状況確認テーブル!EM15:EP15,"△")&lt;&gt;0,"△","〇")))</f>
        <v>×</v>
      </c>
      <c r="EN15" s="222"/>
      <c r="EO15" s="222"/>
      <c r="EP15" s="222"/>
      <c r="EQ15" s="222" t="str">
        <f ca="1">IF(COUNTIF(空き状況確認テーブル!EQ15:ET15,"×")&lt;&gt;0,"×",IF(COUNTIF(空き状況確認テーブル!EQ15:ET15,"△")&lt;&gt;0,"△",IF(COUNTIF(空き状況確認テーブル!EQ15:ET15,"△")&lt;&gt;0,"△","〇")))</f>
        <v>×</v>
      </c>
      <c r="ER15" s="222"/>
      <c r="ES15" s="222"/>
      <c r="ET15" s="222"/>
      <c r="EU15" s="222" t="str">
        <f ca="1">IF(COUNTIF(空き状況確認テーブル!EU15:EX15,"×")&lt;&gt;0,"×",IF(COUNTIF(空き状況確認テーブル!EU15:EX15,"△")&lt;&gt;0,"△",IF(COUNTIF(空き状況確認テーブル!EU15:EX15,"△")&lt;&gt;0,"△","〇")))</f>
        <v>×</v>
      </c>
      <c r="EV15" s="222"/>
      <c r="EW15" s="222"/>
      <c r="EX15" s="222"/>
      <c r="EY15" s="219" t="str">
        <f ca="1">IF(COUNTIF(空き状況確認テーブル!EY15:FA15,"×")&lt;&gt;0,"×",IF(COUNTIF(空き状況確認テーブル!EY15:FA15,"△")&lt;&gt;0,"△",IF(COUNTIF(空き状況確認テーブル!EY15:FA15,"△")&lt;&gt;0,"△","〇")))</f>
        <v>×</v>
      </c>
      <c r="EZ15" s="220"/>
      <c r="FA15" s="223"/>
      <c r="FB15" s="121" t="str">
        <f ca="1">空き状況確認テーブル!FB15</f>
        <v>×</v>
      </c>
      <c r="FC15" s="122" t="str">
        <f ca="1">空き状況確認テーブル!FC15</f>
        <v>×</v>
      </c>
      <c r="FD15" s="122" t="str">
        <f ca="1">空き状況確認テーブル!FD15</f>
        <v>×</v>
      </c>
      <c r="FE15" s="122" t="str">
        <f ca="1">空き状況確認テーブル!FE15</f>
        <v>×</v>
      </c>
      <c r="FF15" s="122" t="str">
        <f ca="1">空き状況確認テーブル!FF15</f>
        <v>×</v>
      </c>
      <c r="FG15" s="122" t="str">
        <f ca="1">空き状況確認テーブル!FG15</f>
        <v>×</v>
      </c>
      <c r="FH15" s="219" t="str">
        <f ca="1">IF(COUNTIF(空き状況確認テーブル!FH15:FJ15,"×")&lt;&gt;0,"×",IF(COUNTIF(空き状況確認テーブル!FH15:FJ15,"△")&lt;&gt;0,"△",IF(COUNTIF(空き状況確認テーブル!FH15:FJ15,"△")&lt;&gt;0,"△","〇")))</f>
        <v>×</v>
      </c>
      <c r="FI15" s="220"/>
      <c r="FJ15" s="221"/>
      <c r="FK15" s="222" t="str">
        <f ca="1">IF(COUNTIF(空き状況確認テーブル!FK15:FN15,"×")&lt;&gt;0,"×",IF(COUNTIF(空き状況確認テーブル!FK15:FN15,"△")&lt;&gt;0,"△",IF(COUNTIF(空き状況確認テーブル!FK15:FN15,"△")&lt;&gt;0,"△","〇")))</f>
        <v>×</v>
      </c>
      <c r="FL15" s="222"/>
      <c r="FM15" s="222"/>
      <c r="FN15" s="222"/>
      <c r="FO15" s="222" t="str">
        <f ca="1">IF(COUNTIF(空き状況確認テーブル!FO15:FR15,"×")&lt;&gt;0,"×",IF(COUNTIF(空き状況確認テーブル!FO15:FR15,"△")&lt;&gt;0,"△",IF(COUNTIF(空き状況確認テーブル!FO15:FR15,"△")&lt;&gt;0,"△","〇")))</f>
        <v>×</v>
      </c>
      <c r="FP15" s="222"/>
      <c r="FQ15" s="222"/>
      <c r="FR15" s="222"/>
      <c r="FS15" s="222" t="str">
        <f ca="1">IF(COUNTIF(空き状況確認テーブル!FS15:FV15,"×")&lt;&gt;0,"×",IF(COUNTIF(空き状況確認テーブル!FS15:FV15,"△")&lt;&gt;0,"△",IF(COUNTIF(空き状況確認テーブル!FS15:FV15,"△")&lt;&gt;0,"△","〇")))</f>
        <v>×</v>
      </c>
      <c r="FT15" s="222"/>
      <c r="FU15" s="222"/>
      <c r="FV15" s="222"/>
      <c r="FW15" s="219" t="str">
        <f ca="1">IF(COUNTIF(空き状況確認テーブル!FW15:FY15,"×")&lt;&gt;0,"×",IF(COUNTIF(空き状況確認テーブル!FW15:FY15,"△")&lt;&gt;0,"△",IF(COUNTIF(空き状況確認テーブル!FW15:FY15,"△")&lt;&gt;0,"△","〇")))</f>
        <v>×</v>
      </c>
      <c r="FX15" s="220"/>
      <c r="FY15" s="223"/>
    </row>
    <row r="16" spans="1:181">
      <c r="A16" s="16"/>
      <c r="B16" s="173" t="s">
        <v>366</v>
      </c>
      <c r="C16" s="195"/>
      <c r="D16" s="11" t="s">
        <v>158</v>
      </c>
      <c r="E16" s="10" t="str">
        <f>INDEX(施設情報!$D$1:$D$1000,MATCH(D16,施設情報!$C$1:$C$1000,0))</f>
        <v>1</v>
      </c>
      <c r="F16" s="11"/>
      <c r="G16" s="8" t="str">
        <f t="shared" si="8"/>
        <v>008-46391</v>
      </c>
      <c r="H16" s="10" t="str">
        <f t="shared" si="9"/>
        <v>008-46392</v>
      </c>
      <c r="I16" s="10" t="str">
        <f t="shared" si="10"/>
        <v>008-46393</v>
      </c>
      <c r="J16" s="10" t="str">
        <f t="shared" si="11"/>
        <v>008-46394</v>
      </c>
      <c r="K16" s="10" t="str">
        <f t="shared" si="12"/>
        <v>008-46395</v>
      </c>
      <c r="L16" s="10" t="str">
        <f t="shared" si="13"/>
        <v>008-46396</v>
      </c>
      <c r="M16" s="10" t="str">
        <f t="shared" si="14"/>
        <v>008-46397</v>
      </c>
      <c r="N16" s="121" t="str">
        <f ca="1">空き状況確認テーブル!N17</f>
        <v>△</v>
      </c>
      <c r="O16" s="122" t="str">
        <f ca="1">空き状況確認テーブル!O17</f>
        <v>△</v>
      </c>
      <c r="P16" s="122" t="str">
        <f ca="1">空き状況確認テーブル!P17</f>
        <v>△</v>
      </c>
      <c r="Q16" s="122" t="str">
        <f ca="1">空き状況確認テーブル!Q17</f>
        <v>△</v>
      </c>
      <c r="R16" s="122" t="str">
        <f ca="1">空き状況確認テーブル!R17</f>
        <v>△</v>
      </c>
      <c r="S16" s="122" t="str">
        <f ca="1">空き状況確認テーブル!S17</f>
        <v>△</v>
      </c>
      <c r="T16" s="219" t="str">
        <f ca="1">IF(COUNTIF(空き状況確認テーブル!T17:V17,"×")&lt;&gt;0,"×",IF(COUNTIF(空き状況確認テーブル!T17:V17,"△")&lt;&gt;0,"△",IF(COUNTIF(空き状況確認テーブル!T17:V17,"△")&lt;&gt;0,"△","〇")))</f>
        <v>×</v>
      </c>
      <c r="U16" s="220"/>
      <c r="V16" s="221"/>
      <c r="W16" s="222" t="str">
        <f ca="1">IF(COUNTIF(空き状況確認テーブル!W17:Z17,"×")&lt;&gt;0,"×",IF(COUNTIF(空き状況確認テーブル!W17:Z17,"△")&lt;&gt;0,"△",IF(COUNTIF(空き状況確認テーブル!W17:Z17,"△")&lt;&gt;0,"△","〇")))</f>
        <v>×</v>
      </c>
      <c r="X16" s="222"/>
      <c r="Y16" s="222"/>
      <c r="Z16" s="222"/>
      <c r="AA16" s="222" t="str">
        <f ca="1">IF(COUNTIF(空き状況確認テーブル!AA17:AD17,"×")&lt;&gt;0,"×",IF(COUNTIF(空き状況確認テーブル!AA17:AD17,"△")&lt;&gt;0,"△",IF(COUNTIF(空き状況確認テーブル!AA17:AD17,"△")&lt;&gt;0,"△","〇")))</f>
        <v>×</v>
      </c>
      <c r="AB16" s="222"/>
      <c r="AC16" s="222"/>
      <c r="AD16" s="222"/>
      <c r="AE16" s="222" t="str">
        <f ca="1">IF(COUNTIF(空き状況確認テーブル!AE17:AH17,"×")&lt;&gt;0,"×",IF(COUNTIF(空き状況確認テーブル!AE17:AH17,"△")&lt;&gt;0,"△",IF(COUNTIF(空き状況確認テーブル!AE17:AH17,"△")&lt;&gt;0,"△","〇")))</f>
        <v>×</v>
      </c>
      <c r="AF16" s="222"/>
      <c r="AG16" s="222"/>
      <c r="AH16" s="222"/>
      <c r="AI16" s="219" t="str">
        <f ca="1">IF(COUNTIF(空き状況確認テーブル!AI17:AK17,"×")&lt;&gt;0,"×",IF(COUNTIF(空き状況確認テーブル!AI17:AK17,"△")&lt;&gt;0,"△",IF(COUNTIF(空き状況確認テーブル!AI17:AK17,"△")&lt;&gt;0,"△","〇")))</f>
        <v>△</v>
      </c>
      <c r="AJ16" s="220"/>
      <c r="AK16" s="223"/>
      <c r="AL16" s="121" t="str">
        <f ca="1">空き状況確認テーブル!AL17</f>
        <v>△</v>
      </c>
      <c r="AM16" s="122" t="str">
        <f ca="1">空き状況確認テーブル!AM17</f>
        <v>△</v>
      </c>
      <c r="AN16" s="122" t="str">
        <f ca="1">空き状況確認テーブル!AN17</f>
        <v>△</v>
      </c>
      <c r="AO16" s="122" t="str">
        <f ca="1">空き状況確認テーブル!AO17</f>
        <v>△</v>
      </c>
      <c r="AP16" s="122" t="str">
        <f ca="1">空き状況確認テーブル!AP17</f>
        <v>△</v>
      </c>
      <c r="AQ16" s="122" t="str">
        <f ca="1">空き状況確認テーブル!AQ17</f>
        <v>△</v>
      </c>
      <c r="AR16" s="219" t="str">
        <f ca="1">IF(COUNTIF(空き状況確認テーブル!AR17:AT17,"×")&lt;&gt;0,"×",IF(COUNTIF(空き状況確認テーブル!AR17:AT17,"△")&lt;&gt;0,"△",IF(COUNTIF(空き状況確認テーブル!AR17:AT17,"△")&lt;&gt;0,"△","〇")))</f>
        <v>×</v>
      </c>
      <c r="AS16" s="220"/>
      <c r="AT16" s="221"/>
      <c r="AU16" s="222" t="str">
        <f ca="1">IF(COUNTIF(空き状況確認テーブル!AU17:AX17,"×")&lt;&gt;0,"×",IF(COUNTIF(空き状況確認テーブル!AU17:AX17,"△")&lt;&gt;0,"△",IF(COUNTIF(空き状況確認テーブル!AU17:AX17,"△")&lt;&gt;0,"△","〇")))</f>
        <v>×</v>
      </c>
      <c r="AV16" s="222"/>
      <c r="AW16" s="222"/>
      <c r="AX16" s="222"/>
      <c r="AY16" s="222" t="str">
        <f ca="1">IF(COUNTIF(空き状況確認テーブル!AY17:BB17,"×")&lt;&gt;0,"×",IF(COUNTIF(空き状況確認テーブル!AY17:BB17,"△")&lt;&gt;0,"△",IF(COUNTIF(空き状況確認テーブル!AY17:BB17,"△")&lt;&gt;0,"△","〇")))</f>
        <v>×</v>
      </c>
      <c r="AZ16" s="222"/>
      <c r="BA16" s="222"/>
      <c r="BB16" s="222"/>
      <c r="BC16" s="222" t="str">
        <f ca="1">IF(COUNTIF(空き状況確認テーブル!BC17:BF17,"×")&lt;&gt;0,"×",IF(COUNTIF(空き状況確認テーブル!BC17:BF17,"△")&lt;&gt;0,"△",IF(COUNTIF(空き状況確認テーブル!BC17:BF17,"△")&lt;&gt;0,"△","〇")))</f>
        <v>×</v>
      </c>
      <c r="BD16" s="222"/>
      <c r="BE16" s="222"/>
      <c r="BF16" s="222"/>
      <c r="BG16" s="219" t="str">
        <f ca="1">IF(COUNTIF(空き状況確認テーブル!BG17:BI17,"×")&lt;&gt;0,"×",IF(COUNTIF(空き状況確認テーブル!BG17:BI17,"△")&lt;&gt;0,"△",IF(COUNTIF(空き状況確認テーブル!BG17:BI17,"△")&lt;&gt;0,"△","〇")))</f>
        <v>△</v>
      </c>
      <c r="BH16" s="220"/>
      <c r="BI16" s="223"/>
      <c r="BJ16" s="121" t="str">
        <f ca="1">空き状況確認テーブル!BJ17</f>
        <v>△</v>
      </c>
      <c r="BK16" s="122" t="str">
        <f ca="1">空き状況確認テーブル!BK17</f>
        <v>△</v>
      </c>
      <c r="BL16" s="122" t="str">
        <f ca="1">空き状況確認テーブル!BL17</f>
        <v>△</v>
      </c>
      <c r="BM16" s="122" t="str">
        <f ca="1">空き状況確認テーブル!BM17</f>
        <v>△</v>
      </c>
      <c r="BN16" s="122" t="str">
        <f ca="1">空き状況確認テーブル!BN17</f>
        <v>△</v>
      </c>
      <c r="BO16" s="122" t="str">
        <f ca="1">空き状況確認テーブル!BO17</f>
        <v>△</v>
      </c>
      <c r="BP16" s="219" t="str">
        <f ca="1">IF(COUNTIF(空き状況確認テーブル!BP17:BR17,"×")&lt;&gt;0,"×",IF(COUNTIF(空き状況確認テーブル!BP17:BR17,"△")&lt;&gt;0,"△",IF(COUNTIF(空き状況確認テーブル!BP17:BR17,"△")&lt;&gt;0,"△","〇")))</f>
        <v>×</v>
      </c>
      <c r="BQ16" s="220"/>
      <c r="BR16" s="221"/>
      <c r="BS16" s="222" t="str">
        <f ca="1">IF(COUNTIF(空き状況確認テーブル!BS17:BV17,"×")&lt;&gt;0,"×",IF(COUNTIF(空き状況確認テーブル!BS17:BV17,"△")&lt;&gt;0,"△",IF(COUNTIF(空き状況確認テーブル!BS17:BV17,"△")&lt;&gt;0,"△","〇")))</f>
        <v>×</v>
      </c>
      <c r="BT16" s="222"/>
      <c r="BU16" s="222"/>
      <c r="BV16" s="222"/>
      <c r="BW16" s="222" t="str">
        <f ca="1">IF(COUNTIF(空き状況確認テーブル!BW17:BZ17,"×")&lt;&gt;0,"×",IF(COUNTIF(空き状況確認テーブル!BW17:BZ17,"△")&lt;&gt;0,"△",IF(COUNTIF(空き状況確認テーブル!BW17:BZ17,"△")&lt;&gt;0,"△","〇")))</f>
        <v>×</v>
      </c>
      <c r="BX16" s="222"/>
      <c r="BY16" s="222"/>
      <c r="BZ16" s="222"/>
      <c r="CA16" s="222" t="str">
        <f ca="1">IF(COUNTIF(空き状況確認テーブル!CA17:CD17,"×")&lt;&gt;0,"×",IF(COUNTIF(空き状況確認テーブル!CA17:CD17,"△")&lt;&gt;0,"△",IF(COUNTIF(空き状況確認テーブル!CA17:CD17,"△")&lt;&gt;0,"△","〇")))</f>
        <v>×</v>
      </c>
      <c r="CB16" s="222"/>
      <c r="CC16" s="222"/>
      <c r="CD16" s="222"/>
      <c r="CE16" s="219" t="str">
        <f ca="1">IF(COUNTIF(空き状況確認テーブル!CE17:CG17,"×")&lt;&gt;0,"×",IF(COUNTIF(空き状況確認テーブル!CE17:CG17,"△")&lt;&gt;0,"△",IF(COUNTIF(空き状況確認テーブル!CE17:CG17,"△")&lt;&gt;0,"△","〇")))</f>
        <v>△</v>
      </c>
      <c r="CF16" s="220"/>
      <c r="CG16" s="223"/>
      <c r="CH16" s="187" t="str">
        <f ca="1">空き状況確認テーブル!CH17</f>
        <v>△</v>
      </c>
      <c r="CI16" s="122" t="str">
        <f ca="1">空き状況確認テーブル!CI17</f>
        <v>△</v>
      </c>
      <c r="CJ16" s="122" t="str">
        <f ca="1">空き状況確認テーブル!CJ17</f>
        <v>△</v>
      </c>
      <c r="CK16" s="122" t="str">
        <f ca="1">空き状況確認テーブル!CK17</f>
        <v>△</v>
      </c>
      <c r="CL16" s="122" t="str">
        <f ca="1">空き状況確認テーブル!CL17</f>
        <v>△</v>
      </c>
      <c r="CM16" s="122" t="str">
        <f ca="1">空き状況確認テーブル!CM17</f>
        <v>△</v>
      </c>
      <c r="CN16" s="219" t="str">
        <f ca="1">IF(COUNTIF(空き状況確認テーブル!CN17:CP17,"×")&lt;&gt;0,"×",IF(COUNTIF(空き状況確認テーブル!CN17:CP17,"△")&lt;&gt;0,"△",IF(COUNTIF(空き状況確認テーブル!CN17:CP17,"△")&lt;&gt;0,"△","〇")))</f>
        <v>×</v>
      </c>
      <c r="CO16" s="220"/>
      <c r="CP16" s="221"/>
      <c r="CQ16" s="222" t="str">
        <f ca="1">IF(COUNTIF(空き状況確認テーブル!CQ17:CT17,"×")&lt;&gt;0,"×",IF(COUNTIF(空き状況確認テーブル!CQ17:CT17,"△")&lt;&gt;0,"△",IF(COUNTIF(空き状況確認テーブル!CQ17:CT17,"△")&lt;&gt;0,"△","〇")))</f>
        <v>×</v>
      </c>
      <c r="CR16" s="222"/>
      <c r="CS16" s="222"/>
      <c r="CT16" s="222"/>
      <c r="CU16" s="222" t="str">
        <f ca="1">IF(COUNTIF(空き状況確認テーブル!CU17:CX17,"×")&lt;&gt;0,"×",IF(COUNTIF(空き状況確認テーブル!CU17:CX17,"△")&lt;&gt;0,"△",IF(COUNTIF(空き状況確認テーブル!CU17:CX17,"△")&lt;&gt;0,"△","〇")))</f>
        <v>×</v>
      </c>
      <c r="CV16" s="222"/>
      <c r="CW16" s="222"/>
      <c r="CX16" s="222"/>
      <c r="CY16" s="222" t="str">
        <f ca="1">IF(COUNTIF(空き状況確認テーブル!CY17:DB17,"×")&lt;&gt;0,"×",IF(COUNTIF(空き状況確認テーブル!CY17:DB17,"△")&lt;&gt;0,"△",IF(COUNTIF(空き状況確認テーブル!CY17:DB17,"△")&lt;&gt;0,"△","〇")))</f>
        <v>×</v>
      </c>
      <c r="CZ16" s="222"/>
      <c r="DA16" s="222"/>
      <c r="DB16" s="222"/>
      <c r="DC16" s="219" t="str">
        <f ca="1">IF(COUNTIF(空き状況確認テーブル!DC17:DE17,"×")&lt;&gt;0,"×",IF(COUNTIF(空き状況確認テーブル!DC17:DE17,"△")&lt;&gt;0,"△",IF(COUNTIF(空き状況確認テーブル!DC17:DE17,"△")&lt;&gt;0,"△","〇")))</f>
        <v>△</v>
      </c>
      <c r="DD16" s="220"/>
      <c r="DE16" s="223"/>
      <c r="DF16" s="121" t="str">
        <f ca="1">空き状況確認テーブル!DF17</f>
        <v>△</v>
      </c>
      <c r="DG16" s="122" t="str">
        <f ca="1">空き状況確認テーブル!DG17</f>
        <v>△</v>
      </c>
      <c r="DH16" s="122" t="str">
        <f ca="1">空き状況確認テーブル!DH17</f>
        <v>△</v>
      </c>
      <c r="DI16" s="122" t="str">
        <f ca="1">空き状況確認テーブル!DI17</f>
        <v>△</v>
      </c>
      <c r="DJ16" s="122" t="str">
        <f ca="1">空き状況確認テーブル!DJ17</f>
        <v>△</v>
      </c>
      <c r="DK16" s="122" t="str">
        <f ca="1">空き状況確認テーブル!DK17</f>
        <v>△</v>
      </c>
      <c r="DL16" s="219" t="str">
        <f ca="1">IF(COUNTIF(空き状況確認テーブル!DL17:DN17,"×")&lt;&gt;0,"×",IF(COUNTIF(空き状況確認テーブル!DL17:DN17,"△")&lt;&gt;0,"△",IF(COUNTIF(空き状況確認テーブル!DL17:DN17,"△")&lt;&gt;0,"△","〇")))</f>
        <v>×</v>
      </c>
      <c r="DM16" s="220"/>
      <c r="DN16" s="221"/>
      <c r="DO16" s="222" t="str">
        <f ca="1">IF(COUNTIF(空き状況確認テーブル!DO17:DR17,"×")&lt;&gt;0,"×",IF(COUNTIF(空き状況確認テーブル!DO17:DR17,"△")&lt;&gt;0,"△",IF(COUNTIF(空き状況確認テーブル!DO17:DR17,"△")&lt;&gt;0,"△","〇")))</f>
        <v>×</v>
      </c>
      <c r="DP16" s="222"/>
      <c r="DQ16" s="222"/>
      <c r="DR16" s="222"/>
      <c r="DS16" s="222" t="str">
        <f ca="1">IF(COUNTIF(空き状況確認テーブル!DS17:DV17,"×")&lt;&gt;0,"×",IF(COUNTIF(空き状況確認テーブル!DS17:DV17,"△")&lt;&gt;0,"△",IF(COUNTIF(空き状況確認テーブル!DS17:DV17,"△")&lt;&gt;0,"△","〇")))</f>
        <v>×</v>
      </c>
      <c r="DT16" s="222"/>
      <c r="DU16" s="222"/>
      <c r="DV16" s="222"/>
      <c r="DW16" s="222" t="str">
        <f ca="1">IF(COUNTIF(空き状況確認テーブル!DW17:DZ17,"×")&lt;&gt;0,"×",IF(COUNTIF(空き状況確認テーブル!DW17:DZ17,"△")&lt;&gt;0,"△",IF(COUNTIF(空き状況確認テーブル!DW17:DZ17,"△")&lt;&gt;0,"△","〇")))</f>
        <v>×</v>
      </c>
      <c r="DX16" s="222"/>
      <c r="DY16" s="222"/>
      <c r="DZ16" s="222"/>
      <c r="EA16" s="219" t="str">
        <f ca="1">IF(COUNTIF(空き状況確認テーブル!EA17:EC17,"×")&lt;&gt;0,"×",IF(COUNTIF(空き状況確認テーブル!EA17:EC17,"△")&lt;&gt;0,"△",IF(COUNTIF(空き状況確認テーブル!EA17:EC17,"△")&lt;&gt;0,"△","〇")))</f>
        <v>△</v>
      </c>
      <c r="EB16" s="220"/>
      <c r="EC16" s="223"/>
      <c r="ED16" s="121" t="str">
        <f ca="1">空き状況確認テーブル!ED17</f>
        <v>×</v>
      </c>
      <c r="EE16" s="122" t="str">
        <f ca="1">空き状況確認テーブル!EE17</f>
        <v>×</v>
      </c>
      <c r="EF16" s="122" t="str">
        <f ca="1">空き状況確認テーブル!EF17</f>
        <v>×</v>
      </c>
      <c r="EG16" s="122" t="str">
        <f ca="1">空き状況確認テーブル!EG17</f>
        <v>×</v>
      </c>
      <c r="EH16" s="122" t="str">
        <f ca="1">空き状況確認テーブル!EH17</f>
        <v>×</v>
      </c>
      <c r="EI16" s="122" t="str">
        <f ca="1">空き状況確認テーブル!EI17</f>
        <v>×</v>
      </c>
      <c r="EJ16" s="219" t="str">
        <f ca="1">IF(COUNTIF(空き状況確認テーブル!EJ17:EL17,"×")&lt;&gt;0,"×",IF(COUNTIF(空き状況確認テーブル!EJ17:EL17,"△")&lt;&gt;0,"△",IF(COUNTIF(空き状況確認テーブル!EJ17:EL17,"△")&lt;&gt;0,"△","〇")))</f>
        <v>×</v>
      </c>
      <c r="EK16" s="220"/>
      <c r="EL16" s="221"/>
      <c r="EM16" s="222" t="str">
        <f ca="1">IF(COUNTIF(空き状況確認テーブル!EM17:EP17,"×")&lt;&gt;0,"×",IF(COUNTIF(空き状況確認テーブル!EM17:EP17,"△")&lt;&gt;0,"△",IF(COUNTIF(空き状況確認テーブル!EM17:EP17,"△")&lt;&gt;0,"△","〇")))</f>
        <v>×</v>
      </c>
      <c r="EN16" s="222"/>
      <c r="EO16" s="222"/>
      <c r="EP16" s="222"/>
      <c r="EQ16" s="222" t="str">
        <f ca="1">IF(COUNTIF(空き状況確認テーブル!EQ17:ET17,"×")&lt;&gt;0,"×",IF(COUNTIF(空き状況確認テーブル!EQ17:ET17,"△")&lt;&gt;0,"△",IF(COUNTIF(空き状況確認テーブル!EQ17:ET17,"△")&lt;&gt;0,"△","〇")))</f>
        <v>×</v>
      </c>
      <c r="ER16" s="222"/>
      <c r="ES16" s="222"/>
      <c r="ET16" s="222"/>
      <c r="EU16" s="222" t="str">
        <f ca="1">IF(COUNTIF(空き状況確認テーブル!EU17:EX17,"×")&lt;&gt;0,"×",IF(COUNTIF(空き状況確認テーブル!EU17:EX17,"△")&lt;&gt;0,"△",IF(COUNTIF(空き状況確認テーブル!EU17:EX17,"△")&lt;&gt;0,"△","〇")))</f>
        <v>×</v>
      </c>
      <c r="EV16" s="222"/>
      <c r="EW16" s="222"/>
      <c r="EX16" s="222"/>
      <c r="EY16" s="219" t="str">
        <f ca="1">IF(COUNTIF(空き状況確認テーブル!EY17:FA17,"×")&lt;&gt;0,"×",IF(COUNTIF(空き状況確認テーブル!EY17:FA17,"△")&lt;&gt;0,"△",IF(COUNTIF(空き状況確認テーブル!EY17:FA17,"△")&lt;&gt;0,"△","〇")))</f>
        <v>×</v>
      </c>
      <c r="EZ16" s="220"/>
      <c r="FA16" s="223"/>
      <c r="FB16" s="121" t="str">
        <f ca="1">空き状況確認テーブル!FB17</f>
        <v>×</v>
      </c>
      <c r="FC16" s="122" t="str">
        <f ca="1">空き状況確認テーブル!FC17</f>
        <v>×</v>
      </c>
      <c r="FD16" s="122" t="str">
        <f ca="1">空き状況確認テーブル!FD17</f>
        <v>×</v>
      </c>
      <c r="FE16" s="122" t="str">
        <f ca="1">空き状況確認テーブル!FE17</f>
        <v>×</v>
      </c>
      <c r="FF16" s="122" t="str">
        <f ca="1">空き状況確認テーブル!FF17</f>
        <v>×</v>
      </c>
      <c r="FG16" s="122" t="str">
        <f ca="1">空き状況確認テーブル!FG17</f>
        <v>×</v>
      </c>
      <c r="FH16" s="219" t="str">
        <f ca="1">IF(COUNTIF(空き状況確認テーブル!FH17:FJ17,"×")&lt;&gt;0,"×",IF(COUNTIF(空き状況確認テーブル!FH17:FJ17,"△")&lt;&gt;0,"△",IF(COUNTIF(空き状況確認テーブル!FH17:FJ17,"△")&lt;&gt;0,"△","〇")))</f>
        <v>×</v>
      </c>
      <c r="FI16" s="220"/>
      <c r="FJ16" s="221"/>
      <c r="FK16" s="222" t="str">
        <f ca="1">IF(COUNTIF(空き状況確認テーブル!FK17:FN17,"×")&lt;&gt;0,"×",IF(COUNTIF(空き状況確認テーブル!FK17:FN17,"△")&lt;&gt;0,"△",IF(COUNTIF(空き状況確認テーブル!FK17:FN17,"△")&lt;&gt;0,"△","〇")))</f>
        <v>×</v>
      </c>
      <c r="FL16" s="222"/>
      <c r="FM16" s="222"/>
      <c r="FN16" s="222"/>
      <c r="FO16" s="222" t="str">
        <f ca="1">IF(COUNTIF(空き状況確認テーブル!FO17:FR17,"×")&lt;&gt;0,"×",IF(COUNTIF(空き状況確認テーブル!FO17:FR17,"△")&lt;&gt;0,"△",IF(COUNTIF(空き状況確認テーブル!FO17:FR17,"△")&lt;&gt;0,"△","〇")))</f>
        <v>×</v>
      </c>
      <c r="FP16" s="222"/>
      <c r="FQ16" s="222"/>
      <c r="FR16" s="222"/>
      <c r="FS16" s="222" t="str">
        <f ca="1">IF(COUNTIF(空き状況確認テーブル!FS17:FV17,"×")&lt;&gt;0,"×",IF(COUNTIF(空き状況確認テーブル!FS17:FV17,"△")&lt;&gt;0,"△",IF(COUNTIF(空き状況確認テーブル!FS17:FV17,"△")&lt;&gt;0,"△","〇")))</f>
        <v>×</v>
      </c>
      <c r="FT16" s="222"/>
      <c r="FU16" s="222"/>
      <c r="FV16" s="222"/>
      <c r="FW16" s="219" t="str">
        <f ca="1">IF(COUNTIF(空き状況確認テーブル!FW17:FY17,"×")&lt;&gt;0,"×",IF(COUNTIF(空き状況確認テーブル!FW17:FY17,"△")&lt;&gt;0,"△",IF(COUNTIF(空き状況確認テーブル!FW17:FY17,"△")&lt;&gt;0,"△","〇")))</f>
        <v>×</v>
      </c>
      <c r="FX16" s="220"/>
      <c r="FY16" s="223"/>
    </row>
    <row r="17" spans="1:181">
      <c r="A17" s="16"/>
      <c r="B17" s="173" t="s">
        <v>367</v>
      </c>
      <c r="C17" s="195"/>
      <c r="D17" s="11" t="s">
        <v>159</v>
      </c>
      <c r="E17" s="10" t="str">
        <f>INDEX(施設情報!$D$1:$D$1000,MATCH(D17,施設情報!$C$1:$C$1000,0))</f>
        <v>1</v>
      </c>
      <c r="F17" s="11" t="s">
        <v>275</v>
      </c>
      <c r="G17" s="8" t="str">
        <f t="shared" si="8"/>
        <v>009-46391</v>
      </c>
      <c r="H17" s="10" t="str">
        <f t="shared" si="9"/>
        <v>009-46392</v>
      </c>
      <c r="I17" s="10" t="str">
        <f t="shared" si="10"/>
        <v>009-46393</v>
      </c>
      <c r="J17" s="10" t="str">
        <f t="shared" si="11"/>
        <v>009-46394</v>
      </c>
      <c r="K17" s="10" t="str">
        <f t="shared" si="12"/>
        <v>009-46395</v>
      </c>
      <c r="L17" s="10" t="str">
        <f t="shared" si="13"/>
        <v>009-46396</v>
      </c>
      <c r="M17" s="10" t="str">
        <f t="shared" si="14"/>
        <v>009-46397</v>
      </c>
      <c r="N17" s="121" t="str">
        <f ca="1">空き状況確認テーブル!N18</f>
        <v>△</v>
      </c>
      <c r="O17" s="122" t="str">
        <f ca="1">空き状況確認テーブル!O18</f>
        <v>△</v>
      </c>
      <c r="P17" s="122" t="str">
        <f ca="1">空き状況確認テーブル!P18</f>
        <v>△</v>
      </c>
      <c r="Q17" s="122" t="str">
        <f ca="1">空き状況確認テーブル!Q18</f>
        <v>△</v>
      </c>
      <c r="R17" s="122" t="str">
        <f ca="1">空き状況確認テーブル!R18</f>
        <v>△</v>
      </c>
      <c r="S17" s="122" t="str">
        <f ca="1">空き状況確認テーブル!S18</f>
        <v>△</v>
      </c>
      <c r="T17" s="122" t="str">
        <f ca="1">空き状況確認テーブル!T18</f>
        <v>△</v>
      </c>
      <c r="U17" s="122" t="str">
        <f ca="1">空き状況確認テーブル!U18</f>
        <v>△</v>
      </c>
      <c r="V17" s="122" t="str">
        <f ca="1">空き状況確認テーブル!V18</f>
        <v>△</v>
      </c>
      <c r="W17" s="122" t="str">
        <f ca="1">空き状況確認テーブル!W18</f>
        <v>〇</v>
      </c>
      <c r="X17" s="122" t="str">
        <f ca="1">空き状況確認テーブル!X18</f>
        <v>〇</v>
      </c>
      <c r="Y17" s="122" t="str">
        <f ca="1">空き状況確認テーブル!Y18</f>
        <v>〇</v>
      </c>
      <c r="Z17" s="122" t="str">
        <f ca="1">空き状況確認テーブル!Z18</f>
        <v>〇</v>
      </c>
      <c r="AA17" s="122" t="str">
        <f ca="1">空き状況確認テーブル!AA18</f>
        <v>〇</v>
      </c>
      <c r="AB17" s="122" t="str">
        <f ca="1">空き状況確認テーブル!AB18</f>
        <v>〇</v>
      </c>
      <c r="AC17" s="122" t="str">
        <f ca="1">空き状況確認テーブル!AC18</f>
        <v>〇</v>
      </c>
      <c r="AD17" s="122" t="str">
        <f ca="1">空き状況確認テーブル!AD18</f>
        <v>〇</v>
      </c>
      <c r="AE17" s="122" t="str">
        <f ca="1">空き状況確認テーブル!AE18</f>
        <v>△</v>
      </c>
      <c r="AF17" s="122" t="str">
        <f ca="1">空き状況確認テーブル!AF18</f>
        <v>△</v>
      </c>
      <c r="AG17" s="122" t="str">
        <f ca="1">空き状況確認テーブル!AG18</f>
        <v>△</v>
      </c>
      <c r="AH17" s="122" t="str">
        <f ca="1">空き状況確認テーブル!AH18</f>
        <v>△</v>
      </c>
      <c r="AI17" s="122" t="str">
        <f ca="1">空き状況確認テーブル!AI18</f>
        <v>△</v>
      </c>
      <c r="AJ17" s="122" t="str">
        <f ca="1">空き状況確認テーブル!AJ18</f>
        <v>△</v>
      </c>
      <c r="AK17" s="123" t="str">
        <f ca="1">空き状況確認テーブル!AK18</f>
        <v>△</v>
      </c>
      <c r="AL17" s="121" t="str">
        <f ca="1">空き状況確認テーブル!AL18</f>
        <v>△</v>
      </c>
      <c r="AM17" s="122" t="str">
        <f ca="1">空き状況確認テーブル!AM18</f>
        <v>△</v>
      </c>
      <c r="AN17" s="122" t="str">
        <f ca="1">空き状況確認テーブル!AN18</f>
        <v>△</v>
      </c>
      <c r="AO17" s="122" t="str">
        <f ca="1">空き状況確認テーブル!AO18</f>
        <v>△</v>
      </c>
      <c r="AP17" s="122" t="str">
        <f ca="1">空き状況確認テーブル!AP18</f>
        <v>△</v>
      </c>
      <c r="AQ17" s="122" t="str">
        <f ca="1">空き状況確認テーブル!AQ18</f>
        <v>△</v>
      </c>
      <c r="AR17" s="122" t="str">
        <f ca="1">空き状況確認テーブル!AR18</f>
        <v>△</v>
      </c>
      <c r="AS17" s="122" t="str">
        <f ca="1">空き状況確認テーブル!AS18</f>
        <v>△</v>
      </c>
      <c r="AT17" s="122" t="str">
        <f ca="1">空き状況確認テーブル!AT18</f>
        <v>△</v>
      </c>
      <c r="AU17" s="122" t="str">
        <f ca="1">空き状況確認テーブル!AU18</f>
        <v>〇</v>
      </c>
      <c r="AV17" s="122" t="str">
        <f ca="1">空き状況確認テーブル!AV18</f>
        <v>〇</v>
      </c>
      <c r="AW17" s="122" t="str">
        <f ca="1">空き状況確認テーブル!AW18</f>
        <v>〇</v>
      </c>
      <c r="AX17" s="122" t="str">
        <f ca="1">空き状況確認テーブル!AX18</f>
        <v>〇</v>
      </c>
      <c r="AY17" s="122" t="str">
        <f ca="1">空き状況確認テーブル!AY18</f>
        <v>〇</v>
      </c>
      <c r="AZ17" s="122" t="str">
        <f ca="1">空き状況確認テーブル!AZ18</f>
        <v>〇</v>
      </c>
      <c r="BA17" s="122" t="str">
        <f ca="1">空き状況確認テーブル!BA18</f>
        <v>〇</v>
      </c>
      <c r="BB17" s="122" t="str">
        <f ca="1">空き状況確認テーブル!BB18</f>
        <v>〇</v>
      </c>
      <c r="BC17" s="122" t="str">
        <f ca="1">空き状況確認テーブル!BC18</f>
        <v>△</v>
      </c>
      <c r="BD17" s="122" t="str">
        <f ca="1">空き状況確認テーブル!BD18</f>
        <v>△</v>
      </c>
      <c r="BE17" s="122" t="str">
        <f ca="1">空き状況確認テーブル!BE18</f>
        <v>△</v>
      </c>
      <c r="BF17" s="122" t="str">
        <f ca="1">空き状況確認テーブル!BF18</f>
        <v>△</v>
      </c>
      <c r="BG17" s="122" t="str">
        <f ca="1">空き状況確認テーブル!BG18</f>
        <v>△</v>
      </c>
      <c r="BH17" s="122" t="str">
        <f ca="1">空き状況確認テーブル!BH18</f>
        <v>△</v>
      </c>
      <c r="BI17" s="123" t="str">
        <f ca="1">空き状況確認テーブル!BI18</f>
        <v>△</v>
      </c>
      <c r="BJ17" s="121" t="str">
        <f ca="1">空き状況確認テーブル!BJ18</f>
        <v>△</v>
      </c>
      <c r="BK17" s="122" t="str">
        <f ca="1">空き状況確認テーブル!BK18</f>
        <v>△</v>
      </c>
      <c r="BL17" s="122" t="str">
        <f ca="1">空き状況確認テーブル!BL18</f>
        <v>△</v>
      </c>
      <c r="BM17" s="122" t="str">
        <f ca="1">空き状況確認テーブル!BM18</f>
        <v>△</v>
      </c>
      <c r="BN17" s="122" t="str">
        <f ca="1">空き状況確認テーブル!BN18</f>
        <v>△</v>
      </c>
      <c r="BO17" s="122" t="str">
        <f ca="1">空き状況確認テーブル!BO18</f>
        <v>△</v>
      </c>
      <c r="BP17" s="122" t="str">
        <f ca="1">空き状況確認テーブル!BP18</f>
        <v>△</v>
      </c>
      <c r="BQ17" s="122" t="str">
        <f ca="1">空き状況確認テーブル!BQ18</f>
        <v>△</v>
      </c>
      <c r="BR17" s="122" t="str">
        <f ca="1">空き状況確認テーブル!BR18</f>
        <v>△</v>
      </c>
      <c r="BS17" s="122" t="str">
        <f ca="1">空き状況確認テーブル!BS18</f>
        <v>〇</v>
      </c>
      <c r="BT17" s="122" t="str">
        <f ca="1">空き状況確認テーブル!BT18</f>
        <v>〇</v>
      </c>
      <c r="BU17" s="122" t="str">
        <f ca="1">空き状況確認テーブル!BU18</f>
        <v>〇</v>
      </c>
      <c r="BV17" s="122" t="str">
        <f ca="1">空き状況確認テーブル!BV18</f>
        <v>〇</v>
      </c>
      <c r="BW17" s="122" t="str">
        <f ca="1">空き状況確認テーブル!BW18</f>
        <v>〇</v>
      </c>
      <c r="BX17" s="122" t="str">
        <f ca="1">空き状況確認テーブル!BX18</f>
        <v>〇</v>
      </c>
      <c r="BY17" s="122" t="str">
        <f ca="1">空き状況確認テーブル!BY18</f>
        <v>〇</v>
      </c>
      <c r="BZ17" s="122" t="str">
        <f ca="1">空き状況確認テーブル!BZ18</f>
        <v>〇</v>
      </c>
      <c r="CA17" s="122" t="str">
        <f ca="1">空き状況確認テーブル!CA18</f>
        <v>△</v>
      </c>
      <c r="CB17" s="122" t="str">
        <f ca="1">空き状況確認テーブル!CB18</f>
        <v>△</v>
      </c>
      <c r="CC17" s="122" t="str">
        <f ca="1">空き状況確認テーブル!CC18</f>
        <v>△</v>
      </c>
      <c r="CD17" s="122" t="str">
        <f ca="1">空き状況確認テーブル!CD18</f>
        <v>△</v>
      </c>
      <c r="CE17" s="122" t="str">
        <f ca="1">空き状況確認テーブル!CE18</f>
        <v>△</v>
      </c>
      <c r="CF17" s="122" t="str">
        <f ca="1">空き状況確認テーブル!CF18</f>
        <v>△</v>
      </c>
      <c r="CG17" s="123" t="str">
        <f ca="1">空き状況確認テーブル!CG18</f>
        <v>△</v>
      </c>
      <c r="CH17" s="187" t="str">
        <f ca="1">空き状況確認テーブル!CH18</f>
        <v>△</v>
      </c>
      <c r="CI17" s="122" t="str">
        <f ca="1">空き状況確認テーブル!CI18</f>
        <v>△</v>
      </c>
      <c r="CJ17" s="122" t="str">
        <f ca="1">空き状況確認テーブル!CJ18</f>
        <v>△</v>
      </c>
      <c r="CK17" s="122" t="str">
        <f ca="1">空き状況確認テーブル!CK18</f>
        <v>△</v>
      </c>
      <c r="CL17" s="122" t="str">
        <f ca="1">空き状況確認テーブル!CL18</f>
        <v>△</v>
      </c>
      <c r="CM17" s="122" t="str">
        <f ca="1">空き状況確認テーブル!CM18</f>
        <v>△</v>
      </c>
      <c r="CN17" s="122" t="str">
        <f ca="1">空き状況確認テーブル!CN18</f>
        <v>△</v>
      </c>
      <c r="CO17" s="122" t="str">
        <f ca="1">空き状況確認テーブル!CO18</f>
        <v>△</v>
      </c>
      <c r="CP17" s="122" t="str">
        <f ca="1">空き状況確認テーブル!CP18</f>
        <v>△</v>
      </c>
      <c r="CQ17" s="122" t="str">
        <f ca="1">空き状況確認テーブル!CQ18</f>
        <v>〇</v>
      </c>
      <c r="CR17" s="122" t="str">
        <f ca="1">空き状況確認テーブル!CR18</f>
        <v>〇</v>
      </c>
      <c r="CS17" s="122" t="str">
        <f ca="1">空き状況確認テーブル!CS18</f>
        <v>〇</v>
      </c>
      <c r="CT17" s="122" t="str">
        <f ca="1">空き状況確認テーブル!CT18</f>
        <v>〇</v>
      </c>
      <c r="CU17" s="122" t="str">
        <f ca="1">空き状況確認テーブル!CU18</f>
        <v>〇</v>
      </c>
      <c r="CV17" s="122" t="str">
        <f ca="1">空き状況確認テーブル!CV18</f>
        <v>〇</v>
      </c>
      <c r="CW17" s="122" t="str">
        <f ca="1">空き状況確認テーブル!CW18</f>
        <v>〇</v>
      </c>
      <c r="CX17" s="122" t="str">
        <f ca="1">空き状況確認テーブル!CX18</f>
        <v>〇</v>
      </c>
      <c r="CY17" s="122" t="str">
        <f ca="1">空き状況確認テーブル!CY18</f>
        <v>△</v>
      </c>
      <c r="CZ17" s="122" t="str">
        <f ca="1">空き状況確認テーブル!CZ18</f>
        <v>△</v>
      </c>
      <c r="DA17" s="122" t="str">
        <f ca="1">空き状況確認テーブル!DA18</f>
        <v>△</v>
      </c>
      <c r="DB17" s="122" t="str">
        <f ca="1">空き状況確認テーブル!DB18</f>
        <v>△</v>
      </c>
      <c r="DC17" s="122" t="str">
        <f ca="1">空き状況確認テーブル!DC18</f>
        <v>△</v>
      </c>
      <c r="DD17" s="122" t="str">
        <f ca="1">空き状況確認テーブル!DD18</f>
        <v>△</v>
      </c>
      <c r="DE17" s="123" t="str">
        <f ca="1">空き状況確認テーブル!DE18</f>
        <v>△</v>
      </c>
      <c r="DF17" s="121" t="str">
        <f ca="1">空き状況確認テーブル!DF18</f>
        <v>△</v>
      </c>
      <c r="DG17" s="122" t="str">
        <f ca="1">空き状況確認テーブル!DG18</f>
        <v>△</v>
      </c>
      <c r="DH17" s="122" t="str">
        <f ca="1">空き状況確認テーブル!DH18</f>
        <v>△</v>
      </c>
      <c r="DI17" s="122" t="str">
        <f ca="1">空き状況確認テーブル!DI18</f>
        <v>△</v>
      </c>
      <c r="DJ17" s="122" t="str">
        <f ca="1">空き状況確認テーブル!DJ18</f>
        <v>△</v>
      </c>
      <c r="DK17" s="122" t="str">
        <f ca="1">空き状況確認テーブル!DK18</f>
        <v>△</v>
      </c>
      <c r="DL17" s="122" t="str">
        <f ca="1">空き状況確認テーブル!DL18</f>
        <v>△</v>
      </c>
      <c r="DM17" s="122" t="str">
        <f ca="1">空き状況確認テーブル!DM18</f>
        <v>△</v>
      </c>
      <c r="DN17" s="122" t="str">
        <f ca="1">空き状況確認テーブル!DN18</f>
        <v>△</v>
      </c>
      <c r="DO17" s="122" t="str">
        <f ca="1">空き状況確認テーブル!DO18</f>
        <v>〇</v>
      </c>
      <c r="DP17" s="122" t="str">
        <f ca="1">空き状況確認テーブル!DP18</f>
        <v>〇</v>
      </c>
      <c r="DQ17" s="122" t="str">
        <f ca="1">空き状況確認テーブル!DQ18</f>
        <v>〇</v>
      </c>
      <c r="DR17" s="122" t="str">
        <f ca="1">空き状況確認テーブル!DR18</f>
        <v>〇</v>
      </c>
      <c r="DS17" s="122" t="str">
        <f ca="1">空き状況確認テーブル!DS18</f>
        <v>〇</v>
      </c>
      <c r="DT17" s="122" t="str">
        <f ca="1">空き状況確認テーブル!DT18</f>
        <v>〇</v>
      </c>
      <c r="DU17" s="122" t="str">
        <f ca="1">空き状況確認テーブル!DU18</f>
        <v>〇</v>
      </c>
      <c r="DV17" s="122" t="str">
        <f ca="1">空き状況確認テーブル!DV18</f>
        <v>〇</v>
      </c>
      <c r="DW17" s="122" t="str">
        <f ca="1">空き状況確認テーブル!DW18</f>
        <v>△</v>
      </c>
      <c r="DX17" s="122" t="str">
        <f ca="1">空き状況確認テーブル!DX18</f>
        <v>△</v>
      </c>
      <c r="DY17" s="122" t="str">
        <f ca="1">空き状況確認テーブル!DY18</f>
        <v>△</v>
      </c>
      <c r="DZ17" s="122" t="str">
        <f ca="1">空き状況確認テーブル!DZ18</f>
        <v>△</v>
      </c>
      <c r="EA17" s="122" t="str">
        <f ca="1">空き状況確認テーブル!EA18</f>
        <v>△</v>
      </c>
      <c r="EB17" s="122" t="str">
        <f ca="1">空き状況確認テーブル!EB18</f>
        <v>△</v>
      </c>
      <c r="EC17" s="123" t="str">
        <f ca="1">空き状況確認テーブル!EC18</f>
        <v>△</v>
      </c>
      <c r="ED17" s="121" t="str">
        <f ca="1">空き状況確認テーブル!ED18</f>
        <v>×</v>
      </c>
      <c r="EE17" s="122" t="str">
        <f ca="1">空き状況確認テーブル!EE18</f>
        <v>×</v>
      </c>
      <c r="EF17" s="122" t="str">
        <f ca="1">空き状況確認テーブル!EF18</f>
        <v>×</v>
      </c>
      <c r="EG17" s="122" t="str">
        <f ca="1">空き状況確認テーブル!EG18</f>
        <v>×</v>
      </c>
      <c r="EH17" s="122" t="str">
        <f ca="1">空き状況確認テーブル!EH18</f>
        <v>×</v>
      </c>
      <c r="EI17" s="122" t="str">
        <f ca="1">空き状況確認テーブル!EI18</f>
        <v>×</v>
      </c>
      <c r="EJ17" s="122" t="str">
        <f ca="1">空き状況確認テーブル!EJ18</f>
        <v>×</v>
      </c>
      <c r="EK17" s="122" t="str">
        <f ca="1">空き状況確認テーブル!EK18</f>
        <v>×</v>
      </c>
      <c r="EL17" s="122" t="str">
        <f ca="1">空き状況確認テーブル!EL18</f>
        <v>×</v>
      </c>
      <c r="EM17" s="122" t="str">
        <f ca="1">空き状況確認テーブル!EM18</f>
        <v>×</v>
      </c>
      <c r="EN17" s="122" t="str">
        <f ca="1">空き状況確認テーブル!EN18</f>
        <v>×</v>
      </c>
      <c r="EO17" s="122" t="str">
        <f ca="1">空き状況確認テーブル!EO18</f>
        <v>×</v>
      </c>
      <c r="EP17" s="122" t="str">
        <f ca="1">空き状況確認テーブル!EP18</f>
        <v>×</v>
      </c>
      <c r="EQ17" s="122" t="str">
        <f ca="1">空き状況確認テーブル!EQ18</f>
        <v>×</v>
      </c>
      <c r="ER17" s="122" t="str">
        <f ca="1">空き状況確認テーブル!ER18</f>
        <v>×</v>
      </c>
      <c r="ES17" s="122" t="str">
        <f ca="1">空き状況確認テーブル!ES18</f>
        <v>×</v>
      </c>
      <c r="ET17" s="122" t="str">
        <f ca="1">空き状況確認テーブル!ET18</f>
        <v>×</v>
      </c>
      <c r="EU17" s="122" t="str">
        <f ca="1">空き状況確認テーブル!EU18</f>
        <v>×</v>
      </c>
      <c r="EV17" s="122" t="str">
        <f ca="1">空き状況確認テーブル!EV18</f>
        <v>×</v>
      </c>
      <c r="EW17" s="122" t="str">
        <f ca="1">空き状況確認テーブル!EW18</f>
        <v>×</v>
      </c>
      <c r="EX17" s="122" t="str">
        <f ca="1">空き状況確認テーブル!EX18</f>
        <v>×</v>
      </c>
      <c r="EY17" s="122" t="str">
        <f ca="1">空き状況確認テーブル!EY18</f>
        <v>×</v>
      </c>
      <c r="EZ17" s="122" t="str">
        <f ca="1">空き状況確認テーブル!EZ18</f>
        <v>×</v>
      </c>
      <c r="FA17" s="123" t="str">
        <f ca="1">空き状況確認テーブル!FA18</f>
        <v>×</v>
      </c>
      <c r="FB17" s="121" t="str">
        <f ca="1">空き状況確認テーブル!FB18</f>
        <v>×</v>
      </c>
      <c r="FC17" s="122" t="str">
        <f ca="1">空き状況確認テーブル!FC18</f>
        <v>×</v>
      </c>
      <c r="FD17" s="122" t="str">
        <f ca="1">空き状況確認テーブル!FD18</f>
        <v>×</v>
      </c>
      <c r="FE17" s="122" t="str">
        <f ca="1">空き状況確認テーブル!FE18</f>
        <v>×</v>
      </c>
      <c r="FF17" s="122" t="str">
        <f ca="1">空き状況確認テーブル!FF18</f>
        <v>×</v>
      </c>
      <c r="FG17" s="122" t="str">
        <f ca="1">空き状況確認テーブル!FG18</f>
        <v>×</v>
      </c>
      <c r="FH17" s="122" t="str">
        <f ca="1">空き状況確認テーブル!FH18</f>
        <v>×</v>
      </c>
      <c r="FI17" s="122" t="str">
        <f ca="1">空き状況確認テーブル!FI18</f>
        <v>×</v>
      </c>
      <c r="FJ17" s="122" t="str">
        <f ca="1">空き状況確認テーブル!FJ18</f>
        <v>×</v>
      </c>
      <c r="FK17" s="122" t="str">
        <f ca="1">空き状況確認テーブル!FK18</f>
        <v>×</v>
      </c>
      <c r="FL17" s="122" t="str">
        <f ca="1">空き状況確認テーブル!FL18</f>
        <v>×</v>
      </c>
      <c r="FM17" s="122" t="str">
        <f ca="1">空き状況確認テーブル!FM18</f>
        <v>×</v>
      </c>
      <c r="FN17" s="122" t="str">
        <f ca="1">空き状況確認テーブル!FN18</f>
        <v>×</v>
      </c>
      <c r="FO17" s="122" t="str">
        <f ca="1">空き状況確認テーブル!FO18</f>
        <v>×</v>
      </c>
      <c r="FP17" s="122" t="str">
        <f ca="1">空き状況確認テーブル!FP18</f>
        <v>×</v>
      </c>
      <c r="FQ17" s="122" t="str">
        <f ca="1">空き状況確認テーブル!FQ18</f>
        <v>×</v>
      </c>
      <c r="FR17" s="122" t="str">
        <f ca="1">空き状況確認テーブル!FR18</f>
        <v>×</v>
      </c>
      <c r="FS17" s="122" t="str">
        <f ca="1">空き状況確認テーブル!FS18</f>
        <v>×</v>
      </c>
      <c r="FT17" s="122" t="str">
        <f ca="1">空き状況確認テーブル!FT18</f>
        <v>×</v>
      </c>
      <c r="FU17" s="122" t="str">
        <f ca="1">空き状況確認テーブル!FU18</f>
        <v>×</v>
      </c>
      <c r="FV17" s="122" t="str">
        <f ca="1">空き状況確認テーブル!FV18</f>
        <v>×</v>
      </c>
      <c r="FW17" s="122" t="str">
        <f ca="1">空き状況確認テーブル!FW18</f>
        <v>×</v>
      </c>
      <c r="FX17" s="122" t="str">
        <f ca="1">空き状況確認テーブル!FX18</f>
        <v>×</v>
      </c>
      <c r="FY17" s="123" t="str">
        <f ca="1">空き状況確認テーブル!FY18</f>
        <v>×</v>
      </c>
    </row>
    <row r="18" spans="1:181">
      <c r="A18" s="16"/>
      <c r="B18" s="175" t="s">
        <v>368</v>
      </c>
      <c r="C18" s="195" t="s">
        <v>409</v>
      </c>
      <c r="D18" s="11" t="s">
        <v>160</v>
      </c>
      <c r="E18" s="10" t="str">
        <f>INDEX(施設情報!$D$1:$D$1000,MATCH(D18,施設情報!$C$1:$C$1000,0))</f>
        <v>1</v>
      </c>
      <c r="F18" s="11" t="s">
        <v>275</v>
      </c>
      <c r="G18" s="8" t="str">
        <f t="shared" si="8"/>
        <v>010-46391</v>
      </c>
      <c r="H18" s="10" t="str">
        <f t="shared" si="9"/>
        <v>010-46392</v>
      </c>
      <c r="I18" s="10" t="str">
        <f t="shared" si="10"/>
        <v>010-46393</v>
      </c>
      <c r="J18" s="10" t="str">
        <f t="shared" si="11"/>
        <v>010-46394</v>
      </c>
      <c r="K18" s="10" t="str">
        <f t="shared" si="12"/>
        <v>010-46395</v>
      </c>
      <c r="L18" s="10" t="str">
        <f t="shared" si="13"/>
        <v>010-46396</v>
      </c>
      <c r="M18" s="10" t="str">
        <f t="shared" si="14"/>
        <v>010-46397</v>
      </c>
      <c r="N18" s="121" t="str">
        <f ca="1">空き状況確認テーブル!N19</f>
        <v>△</v>
      </c>
      <c r="O18" s="122" t="str">
        <f ca="1">空き状況確認テーブル!O19</f>
        <v>△</v>
      </c>
      <c r="P18" s="122" t="str">
        <f ca="1">空き状況確認テーブル!P19</f>
        <v>△</v>
      </c>
      <c r="Q18" s="122" t="str">
        <f ca="1">空き状況確認テーブル!Q19</f>
        <v>△</v>
      </c>
      <c r="R18" s="122" t="str">
        <f ca="1">空き状況確認テーブル!R19</f>
        <v>△</v>
      </c>
      <c r="S18" s="122" t="str">
        <f ca="1">空き状況確認テーブル!S19</f>
        <v>△</v>
      </c>
      <c r="T18" s="219" t="str">
        <f ca="1">IF(COUNTIF(空き状況確認テーブル!T19:V19,"×")&lt;&gt;0,"×",IF(COUNTIF(空き状況確認テーブル!T19:V19,"△")&lt;&gt;0,"△",IF(COUNTIF(空き状況確認テーブル!T19:V19,"△")&lt;&gt;0,"△","〇")))</f>
        <v>△</v>
      </c>
      <c r="U18" s="220"/>
      <c r="V18" s="221"/>
      <c r="W18" s="222" t="str">
        <f ca="1">IF(COUNTIF(空き状況確認テーブル!W19:Z19,"×")&lt;&gt;0,"×",IF(COUNTIF(空き状況確認テーブル!W19:Z19,"△")&lt;&gt;0,"△",IF(COUNTIF(空き状況確認テーブル!W19:Z19,"△")&lt;&gt;0,"△","〇")))</f>
        <v>〇</v>
      </c>
      <c r="X18" s="222"/>
      <c r="Y18" s="222"/>
      <c r="Z18" s="222"/>
      <c r="AA18" s="222" t="str">
        <f ca="1">IF(COUNTIF(空き状況確認テーブル!AA19:AD19,"×")&lt;&gt;0,"×",IF(COUNTIF(空き状況確認テーブル!AA19:AD19,"△")&lt;&gt;0,"△",IF(COUNTIF(空き状況確認テーブル!AA19:AD19,"△")&lt;&gt;0,"△","〇")))</f>
        <v>〇</v>
      </c>
      <c r="AB18" s="222"/>
      <c r="AC18" s="222"/>
      <c r="AD18" s="222"/>
      <c r="AE18" s="222" t="str">
        <f ca="1">IF(COUNTIF(空き状況確認テーブル!AE19:AH19,"×")&lt;&gt;0,"×",IF(COUNTIF(空き状況確認テーブル!AE19:AH19,"△")&lt;&gt;0,"△",IF(COUNTIF(空き状況確認テーブル!AE19:AH19,"△")&lt;&gt;0,"△","〇")))</f>
        <v>△</v>
      </c>
      <c r="AF18" s="222"/>
      <c r="AG18" s="222"/>
      <c r="AH18" s="222"/>
      <c r="AI18" s="219" t="str">
        <f ca="1">IF(COUNTIF(空き状況確認テーブル!AI19:AK19,"×")&lt;&gt;0,"×",IF(COUNTIF(空き状況確認テーブル!AI19:AK19,"△")&lt;&gt;0,"△",IF(COUNTIF(空き状況確認テーブル!AI19:AK19,"△")&lt;&gt;0,"△","〇")))</f>
        <v>△</v>
      </c>
      <c r="AJ18" s="220"/>
      <c r="AK18" s="223"/>
      <c r="AL18" s="121" t="str">
        <f ca="1">空き状況確認テーブル!AL19</f>
        <v>△</v>
      </c>
      <c r="AM18" s="122" t="str">
        <f ca="1">空き状況確認テーブル!AM19</f>
        <v>△</v>
      </c>
      <c r="AN18" s="122" t="str">
        <f ca="1">空き状況確認テーブル!AN19</f>
        <v>△</v>
      </c>
      <c r="AO18" s="122" t="str">
        <f ca="1">空き状況確認テーブル!AO19</f>
        <v>△</v>
      </c>
      <c r="AP18" s="122" t="str">
        <f ca="1">空き状況確認テーブル!AP19</f>
        <v>△</v>
      </c>
      <c r="AQ18" s="122" t="str">
        <f ca="1">空き状況確認テーブル!AQ19</f>
        <v>△</v>
      </c>
      <c r="AR18" s="219" t="str">
        <f ca="1">IF(COUNTIF(空き状況確認テーブル!AR19:AT19,"×")&lt;&gt;0,"×",IF(COUNTIF(空き状況確認テーブル!AR19:AT19,"△")&lt;&gt;0,"△",IF(COUNTIF(空き状況確認テーブル!AR19:AT19,"△")&lt;&gt;0,"△","〇")))</f>
        <v>×</v>
      </c>
      <c r="AS18" s="220"/>
      <c r="AT18" s="221"/>
      <c r="AU18" s="222" t="str">
        <f ca="1">IF(COUNTIF(空き状況確認テーブル!AU19:AX19,"×")&lt;&gt;0,"×",IF(COUNTIF(空き状況確認テーブル!AU19:AX19,"△")&lt;&gt;0,"△",IF(COUNTIF(空き状況確認テーブル!AU19:AX19,"△")&lt;&gt;0,"△","〇")))</f>
        <v>×</v>
      </c>
      <c r="AV18" s="222"/>
      <c r="AW18" s="222"/>
      <c r="AX18" s="222"/>
      <c r="AY18" s="222" t="str">
        <f ca="1">IF(COUNTIF(空き状況確認テーブル!AY19:BB19,"×")&lt;&gt;0,"×",IF(COUNTIF(空き状況確認テーブル!AY19:BB19,"△")&lt;&gt;0,"△",IF(COUNTIF(空き状況確認テーブル!AY19:BB19,"△")&lt;&gt;0,"△","〇")))</f>
        <v>×</v>
      </c>
      <c r="AZ18" s="222"/>
      <c r="BA18" s="222"/>
      <c r="BB18" s="222"/>
      <c r="BC18" s="222" t="str">
        <f ca="1">IF(COUNTIF(空き状況確認テーブル!BC19:BF19,"×")&lt;&gt;0,"×",IF(COUNTIF(空き状況確認テーブル!BC19:BF19,"△")&lt;&gt;0,"△",IF(COUNTIF(空き状況確認テーブル!BC19:BF19,"△")&lt;&gt;0,"△","〇")))</f>
        <v>△</v>
      </c>
      <c r="BD18" s="222"/>
      <c r="BE18" s="222"/>
      <c r="BF18" s="222"/>
      <c r="BG18" s="219" t="str">
        <f ca="1">IF(COUNTIF(空き状況確認テーブル!BG19:BI19,"×")&lt;&gt;0,"×",IF(COUNTIF(空き状況確認テーブル!BG19:BI19,"△")&lt;&gt;0,"△",IF(COUNTIF(空き状況確認テーブル!BG19:BI19,"△")&lt;&gt;0,"△","〇")))</f>
        <v>△</v>
      </c>
      <c r="BH18" s="220"/>
      <c r="BI18" s="223"/>
      <c r="BJ18" s="121" t="str">
        <f ca="1">空き状況確認テーブル!BJ19</f>
        <v>△</v>
      </c>
      <c r="BK18" s="122" t="str">
        <f ca="1">空き状況確認テーブル!BK19</f>
        <v>△</v>
      </c>
      <c r="BL18" s="122" t="str">
        <f ca="1">空き状況確認テーブル!BL19</f>
        <v>△</v>
      </c>
      <c r="BM18" s="122" t="str">
        <f ca="1">空き状況確認テーブル!BM19</f>
        <v>△</v>
      </c>
      <c r="BN18" s="122" t="str">
        <f ca="1">空き状況確認テーブル!BN19</f>
        <v>△</v>
      </c>
      <c r="BO18" s="122" t="str">
        <f ca="1">空き状況確認テーブル!BO19</f>
        <v>△</v>
      </c>
      <c r="BP18" s="219" t="str">
        <f ca="1">IF(COUNTIF(空き状況確認テーブル!BP19:BR19,"×")&lt;&gt;0,"×",IF(COUNTIF(空き状況確認テーブル!BP19:BR19,"△")&lt;&gt;0,"△",IF(COUNTIF(空き状況確認テーブル!BP19:BR19,"△")&lt;&gt;0,"△","〇")))</f>
        <v>△</v>
      </c>
      <c r="BQ18" s="220"/>
      <c r="BR18" s="221"/>
      <c r="BS18" s="222" t="str">
        <f ca="1">IF(COUNTIF(空き状況確認テーブル!BS19:BV19,"×")&lt;&gt;0,"×",IF(COUNTIF(空き状況確認テーブル!BS19:BV19,"△")&lt;&gt;0,"△",IF(COUNTIF(空き状況確認テーブル!BS19:BV19,"△")&lt;&gt;0,"△","〇")))</f>
        <v>〇</v>
      </c>
      <c r="BT18" s="222"/>
      <c r="BU18" s="222"/>
      <c r="BV18" s="222"/>
      <c r="BW18" s="222" t="str">
        <f ca="1">IF(COUNTIF(空き状況確認テーブル!BW19:BZ19,"×")&lt;&gt;0,"×",IF(COUNTIF(空き状況確認テーブル!BW19:BZ19,"△")&lt;&gt;0,"△",IF(COUNTIF(空き状況確認テーブル!BW19:BZ19,"△")&lt;&gt;0,"△","〇")))</f>
        <v>〇</v>
      </c>
      <c r="BX18" s="222"/>
      <c r="BY18" s="222"/>
      <c r="BZ18" s="222"/>
      <c r="CA18" s="222" t="str">
        <f ca="1">IF(COUNTIF(空き状況確認テーブル!CA19:CD19,"×")&lt;&gt;0,"×",IF(COUNTIF(空き状況確認テーブル!CA19:CD19,"△")&lt;&gt;0,"△",IF(COUNTIF(空き状況確認テーブル!CA19:CD19,"△")&lt;&gt;0,"△","〇")))</f>
        <v>△</v>
      </c>
      <c r="CB18" s="222"/>
      <c r="CC18" s="222"/>
      <c r="CD18" s="222"/>
      <c r="CE18" s="219" t="str">
        <f ca="1">IF(COUNTIF(空き状況確認テーブル!CE19:CG19,"×")&lt;&gt;0,"×",IF(COUNTIF(空き状況確認テーブル!CE19:CG19,"△")&lt;&gt;0,"△",IF(COUNTIF(空き状況確認テーブル!CE19:CG19,"△")&lt;&gt;0,"△","〇")))</f>
        <v>△</v>
      </c>
      <c r="CF18" s="220"/>
      <c r="CG18" s="223"/>
      <c r="CH18" s="187" t="str">
        <f ca="1">空き状況確認テーブル!CH19</f>
        <v>△</v>
      </c>
      <c r="CI18" s="122" t="str">
        <f ca="1">空き状況確認テーブル!CI19</f>
        <v>△</v>
      </c>
      <c r="CJ18" s="122" t="str">
        <f ca="1">空き状況確認テーブル!CJ19</f>
        <v>△</v>
      </c>
      <c r="CK18" s="122" t="str">
        <f ca="1">空き状況確認テーブル!CK19</f>
        <v>△</v>
      </c>
      <c r="CL18" s="122" t="str">
        <f ca="1">空き状況確認テーブル!CL19</f>
        <v>△</v>
      </c>
      <c r="CM18" s="122" t="str">
        <f ca="1">空き状況確認テーブル!CM19</f>
        <v>△</v>
      </c>
      <c r="CN18" s="219" t="str">
        <f ca="1">IF(COUNTIF(空き状況確認テーブル!CN19:CP19,"×")&lt;&gt;0,"×",IF(COUNTIF(空き状況確認テーブル!CN19:CP19,"△")&lt;&gt;0,"△",IF(COUNTIF(空き状況確認テーブル!CN19:CP19,"△")&lt;&gt;0,"△","〇")))</f>
        <v>△</v>
      </c>
      <c r="CO18" s="220"/>
      <c r="CP18" s="221"/>
      <c r="CQ18" s="222" t="str">
        <f ca="1">IF(COUNTIF(空き状況確認テーブル!CQ19:CT19,"×")&lt;&gt;0,"×",IF(COUNTIF(空き状況確認テーブル!CQ19:CT19,"△")&lt;&gt;0,"△",IF(COUNTIF(空き状況確認テーブル!CQ19:CT19,"△")&lt;&gt;0,"△","〇")))</f>
        <v>〇</v>
      </c>
      <c r="CR18" s="222"/>
      <c r="CS18" s="222"/>
      <c r="CT18" s="222"/>
      <c r="CU18" s="222" t="str">
        <f ca="1">IF(COUNTIF(空き状況確認テーブル!CU19:CX19,"×")&lt;&gt;0,"×",IF(COUNTIF(空き状況確認テーブル!CU19:CX19,"△")&lt;&gt;0,"△",IF(COUNTIF(空き状況確認テーブル!CU19:CX19,"△")&lt;&gt;0,"△","〇")))</f>
        <v>〇</v>
      </c>
      <c r="CV18" s="222"/>
      <c r="CW18" s="222"/>
      <c r="CX18" s="222"/>
      <c r="CY18" s="222" t="str">
        <f ca="1">IF(COUNTIF(空き状況確認テーブル!CY19:DB19,"×")&lt;&gt;0,"×",IF(COUNTIF(空き状況確認テーブル!CY19:DB19,"△")&lt;&gt;0,"△",IF(COUNTIF(空き状況確認テーブル!CY19:DB19,"△")&lt;&gt;0,"△","〇")))</f>
        <v>△</v>
      </c>
      <c r="CZ18" s="222"/>
      <c r="DA18" s="222"/>
      <c r="DB18" s="222"/>
      <c r="DC18" s="219" t="str">
        <f ca="1">IF(COUNTIF(空き状況確認テーブル!DC19:DE19,"×")&lt;&gt;0,"×",IF(COUNTIF(空き状況確認テーブル!DC19:DE19,"△")&lt;&gt;0,"△",IF(COUNTIF(空き状況確認テーブル!DC19:DE19,"△")&lt;&gt;0,"△","〇")))</f>
        <v>△</v>
      </c>
      <c r="DD18" s="220"/>
      <c r="DE18" s="223"/>
      <c r="DF18" s="121" t="str">
        <f ca="1">空き状況確認テーブル!DF19</f>
        <v>△</v>
      </c>
      <c r="DG18" s="122" t="str">
        <f ca="1">空き状況確認テーブル!DG19</f>
        <v>△</v>
      </c>
      <c r="DH18" s="122" t="str">
        <f ca="1">空き状況確認テーブル!DH19</f>
        <v>△</v>
      </c>
      <c r="DI18" s="122" t="str">
        <f ca="1">空き状況確認テーブル!DI19</f>
        <v>△</v>
      </c>
      <c r="DJ18" s="122" t="str">
        <f ca="1">空き状況確認テーブル!DJ19</f>
        <v>△</v>
      </c>
      <c r="DK18" s="122" t="str">
        <f ca="1">空き状況確認テーブル!DK19</f>
        <v>△</v>
      </c>
      <c r="DL18" s="219" t="str">
        <f ca="1">IF(COUNTIF(空き状況確認テーブル!DL19:DN19,"×")&lt;&gt;0,"×",IF(COUNTIF(空き状況確認テーブル!DL19:DN19,"△")&lt;&gt;0,"△",IF(COUNTIF(空き状況確認テーブル!DL19:DN19,"△")&lt;&gt;0,"△","〇")))</f>
        <v>△</v>
      </c>
      <c r="DM18" s="220"/>
      <c r="DN18" s="221"/>
      <c r="DO18" s="222" t="str">
        <f ca="1">IF(COUNTIF(空き状況確認テーブル!DO19:DR19,"×")&lt;&gt;0,"×",IF(COUNTIF(空き状況確認テーブル!DO19:DR19,"△")&lt;&gt;0,"△",IF(COUNTIF(空き状況確認テーブル!DO19:DR19,"△")&lt;&gt;0,"△","〇")))</f>
        <v>〇</v>
      </c>
      <c r="DP18" s="222"/>
      <c r="DQ18" s="222"/>
      <c r="DR18" s="222"/>
      <c r="DS18" s="222" t="str">
        <f ca="1">IF(COUNTIF(空き状況確認テーブル!DS19:DV19,"×")&lt;&gt;0,"×",IF(COUNTIF(空き状況確認テーブル!DS19:DV19,"△")&lt;&gt;0,"△",IF(COUNTIF(空き状況確認テーブル!DS19:DV19,"△")&lt;&gt;0,"△","〇")))</f>
        <v>〇</v>
      </c>
      <c r="DT18" s="222"/>
      <c r="DU18" s="222"/>
      <c r="DV18" s="222"/>
      <c r="DW18" s="222" t="str">
        <f ca="1">IF(COUNTIF(空き状況確認テーブル!DW19:DZ19,"×")&lt;&gt;0,"×",IF(COUNTIF(空き状況確認テーブル!DW19:DZ19,"△")&lt;&gt;0,"△",IF(COUNTIF(空き状況確認テーブル!DW19:DZ19,"△")&lt;&gt;0,"△","〇")))</f>
        <v>△</v>
      </c>
      <c r="DX18" s="222"/>
      <c r="DY18" s="222"/>
      <c r="DZ18" s="222"/>
      <c r="EA18" s="219" t="str">
        <f ca="1">IF(COUNTIF(空き状況確認テーブル!EA19:EC19,"×")&lt;&gt;0,"×",IF(COUNTIF(空き状況確認テーブル!EA19:EC19,"△")&lt;&gt;0,"△",IF(COUNTIF(空き状況確認テーブル!EA19:EC19,"△")&lt;&gt;0,"△","〇")))</f>
        <v>△</v>
      </c>
      <c r="EB18" s="220"/>
      <c r="EC18" s="223"/>
      <c r="ED18" s="121" t="str">
        <f ca="1">空き状況確認テーブル!ED19</f>
        <v>×</v>
      </c>
      <c r="EE18" s="122" t="str">
        <f ca="1">空き状況確認テーブル!EE19</f>
        <v>×</v>
      </c>
      <c r="EF18" s="122" t="str">
        <f ca="1">空き状況確認テーブル!EF19</f>
        <v>×</v>
      </c>
      <c r="EG18" s="122" t="str">
        <f ca="1">空き状況確認テーブル!EG19</f>
        <v>×</v>
      </c>
      <c r="EH18" s="122" t="str">
        <f ca="1">空き状況確認テーブル!EH19</f>
        <v>×</v>
      </c>
      <c r="EI18" s="122" t="str">
        <f ca="1">空き状況確認テーブル!EI19</f>
        <v>×</v>
      </c>
      <c r="EJ18" s="219" t="str">
        <f ca="1">IF(COUNTIF(空き状況確認テーブル!EJ19:EL19,"×")&lt;&gt;0,"×",IF(COUNTIF(空き状況確認テーブル!EJ19:EL19,"△")&lt;&gt;0,"△",IF(COUNTIF(空き状況確認テーブル!EJ19:EL19,"△")&lt;&gt;0,"△","〇")))</f>
        <v>×</v>
      </c>
      <c r="EK18" s="220"/>
      <c r="EL18" s="221"/>
      <c r="EM18" s="222" t="str">
        <f ca="1">IF(COUNTIF(空き状況確認テーブル!EM19:EP19,"×")&lt;&gt;0,"×",IF(COUNTIF(空き状況確認テーブル!EM19:EP19,"△")&lt;&gt;0,"△",IF(COUNTIF(空き状況確認テーブル!EM19:EP19,"△")&lt;&gt;0,"△","〇")))</f>
        <v>×</v>
      </c>
      <c r="EN18" s="222"/>
      <c r="EO18" s="222"/>
      <c r="EP18" s="222"/>
      <c r="EQ18" s="222" t="str">
        <f ca="1">IF(COUNTIF(空き状況確認テーブル!EQ19:ET19,"×")&lt;&gt;0,"×",IF(COUNTIF(空き状況確認テーブル!EQ19:ET19,"△")&lt;&gt;0,"△",IF(COUNTIF(空き状況確認テーブル!EQ19:ET19,"△")&lt;&gt;0,"△","〇")))</f>
        <v>×</v>
      </c>
      <c r="ER18" s="222"/>
      <c r="ES18" s="222"/>
      <c r="ET18" s="222"/>
      <c r="EU18" s="222" t="str">
        <f ca="1">IF(COUNTIF(空き状況確認テーブル!EU19:EX19,"×")&lt;&gt;0,"×",IF(COUNTIF(空き状況確認テーブル!EU19:EX19,"△")&lt;&gt;0,"△",IF(COUNTIF(空き状況確認テーブル!EU19:EX19,"△")&lt;&gt;0,"△","〇")))</f>
        <v>×</v>
      </c>
      <c r="EV18" s="222"/>
      <c r="EW18" s="222"/>
      <c r="EX18" s="222"/>
      <c r="EY18" s="219" t="str">
        <f ca="1">IF(COUNTIF(空き状況確認テーブル!EY19:FA19,"×")&lt;&gt;0,"×",IF(COUNTIF(空き状況確認テーブル!EY19:FA19,"△")&lt;&gt;0,"△",IF(COUNTIF(空き状況確認テーブル!EY19:FA19,"△")&lt;&gt;0,"△","〇")))</f>
        <v>×</v>
      </c>
      <c r="EZ18" s="220"/>
      <c r="FA18" s="223"/>
      <c r="FB18" s="121" t="str">
        <f ca="1">空き状況確認テーブル!FB19</f>
        <v>×</v>
      </c>
      <c r="FC18" s="122" t="str">
        <f ca="1">空き状況確認テーブル!FC19</f>
        <v>×</v>
      </c>
      <c r="FD18" s="122" t="str">
        <f ca="1">空き状況確認テーブル!FD19</f>
        <v>×</v>
      </c>
      <c r="FE18" s="122" t="str">
        <f ca="1">空き状況確認テーブル!FE19</f>
        <v>×</v>
      </c>
      <c r="FF18" s="122" t="str">
        <f ca="1">空き状況確認テーブル!FF19</f>
        <v>×</v>
      </c>
      <c r="FG18" s="122" t="str">
        <f ca="1">空き状況確認テーブル!FG19</f>
        <v>×</v>
      </c>
      <c r="FH18" s="219" t="str">
        <f ca="1">IF(COUNTIF(空き状況確認テーブル!FH19:FJ19,"×")&lt;&gt;0,"×",IF(COUNTIF(空き状況確認テーブル!FH19:FJ19,"△")&lt;&gt;0,"△",IF(COUNTIF(空き状況確認テーブル!FH19:FJ19,"△")&lt;&gt;0,"△","〇")))</f>
        <v>×</v>
      </c>
      <c r="FI18" s="220"/>
      <c r="FJ18" s="221"/>
      <c r="FK18" s="222" t="str">
        <f ca="1">IF(COUNTIF(空き状況確認テーブル!FK19:FN19,"×")&lt;&gt;0,"×",IF(COUNTIF(空き状況確認テーブル!FK19:FN19,"△")&lt;&gt;0,"△",IF(COUNTIF(空き状況確認テーブル!FK19:FN19,"△")&lt;&gt;0,"△","〇")))</f>
        <v>×</v>
      </c>
      <c r="FL18" s="222"/>
      <c r="FM18" s="222"/>
      <c r="FN18" s="222"/>
      <c r="FO18" s="222" t="str">
        <f ca="1">IF(COUNTIF(空き状況確認テーブル!FO19:FR19,"×")&lt;&gt;0,"×",IF(COUNTIF(空き状況確認テーブル!FO19:FR19,"△")&lt;&gt;0,"△",IF(COUNTIF(空き状況確認テーブル!FO19:FR19,"△")&lt;&gt;0,"△","〇")))</f>
        <v>×</v>
      </c>
      <c r="FP18" s="222"/>
      <c r="FQ18" s="222"/>
      <c r="FR18" s="222"/>
      <c r="FS18" s="222" t="str">
        <f ca="1">IF(COUNTIF(空き状況確認テーブル!FS19:FV19,"×")&lt;&gt;0,"×",IF(COUNTIF(空き状況確認テーブル!FS19:FV19,"△")&lt;&gt;0,"△",IF(COUNTIF(空き状況確認テーブル!FS19:FV19,"△")&lt;&gt;0,"△","〇")))</f>
        <v>×</v>
      </c>
      <c r="FT18" s="222"/>
      <c r="FU18" s="222"/>
      <c r="FV18" s="222"/>
      <c r="FW18" s="219" t="str">
        <f ca="1">IF(COUNTIF(空き状況確認テーブル!FW19:FY19,"×")&lt;&gt;0,"×",IF(COUNTIF(空き状況確認テーブル!FW19:FY19,"△")&lt;&gt;0,"△",IF(COUNTIF(空き状況確認テーブル!FW19:FY19,"△")&lt;&gt;0,"△","〇")))</f>
        <v>×</v>
      </c>
      <c r="FX18" s="220"/>
      <c r="FY18" s="223"/>
    </row>
    <row r="19" spans="1:181">
      <c r="A19" s="16"/>
      <c r="B19" s="166" t="s">
        <v>353</v>
      </c>
      <c r="C19" s="195" t="s">
        <v>447</v>
      </c>
      <c r="D19" s="11" t="s">
        <v>161</v>
      </c>
      <c r="E19" s="10" t="str">
        <f>INDEX(施設情報!$D$1:$D$1000,MATCH(D19,施設情報!$C$1:$C$1000,0))</f>
        <v>1</v>
      </c>
      <c r="F19" s="11" t="s">
        <v>275</v>
      </c>
      <c r="G19" s="8" t="str">
        <f t="shared" si="8"/>
        <v>011-46391</v>
      </c>
      <c r="H19" s="10" t="str">
        <f t="shared" si="9"/>
        <v>011-46392</v>
      </c>
      <c r="I19" s="10" t="str">
        <f t="shared" si="10"/>
        <v>011-46393</v>
      </c>
      <c r="J19" s="10" t="str">
        <f t="shared" si="11"/>
        <v>011-46394</v>
      </c>
      <c r="K19" s="10" t="str">
        <f t="shared" si="12"/>
        <v>011-46395</v>
      </c>
      <c r="L19" s="10" t="str">
        <f t="shared" si="13"/>
        <v>011-46396</v>
      </c>
      <c r="M19" s="10" t="str">
        <f t="shared" si="14"/>
        <v>011-46397</v>
      </c>
      <c r="N19" s="121" t="str">
        <f ca="1">空き状況確認テーブル!N20</f>
        <v>△</v>
      </c>
      <c r="O19" s="122" t="str">
        <f ca="1">空き状況確認テーブル!O20</f>
        <v>△</v>
      </c>
      <c r="P19" s="122" t="str">
        <f ca="1">空き状況確認テーブル!P20</f>
        <v>△</v>
      </c>
      <c r="Q19" s="122" t="str">
        <f ca="1">空き状況確認テーブル!Q20</f>
        <v>△</v>
      </c>
      <c r="R19" s="122" t="str">
        <f ca="1">空き状況確認テーブル!R20</f>
        <v>△</v>
      </c>
      <c r="S19" s="122" t="str">
        <f ca="1">空き状況確認テーブル!S20</f>
        <v>△</v>
      </c>
      <c r="T19" s="219" t="str">
        <f ca="1">IF(COUNTIF(空き状況確認テーブル!T20:V20,"×")&lt;&gt;0,"×",IF(COUNTIF(空き状況確認テーブル!T20:V20,"△")&lt;&gt;0,"△",IF(COUNTIF(空き状況確認テーブル!T20:V20,"△")&lt;&gt;0,"△","〇")))</f>
        <v>△</v>
      </c>
      <c r="U19" s="220"/>
      <c r="V19" s="221"/>
      <c r="W19" s="222" t="str">
        <f ca="1">IF(COUNTIF(空き状況確認テーブル!W20:Z20,"×")&lt;&gt;0,"×",IF(COUNTIF(空き状況確認テーブル!W20:Z20,"△")&lt;&gt;0,"△",IF(COUNTIF(空き状況確認テーブル!W20:Z20,"△")&lt;&gt;0,"△","〇")))</f>
        <v>〇</v>
      </c>
      <c r="X19" s="222"/>
      <c r="Y19" s="222"/>
      <c r="Z19" s="222"/>
      <c r="AA19" s="222" t="str">
        <f ca="1">IF(COUNTIF(空き状況確認テーブル!AA20:AD20,"×")&lt;&gt;0,"×",IF(COUNTIF(空き状況確認テーブル!AA20:AD20,"△")&lt;&gt;0,"△",IF(COUNTIF(空き状況確認テーブル!AA20:AD20,"△")&lt;&gt;0,"△","〇")))</f>
        <v>〇</v>
      </c>
      <c r="AB19" s="222"/>
      <c r="AC19" s="222"/>
      <c r="AD19" s="222"/>
      <c r="AE19" s="222" t="str">
        <f ca="1">IF(COUNTIF(空き状況確認テーブル!AE20:AH20,"×")&lt;&gt;0,"×",IF(COUNTIF(空き状況確認テーブル!AE20:AH20,"△")&lt;&gt;0,"△",IF(COUNTIF(空き状況確認テーブル!AE20:AH20,"△")&lt;&gt;0,"△","〇")))</f>
        <v>△</v>
      </c>
      <c r="AF19" s="222"/>
      <c r="AG19" s="222"/>
      <c r="AH19" s="222"/>
      <c r="AI19" s="219" t="str">
        <f ca="1">IF(COUNTIF(空き状況確認テーブル!AI20:AK20,"×")&lt;&gt;0,"×",IF(COUNTIF(空き状況確認テーブル!AI20:AK20,"△")&lt;&gt;0,"△",IF(COUNTIF(空き状況確認テーブル!AI20:AK20,"△")&lt;&gt;0,"△","〇")))</f>
        <v>△</v>
      </c>
      <c r="AJ19" s="220"/>
      <c r="AK19" s="223"/>
      <c r="AL19" s="121" t="str">
        <f ca="1">空き状況確認テーブル!AL20</f>
        <v>△</v>
      </c>
      <c r="AM19" s="122" t="str">
        <f ca="1">空き状況確認テーブル!AM20</f>
        <v>△</v>
      </c>
      <c r="AN19" s="122" t="str">
        <f ca="1">空き状況確認テーブル!AN20</f>
        <v>△</v>
      </c>
      <c r="AO19" s="122" t="str">
        <f ca="1">空き状況確認テーブル!AO20</f>
        <v>△</v>
      </c>
      <c r="AP19" s="122" t="str">
        <f ca="1">空き状況確認テーブル!AP20</f>
        <v>△</v>
      </c>
      <c r="AQ19" s="122" t="str">
        <f ca="1">空き状況確認テーブル!AQ20</f>
        <v>△</v>
      </c>
      <c r="AR19" s="219" t="str">
        <f ca="1">IF(COUNTIF(空き状況確認テーブル!AR20:AT20,"×")&lt;&gt;0,"×",IF(COUNTIF(空き状況確認テーブル!AR20:AT20,"△")&lt;&gt;0,"△",IF(COUNTIF(空き状況確認テーブル!AR20:AT20,"△")&lt;&gt;0,"△","〇")))</f>
        <v>×</v>
      </c>
      <c r="AS19" s="220"/>
      <c r="AT19" s="221"/>
      <c r="AU19" s="222" t="str">
        <f ca="1">IF(COUNTIF(空き状況確認テーブル!AU20:AX20,"×")&lt;&gt;0,"×",IF(COUNTIF(空き状況確認テーブル!AU20:AX20,"△")&lt;&gt;0,"△",IF(COUNTIF(空き状況確認テーブル!AU20:AX20,"△")&lt;&gt;0,"△","〇")))</f>
        <v>×</v>
      </c>
      <c r="AV19" s="222"/>
      <c r="AW19" s="222"/>
      <c r="AX19" s="222"/>
      <c r="AY19" s="222" t="str">
        <f ca="1">IF(COUNTIF(空き状況確認テーブル!AY20:BB20,"×")&lt;&gt;0,"×",IF(COUNTIF(空き状況確認テーブル!AY20:BB20,"△")&lt;&gt;0,"△",IF(COUNTIF(空き状況確認テーブル!AY20:BB20,"△")&lt;&gt;0,"△","〇")))</f>
        <v>×</v>
      </c>
      <c r="AZ19" s="222"/>
      <c r="BA19" s="222"/>
      <c r="BB19" s="222"/>
      <c r="BC19" s="222" t="str">
        <f ca="1">IF(COUNTIF(空き状況確認テーブル!BC20:BF20,"×")&lt;&gt;0,"×",IF(COUNTIF(空き状況確認テーブル!BC20:BF20,"△")&lt;&gt;0,"△",IF(COUNTIF(空き状況確認テーブル!BC20:BF20,"△")&lt;&gt;0,"△","〇")))</f>
        <v>△</v>
      </c>
      <c r="BD19" s="222"/>
      <c r="BE19" s="222"/>
      <c r="BF19" s="222"/>
      <c r="BG19" s="219" t="str">
        <f ca="1">IF(COUNTIF(空き状況確認テーブル!BG20:BI20,"×")&lt;&gt;0,"×",IF(COUNTIF(空き状況確認テーブル!BG20:BI20,"△")&lt;&gt;0,"△",IF(COUNTIF(空き状況確認テーブル!BG20:BI20,"△")&lt;&gt;0,"△","〇")))</f>
        <v>△</v>
      </c>
      <c r="BH19" s="220"/>
      <c r="BI19" s="223"/>
      <c r="BJ19" s="121" t="str">
        <f ca="1">空き状況確認テーブル!BJ20</f>
        <v>△</v>
      </c>
      <c r="BK19" s="122" t="str">
        <f ca="1">空き状況確認テーブル!BK20</f>
        <v>△</v>
      </c>
      <c r="BL19" s="122" t="str">
        <f ca="1">空き状況確認テーブル!BL20</f>
        <v>△</v>
      </c>
      <c r="BM19" s="122" t="str">
        <f ca="1">空き状況確認テーブル!BM20</f>
        <v>△</v>
      </c>
      <c r="BN19" s="122" t="str">
        <f ca="1">空き状況確認テーブル!BN20</f>
        <v>△</v>
      </c>
      <c r="BO19" s="122" t="str">
        <f ca="1">空き状況確認テーブル!BO20</f>
        <v>△</v>
      </c>
      <c r="BP19" s="219" t="str">
        <f ca="1">IF(COUNTIF(空き状況確認テーブル!BP20:BR20,"×")&lt;&gt;0,"×",IF(COUNTIF(空き状況確認テーブル!BP20:BR20,"△")&lt;&gt;0,"△",IF(COUNTIF(空き状況確認テーブル!BP20:BR20,"△")&lt;&gt;0,"△","〇")))</f>
        <v>△</v>
      </c>
      <c r="BQ19" s="220"/>
      <c r="BR19" s="221"/>
      <c r="BS19" s="222" t="str">
        <f ca="1">IF(COUNTIF(空き状況確認テーブル!BS20:BV20,"×")&lt;&gt;0,"×",IF(COUNTIF(空き状況確認テーブル!BS20:BV20,"△")&lt;&gt;0,"△",IF(COUNTIF(空き状況確認テーブル!BS20:BV20,"△")&lt;&gt;0,"△","〇")))</f>
        <v>〇</v>
      </c>
      <c r="BT19" s="222"/>
      <c r="BU19" s="222"/>
      <c r="BV19" s="222"/>
      <c r="BW19" s="222" t="str">
        <f ca="1">IF(COUNTIF(空き状況確認テーブル!BW20:BZ20,"×")&lt;&gt;0,"×",IF(COUNTIF(空き状況確認テーブル!BW20:BZ20,"△")&lt;&gt;0,"△",IF(COUNTIF(空き状況確認テーブル!BW20:BZ20,"△")&lt;&gt;0,"△","〇")))</f>
        <v>〇</v>
      </c>
      <c r="BX19" s="222"/>
      <c r="BY19" s="222"/>
      <c r="BZ19" s="222"/>
      <c r="CA19" s="222" t="str">
        <f ca="1">IF(COUNTIF(空き状況確認テーブル!CA20:CD20,"×")&lt;&gt;0,"×",IF(COUNTIF(空き状況確認テーブル!CA20:CD20,"△")&lt;&gt;0,"△",IF(COUNTIF(空き状況確認テーブル!CA20:CD20,"△")&lt;&gt;0,"△","〇")))</f>
        <v>△</v>
      </c>
      <c r="CB19" s="222"/>
      <c r="CC19" s="222"/>
      <c r="CD19" s="222"/>
      <c r="CE19" s="219" t="str">
        <f ca="1">IF(COUNTIF(空き状況確認テーブル!CE20:CG20,"×")&lt;&gt;0,"×",IF(COUNTIF(空き状況確認テーブル!CE20:CG20,"△")&lt;&gt;0,"△",IF(COUNTIF(空き状況確認テーブル!CE20:CG20,"△")&lt;&gt;0,"△","〇")))</f>
        <v>△</v>
      </c>
      <c r="CF19" s="220"/>
      <c r="CG19" s="223"/>
      <c r="CH19" s="187" t="str">
        <f ca="1">空き状況確認テーブル!CH20</f>
        <v>△</v>
      </c>
      <c r="CI19" s="122" t="str">
        <f ca="1">空き状況確認テーブル!CI20</f>
        <v>△</v>
      </c>
      <c r="CJ19" s="122" t="str">
        <f ca="1">空き状況確認テーブル!CJ20</f>
        <v>△</v>
      </c>
      <c r="CK19" s="122" t="str">
        <f ca="1">空き状況確認テーブル!CK20</f>
        <v>△</v>
      </c>
      <c r="CL19" s="122" t="str">
        <f ca="1">空き状況確認テーブル!CL20</f>
        <v>△</v>
      </c>
      <c r="CM19" s="122" t="str">
        <f ca="1">空き状況確認テーブル!CM20</f>
        <v>△</v>
      </c>
      <c r="CN19" s="219" t="str">
        <f ca="1">IF(COUNTIF(空き状況確認テーブル!CN20:CP20,"×")&lt;&gt;0,"×",IF(COUNTIF(空き状況確認テーブル!CN20:CP20,"△")&lt;&gt;0,"△",IF(COUNTIF(空き状況確認テーブル!CN20:CP20,"△")&lt;&gt;0,"△","〇")))</f>
        <v>△</v>
      </c>
      <c r="CO19" s="220"/>
      <c r="CP19" s="221"/>
      <c r="CQ19" s="222" t="str">
        <f ca="1">IF(COUNTIF(空き状況確認テーブル!CQ20:CT20,"×")&lt;&gt;0,"×",IF(COUNTIF(空き状況確認テーブル!CQ20:CT20,"△")&lt;&gt;0,"△",IF(COUNTIF(空き状況確認テーブル!CQ20:CT20,"△")&lt;&gt;0,"△","〇")))</f>
        <v>〇</v>
      </c>
      <c r="CR19" s="222"/>
      <c r="CS19" s="222"/>
      <c r="CT19" s="222"/>
      <c r="CU19" s="222" t="str">
        <f ca="1">IF(COUNTIF(空き状況確認テーブル!CU20:CX20,"×")&lt;&gt;0,"×",IF(COUNTIF(空き状況確認テーブル!CU20:CX20,"△")&lt;&gt;0,"△",IF(COUNTIF(空き状況確認テーブル!CU20:CX20,"△")&lt;&gt;0,"△","〇")))</f>
        <v>〇</v>
      </c>
      <c r="CV19" s="222"/>
      <c r="CW19" s="222"/>
      <c r="CX19" s="222"/>
      <c r="CY19" s="222" t="str">
        <f ca="1">IF(COUNTIF(空き状況確認テーブル!CY20:DB20,"×")&lt;&gt;0,"×",IF(COUNTIF(空き状況確認テーブル!CY20:DB20,"△")&lt;&gt;0,"△",IF(COUNTIF(空き状況確認テーブル!CY20:DB20,"△")&lt;&gt;0,"△","〇")))</f>
        <v>△</v>
      </c>
      <c r="CZ19" s="222"/>
      <c r="DA19" s="222"/>
      <c r="DB19" s="222"/>
      <c r="DC19" s="219" t="str">
        <f ca="1">IF(COUNTIF(空き状況確認テーブル!DC20:DE20,"×")&lt;&gt;0,"×",IF(COUNTIF(空き状況確認テーブル!DC20:DE20,"△")&lt;&gt;0,"△",IF(COUNTIF(空き状況確認テーブル!DC20:DE20,"△")&lt;&gt;0,"△","〇")))</f>
        <v>△</v>
      </c>
      <c r="DD19" s="220"/>
      <c r="DE19" s="223"/>
      <c r="DF19" s="121" t="str">
        <f ca="1">空き状況確認テーブル!DF20</f>
        <v>△</v>
      </c>
      <c r="DG19" s="122" t="str">
        <f ca="1">空き状況確認テーブル!DG20</f>
        <v>△</v>
      </c>
      <c r="DH19" s="122" t="str">
        <f ca="1">空き状況確認テーブル!DH20</f>
        <v>△</v>
      </c>
      <c r="DI19" s="122" t="str">
        <f ca="1">空き状況確認テーブル!DI20</f>
        <v>△</v>
      </c>
      <c r="DJ19" s="122" t="str">
        <f ca="1">空き状況確認テーブル!DJ20</f>
        <v>△</v>
      </c>
      <c r="DK19" s="122" t="str">
        <f ca="1">空き状況確認テーブル!DK20</f>
        <v>△</v>
      </c>
      <c r="DL19" s="219" t="str">
        <f ca="1">IF(COUNTIF(空き状況確認テーブル!DL20:DN20,"×")&lt;&gt;0,"×",IF(COUNTIF(空き状況確認テーブル!DL20:DN20,"△")&lt;&gt;0,"△",IF(COUNTIF(空き状況確認テーブル!DL20:DN20,"△")&lt;&gt;0,"△","〇")))</f>
        <v>△</v>
      </c>
      <c r="DM19" s="220"/>
      <c r="DN19" s="221"/>
      <c r="DO19" s="222" t="str">
        <f ca="1">IF(COUNTIF(空き状況確認テーブル!DO20:DR20,"×")&lt;&gt;0,"×",IF(COUNTIF(空き状況確認テーブル!DO20:DR20,"△")&lt;&gt;0,"△",IF(COUNTIF(空き状況確認テーブル!DO20:DR20,"△")&lt;&gt;0,"△","〇")))</f>
        <v>〇</v>
      </c>
      <c r="DP19" s="222"/>
      <c r="DQ19" s="222"/>
      <c r="DR19" s="222"/>
      <c r="DS19" s="222" t="str">
        <f ca="1">IF(COUNTIF(空き状況確認テーブル!DS20:DV20,"×")&lt;&gt;0,"×",IF(COUNTIF(空き状況確認テーブル!DS20:DV20,"△")&lt;&gt;0,"△",IF(COUNTIF(空き状況確認テーブル!DS20:DV20,"△")&lt;&gt;0,"△","〇")))</f>
        <v>〇</v>
      </c>
      <c r="DT19" s="222"/>
      <c r="DU19" s="222"/>
      <c r="DV19" s="222"/>
      <c r="DW19" s="222" t="str">
        <f ca="1">IF(COUNTIF(空き状況確認テーブル!DW20:DZ20,"×")&lt;&gt;0,"×",IF(COUNTIF(空き状況確認テーブル!DW20:DZ20,"△")&lt;&gt;0,"△",IF(COUNTIF(空き状況確認テーブル!DW20:DZ20,"△")&lt;&gt;0,"△","〇")))</f>
        <v>△</v>
      </c>
      <c r="DX19" s="222"/>
      <c r="DY19" s="222"/>
      <c r="DZ19" s="222"/>
      <c r="EA19" s="219" t="str">
        <f ca="1">IF(COUNTIF(空き状況確認テーブル!EA20:EC20,"×")&lt;&gt;0,"×",IF(COUNTIF(空き状況確認テーブル!EA20:EC20,"△")&lt;&gt;0,"△",IF(COUNTIF(空き状況確認テーブル!EA20:EC20,"△")&lt;&gt;0,"△","〇")))</f>
        <v>△</v>
      </c>
      <c r="EB19" s="220"/>
      <c r="EC19" s="223"/>
      <c r="ED19" s="121" t="str">
        <f ca="1">空き状況確認テーブル!ED20</f>
        <v>×</v>
      </c>
      <c r="EE19" s="122" t="str">
        <f ca="1">空き状況確認テーブル!EE20</f>
        <v>×</v>
      </c>
      <c r="EF19" s="122" t="str">
        <f ca="1">空き状況確認テーブル!EF20</f>
        <v>×</v>
      </c>
      <c r="EG19" s="122" t="str">
        <f ca="1">空き状況確認テーブル!EG20</f>
        <v>×</v>
      </c>
      <c r="EH19" s="122" t="str">
        <f ca="1">空き状況確認テーブル!EH20</f>
        <v>×</v>
      </c>
      <c r="EI19" s="122" t="str">
        <f ca="1">空き状況確認テーブル!EI20</f>
        <v>×</v>
      </c>
      <c r="EJ19" s="219" t="str">
        <f ca="1">IF(COUNTIF(空き状況確認テーブル!EJ20:EL20,"×")&lt;&gt;0,"×",IF(COUNTIF(空き状況確認テーブル!EJ20:EL20,"△")&lt;&gt;0,"△",IF(COUNTIF(空き状況確認テーブル!EJ20:EL20,"△")&lt;&gt;0,"△","〇")))</f>
        <v>×</v>
      </c>
      <c r="EK19" s="220"/>
      <c r="EL19" s="221"/>
      <c r="EM19" s="222" t="str">
        <f ca="1">IF(COUNTIF(空き状況確認テーブル!EM20:EP20,"×")&lt;&gt;0,"×",IF(COUNTIF(空き状況確認テーブル!EM20:EP20,"△")&lt;&gt;0,"△",IF(COUNTIF(空き状況確認テーブル!EM20:EP20,"△")&lt;&gt;0,"△","〇")))</f>
        <v>×</v>
      </c>
      <c r="EN19" s="222"/>
      <c r="EO19" s="222"/>
      <c r="EP19" s="222"/>
      <c r="EQ19" s="222" t="str">
        <f ca="1">IF(COUNTIF(空き状況確認テーブル!EQ20:ET20,"×")&lt;&gt;0,"×",IF(COUNTIF(空き状況確認テーブル!EQ20:ET20,"△")&lt;&gt;0,"△",IF(COUNTIF(空き状況確認テーブル!EQ20:ET20,"△")&lt;&gt;0,"△","〇")))</f>
        <v>×</v>
      </c>
      <c r="ER19" s="222"/>
      <c r="ES19" s="222"/>
      <c r="ET19" s="222"/>
      <c r="EU19" s="222" t="str">
        <f ca="1">IF(COUNTIF(空き状況確認テーブル!EU20:EX20,"×")&lt;&gt;0,"×",IF(COUNTIF(空き状況確認テーブル!EU20:EX20,"△")&lt;&gt;0,"△",IF(COUNTIF(空き状況確認テーブル!EU20:EX20,"△")&lt;&gt;0,"△","〇")))</f>
        <v>×</v>
      </c>
      <c r="EV19" s="222"/>
      <c r="EW19" s="222"/>
      <c r="EX19" s="222"/>
      <c r="EY19" s="219" t="str">
        <f ca="1">IF(COUNTIF(空き状況確認テーブル!EY20:FA20,"×")&lt;&gt;0,"×",IF(COUNTIF(空き状況確認テーブル!EY20:FA20,"△")&lt;&gt;0,"△",IF(COUNTIF(空き状況確認テーブル!EY20:FA20,"△")&lt;&gt;0,"△","〇")))</f>
        <v>×</v>
      </c>
      <c r="EZ19" s="220"/>
      <c r="FA19" s="223"/>
      <c r="FB19" s="121" t="str">
        <f ca="1">空き状況確認テーブル!FB20</f>
        <v>×</v>
      </c>
      <c r="FC19" s="122" t="str">
        <f ca="1">空き状況確認テーブル!FC20</f>
        <v>×</v>
      </c>
      <c r="FD19" s="122" t="str">
        <f ca="1">空き状況確認テーブル!FD20</f>
        <v>×</v>
      </c>
      <c r="FE19" s="122" t="str">
        <f ca="1">空き状況確認テーブル!FE20</f>
        <v>×</v>
      </c>
      <c r="FF19" s="122" t="str">
        <f ca="1">空き状況確認テーブル!FF20</f>
        <v>×</v>
      </c>
      <c r="FG19" s="122" t="str">
        <f ca="1">空き状況確認テーブル!FG20</f>
        <v>×</v>
      </c>
      <c r="FH19" s="219" t="str">
        <f ca="1">IF(COUNTIF(空き状況確認テーブル!FH20:FJ20,"×")&lt;&gt;0,"×",IF(COUNTIF(空き状況確認テーブル!FH20:FJ20,"△")&lt;&gt;0,"△",IF(COUNTIF(空き状況確認テーブル!FH20:FJ20,"△")&lt;&gt;0,"△","〇")))</f>
        <v>×</v>
      </c>
      <c r="FI19" s="220"/>
      <c r="FJ19" s="221"/>
      <c r="FK19" s="222" t="str">
        <f ca="1">IF(COUNTIF(空き状況確認テーブル!FK20:FN20,"×")&lt;&gt;0,"×",IF(COUNTIF(空き状況確認テーブル!FK20:FN20,"△")&lt;&gt;0,"△",IF(COUNTIF(空き状況確認テーブル!FK20:FN20,"△")&lt;&gt;0,"△","〇")))</f>
        <v>×</v>
      </c>
      <c r="FL19" s="222"/>
      <c r="FM19" s="222"/>
      <c r="FN19" s="222"/>
      <c r="FO19" s="222" t="str">
        <f ca="1">IF(COUNTIF(空き状況確認テーブル!FO20:FR20,"×")&lt;&gt;0,"×",IF(COUNTIF(空き状況確認テーブル!FO20:FR20,"△")&lt;&gt;0,"△",IF(COUNTIF(空き状況確認テーブル!FO20:FR20,"△")&lt;&gt;0,"△","〇")))</f>
        <v>×</v>
      </c>
      <c r="FP19" s="222"/>
      <c r="FQ19" s="222"/>
      <c r="FR19" s="222"/>
      <c r="FS19" s="222" t="str">
        <f ca="1">IF(COUNTIF(空き状況確認テーブル!FS20:FV20,"×")&lt;&gt;0,"×",IF(COUNTIF(空き状況確認テーブル!FS20:FV20,"△")&lt;&gt;0,"△",IF(COUNTIF(空き状況確認テーブル!FS20:FV20,"△")&lt;&gt;0,"△","〇")))</f>
        <v>×</v>
      </c>
      <c r="FT19" s="222"/>
      <c r="FU19" s="222"/>
      <c r="FV19" s="222"/>
      <c r="FW19" s="219" t="str">
        <f ca="1">IF(COUNTIF(空き状況確認テーブル!FW20:FY20,"×")&lt;&gt;0,"×",IF(COUNTIF(空き状況確認テーブル!FW20:FY20,"△")&lt;&gt;0,"△",IF(COUNTIF(空き状況確認テーブル!FW20:FY20,"△")&lt;&gt;0,"△","〇")))</f>
        <v>×</v>
      </c>
      <c r="FX19" s="220"/>
      <c r="FY19" s="223"/>
    </row>
    <row r="20" spans="1:181">
      <c r="A20" s="16"/>
      <c r="B20" s="167" t="s">
        <v>353</v>
      </c>
      <c r="C20" s="195" t="s">
        <v>408</v>
      </c>
      <c r="D20" s="11" t="s">
        <v>162</v>
      </c>
      <c r="E20" s="10" t="str">
        <f>INDEX(施設情報!$D$1:$D$1000,MATCH(D20,施設情報!$C$1:$C$1000,0))</f>
        <v>1</v>
      </c>
      <c r="F20" s="11" t="s">
        <v>275</v>
      </c>
      <c r="G20" s="8" t="str">
        <f t="shared" si="8"/>
        <v>012-46391</v>
      </c>
      <c r="H20" s="10" t="str">
        <f t="shared" si="9"/>
        <v>012-46392</v>
      </c>
      <c r="I20" s="10" t="str">
        <f t="shared" si="10"/>
        <v>012-46393</v>
      </c>
      <c r="J20" s="10" t="str">
        <f t="shared" si="11"/>
        <v>012-46394</v>
      </c>
      <c r="K20" s="10" t="str">
        <f t="shared" si="12"/>
        <v>012-46395</v>
      </c>
      <c r="L20" s="10" t="str">
        <f t="shared" si="13"/>
        <v>012-46396</v>
      </c>
      <c r="M20" s="10" t="str">
        <f t="shared" si="14"/>
        <v>012-46397</v>
      </c>
      <c r="N20" s="121" t="str">
        <f ca="1">空き状況確認テーブル!N21</f>
        <v>△</v>
      </c>
      <c r="O20" s="122" t="str">
        <f ca="1">空き状況確認テーブル!O21</f>
        <v>△</v>
      </c>
      <c r="P20" s="122" t="str">
        <f ca="1">空き状況確認テーブル!P21</f>
        <v>△</v>
      </c>
      <c r="Q20" s="122" t="str">
        <f ca="1">空き状況確認テーブル!Q21</f>
        <v>△</v>
      </c>
      <c r="R20" s="122" t="str">
        <f ca="1">空き状況確認テーブル!R21</f>
        <v>△</v>
      </c>
      <c r="S20" s="122" t="str">
        <f ca="1">空き状況確認テーブル!S21</f>
        <v>△</v>
      </c>
      <c r="T20" s="219" t="str">
        <f ca="1">IF(COUNTIF(空き状況確認テーブル!T21:V21,"×")&lt;&gt;0,"×",IF(COUNTIF(空き状況確認テーブル!T21:V21,"△")&lt;&gt;0,"△",IF(COUNTIF(空き状況確認テーブル!T21:V21,"△")&lt;&gt;0,"△","〇")))</f>
        <v>△</v>
      </c>
      <c r="U20" s="220"/>
      <c r="V20" s="221"/>
      <c r="W20" s="222" t="str">
        <f ca="1">IF(COUNTIF(空き状況確認テーブル!W21:Z21,"×")&lt;&gt;0,"×",IF(COUNTIF(空き状況確認テーブル!W21:Z21,"△")&lt;&gt;0,"△",IF(COUNTIF(空き状況確認テーブル!W21:Z21,"△")&lt;&gt;0,"△","〇")))</f>
        <v>〇</v>
      </c>
      <c r="X20" s="222"/>
      <c r="Y20" s="222"/>
      <c r="Z20" s="222"/>
      <c r="AA20" s="222" t="str">
        <f ca="1">IF(COUNTIF(空き状況確認テーブル!AA21:AD21,"×")&lt;&gt;0,"×",IF(COUNTIF(空き状況確認テーブル!AA21:AD21,"△")&lt;&gt;0,"△",IF(COUNTIF(空き状況確認テーブル!AA21:AD21,"△")&lt;&gt;0,"△","〇")))</f>
        <v>〇</v>
      </c>
      <c r="AB20" s="222"/>
      <c r="AC20" s="222"/>
      <c r="AD20" s="222"/>
      <c r="AE20" s="222" t="str">
        <f ca="1">IF(COUNTIF(空き状況確認テーブル!AE21:AH21,"×")&lt;&gt;0,"×",IF(COUNTIF(空き状況確認テーブル!AE21:AH21,"△")&lt;&gt;0,"△",IF(COUNTIF(空き状況確認テーブル!AE21:AH21,"△")&lt;&gt;0,"△","〇")))</f>
        <v>△</v>
      </c>
      <c r="AF20" s="222"/>
      <c r="AG20" s="222"/>
      <c r="AH20" s="222"/>
      <c r="AI20" s="219" t="str">
        <f ca="1">IF(COUNTIF(空き状況確認テーブル!AI21:AK21,"×")&lt;&gt;0,"×",IF(COUNTIF(空き状況確認テーブル!AI21:AK21,"△")&lt;&gt;0,"△",IF(COUNTIF(空き状況確認テーブル!AI21:AK21,"△")&lt;&gt;0,"△","〇")))</f>
        <v>△</v>
      </c>
      <c r="AJ20" s="220"/>
      <c r="AK20" s="223"/>
      <c r="AL20" s="121" t="str">
        <f ca="1">空き状況確認テーブル!AL21</f>
        <v>△</v>
      </c>
      <c r="AM20" s="122" t="str">
        <f ca="1">空き状況確認テーブル!AM21</f>
        <v>△</v>
      </c>
      <c r="AN20" s="122" t="str">
        <f ca="1">空き状況確認テーブル!AN21</f>
        <v>△</v>
      </c>
      <c r="AO20" s="122" t="str">
        <f ca="1">空き状況確認テーブル!AO21</f>
        <v>△</v>
      </c>
      <c r="AP20" s="122" t="str">
        <f ca="1">空き状況確認テーブル!AP21</f>
        <v>△</v>
      </c>
      <c r="AQ20" s="122" t="str">
        <f ca="1">空き状況確認テーブル!AQ21</f>
        <v>△</v>
      </c>
      <c r="AR20" s="219" t="str">
        <f ca="1">IF(COUNTIF(空き状況確認テーブル!AR21:AT21,"×")&lt;&gt;0,"×",IF(COUNTIF(空き状況確認テーブル!AR21:AT21,"△")&lt;&gt;0,"△",IF(COUNTIF(空き状況確認テーブル!AR21:AT21,"△")&lt;&gt;0,"△","〇")))</f>
        <v>×</v>
      </c>
      <c r="AS20" s="220"/>
      <c r="AT20" s="221"/>
      <c r="AU20" s="222" t="str">
        <f ca="1">IF(COUNTIF(空き状況確認テーブル!AU21:AX21,"×")&lt;&gt;0,"×",IF(COUNTIF(空き状況確認テーブル!AU21:AX21,"△")&lt;&gt;0,"△",IF(COUNTIF(空き状況確認テーブル!AU21:AX21,"△")&lt;&gt;0,"△","〇")))</f>
        <v>×</v>
      </c>
      <c r="AV20" s="222"/>
      <c r="AW20" s="222"/>
      <c r="AX20" s="222"/>
      <c r="AY20" s="222" t="str">
        <f ca="1">IF(COUNTIF(空き状況確認テーブル!AY21:BB21,"×")&lt;&gt;0,"×",IF(COUNTIF(空き状況確認テーブル!AY21:BB21,"△")&lt;&gt;0,"△",IF(COUNTIF(空き状況確認テーブル!AY21:BB21,"△")&lt;&gt;0,"△","〇")))</f>
        <v>×</v>
      </c>
      <c r="AZ20" s="222"/>
      <c r="BA20" s="222"/>
      <c r="BB20" s="222"/>
      <c r="BC20" s="222" t="str">
        <f ca="1">IF(COUNTIF(空き状況確認テーブル!BC21:BF21,"×")&lt;&gt;0,"×",IF(COUNTIF(空き状況確認テーブル!BC21:BF21,"△")&lt;&gt;0,"△",IF(COUNTIF(空き状況確認テーブル!BC21:BF21,"△")&lt;&gt;0,"△","〇")))</f>
        <v>△</v>
      </c>
      <c r="BD20" s="222"/>
      <c r="BE20" s="222"/>
      <c r="BF20" s="222"/>
      <c r="BG20" s="219" t="str">
        <f ca="1">IF(COUNTIF(空き状況確認テーブル!BG21:BI21,"×")&lt;&gt;0,"×",IF(COUNTIF(空き状況確認テーブル!BG21:BI21,"△")&lt;&gt;0,"△",IF(COUNTIF(空き状況確認テーブル!BG21:BI21,"△")&lt;&gt;0,"△","〇")))</f>
        <v>△</v>
      </c>
      <c r="BH20" s="220"/>
      <c r="BI20" s="223"/>
      <c r="BJ20" s="121" t="str">
        <f ca="1">空き状況確認テーブル!BJ21</f>
        <v>△</v>
      </c>
      <c r="BK20" s="122" t="str">
        <f ca="1">空き状況確認テーブル!BK21</f>
        <v>△</v>
      </c>
      <c r="BL20" s="122" t="str">
        <f ca="1">空き状況確認テーブル!BL21</f>
        <v>△</v>
      </c>
      <c r="BM20" s="122" t="str">
        <f ca="1">空き状況確認テーブル!BM21</f>
        <v>△</v>
      </c>
      <c r="BN20" s="122" t="str">
        <f ca="1">空き状況確認テーブル!BN21</f>
        <v>△</v>
      </c>
      <c r="BO20" s="122" t="str">
        <f ca="1">空き状況確認テーブル!BO21</f>
        <v>△</v>
      </c>
      <c r="BP20" s="219" t="str">
        <f ca="1">IF(COUNTIF(空き状況確認テーブル!BP21:BR21,"×")&lt;&gt;0,"×",IF(COUNTIF(空き状況確認テーブル!BP21:BR21,"△")&lt;&gt;0,"△",IF(COUNTIF(空き状況確認テーブル!BP21:BR21,"△")&lt;&gt;0,"△","〇")))</f>
        <v>△</v>
      </c>
      <c r="BQ20" s="220"/>
      <c r="BR20" s="221"/>
      <c r="BS20" s="222" t="str">
        <f ca="1">IF(COUNTIF(空き状況確認テーブル!BS21:BV21,"×")&lt;&gt;0,"×",IF(COUNTIF(空き状況確認テーブル!BS21:BV21,"△")&lt;&gt;0,"△",IF(COUNTIF(空き状況確認テーブル!BS21:BV21,"△")&lt;&gt;0,"△","〇")))</f>
        <v>〇</v>
      </c>
      <c r="BT20" s="222"/>
      <c r="BU20" s="222"/>
      <c r="BV20" s="222"/>
      <c r="BW20" s="222" t="str">
        <f ca="1">IF(COUNTIF(空き状況確認テーブル!BW21:BZ21,"×")&lt;&gt;0,"×",IF(COUNTIF(空き状況確認テーブル!BW21:BZ21,"△")&lt;&gt;0,"△",IF(COUNTIF(空き状況確認テーブル!BW21:BZ21,"△")&lt;&gt;0,"△","〇")))</f>
        <v>〇</v>
      </c>
      <c r="BX20" s="222"/>
      <c r="BY20" s="222"/>
      <c r="BZ20" s="222"/>
      <c r="CA20" s="222" t="str">
        <f ca="1">IF(COUNTIF(空き状況確認テーブル!CA21:CD21,"×")&lt;&gt;0,"×",IF(COUNTIF(空き状況確認テーブル!CA21:CD21,"△")&lt;&gt;0,"△",IF(COUNTIF(空き状況確認テーブル!CA21:CD21,"△")&lt;&gt;0,"△","〇")))</f>
        <v>△</v>
      </c>
      <c r="CB20" s="222"/>
      <c r="CC20" s="222"/>
      <c r="CD20" s="222"/>
      <c r="CE20" s="219" t="str">
        <f ca="1">IF(COUNTIF(空き状況確認テーブル!CE21:CG21,"×")&lt;&gt;0,"×",IF(COUNTIF(空き状況確認テーブル!CE21:CG21,"△")&lt;&gt;0,"△",IF(COUNTIF(空き状況確認テーブル!CE21:CG21,"△")&lt;&gt;0,"△","〇")))</f>
        <v>△</v>
      </c>
      <c r="CF20" s="220"/>
      <c r="CG20" s="223"/>
      <c r="CH20" s="187" t="str">
        <f ca="1">空き状況確認テーブル!CH21</f>
        <v>△</v>
      </c>
      <c r="CI20" s="122" t="str">
        <f ca="1">空き状況確認テーブル!CI21</f>
        <v>△</v>
      </c>
      <c r="CJ20" s="122" t="str">
        <f ca="1">空き状況確認テーブル!CJ21</f>
        <v>△</v>
      </c>
      <c r="CK20" s="122" t="str">
        <f ca="1">空き状況確認テーブル!CK21</f>
        <v>△</v>
      </c>
      <c r="CL20" s="122" t="str">
        <f ca="1">空き状況確認テーブル!CL21</f>
        <v>△</v>
      </c>
      <c r="CM20" s="122" t="str">
        <f ca="1">空き状況確認テーブル!CM21</f>
        <v>△</v>
      </c>
      <c r="CN20" s="219" t="str">
        <f ca="1">IF(COUNTIF(空き状況確認テーブル!CN21:CP21,"×")&lt;&gt;0,"×",IF(COUNTIF(空き状況確認テーブル!CN21:CP21,"△")&lt;&gt;0,"△",IF(COUNTIF(空き状況確認テーブル!CN21:CP21,"△")&lt;&gt;0,"△","〇")))</f>
        <v>△</v>
      </c>
      <c r="CO20" s="220"/>
      <c r="CP20" s="221"/>
      <c r="CQ20" s="222" t="str">
        <f ca="1">IF(COUNTIF(空き状況確認テーブル!CQ21:CT21,"×")&lt;&gt;0,"×",IF(COUNTIF(空き状況確認テーブル!CQ21:CT21,"△")&lt;&gt;0,"△",IF(COUNTIF(空き状況確認テーブル!CQ21:CT21,"△")&lt;&gt;0,"△","〇")))</f>
        <v>〇</v>
      </c>
      <c r="CR20" s="222"/>
      <c r="CS20" s="222"/>
      <c r="CT20" s="222"/>
      <c r="CU20" s="222" t="str">
        <f ca="1">IF(COUNTIF(空き状況確認テーブル!CU21:CX21,"×")&lt;&gt;0,"×",IF(COUNTIF(空き状況確認テーブル!CU21:CX21,"△")&lt;&gt;0,"△",IF(COUNTIF(空き状況確認テーブル!CU21:CX21,"△")&lt;&gt;0,"△","〇")))</f>
        <v>〇</v>
      </c>
      <c r="CV20" s="222"/>
      <c r="CW20" s="222"/>
      <c r="CX20" s="222"/>
      <c r="CY20" s="222" t="str">
        <f ca="1">IF(COUNTIF(空き状況確認テーブル!CY21:DB21,"×")&lt;&gt;0,"×",IF(COUNTIF(空き状況確認テーブル!CY21:DB21,"△")&lt;&gt;0,"△",IF(COUNTIF(空き状況確認テーブル!CY21:DB21,"△")&lt;&gt;0,"△","〇")))</f>
        <v>△</v>
      </c>
      <c r="CZ20" s="222"/>
      <c r="DA20" s="222"/>
      <c r="DB20" s="222"/>
      <c r="DC20" s="219" t="str">
        <f ca="1">IF(COUNTIF(空き状況確認テーブル!DC21:DE21,"×")&lt;&gt;0,"×",IF(COUNTIF(空き状況確認テーブル!DC21:DE21,"△")&lt;&gt;0,"△",IF(COUNTIF(空き状況確認テーブル!DC21:DE21,"△")&lt;&gt;0,"△","〇")))</f>
        <v>△</v>
      </c>
      <c r="DD20" s="220"/>
      <c r="DE20" s="223"/>
      <c r="DF20" s="121" t="str">
        <f ca="1">空き状況確認テーブル!DF21</f>
        <v>△</v>
      </c>
      <c r="DG20" s="122" t="str">
        <f ca="1">空き状況確認テーブル!DG21</f>
        <v>△</v>
      </c>
      <c r="DH20" s="122" t="str">
        <f ca="1">空き状況確認テーブル!DH21</f>
        <v>△</v>
      </c>
      <c r="DI20" s="122" t="str">
        <f ca="1">空き状況確認テーブル!DI21</f>
        <v>△</v>
      </c>
      <c r="DJ20" s="122" t="str">
        <f ca="1">空き状況確認テーブル!DJ21</f>
        <v>△</v>
      </c>
      <c r="DK20" s="122" t="str">
        <f ca="1">空き状況確認テーブル!DK21</f>
        <v>△</v>
      </c>
      <c r="DL20" s="219" t="str">
        <f ca="1">IF(COUNTIF(空き状況確認テーブル!DL21:DN21,"×")&lt;&gt;0,"×",IF(COUNTIF(空き状況確認テーブル!DL21:DN21,"△")&lt;&gt;0,"△",IF(COUNTIF(空き状況確認テーブル!DL21:DN21,"△")&lt;&gt;0,"△","〇")))</f>
        <v>△</v>
      </c>
      <c r="DM20" s="220"/>
      <c r="DN20" s="221"/>
      <c r="DO20" s="222" t="str">
        <f ca="1">IF(COUNTIF(空き状況確認テーブル!DO21:DR21,"×")&lt;&gt;0,"×",IF(COUNTIF(空き状況確認テーブル!DO21:DR21,"△")&lt;&gt;0,"△",IF(COUNTIF(空き状況確認テーブル!DO21:DR21,"△")&lt;&gt;0,"△","〇")))</f>
        <v>〇</v>
      </c>
      <c r="DP20" s="222"/>
      <c r="DQ20" s="222"/>
      <c r="DR20" s="222"/>
      <c r="DS20" s="222" t="str">
        <f ca="1">IF(COUNTIF(空き状況確認テーブル!DS21:DV21,"×")&lt;&gt;0,"×",IF(COUNTIF(空き状況確認テーブル!DS21:DV21,"△")&lt;&gt;0,"△",IF(COUNTIF(空き状況確認テーブル!DS21:DV21,"△")&lt;&gt;0,"△","〇")))</f>
        <v>〇</v>
      </c>
      <c r="DT20" s="222"/>
      <c r="DU20" s="222"/>
      <c r="DV20" s="222"/>
      <c r="DW20" s="222" t="str">
        <f ca="1">IF(COUNTIF(空き状況確認テーブル!DW21:DZ21,"×")&lt;&gt;0,"×",IF(COUNTIF(空き状況確認テーブル!DW21:DZ21,"△")&lt;&gt;0,"△",IF(COUNTIF(空き状況確認テーブル!DW21:DZ21,"△")&lt;&gt;0,"△","〇")))</f>
        <v>△</v>
      </c>
      <c r="DX20" s="222"/>
      <c r="DY20" s="222"/>
      <c r="DZ20" s="222"/>
      <c r="EA20" s="219" t="str">
        <f ca="1">IF(COUNTIF(空き状況確認テーブル!EA21:EC21,"×")&lt;&gt;0,"×",IF(COUNTIF(空き状況確認テーブル!EA21:EC21,"△")&lt;&gt;0,"△",IF(COUNTIF(空き状況確認テーブル!EA21:EC21,"△")&lt;&gt;0,"△","〇")))</f>
        <v>△</v>
      </c>
      <c r="EB20" s="220"/>
      <c r="EC20" s="223"/>
      <c r="ED20" s="121" t="str">
        <f ca="1">空き状況確認テーブル!ED21</f>
        <v>×</v>
      </c>
      <c r="EE20" s="122" t="str">
        <f ca="1">空き状況確認テーブル!EE21</f>
        <v>×</v>
      </c>
      <c r="EF20" s="122" t="str">
        <f ca="1">空き状況確認テーブル!EF21</f>
        <v>×</v>
      </c>
      <c r="EG20" s="122" t="str">
        <f ca="1">空き状況確認テーブル!EG21</f>
        <v>×</v>
      </c>
      <c r="EH20" s="122" t="str">
        <f ca="1">空き状況確認テーブル!EH21</f>
        <v>×</v>
      </c>
      <c r="EI20" s="122" t="str">
        <f ca="1">空き状況確認テーブル!EI21</f>
        <v>×</v>
      </c>
      <c r="EJ20" s="219" t="str">
        <f ca="1">IF(COUNTIF(空き状況確認テーブル!EJ21:EL21,"×")&lt;&gt;0,"×",IF(COUNTIF(空き状況確認テーブル!EJ21:EL21,"△")&lt;&gt;0,"△",IF(COUNTIF(空き状況確認テーブル!EJ21:EL21,"△")&lt;&gt;0,"△","〇")))</f>
        <v>×</v>
      </c>
      <c r="EK20" s="220"/>
      <c r="EL20" s="221"/>
      <c r="EM20" s="222" t="str">
        <f ca="1">IF(COUNTIF(空き状況確認テーブル!EM21:EP21,"×")&lt;&gt;0,"×",IF(COUNTIF(空き状況確認テーブル!EM21:EP21,"△")&lt;&gt;0,"△",IF(COUNTIF(空き状況確認テーブル!EM21:EP21,"△")&lt;&gt;0,"△","〇")))</f>
        <v>×</v>
      </c>
      <c r="EN20" s="222"/>
      <c r="EO20" s="222"/>
      <c r="EP20" s="222"/>
      <c r="EQ20" s="222" t="str">
        <f ca="1">IF(COUNTIF(空き状況確認テーブル!EQ21:ET21,"×")&lt;&gt;0,"×",IF(COUNTIF(空き状況確認テーブル!EQ21:ET21,"△")&lt;&gt;0,"△",IF(COUNTIF(空き状況確認テーブル!EQ21:ET21,"△")&lt;&gt;0,"△","〇")))</f>
        <v>×</v>
      </c>
      <c r="ER20" s="222"/>
      <c r="ES20" s="222"/>
      <c r="ET20" s="222"/>
      <c r="EU20" s="222" t="str">
        <f ca="1">IF(COUNTIF(空き状況確認テーブル!EU21:EX21,"×")&lt;&gt;0,"×",IF(COUNTIF(空き状況確認テーブル!EU21:EX21,"△")&lt;&gt;0,"△",IF(COUNTIF(空き状況確認テーブル!EU21:EX21,"△")&lt;&gt;0,"△","〇")))</f>
        <v>×</v>
      </c>
      <c r="EV20" s="222"/>
      <c r="EW20" s="222"/>
      <c r="EX20" s="222"/>
      <c r="EY20" s="219" t="str">
        <f ca="1">IF(COUNTIF(空き状況確認テーブル!EY21:FA21,"×")&lt;&gt;0,"×",IF(COUNTIF(空き状況確認テーブル!EY21:FA21,"△")&lt;&gt;0,"△",IF(COUNTIF(空き状況確認テーブル!EY21:FA21,"△")&lt;&gt;0,"△","〇")))</f>
        <v>×</v>
      </c>
      <c r="EZ20" s="220"/>
      <c r="FA20" s="223"/>
      <c r="FB20" s="121" t="str">
        <f ca="1">空き状況確認テーブル!FB21</f>
        <v>×</v>
      </c>
      <c r="FC20" s="122" t="str">
        <f ca="1">空き状況確認テーブル!FC21</f>
        <v>×</v>
      </c>
      <c r="FD20" s="122" t="str">
        <f ca="1">空き状況確認テーブル!FD21</f>
        <v>×</v>
      </c>
      <c r="FE20" s="122" t="str">
        <f ca="1">空き状況確認テーブル!FE21</f>
        <v>×</v>
      </c>
      <c r="FF20" s="122" t="str">
        <f ca="1">空き状況確認テーブル!FF21</f>
        <v>×</v>
      </c>
      <c r="FG20" s="122" t="str">
        <f ca="1">空き状況確認テーブル!FG21</f>
        <v>×</v>
      </c>
      <c r="FH20" s="219" t="str">
        <f ca="1">IF(COUNTIF(空き状況確認テーブル!FH21:FJ21,"×")&lt;&gt;0,"×",IF(COUNTIF(空き状況確認テーブル!FH21:FJ21,"△")&lt;&gt;0,"△",IF(COUNTIF(空き状況確認テーブル!FH21:FJ21,"△")&lt;&gt;0,"△","〇")))</f>
        <v>×</v>
      </c>
      <c r="FI20" s="220"/>
      <c r="FJ20" s="221"/>
      <c r="FK20" s="222" t="str">
        <f ca="1">IF(COUNTIF(空き状況確認テーブル!FK21:FN21,"×")&lt;&gt;0,"×",IF(COUNTIF(空き状況確認テーブル!FK21:FN21,"△")&lt;&gt;0,"△",IF(COUNTIF(空き状況確認テーブル!FK21:FN21,"△")&lt;&gt;0,"△","〇")))</f>
        <v>×</v>
      </c>
      <c r="FL20" s="222"/>
      <c r="FM20" s="222"/>
      <c r="FN20" s="222"/>
      <c r="FO20" s="222" t="str">
        <f ca="1">IF(COUNTIF(空き状況確認テーブル!FO21:FR21,"×")&lt;&gt;0,"×",IF(COUNTIF(空き状況確認テーブル!FO21:FR21,"△")&lt;&gt;0,"△",IF(COUNTIF(空き状況確認テーブル!FO21:FR21,"△")&lt;&gt;0,"△","〇")))</f>
        <v>×</v>
      </c>
      <c r="FP20" s="222"/>
      <c r="FQ20" s="222"/>
      <c r="FR20" s="222"/>
      <c r="FS20" s="222" t="str">
        <f ca="1">IF(COUNTIF(空き状況確認テーブル!FS21:FV21,"×")&lt;&gt;0,"×",IF(COUNTIF(空き状況確認テーブル!FS21:FV21,"△")&lt;&gt;0,"△",IF(COUNTIF(空き状況確認テーブル!FS21:FV21,"△")&lt;&gt;0,"△","〇")))</f>
        <v>×</v>
      </c>
      <c r="FT20" s="222"/>
      <c r="FU20" s="222"/>
      <c r="FV20" s="222"/>
      <c r="FW20" s="219" t="str">
        <f ca="1">IF(COUNTIF(空き状況確認テーブル!FW21:FY21,"×")&lt;&gt;0,"×",IF(COUNTIF(空き状況確認テーブル!FW21:FY21,"△")&lt;&gt;0,"△",IF(COUNTIF(空き状況確認テーブル!FW21:FY21,"△")&lt;&gt;0,"△","〇")))</f>
        <v>×</v>
      </c>
      <c r="FX20" s="220"/>
      <c r="FY20" s="223"/>
    </row>
    <row r="21" spans="1:181">
      <c r="A21" s="16"/>
      <c r="B21" s="175" t="s">
        <v>369</v>
      </c>
      <c r="C21" s="195" t="s">
        <v>452</v>
      </c>
      <c r="D21" s="11" t="s">
        <v>164</v>
      </c>
      <c r="E21" s="10" t="str">
        <f>INDEX(施設情報!$D$1:$D$1000,MATCH(D21,施設情報!$C$1:$C$1000,0))</f>
        <v>1</v>
      </c>
      <c r="F21" s="11"/>
      <c r="G21" s="8" t="str">
        <f t="shared" si="8"/>
        <v>014-46391</v>
      </c>
      <c r="H21" s="10" t="str">
        <f t="shared" si="9"/>
        <v>014-46392</v>
      </c>
      <c r="I21" s="10" t="str">
        <f t="shared" si="10"/>
        <v>014-46393</v>
      </c>
      <c r="J21" s="10" t="str">
        <f t="shared" si="11"/>
        <v>014-46394</v>
      </c>
      <c r="K21" s="10" t="str">
        <f t="shared" si="12"/>
        <v>014-46395</v>
      </c>
      <c r="L21" s="10" t="str">
        <f t="shared" si="13"/>
        <v>014-46396</v>
      </c>
      <c r="M21" s="10" t="str">
        <f t="shared" si="14"/>
        <v>014-46397</v>
      </c>
      <c r="N21" s="121" t="str">
        <f ca="1">空き状況確認テーブル!N23</f>
        <v>△</v>
      </c>
      <c r="O21" s="122" t="str">
        <f ca="1">空き状況確認テーブル!O23</f>
        <v>△</v>
      </c>
      <c r="P21" s="122" t="str">
        <f ca="1">空き状況確認テーブル!P23</f>
        <v>△</v>
      </c>
      <c r="Q21" s="122" t="str">
        <f ca="1">空き状況確認テーブル!Q23</f>
        <v>△</v>
      </c>
      <c r="R21" s="122" t="str">
        <f ca="1">空き状況確認テーブル!R23</f>
        <v>△</v>
      </c>
      <c r="S21" s="122" t="str">
        <f ca="1">空き状況確認テーブル!S23</f>
        <v>△</v>
      </c>
      <c r="T21" s="219" t="str">
        <f ca="1">IF(COUNTIF(空き状況確認テーブル!T23:V23,"×")&lt;&gt;0,"×",IF(COUNTIF(空き状況確認テーブル!T23:V23,"△")&lt;&gt;0,"△",IF(COUNTIF(空き状況確認テーブル!T23:V23,"△")&lt;&gt;0,"△","〇")))</f>
        <v>×</v>
      </c>
      <c r="U21" s="220"/>
      <c r="V21" s="221"/>
      <c r="W21" s="222" t="str">
        <f ca="1">IF(COUNTIF(空き状況確認テーブル!W23:Z23,"×")&lt;&gt;0,"×",IF(COUNTIF(空き状況確認テーブル!W23:Z23,"△")&lt;&gt;0,"△",IF(COUNTIF(空き状況確認テーブル!W23:Z23,"△")&lt;&gt;0,"△","〇")))</f>
        <v>×</v>
      </c>
      <c r="X21" s="222"/>
      <c r="Y21" s="222"/>
      <c r="Z21" s="222"/>
      <c r="AA21" s="222" t="str">
        <f ca="1">IF(COUNTIF(空き状況確認テーブル!AA23:AD23,"×")&lt;&gt;0,"×",IF(COUNTIF(空き状況確認テーブル!AA23:AD23,"△")&lt;&gt;0,"△",IF(COUNTIF(空き状況確認テーブル!AA23:AD23,"△")&lt;&gt;0,"△","〇")))</f>
        <v>×</v>
      </c>
      <c r="AB21" s="222"/>
      <c r="AC21" s="222"/>
      <c r="AD21" s="222"/>
      <c r="AE21" s="222" t="str">
        <f ca="1">IF(COUNTIF(空き状況確認テーブル!AE23:AH23,"×")&lt;&gt;0,"×",IF(COUNTIF(空き状況確認テーブル!AE23:AH23,"△")&lt;&gt;0,"△",IF(COUNTIF(空き状況確認テーブル!AE23:AH23,"△")&lt;&gt;0,"△","〇")))</f>
        <v>×</v>
      </c>
      <c r="AF21" s="222"/>
      <c r="AG21" s="222"/>
      <c r="AH21" s="222"/>
      <c r="AI21" s="219" t="str">
        <f ca="1">IF(COUNTIF(空き状況確認テーブル!AI23:AK23,"×")&lt;&gt;0,"×",IF(COUNTIF(空き状況確認テーブル!AI23:AK23,"△")&lt;&gt;0,"△",IF(COUNTIF(空き状況確認テーブル!AI23:AK23,"△")&lt;&gt;0,"△","〇")))</f>
        <v>△</v>
      </c>
      <c r="AJ21" s="220"/>
      <c r="AK21" s="223"/>
      <c r="AL21" s="121" t="str">
        <f ca="1">空き状況確認テーブル!AL23</f>
        <v>△</v>
      </c>
      <c r="AM21" s="122" t="str">
        <f ca="1">空き状況確認テーブル!AM23</f>
        <v>△</v>
      </c>
      <c r="AN21" s="122" t="str">
        <f ca="1">空き状況確認テーブル!AN23</f>
        <v>△</v>
      </c>
      <c r="AO21" s="122" t="str">
        <f ca="1">空き状況確認テーブル!AO23</f>
        <v>△</v>
      </c>
      <c r="AP21" s="122" t="str">
        <f ca="1">空き状況確認テーブル!AP23</f>
        <v>△</v>
      </c>
      <c r="AQ21" s="122" t="str">
        <f ca="1">空き状況確認テーブル!AQ23</f>
        <v>△</v>
      </c>
      <c r="AR21" s="219" t="str">
        <f ca="1">IF(COUNTIF(空き状況確認テーブル!AR23:AT23,"×")&lt;&gt;0,"×",IF(COUNTIF(空き状況確認テーブル!AR23:AT23,"△")&lt;&gt;0,"△",IF(COUNTIF(空き状況確認テーブル!AR23:AT23,"△")&lt;&gt;0,"△","〇")))</f>
        <v>×</v>
      </c>
      <c r="AS21" s="220"/>
      <c r="AT21" s="221"/>
      <c r="AU21" s="222" t="str">
        <f ca="1">IF(COUNTIF(空き状況確認テーブル!AU23:AX23,"×")&lt;&gt;0,"×",IF(COUNTIF(空き状況確認テーブル!AU23:AX23,"△")&lt;&gt;0,"△",IF(COUNTIF(空き状況確認テーブル!AU23:AX23,"△")&lt;&gt;0,"△","〇")))</f>
        <v>×</v>
      </c>
      <c r="AV21" s="222"/>
      <c r="AW21" s="222"/>
      <c r="AX21" s="222"/>
      <c r="AY21" s="222" t="str">
        <f ca="1">IF(COUNTIF(空き状況確認テーブル!AY23:BB23,"×")&lt;&gt;0,"×",IF(COUNTIF(空き状況確認テーブル!AY23:BB23,"△")&lt;&gt;0,"△",IF(COUNTIF(空き状況確認テーブル!AY23:BB23,"△")&lt;&gt;0,"△","〇")))</f>
        <v>×</v>
      </c>
      <c r="AZ21" s="222"/>
      <c r="BA21" s="222"/>
      <c r="BB21" s="222"/>
      <c r="BC21" s="222" t="str">
        <f ca="1">IF(COUNTIF(空き状況確認テーブル!BC23:BF23,"×")&lt;&gt;0,"×",IF(COUNTIF(空き状況確認テーブル!BC23:BF23,"△")&lt;&gt;0,"△",IF(COUNTIF(空き状況確認テーブル!BC23:BF23,"△")&lt;&gt;0,"△","〇")))</f>
        <v>×</v>
      </c>
      <c r="BD21" s="222"/>
      <c r="BE21" s="222"/>
      <c r="BF21" s="222"/>
      <c r="BG21" s="219" t="str">
        <f ca="1">IF(COUNTIF(空き状況確認テーブル!BG23:BI23,"×")&lt;&gt;0,"×",IF(COUNTIF(空き状況確認テーブル!BG23:BI23,"△")&lt;&gt;0,"△",IF(COUNTIF(空き状況確認テーブル!BG23:BI23,"△")&lt;&gt;0,"△","〇")))</f>
        <v>△</v>
      </c>
      <c r="BH21" s="220"/>
      <c r="BI21" s="223"/>
      <c r="BJ21" s="121" t="str">
        <f ca="1">空き状況確認テーブル!BJ23</f>
        <v>△</v>
      </c>
      <c r="BK21" s="122" t="str">
        <f ca="1">空き状況確認テーブル!BK23</f>
        <v>△</v>
      </c>
      <c r="BL21" s="122" t="str">
        <f ca="1">空き状況確認テーブル!BL23</f>
        <v>△</v>
      </c>
      <c r="BM21" s="122" t="str">
        <f ca="1">空き状況確認テーブル!BM23</f>
        <v>△</v>
      </c>
      <c r="BN21" s="122" t="str">
        <f ca="1">空き状況確認テーブル!BN23</f>
        <v>△</v>
      </c>
      <c r="BO21" s="122" t="str">
        <f ca="1">空き状況確認テーブル!BO23</f>
        <v>△</v>
      </c>
      <c r="BP21" s="219" t="str">
        <f ca="1">IF(COUNTIF(空き状況確認テーブル!BP23:BR23,"×")&lt;&gt;0,"×",IF(COUNTIF(空き状況確認テーブル!BP23:BR23,"△")&lt;&gt;0,"△",IF(COUNTIF(空き状況確認テーブル!BP23:BR23,"△")&lt;&gt;0,"△","〇")))</f>
        <v>×</v>
      </c>
      <c r="BQ21" s="220"/>
      <c r="BR21" s="221"/>
      <c r="BS21" s="222" t="str">
        <f ca="1">IF(COUNTIF(空き状況確認テーブル!BS23:BV23,"×")&lt;&gt;0,"×",IF(COUNTIF(空き状況確認テーブル!BS23:BV23,"△")&lt;&gt;0,"△",IF(COUNTIF(空き状況確認テーブル!BS23:BV23,"△")&lt;&gt;0,"△","〇")))</f>
        <v>×</v>
      </c>
      <c r="BT21" s="222"/>
      <c r="BU21" s="222"/>
      <c r="BV21" s="222"/>
      <c r="BW21" s="222" t="str">
        <f ca="1">IF(COUNTIF(空き状況確認テーブル!BW23:BZ23,"×")&lt;&gt;0,"×",IF(COUNTIF(空き状況確認テーブル!BW23:BZ23,"△")&lt;&gt;0,"△",IF(COUNTIF(空き状況確認テーブル!BW23:BZ23,"△")&lt;&gt;0,"△","〇")))</f>
        <v>×</v>
      </c>
      <c r="BX21" s="222"/>
      <c r="BY21" s="222"/>
      <c r="BZ21" s="222"/>
      <c r="CA21" s="222" t="str">
        <f ca="1">IF(COUNTIF(空き状況確認テーブル!CA23:CD23,"×")&lt;&gt;0,"×",IF(COUNTIF(空き状況確認テーブル!CA23:CD23,"△")&lt;&gt;0,"△",IF(COUNTIF(空き状況確認テーブル!CA23:CD23,"△")&lt;&gt;0,"△","〇")))</f>
        <v>×</v>
      </c>
      <c r="CB21" s="222"/>
      <c r="CC21" s="222"/>
      <c r="CD21" s="222"/>
      <c r="CE21" s="219" t="str">
        <f ca="1">IF(COUNTIF(空き状況確認テーブル!CE23:CG23,"×")&lt;&gt;0,"×",IF(COUNTIF(空き状況確認テーブル!CE23:CG23,"△")&lt;&gt;0,"△",IF(COUNTIF(空き状況確認テーブル!CE23:CG23,"△")&lt;&gt;0,"△","〇")))</f>
        <v>△</v>
      </c>
      <c r="CF21" s="220"/>
      <c r="CG21" s="223"/>
      <c r="CH21" s="187" t="str">
        <f ca="1">空き状況確認テーブル!CH23</f>
        <v>△</v>
      </c>
      <c r="CI21" s="122" t="str">
        <f ca="1">空き状況確認テーブル!CI23</f>
        <v>△</v>
      </c>
      <c r="CJ21" s="122" t="str">
        <f ca="1">空き状況確認テーブル!CJ23</f>
        <v>△</v>
      </c>
      <c r="CK21" s="122" t="str">
        <f ca="1">空き状況確認テーブル!CK23</f>
        <v>△</v>
      </c>
      <c r="CL21" s="122" t="str">
        <f ca="1">空き状況確認テーブル!CL23</f>
        <v>△</v>
      </c>
      <c r="CM21" s="122" t="str">
        <f ca="1">空き状況確認テーブル!CM23</f>
        <v>△</v>
      </c>
      <c r="CN21" s="219" t="str">
        <f ca="1">IF(COUNTIF(空き状況確認テーブル!CN23:CP23,"×")&lt;&gt;0,"×",IF(COUNTIF(空き状況確認テーブル!CN23:CP23,"△")&lt;&gt;0,"△",IF(COUNTIF(空き状況確認テーブル!CN23:CP23,"△")&lt;&gt;0,"△","〇")))</f>
        <v>×</v>
      </c>
      <c r="CO21" s="220"/>
      <c r="CP21" s="221"/>
      <c r="CQ21" s="222" t="str">
        <f ca="1">IF(COUNTIF(空き状況確認テーブル!CQ23:CT23,"×")&lt;&gt;0,"×",IF(COUNTIF(空き状況確認テーブル!CQ23:CT23,"△")&lt;&gt;0,"△",IF(COUNTIF(空き状況確認テーブル!CQ23:CT23,"△")&lt;&gt;0,"△","〇")))</f>
        <v>×</v>
      </c>
      <c r="CR21" s="222"/>
      <c r="CS21" s="222"/>
      <c r="CT21" s="222"/>
      <c r="CU21" s="222" t="str">
        <f ca="1">IF(COUNTIF(空き状況確認テーブル!CU23:CX23,"×")&lt;&gt;0,"×",IF(COUNTIF(空き状況確認テーブル!CU23:CX23,"△")&lt;&gt;0,"△",IF(COUNTIF(空き状況確認テーブル!CU23:CX23,"△")&lt;&gt;0,"△","〇")))</f>
        <v>×</v>
      </c>
      <c r="CV21" s="222"/>
      <c r="CW21" s="222"/>
      <c r="CX21" s="222"/>
      <c r="CY21" s="222" t="str">
        <f ca="1">IF(COUNTIF(空き状況確認テーブル!CY23:DB23,"×")&lt;&gt;0,"×",IF(COUNTIF(空き状況確認テーブル!CY23:DB23,"△")&lt;&gt;0,"△",IF(COUNTIF(空き状況確認テーブル!CY23:DB23,"△")&lt;&gt;0,"△","〇")))</f>
        <v>×</v>
      </c>
      <c r="CZ21" s="222"/>
      <c r="DA21" s="222"/>
      <c r="DB21" s="222"/>
      <c r="DC21" s="219" t="str">
        <f ca="1">IF(COUNTIF(空き状況確認テーブル!DC23:DE23,"×")&lt;&gt;0,"×",IF(COUNTIF(空き状況確認テーブル!DC23:DE23,"△")&lt;&gt;0,"△",IF(COUNTIF(空き状況確認テーブル!DC23:DE23,"△")&lt;&gt;0,"△","〇")))</f>
        <v>△</v>
      </c>
      <c r="DD21" s="220"/>
      <c r="DE21" s="223"/>
      <c r="DF21" s="121" t="str">
        <f ca="1">空き状況確認テーブル!DF23</f>
        <v>△</v>
      </c>
      <c r="DG21" s="122" t="str">
        <f ca="1">空き状況確認テーブル!DG23</f>
        <v>△</v>
      </c>
      <c r="DH21" s="122" t="str">
        <f ca="1">空き状況確認テーブル!DH23</f>
        <v>△</v>
      </c>
      <c r="DI21" s="122" t="str">
        <f ca="1">空き状況確認テーブル!DI23</f>
        <v>△</v>
      </c>
      <c r="DJ21" s="122" t="str">
        <f ca="1">空き状況確認テーブル!DJ23</f>
        <v>△</v>
      </c>
      <c r="DK21" s="122" t="str">
        <f ca="1">空き状況確認テーブル!DK23</f>
        <v>△</v>
      </c>
      <c r="DL21" s="219" t="str">
        <f ca="1">IF(COUNTIF(空き状況確認テーブル!DL23:DN23,"×")&lt;&gt;0,"×",IF(COUNTIF(空き状況確認テーブル!DL23:DN23,"△")&lt;&gt;0,"△",IF(COUNTIF(空き状況確認テーブル!DL23:DN23,"△")&lt;&gt;0,"△","〇")))</f>
        <v>×</v>
      </c>
      <c r="DM21" s="220"/>
      <c r="DN21" s="221"/>
      <c r="DO21" s="222" t="str">
        <f ca="1">IF(COUNTIF(空き状況確認テーブル!DO23:DR23,"×")&lt;&gt;0,"×",IF(COUNTIF(空き状況確認テーブル!DO23:DR23,"△")&lt;&gt;0,"△",IF(COUNTIF(空き状況確認テーブル!DO23:DR23,"△")&lt;&gt;0,"△","〇")))</f>
        <v>×</v>
      </c>
      <c r="DP21" s="222"/>
      <c r="DQ21" s="222"/>
      <c r="DR21" s="222"/>
      <c r="DS21" s="222" t="str">
        <f ca="1">IF(COUNTIF(空き状況確認テーブル!DS23:DV23,"×")&lt;&gt;0,"×",IF(COUNTIF(空き状況確認テーブル!DS23:DV23,"△")&lt;&gt;0,"△",IF(COUNTIF(空き状況確認テーブル!DS23:DV23,"△")&lt;&gt;0,"△","〇")))</f>
        <v>×</v>
      </c>
      <c r="DT21" s="222"/>
      <c r="DU21" s="222"/>
      <c r="DV21" s="222"/>
      <c r="DW21" s="222" t="str">
        <f ca="1">IF(COUNTIF(空き状況確認テーブル!DW23:DZ23,"×")&lt;&gt;0,"×",IF(COUNTIF(空き状況確認テーブル!DW23:DZ23,"△")&lt;&gt;0,"△",IF(COUNTIF(空き状況確認テーブル!DW23:DZ23,"△")&lt;&gt;0,"△","〇")))</f>
        <v>×</v>
      </c>
      <c r="DX21" s="222"/>
      <c r="DY21" s="222"/>
      <c r="DZ21" s="222"/>
      <c r="EA21" s="219" t="str">
        <f ca="1">IF(COUNTIF(空き状況確認テーブル!EA23:EC23,"×")&lt;&gt;0,"×",IF(COUNTIF(空き状況確認テーブル!EA23:EC23,"△")&lt;&gt;0,"△",IF(COUNTIF(空き状況確認テーブル!EA23:EC23,"△")&lt;&gt;0,"△","〇")))</f>
        <v>△</v>
      </c>
      <c r="EB21" s="220"/>
      <c r="EC21" s="223"/>
      <c r="ED21" s="121" t="str">
        <f ca="1">空き状況確認テーブル!ED23</f>
        <v>×</v>
      </c>
      <c r="EE21" s="122" t="str">
        <f ca="1">空き状況確認テーブル!EE23</f>
        <v>×</v>
      </c>
      <c r="EF21" s="122" t="str">
        <f ca="1">空き状況確認テーブル!EF23</f>
        <v>×</v>
      </c>
      <c r="EG21" s="122" t="str">
        <f ca="1">空き状況確認テーブル!EG23</f>
        <v>×</v>
      </c>
      <c r="EH21" s="122" t="str">
        <f ca="1">空き状況確認テーブル!EH23</f>
        <v>×</v>
      </c>
      <c r="EI21" s="122" t="str">
        <f ca="1">空き状況確認テーブル!EI23</f>
        <v>×</v>
      </c>
      <c r="EJ21" s="219" t="str">
        <f ca="1">IF(COUNTIF(空き状況確認テーブル!EJ23:EL23,"×")&lt;&gt;0,"×",IF(COUNTIF(空き状況確認テーブル!EJ23:EL23,"△")&lt;&gt;0,"△",IF(COUNTIF(空き状況確認テーブル!EJ23:EL23,"△")&lt;&gt;0,"△","〇")))</f>
        <v>×</v>
      </c>
      <c r="EK21" s="220"/>
      <c r="EL21" s="221"/>
      <c r="EM21" s="222" t="str">
        <f ca="1">IF(COUNTIF(空き状況確認テーブル!EM23:EP23,"×")&lt;&gt;0,"×",IF(COUNTIF(空き状況確認テーブル!EM23:EP23,"△")&lt;&gt;0,"△",IF(COUNTIF(空き状況確認テーブル!EM23:EP23,"△")&lt;&gt;0,"△","〇")))</f>
        <v>×</v>
      </c>
      <c r="EN21" s="222"/>
      <c r="EO21" s="222"/>
      <c r="EP21" s="222"/>
      <c r="EQ21" s="222" t="str">
        <f ca="1">IF(COUNTIF(空き状況確認テーブル!EQ23:ET23,"×")&lt;&gt;0,"×",IF(COUNTIF(空き状況確認テーブル!EQ23:ET23,"△")&lt;&gt;0,"△",IF(COUNTIF(空き状況確認テーブル!EQ23:ET23,"△")&lt;&gt;0,"△","〇")))</f>
        <v>×</v>
      </c>
      <c r="ER21" s="222"/>
      <c r="ES21" s="222"/>
      <c r="ET21" s="222"/>
      <c r="EU21" s="222" t="str">
        <f ca="1">IF(COUNTIF(空き状況確認テーブル!EU23:EX23,"×")&lt;&gt;0,"×",IF(COUNTIF(空き状況確認テーブル!EU23:EX23,"△")&lt;&gt;0,"△",IF(COUNTIF(空き状況確認テーブル!EU23:EX23,"△")&lt;&gt;0,"△","〇")))</f>
        <v>×</v>
      </c>
      <c r="EV21" s="222"/>
      <c r="EW21" s="222"/>
      <c r="EX21" s="222"/>
      <c r="EY21" s="219" t="str">
        <f ca="1">IF(COUNTIF(空き状況確認テーブル!EY23:FA23,"×")&lt;&gt;0,"×",IF(COUNTIF(空き状況確認テーブル!EY23:FA23,"△")&lt;&gt;0,"△",IF(COUNTIF(空き状況確認テーブル!EY23:FA23,"△")&lt;&gt;0,"△","〇")))</f>
        <v>×</v>
      </c>
      <c r="EZ21" s="220"/>
      <c r="FA21" s="223"/>
      <c r="FB21" s="121" t="str">
        <f ca="1">空き状況確認テーブル!FB23</f>
        <v>×</v>
      </c>
      <c r="FC21" s="122" t="str">
        <f ca="1">空き状況確認テーブル!FC23</f>
        <v>×</v>
      </c>
      <c r="FD21" s="122" t="str">
        <f ca="1">空き状況確認テーブル!FD23</f>
        <v>×</v>
      </c>
      <c r="FE21" s="122" t="str">
        <f ca="1">空き状況確認テーブル!FE23</f>
        <v>×</v>
      </c>
      <c r="FF21" s="122" t="str">
        <f ca="1">空き状況確認テーブル!FF23</f>
        <v>×</v>
      </c>
      <c r="FG21" s="122" t="str">
        <f ca="1">空き状況確認テーブル!FG23</f>
        <v>×</v>
      </c>
      <c r="FH21" s="219" t="str">
        <f ca="1">IF(COUNTIF(空き状況確認テーブル!FH23:FJ23,"×")&lt;&gt;0,"×",IF(COUNTIF(空き状況確認テーブル!FH23:FJ23,"△")&lt;&gt;0,"△",IF(COUNTIF(空き状況確認テーブル!FH23:FJ23,"△")&lt;&gt;0,"△","〇")))</f>
        <v>×</v>
      </c>
      <c r="FI21" s="220"/>
      <c r="FJ21" s="221"/>
      <c r="FK21" s="222" t="str">
        <f ca="1">IF(COUNTIF(空き状況確認テーブル!FK23:FN23,"×")&lt;&gt;0,"×",IF(COUNTIF(空き状況確認テーブル!FK23:FN23,"△")&lt;&gt;0,"△",IF(COUNTIF(空き状況確認テーブル!FK23:FN23,"△")&lt;&gt;0,"△","〇")))</f>
        <v>×</v>
      </c>
      <c r="FL21" s="222"/>
      <c r="FM21" s="222"/>
      <c r="FN21" s="222"/>
      <c r="FO21" s="222" t="str">
        <f ca="1">IF(COUNTIF(空き状況確認テーブル!FO23:FR23,"×")&lt;&gt;0,"×",IF(COUNTIF(空き状況確認テーブル!FO23:FR23,"△")&lt;&gt;0,"△",IF(COUNTIF(空き状況確認テーブル!FO23:FR23,"△")&lt;&gt;0,"△","〇")))</f>
        <v>×</v>
      </c>
      <c r="FP21" s="222"/>
      <c r="FQ21" s="222"/>
      <c r="FR21" s="222"/>
      <c r="FS21" s="222" t="str">
        <f ca="1">IF(COUNTIF(空き状況確認テーブル!FS23:FV23,"×")&lt;&gt;0,"×",IF(COUNTIF(空き状況確認テーブル!FS23:FV23,"△")&lt;&gt;0,"△",IF(COUNTIF(空き状況確認テーブル!FS23:FV23,"△")&lt;&gt;0,"△","〇")))</f>
        <v>×</v>
      </c>
      <c r="FT21" s="222"/>
      <c r="FU21" s="222"/>
      <c r="FV21" s="222"/>
      <c r="FW21" s="219" t="str">
        <f ca="1">IF(COUNTIF(空き状況確認テーブル!FW23:FY23,"×")&lt;&gt;0,"×",IF(COUNTIF(空き状況確認テーブル!FW23:FY23,"△")&lt;&gt;0,"△",IF(COUNTIF(空き状況確認テーブル!FW23:FY23,"△")&lt;&gt;0,"△","〇")))</f>
        <v>×</v>
      </c>
      <c r="FX21" s="220"/>
      <c r="FY21" s="223"/>
    </row>
    <row r="22" spans="1:181">
      <c r="A22" s="16"/>
      <c r="B22" s="166" t="s">
        <v>354</v>
      </c>
      <c r="C22" s="195" t="s">
        <v>453</v>
      </c>
      <c r="D22" s="11" t="s">
        <v>165</v>
      </c>
      <c r="E22" s="10" t="str">
        <f>INDEX(施設情報!$D$1:$D$1000,MATCH(D22,施設情報!$C$1:$C$1000,0))</f>
        <v>1</v>
      </c>
      <c r="F22" s="11"/>
      <c r="G22" s="8" t="str">
        <f t="shared" si="8"/>
        <v>015-46391</v>
      </c>
      <c r="H22" s="10" t="str">
        <f t="shared" si="9"/>
        <v>015-46392</v>
      </c>
      <c r="I22" s="10" t="str">
        <f t="shared" si="10"/>
        <v>015-46393</v>
      </c>
      <c r="J22" s="10" t="str">
        <f t="shared" si="11"/>
        <v>015-46394</v>
      </c>
      <c r="K22" s="10" t="str">
        <f t="shared" si="12"/>
        <v>015-46395</v>
      </c>
      <c r="L22" s="10" t="str">
        <f t="shared" si="13"/>
        <v>015-46396</v>
      </c>
      <c r="M22" s="10" t="str">
        <f t="shared" si="14"/>
        <v>015-46397</v>
      </c>
      <c r="N22" s="121" t="str">
        <f ca="1">空き状況確認テーブル!N24</f>
        <v>△</v>
      </c>
      <c r="O22" s="122" t="str">
        <f ca="1">空き状況確認テーブル!O24</f>
        <v>△</v>
      </c>
      <c r="P22" s="122" t="str">
        <f ca="1">空き状況確認テーブル!P24</f>
        <v>△</v>
      </c>
      <c r="Q22" s="122" t="str">
        <f ca="1">空き状況確認テーブル!Q24</f>
        <v>△</v>
      </c>
      <c r="R22" s="122" t="str">
        <f ca="1">空き状況確認テーブル!R24</f>
        <v>△</v>
      </c>
      <c r="S22" s="122" t="str">
        <f ca="1">空き状況確認テーブル!S24</f>
        <v>△</v>
      </c>
      <c r="T22" s="219" t="str">
        <f ca="1">IF(COUNTIF(空き状況確認テーブル!T24:V24,"×")&lt;&gt;0,"×",IF(COUNTIF(空き状況確認テーブル!T24:V24,"△")&lt;&gt;0,"△",IF(COUNTIF(空き状況確認テーブル!T24:V24,"△")&lt;&gt;0,"△","〇")))</f>
        <v>×</v>
      </c>
      <c r="U22" s="220"/>
      <c r="V22" s="221"/>
      <c r="W22" s="222" t="str">
        <f ca="1">IF(COUNTIF(空き状況確認テーブル!W24:Z24,"×")&lt;&gt;0,"×",IF(COUNTIF(空き状況確認テーブル!W24:Z24,"△")&lt;&gt;0,"△",IF(COUNTIF(空き状況確認テーブル!W24:Z24,"△")&lt;&gt;0,"△","〇")))</f>
        <v>×</v>
      </c>
      <c r="X22" s="222"/>
      <c r="Y22" s="222"/>
      <c r="Z22" s="222"/>
      <c r="AA22" s="222" t="str">
        <f ca="1">IF(COUNTIF(空き状況確認テーブル!AA24:AD24,"×")&lt;&gt;0,"×",IF(COUNTIF(空き状況確認テーブル!AA24:AD24,"△")&lt;&gt;0,"△",IF(COUNTIF(空き状況確認テーブル!AA24:AD24,"△")&lt;&gt;0,"△","〇")))</f>
        <v>×</v>
      </c>
      <c r="AB22" s="222"/>
      <c r="AC22" s="222"/>
      <c r="AD22" s="222"/>
      <c r="AE22" s="222" t="str">
        <f ca="1">IF(COUNTIF(空き状況確認テーブル!AE24:AH24,"×")&lt;&gt;0,"×",IF(COUNTIF(空き状況確認テーブル!AE24:AH24,"△")&lt;&gt;0,"△",IF(COUNTIF(空き状況確認テーブル!AE24:AH24,"△")&lt;&gt;0,"△","〇")))</f>
        <v>×</v>
      </c>
      <c r="AF22" s="222"/>
      <c r="AG22" s="222"/>
      <c r="AH22" s="222"/>
      <c r="AI22" s="219" t="str">
        <f ca="1">IF(COUNTIF(空き状況確認テーブル!AI24:AK24,"×")&lt;&gt;0,"×",IF(COUNTIF(空き状況確認テーブル!AI24:AK24,"△")&lt;&gt;0,"△",IF(COUNTIF(空き状況確認テーブル!AI24:AK24,"△")&lt;&gt;0,"△","〇")))</f>
        <v>△</v>
      </c>
      <c r="AJ22" s="220"/>
      <c r="AK22" s="223"/>
      <c r="AL22" s="121" t="str">
        <f ca="1">空き状況確認テーブル!AL24</f>
        <v>△</v>
      </c>
      <c r="AM22" s="122" t="str">
        <f ca="1">空き状況確認テーブル!AM24</f>
        <v>△</v>
      </c>
      <c r="AN22" s="122" t="str">
        <f ca="1">空き状況確認テーブル!AN24</f>
        <v>△</v>
      </c>
      <c r="AO22" s="122" t="str">
        <f ca="1">空き状況確認テーブル!AO24</f>
        <v>△</v>
      </c>
      <c r="AP22" s="122" t="str">
        <f ca="1">空き状況確認テーブル!AP24</f>
        <v>△</v>
      </c>
      <c r="AQ22" s="122" t="str">
        <f ca="1">空き状況確認テーブル!AQ24</f>
        <v>△</v>
      </c>
      <c r="AR22" s="219" t="str">
        <f ca="1">IF(COUNTIF(空き状況確認テーブル!AR24:AT24,"×")&lt;&gt;0,"×",IF(COUNTIF(空き状況確認テーブル!AR24:AT24,"△")&lt;&gt;0,"△",IF(COUNTIF(空き状況確認テーブル!AR24:AT24,"△")&lt;&gt;0,"△","〇")))</f>
        <v>×</v>
      </c>
      <c r="AS22" s="220"/>
      <c r="AT22" s="221"/>
      <c r="AU22" s="222" t="str">
        <f ca="1">IF(COUNTIF(空き状況確認テーブル!AU24:AX24,"×")&lt;&gt;0,"×",IF(COUNTIF(空き状況確認テーブル!AU24:AX24,"△")&lt;&gt;0,"△",IF(COUNTIF(空き状況確認テーブル!AU24:AX24,"△")&lt;&gt;0,"△","〇")))</f>
        <v>×</v>
      </c>
      <c r="AV22" s="222"/>
      <c r="AW22" s="222"/>
      <c r="AX22" s="222"/>
      <c r="AY22" s="222" t="str">
        <f ca="1">IF(COUNTIF(空き状況確認テーブル!AY24:BB24,"×")&lt;&gt;0,"×",IF(COUNTIF(空き状況確認テーブル!AY24:BB24,"△")&lt;&gt;0,"△",IF(COUNTIF(空き状況確認テーブル!AY24:BB24,"△")&lt;&gt;0,"△","〇")))</f>
        <v>×</v>
      </c>
      <c r="AZ22" s="222"/>
      <c r="BA22" s="222"/>
      <c r="BB22" s="222"/>
      <c r="BC22" s="222" t="str">
        <f ca="1">IF(COUNTIF(空き状況確認テーブル!BC24:BF24,"×")&lt;&gt;0,"×",IF(COUNTIF(空き状況確認テーブル!BC24:BF24,"△")&lt;&gt;0,"△",IF(COUNTIF(空き状況確認テーブル!BC24:BF24,"△")&lt;&gt;0,"△","〇")))</f>
        <v>×</v>
      </c>
      <c r="BD22" s="222"/>
      <c r="BE22" s="222"/>
      <c r="BF22" s="222"/>
      <c r="BG22" s="219" t="str">
        <f ca="1">IF(COUNTIF(空き状況確認テーブル!BG24:BI24,"×")&lt;&gt;0,"×",IF(COUNTIF(空き状況確認テーブル!BG24:BI24,"△")&lt;&gt;0,"△",IF(COUNTIF(空き状況確認テーブル!BG24:BI24,"△")&lt;&gt;0,"△","〇")))</f>
        <v>△</v>
      </c>
      <c r="BH22" s="220"/>
      <c r="BI22" s="223"/>
      <c r="BJ22" s="121" t="str">
        <f ca="1">空き状況確認テーブル!BJ24</f>
        <v>△</v>
      </c>
      <c r="BK22" s="122" t="str">
        <f ca="1">空き状況確認テーブル!BK24</f>
        <v>△</v>
      </c>
      <c r="BL22" s="122" t="str">
        <f ca="1">空き状況確認テーブル!BL24</f>
        <v>△</v>
      </c>
      <c r="BM22" s="122" t="str">
        <f ca="1">空き状況確認テーブル!BM24</f>
        <v>△</v>
      </c>
      <c r="BN22" s="122" t="str">
        <f ca="1">空き状況確認テーブル!BN24</f>
        <v>△</v>
      </c>
      <c r="BO22" s="122" t="str">
        <f ca="1">空き状況確認テーブル!BO24</f>
        <v>△</v>
      </c>
      <c r="BP22" s="219" t="str">
        <f ca="1">IF(COUNTIF(空き状況確認テーブル!BP24:BR24,"×")&lt;&gt;0,"×",IF(COUNTIF(空き状況確認テーブル!BP24:BR24,"△")&lt;&gt;0,"△",IF(COUNTIF(空き状況確認テーブル!BP24:BR24,"△")&lt;&gt;0,"△","〇")))</f>
        <v>×</v>
      </c>
      <c r="BQ22" s="220"/>
      <c r="BR22" s="221"/>
      <c r="BS22" s="222" t="str">
        <f ca="1">IF(COUNTIF(空き状況確認テーブル!BS24:BV24,"×")&lt;&gt;0,"×",IF(COUNTIF(空き状況確認テーブル!BS24:BV24,"△")&lt;&gt;0,"△",IF(COUNTIF(空き状況確認テーブル!BS24:BV24,"△")&lt;&gt;0,"△","〇")))</f>
        <v>×</v>
      </c>
      <c r="BT22" s="222"/>
      <c r="BU22" s="222"/>
      <c r="BV22" s="222"/>
      <c r="BW22" s="222" t="str">
        <f ca="1">IF(COUNTIF(空き状況確認テーブル!BW24:BZ24,"×")&lt;&gt;0,"×",IF(COUNTIF(空き状況確認テーブル!BW24:BZ24,"△")&lt;&gt;0,"△",IF(COUNTIF(空き状況確認テーブル!BW24:BZ24,"△")&lt;&gt;0,"△","〇")))</f>
        <v>×</v>
      </c>
      <c r="BX22" s="222"/>
      <c r="BY22" s="222"/>
      <c r="BZ22" s="222"/>
      <c r="CA22" s="222" t="str">
        <f ca="1">IF(COUNTIF(空き状況確認テーブル!CA24:CD24,"×")&lt;&gt;0,"×",IF(COUNTIF(空き状況確認テーブル!CA24:CD24,"△")&lt;&gt;0,"△",IF(COUNTIF(空き状況確認テーブル!CA24:CD24,"△")&lt;&gt;0,"△","〇")))</f>
        <v>×</v>
      </c>
      <c r="CB22" s="222"/>
      <c r="CC22" s="222"/>
      <c r="CD22" s="222"/>
      <c r="CE22" s="219" t="str">
        <f ca="1">IF(COUNTIF(空き状況確認テーブル!CE24:CG24,"×")&lt;&gt;0,"×",IF(COUNTIF(空き状況確認テーブル!CE24:CG24,"△")&lt;&gt;0,"△",IF(COUNTIF(空き状況確認テーブル!CE24:CG24,"△")&lt;&gt;0,"△","〇")))</f>
        <v>△</v>
      </c>
      <c r="CF22" s="220"/>
      <c r="CG22" s="223"/>
      <c r="CH22" s="187" t="str">
        <f ca="1">空き状況確認テーブル!CH24</f>
        <v>△</v>
      </c>
      <c r="CI22" s="122" t="str">
        <f ca="1">空き状況確認テーブル!CI24</f>
        <v>△</v>
      </c>
      <c r="CJ22" s="122" t="str">
        <f ca="1">空き状況確認テーブル!CJ24</f>
        <v>△</v>
      </c>
      <c r="CK22" s="122" t="str">
        <f ca="1">空き状況確認テーブル!CK24</f>
        <v>△</v>
      </c>
      <c r="CL22" s="122" t="str">
        <f ca="1">空き状況確認テーブル!CL24</f>
        <v>△</v>
      </c>
      <c r="CM22" s="122" t="str">
        <f ca="1">空き状況確認テーブル!CM24</f>
        <v>△</v>
      </c>
      <c r="CN22" s="219" t="str">
        <f ca="1">IF(COUNTIF(空き状況確認テーブル!CN24:CP24,"×")&lt;&gt;0,"×",IF(COUNTIF(空き状況確認テーブル!CN24:CP24,"△")&lt;&gt;0,"△",IF(COUNTIF(空き状況確認テーブル!CN24:CP24,"△")&lt;&gt;0,"△","〇")))</f>
        <v>×</v>
      </c>
      <c r="CO22" s="220"/>
      <c r="CP22" s="221"/>
      <c r="CQ22" s="222" t="str">
        <f ca="1">IF(COUNTIF(空き状況確認テーブル!CQ24:CT24,"×")&lt;&gt;0,"×",IF(COUNTIF(空き状況確認テーブル!CQ24:CT24,"△")&lt;&gt;0,"△",IF(COUNTIF(空き状況確認テーブル!CQ24:CT24,"△")&lt;&gt;0,"△","〇")))</f>
        <v>×</v>
      </c>
      <c r="CR22" s="222"/>
      <c r="CS22" s="222"/>
      <c r="CT22" s="222"/>
      <c r="CU22" s="222" t="str">
        <f ca="1">IF(COUNTIF(空き状況確認テーブル!CU24:CX24,"×")&lt;&gt;0,"×",IF(COUNTIF(空き状況確認テーブル!CU24:CX24,"△")&lt;&gt;0,"△",IF(COUNTIF(空き状況確認テーブル!CU24:CX24,"△")&lt;&gt;0,"△","〇")))</f>
        <v>×</v>
      </c>
      <c r="CV22" s="222"/>
      <c r="CW22" s="222"/>
      <c r="CX22" s="222"/>
      <c r="CY22" s="222" t="str">
        <f ca="1">IF(COUNTIF(空き状況確認テーブル!CY24:DB24,"×")&lt;&gt;0,"×",IF(COUNTIF(空き状況確認テーブル!CY24:DB24,"△")&lt;&gt;0,"△",IF(COUNTIF(空き状況確認テーブル!CY24:DB24,"△")&lt;&gt;0,"△","〇")))</f>
        <v>×</v>
      </c>
      <c r="CZ22" s="222"/>
      <c r="DA22" s="222"/>
      <c r="DB22" s="222"/>
      <c r="DC22" s="219" t="str">
        <f ca="1">IF(COUNTIF(空き状況確認テーブル!DC24:DE24,"×")&lt;&gt;0,"×",IF(COUNTIF(空き状況確認テーブル!DC24:DE24,"△")&lt;&gt;0,"△",IF(COUNTIF(空き状況確認テーブル!DC24:DE24,"△")&lt;&gt;0,"△","〇")))</f>
        <v>△</v>
      </c>
      <c r="DD22" s="220"/>
      <c r="DE22" s="223"/>
      <c r="DF22" s="121" t="str">
        <f ca="1">空き状況確認テーブル!DF24</f>
        <v>△</v>
      </c>
      <c r="DG22" s="122" t="str">
        <f ca="1">空き状況確認テーブル!DG24</f>
        <v>△</v>
      </c>
      <c r="DH22" s="122" t="str">
        <f ca="1">空き状況確認テーブル!DH24</f>
        <v>△</v>
      </c>
      <c r="DI22" s="122" t="str">
        <f ca="1">空き状況確認テーブル!DI24</f>
        <v>△</v>
      </c>
      <c r="DJ22" s="122" t="str">
        <f ca="1">空き状況確認テーブル!DJ24</f>
        <v>△</v>
      </c>
      <c r="DK22" s="122" t="str">
        <f ca="1">空き状況確認テーブル!DK24</f>
        <v>△</v>
      </c>
      <c r="DL22" s="219" t="str">
        <f ca="1">IF(COUNTIF(空き状況確認テーブル!DL24:DN24,"×")&lt;&gt;0,"×",IF(COUNTIF(空き状況確認テーブル!DL24:DN24,"△")&lt;&gt;0,"△",IF(COUNTIF(空き状況確認テーブル!DL24:DN24,"△")&lt;&gt;0,"△","〇")))</f>
        <v>×</v>
      </c>
      <c r="DM22" s="220"/>
      <c r="DN22" s="221"/>
      <c r="DO22" s="222" t="str">
        <f ca="1">IF(COUNTIF(空き状況確認テーブル!DO24:DR24,"×")&lt;&gt;0,"×",IF(COUNTIF(空き状況確認テーブル!DO24:DR24,"△")&lt;&gt;0,"△",IF(COUNTIF(空き状況確認テーブル!DO24:DR24,"△")&lt;&gt;0,"△","〇")))</f>
        <v>×</v>
      </c>
      <c r="DP22" s="222"/>
      <c r="DQ22" s="222"/>
      <c r="DR22" s="222"/>
      <c r="DS22" s="222" t="str">
        <f ca="1">IF(COUNTIF(空き状況確認テーブル!DS24:DV24,"×")&lt;&gt;0,"×",IF(COUNTIF(空き状況確認テーブル!DS24:DV24,"△")&lt;&gt;0,"△",IF(COUNTIF(空き状況確認テーブル!DS24:DV24,"△")&lt;&gt;0,"△","〇")))</f>
        <v>×</v>
      </c>
      <c r="DT22" s="222"/>
      <c r="DU22" s="222"/>
      <c r="DV22" s="222"/>
      <c r="DW22" s="222" t="str">
        <f ca="1">IF(COUNTIF(空き状況確認テーブル!DW24:DZ24,"×")&lt;&gt;0,"×",IF(COUNTIF(空き状況確認テーブル!DW24:DZ24,"△")&lt;&gt;0,"△",IF(COUNTIF(空き状況確認テーブル!DW24:DZ24,"△")&lt;&gt;0,"△","〇")))</f>
        <v>×</v>
      </c>
      <c r="DX22" s="222"/>
      <c r="DY22" s="222"/>
      <c r="DZ22" s="222"/>
      <c r="EA22" s="219" t="str">
        <f ca="1">IF(COUNTIF(空き状況確認テーブル!EA24:EC24,"×")&lt;&gt;0,"×",IF(COUNTIF(空き状況確認テーブル!EA24:EC24,"△")&lt;&gt;0,"△",IF(COUNTIF(空き状況確認テーブル!EA24:EC24,"△")&lt;&gt;0,"△","〇")))</f>
        <v>△</v>
      </c>
      <c r="EB22" s="220"/>
      <c r="EC22" s="223"/>
      <c r="ED22" s="121" t="str">
        <f ca="1">空き状況確認テーブル!ED24</f>
        <v>×</v>
      </c>
      <c r="EE22" s="122" t="str">
        <f ca="1">空き状況確認テーブル!EE24</f>
        <v>×</v>
      </c>
      <c r="EF22" s="122" t="str">
        <f ca="1">空き状況確認テーブル!EF24</f>
        <v>×</v>
      </c>
      <c r="EG22" s="122" t="str">
        <f ca="1">空き状況確認テーブル!EG24</f>
        <v>×</v>
      </c>
      <c r="EH22" s="122" t="str">
        <f ca="1">空き状況確認テーブル!EH24</f>
        <v>×</v>
      </c>
      <c r="EI22" s="122" t="str">
        <f ca="1">空き状況確認テーブル!EI24</f>
        <v>×</v>
      </c>
      <c r="EJ22" s="219" t="str">
        <f ca="1">IF(COUNTIF(空き状況確認テーブル!EJ24:EL24,"×")&lt;&gt;0,"×",IF(COUNTIF(空き状況確認テーブル!EJ24:EL24,"△")&lt;&gt;0,"△",IF(COUNTIF(空き状況確認テーブル!EJ24:EL24,"△")&lt;&gt;0,"△","〇")))</f>
        <v>×</v>
      </c>
      <c r="EK22" s="220"/>
      <c r="EL22" s="221"/>
      <c r="EM22" s="222" t="str">
        <f ca="1">IF(COUNTIF(空き状況確認テーブル!EM24:EP24,"×")&lt;&gt;0,"×",IF(COUNTIF(空き状況確認テーブル!EM24:EP24,"△")&lt;&gt;0,"△",IF(COUNTIF(空き状況確認テーブル!EM24:EP24,"△")&lt;&gt;0,"△","〇")))</f>
        <v>×</v>
      </c>
      <c r="EN22" s="222"/>
      <c r="EO22" s="222"/>
      <c r="EP22" s="222"/>
      <c r="EQ22" s="222" t="str">
        <f ca="1">IF(COUNTIF(空き状況確認テーブル!EQ24:ET24,"×")&lt;&gt;0,"×",IF(COUNTIF(空き状況確認テーブル!EQ24:ET24,"△")&lt;&gt;0,"△",IF(COUNTIF(空き状況確認テーブル!EQ24:ET24,"△")&lt;&gt;0,"△","〇")))</f>
        <v>×</v>
      </c>
      <c r="ER22" s="222"/>
      <c r="ES22" s="222"/>
      <c r="ET22" s="222"/>
      <c r="EU22" s="222" t="str">
        <f ca="1">IF(COUNTIF(空き状況確認テーブル!EU24:EX24,"×")&lt;&gt;0,"×",IF(COUNTIF(空き状況確認テーブル!EU24:EX24,"△")&lt;&gt;0,"△",IF(COUNTIF(空き状況確認テーブル!EU24:EX24,"△")&lt;&gt;0,"△","〇")))</f>
        <v>×</v>
      </c>
      <c r="EV22" s="222"/>
      <c r="EW22" s="222"/>
      <c r="EX22" s="222"/>
      <c r="EY22" s="219" t="str">
        <f ca="1">IF(COUNTIF(空き状況確認テーブル!EY24:FA24,"×")&lt;&gt;0,"×",IF(COUNTIF(空き状況確認テーブル!EY24:FA24,"△")&lt;&gt;0,"△",IF(COUNTIF(空き状況確認テーブル!EY24:FA24,"△")&lt;&gt;0,"△","〇")))</f>
        <v>×</v>
      </c>
      <c r="EZ22" s="220"/>
      <c r="FA22" s="223"/>
      <c r="FB22" s="121" t="str">
        <f ca="1">空き状況確認テーブル!FB24</f>
        <v>×</v>
      </c>
      <c r="FC22" s="122" t="str">
        <f ca="1">空き状況確認テーブル!FC24</f>
        <v>×</v>
      </c>
      <c r="FD22" s="122" t="str">
        <f ca="1">空き状況確認テーブル!FD24</f>
        <v>×</v>
      </c>
      <c r="FE22" s="122" t="str">
        <f ca="1">空き状況確認テーブル!FE24</f>
        <v>×</v>
      </c>
      <c r="FF22" s="122" t="str">
        <f ca="1">空き状況確認テーブル!FF24</f>
        <v>×</v>
      </c>
      <c r="FG22" s="122" t="str">
        <f ca="1">空き状況確認テーブル!FG24</f>
        <v>×</v>
      </c>
      <c r="FH22" s="219" t="str">
        <f ca="1">IF(COUNTIF(空き状況確認テーブル!FH24:FJ24,"×")&lt;&gt;0,"×",IF(COUNTIF(空き状況確認テーブル!FH24:FJ24,"△")&lt;&gt;0,"△",IF(COUNTIF(空き状況確認テーブル!FH24:FJ24,"△")&lt;&gt;0,"△","〇")))</f>
        <v>×</v>
      </c>
      <c r="FI22" s="220"/>
      <c r="FJ22" s="221"/>
      <c r="FK22" s="222" t="str">
        <f ca="1">IF(COUNTIF(空き状況確認テーブル!FK24:FN24,"×")&lt;&gt;0,"×",IF(COUNTIF(空き状況確認テーブル!FK24:FN24,"△")&lt;&gt;0,"△",IF(COUNTIF(空き状況確認テーブル!FK24:FN24,"△")&lt;&gt;0,"△","〇")))</f>
        <v>×</v>
      </c>
      <c r="FL22" s="222"/>
      <c r="FM22" s="222"/>
      <c r="FN22" s="222"/>
      <c r="FO22" s="222" t="str">
        <f ca="1">IF(COUNTIF(空き状況確認テーブル!FO24:FR24,"×")&lt;&gt;0,"×",IF(COUNTIF(空き状況確認テーブル!FO24:FR24,"△")&lt;&gt;0,"△",IF(COUNTIF(空き状況確認テーブル!FO24:FR24,"△")&lt;&gt;0,"△","〇")))</f>
        <v>×</v>
      </c>
      <c r="FP22" s="222"/>
      <c r="FQ22" s="222"/>
      <c r="FR22" s="222"/>
      <c r="FS22" s="222" t="str">
        <f ca="1">IF(COUNTIF(空き状況確認テーブル!FS24:FV24,"×")&lt;&gt;0,"×",IF(COUNTIF(空き状況確認テーブル!FS24:FV24,"△")&lt;&gt;0,"△",IF(COUNTIF(空き状況確認テーブル!FS24:FV24,"△")&lt;&gt;0,"△","〇")))</f>
        <v>×</v>
      </c>
      <c r="FT22" s="222"/>
      <c r="FU22" s="222"/>
      <c r="FV22" s="222"/>
      <c r="FW22" s="219" t="str">
        <f ca="1">IF(COUNTIF(空き状況確認テーブル!FW24:FY24,"×")&lt;&gt;0,"×",IF(COUNTIF(空き状況確認テーブル!FW24:FY24,"△")&lt;&gt;0,"△",IF(COUNTIF(空き状況確認テーブル!FW24:FY24,"△")&lt;&gt;0,"△","〇")))</f>
        <v>×</v>
      </c>
      <c r="FX22" s="220"/>
      <c r="FY22" s="223"/>
    </row>
    <row r="23" spans="1:181">
      <c r="A23" s="16"/>
      <c r="B23" s="169" t="s">
        <v>355</v>
      </c>
      <c r="C23" s="195" t="s">
        <v>454</v>
      </c>
      <c r="D23" s="11" t="s">
        <v>166</v>
      </c>
      <c r="E23" s="10" t="str">
        <f>INDEX(施設情報!$D$1:$D$1000,MATCH(D23,施設情報!$C$1:$C$1000,0))</f>
        <v>1</v>
      </c>
      <c r="F23" s="11"/>
      <c r="G23" s="8" t="str">
        <f t="shared" si="8"/>
        <v>016-46391</v>
      </c>
      <c r="H23" s="10" t="str">
        <f t="shared" si="9"/>
        <v>016-46392</v>
      </c>
      <c r="I23" s="10" t="str">
        <f t="shared" si="10"/>
        <v>016-46393</v>
      </c>
      <c r="J23" s="10" t="str">
        <f t="shared" si="11"/>
        <v>016-46394</v>
      </c>
      <c r="K23" s="10" t="str">
        <f t="shared" si="12"/>
        <v>016-46395</v>
      </c>
      <c r="L23" s="10" t="str">
        <f t="shared" si="13"/>
        <v>016-46396</v>
      </c>
      <c r="M23" s="10" t="str">
        <f t="shared" si="14"/>
        <v>016-46397</v>
      </c>
      <c r="N23" s="121" t="str">
        <f ca="1">空き状況確認テーブル!N25</f>
        <v>△</v>
      </c>
      <c r="O23" s="122" t="str">
        <f ca="1">空き状況確認テーブル!O25</f>
        <v>△</v>
      </c>
      <c r="P23" s="122" t="str">
        <f ca="1">空き状況確認テーブル!P25</f>
        <v>△</v>
      </c>
      <c r="Q23" s="122" t="str">
        <f ca="1">空き状況確認テーブル!Q25</f>
        <v>△</v>
      </c>
      <c r="R23" s="122" t="str">
        <f ca="1">空き状況確認テーブル!R25</f>
        <v>△</v>
      </c>
      <c r="S23" s="122" t="str">
        <f ca="1">空き状況確認テーブル!S25</f>
        <v>△</v>
      </c>
      <c r="T23" s="219" t="str">
        <f ca="1">IF(COUNTIF(空き状況確認テーブル!T25:V25,"×")&lt;&gt;0,"×",IF(COUNTIF(空き状況確認テーブル!T25:V25,"△")&lt;&gt;0,"△",IF(COUNTIF(空き状況確認テーブル!T25:V25,"△")&lt;&gt;0,"△","〇")))</f>
        <v>×</v>
      </c>
      <c r="U23" s="220"/>
      <c r="V23" s="221"/>
      <c r="W23" s="222" t="str">
        <f ca="1">IF(COUNTIF(空き状況確認テーブル!W25:Z25,"×")&lt;&gt;0,"×",IF(COUNTIF(空き状況確認テーブル!W25:Z25,"△")&lt;&gt;0,"△",IF(COUNTIF(空き状況確認テーブル!W25:Z25,"△")&lt;&gt;0,"△","〇")))</f>
        <v>×</v>
      </c>
      <c r="X23" s="222"/>
      <c r="Y23" s="222"/>
      <c r="Z23" s="222"/>
      <c r="AA23" s="222" t="str">
        <f ca="1">IF(COUNTIF(空き状況確認テーブル!AA25:AD25,"×")&lt;&gt;0,"×",IF(COUNTIF(空き状況確認テーブル!AA25:AD25,"△")&lt;&gt;0,"△",IF(COUNTIF(空き状況確認テーブル!AA25:AD25,"△")&lt;&gt;0,"△","〇")))</f>
        <v>×</v>
      </c>
      <c r="AB23" s="222"/>
      <c r="AC23" s="222"/>
      <c r="AD23" s="222"/>
      <c r="AE23" s="222" t="str">
        <f ca="1">IF(COUNTIF(空き状況確認テーブル!AE25:AH25,"×")&lt;&gt;0,"×",IF(COUNTIF(空き状況確認テーブル!AE25:AH25,"△")&lt;&gt;0,"△",IF(COUNTIF(空き状況確認テーブル!AE25:AH25,"△")&lt;&gt;0,"△","〇")))</f>
        <v>×</v>
      </c>
      <c r="AF23" s="222"/>
      <c r="AG23" s="222"/>
      <c r="AH23" s="222"/>
      <c r="AI23" s="219" t="str">
        <f ca="1">IF(COUNTIF(空き状況確認テーブル!AI25:AK25,"×")&lt;&gt;0,"×",IF(COUNTIF(空き状況確認テーブル!AI25:AK25,"△")&lt;&gt;0,"△",IF(COUNTIF(空き状況確認テーブル!AI25:AK25,"△")&lt;&gt;0,"△","〇")))</f>
        <v>△</v>
      </c>
      <c r="AJ23" s="220"/>
      <c r="AK23" s="223"/>
      <c r="AL23" s="121" t="str">
        <f ca="1">空き状況確認テーブル!AL25</f>
        <v>△</v>
      </c>
      <c r="AM23" s="122" t="str">
        <f ca="1">空き状況確認テーブル!AM25</f>
        <v>△</v>
      </c>
      <c r="AN23" s="122" t="str">
        <f ca="1">空き状況確認テーブル!AN25</f>
        <v>△</v>
      </c>
      <c r="AO23" s="122" t="str">
        <f ca="1">空き状況確認テーブル!AO25</f>
        <v>△</v>
      </c>
      <c r="AP23" s="122" t="str">
        <f ca="1">空き状況確認テーブル!AP25</f>
        <v>△</v>
      </c>
      <c r="AQ23" s="122" t="str">
        <f ca="1">空き状況確認テーブル!AQ25</f>
        <v>△</v>
      </c>
      <c r="AR23" s="219" t="str">
        <f ca="1">IF(COUNTIF(空き状況確認テーブル!AR25:AT25,"×")&lt;&gt;0,"×",IF(COUNTIF(空き状況確認テーブル!AR25:AT25,"△")&lt;&gt;0,"△",IF(COUNTIF(空き状況確認テーブル!AR25:AT25,"△")&lt;&gt;0,"△","〇")))</f>
        <v>×</v>
      </c>
      <c r="AS23" s="220"/>
      <c r="AT23" s="221"/>
      <c r="AU23" s="222" t="str">
        <f ca="1">IF(COUNTIF(空き状況確認テーブル!AU25:AX25,"×")&lt;&gt;0,"×",IF(COUNTIF(空き状況確認テーブル!AU25:AX25,"△")&lt;&gt;0,"△",IF(COUNTIF(空き状況確認テーブル!AU25:AX25,"△")&lt;&gt;0,"△","〇")))</f>
        <v>×</v>
      </c>
      <c r="AV23" s="222"/>
      <c r="AW23" s="222"/>
      <c r="AX23" s="222"/>
      <c r="AY23" s="222" t="str">
        <f ca="1">IF(COUNTIF(空き状況確認テーブル!AY25:BB25,"×")&lt;&gt;0,"×",IF(COUNTIF(空き状況確認テーブル!AY25:BB25,"△")&lt;&gt;0,"△",IF(COUNTIF(空き状況確認テーブル!AY25:BB25,"△")&lt;&gt;0,"△","〇")))</f>
        <v>×</v>
      </c>
      <c r="AZ23" s="222"/>
      <c r="BA23" s="222"/>
      <c r="BB23" s="222"/>
      <c r="BC23" s="222" t="str">
        <f ca="1">IF(COUNTIF(空き状況確認テーブル!BC25:BF25,"×")&lt;&gt;0,"×",IF(COUNTIF(空き状況確認テーブル!BC25:BF25,"△")&lt;&gt;0,"△",IF(COUNTIF(空き状況確認テーブル!BC25:BF25,"△")&lt;&gt;0,"△","〇")))</f>
        <v>×</v>
      </c>
      <c r="BD23" s="222"/>
      <c r="BE23" s="222"/>
      <c r="BF23" s="222"/>
      <c r="BG23" s="219" t="str">
        <f ca="1">IF(COUNTIF(空き状況確認テーブル!BG25:BI25,"×")&lt;&gt;0,"×",IF(COUNTIF(空き状況確認テーブル!BG25:BI25,"△")&lt;&gt;0,"△",IF(COUNTIF(空き状況確認テーブル!BG25:BI25,"△")&lt;&gt;0,"△","〇")))</f>
        <v>△</v>
      </c>
      <c r="BH23" s="220"/>
      <c r="BI23" s="223"/>
      <c r="BJ23" s="121" t="str">
        <f ca="1">空き状況確認テーブル!BJ25</f>
        <v>△</v>
      </c>
      <c r="BK23" s="122" t="str">
        <f ca="1">空き状況確認テーブル!BK25</f>
        <v>△</v>
      </c>
      <c r="BL23" s="122" t="str">
        <f ca="1">空き状況確認テーブル!BL25</f>
        <v>△</v>
      </c>
      <c r="BM23" s="122" t="str">
        <f ca="1">空き状況確認テーブル!BM25</f>
        <v>△</v>
      </c>
      <c r="BN23" s="122" t="str">
        <f ca="1">空き状況確認テーブル!BN25</f>
        <v>△</v>
      </c>
      <c r="BO23" s="122" t="str">
        <f ca="1">空き状況確認テーブル!BO25</f>
        <v>△</v>
      </c>
      <c r="BP23" s="219" t="str">
        <f ca="1">IF(COUNTIF(空き状況確認テーブル!BP25:BR25,"×")&lt;&gt;0,"×",IF(COUNTIF(空き状況確認テーブル!BP25:BR25,"△")&lt;&gt;0,"△",IF(COUNTIF(空き状況確認テーブル!BP25:BR25,"△")&lt;&gt;0,"△","〇")))</f>
        <v>×</v>
      </c>
      <c r="BQ23" s="220"/>
      <c r="BR23" s="221"/>
      <c r="BS23" s="222" t="str">
        <f ca="1">IF(COUNTIF(空き状況確認テーブル!BS25:BV25,"×")&lt;&gt;0,"×",IF(COUNTIF(空き状況確認テーブル!BS25:BV25,"△")&lt;&gt;0,"△",IF(COUNTIF(空き状況確認テーブル!BS25:BV25,"△")&lt;&gt;0,"△","〇")))</f>
        <v>×</v>
      </c>
      <c r="BT23" s="222"/>
      <c r="BU23" s="222"/>
      <c r="BV23" s="222"/>
      <c r="BW23" s="222" t="str">
        <f ca="1">IF(COUNTIF(空き状況確認テーブル!BW25:BZ25,"×")&lt;&gt;0,"×",IF(COUNTIF(空き状況確認テーブル!BW25:BZ25,"△")&lt;&gt;0,"△",IF(COUNTIF(空き状況確認テーブル!BW25:BZ25,"△")&lt;&gt;0,"△","〇")))</f>
        <v>×</v>
      </c>
      <c r="BX23" s="222"/>
      <c r="BY23" s="222"/>
      <c r="BZ23" s="222"/>
      <c r="CA23" s="222" t="str">
        <f ca="1">IF(COUNTIF(空き状況確認テーブル!CA25:CD25,"×")&lt;&gt;0,"×",IF(COUNTIF(空き状況確認テーブル!CA25:CD25,"△")&lt;&gt;0,"△",IF(COUNTIF(空き状況確認テーブル!CA25:CD25,"△")&lt;&gt;0,"△","〇")))</f>
        <v>×</v>
      </c>
      <c r="CB23" s="222"/>
      <c r="CC23" s="222"/>
      <c r="CD23" s="222"/>
      <c r="CE23" s="219" t="str">
        <f ca="1">IF(COUNTIF(空き状況確認テーブル!CE25:CG25,"×")&lt;&gt;0,"×",IF(COUNTIF(空き状況確認テーブル!CE25:CG25,"△")&lt;&gt;0,"△",IF(COUNTIF(空き状況確認テーブル!CE25:CG25,"△")&lt;&gt;0,"△","〇")))</f>
        <v>△</v>
      </c>
      <c r="CF23" s="220"/>
      <c r="CG23" s="223"/>
      <c r="CH23" s="187" t="str">
        <f ca="1">空き状況確認テーブル!CH25</f>
        <v>△</v>
      </c>
      <c r="CI23" s="122" t="str">
        <f ca="1">空き状況確認テーブル!CI25</f>
        <v>△</v>
      </c>
      <c r="CJ23" s="122" t="str">
        <f ca="1">空き状況確認テーブル!CJ25</f>
        <v>△</v>
      </c>
      <c r="CK23" s="122" t="str">
        <f ca="1">空き状況確認テーブル!CK25</f>
        <v>△</v>
      </c>
      <c r="CL23" s="122" t="str">
        <f ca="1">空き状況確認テーブル!CL25</f>
        <v>△</v>
      </c>
      <c r="CM23" s="122" t="str">
        <f ca="1">空き状況確認テーブル!CM25</f>
        <v>△</v>
      </c>
      <c r="CN23" s="219" t="str">
        <f ca="1">IF(COUNTIF(空き状況確認テーブル!CN25:CP25,"×")&lt;&gt;0,"×",IF(COUNTIF(空き状況確認テーブル!CN25:CP25,"△")&lt;&gt;0,"△",IF(COUNTIF(空き状況確認テーブル!CN25:CP25,"△")&lt;&gt;0,"△","〇")))</f>
        <v>×</v>
      </c>
      <c r="CO23" s="220"/>
      <c r="CP23" s="221"/>
      <c r="CQ23" s="222" t="str">
        <f ca="1">IF(COUNTIF(空き状況確認テーブル!CQ25:CT25,"×")&lt;&gt;0,"×",IF(COUNTIF(空き状況確認テーブル!CQ25:CT25,"△")&lt;&gt;0,"△",IF(COUNTIF(空き状況確認テーブル!CQ25:CT25,"△")&lt;&gt;0,"△","〇")))</f>
        <v>×</v>
      </c>
      <c r="CR23" s="222"/>
      <c r="CS23" s="222"/>
      <c r="CT23" s="222"/>
      <c r="CU23" s="222" t="str">
        <f ca="1">IF(COUNTIF(空き状況確認テーブル!CU25:CX25,"×")&lt;&gt;0,"×",IF(COUNTIF(空き状況確認テーブル!CU25:CX25,"△")&lt;&gt;0,"△",IF(COUNTIF(空き状況確認テーブル!CU25:CX25,"△")&lt;&gt;0,"△","〇")))</f>
        <v>×</v>
      </c>
      <c r="CV23" s="222"/>
      <c r="CW23" s="222"/>
      <c r="CX23" s="222"/>
      <c r="CY23" s="222" t="str">
        <f ca="1">IF(COUNTIF(空き状況確認テーブル!CY25:DB25,"×")&lt;&gt;0,"×",IF(COUNTIF(空き状況確認テーブル!CY25:DB25,"△")&lt;&gt;0,"△",IF(COUNTIF(空き状況確認テーブル!CY25:DB25,"△")&lt;&gt;0,"△","〇")))</f>
        <v>×</v>
      </c>
      <c r="CZ23" s="222"/>
      <c r="DA23" s="222"/>
      <c r="DB23" s="222"/>
      <c r="DC23" s="219" t="str">
        <f ca="1">IF(COUNTIF(空き状況確認テーブル!DC25:DE25,"×")&lt;&gt;0,"×",IF(COUNTIF(空き状況確認テーブル!DC25:DE25,"△")&lt;&gt;0,"△",IF(COUNTIF(空き状況確認テーブル!DC25:DE25,"△")&lt;&gt;0,"△","〇")))</f>
        <v>△</v>
      </c>
      <c r="DD23" s="220"/>
      <c r="DE23" s="223"/>
      <c r="DF23" s="121" t="str">
        <f ca="1">空き状況確認テーブル!DF25</f>
        <v>△</v>
      </c>
      <c r="DG23" s="122" t="str">
        <f ca="1">空き状況確認テーブル!DG25</f>
        <v>△</v>
      </c>
      <c r="DH23" s="122" t="str">
        <f ca="1">空き状況確認テーブル!DH25</f>
        <v>△</v>
      </c>
      <c r="DI23" s="122" t="str">
        <f ca="1">空き状況確認テーブル!DI25</f>
        <v>△</v>
      </c>
      <c r="DJ23" s="122" t="str">
        <f ca="1">空き状況確認テーブル!DJ25</f>
        <v>△</v>
      </c>
      <c r="DK23" s="122" t="str">
        <f ca="1">空き状況確認テーブル!DK25</f>
        <v>△</v>
      </c>
      <c r="DL23" s="219" t="str">
        <f ca="1">IF(COUNTIF(空き状況確認テーブル!DL25:DN25,"×")&lt;&gt;0,"×",IF(COUNTIF(空き状況確認テーブル!DL25:DN25,"△")&lt;&gt;0,"△",IF(COUNTIF(空き状況確認テーブル!DL25:DN25,"△")&lt;&gt;0,"△","〇")))</f>
        <v>×</v>
      </c>
      <c r="DM23" s="220"/>
      <c r="DN23" s="221"/>
      <c r="DO23" s="222" t="str">
        <f ca="1">IF(COUNTIF(空き状況確認テーブル!DO25:DR25,"×")&lt;&gt;0,"×",IF(COUNTIF(空き状況確認テーブル!DO25:DR25,"△")&lt;&gt;0,"△",IF(COUNTIF(空き状況確認テーブル!DO25:DR25,"△")&lt;&gt;0,"△","〇")))</f>
        <v>×</v>
      </c>
      <c r="DP23" s="222"/>
      <c r="DQ23" s="222"/>
      <c r="DR23" s="222"/>
      <c r="DS23" s="222" t="str">
        <f ca="1">IF(COUNTIF(空き状況確認テーブル!DS25:DV25,"×")&lt;&gt;0,"×",IF(COUNTIF(空き状況確認テーブル!DS25:DV25,"△")&lt;&gt;0,"△",IF(COUNTIF(空き状況確認テーブル!DS25:DV25,"△")&lt;&gt;0,"△","〇")))</f>
        <v>×</v>
      </c>
      <c r="DT23" s="222"/>
      <c r="DU23" s="222"/>
      <c r="DV23" s="222"/>
      <c r="DW23" s="222" t="str">
        <f ca="1">IF(COUNTIF(空き状況確認テーブル!DW25:DZ25,"×")&lt;&gt;0,"×",IF(COUNTIF(空き状況確認テーブル!DW25:DZ25,"△")&lt;&gt;0,"△",IF(COUNTIF(空き状況確認テーブル!DW25:DZ25,"△")&lt;&gt;0,"△","〇")))</f>
        <v>×</v>
      </c>
      <c r="DX23" s="222"/>
      <c r="DY23" s="222"/>
      <c r="DZ23" s="222"/>
      <c r="EA23" s="219" t="str">
        <f ca="1">IF(COUNTIF(空き状況確認テーブル!EA25:EC25,"×")&lt;&gt;0,"×",IF(COUNTIF(空き状況確認テーブル!EA25:EC25,"△")&lt;&gt;0,"△",IF(COUNTIF(空き状況確認テーブル!EA25:EC25,"△")&lt;&gt;0,"△","〇")))</f>
        <v>△</v>
      </c>
      <c r="EB23" s="220"/>
      <c r="EC23" s="223"/>
      <c r="ED23" s="121" t="str">
        <f ca="1">空き状況確認テーブル!ED25</f>
        <v>×</v>
      </c>
      <c r="EE23" s="122" t="str">
        <f ca="1">空き状況確認テーブル!EE25</f>
        <v>×</v>
      </c>
      <c r="EF23" s="122" t="str">
        <f ca="1">空き状況確認テーブル!EF25</f>
        <v>×</v>
      </c>
      <c r="EG23" s="122" t="str">
        <f ca="1">空き状況確認テーブル!EG25</f>
        <v>×</v>
      </c>
      <c r="EH23" s="122" t="str">
        <f ca="1">空き状況確認テーブル!EH25</f>
        <v>×</v>
      </c>
      <c r="EI23" s="122" t="str">
        <f ca="1">空き状況確認テーブル!EI25</f>
        <v>×</v>
      </c>
      <c r="EJ23" s="219" t="str">
        <f ca="1">IF(COUNTIF(空き状況確認テーブル!EJ25:EL25,"×")&lt;&gt;0,"×",IF(COUNTIF(空き状況確認テーブル!EJ25:EL25,"△")&lt;&gt;0,"△",IF(COUNTIF(空き状況確認テーブル!EJ25:EL25,"△")&lt;&gt;0,"△","〇")))</f>
        <v>×</v>
      </c>
      <c r="EK23" s="220"/>
      <c r="EL23" s="221"/>
      <c r="EM23" s="222" t="str">
        <f ca="1">IF(COUNTIF(空き状況確認テーブル!EM25:EP25,"×")&lt;&gt;0,"×",IF(COUNTIF(空き状況確認テーブル!EM25:EP25,"△")&lt;&gt;0,"△",IF(COUNTIF(空き状況確認テーブル!EM25:EP25,"△")&lt;&gt;0,"△","〇")))</f>
        <v>×</v>
      </c>
      <c r="EN23" s="222"/>
      <c r="EO23" s="222"/>
      <c r="EP23" s="222"/>
      <c r="EQ23" s="222" t="str">
        <f ca="1">IF(COUNTIF(空き状況確認テーブル!EQ25:ET25,"×")&lt;&gt;0,"×",IF(COUNTIF(空き状況確認テーブル!EQ25:ET25,"△")&lt;&gt;0,"△",IF(COUNTIF(空き状況確認テーブル!EQ25:ET25,"△")&lt;&gt;0,"△","〇")))</f>
        <v>×</v>
      </c>
      <c r="ER23" s="222"/>
      <c r="ES23" s="222"/>
      <c r="ET23" s="222"/>
      <c r="EU23" s="222" t="str">
        <f ca="1">IF(COUNTIF(空き状況確認テーブル!EU25:EX25,"×")&lt;&gt;0,"×",IF(COUNTIF(空き状況確認テーブル!EU25:EX25,"△")&lt;&gt;0,"△",IF(COUNTIF(空き状況確認テーブル!EU25:EX25,"△")&lt;&gt;0,"△","〇")))</f>
        <v>×</v>
      </c>
      <c r="EV23" s="222"/>
      <c r="EW23" s="222"/>
      <c r="EX23" s="222"/>
      <c r="EY23" s="219" t="str">
        <f ca="1">IF(COUNTIF(空き状況確認テーブル!EY25:FA25,"×")&lt;&gt;0,"×",IF(COUNTIF(空き状況確認テーブル!EY25:FA25,"△")&lt;&gt;0,"△",IF(COUNTIF(空き状況確認テーブル!EY25:FA25,"△")&lt;&gt;0,"△","〇")))</f>
        <v>×</v>
      </c>
      <c r="EZ23" s="220"/>
      <c r="FA23" s="223"/>
      <c r="FB23" s="121" t="str">
        <f ca="1">空き状況確認テーブル!FB25</f>
        <v>×</v>
      </c>
      <c r="FC23" s="122" t="str">
        <f ca="1">空き状況確認テーブル!FC25</f>
        <v>×</v>
      </c>
      <c r="FD23" s="122" t="str">
        <f ca="1">空き状況確認テーブル!FD25</f>
        <v>×</v>
      </c>
      <c r="FE23" s="122" t="str">
        <f ca="1">空き状況確認テーブル!FE25</f>
        <v>×</v>
      </c>
      <c r="FF23" s="122" t="str">
        <f ca="1">空き状況確認テーブル!FF25</f>
        <v>×</v>
      </c>
      <c r="FG23" s="122" t="str">
        <f ca="1">空き状況確認テーブル!FG25</f>
        <v>×</v>
      </c>
      <c r="FH23" s="219" t="str">
        <f ca="1">IF(COUNTIF(空き状況確認テーブル!FH25:FJ25,"×")&lt;&gt;0,"×",IF(COUNTIF(空き状況確認テーブル!FH25:FJ25,"△")&lt;&gt;0,"△",IF(COUNTIF(空き状況確認テーブル!FH25:FJ25,"△")&lt;&gt;0,"△","〇")))</f>
        <v>×</v>
      </c>
      <c r="FI23" s="220"/>
      <c r="FJ23" s="221"/>
      <c r="FK23" s="222" t="str">
        <f ca="1">IF(COUNTIF(空き状況確認テーブル!FK25:FN25,"×")&lt;&gt;0,"×",IF(COUNTIF(空き状況確認テーブル!FK25:FN25,"△")&lt;&gt;0,"△",IF(COUNTIF(空き状況確認テーブル!FK25:FN25,"△")&lt;&gt;0,"△","〇")))</f>
        <v>×</v>
      </c>
      <c r="FL23" s="222"/>
      <c r="FM23" s="222"/>
      <c r="FN23" s="222"/>
      <c r="FO23" s="222" t="str">
        <f ca="1">IF(COUNTIF(空き状況確認テーブル!FO25:FR25,"×")&lt;&gt;0,"×",IF(COUNTIF(空き状況確認テーブル!FO25:FR25,"△")&lt;&gt;0,"△",IF(COUNTIF(空き状況確認テーブル!FO25:FR25,"△")&lt;&gt;0,"△","〇")))</f>
        <v>×</v>
      </c>
      <c r="FP23" s="222"/>
      <c r="FQ23" s="222"/>
      <c r="FR23" s="222"/>
      <c r="FS23" s="222" t="str">
        <f ca="1">IF(COUNTIF(空き状況確認テーブル!FS25:FV25,"×")&lt;&gt;0,"×",IF(COUNTIF(空き状況確認テーブル!FS25:FV25,"△")&lt;&gt;0,"△",IF(COUNTIF(空き状況確認テーブル!FS25:FV25,"△")&lt;&gt;0,"△","〇")))</f>
        <v>×</v>
      </c>
      <c r="FT23" s="222"/>
      <c r="FU23" s="222"/>
      <c r="FV23" s="222"/>
      <c r="FW23" s="219" t="str">
        <f ca="1">IF(COUNTIF(空き状況確認テーブル!FW25:FY25,"×")&lt;&gt;0,"×",IF(COUNTIF(空き状況確認テーブル!FW25:FY25,"△")&lt;&gt;0,"△",IF(COUNTIF(空き状況確認テーブル!FW25:FY25,"△")&lt;&gt;0,"△","〇")))</f>
        <v>×</v>
      </c>
      <c r="FX23" s="220"/>
      <c r="FY23" s="223"/>
    </row>
    <row r="24" spans="1:181">
      <c r="A24" s="16"/>
      <c r="B24" s="168" t="s">
        <v>354</v>
      </c>
      <c r="C24" s="195" t="s">
        <v>455</v>
      </c>
      <c r="D24" s="11" t="s">
        <v>167</v>
      </c>
      <c r="E24" s="10" t="str">
        <f>INDEX(施設情報!$D$1:$D$1000,MATCH(D24,施設情報!$C$1:$C$1000,0))</f>
        <v>1</v>
      </c>
      <c r="F24" s="11"/>
      <c r="G24" s="8" t="str">
        <f t="shared" si="8"/>
        <v>017-46391</v>
      </c>
      <c r="H24" s="10" t="str">
        <f t="shared" si="9"/>
        <v>017-46392</v>
      </c>
      <c r="I24" s="10" t="str">
        <f t="shared" si="10"/>
        <v>017-46393</v>
      </c>
      <c r="J24" s="10" t="str">
        <f t="shared" si="11"/>
        <v>017-46394</v>
      </c>
      <c r="K24" s="10" t="str">
        <f t="shared" si="12"/>
        <v>017-46395</v>
      </c>
      <c r="L24" s="10" t="str">
        <f t="shared" si="13"/>
        <v>017-46396</v>
      </c>
      <c r="M24" s="10" t="str">
        <f t="shared" si="14"/>
        <v>017-46397</v>
      </c>
      <c r="N24" s="121" t="str">
        <f ca="1">空き状況確認テーブル!N26</f>
        <v>△</v>
      </c>
      <c r="O24" s="122" t="str">
        <f ca="1">空き状況確認テーブル!O26</f>
        <v>△</v>
      </c>
      <c r="P24" s="122" t="str">
        <f ca="1">空き状況確認テーブル!P26</f>
        <v>△</v>
      </c>
      <c r="Q24" s="122" t="str">
        <f ca="1">空き状況確認テーブル!Q26</f>
        <v>△</v>
      </c>
      <c r="R24" s="122" t="str">
        <f ca="1">空き状況確認テーブル!R26</f>
        <v>△</v>
      </c>
      <c r="S24" s="122" t="str">
        <f ca="1">空き状況確認テーブル!S26</f>
        <v>△</v>
      </c>
      <c r="T24" s="219" t="str">
        <f ca="1">IF(COUNTIF(空き状況確認テーブル!T26:V26,"×")&lt;&gt;0,"×",IF(COUNTIF(空き状況確認テーブル!T26:V26,"△")&lt;&gt;0,"△",IF(COUNTIF(空き状況確認テーブル!T26:V26,"△")&lt;&gt;0,"△","〇")))</f>
        <v>×</v>
      </c>
      <c r="U24" s="220"/>
      <c r="V24" s="221"/>
      <c r="W24" s="222" t="str">
        <f ca="1">IF(COUNTIF(空き状況確認テーブル!W26:Z26,"×")&lt;&gt;0,"×",IF(COUNTIF(空き状況確認テーブル!W26:Z26,"△")&lt;&gt;0,"△",IF(COUNTIF(空き状況確認テーブル!W26:Z26,"△")&lt;&gt;0,"△","〇")))</f>
        <v>×</v>
      </c>
      <c r="X24" s="222"/>
      <c r="Y24" s="222"/>
      <c r="Z24" s="222"/>
      <c r="AA24" s="222" t="str">
        <f ca="1">IF(COUNTIF(空き状況確認テーブル!AA26:AD26,"×")&lt;&gt;0,"×",IF(COUNTIF(空き状況確認テーブル!AA26:AD26,"△")&lt;&gt;0,"△",IF(COUNTIF(空き状況確認テーブル!AA26:AD26,"△")&lt;&gt;0,"△","〇")))</f>
        <v>×</v>
      </c>
      <c r="AB24" s="222"/>
      <c r="AC24" s="222"/>
      <c r="AD24" s="222"/>
      <c r="AE24" s="222" t="str">
        <f ca="1">IF(COUNTIF(空き状況確認テーブル!AE26:AH26,"×")&lt;&gt;0,"×",IF(COUNTIF(空き状況確認テーブル!AE26:AH26,"△")&lt;&gt;0,"△",IF(COUNTIF(空き状況確認テーブル!AE26:AH26,"△")&lt;&gt;0,"△","〇")))</f>
        <v>×</v>
      </c>
      <c r="AF24" s="222"/>
      <c r="AG24" s="222"/>
      <c r="AH24" s="222"/>
      <c r="AI24" s="219" t="str">
        <f ca="1">IF(COUNTIF(空き状況確認テーブル!AI26:AK26,"×")&lt;&gt;0,"×",IF(COUNTIF(空き状況確認テーブル!AI26:AK26,"△")&lt;&gt;0,"△",IF(COUNTIF(空き状況確認テーブル!AI26:AK26,"△")&lt;&gt;0,"△","〇")))</f>
        <v>△</v>
      </c>
      <c r="AJ24" s="220"/>
      <c r="AK24" s="223"/>
      <c r="AL24" s="121" t="str">
        <f ca="1">空き状況確認テーブル!AL26</f>
        <v>△</v>
      </c>
      <c r="AM24" s="122" t="str">
        <f ca="1">空き状況確認テーブル!AM26</f>
        <v>△</v>
      </c>
      <c r="AN24" s="122" t="str">
        <f ca="1">空き状況確認テーブル!AN26</f>
        <v>△</v>
      </c>
      <c r="AO24" s="122" t="str">
        <f ca="1">空き状況確認テーブル!AO26</f>
        <v>△</v>
      </c>
      <c r="AP24" s="122" t="str">
        <f ca="1">空き状況確認テーブル!AP26</f>
        <v>△</v>
      </c>
      <c r="AQ24" s="122" t="str">
        <f ca="1">空き状況確認テーブル!AQ26</f>
        <v>△</v>
      </c>
      <c r="AR24" s="219" t="str">
        <f ca="1">IF(COUNTIF(空き状況確認テーブル!AR26:AT26,"×")&lt;&gt;0,"×",IF(COUNTIF(空き状況確認テーブル!AR26:AT26,"△")&lt;&gt;0,"△",IF(COUNTIF(空き状況確認テーブル!AR26:AT26,"△")&lt;&gt;0,"△","〇")))</f>
        <v>×</v>
      </c>
      <c r="AS24" s="220"/>
      <c r="AT24" s="221"/>
      <c r="AU24" s="222" t="str">
        <f ca="1">IF(COUNTIF(空き状況確認テーブル!AU26:AX26,"×")&lt;&gt;0,"×",IF(COUNTIF(空き状況確認テーブル!AU26:AX26,"△")&lt;&gt;0,"△",IF(COUNTIF(空き状況確認テーブル!AU26:AX26,"△")&lt;&gt;0,"△","〇")))</f>
        <v>×</v>
      </c>
      <c r="AV24" s="222"/>
      <c r="AW24" s="222"/>
      <c r="AX24" s="222"/>
      <c r="AY24" s="222" t="str">
        <f ca="1">IF(COUNTIF(空き状況確認テーブル!AY26:BB26,"×")&lt;&gt;0,"×",IF(COUNTIF(空き状況確認テーブル!AY26:BB26,"△")&lt;&gt;0,"△",IF(COUNTIF(空き状況確認テーブル!AY26:BB26,"△")&lt;&gt;0,"△","〇")))</f>
        <v>×</v>
      </c>
      <c r="AZ24" s="222"/>
      <c r="BA24" s="222"/>
      <c r="BB24" s="222"/>
      <c r="BC24" s="222" t="str">
        <f ca="1">IF(COUNTIF(空き状況確認テーブル!BC26:BF26,"×")&lt;&gt;0,"×",IF(COUNTIF(空き状況確認テーブル!BC26:BF26,"△")&lt;&gt;0,"△",IF(COUNTIF(空き状況確認テーブル!BC26:BF26,"△")&lt;&gt;0,"△","〇")))</f>
        <v>×</v>
      </c>
      <c r="BD24" s="222"/>
      <c r="BE24" s="222"/>
      <c r="BF24" s="222"/>
      <c r="BG24" s="219" t="str">
        <f ca="1">IF(COUNTIF(空き状況確認テーブル!BG26:BI26,"×")&lt;&gt;0,"×",IF(COUNTIF(空き状況確認テーブル!BG26:BI26,"△")&lt;&gt;0,"△",IF(COUNTIF(空き状況確認テーブル!BG26:BI26,"△")&lt;&gt;0,"△","〇")))</f>
        <v>△</v>
      </c>
      <c r="BH24" s="220"/>
      <c r="BI24" s="223"/>
      <c r="BJ24" s="121" t="str">
        <f ca="1">空き状況確認テーブル!BJ26</f>
        <v>△</v>
      </c>
      <c r="BK24" s="122" t="str">
        <f ca="1">空き状況確認テーブル!BK26</f>
        <v>△</v>
      </c>
      <c r="BL24" s="122" t="str">
        <f ca="1">空き状況確認テーブル!BL26</f>
        <v>△</v>
      </c>
      <c r="BM24" s="122" t="str">
        <f ca="1">空き状況確認テーブル!BM26</f>
        <v>△</v>
      </c>
      <c r="BN24" s="122" t="str">
        <f ca="1">空き状況確認テーブル!BN26</f>
        <v>△</v>
      </c>
      <c r="BO24" s="122" t="str">
        <f ca="1">空き状況確認テーブル!BO26</f>
        <v>△</v>
      </c>
      <c r="BP24" s="219" t="str">
        <f ca="1">IF(COUNTIF(空き状況確認テーブル!BP26:BR26,"×")&lt;&gt;0,"×",IF(COUNTIF(空き状況確認テーブル!BP26:BR26,"△")&lt;&gt;0,"△",IF(COUNTIF(空き状況確認テーブル!BP26:BR26,"△")&lt;&gt;0,"△","〇")))</f>
        <v>×</v>
      </c>
      <c r="BQ24" s="220"/>
      <c r="BR24" s="221"/>
      <c r="BS24" s="222" t="str">
        <f ca="1">IF(COUNTIF(空き状況確認テーブル!BS26:BV26,"×")&lt;&gt;0,"×",IF(COUNTIF(空き状況確認テーブル!BS26:BV26,"△")&lt;&gt;0,"△",IF(COUNTIF(空き状況確認テーブル!BS26:BV26,"△")&lt;&gt;0,"△","〇")))</f>
        <v>×</v>
      </c>
      <c r="BT24" s="222"/>
      <c r="BU24" s="222"/>
      <c r="BV24" s="222"/>
      <c r="BW24" s="222" t="str">
        <f ca="1">IF(COUNTIF(空き状況確認テーブル!BW26:BZ26,"×")&lt;&gt;0,"×",IF(COUNTIF(空き状況確認テーブル!BW26:BZ26,"△")&lt;&gt;0,"△",IF(COUNTIF(空き状況確認テーブル!BW26:BZ26,"△")&lt;&gt;0,"△","〇")))</f>
        <v>×</v>
      </c>
      <c r="BX24" s="222"/>
      <c r="BY24" s="222"/>
      <c r="BZ24" s="222"/>
      <c r="CA24" s="222" t="str">
        <f ca="1">IF(COUNTIF(空き状況確認テーブル!CA26:CD26,"×")&lt;&gt;0,"×",IF(COUNTIF(空き状況確認テーブル!CA26:CD26,"△")&lt;&gt;0,"△",IF(COUNTIF(空き状況確認テーブル!CA26:CD26,"△")&lt;&gt;0,"△","〇")))</f>
        <v>×</v>
      </c>
      <c r="CB24" s="222"/>
      <c r="CC24" s="222"/>
      <c r="CD24" s="222"/>
      <c r="CE24" s="219" t="str">
        <f ca="1">IF(COUNTIF(空き状況確認テーブル!CE26:CG26,"×")&lt;&gt;0,"×",IF(COUNTIF(空き状況確認テーブル!CE26:CG26,"△")&lt;&gt;0,"△",IF(COUNTIF(空き状況確認テーブル!CE26:CG26,"△")&lt;&gt;0,"△","〇")))</f>
        <v>△</v>
      </c>
      <c r="CF24" s="220"/>
      <c r="CG24" s="223"/>
      <c r="CH24" s="187" t="str">
        <f ca="1">空き状況確認テーブル!CH26</f>
        <v>△</v>
      </c>
      <c r="CI24" s="122" t="str">
        <f ca="1">空き状況確認テーブル!CI26</f>
        <v>△</v>
      </c>
      <c r="CJ24" s="122" t="str">
        <f ca="1">空き状況確認テーブル!CJ26</f>
        <v>△</v>
      </c>
      <c r="CK24" s="122" t="str">
        <f ca="1">空き状況確認テーブル!CK26</f>
        <v>△</v>
      </c>
      <c r="CL24" s="122" t="str">
        <f ca="1">空き状況確認テーブル!CL26</f>
        <v>△</v>
      </c>
      <c r="CM24" s="122" t="str">
        <f ca="1">空き状況確認テーブル!CM26</f>
        <v>△</v>
      </c>
      <c r="CN24" s="219" t="str">
        <f ca="1">IF(COUNTIF(空き状況確認テーブル!CN26:CP26,"×")&lt;&gt;0,"×",IF(COUNTIF(空き状況確認テーブル!CN26:CP26,"△")&lt;&gt;0,"△",IF(COUNTIF(空き状況確認テーブル!CN26:CP26,"△")&lt;&gt;0,"△","〇")))</f>
        <v>×</v>
      </c>
      <c r="CO24" s="220"/>
      <c r="CP24" s="221"/>
      <c r="CQ24" s="222" t="str">
        <f ca="1">IF(COUNTIF(空き状況確認テーブル!CQ26:CT26,"×")&lt;&gt;0,"×",IF(COUNTIF(空き状況確認テーブル!CQ26:CT26,"△")&lt;&gt;0,"△",IF(COUNTIF(空き状況確認テーブル!CQ26:CT26,"△")&lt;&gt;0,"△","〇")))</f>
        <v>×</v>
      </c>
      <c r="CR24" s="222"/>
      <c r="CS24" s="222"/>
      <c r="CT24" s="222"/>
      <c r="CU24" s="222" t="str">
        <f ca="1">IF(COUNTIF(空き状況確認テーブル!CU26:CX26,"×")&lt;&gt;0,"×",IF(COUNTIF(空き状況確認テーブル!CU26:CX26,"△")&lt;&gt;0,"△",IF(COUNTIF(空き状況確認テーブル!CU26:CX26,"△")&lt;&gt;0,"△","〇")))</f>
        <v>×</v>
      </c>
      <c r="CV24" s="222"/>
      <c r="CW24" s="222"/>
      <c r="CX24" s="222"/>
      <c r="CY24" s="222" t="str">
        <f ca="1">IF(COUNTIF(空き状況確認テーブル!CY26:DB26,"×")&lt;&gt;0,"×",IF(COUNTIF(空き状況確認テーブル!CY26:DB26,"△")&lt;&gt;0,"△",IF(COUNTIF(空き状況確認テーブル!CY26:DB26,"△")&lt;&gt;0,"△","〇")))</f>
        <v>×</v>
      </c>
      <c r="CZ24" s="222"/>
      <c r="DA24" s="222"/>
      <c r="DB24" s="222"/>
      <c r="DC24" s="219" t="str">
        <f ca="1">IF(COUNTIF(空き状況確認テーブル!DC26:DE26,"×")&lt;&gt;0,"×",IF(COUNTIF(空き状況確認テーブル!DC26:DE26,"△")&lt;&gt;0,"△",IF(COUNTIF(空き状況確認テーブル!DC26:DE26,"△")&lt;&gt;0,"△","〇")))</f>
        <v>△</v>
      </c>
      <c r="DD24" s="220"/>
      <c r="DE24" s="223"/>
      <c r="DF24" s="121" t="str">
        <f ca="1">空き状況確認テーブル!DF26</f>
        <v>△</v>
      </c>
      <c r="DG24" s="122" t="str">
        <f ca="1">空き状況確認テーブル!DG26</f>
        <v>△</v>
      </c>
      <c r="DH24" s="122" t="str">
        <f ca="1">空き状況確認テーブル!DH26</f>
        <v>△</v>
      </c>
      <c r="DI24" s="122" t="str">
        <f ca="1">空き状況確認テーブル!DI26</f>
        <v>△</v>
      </c>
      <c r="DJ24" s="122" t="str">
        <f ca="1">空き状況確認テーブル!DJ26</f>
        <v>△</v>
      </c>
      <c r="DK24" s="122" t="str">
        <f ca="1">空き状況確認テーブル!DK26</f>
        <v>△</v>
      </c>
      <c r="DL24" s="219" t="str">
        <f ca="1">IF(COUNTIF(空き状況確認テーブル!DL26:DN26,"×")&lt;&gt;0,"×",IF(COUNTIF(空き状況確認テーブル!DL26:DN26,"△")&lt;&gt;0,"△",IF(COUNTIF(空き状況確認テーブル!DL26:DN26,"△")&lt;&gt;0,"△","〇")))</f>
        <v>×</v>
      </c>
      <c r="DM24" s="220"/>
      <c r="DN24" s="221"/>
      <c r="DO24" s="222" t="str">
        <f ca="1">IF(COUNTIF(空き状況確認テーブル!DO26:DR26,"×")&lt;&gt;0,"×",IF(COUNTIF(空き状況確認テーブル!DO26:DR26,"△")&lt;&gt;0,"△",IF(COUNTIF(空き状況確認テーブル!DO26:DR26,"△")&lt;&gt;0,"△","〇")))</f>
        <v>×</v>
      </c>
      <c r="DP24" s="222"/>
      <c r="DQ24" s="222"/>
      <c r="DR24" s="222"/>
      <c r="DS24" s="222" t="str">
        <f ca="1">IF(COUNTIF(空き状況確認テーブル!DS26:DV26,"×")&lt;&gt;0,"×",IF(COUNTIF(空き状況確認テーブル!DS26:DV26,"△")&lt;&gt;0,"△",IF(COUNTIF(空き状況確認テーブル!DS26:DV26,"△")&lt;&gt;0,"△","〇")))</f>
        <v>×</v>
      </c>
      <c r="DT24" s="222"/>
      <c r="DU24" s="222"/>
      <c r="DV24" s="222"/>
      <c r="DW24" s="222" t="str">
        <f ca="1">IF(COUNTIF(空き状況確認テーブル!DW26:DZ26,"×")&lt;&gt;0,"×",IF(COUNTIF(空き状況確認テーブル!DW26:DZ26,"△")&lt;&gt;0,"△",IF(COUNTIF(空き状況確認テーブル!DW26:DZ26,"△")&lt;&gt;0,"△","〇")))</f>
        <v>×</v>
      </c>
      <c r="DX24" s="222"/>
      <c r="DY24" s="222"/>
      <c r="DZ24" s="222"/>
      <c r="EA24" s="219" t="str">
        <f ca="1">IF(COUNTIF(空き状況確認テーブル!EA26:EC26,"×")&lt;&gt;0,"×",IF(COUNTIF(空き状況確認テーブル!EA26:EC26,"△")&lt;&gt;0,"△",IF(COUNTIF(空き状況確認テーブル!EA26:EC26,"△")&lt;&gt;0,"△","〇")))</f>
        <v>△</v>
      </c>
      <c r="EB24" s="220"/>
      <c r="EC24" s="223"/>
      <c r="ED24" s="121" t="str">
        <f ca="1">空き状況確認テーブル!ED26</f>
        <v>×</v>
      </c>
      <c r="EE24" s="122" t="str">
        <f ca="1">空き状況確認テーブル!EE26</f>
        <v>×</v>
      </c>
      <c r="EF24" s="122" t="str">
        <f ca="1">空き状況確認テーブル!EF26</f>
        <v>×</v>
      </c>
      <c r="EG24" s="122" t="str">
        <f ca="1">空き状況確認テーブル!EG26</f>
        <v>×</v>
      </c>
      <c r="EH24" s="122" t="str">
        <f ca="1">空き状況確認テーブル!EH26</f>
        <v>×</v>
      </c>
      <c r="EI24" s="122" t="str">
        <f ca="1">空き状況確認テーブル!EI26</f>
        <v>×</v>
      </c>
      <c r="EJ24" s="219" t="str">
        <f ca="1">IF(COUNTIF(空き状況確認テーブル!EJ26:EL26,"×")&lt;&gt;0,"×",IF(COUNTIF(空き状況確認テーブル!EJ26:EL26,"△")&lt;&gt;0,"△",IF(COUNTIF(空き状況確認テーブル!EJ26:EL26,"△")&lt;&gt;0,"△","〇")))</f>
        <v>×</v>
      </c>
      <c r="EK24" s="220"/>
      <c r="EL24" s="221"/>
      <c r="EM24" s="222" t="str">
        <f ca="1">IF(COUNTIF(空き状況確認テーブル!EM26:EP26,"×")&lt;&gt;0,"×",IF(COUNTIF(空き状況確認テーブル!EM26:EP26,"△")&lt;&gt;0,"△",IF(COUNTIF(空き状況確認テーブル!EM26:EP26,"△")&lt;&gt;0,"△","〇")))</f>
        <v>×</v>
      </c>
      <c r="EN24" s="222"/>
      <c r="EO24" s="222"/>
      <c r="EP24" s="222"/>
      <c r="EQ24" s="222" t="str">
        <f ca="1">IF(COUNTIF(空き状況確認テーブル!EQ26:ET26,"×")&lt;&gt;0,"×",IF(COUNTIF(空き状況確認テーブル!EQ26:ET26,"△")&lt;&gt;0,"△",IF(COUNTIF(空き状況確認テーブル!EQ26:ET26,"△")&lt;&gt;0,"△","〇")))</f>
        <v>×</v>
      </c>
      <c r="ER24" s="222"/>
      <c r="ES24" s="222"/>
      <c r="ET24" s="222"/>
      <c r="EU24" s="222" t="str">
        <f ca="1">IF(COUNTIF(空き状況確認テーブル!EU26:EX26,"×")&lt;&gt;0,"×",IF(COUNTIF(空き状況確認テーブル!EU26:EX26,"△")&lt;&gt;0,"△",IF(COUNTIF(空き状況確認テーブル!EU26:EX26,"△")&lt;&gt;0,"△","〇")))</f>
        <v>×</v>
      </c>
      <c r="EV24" s="222"/>
      <c r="EW24" s="222"/>
      <c r="EX24" s="222"/>
      <c r="EY24" s="219" t="str">
        <f ca="1">IF(COUNTIF(空き状況確認テーブル!EY26:FA26,"×")&lt;&gt;0,"×",IF(COUNTIF(空き状況確認テーブル!EY26:FA26,"△")&lt;&gt;0,"△",IF(COUNTIF(空き状況確認テーブル!EY26:FA26,"△")&lt;&gt;0,"△","〇")))</f>
        <v>×</v>
      </c>
      <c r="EZ24" s="220"/>
      <c r="FA24" s="223"/>
      <c r="FB24" s="121" t="str">
        <f ca="1">空き状況確認テーブル!FB26</f>
        <v>×</v>
      </c>
      <c r="FC24" s="122" t="str">
        <f ca="1">空き状況確認テーブル!FC26</f>
        <v>×</v>
      </c>
      <c r="FD24" s="122" t="str">
        <f ca="1">空き状況確認テーブル!FD26</f>
        <v>×</v>
      </c>
      <c r="FE24" s="122" t="str">
        <f ca="1">空き状況確認テーブル!FE26</f>
        <v>×</v>
      </c>
      <c r="FF24" s="122" t="str">
        <f ca="1">空き状況確認テーブル!FF26</f>
        <v>×</v>
      </c>
      <c r="FG24" s="122" t="str">
        <f ca="1">空き状況確認テーブル!FG26</f>
        <v>×</v>
      </c>
      <c r="FH24" s="219" t="str">
        <f ca="1">IF(COUNTIF(空き状況確認テーブル!FH26:FJ26,"×")&lt;&gt;0,"×",IF(COUNTIF(空き状況確認テーブル!FH26:FJ26,"△")&lt;&gt;0,"△",IF(COUNTIF(空き状況確認テーブル!FH26:FJ26,"△")&lt;&gt;0,"△","〇")))</f>
        <v>×</v>
      </c>
      <c r="FI24" s="220"/>
      <c r="FJ24" s="221"/>
      <c r="FK24" s="222" t="str">
        <f ca="1">IF(COUNTIF(空き状況確認テーブル!FK26:FN26,"×")&lt;&gt;0,"×",IF(COUNTIF(空き状況確認テーブル!FK26:FN26,"△")&lt;&gt;0,"△",IF(COUNTIF(空き状況確認テーブル!FK26:FN26,"△")&lt;&gt;0,"△","〇")))</f>
        <v>×</v>
      </c>
      <c r="FL24" s="222"/>
      <c r="FM24" s="222"/>
      <c r="FN24" s="222"/>
      <c r="FO24" s="222" t="str">
        <f ca="1">IF(COUNTIF(空き状況確認テーブル!FO26:FR26,"×")&lt;&gt;0,"×",IF(COUNTIF(空き状況確認テーブル!FO26:FR26,"△")&lt;&gt;0,"△",IF(COUNTIF(空き状況確認テーブル!FO26:FR26,"△")&lt;&gt;0,"△","〇")))</f>
        <v>×</v>
      </c>
      <c r="FP24" s="222"/>
      <c r="FQ24" s="222"/>
      <c r="FR24" s="222"/>
      <c r="FS24" s="222" t="str">
        <f ca="1">IF(COUNTIF(空き状況確認テーブル!FS26:FV26,"×")&lt;&gt;0,"×",IF(COUNTIF(空き状況確認テーブル!FS26:FV26,"△")&lt;&gt;0,"△",IF(COUNTIF(空き状況確認テーブル!FS26:FV26,"△")&lt;&gt;0,"△","〇")))</f>
        <v>×</v>
      </c>
      <c r="FT24" s="222"/>
      <c r="FU24" s="222"/>
      <c r="FV24" s="222"/>
      <c r="FW24" s="219" t="str">
        <f ca="1">IF(COUNTIF(空き状況確認テーブル!FW26:FY26,"×")&lt;&gt;0,"×",IF(COUNTIF(空き状況確認テーブル!FW26:FY26,"△")&lt;&gt;0,"△",IF(COUNTIF(空き状況確認テーブル!FW26:FY26,"△")&lt;&gt;0,"△","〇")))</f>
        <v>×</v>
      </c>
      <c r="FX24" s="220"/>
      <c r="FY24" s="223"/>
    </row>
    <row r="25" spans="1:181" ht="0.2" customHeight="1">
      <c r="C25" s="192"/>
      <c r="AK25" s="192"/>
      <c r="AL25" s="191"/>
      <c r="BI25" s="192"/>
      <c r="BJ25" s="191"/>
      <c r="CG25" s="192"/>
      <c r="DE25" s="192"/>
      <c r="DF25" s="191"/>
      <c r="EC25" s="192"/>
      <c r="ED25" s="191"/>
      <c r="FA25" s="192"/>
      <c r="FB25" s="191"/>
      <c r="FY25" s="192"/>
    </row>
    <row r="26" spans="1:181" ht="0.2" customHeight="1">
      <c r="C26" s="192"/>
      <c r="AK26" s="192"/>
      <c r="AL26" s="191"/>
      <c r="BI26" s="192"/>
      <c r="BJ26" s="191"/>
      <c r="CG26" s="192"/>
      <c r="DE26" s="192"/>
      <c r="DF26" s="191"/>
      <c r="EC26" s="192"/>
      <c r="ED26" s="191"/>
      <c r="FA26" s="192"/>
      <c r="FB26" s="191"/>
      <c r="FY26" s="192"/>
    </row>
    <row r="27" spans="1:181">
      <c r="A27" s="16"/>
      <c r="B27" s="173" t="s">
        <v>370</v>
      </c>
      <c r="C27" s="195"/>
      <c r="D27" s="11" t="s">
        <v>398</v>
      </c>
      <c r="E27" s="10" t="str">
        <f>INDEX(施設情報!$D$1:$D$1000,MATCH(D27,施設情報!$C$1:$C$1000,0))</f>
        <v>1</v>
      </c>
      <c r="F27" s="11"/>
      <c r="G27" s="8" t="str">
        <f t="shared" si="8"/>
        <v>020-46391</v>
      </c>
      <c r="H27" s="10" t="str">
        <f t="shared" si="9"/>
        <v>020-46392</v>
      </c>
      <c r="I27" s="10" t="str">
        <f t="shared" si="10"/>
        <v>020-46393</v>
      </c>
      <c r="J27" s="10" t="str">
        <f t="shared" si="11"/>
        <v>020-46394</v>
      </c>
      <c r="K27" s="10" t="str">
        <f t="shared" si="12"/>
        <v>020-46395</v>
      </c>
      <c r="L27" s="10" t="str">
        <f t="shared" si="13"/>
        <v>020-46396</v>
      </c>
      <c r="M27" s="10" t="str">
        <f t="shared" si="14"/>
        <v>020-46397</v>
      </c>
      <c r="N27" s="121" t="str">
        <f ca="1">空き状況確認テーブル!N29</f>
        <v>△</v>
      </c>
      <c r="O27" s="122" t="str">
        <f ca="1">空き状況確認テーブル!O29</f>
        <v>△</v>
      </c>
      <c r="P27" s="122" t="str">
        <f ca="1">空き状況確認テーブル!P29</f>
        <v>△</v>
      </c>
      <c r="Q27" s="122" t="str">
        <f ca="1">空き状況確認テーブル!Q29</f>
        <v>△</v>
      </c>
      <c r="R27" s="122" t="str">
        <f ca="1">空き状況確認テーブル!R29</f>
        <v>△</v>
      </c>
      <c r="S27" s="122" t="str">
        <f ca="1">空き状況確認テーブル!S29</f>
        <v>△</v>
      </c>
      <c r="T27" s="219" t="str">
        <f ca="1">IF(COUNTIF(空き状況確認テーブル!T29:V29,"×")&lt;&gt;0,"×",IF(COUNTIF(空き状況確認テーブル!T29:V29,"△")&lt;&gt;0,"△",IF(COUNTIF(空き状況確認テーブル!T29:V29,"△")&lt;&gt;0,"△","〇")))</f>
        <v>×</v>
      </c>
      <c r="U27" s="220"/>
      <c r="V27" s="221"/>
      <c r="W27" s="222" t="str">
        <f ca="1">IF(COUNTIF(空き状況確認テーブル!W29:Z29,"×")&lt;&gt;0,"×",IF(COUNTIF(空き状況確認テーブル!W29:Z29,"△")&lt;&gt;0,"△",IF(COUNTIF(空き状況確認テーブル!W29:Z29,"△")&lt;&gt;0,"△","〇")))</f>
        <v>×</v>
      </c>
      <c r="X27" s="222"/>
      <c r="Y27" s="222"/>
      <c r="Z27" s="222"/>
      <c r="AA27" s="222" t="str">
        <f ca="1">IF(COUNTIF(空き状況確認テーブル!AA29:AD29,"×")&lt;&gt;0,"×",IF(COUNTIF(空き状況確認テーブル!AA29:AD29,"△")&lt;&gt;0,"△",IF(COUNTIF(空き状況確認テーブル!AA29:AD29,"△")&lt;&gt;0,"△","〇")))</f>
        <v>×</v>
      </c>
      <c r="AB27" s="222"/>
      <c r="AC27" s="222"/>
      <c r="AD27" s="222"/>
      <c r="AE27" s="222" t="str">
        <f ca="1">IF(COUNTIF(空き状況確認テーブル!AE29:AH29,"×")&lt;&gt;0,"×",IF(COUNTIF(空き状況確認テーブル!AE29:AH29,"△")&lt;&gt;0,"△",IF(COUNTIF(空き状況確認テーブル!AE29:AH29,"△")&lt;&gt;0,"△","〇")))</f>
        <v>×</v>
      </c>
      <c r="AF27" s="222"/>
      <c r="AG27" s="222"/>
      <c r="AH27" s="222"/>
      <c r="AI27" s="219" t="str">
        <f ca="1">IF(COUNTIF(空き状況確認テーブル!AI29:AK29,"×")&lt;&gt;0,"×",IF(COUNTIF(空き状況確認テーブル!AI29:AK29,"△")&lt;&gt;0,"△",IF(COUNTIF(空き状況確認テーブル!AI29:AK29,"△")&lt;&gt;0,"△","〇")))</f>
        <v>△</v>
      </c>
      <c r="AJ27" s="220"/>
      <c r="AK27" s="223"/>
      <c r="AL27" s="121" t="str">
        <f ca="1">空き状況確認テーブル!AL29</f>
        <v>△</v>
      </c>
      <c r="AM27" s="122" t="str">
        <f ca="1">空き状況確認テーブル!AM29</f>
        <v>△</v>
      </c>
      <c r="AN27" s="122" t="str">
        <f ca="1">空き状況確認テーブル!AN29</f>
        <v>△</v>
      </c>
      <c r="AO27" s="122" t="str">
        <f ca="1">空き状況確認テーブル!AO29</f>
        <v>△</v>
      </c>
      <c r="AP27" s="122" t="str">
        <f ca="1">空き状況確認テーブル!AP29</f>
        <v>△</v>
      </c>
      <c r="AQ27" s="122" t="str">
        <f ca="1">空き状況確認テーブル!AQ29</f>
        <v>△</v>
      </c>
      <c r="AR27" s="219" t="str">
        <f ca="1">IF(COUNTIF(空き状況確認テーブル!AR29:AT29,"×")&lt;&gt;0,"×",IF(COUNTIF(空き状況確認テーブル!AR29:AT29,"△")&lt;&gt;0,"△",IF(COUNTIF(空き状況確認テーブル!AR29:AT29,"△")&lt;&gt;0,"△","〇")))</f>
        <v>×</v>
      </c>
      <c r="AS27" s="220"/>
      <c r="AT27" s="221"/>
      <c r="AU27" s="222" t="str">
        <f ca="1">IF(COUNTIF(空き状況確認テーブル!AU29:AX29,"×")&lt;&gt;0,"×",IF(COUNTIF(空き状況確認テーブル!AU29:AX29,"△")&lt;&gt;0,"△",IF(COUNTIF(空き状況確認テーブル!AU29:AX29,"△")&lt;&gt;0,"△","〇")))</f>
        <v>×</v>
      </c>
      <c r="AV27" s="222"/>
      <c r="AW27" s="222"/>
      <c r="AX27" s="222"/>
      <c r="AY27" s="222" t="str">
        <f ca="1">IF(COUNTIF(空き状況確認テーブル!AY29:BB29,"×")&lt;&gt;0,"×",IF(COUNTIF(空き状況確認テーブル!AY29:BB29,"△")&lt;&gt;0,"△",IF(COUNTIF(空き状況確認テーブル!AY29:BB29,"△")&lt;&gt;0,"△","〇")))</f>
        <v>×</v>
      </c>
      <c r="AZ27" s="222"/>
      <c r="BA27" s="222"/>
      <c r="BB27" s="222"/>
      <c r="BC27" s="222" t="str">
        <f ca="1">IF(COUNTIF(空き状況確認テーブル!BC29:BF29,"×")&lt;&gt;0,"×",IF(COUNTIF(空き状況確認テーブル!BC29:BF29,"△")&lt;&gt;0,"△",IF(COUNTIF(空き状況確認テーブル!BC29:BF29,"△")&lt;&gt;0,"△","〇")))</f>
        <v>×</v>
      </c>
      <c r="BD27" s="222"/>
      <c r="BE27" s="222"/>
      <c r="BF27" s="222"/>
      <c r="BG27" s="219" t="str">
        <f ca="1">IF(COUNTIF(空き状況確認テーブル!BG29:BI29,"×")&lt;&gt;0,"×",IF(COUNTIF(空き状況確認テーブル!BG29:BI29,"△")&lt;&gt;0,"△",IF(COUNTIF(空き状況確認テーブル!BG29:BI29,"△")&lt;&gt;0,"△","〇")))</f>
        <v>△</v>
      </c>
      <c r="BH27" s="220"/>
      <c r="BI27" s="223"/>
      <c r="BJ27" s="121" t="str">
        <f ca="1">空き状況確認テーブル!BJ29</f>
        <v>△</v>
      </c>
      <c r="BK27" s="122" t="str">
        <f ca="1">空き状況確認テーブル!BK29</f>
        <v>△</v>
      </c>
      <c r="BL27" s="122" t="str">
        <f ca="1">空き状況確認テーブル!BL29</f>
        <v>△</v>
      </c>
      <c r="BM27" s="122" t="str">
        <f ca="1">空き状況確認テーブル!BM29</f>
        <v>△</v>
      </c>
      <c r="BN27" s="122" t="str">
        <f ca="1">空き状況確認テーブル!BN29</f>
        <v>△</v>
      </c>
      <c r="BO27" s="122" t="str">
        <f ca="1">空き状況確認テーブル!BO29</f>
        <v>△</v>
      </c>
      <c r="BP27" s="219" t="str">
        <f ca="1">IF(COUNTIF(空き状況確認テーブル!BP29:BR29,"×")&lt;&gt;0,"×",IF(COUNTIF(空き状況確認テーブル!BP29:BR29,"△")&lt;&gt;0,"△",IF(COUNTIF(空き状況確認テーブル!BP29:BR29,"△")&lt;&gt;0,"△","〇")))</f>
        <v>×</v>
      </c>
      <c r="BQ27" s="220"/>
      <c r="BR27" s="221"/>
      <c r="BS27" s="222" t="str">
        <f ca="1">IF(COUNTIF(空き状況確認テーブル!BS29:BV29,"×")&lt;&gt;0,"×",IF(COUNTIF(空き状況確認テーブル!BS29:BV29,"△")&lt;&gt;0,"△",IF(COUNTIF(空き状況確認テーブル!BS29:BV29,"△")&lt;&gt;0,"△","〇")))</f>
        <v>×</v>
      </c>
      <c r="BT27" s="222"/>
      <c r="BU27" s="222"/>
      <c r="BV27" s="222"/>
      <c r="BW27" s="222" t="str">
        <f ca="1">IF(COUNTIF(空き状況確認テーブル!BW29:BZ29,"×")&lt;&gt;0,"×",IF(COUNTIF(空き状況確認テーブル!BW29:BZ29,"△")&lt;&gt;0,"△",IF(COUNTIF(空き状況確認テーブル!BW29:BZ29,"△")&lt;&gt;0,"△","〇")))</f>
        <v>×</v>
      </c>
      <c r="BX27" s="222"/>
      <c r="BY27" s="222"/>
      <c r="BZ27" s="222"/>
      <c r="CA27" s="222" t="str">
        <f ca="1">IF(COUNTIF(空き状況確認テーブル!CA29:CD29,"×")&lt;&gt;0,"×",IF(COUNTIF(空き状況確認テーブル!CA29:CD29,"△")&lt;&gt;0,"△",IF(COUNTIF(空き状況確認テーブル!CA29:CD29,"△")&lt;&gt;0,"△","〇")))</f>
        <v>×</v>
      </c>
      <c r="CB27" s="222"/>
      <c r="CC27" s="222"/>
      <c r="CD27" s="222"/>
      <c r="CE27" s="219" t="str">
        <f ca="1">IF(COUNTIF(空き状況確認テーブル!CE29:CG29,"×")&lt;&gt;0,"×",IF(COUNTIF(空き状況確認テーブル!CE29:CG29,"△")&lt;&gt;0,"△",IF(COUNTIF(空き状況確認テーブル!CE29:CG29,"△")&lt;&gt;0,"△","〇")))</f>
        <v>△</v>
      </c>
      <c r="CF27" s="220"/>
      <c r="CG27" s="223"/>
      <c r="CH27" s="187" t="str">
        <f ca="1">空き状況確認テーブル!CH29</f>
        <v>△</v>
      </c>
      <c r="CI27" s="122" t="str">
        <f ca="1">空き状況確認テーブル!CI29</f>
        <v>△</v>
      </c>
      <c r="CJ27" s="122" t="str">
        <f ca="1">空き状況確認テーブル!CJ29</f>
        <v>△</v>
      </c>
      <c r="CK27" s="122" t="str">
        <f ca="1">空き状況確認テーブル!CK29</f>
        <v>△</v>
      </c>
      <c r="CL27" s="122" t="str">
        <f ca="1">空き状況確認テーブル!CL29</f>
        <v>△</v>
      </c>
      <c r="CM27" s="122" t="str">
        <f ca="1">空き状況確認テーブル!CM29</f>
        <v>△</v>
      </c>
      <c r="CN27" s="219" t="str">
        <f ca="1">IF(COUNTIF(空き状況確認テーブル!CN29:CP29,"×")&lt;&gt;0,"×",IF(COUNTIF(空き状況確認テーブル!CN29:CP29,"△")&lt;&gt;0,"△",IF(COUNTIF(空き状況確認テーブル!CN29:CP29,"△")&lt;&gt;0,"△","〇")))</f>
        <v>×</v>
      </c>
      <c r="CO27" s="220"/>
      <c r="CP27" s="221"/>
      <c r="CQ27" s="222" t="str">
        <f ca="1">IF(COUNTIF(空き状況確認テーブル!CQ29:CT29,"×")&lt;&gt;0,"×",IF(COUNTIF(空き状況確認テーブル!CQ29:CT29,"△")&lt;&gt;0,"△",IF(COUNTIF(空き状況確認テーブル!CQ29:CT29,"△")&lt;&gt;0,"△","〇")))</f>
        <v>×</v>
      </c>
      <c r="CR27" s="222"/>
      <c r="CS27" s="222"/>
      <c r="CT27" s="222"/>
      <c r="CU27" s="222" t="str">
        <f ca="1">IF(COUNTIF(空き状況確認テーブル!CU29:CX29,"×")&lt;&gt;0,"×",IF(COUNTIF(空き状況確認テーブル!CU29:CX29,"△")&lt;&gt;0,"△",IF(COUNTIF(空き状況確認テーブル!CU29:CX29,"△")&lt;&gt;0,"△","〇")))</f>
        <v>×</v>
      </c>
      <c r="CV27" s="222"/>
      <c r="CW27" s="222"/>
      <c r="CX27" s="222"/>
      <c r="CY27" s="222" t="str">
        <f ca="1">IF(COUNTIF(空き状況確認テーブル!CY29:DB29,"×")&lt;&gt;0,"×",IF(COUNTIF(空き状況確認テーブル!CY29:DB29,"△")&lt;&gt;0,"△",IF(COUNTIF(空き状況確認テーブル!CY29:DB29,"△")&lt;&gt;0,"△","〇")))</f>
        <v>×</v>
      </c>
      <c r="CZ27" s="222"/>
      <c r="DA27" s="222"/>
      <c r="DB27" s="222"/>
      <c r="DC27" s="219" t="str">
        <f ca="1">IF(COUNTIF(空き状況確認テーブル!DC29:DE29,"×")&lt;&gt;0,"×",IF(COUNTIF(空き状況確認テーブル!DC29:DE29,"△")&lt;&gt;0,"△",IF(COUNTIF(空き状況確認テーブル!DC29:DE29,"△")&lt;&gt;0,"△","〇")))</f>
        <v>△</v>
      </c>
      <c r="DD27" s="220"/>
      <c r="DE27" s="223"/>
      <c r="DF27" s="121" t="str">
        <f ca="1">空き状況確認テーブル!DF29</f>
        <v>△</v>
      </c>
      <c r="DG27" s="122" t="str">
        <f ca="1">空き状況確認テーブル!DG29</f>
        <v>△</v>
      </c>
      <c r="DH27" s="122" t="str">
        <f ca="1">空き状況確認テーブル!DH29</f>
        <v>△</v>
      </c>
      <c r="DI27" s="122" t="str">
        <f ca="1">空き状況確認テーブル!DI29</f>
        <v>△</v>
      </c>
      <c r="DJ27" s="122" t="str">
        <f ca="1">空き状況確認テーブル!DJ29</f>
        <v>△</v>
      </c>
      <c r="DK27" s="122" t="str">
        <f ca="1">空き状況確認テーブル!DK29</f>
        <v>△</v>
      </c>
      <c r="DL27" s="219" t="str">
        <f ca="1">IF(COUNTIF(空き状況確認テーブル!DL29:DN29,"×")&lt;&gt;0,"×",IF(COUNTIF(空き状況確認テーブル!DL29:DN29,"△")&lt;&gt;0,"△",IF(COUNTIF(空き状況確認テーブル!DL29:DN29,"△")&lt;&gt;0,"△","〇")))</f>
        <v>×</v>
      </c>
      <c r="DM27" s="220"/>
      <c r="DN27" s="221"/>
      <c r="DO27" s="222" t="str">
        <f ca="1">IF(COUNTIF(空き状況確認テーブル!DO29:DR29,"×")&lt;&gt;0,"×",IF(COUNTIF(空き状況確認テーブル!DO29:DR29,"△")&lt;&gt;0,"△",IF(COUNTIF(空き状況確認テーブル!DO29:DR29,"△")&lt;&gt;0,"△","〇")))</f>
        <v>×</v>
      </c>
      <c r="DP27" s="222"/>
      <c r="DQ27" s="222"/>
      <c r="DR27" s="222"/>
      <c r="DS27" s="222" t="str">
        <f ca="1">IF(COUNTIF(空き状況確認テーブル!DS29:DV29,"×")&lt;&gt;0,"×",IF(COUNTIF(空き状況確認テーブル!DS29:DV29,"△")&lt;&gt;0,"△",IF(COUNTIF(空き状況確認テーブル!DS29:DV29,"△")&lt;&gt;0,"△","〇")))</f>
        <v>×</v>
      </c>
      <c r="DT27" s="222"/>
      <c r="DU27" s="222"/>
      <c r="DV27" s="222"/>
      <c r="DW27" s="222" t="str">
        <f ca="1">IF(COUNTIF(空き状況確認テーブル!DW29:DZ29,"×")&lt;&gt;0,"×",IF(COUNTIF(空き状況確認テーブル!DW29:DZ29,"△")&lt;&gt;0,"△",IF(COUNTIF(空き状況確認テーブル!DW29:DZ29,"△")&lt;&gt;0,"△","〇")))</f>
        <v>×</v>
      </c>
      <c r="DX27" s="222"/>
      <c r="DY27" s="222"/>
      <c r="DZ27" s="222"/>
      <c r="EA27" s="219" t="str">
        <f ca="1">IF(COUNTIF(空き状況確認テーブル!EA29:EC29,"×")&lt;&gt;0,"×",IF(COUNTIF(空き状況確認テーブル!EA29:EC29,"△")&lt;&gt;0,"△",IF(COUNTIF(空き状況確認テーブル!EA29:EC29,"△")&lt;&gt;0,"△","〇")))</f>
        <v>△</v>
      </c>
      <c r="EB27" s="220"/>
      <c r="EC27" s="223"/>
      <c r="ED27" s="121" t="str">
        <f ca="1">空き状況確認テーブル!ED29</f>
        <v>×</v>
      </c>
      <c r="EE27" s="122" t="str">
        <f ca="1">空き状況確認テーブル!EE29</f>
        <v>×</v>
      </c>
      <c r="EF27" s="122" t="str">
        <f ca="1">空き状況確認テーブル!EF29</f>
        <v>×</v>
      </c>
      <c r="EG27" s="122" t="str">
        <f ca="1">空き状況確認テーブル!EG29</f>
        <v>×</v>
      </c>
      <c r="EH27" s="122" t="str">
        <f ca="1">空き状況確認テーブル!EH29</f>
        <v>×</v>
      </c>
      <c r="EI27" s="122" t="str">
        <f ca="1">空き状況確認テーブル!EI29</f>
        <v>×</v>
      </c>
      <c r="EJ27" s="219" t="str">
        <f ca="1">IF(COUNTIF(空き状況確認テーブル!EJ29:EL29,"×")&lt;&gt;0,"×",IF(COUNTIF(空き状況確認テーブル!EJ29:EL29,"△")&lt;&gt;0,"△",IF(COUNTIF(空き状況確認テーブル!EJ29:EL29,"△")&lt;&gt;0,"△","〇")))</f>
        <v>×</v>
      </c>
      <c r="EK27" s="220"/>
      <c r="EL27" s="221"/>
      <c r="EM27" s="222" t="str">
        <f ca="1">IF(COUNTIF(空き状況確認テーブル!EM29:EP29,"×")&lt;&gt;0,"×",IF(COUNTIF(空き状況確認テーブル!EM29:EP29,"△")&lt;&gt;0,"△",IF(COUNTIF(空き状況確認テーブル!EM29:EP29,"△")&lt;&gt;0,"△","〇")))</f>
        <v>×</v>
      </c>
      <c r="EN27" s="222"/>
      <c r="EO27" s="222"/>
      <c r="EP27" s="222"/>
      <c r="EQ27" s="222" t="str">
        <f ca="1">IF(COUNTIF(空き状況確認テーブル!EQ29:ET29,"×")&lt;&gt;0,"×",IF(COUNTIF(空き状況確認テーブル!EQ29:ET29,"△")&lt;&gt;0,"△",IF(COUNTIF(空き状況確認テーブル!EQ29:ET29,"△")&lt;&gt;0,"△","〇")))</f>
        <v>×</v>
      </c>
      <c r="ER27" s="222"/>
      <c r="ES27" s="222"/>
      <c r="ET27" s="222"/>
      <c r="EU27" s="222" t="str">
        <f ca="1">IF(COUNTIF(空き状況確認テーブル!EU29:EX29,"×")&lt;&gt;0,"×",IF(COUNTIF(空き状況確認テーブル!EU29:EX29,"△")&lt;&gt;0,"△",IF(COUNTIF(空き状況確認テーブル!EU29:EX29,"△")&lt;&gt;0,"△","〇")))</f>
        <v>×</v>
      </c>
      <c r="EV27" s="222"/>
      <c r="EW27" s="222"/>
      <c r="EX27" s="222"/>
      <c r="EY27" s="219" t="str">
        <f ca="1">IF(COUNTIF(空き状況確認テーブル!EY29:FA29,"×")&lt;&gt;0,"×",IF(COUNTIF(空き状況確認テーブル!EY29:FA29,"△")&lt;&gt;0,"△",IF(COUNTIF(空き状況確認テーブル!EY29:FA29,"△")&lt;&gt;0,"△","〇")))</f>
        <v>×</v>
      </c>
      <c r="EZ27" s="220"/>
      <c r="FA27" s="223"/>
      <c r="FB27" s="121" t="str">
        <f ca="1">空き状況確認テーブル!FB29</f>
        <v>×</v>
      </c>
      <c r="FC27" s="122" t="str">
        <f ca="1">空き状況確認テーブル!FC29</f>
        <v>×</v>
      </c>
      <c r="FD27" s="122" t="str">
        <f ca="1">空き状況確認テーブル!FD29</f>
        <v>×</v>
      </c>
      <c r="FE27" s="122" t="str">
        <f ca="1">空き状況確認テーブル!FE29</f>
        <v>×</v>
      </c>
      <c r="FF27" s="122" t="str">
        <f ca="1">空き状況確認テーブル!FF29</f>
        <v>×</v>
      </c>
      <c r="FG27" s="122" t="str">
        <f ca="1">空き状況確認テーブル!FG29</f>
        <v>×</v>
      </c>
      <c r="FH27" s="219" t="str">
        <f ca="1">IF(COUNTIF(空き状況確認テーブル!FH29:FJ29,"×")&lt;&gt;0,"×",IF(COUNTIF(空き状況確認テーブル!FH29:FJ29,"△")&lt;&gt;0,"△",IF(COUNTIF(空き状況確認テーブル!FH29:FJ29,"△")&lt;&gt;0,"△","〇")))</f>
        <v>×</v>
      </c>
      <c r="FI27" s="220"/>
      <c r="FJ27" s="221"/>
      <c r="FK27" s="222" t="str">
        <f ca="1">IF(COUNTIF(空き状況確認テーブル!FK29:FN29,"×")&lt;&gt;0,"×",IF(COUNTIF(空き状況確認テーブル!FK29:FN29,"△")&lt;&gt;0,"△",IF(COUNTIF(空き状況確認テーブル!FK29:FN29,"△")&lt;&gt;0,"△","〇")))</f>
        <v>×</v>
      </c>
      <c r="FL27" s="222"/>
      <c r="FM27" s="222"/>
      <c r="FN27" s="222"/>
      <c r="FO27" s="222" t="str">
        <f ca="1">IF(COUNTIF(空き状況確認テーブル!FO29:FR29,"×")&lt;&gt;0,"×",IF(COUNTIF(空き状況確認テーブル!FO29:FR29,"△")&lt;&gt;0,"△",IF(COUNTIF(空き状況確認テーブル!FO29:FR29,"△")&lt;&gt;0,"△","〇")))</f>
        <v>×</v>
      </c>
      <c r="FP27" s="222"/>
      <c r="FQ27" s="222"/>
      <c r="FR27" s="222"/>
      <c r="FS27" s="222" t="str">
        <f ca="1">IF(COUNTIF(空き状況確認テーブル!FS29:FV29,"×")&lt;&gt;0,"×",IF(COUNTIF(空き状況確認テーブル!FS29:FV29,"△")&lt;&gt;0,"△",IF(COUNTIF(空き状況確認テーブル!FS29:FV29,"△")&lt;&gt;0,"△","〇")))</f>
        <v>×</v>
      </c>
      <c r="FT27" s="222"/>
      <c r="FU27" s="222"/>
      <c r="FV27" s="222"/>
      <c r="FW27" s="219" t="str">
        <f ca="1">IF(COUNTIF(空き状況確認テーブル!FW29:FY29,"×")&lt;&gt;0,"×",IF(COUNTIF(空き状況確認テーブル!FW29:FY29,"△")&lt;&gt;0,"△",IF(COUNTIF(空き状況確認テーブル!FW29:FY29,"△")&lt;&gt;0,"△","〇")))</f>
        <v>×</v>
      </c>
      <c r="FX27" s="220"/>
      <c r="FY27" s="223"/>
    </row>
    <row r="28" spans="1:181">
      <c r="A28" s="16"/>
      <c r="B28" s="173" t="s">
        <v>371</v>
      </c>
      <c r="C28" s="195"/>
      <c r="D28" s="11" t="s">
        <v>399</v>
      </c>
      <c r="E28" s="10" t="str">
        <f>INDEX(施設情報!$D$1:$D$1000,MATCH(D28,施設情報!$C$1:$C$1000,0))</f>
        <v>1</v>
      </c>
      <c r="F28" s="11"/>
      <c r="G28" s="8" t="str">
        <f t="shared" si="8"/>
        <v>021-46391</v>
      </c>
      <c r="H28" s="10" t="str">
        <f t="shared" si="9"/>
        <v>021-46392</v>
      </c>
      <c r="I28" s="10" t="str">
        <f t="shared" si="10"/>
        <v>021-46393</v>
      </c>
      <c r="J28" s="10" t="str">
        <f t="shared" si="11"/>
        <v>021-46394</v>
      </c>
      <c r="K28" s="10" t="str">
        <f t="shared" si="12"/>
        <v>021-46395</v>
      </c>
      <c r="L28" s="10" t="str">
        <f t="shared" si="13"/>
        <v>021-46396</v>
      </c>
      <c r="M28" s="10" t="str">
        <f t="shared" si="14"/>
        <v>021-46397</v>
      </c>
      <c r="N28" s="121" t="str">
        <f ca="1">空き状況確認テーブル!N30</f>
        <v>△</v>
      </c>
      <c r="O28" s="122" t="str">
        <f ca="1">空き状況確認テーブル!O30</f>
        <v>△</v>
      </c>
      <c r="P28" s="122" t="str">
        <f ca="1">空き状況確認テーブル!P30</f>
        <v>△</v>
      </c>
      <c r="Q28" s="122" t="str">
        <f ca="1">空き状況確認テーブル!Q30</f>
        <v>△</v>
      </c>
      <c r="R28" s="122" t="str">
        <f ca="1">空き状況確認テーブル!R30</f>
        <v>△</v>
      </c>
      <c r="S28" s="122" t="str">
        <f ca="1">空き状況確認テーブル!S30</f>
        <v>△</v>
      </c>
      <c r="T28" s="219" t="str">
        <f ca="1">IF(COUNTIF(空き状況確認テーブル!T30:V30,"×")&lt;&gt;0,"×",IF(COUNTIF(空き状況確認テーブル!T30:V30,"△")&lt;&gt;0,"△",IF(COUNTIF(空き状況確認テーブル!T30:V30,"△")&lt;&gt;0,"△","〇")))</f>
        <v>×</v>
      </c>
      <c r="U28" s="220"/>
      <c r="V28" s="221"/>
      <c r="W28" s="222" t="str">
        <f ca="1">IF(COUNTIF(空き状況確認テーブル!W30:Z30,"×")&lt;&gt;0,"×",IF(COUNTIF(空き状況確認テーブル!W30:Z30,"△")&lt;&gt;0,"△",IF(COUNTIF(空き状況確認テーブル!W30:Z30,"△")&lt;&gt;0,"△","〇")))</f>
        <v>×</v>
      </c>
      <c r="X28" s="222"/>
      <c r="Y28" s="222"/>
      <c r="Z28" s="222"/>
      <c r="AA28" s="222" t="str">
        <f ca="1">IF(COUNTIF(空き状況確認テーブル!AA30:AD30,"×")&lt;&gt;0,"×",IF(COUNTIF(空き状況確認テーブル!AA30:AD30,"△")&lt;&gt;0,"△",IF(COUNTIF(空き状況確認テーブル!AA30:AD30,"△")&lt;&gt;0,"△","〇")))</f>
        <v>×</v>
      </c>
      <c r="AB28" s="222"/>
      <c r="AC28" s="222"/>
      <c r="AD28" s="222"/>
      <c r="AE28" s="222" t="str">
        <f ca="1">IF(COUNTIF(空き状況確認テーブル!AE30:AH30,"×")&lt;&gt;0,"×",IF(COUNTIF(空き状況確認テーブル!AE30:AH30,"△")&lt;&gt;0,"△",IF(COUNTIF(空き状況確認テーブル!AE30:AH30,"△")&lt;&gt;0,"△","〇")))</f>
        <v>×</v>
      </c>
      <c r="AF28" s="222"/>
      <c r="AG28" s="222"/>
      <c r="AH28" s="222"/>
      <c r="AI28" s="219" t="str">
        <f ca="1">IF(COUNTIF(空き状況確認テーブル!AI30:AK30,"×")&lt;&gt;0,"×",IF(COUNTIF(空き状況確認テーブル!AI30:AK30,"△")&lt;&gt;0,"△",IF(COUNTIF(空き状況確認テーブル!AI30:AK30,"△")&lt;&gt;0,"△","〇")))</f>
        <v>△</v>
      </c>
      <c r="AJ28" s="220"/>
      <c r="AK28" s="223"/>
      <c r="AL28" s="121" t="str">
        <f ca="1">空き状況確認テーブル!AL30</f>
        <v>△</v>
      </c>
      <c r="AM28" s="122" t="str">
        <f ca="1">空き状況確認テーブル!AM30</f>
        <v>△</v>
      </c>
      <c r="AN28" s="122" t="str">
        <f ca="1">空き状況確認テーブル!AN30</f>
        <v>△</v>
      </c>
      <c r="AO28" s="122" t="str">
        <f ca="1">空き状況確認テーブル!AO30</f>
        <v>△</v>
      </c>
      <c r="AP28" s="122" t="str">
        <f ca="1">空き状況確認テーブル!AP30</f>
        <v>△</v>
      </c>
      <c r="AQ28" s="122" t="str">
        <f ca="1">空き状況確認テーブル!AQ30</f>
        <v>△</v>
      </c>
      <c r="AR28" s="219" t="str">
        <f ca="1">IF(COUNTIF(空き状況確認テーブル!AR30:AT30,"×")&lt;&gt;0,"×",IF(COUNTIF(空き状況確認テーブル!AR30:AT30,"△")&lt;&gt;0,"△",IF(COUNTIF(空き状況確認テーブル!AR30:AT30,"△")&lt;&gt;0,"△","〇")))</f>
        <v>×</v>
      </c>
      <c r="AS28" s="220"/>
      <c r="AT28" s="221"/>
      <c r="AU28" s="222" t="str">
        <f ca="1">IF(COUNTIF(空き状況確認テーブル!AU30:AX30,"×")&lt;&gt;0,"×",IF(COUNTIF(空き状況確認テーブル!AU30:AX30,"△")&lt;&gt;0,"△",IF(COUNTIF(空き状況確認テーブル!AU30:AX30,"△")&lt;&gt;0,"△","〇")))</f>
        <v>×</v>
      </c>
      <c r="AV28" s="222"/>
      <c r="AW28" s="222"/>
      <c r="AX28" s="222"/>
      <c r="AY28" s="222" t="str">
        <f ca="1">IF(COUNTIF(空き状況確認テーブル!AY30:BB30,"×")&lt;&gt;0,"×",IF(COUNTIF(空き状況確認テーブル!AY30:BB30,"△")&lt;&gt;0,"△",IF(COUNTIF(空き状況確認テーブル!AY30:BB30,"△")&lt;&gt;0,"△","〇")))</f>
        <v>×</v>
      </c>
      <c r="AZ28" s="222"/>
      <c r="BA28" s="222"/>
      <c r="BB28" s="222"/>
      <c r="BC28" s="222" t="str">
        <f ca="1">IF(COUNTIF(空き状況確認テーブル!BC30:BF30,"×")&lt;&gt;0,"×",IF(COUNTIF(空き状況確認テーブル!BC30:BF30,"△")&lt;&gt;0,"△",IF(COUNTIF(空き状況確認テーブル!BC30:BF30,"△")&lt;&gt;0,"△","〇")))</f>
        <v>×</v>
      </c>
      <c r="BD28" s="222"/>
      <c r="BE28" s="222"/>
      <c r="BF28" s="222"/>
      <c r="BG28" s="219" t="str">
        <f ca="1">IF(COUNTIF(空き状況確認テーブル!BG30:BI30,"×")&lt;&gt;0,"×",IF(COUNTIF(空き状況確認テーブル!BG30:BI30,"△")&lt;&gt;0,"△",IF(COUNTIF(空き状況確認テーブル!BG30:BI30,"△")&lt;&gt;0,"△","〇")))</f>
        <v>△</v>
      </c>
      <c r="BH28" s="220"/>
      <c r="BI28" s="223"/>
      <c r="BJ28" s="121" t="str">
        <f ca="1">空き状況確認テーブル!BJ30</f>
        <v>△</v>
      </c>
      <c r="BK28" s="122" t="str">
        <f ca="1">空き状況確認テーブル!BK30</f>
        <v>△</v>
      </c>
      <c r="BL28" s="122" t="str">
        <f ca="1">空き状況確認テーブル!BL30</f>
        <v>△</v>
      </c>
      <c r="BM28" s="122" t="str">
        <f ca="1">空き状況確認テーブル!BM30</f>
        <v>△</v>
      </c>
      <c r="BN28" s="122" t="str">
        <f ca="1">空き状況確認テーブル!BN30</f>
        <v>△</v>
      </c>
      <c r="BO28" s="122" t="str">
        <f ca="1">空き状況確認テーブル!BO30</f>
        <v>△</v>
      </c>
      <c r="BP28" s="219" t="str">
        <f ca="1">IF(COUNTIF(空き状況確認テーブル!BP30:BR30,"×")&lt;&gt;0,"×",IF(COUNTIF(空き状況確認テーブル!BP30:BR30,"△")&lt;&gt;0,"△",IF(COUNTIF(空き状況確認テーブル!BP30:BR30,"△")&lt;&gt;0,"△","〇")))</f>
        <v>×</v>
      </c>
      <c r="BQ28" s="220"/>
      <c r="BR28" s="221"/>
      <c r="BS28" s="222" t="str">
        <f ca="1">IF(COUNTIF(空き状況確認テーブル!BS30:BV30,"×")&lt;&gt;0,"×",IF(COUNTIF(空き状況確認テーブル!BS30:BV30,"△")&lt;&gt;0,"△",IF(COUNTIF(空き状況確認テーブル!BS30:BV30,"△")&lt;&gt;0,"△","〇")))</f>
        <v>×</v>
      </c>
      <c r="BT28" s="222"/>
      <c r="BU28" s="222"/>
      <c r="BV28" s="222"/>
      <c r="BW28" s="222" t="str">
        <f ca="1">IF(COUNTIF(空き状況確認テーブル!BW30:BZ30,"×")&lt;&gt;0,"×",IF(COUNTIF(空き状況確認テーブル!BW30:BZ30,"△")&lt;&gt;0,"△",IF(COUNTIF(空き状況確認テーブル!BW30:BZ30,"△")&lt;&gt;0,"△","〇")))</f>
        <v>×</v>
      </c>
      <c r="BX28" s="222"/>
      <c r="BY28" s="222"/>
      <c r="BZ28" s="222"/>
      <c r="CA28" s="222" t="str">
        <f ca="1">IF(COUNTIF(空き状況確認テーブル!CA30:CD30,"×")&lt;&gt;0,"×",IF(COUNTIF(空き状況確認テーブル!CA30:CD30,"△")&lt;&gt;0,"△",IF(COUNTIF(空き状況確認テーブル!CA30:CD30,"△")&lt;&gt;0,"△","〇")))</f>
        <v>×</v>
      </c>
      <c r="CB28" s="222"/>
      <c r="CC28" s="222"/>
      <c r="CD28" s="222"/>
      <c r="CE28" s="219" t="str">
        <f ca="1">IF(COUNTIF(空き状況確認テーブル!CE30:CG30,"×")&lt;&gt;0,"×",IF(COUNTIF(空き状況確認テーブル!CE30:CG30,"△")&lt;&gt;0,"△",IF(COUNTIF(空き状況確認テーブル!CE30:CG30,"△")&lt;&gt;0,"△","〇")))</f>
        <v>△</v>
      </c>
      <c r="CF28" s="220"/>
      <c r="CG28" s="223"/>
      <c r="CH28" s="187" t="str">
        <f ca="1">空き状況確認テーブル!CH30</f>
        <v>△</v>
      </c>
      <c r="CI28" s="122" t="str">
        <f ca="1">空き状況確認テーブル!CI30</f>
        <v>△</v>
      </c>
      <c r="CJ28" s="122" t="str">
        <f ca="1">空き状況確認テーブル!CJ30</f>
        <v>△</v>
      </c>
      <c r="CK28" s="122" t="str">
        <f ca="1">空き状況確認テーブル!CK30</f>
        <v>△</v>
      </c>
      <c r="CL28" s="122" t="str">
        <f ca="1">空き状況確認テーブル!CL30</f>
        <v>△</v>
      </c>
      <c r="CM28" s="122" t="str">
        <f ca="1">空き状況確認テーブル!CM30</f>
        <v>△</v>
      </c>
      <c r="CN28" s="219" t="str">
        <f ca="1">IF(COUNTIF(空き状況確認テーブル!CN30:CP30,"×")&lt;&gt;0,"×",IF(COUNTIF(空き状況確認テーブル!CN30:CP30,"△")&lt;&gt;0,"△",IF(COUNTIF(空き状況確認テーブル!CN30:CP30,"△")&lt;&gt;0,"△","〇")))</f>
        <v>×</v>
      </c>
      <c r="CO28" s="220"/>
      <c r="CP28" s="221"/>
      <c r="CQ28" s="222" t="str">
        <f ca="1">IF(COUNTIF(空き状況確認テーブル!CQ30:CT30,"×")&lt;&gt;0,"×",IF(COUNTIF(空き状況確認テーブル!CQ30:CT30,"△")&lt;&gt;0,"△",IF(COUNTIF(空き状況確認テーブル!CQ30:CT30,"△")&lt;&gt;0,"△","〇")))</f>
        <v>×</v>
      </c>
      <c r="CR28" s="222"/>
      <c r="CS28" s="222"/>
      <c r="CT28" s="222"/>
      <c r="CU28" s="222" t="str">
        <f ca="1">IF(COUNTIF(空き状況確認テーブル!CU30:CX30,"×")&lt;&gt;0,"×",IF(COUNTIF(空き状況確認テーブル!CU30:CX30,"△")&lt;&gt;0,"△",IF(COUNTIF(空き状況確認テーブル!CU30:CX30,"△")&lt;&gt;0,"△","〇")))</f>
        <v>×</v>
      </c>
      <c r="CV28" s="222"/>
      <c r="CW28" s="222"/>
      <c r="CX28" s="222"/>
      <c r="CY28" s="222" t="str">
        <f ca="1">IF(COUNTIF(空き状況確認テーブル!CY30:DB30,"×")&lt;&gt;0,"×",IF(COUNTIF(空き状況確認テーブル!CY30:DB30,"△")&lt;&gt;0,"△",IF(COUNTIF(空き状況確認テーブル!CY30:DB30,"△")&lt;&gt;0,"△","〇")))</f>
        <v>×</v>
      </c>
      <c r="CZ28" s="222"/>
      <c r="DA28" s="222"/>
      <c r="DB28" s="222"/>
      <c r="DC28" s="219" t="str">
        <f ca="1">IF(COUNTIF(空き状況確認テーブル!DC30:DE30,"×")&lt;&gt;0,"×",IF(COUNTIF(空き状況確認テーブル!DC30:DE30,"△")&lt;&gt;0,"△",IF(COUNTIF(空き状況確認テーブル!DC30:DE30,"△")&lt;&gt;0,"△","〇")))</f>
        <v>△</v>
      </c>
      <c r="DD28" s="220"/>
      <c r="DE28" s="223"/>
      <c r="DF28" s="121" t="str">
        <f ca="1">空き状況確認テーブル!DF30</f>
        <v>△</v>
      </c>
      <c r="DG28" s="122" t="str">
        <f ca="1">空き状況確認テーブル!DG30</f>
        <v>△</v>
      </c>
      <c r="DH28" s="122" t="str">
        <f ca="1">空き状況確認テーブル!DH30</f>
        <v>△</v>
      </c>
      <c r="DI28" s="122" t="str">
        <f ca="1">空き状況確認テーブル!DI30</f>
        <v>△</v>
      </c>
      <c r="DJ28" s="122" t="str">
        <f ca="1">空き状況確認テーブル!DJ30</f>
        <v>△</v>
      </c>
      <c r="DK28" s="122" t="str">
        <f ca="1">空き状況確認テーブル!DK30</f>
        <v>△</v>
      </c>
      <c r="DL28" s="219" t="str">
        <f ca="1">IF(COUNTIF(空き状況確認テーブル!DL30:DN30,"×")&lt;&gt;0,"×",IF(COUNTIF(空き状況確認テーブル!DL30:DN30,"△")&lt;&gt;0,"△",IF(COUNTIF(空き状況確認テーブル!DL30:DN30,"△")&lt;&gt;0,"△","〇")))</f>
        <v>×</v>
      </c>
      <c r="DM28" s="220"/>
      <c r="DN28" s="221"/>
      <c r="DO28" s="222" t="str">
        <f ca="1">IF(COUNTIF(空き状況確認テーブル!DO30:DR30,"×")&lt;&gt;0,"×",IF(COUNTIF(空き状況確認テーブル!DO30:DR30,"△")&lt;&gt;0,"△",IF(COUNTIF(空き状況確認テーブル!DO30:DR30,"△")&lt;&gt;0,"△","〇")))</f>
        <v>×</v>
      </c>
      <c r="DP28" s="222"/>
      <c r="DQ28" s="222"/>
      <c r="DR28" s="222"/>
      <c r="DS28" s="222" t="str">
        <f ca="1">IF(COUNTIF(空き状況確認テーブル!DS30:DV30,"×")&lt;&gt;0,"×",IF(COUNTIF(空き状況確認テーブル!DS30:DV30,"△")&lt;&gt;0,"△",IF(COUNTIF(空き状況確認テーブル!DS30:DV30,"△")&lt;&gt;0,"△","〇")))</f>
        <v>×</v>
      </c>
      <c r="DT28" s="222"/>
      <c r="DU28" s="222"/>
      <c r="DV28" s="222"/>
      <c r="DW28" s="222" t="str">
        <f ca="1">IF(COUNTIF(空き状況確認テーブル!DW30:DZ30,"×")&lt;&gt;0,"×",IF(COUNTIF(空き状況確認テーブル!DW30:DZ30,"△")&lt;&gt;0,"△",IF(COUNTIF(空き状況確認テーブル!DW30:DZ30,"△")&lt;&gt;0,"△","〇")))</f>
        <v>×</v>
      </c>
      <c r="DX28" s="222"/>
      <c r="DY28" s="222"/>
      <c r="DZ28" s="222"/>
      <c r="EA28" s="219" t="str">
        <f ca="1">IF(COUNTIF(空き状況確認テーブル!EA30:EC30,"×")&lt;&gt;0,"×",IF(COUNTIF(空き状況確認テーブル!EA30:EC30,"△")&lt;&gt;0,"△",IF(COUNTIF(空き状況確認テーブル!EA30:EC30,"△")&lt;&gt;0,"△","〇")))</f>
        <v>△</v>
      </c>
      <c r="EB28" s="220"/>
      <c r="EC28" s="223"/>
      <c r="ED28" s="121" t="str">
        <f ca="1">空き状況確認テーブル!ED30</f>
        <v>×</v>
      </c>
      <c r="EE28" s="122" t="str">
        <f ca="1">空き状況確認テーブル!EE30</f>
        <v>×</v>
      </c>
      <c r="EF28" s="122" t="str">
        <f ca="1">空き状況確認テーブル!EF30</f>
        <v>×</v>
      </c>
      <c r="EG28" s="122" t="str">
        <f ca="1">空き状況確認テーブル!EG30</f>
        <v>×</v>
      </c>
      <c r="EH28" s="122" t="str">
        <f ca="1">空き状況確認テーブル!EH30</f>
        <v>×</v>
      </c>
      <c r="EI28" s="122" t="str">
        <f ca="1">空き状況確認テーブル!EI30</f>
        <v>×</v>
      </c>
      <c r="EJ28" s="219" t="str">
        <f ca="1">IF(COUNTIF(空き状況確認テーブル!EJ30:EL30,"×")&lt;&gt;0,"×",IF(COUNTIF(空き状況確認テーブル!EJ30:EL30,"△")&lt;&gt;0,"△",IF(COUNTIF(空き状況確認テーブル!EJ30:EL30,"△")&lt;&gt;0,"△","〇")))</f>
        <v>×</v>
      </c>
      <c r="EK28" s="220"/>
      <c r="EL28" s="221"/>
      <c r="EM28" s="222" t="str">
        <f ca="1">IF(COUNTIF(空き状況確認テーブル!EM30:EP30,"×")&lt;&gt;0,"×",IF(COUNTIF(空き状況確認テーブル!EM30:EP30,"△")&lt;&gt;0,"△",IF(COUNTIF(空き状況確認テーブル!EM30:EP30,"△")&lt;&gt;0,"△","〇")))</f>
        <v>×</v>
      </c>
      <c r="EN28" s="222"/>
      <c r="EO28" s="222"/>
      <c r="EP28" s="222"/>
      <c r="EQ28" s="222" t="str">
        <f ca="1">IF(COUNTIF(空き状況確認テーブル!EQ30:ET30,"×")&lt;&gt;0,"×",IF(COUNTIF(空き状況確認テーブル!EQ30:ET30,"△")&lt;&gt;0,"△",IF(COUNTIF(空き状況確認テーブル!EQ30:ET30,"△")&lt;&gt;0,"△","〇")))</f>
        <v>×</v>
      </c>
      <c r="ER28" s="222"/>
      <c r="ES28" s="222"/>
      <c r="ET28" s="222"/>
      <c r="EU28" s="222" t="str">
        <f ca="1">IF(COUNTIF(空き状況確認テーブル!EU30:EX30,"×")&lt;&gt;0,"×",IF(COUNTIF(空き状況確認テーブル!EU30:EX30,"△")&lt;&gt;0,"△",IF(COUNTIF(空き状況確認テーブル!EU30:EX30,"△")&lt;&gt;0,"△","〇")))</f>
        <v>×</v>
      </c>
      <c r="EV28" s="222"/>
      <c r="EW28" s="222"/>
      <c r="EX28" s="222"/>
      <c r="EY28" s="219" t="str">
        <f ca="1">IF(COUNTIF(空き状況確認テーブル!EY30:FA30,"×")&lt;&gt;0,"×",IF(COUNTIF(空き状況確認テーブル!EY30:FA30,"△")&lt;&gt;0,"△",IF(COUNTIF(空き状況確認テーブル!EY30:FA30,"△")&lt;&gt;0,"△","〇")))</f>
        <v>×</v>
      </c>
      <c r="EZ28" s="220"/>
      <c r="FA28" s="223"/>
      <c r="FB28" s="121" t="str">
        <f ca="1">空き状況確認テーブル!FB30</f>
        <v>×</v>
      </c>
      <c r="FC28" s="122" t="str">
        <f ca="1">空き状況確認テーブル!FC30</f>
        <v>×</v>
      </c>
      <c r="FD28" s="122" t="str">
        <f ca="1">空き状況確認テーブル!FD30</f>
        <v>×</v>
      </c>
      <c r="FE28" s="122" t="str">
        <f ca="1">空き状況確認テーブル!FE30</f>
        <v>×</v>
      </c>
      <c r="FF28" s="122" t="str">
        <f ca="1">空き状況確認テーブル!FF30</f>
        <v>×</v>
      </c>
      <c r="FG28" s="122" t="str">
        <f ca="1">空き状況確認テーブル!FG30</f>
        <v>×</v>
      </c>
      <c r="FH28" s="219" t="str">
        <f ca="1">IF(COUNTIF(空き状況確認テーブル!FH30:FJ30,"×")&lt;&gt;0,"×",IF(COUNTIF(空き状況確認テーブル!FH30:FJ30,"△")&lt;&gt;0,"△",IF(COUNTIF(空き状況確認テーブル!FH30:FJ30,"△")&lt;&gt;0,"△","〇")))</f>
        <v>×</v>
      </c>
      <c r="FI28" s="220"/>
      <c r="FJ28" s="221"/>
      <c r="FK28" s="222" t="str">
        <f ca="1">IF(COUNTIF(空き状況確認テーブル!FK30:FN30,"×")&lt;&gt;0,"×",IF(COUNTIF(空き状況確認テーブル!FK30:FN30,"△")&lt;&gt;0,"△",IF(COUNTIF(空き状況確認テーブル!FK30:FN30,"△")&lt;&gt;0,"△","〇")))</f>
        <v>×</v>
      </c>
      <c r="FL28" s="222"/>
      <c r="FM28" s="222"/>
      <c r="FN28" s="222"/>
      <c r="FO28" s="222" t="str">
        <f ca="1">IF(COUNTIF(空き状況確認テーブル!FO30:FR30,"×")&lt;&gt;0,"×",IF(COUNTIF(空き状況確認テーブル!FO30:FR30,"△")&lt;&gt;0,"△",IF(COUNTIF(空き状況確認テーブル!FO30:FR30,"△")&lt;&gt;0,"△","〇")))</f>
        <v>×</v>
      </c>
      <c r="FP28" s="222"/>
      <c r="FQ28" s="222"/>
      <c r="FR28" s="222"/>
      <c r="FS28" s="222" t="str">
        <f ca="1">IF(COUNTIF(空き状況確認テーブル!FS30:FV30,"×")&lt;&gt;0,"×",IF(COUNTIF(空き状況確認テーブル!FS30:FV30,"△")&lt;&gt;0,"△",IF(COUNTIF(空き状況確認テーブル!FS30:FV30,"△")&lt;&gt;0,"△","〇")))</f>
        <v>×</v>
      </c>
      <c r="FT28" s="222"/>
      <c r="FU28" s="222"/>
      <c r="FV28" s="222"/>
      <c r="FW28" s="219" t="str">
        <f ca="1">IF(COUNTIF(空き状況確認テーブル!FW30:FY30,"×")&lt;&gt;0,"×",IF(COUNTIF(空き状況確認テーブル!FW30:FY30,"△")&lt;&gt;0,"△",IF(COUNTIF(空き状況確認テーブル!FW30:FY30,"△")&lt;&gt;0,"△","〇")))</f>
        <v>×</v>
      </c>
      <c r="FX28" s="220"/>
      <c r="FY28" s="223"/>
    </row>
    <row r="29" spans="1:181">
      <c r="A29" s="16"/>
      <c r="B29" s="173" t="s">
        <v>372</v>
      </c>
      <c r="C29" s="195"/>
      <c r="D29" s="11" t="s">
        <v>400</v>
      </c>
      <c r="E29" s="10" t="str">
        <f>INDEX(施設情報!$D$1:$D$1000,MATCH(D29,施設情報!$C$1:$C$1000,0))</f>
        <v>1</v>
      </c>
      <c r="F29" s="11"/>
      <c r="G29" s="8" t="str">
        <f t="shared" si="8"/>
        <v>022-46391</v>
      </c>
      <c r="H29" s="10" t="str">
        <f t="shared" si="9"/>
        <v>022-46392</v>
      </c>
      <c r="I29" s="10" t="str">
        <f t="shared" si="10"/>
        <v>022-46393</v>
      </c>
      <c r="J29" s="10" t="str">
        <f t="shared" si="11"/>
        <v>022-46394</v>
      </c>
      <c r="K29" s="10" t="str">
        <f t="shared" si="12"/>
        <v>022-46395</v>
      </c>
      <c r="L29" s="10" t="str">
        <f t="shared" si="13"/>
        <v>022-46396</v>
      </c>
      <c r="M29" s="10" t="str">
        <f t="shared" si="14"/>
        <v>022-46397</v>
      </c>
      <c r="N29" s="121" t="str">
        <f ca="1">空き状況確認テーブル!N31</f>
        <v>△</v>
      </c>
      <c r="O29" s="122" t="str">
        <f ca="1">空き状況確認テーブル!O31</f>
        <v>△</v>
      </c>
      <c r="P29" s="122" t="str">
        <f ca="1">空き状況確認テーブル!P31</f>
        <v>△</v>
      </c>
      <c r="Q29" s="122" t="str">
        <f ca="1">空き状況確認テーブル!Q31</f>
        <v>△</v>
      </c>
      <c r="R29" s="122" t="str">
        <f ca="1">空き状況確認テーブル!R31</f>
        <v>△</v>
      </c>
      <c r="S29" s="122" t="str">
        <f ca="1">空き状況確認テーブル!S31</f>
        <v>△</v>
      </c>
      <c r="T29" s="219" t="str">
        <f ca="1">IF(COUNTIF(空き状況確認テーブル!T31:V31,"×")&lt;&gt;0,"×",IF(COUNTIF(空き状況確認テーブル!T31:V31,"△")&lt;&gt;0,"△",IF(COUNTIF(空き状況確認テーブル!T31:V31,"△")&lt;&gt;0,"△","〇")))</f>
        <v>×</v>
      </c>
      <c r="U29" s="220"/>
      <c r="V29" s="221"/>
      <c r="W29" s="222" t="str">
        <f ca="1">IF(COUNTIF(空き状況確認テーブル!W31:Z31,"×")&lt;&gt;0,"×",IF(COUNTIF(空き状況確認テーブル!W31:Z31,"△")&lt;&gt;0,"△",IF(COUNTIF(空き状況確認テーブル!W31:Z31,"△")&lt;&gt;0,"△","〇")))</f>
        <v>×</v>
      </c>
      <c r="X29" s="222"/>
      <c r="Y29" s="222"/>
      <c r="Z29" s="222"/>
      <c r="AA29" s="222" t="str">
        <f ca="1">IF(COUNTIF(空き状況確認テーブル!AA31:AD31,"×")&lt;&gt;0,"×",IF(COUNTIF(空き状況確認テーブル!AA31:AD31,"△")&lt;&gt;0,"△",IF(COUNTIF(空き状況確認テーブル!AA31:AD31,"△")&lt;&gt;0,"△","〇")))</f>
        <v>×</v>
      </c>
      <c r="AB29" s="222"/>
      <c r="AC29" s="222"/>
      <c r="AD29" s="222"/>
      <c r="AE29" s="222" t="str">
        <f ca="1">IF(COUNTIF(空き状況確認テーブル!AE31:AH31,"×")&lt;&gt;0,"×",IF(COUNTIF(空き状況確認テーブル!AE31:AH31,"△")&lt;&gt;0,"△",IF(COUNTIF(空き状況確認テーブル!AE31:AH31,"△")&lt;&gt;0,"△","〇")))</f>
        <v>×</v>
      </c>
      <c r="AF29" s="222"/>
      <c r="AG29" s="222"/>
      <c r="AH29" s="222"/>
      <c r="AI29" s="219" t="str">
        <f ca="1">IF(COUNTIF(空き状況確認テーブル!AI31:AK31,"×")&lt;&gt;0,"×",IF(COUNTIF(空き状況確認テーブル!AI31:AK31,"△")&lt;&gt;0,"△",IF(COUNTIF(空き状況確認テーブル!AI31:AK31,"△")&lt;&gt;0,"△","〇")))</f>
        <v>△</v>
      </c>
      <c r="AJ29" s="220"/>
      <c r="AK29" s="223"/>
      <c r="AL29" s="121" t="str">
        <f ca="1">空き状況確認テーブル!AL31</f>
        <v>△</v>
      </c>
      <c r="AM29" s="122" t="str">
        <f ca="1">空き状況確認テーブル!AM31</f>
        <v>△</v>
      </c>
      <c r="AN29" s="122" t="str">
        <f ca="1">空き状況確認テーブル!AN31</f>
        <v>△</v>
      </c>
      <c r="AO29" s="122" t="str">
        <f ca="1">空き状況確認テーブル!AO31</f>
        <v>△</v>
      </c>
      <c r="AP29" s="122" t="str">
        <f ca="1">空き状況確認テーブル!AP31</f>
        <v>△</v>
      </c>
      <c r="AQ29" s="122" t="str">
        <f ca="1">空き状況確認テーブル!AQ31</f>
        <v>△</v>
      </c>
      <c r="AR29" s="219" t="str">
        <f ca="1">IF(COUNTIF(空き状況確認テーブル!AR31:AT31,"×")&lt;&gt;0,"×",IF(COUNTIF(空き状況確認テーブル!AR31:AT31,"△")&lt;&gt;0,"△",IF(COUNTIF(空き状況確認テーブル!AR31:AT31,"△")&lt;&gt;0,"△","〇")))</f>
        <v>×</v>
      </c>
      <c r="AS29" s="220"/>
      <c r="AT29" s="221"/>
      <c r="AU29" s="222" t="str">
        <f ca="1">IF(COUNTIF(空き状況確認テーブル!AU31:AX31,"×")&lt;&gt;0,"×",IF(COUNTIF(空き状況確認テーブル!AU31:AX31,"△")&lt;&gt;0,"△",IF(COUNTIF(空き状況確認テーブル!AU31:AX31,"△")&lt;&gt;0,"△","〇")))</f>
        <v>×</v>
      </c>
      <c r="AV29" s="222"/>
      <c r="AW29" s="222"/>
      <c r="AX29" s="222"/>
      <c r="AY29" s="222" t="str">
        <f ca="1">IF(COUNTIF(空き状況確認テーブル!AY31:BB31,"×")&lt;&gt;0,"×",IF(COUNTIF(空き状況確認テーブル!AY31:BB31,"△")&lt;&gt;0,"△",IF(COUNTIF(空き状況確認テーブル!AY31:BB31,"△")&lt;&gt;0,"△","〇")))</f>
        <v>×</v>
      </c>
      <c r="AZ29" s="222"/>
      <c r="BA29" s="222"/>
      <c r="BB29" s="222"/>
      <c r="BC29" s="222" t="str">
        <f ca="1">IF(COUNTIF(空き状況確認テーブル!BC31:BF31,"×")&lt;&gt;0,"×",IF(COUNTIF(空き状況確認テーブル!BC31:BF31,"△")&lt;&gt;0,"△",IF(COUNTIF(空き状況確認テーブル!BC31:BF31,"△")&lt;&gt;0,"△","〇")))</f>
        <v>×</v>
      </c>
      <c r="BD29" s="222"/>
      <c r="BE29" s="222"/>
      <c r="BF29" s="222"/>
      <c r="BG29" s="219" t="str">
        <f ca="1">IF(COUNTIF(空き状況確認テーブル!BG31:BI31,"×")&lt;&gt;0,"×",IF(COUNTIF(空き状況確認テーブル!BG31:BI31,"△")&lt;&gt;0,"△",IF(COUNTIF(空き状況確認テーブル!BG31:BI31,"△")&lt;&gt;0,"△","〇")))</f>
        <v>△</v>
      </c>
      <c r="BH29" s="220"/>
      <c r="BI29" s="223"/>
      <c r="BJ29" s="121" t="str">
        <f ca="1">空き状況確認テーブル!BJ31</f>
        <v>△</v>
      </c>
      <c r="BK29" s="122" t="str">
        <f ca="1">空き状況確認テーブル!BK31</f>
        <v>△</v>
      </c>
      <c r="BL29" s="122" t="str">
        <f ca="1">空き状況確認テーブル!BL31</f>
        <v>△</v>
      </c>
      <c r="BM29" s="122" t="str">
        <f ca="1">空き状況確認テーブル!BM31</f>
        <v>△</v>
      </c>
      <c r="BN29" s="122" t="str">
        <f ca="1">空き状況確認テーブル!BN31</f>
        <v>△</v>
      </c>
      <c r="BO29" s="122" t="str">
        <f ca="1">空き状況確認テーブル!BO31</f>
        <v>△</v>
      </c>
      <c r="BP29" s="219" t="str">
        <f ca="1">IF(COUNTIF(空き状況確認テーブル!BP31:BR31,"×")&lt;&gt;0,"×",IF(COUNTIF(空き状況確認テーブル!BP31:BR31,"△")&lt;&gt;0,"△",IF(COUNTIF(空き状況確認テーブル!BP31:BR31,"△")&lt;&gt;0,"△","〇")))</f>
        <v>×</v>
      </c>
      <c r="BQ29" s="220"/>
      <c r="BR29" s="221"/>
      <c r="BS29" s="222" t="str">
        <f ca="1">IF(COUNTIF(空き状況確認テーブル!BS31:BV31,"×")&lt;&gt;0,"×",IF(COUNTIF(空き状況確認テーブル!BS31:BV31,"△")&lt;&gt;0,"△",IF(COUNTIF(空き状況確認テーブル!BS31:BV31,"△")&lt;&gt;0,"△","〇")))</f>
        <v>×</v>
      </c>
      <c r="BT29" s="222"/>
      <c r="BU29" s="222"/>
      <c r="BV29" s="222"/>
      <c r="BW29" s="222" t="str">
        <f ca="1">IF(COUNTIF(空き状況確認テーブル!BW31:BZ31,"×")&lt;&gt;0,"×",IF(COUNTIF(空き状況確認テーブル!BW31:BZ31,"△")&lt;&gt;0,"△",IF(COUNTIF(空き状況確認テーブル!BW31:BZ31,"△")&lt;&gt;0,"△","〇")))</f>
        <v>×</v>
      </c>
      <c r="BX29" s="222"/>
      <c r="BY29" s="222"/>
      <c r="BZ29" s="222"/>
      <c r="CA29" s="222" t="str">
        <f ca="1">IF(COUNTIF(空き状況確認テーブル!CA31:CD31,"×")&lt;&gt;0,"×",IF(COUNTIF(空き状況確認テーブル!CA31:CD31,"△")&lt;&gt;0,"△",IF(COUNTIF(空き状況確認テーブル!CA31:CD31,"△")&lt;&gt;0,"△","〇")))</f>
        <v>×</v>
      </c>
      <c r="CB29" s="222"/>
      <c r="CC29" s="222"/>
      <c r="CD29" s="222"/>
      <c r="CE29" s="219" t="str">
        <f ca="1">IF(COUNTIF(空き状況確認テーブル!CE31:CG31,"×")&lt;&gt;0,"×",IF(COUNTIF(空き状況確認テーブル!CE31:CG31,"△")&lt;&gt;0,"△",IF(COUNTIF(空き状況確認テーブル!CE31:CG31,"△")&lt;&gt;0,"△","〇")))</f>
        <v>△</v>
      </c>
      <c r="CF29" s="220"/>
      <c r="CG29" s="223"/>
      <c r="CH29" s="187" t="str">
        <f ca="1">空き状況確認テーブル!CH31</f>
        <v>△</v>
      </c>
      <c r="CI29" s="122" t="str">
        <f ca="1">空き状況確認テーブル!CI31</f>
        <v>△</v>
      </c>
      <c r="CJ29" s="122" t="str">
        <f ca="1">空き状況確認テーブル!CJ31</f>
        <v>△</v>
      </c>
      <c r="CK29" s="122" t="str">
        <f ca="1">空き状況確認テーブル!CK31</f>
        <v>△</v>
      </c>
      <c r="CL29" s="122" t="str">
        <f ca="1">空き状況確認テーブル!CL31</f>
        <v>△</v>
      </c>
      <c r="CM29" s="122" t="str">
        <f ca="1">空き状況確認テーブル!CM31</f>
        <v>△</v>
      </c>
      <c r="CN29" s="219" t="str">
        <f ca="1">IF(COUNTIF(空き状況確認テーブル!CN31:CP31,"×")&lt;&gt;0,"×",IF(COUNTIF(空き状況確認テーブル!CN31:CP31,"△")&lt;&gt;0,"△",IF(COUNTIF(空き状況確認テーブル!CN31:CP31,"△")&lt;&gt;0,"△","〇")))</f>
        <v>×</v>
      </c>
      <c r="CO29" s="220"/>
      <c r="CP29" s="221"/>
      <c r="CQ29" s="222" t="str">
        <f ca="1">IF(COUNTIF(空き状況確認テーブル!CQ31:CT31,"×")&lt;&gt;0,"×",IF(COUNTIF(空き状況確認テーブル!CQ31:CT31,"△")&lt;&gt;0,"△",IF(COUNTIF(空き状況確認テーブル!CQ31:CT31,"△")&lt;&gt;0,"△","〇")))</f>
        <v>×</v>
      </c>
      <c r="CR29" s="222"/>
      <c r="CS29" s="222"/>
      <c r="CT29" s="222"/>
      <c r="CU29" s="222" t="str">
        <f ca="1">IF(COUNTIF(空き状況確認テーブル!CU31:CX31,"×")&lt;&gt;0,"×",IF(COUNTIF(空き状況確認テーブル!CU31:CX31,"△")&lt;&gt;0,"△",IF(COUNTIF(空き状況確認テーブル!CU31:CX31,"△")&lt;&gt;0,"△","〇")))</f>
        <v>×</v>
      </c>
      <c r="CV29" s="222"/>
      <c r="CW29" s="222"/>
      <c r="CX29" s="222"/>
      <c r="CY29" s="222" t="str">
        <f ca="1">IF(COUNTIF(空き状況確認テーブル!CY31:DB31,"×")&lt;&gt;0,"×",IF(COUNTIF(空き状況確認テーブル!CY31:DB31,"△")&lt;&gt;0,"△",IF(COUNTIF(空き状況確認テーブル!CY31:DB31,"△")&lt;&gt;0,"△","〇")))</f>
        <v>×</v>
      </c>
      <c r="CZ29" s="222"/>
      <c r="DA29" s="222"/>
      <c r="DB29" s="222"/>
      <c r="DC29" s="219" t="str">
        <f ca="1">IF(COUNTIF(空き状況確認テーブル!DC31:DE31,"×")&lt;&gt;0,"×",IF(COUNTIF(空き状況確認テーブル!DC31:DE31,"△")&lt;&gt;0,"△",IF(COUNTIF(空き状況確認テーブル!DC31:DE31,"△")&lt;&gt;0,"△","〇")))</f>
        <v>△</v>
      </c>
      <c r="DD29" s="220"/>
      <c r="DE29" s="223"/>
      <c r="DF29" s="121" t="str">
        <f ca="1">空き状況確認テーブル!DF31</f>
        <v>△</v>
      </c>
      <c r="DG29" s="122" t="str">
        <f ca="1">空き状況確認テーブル!DG31</f>
        <v>△</v>
      </c>
      <c r="DH29" s="122" t="str">
        <f ca="1">空き状況確認テーブル!DH31</f>
        <v>△</v>
      </c>
      <c r="DI29" s="122" t="str">
        <f ca="1">空き状況確認テーブル!DI31</f>
        <v>△</v>
      </c>
      <c r="DJ29" s="122" t="str">
        <f ca="1">空き状況確認テーブル!DJ31</f>
        <v>△</v>
      </c>
      <c r="DK29" s="122" t="str">
        <f ca="1">空き状況確認テーブル!DK31</f>
        <v>△</v>
      </c>
      <c r="DL29" s="219" t="str">
        <f ca="1">IF(COUNTIF(空き状況確認テーブル!DL31:DN31,"×")&lt;&gt;0,"×",IF(COUNTIF(空き状況確認テーブル!DL31:DN31,"△")&lt;&gt;0,"△",IF(COUNTIF(空き状況確認テーブル!DL31:DN31,"△")&lt;&gt;0,"△","〇")))</f>
        <v>×</v>
      </c>
      <c r="DM29" s="220"/>
      <c r="DN29" s="221"/>
      <c r="DO29" s="222" t="str">
        <f ca="1">IF(COUNTIF(空き状況確認テーブル!DO31:DR31,"×")&lt;&gt;0,"×",IF(COUNTIF(空き状況確認テーブル!DO31:DR31,"△")&lt;&gt;0,"△",IF(COUNTIF(空き状況確認テーブル!DO31:DR31,"△")&lt;&gt;0,"△","〇")))</f>
        <v>×</v>
      </c>
      <c r="DP29" s="222"/>
      <c r="DQ29" s="222"/>
      <c r="DR29" s="222"/>
      <c r="DS29" s="222" t="str">
        <f ca="1">IF(COUNTIF(空き状況確認テーブル!DS31:DV31,"×")&lt;&gt;0,"×",IF(COUNTIF(空き状況確認テーブル!DS31:DV31,"△")&lt;&gt;0,"△",IF(COUNTIF(空き状況確認テーブル!DS31:DV31,"△")&lt;&gt;0,"△","〇")))</f>
        <v>×</v>
      </c>
      <c r="DT29" s="222"/>
      <c r="DU29" s="222"/>
      <c r="DV29" s="222"/>
      <c r="DW29" s="222" t="str">
        <f ca="1">IF(COUNTIF(空き状況確認テーブル!DW31:DZ31,"×")&lt;&gt;0,"×",IF(COUNTIF(空き状況確認テーブル!DW31:DZ31,"△")&lt;&gt;0,"△",IF(COUNTIF(空き状況確認テーブル!DW31:DZ31,"△")&lt;&gt;0,"△","〇")))</f>
        <v>×</v>
      </c>
      <c r="DX29" s="222"/>
      <c r="DY29" s="222"/>
      <c r="DZ29" s="222"/>
      <c r="EA29" s="219" t="str">
        <f ca="1">IF(COUNTIF(空き状況確認テーブル!EA31:EC31,"×")&lt;&gt;0,"×",IF(COUNTIF(空き状況確認テーブル!EA31:EC31,"△")&lt;&gt;0,"△",IF(COUNTIF(空き状況確認テーブル!EA31:EC31,"△")&lt;&gt;0,"△","〇")))</f>
        <v>△</v>
      </c>
      <c r="EB29" s="220"/>
      <c r="EC29" s="223"/>
      <c r="ED29" s="121" t="str">
        <f ca="1">空き状況確認テーブル!ED31</f>
        <v>×</v>
      </c>
      <c r="EE29" s="122" t="str">
        <f ca="1">空き状況確認テーブル!EE31</f>
        <v>×</v>
      </c>
      <c r="EF29" s="122" t="str">
        <f ca="1">空き状況確認テーブル!EF31</f>
        <v>×</v>
      </c>
      <c r="EG29" s="122" t="str">
        <f ca="1">空き状況確認テーブル!EG31</f>
        <v>×</v>
      </c>
      <c r="EH29" s="122" t="str">
        <f ca="1">空き状況確認テーブル!EH31</f>
        <v>×</v>
      </c>
      <c r="EI29" s="122" t="str">
        <f ca="1">空き状況確認テーブル!EI31</f>
        <v>×</v>
      </c>
      <c r="EJ29" s="219" t="str">
        <f ca="1">IF(COUNTIF(空き状況確認テーブル!EJ31:EL31,"×")&lt;&gt;0,"×",IF(COUNTIF(空き状況確認テーブル!EJ31:EL31,"△")&lt;&gt;0,"△",IF(COUNTIF(空き状況確認テーブル!EJ31:EL31,"△")&lt;&gt;0,"△","〇")))</f>
        <v>×</v>
      </c>
      <c r="EK29" s="220"/>
      <c r="EL29" s="221"/>
      <c r="EM29" s="222" t="str">
        <f ca="1">IF(COUNTIF(空き状況確認テーブル!EM31:EP31,"×")&lt;&gt;0,"×",IF(COUNTIF(空き状況確認テーブル!EM31:EP31,"△")&lt;&gt;0,"△",IF(COUNTIF(空き状況確認テーブル!EM31:EP31,"△")&lt;&gt;0,"△","〇")))</f>
        <v>×</v>
      </c>
      <c r="EN29" s="222"/>
      <c r="EO29" s="222"/>
      <c r="EP29" s="222"/>
      <c r="EQ29" s="222" t="str">
        <f ca="1">IF(COUNTIF(空き状況確認テーブル!EQ31:ET31,"×")&lt;&gt;0,"×",IF(COUNTIF(空き状況確認テーブル!EQ31:ET31,"△")&lt;&gt;0,"△",IF(COUNTIF(空き状況確認テーブル!EQ31:ET31,"△")&lt;&gt;0,"△","〇")))</f>
        <v>×</v>
      </c>
      <c r="ER29" s="222"/>
      <c r="ES29" s="222"/>
      <c r="ET29" s="222"/>
      <c r="EU29" s="222" t="str">
        <f ca="1">IF(COUNTIF(空き状況確認テーブル!EU31:EX31,"×")&lt;&gt;0,"×",IF(COUNTIF(空き状況確認テーブル!EU31:EX31,"△")&lt;&gt;0,"△",IF(COUNTIF(空き状況確認テーブル!EU31:EX31,"△")&lt;&gt;0,"△","〇")))</f>
        <v>×</v>
      </c>
      <c r="EV29" s="222"/>
      <c r="EW29" s="222"/>
      <c r="EX29" s="222"/>
      <c r="EY29" s="219" t="str">
        <f ca="1">IF(COUNTIF(空き状況確認テーブル!EY31:FA31,"×")&lt;&gt;0,"×",IF(COUNTIF(空き状況確認テーブル!EY31:FA31,"△")&lt;&gt;0,"△",IF(COUNTIF(空き状況確認テーブル!EY31:FA31,"△")&lt;&gt;0,"△","〇")))</f>
        <v>×</v>
      </c>
      <c r="EZ29" s="220"/>
      <c r="FA29" s="223"/>
      <c r="FB29" s="121" t="str">
        <f ca="1">空き状況確認テーブル!FB31</f>
        <v>×</v>
      </c>
      <c r="FC29" s="122" t="str">
        <f ca="1">空き状況確認テーブル!FC31</f>
        <v>×</v>
      </c>
      <c r="FD29" s="122" t="str">
        <f ca="1">空き状況確認テーブル!FD31</f>
        <v>×</v>
      </c>
      <c r="FE29" s="122" t="str">
        <f ca="1">空き状況確認テーブル!FE31</f>
        <v>×</v>
      </c>
      <c r="FF29" s="122" t="str">
        <f ca="1">空き状況確認テーブル!FF31</f>
        <v>×</v>
      </c>
      <c r="FG29" s="122" t="str">
        <f ca="1">空き状況確認テーブル!FG31</f>
        <v>×</v>
      </c>
      <c r="FH29" s="219" t="str">
        <f ca="1">IF(COUNTIF(空き状況確認テーブル!FH31:FJ31,"×")&lt;&gt;0,"×",IF(COUNTIF(空き状況確認テーブル!FH31:FJ31,"△")&lt;&gt;0,"△",IF(COUNTIF(空き状況確認テーブル!FH31:FJ31,"△")&lt;&gt;0,"△","〇")))</f>
        <v>×</v>
      </c>
      <c r="FI29" s="220"/>
      <c r="FJ29" s="221"/>
      <c r="FK29" s="222" t="str">
        <f ca="1">IF(COUNTIF(空き状況確認テーブル!FK31:FN31,"×")&lt;&gt;0,"×",IF(COUNTIF(空き状況確認テーブル!FK31:FN31,"△")&lt;&gt;0,"△",IF(COUNTIF(空き状況確認テーブル!FK31:FN31,"△")&lt;&gt;0,"△","〇")))</f>
        <v>×</v>
      </c>
      <c r="FL29" s="222"/>
      <c r="FM29" s="222"/>
      <c r="FN29" s="222"/>
      <c r="FO29" s="222" t="str">
        <f ca="1">IF(COUNTIF(空き状況確認テーブル!FO31:FR31,"×")&lt;&gt;0,"×",IF(COUNTIF(空き状況確認テーブル!FO31:FR31,"△")&lt;&gt;0,"△",IF(COUNTIF(空き状況確認テーブル!FO31:FR31,"△")&lt;&gt;0,"△","〇")))</f>
        <v>×</v>
      </c>
      <c r="FP29" s="222"/>
      <c r="FQ29" s="222"/>
      <c r="FR29" s="222"/>
      <c r="FS29" s="222" t="str">
        <f ca="1">IF(COUNTIF(空き状況確認テーブル!FS31:FV31,"×")&lt;&gt;0,"×",IF(COUNTIF(空き状況確認テーブル!FS31:FV31,"△")&lt;&gt;0,"△",IF(COUNTIF(空き状況確認テーブル!FS31:FV31,"△")&lt;&gt;0,"△","〇")))</f>
        <v>×</v>
      </c>
      <c r="FT29" s="222"/>
      <c r="FU29" s="222"/>
      <c r="FV29" s="222"/>
      <c r="FW29" s="219" t="str">
        <f ca="1">IF(COUNTIF(空き状況確認テーブル!FW31:FY31,"×")&lt;&gt;0,"×",IF(COUNTIF(空き状況確認テーブル!FW31:FY31,"△")&lt;&gt;0,"△",IF(COUNTIF(空き状況確認テーブル!FW31:FY31,"△")&lt;&gt;0,"△","〇")))</f>
        <v>×</v>
      </c>
      <c r="FX29" s="220"/>
      <c r="FY29" s="223"/>
    </row>
    <row r="30" spans="1:181">
      <c r="A30" s="16"/>
      <c r="B30" s="173" t="s">
        <v>373</v>
      </c>
      <c r="C30" s="195"/>
      <c r="D30" s="11" t="s">
        <v>401</v>
      </c>
      <c r="E30" s="10" t="str">
        <f>INDEX(施設情報!$D$1:$D$1000,MATCH(D30,施設情報!$C$1:$C$1000,0))</f>
        <v>1</v>
      </c>
      <c r="F30" s="11"/>
      <c r="G30" s="8" t="str">
        <f t="shared" si="8"/>
        <v>023-46391</v>
      </c>
      <c r="H30" s="10" t="str">
        <f t="shared" si="9"/>
        <v>023-46392</v>
      </c>
      <c r="I30" s="10" t="str">
        <f t="shared" si="10"/>
        <v>023-46393</v>
      </c>
      <c r="J30" s="10" t="str">
        <f t="shared" si="11"/>
        <v>023-46394</v>
      </c>
      <c r="K30" s="10" t="str">
        <f t="shared" si="12"/>
        <v>023-46395</v>
      </c>
      <c r="L30" s="10" t="str">
        <f t="shared" si="13"/>
        <v>023-46396</v>
      </c>
      <c r="M30" s="10" t="str">
        <f t="shared" si="14"/>
        <v>023-46397</v>
      </c>
      <c r="N30" s="121" t="str">
        <f ca="1">空き状況確認テーブル!N32</f>
        <v>△</v>
      </c>
      <c r="O30" s="122" t="str">
        <f ca="1">空き状況確認テーブル!O32</f>
        <v>△</v>
      </c>
      <c r="P30" s="122" t="str">
        <f ca="1">空き状況確認テーブル!P32</f>
        <v>△</v>
      </c>
      <c r="Q30" s="122" t="str">
        <f ca="1">空き状況確認テーブル!Q32</f>
        <v>△</v>
      </c>
      <c r="R30" s="122" t="str">
        <f ca="1">空き状況確認テーブル!R32</f>
        <v>△</v>
      </c>
      <c r="S30" s="122" t="str">
        <f ca="1">空き状況確認テーブル!S32</f>
        <v>△</v>
      </c>
      <c r="T30" s="219" t="str">
        <f ca="1">IF(COUNTIF(空き状況確認テーブル!T32:V32,"×")&lt;&gt;0,"×",IF(COUNTIF(空き状況確認テーブル!T32:V32,"△")&lt;&gt;0,"△",IF(COUNTIF(空き状況確認テーブル!T32:V32,"△")&lt;&gt;0,"△","〇")))</f>
        <v>×</v>
      </c>
      <c r="U30" s="220"/>
      <c r="V30" s="221"/>
      <c r="W30" s="222" t="str">
        <f ca="1">IF(COUNTIF(空き状況確認テーブル!W32:Z32,"×")&lt;&gt;0,"×",IF(COUNTIF(空き状況確認テーブル!W32:Z32,"△")&lt;&gt;0,"△",IF(COUNTIF(空き状況確認テーブル!W32:Z32,"△")&lt;&gt;0,"△","〇")))</f>
        <v>×</v>
      </c>
      <c r="X30" s="222"/>
      <c r="Y30" s="222"/>
      <c r="Z30" s="222"/>
      <c r="AA30" s="222" t="str">
        <f ca="1">IF(COUNTIF(空き状況確認テーブル!AA32:AD32,"×")&lt;&gt;0,"×",IF(COUNTIF(空き状況確認テーブル!AA32:AD32,"△")&lt;&gt;0,"△",IF(COUNTIF(空き状況確認テーブル!AA32:AD32,"△")&lt;&gt;0,"△","〇")))</f>
        <v>×</v>
      </c>
      <c r="AB30" s="222"/>
      <c r="AC30" s="222"/>
      <c r="AD30" s="222"/>
      <c r="AE30" s="222" t="str">
        <f ca="1">IF(COUNTIF(空き状況確認テーブル!AE32:AH32,"×")&lt;&gt;0,"×",IF(COUNTIF(空き状況確認テーブル!AE32:AH32,"△")&lt;&gt;0,"△",IF(COUNTIF(空き状況確認テーブル!AE32:AH32,"△")&lt;&gt;0,"△","〇")))</f>
        <v>×</v>
      </c>
      <c r="AF30" s="222"/>
      <c r="AG30" s="222"/>
      <c r="AH30" s="222"/>
      <c r="AI30" s="219" t="str">
        <f ca="1">IF(COUNTIF(空き状況確認テーブル!AI32:AK32,"×")&lt;&gt;0,"×",IF(COUNTIF(空き状況確認テーブル!AI32:AK32,"△")&lt;&gt;0,"△",IF(COUNTIF(空き状況確認テーブル!AI32:AK32,"△")&lt;&gt;0,"△","〇")))</f>
        <v>△</v>
      </c>
      <c r="AJ30" s="220"/>
      <c r="AK30" s="223"/>
      <c r="AL30" s="121" t="str">
        <f ca="1">空き状況確認テーブル!AL32</f>
        <v>△</v>
      </c>
      <c r="AM30" s="122" t="str">
        <f ca="1">空き状況確認テーブル!AM32</f>
        <v>△</v>
      </c>
      <c r="AN30" s="122" t="str">
        <f ca="1">空き状況確認テーブル!AN32</f>
        <v>△</v>
      </c>
      <c r="AO30" s="122" t="str">
        <f ca="1">空き状況確認テーブル!AO32</f>
        <v>△</v>
      </c>
      <c r="AP30" s="122" t="str">
        <f ca="1">空き状況確認テーブル!AP32</f>
        <v>△</v>
      </c>
      <c r="AQ30" s="122" t="str">
        <f ca="1">空き状況確認テーブル!AQ32</f>
        <v>△</v>
      </c>
      <c r="AR30" s="219" t="str">
        <f ca="1">IF(COUNTIF(空き状況確認テーブル!AR32:AT32,"×")&lt;&gt;0,"×",IF(COUNTIF(空き状況確認テーブル!AR32:AT32,"△")&lt;&gt;0,"△",IF(COUNTIF(空き状況確認テーブル!AR32:AT32,"△")&lt;&gt;0,"△","〇")))</f>
        <v>×</v>
      </c>
      <c r="AS30" s="220"/>
      <c r="AT30" s="221"/>
      <c r="AU30" s="222" t="str">
        <f ca="1">IF(COUNTIF(空き状況確認テーブル!AU32:AX32,"×")&lt;&gt;0,"×",IF(COUNTIF(空き状況確認テーブル!AU32:AX32,"△")&lt;&gt;0,"△",IF(COUNTIF(空き状況確認テーブル!AU32:AX32,"△")&lt;&gt;0,"△","〇")))</f>
        <v>×</v>
      </c>
      <c r="AV30" s="222"/>
      <c r="AW30" s="222"/>
      <c r="AX30" s="222"/>
      <c r="AY30" s="222" t="str">
        <f ca="1">IF(COUNTIF(空き状況確認テーブル!AY32:BB32,"×")&lt;&gt;0,"×",IF(COUNTIF(空き状況確認テーブル!AY32:BB32,"△")&lt;&gt;0,"△",IF(COUNTIF(空き状況確認テーブル!AY32:BB32,"△")&lt;&gt;0,"△","〇")))</f>
        <v>×</v>
      </c>
      <c r="AZ30" s="222"/>
      <c r="BA30" s="222"/>
      <c r="BB30" s="222"/>
      <c r="BC30" s="222" t="str">
        <f ca="1">IF(COUNTIF(空き状況確認テーブル!BC32:BF32,"×")&lt;&gt;0,"×",IF(COUNTIF(空き状況確認テーブル!BC32:BF32,"△")&lt;&gt;0,"△",IF(COUNTIF(空き状況確認テーブル!BC32:BF32,"△")&lt;&gt;0,"△","〇")))</f>
        <v>×</v>
      </c>
      <c r="BD30" s="222"/>
      <c r="BE30" s="222"/>
      <c r="BF30" s="222"/>
      <c r="BG30" s="219" t="str">
        <f ca="1">IF(COUNTIF(空き状況確認テーブル!BG32:BI32,"×")&lt;&gt;0,"×",IF(COUNTIF(空き状況確認テーブル!BG32:BI32,"△")&lt;&gt;0,"△",IF(COUNTIF(空き状況確認テーブル!BG32:BI32,"△")&lt;&gt;0,"△","〇")))</f>
        <v>△</v>
      </c>
      <c r="BH30" s="220"/>
      <c r="BI30" s="223"/>
      <c r="BJ30" s="121" t="str">
        <f ca="1">空き状況確認テーブル!BJ32</f>
        <v>△</v>
      </c>
      <c r="BK30" s="122" t="str">
        <f ca="1">空き状況確認テーブル!BK32</f>
        <v>△</v>
      </c>
      <c r="BL30" s="122" t="str">
        <f ca="1">空き状況確認テーブル!BL32</f>
        <v>△</v>
      </c>
      <c r="BM30" s="122" t="str">
        <f ca="1">空き状況確認テーブル!BM32</f>
        <v>△</v>
      </c>
      <c r="BN30" s="122" t="str">
        <f ca="1">空き状況確認テーブル!BN32</f>
        <v>△</v>
      </c>
      <c r="BO30" s="122" t="str">
        <f ca="1">空き状況確認テーブル!BO32</f>
        <v>△</v>
      </c>
      <c r="BP30" s="219" t="str">
        <f ca="1">IF(COUNTIF(空き状況確認テーブル!BP32:BR32,"×")&lt;&gt;0,"×",IF(COUNTIF(空き状況確認テーブル!BP32:BR32,"△")&lt;&gt;0,"△",IF(COUNTIF(空き状況確認テーブル!BP32:BR32,"△")&lt;&gt;0,"△","〇")))</f>
        <v>×</v>
      </c>
      <c r="BQ30" s="220"/>
      <c r="BR30" s="221"/>
      <c r="BS30" s="222" t="str">
        <f ca="1">IF(COUNTIF(空き状況確認テーブル!BS32:BV32,"×")&lt;&gt;0,"×",IF(COUNTIF(空き状況確認テーブル!BS32:BV32,"△")&lt;&gt;0,"△",IF(COUNTIF(空き状況確認テーブル!BS32:BV32,"△")&lt;&gt;0,"△","〇")))</f>
        <v>×</v>
      </c>
      <c r="BT30" s="222"/>
      <c r="BU30" s="222"/>
      <c r="BV30" s="222"/>
      <c r="BW30" s="222" t="str">
        <f ca="1">IF(COUNTIF(空き状況確認テーブル!BW32:BZ32,"×")&lt;&gt;0,"×",IF(COUNTIF(空き状況確認テーブル!BW32:BZ32,"△")&lt;&gt;0,"△",IF(COUNTIF(空き状況確認テーブル!BW32:BZ32,"△")&lt;&gt;0,"△","〇")))</f>
        <v>×</v>
      </c>
      <c r="BX30" s="222"/>
      <c r="BY30" s="222"/>
      <c r="BZ30" s="222"/>
      <c r="CA30" s="222" t="str">
        <f ca="1">IF(COUNTIF(空き状況確認テーブル!CA32:CD32,"×")&lt;&gt;0,"×",IF(COUNTIF(空き状況確認テーブル!CA32:CD32,"△")&lt;&gt;0,"△",IF(COUNTIF(空き状況確認テーブル!CA32:CD32,"△")&lt;&gt;0,"△","〇")))</f>
        <v>×</v>
      </c>
      <c r="CB30" s="222"/>
      <c r="CC30" s="222"/>
      <c r="CD30" s="222"/>
      <c r="CE30" s="219" t="str">
        <f ca="1">IF(COUNTIF(空き状況確認テーブル!CE32:CG32,"×")&lt;&gt;0,"×",IF(COUNTIF(空き状況確認テーブル!CE32:CG32,"△")&lt;&gt;0,"△",IF(COUNTIF(空き状況確認テーブル!CE32:CG32,"△")&lt;&gt;0,"△","〇")))</f>
        <v>△</v>
      </c>
      <c r="CF30" s="220"/>
      <c r="CG30" s="223"/>
      <c r="CH30" s="187" t="str">
        <f ca="1">空き状況確認テーブル!CH32</f>
        <v>△</v>
      </c>
      <c r="CI30" s="122" t="str">
        <f ca="1">空き状況確認テーブル!CI32</f>
        <v>△</v>
      </c>
      <c r="CJ30" s="122" t="str">
        <f ca="1">空き状況確認テーブル!CJ32</f>
        <v>△</v>
      </c>
      <c r="CK30" s="122" t="str">
        <f ca="1">空き状況確認テーブル!CK32</f>
        <v>△</v>
      </c>
      <c r="CL30" s="122" t="str">
        <f ca="1">空き状況確認テーブル!CL32</f>
        <v>△</v>
      </c>
      <c r="CM30" s="122" t="str">
        <f ca="1">空き状況確認テーブル!CM32</f>
        <v>△</v>
      </c>
      <c r="CN30" s="219" t="str">
        <f ca="1">IF(COUNTIF(空き状況確認テーブル!CN32:CP32,"×")&lt;&gt;0,"×",IF(COUNTIF(空き状況確認テーブル!CN32:CP32,"△")&lt;&gt;0,"△",IF(COUNTIF(空き状況確認テーブル!CN32:CP32,"△")&lt;&gt;0,"△","〇")))</f>
        <v>×</v>
      </c>
      <c r="CO30" s="220"/>
      <c r="CP30" s="221"/>
      <c r="CQ30" s="222" t="str">
        <f ca="1">IF(COUNTIF(空き状況確認テーブル!CQ32:CT32,"×")&lt;&gt;0,"×",IF(COUNTIF(空き状況確認テーブル!CQ32:CT32,"△")&lt;&gt;0,"△",IF(COUNTIF(空き状況確認テーブル!CQ32:CT32,"△")&lt;&gt;0,"△","〇")))</f>
        <v>×</v>
      </c>
      <c r="CR30" s="222"/>
      <c r="CS30" s="222"/>
      <c r="CT30" s="222"/>
      <c r="CU30" s="222" t="str">
        <f ca="1">IF(COUNTIF(空き状況確認テーブル!CU32:CX32,"×")&lt;&gt;0,"×",IF(COUNTIF(空き状況確認テーブル!CU32:CX32,"△")&lt;&gt;0,"△",IF(COUNTIF(空き状況確認テーブル!CU32:CX32,"△")&lt;&gt;0,"△","〇")))</f>
        <v>×</v>
      </c>
      <c r="CV30" s="222"/>
      <c r="CW30" s="222"/>
      <c r="CX30" s="222"/>
      <c r="CY30" s="222" t="str">
        <f ca="1">IF(COUNTIF(空き状況確認テーブル!CY32:DB32,"×")&lt;&gt;0,"×",IF(COUNTIF(空き状況確認テーブル!CY32:DB32,"△")&lt;&gt;0,"△",IF(COUNTIF(空き状況確認テーブル!CY32:DB32,"△")&lt;&gt;0,"△","〇")))</f>
        <v>×</v>
      </c>
      <c r="CZ30" s="222"/>
      <c r="DA30" s="222"/>
      <c r="DB30" s="222"/>
      <c r="DC30" s="219" t="str">
        <f ca="1">IF(COUNTIF(空き状況確認テーブル!DC32:DE32,"×")&lt;&gt;0,"×",IF(COUNTIF(空き状況確認テーブル!DC32:DE32,"△")&lt;&gt;0,"△",IF(COUNTIF(空き状況確認テーブル!DC32:DE32,"△")&lt;&gt;0,"△","〇")))</f>
        <v>△</v>
      </c>
      <c r="DD30" s="220"/>
      <c r="DE30" s="223"/>
      <c r="DF30" s="121" t="str">
        <f ca="1">空き状況確認テーブル!DF32</f>
        <v>△</v>
      </c>
      <c r="DG30" s="122" t="str">
        <f ca="1">空き状況確認テーブル!DG32</f>
        <v>△</v>
      </c>
      <c r="DH30" s="122" t="str">
        <f ca="1">空き状況確認テーブル!DH32</f>
        <v>△</v>
      </c>
      <c r="DI30" s="122" t="str">
        <f ca="1">空き状況確認テーブル!DI32</f>
        <v>△</v>
      </c>
      <c r="DJ30" s="122" t="str">
        <f ca="1">空き状況確認テーブル!DJ32</f>
        <v>△</v>
      </c>
      <c r="DK30" s="122" t="str">
        <f ca="1">空き状況確認テーブル!DK32</f>
        <v>△</v>
      </c>
      <c r="DL30" s="219" t="str">
        <f ca="1">IF(COUNTIF(空き状況確認テーブル!DL32:DN32,"×")&lt;&gt;0,"×",IF(COUNTIF(空き状況確認テーブル!DL32:DN32,"△")&lt;&gt;0,"△",IF(COUNTIF(空き状況確認テーブル!DL32:DN32,"△")&lt;&gt;0,"△","〇")))</f>
        <v>×</v>
      </c>
      <c r="DM30" s="220"/>
      <c r="DN30" s="221"/>
      <c r="DO30" s="222" t="str">
        <f ca="1">IF(COUNTIF(空き状況確認テーブル!DO32:DR32,"×")&lt;&gt;0,"×",IF(COUNTIF(空き状況確認テーブル!DO32:DR32,"△")&lt;&gt;0,"△",IF(COUNTIF(空き状況確認テーブル!DO32:DR32,"△")&lt;&gt;0,"△","〇")))</f>
        <v>×</v>
      </c>
      <c r="DP30" s="222"/>
      <c r="DQ30" s="222"/>
      <c r="DR30" s="222"/>
      <c r="DS30" s="222" t="str">
        <f ca="1">IF(COUNTIF(空き状況確認テーブル!DS32:DV32,"×")&lt;&gt;0,"×",IF(COUNTIF(空き状況確認テーブル!DS32:DV32,"△")&lt;&gt;0,"△",IF(COUNTIF(空き状況確認テーブル!DS32:DV32,"△")&lt;&gt;0,"△","〇")))</f>
        <v>×</v>
      </c>
      <c r="DT30" s="222"/>
      <c r="DU30" s="222"/>
      <c r="DV30" s="222"/>
      <c r="DW30" s="222" t="str">
        <f ca="1">IF(COUNTIF(空き状況確認テーブル!DW32:DZ32,"×")&lt;&gt;0,"×",IF(COUNTIF(空き状況確認テーブル!DW32:DZ32,"△")&lt;&gt;0,"△",IF(COUNTIF(空き状況確認テーブル!DW32:DZ32,"△")&lt;&gt;0,"△","〇")))</f>
        <v>×</v>
      </c>
      <c r="DX30" s="222"/>
      <c r="DY30" s="222"/>
      <c r="DZ30" s="222"/>
      <c r="EA30" s="219" t="str">
        <f ca="1">IF(COUNTIF(空き状況確認テーブル!EA32:EC32,"×")&lt;&gt;0,"×",IF(COUNTIF(空き状況確認テーブル!EA32:EC32,"△")&lt;&gt;0,"△",IF(COUNTIF(空き状況確認テーブル!EA32:EC32,"△")&lt;&gt;0,"△","〇")))</f>
        <v>△</v>
      </c>
      <c r="EB30" s="220"/>
      <c r="EC30" s="223"/>
      <c r="ED30" s="121" t="str">
        <f ca="1">空き状況確認テーブル!ED32</f>
        <v>×</v>
      </c>
      <c r="EE30" s="122" t="str">
        <f ca="1">空き状況確認テーブル!EE32</f>
        <v>×</v>
      </c>
      <c r="EF30" s="122" t="str">
        <f ca="1">空き状況確認テーブル!EF32</f>
        <v>×</v>
      </c>
      <c r="EG30" s="122" t="str">
        <f ca="1">空き状況確認テーブル!EG32</f>
        <v>×</v>
      </c>
      <c r="EH30" s="122" t="str">
        <f ca="1">空き状況確認テーブル!EH32</f>
        <v>×</v>
      </c>
      <c r="EI30" s="122" t="str">
        <f ca="1">空き状況確認テーブル!EI32</f>
        <v>×</v>
      </c>
      <c r="EJ30" s="219" t="str">
        <f ca="1">IF(COUNTIF(空き状況確認テーブル!EJ32:EL32,"×")&lt;&gt;0,"×",IF(COUNTIF(空き状況確認テーブル!EJ32:EL32,"△")&lt;&gt;0,"△",IF(COUNTIF(空き状況確認テーブル!EJ32:EL32,"△")&lt;&gt;0,"△","〇")))</f>
        <v>×</v>
      </c>
      <c r="EK30" s="220"/>
      <c r="EL30" s="221"/>
      <c r="EM30" s="222" t="str">
        <f ca="1">IF(COUNTIF(空き状況確認テーブル!EM32:EP32,"×")&lt;&gt;0,"×",IF(COUNTIF(空き状況確認テーブル!EM32:EP32,"△")&lt;&gt;0,"△",IF(COUNTIF(空き状況確認テーブル!EM32:EP32,"△")&lt;&gt;0,"△","〇")))</f>
        <v>×</v>
      </c>
      <c r="EN30" s="222"/>
      <c r="EO30" s="222"/>
      <c r="EP30" s="222"/>
      <c r="EQ30" s="222" t="str">
        <f ca="1">IF(COUNTIF(空き状況確認テーブル!EQ32:ET32,"×")&lt;&gt;0,"×",IF(COUNTIF(空き状況確認テーブル!EQ32:ET32,"△")&lt;&gt;0,"△",IF(COUNTIF(空き状況確認テーブル!EQ32:ET32,"△")&lt;&gt;0,"△","〇")))</f>
        <v>×</v>
      </c>
      <c r="ER30" s="222"/>
      <c r="ES30" s="222"/>
      <c r="ET30" s="222"/>
      <c r="EU30" s="222" t="str">
        <f ca="1">IF(COUNTIF(空き状況確認テーブル!EU32:EX32,"×")&lt;&gt;0,"×",IF(COUNTIF(空き状況確認テーブル!EU32:EX32,"△")&lt;&gt;0,"△",IF(COUNTIF(空き状況確認テーブル!EU32:EX32,"△")&lt;&gt;0,"△","〇")))</f>
        <v>×</v>
      </c>
      <c r="EV30" s="222"/>
      <c r="EW30" s="222"/>
      <c r="EX30" s="222"/>
      <c r="EY30" s="219" t="str">
        <f ca="1">IF(COUNTIF(空き状況確認テーブル!EY32:FA32,"×")&lt;&gt;0,"×",IF(COUNTIF(空き状況確認テーブル!EY32:FA32,"△")&lt;&gt;0,"△",IF(COUNTIF(空き状況確認テーブル!EY32:FA32,"△")&lt;&gt;0,"△","〇")))</f>
        <v>×</v>
      </c>
      <c r="EZ30" s="220"/>
      <c r="FA30" s="223"/>
      <c r="FB30" s="121" t="str">
        <f ca="1">空き状況確認テーブル!FB32</f>
        <v>×</v>
      </c>
      <c r="FC30" s="122" t="str">
        <f ca="1">空き状況確認テーブル!FC32</f>
        <v>×</v>
      </c>
      <c r="FD30" s="122" t="str">
        <f ca="1">空き状況確認テーブル!FD32</f>
        <v>×</v>
      </c>
      <c r="FE30" s="122" t="str">
        <f ca="1">空き状況確認テーブル!FE32</f>
        <v>×</v>
      </c>
      <c r="FF30" s="122" t="str">
        <f ca="1">空き状況確認テーブル!FF32</f>
        <v>×</v>
      </c>
      <c r="FG30" s="122" t="str">
        <f ca="1">空き状況確認テーブル!FG32</f>
        <v>×</v>
      </c>
      <c r="FH30" s="219" t="str">
        <f ca="1">IF(COUNTIF(空き状況確認テーブル!FH32:FJ32,"×")&lt;&gt;0,"×",IF(COUNTIF(空き状況確認テーブル!FH32:FJ32,"△")&lt;&gt;0,"△",IF(COUNTIF(空き状況確認テーブル!FH32:FJ32,"△")&lt;&gt;0,"△","〇")))</f>
        <v>×</v>
      </c>
      <c r="FI30" s="220"/>
      <c r="FJ30" s="221"/>
      <c r="FK30" s="222" t="str">
        <f ca="1">IF(COUNTIF(空き状況確認テーブル!FK32:FN32,"×")&lt;&gt;0,"×",IF(COUNTIF(空き状況確認テーブル!FK32:FN32,"△")&lt;&gt;0,"△",IF(COUNTIF(空き状況確認テーブル!FK32:FN32,"△")&lt;&gt;0,"△","〇")))</f>
        <v>×</v>
      </c>
      <c r="FL30" s="222"/>
      <c r="FM30" s="222"/>
      <c r="FN30" s="222"/>
      <c r="FO30" s="222" t="str">
        <f ca="1">IF(COUNTIF(空き状況確認テーブル!FO32:FR32,"×")&lt;&gt;0,"×",IF(COUNTIF(空き状況確認テーブル!FO32:FR32,"△")&lt;&gt;0,"△",IF(COUNTIF(空き状況確認テーブル!FO32:FR32,"△")&lt;&gt;0,"△","〇")))</f>
        <v>×</v>
      </c>
      <c r="FP30" s="222"/>
      <c r="FQ30" s="222"/>
      <c r="FR30" s="222"/>
      <c r="FS30" s="222" t="str">
        <f ca="1">IF(COUNTIF(空き状況確認テーブル!FS32:FV32,"×")&lt;&gt;0,"×",IF(COUNTIF(空き状況確認テーブル!FS32:FV32,"△")&lt;&gt;0,"△",IF(COUNTIF(空き状況確認テーブル!FS32:FV32,"△")&lt;&gt;0,"△","〇")))</f>
        <v>×</v>
      </c>
      <c r="FT30" s="222"/>
      <c r="FU30" s="222"/>
      <c r="FV30" s="222"/>
      <c r="FW30" s="219" t="str">
        <f ca="1">IF(COUNTIF(空き状況確認テーブル!FW32:FY32,"×")&lt;&gt;0,"×",IF(COUNTIF(空き状況確認テーブル!FW32:FY32,"△")&lt;&gt;0,"△",IF(COUNTIF(空き状況確認テーブル!FW32:FY32,"△")&lt;&gt;0,"△","〇")))</f>
        <v>×</v>
      </c>
      <c r="FX30" s="220"/>
      <c r="FY30" s="223"/>
    </row>
    <row r="31" spans="1:181" ht="0.2" customHeight="1">
      <c r="C31" s="192"/>
      <c r="AK31" s="192"/>
      <c r="AL31" s="191"/>
      <c r="BI31" s="192"/>
      <c r="BJ31" s="191"/>
      <c r="CG31" s="192"/>
      <c r="DE31" s="192"/>
      <c r="DF31" s="191"/>
      <c r="EC31" s="192"/>
      <c r="ED31" s="191"/>
      <c r="FA31" s="192"/>
      <c r="FB31" s="191"/>
      <c r="FY31" s="192"/>
    </row>
    <row r="32" spans="1:181">
      <c r="A32" s="38" t="s">
        <v>124</v>
      </c>
      <c r="B32" s="39"/>
      <c r="C32" s="196"/>
      <c r="D32" s="11" t="s">
        <v>123</v>
      </c>
      <c r="E32" s="10"/>
      <c r="F32" s="11"/>
      <c r="G32" s="8"/>
      <c r="H32" s="10"/>
      <c r="I32" s="10"/>
      <c r="J32" s="10"/>
      <c r="K32" s="10"/>
      <c r="L32" s="10"/>
      <c r="M32" s="10"/>
      <c r="N32" s="124"/>
      <c r="O32" s="188"/>
      <c r="P32" s="188"/>
      <c r="Q32" s="188"/>
      <c r="R32" s="188"/>
      <c r="S32" s="188"/>
      <c r="T32" s="188"/>
      <c r="U32" s="188"/>
      <c r="V32" s="188"/>
      <c r="W32" s="125"/>
      <c r="X32" s="188"/>
      <c r="Y32" s="188"/>
      <c r="Z32" s="126"/>
      <c r="AA32" s="188"/>
      <c r="AB32" s="188"/>
      <c r="AC32" s="188"/>
      <c r="AD32" s="188"/>
      <c r="AE32" s="125"/>
      <c r="AF32" s="188"/>
      <c r="AG32" s="188"/>
      <c r="AH32" s="126"/>
      <c r="AI32" s="188"/>
      <c r="AJ32" s="188"/>
      <c r="AK32" s="190"/>
      <c r="AL32" s="124"/>
      <c r="AM32" s="188"/>
      <c r="AN32" s="188"/>
      <c r="AO32" s="188"/>
      <c r="AP32" s="188"/>
      <c r="AQ32" s="188"/>
      <c r="AR32" s="188"/>
      <c r="AS32" s="188"/>
      <c r="AT32" s="188"/>
      <c r="AU32" s="125"/>
      <c r="AV32" s="188"/>
      <c r="AW32" s="188"/>
      <c r="AX32" s="126"/>
      <c r="AY32" s="188"/>
      <c r="AZ32" s="188"/>
      <c r="BA32" s="188"/>
      <c r="BB32" s="188"/>
      <c r="BC32" s="125"/>
      <c r="BD32" s="188"/>
      <c r="BE32" s="188"/>
      <c r="BF32" s="126"/>
      <c r="BG32" s="188"/>
      <c r="BH32" s="188"/>
      <c r="BI32" s="190"/>
      <c r="BJ32" s="124"/>
      <c r="BK32" s="188"/>
      <c r="BL32" s="188"/>
      <c r="BM32" s="188"/>
      <c r="BN32" s="188"/>
      <c r="BO32" s="188"/>
      <c r="BP32" s="188"/>
      <c r="BQ32" s="188"/>
      <c r="BR32" s="188"/>
      <c r="BS32" s="125"/>
      <c r="BT32" s="188"/>
      <c r="BU32" s="188"/>
      <c r="BV32" s="126"/>
      <c r="BW32" s="188"/>
      <c r="BX32" s="188"/>
      <c r="BY32" s="188"/>
      <c r="BZ32" s="188"/>
      <c r="CA32" s="125"/>
      <c r="CB32" s="188"/>
      <c r="CC32" s="188"/>
      <c r="CD32" s="126"/>
      <c r="CE32" s="188"/>
      <c r="CF32" s="188"/>
      <c r="CG32" s="190"/>
      <c r="CH32" s="188"/>
      <c r="CI32" s="188"/>
      <c r="CJ32" s="188"/>
      <c r="CK32" s="188"/>
      <c r="CL32" s="188"/>
      <c r="CM32" s="188"/>
      <c r="CN32" s="188"/>
      <c r="CO32" s="188"/>
      <c r="CP32" s="188"/>
      <c r="CQ32" s="125"/>
      <c r="CR32" s="188"/>
      <c r="CS32" s="188"/>
      <c r="CT32" s="126"/>
      <c r="CU32" s="188"/>
      <c r="CV32" s="188"/>
      <c r="CW32" s="188"/>
      <c r="CX32" s="188"/>
      <c r="CY32" s="125"/>
      <c r="CZ32" s="188"/>
      <c r="DA32" s="188"/>
      <c r="DB32" s="126"/>
      <c r="DC32" s="188"/>
      <c r="DD32" s="188"/>
      <c r="DE32" s="190"/>
      <c r="DF32" s="124"/>
      <c r="DG32" s="188"/>
      <c r="DH32" s="188"/>
      <c r="DI32" s="188"/>
      <c r="DJ32" s="188"/>
      <c r="DK32" s="188"/>
      <c r="DL32" s="188"/>
      <c r="DM32" s="188"/>
      <c r="DN32" s="188"/>
      <c r="DO32" s="125"/>
      <c r="DP32" s="188"/>
      <c r="DQ32" s="188"/>
      <c r="DR32" s="126"/>
      <c r="DS32" s="188"/>
      <c r="DT32" s="188"/>
      <c r="DU32" s="188"/>
      <c r="DV32" s="188"/>
      <c r="DW32" s="125"/>
      <c r="DX32" s="188"/>
      <c r="DY32" s="188"/>
      <c r="DZ32" s="126"/>
      <c r="EA32" s="188"/>
      <c r="EB32" s="188"/>
      <c r="EC32" s="190"/>
      <c r="ED32" s="124"/>
      <c r="EE32" s="188"/>
      <c r="EF32" s="188"/>
      <c r="EG32" s="188"/>
      <c r="EH32" s="188"/>
      <c r="EI32" s="188"/>
      <c r="EJ32" s="188"/>
      <c r="EK32" s="188"/>
      <c r="EL32" s="188"/>
      <c r="EM32" s="125"/>
      <c r="EN32" s="188"/>
      <c r="EO32" s="188"/>
      <c r="EP32" s="126"/>
      <c r="EQ32" s="188"/>
      <c r="ER32" s="188"/>
      <c r="ES32" s="188"/>
      <c r="ET32" s="188"/>
      <c r="EU32" s="125"/>
      <c r="EV32" s="188"/>
      <c r="EW32" s="188"/>
      <c r="EX32" s="126"/>
      <c r="EY32" s="188"/>
      <c r="EZ32" s="188"/>
      <c r="FA32" s="190"/>
      <c r="FB32" s="124"/>
      <c r="FC32" s="188"/>
      <c r="FD32" s="188"/>
      <c r="FE32" s="188"/>
      <c r="FF32" s="188"/>
      <c r="FG32" s="188"/>
      <c r="FH32" s="188"/>
      <c r="FI32" s="188"/>
      <c r="FJ32" s="188"/>
      <c r="FK32" s="125"/>
      <c r="FL32" s="188"/>
      <c r="FM32" s="188"/>
      <c r="FN32" s="126"/>
      <c r="FO32" s="188"/>
      <c r="FP32" s="188"/>
      <c r="FQ32" s="188"/>
      <c r="FR32" s="188"/>
      <c r="FS32" s="125"/>
      <c r="FT32" s="188"/>
      <c r="FU32" s="188"/>
      <c r="FV32" s="126"/>
      <c r="FW32" s="188"/>
      <c r="FX32" s="188"/>
      <c r="FY32" s="190"/>
    </row>
    <row r="33" spans="1:181">
      <c r="A33" s="40"/>
      <c r="B33" s="176" t="s">
        <v>374</v>
      </c>
      <c r="C33" s="197"/>
      <c r="D33" s="76" t="s">
        <v>321</v>
      </c>
      <c r="E33" s="10" t="str">
        <f>INDEX(施設情報!$D$1:$D$1000,MATCH(D33,施設情報!$C$1:$C$1000,0))</f>
        <v>1</v>
      </c>
      <c r="F33" s="76"/>
      <c r="G33" s="77" t="str">
        <f t="shared" ref="G33:G39" si="15">$D33&amp;"-"&amp;$N$5</f>
        <v>025-46391</v>
      </c>
      <c r="H33" s="53" t="str">
        <f t="shared" ref="H33:H39" si="16">$D33&amp;"-"&amp;$AL$5</f>
        <v>025-46392</v>
      </c>
      <c r="I33" s="78" t="str">
        <f t="shared" ref="I33:I39" si="17">$D33&amp;"-"&amp;$BJ$5</f>
        <v>025-46393</v>
      </c>
      <c r="J33" s="10" t="str">
        <f t="shared" ref="J33:J39" si="18">$D33&amp;"-"&amp;$CH$5</f>
        <v>025-46394</v>
      </c>
      <c r="K33" s="10" t="str">
        <f t="shared" ref="K33:K39" si="19">$D33&amp;"-"&amp;$DF$5</f>
        <v>025-46395</v>
      </c>
      <c r="L33" s="10" t="str">
        <f t="shared" ref="L33:L39" si="20">$D33&amp;"-"&amp;$ED$5</f>
        <v>025-46396</v>
      </c>
      <c r="M33" s="10" t="str">
        <f t="shared" ref="M33:M39" si="21">$D33&amp;"-"&amp;$FB$5</f>
        <v>025-46397</v>
      </c>
      <c r="N33" s="121" t="str">
        <f ca="1">空き状況確認テーブル!N35</f>
        <v>△</v>
      </c>
      <c r="O33" s="122" t="str">
        <f ca="1">空き状況確認テーブル!O35</f>
        <v>△</v>
      </c>
      <c r="P33" s="122" t="str">
        <f ca="1">空き状況確認テーブル!P35</f>
        <v>△</v>
      </c>
      <c r="Q33" s="122" t="str">
        <f ca="1">空き状況確認テーブル!Q35</f>
        <v>△</v>
      </c>
      <c r="R33" s="122" t="str">
        <f ca="1">空き状況確認テーブル!R35</f>
        <v>△</v>
      </c>
      <c r="S33" s="122" t="str">
        <f ca="1">空き状況確認テーブル!S35</f>
        <v>△</v>
      </c>
      <c r="T33" s="219" t="str">
        <f ca="1">IF(COUNTIF(空き状況確認テーブル!T35:V35,"×")&lt;&gt;0,"×",IF(COUNTIF(空き状況確認テーブル!T35:V35,"△")&lt;&gt;0,"△",IF(COUNTIF(空き状況確認テーブル!T35:V35,"△")&lt;&gt;0,"△","〇")))</f>
        <v>×</v>
      </c>
      <c r="U33" s="220"/>
      <c r="V33" s="221"/>
      <c r="W33" s="222" t="str">
        <f ca="1">IF(COUNTIF(空き状況確認テーブル!W35:Z35,"×")&lt;&gt;0,"×",IF(COUNTIF(空き状況確認テーブル!W35:Z35,"△")&lt;&gt;0,"△",IF(COUNTIF(空き状況確認テーブル!W35:Z35,"△")&lt;&gt;0,"△","〇")))</f>
        <v>×</v>
      </c>
      <c r="X33" s="222"/>
      <c r="Y33" s="222"/>
      <c r="Z33" s="222"/>
      <c r="AA33" s="222" t="str">
        <f ca="1">IF(COUNTIF(空き状況確認テーブル!AA35:AD35,"×")&lt;&gt;0,"×",IF(COUNTIF(空き状況確認テーブル!AA35:AD35,"△")&lt;&gt;0,"△",IF(COUNTIF(空き状況確認テーブル!AA35:AD35,"△")&lt;&gt;0,"△","〇")))</f>
        <v>×</v>
      </c>
      <c r="AB33" s="222"/>
      <c r="AC33" s="222"/>
      <c r="AD33" s="222"/>
      <c r="AE33" s="222" t="str">
        <f ca="1">IF(COUNTIF(空き状況確認テーブル!AE35:AH35,"×")&lt;&gt;0,"×",IF(COUNTIF(空き状況確認テーブル!AE35:AH35,"△")&lt;&gt;0,"△",IF(COUNTIF(空き状況確認テーブル!AE35:AH35,"△")&lt;&gt;0,"△","〇")))</f>
        <v>×</v>
      </c>
      <c r="AF33" s="222"/>
      <c r="AG33" s="222"/>
      <c r="AH33" s="222"/>
      <c r="AI33" s="219" t="str">
        <f ca="1">IF(COUNTIF(空き状況確認テーブル!AI35:AK35,"×")&lt;&gt;0,"×",IF(COUNTIF(空き状況確認テーブル!AI35:AK35,"△")&lt;&gt;0,"△",IF(COUNTIF(空き状況確認テーブル!AI35:AK35,"△")&lt;&gt;0,"△","〇")))</f>
        <v>△</v>
      </c>
      <c r="AJ33" s="220"/>
      <c r="AK33" s="223"/>
      <c r="AL33" s="121" t="str">
        <f ca="1">空き状況確認テーブル!AL35</f>
        <v>△</v>
      </c>
      <c r="AM33" s="122" t="str">
        <f ca="1">空き状況確認テーブル!AM35</f>
        <v>△</v>
      </c>
      <c r="AN33" s="122" t="str">
        <f ca="1">空き状況確認テーブル!AN35</f>
        <v>△</v>
      </c>
      <c r="AO33" s="122" t="str">
        <f ca="1">空き状況確認テーブル!AO35</f>
        <v>△</v>
      </c>
      <c r="AP33" s="122" t="str">
        <f ca="1">空き状況確認テーブル!AP35</f>
        <v>△</v>
      </c>
      <c r="AQ33" s="122" t="str">
        <f ca="1">空き状況確認テーブル!AQ35</f>
        <v>△</v>
      </c>
      <c r="AR33" s="219" t="str">
        <f ca="1">IF(COUNTIF(空き状況確認テーブル!AR35:AT35,"×")&lt;&gt;0,"×",IF(COUNTIF(空き状況確認テーブル!AR35:AT35,"△")&lt;&gt;0,"△",IF(COUNTIF(空き状況確認テーブル!AR35:AT35,"△")&lt;&gt;0,"△","〇")))</f>
        <v>×</v>
      </c>
      <c r="AS33" s="220"/>
      <c r="AT33" s="221"/>
      <c r="AU33" s="222" t="str">
        <f ca="1">IF(COUNTIF(空き状況確認テーブル!AU35:AX35,"×")&lt;&gt;0,"×",IF(COUNTIF(空き状況確認テーブル!AU35:AX35,"△")&lt;&gt;0,"△",IF(COUNTIF(空き状況確認テーブル!AU35:AX35,"△")&lt;&gt;0,"△","〇")))</f>
        <v>×</v>
      </c>
      <c r="AV33" s="222"/>
      <c r="AW33" s="222"/>
      <c r="AX33" s="222"/>
      <c r="AY33" s="222" t="str">
        <f ca="1">IF(COUNTIF(空き状況確認テーブル!AY35:BB35,"×")&lt;&gt;0,"×",IF(COUNTIF(空き状況確認テーブル!AY35:BB35,"△")&lt;&gt;0,"△",IF(COUNTIF(空き状況確認テーブル!AY35:BB35,"△")&lt;&gt;0,"△","〇")))</f>
        <v>×</v>
      </c>
      <c r="AZ33" s="222"/>
      <c r="BA33" s="222"/>
      <c r="BB33" s="222"/>
      <c r="BC33" s="222" t="str">
        <f ca="1">IF(COUNTIF(空き状況確認テーブル!BC35:BF35,"×")&lt;&gt;0,"×",IF(COUNTIF(空き状況確認テーブル!BC35:BF35,"△")&lt;&gt;0,"△",IF(COUNTIF(空き状況確認テーブル!BC35:BF35,"△")&lt;&gt;0,"△","〇")))</f>
        <v>×</v>
      </c>
      <c r="BD33" s="222"/>
      <c r="BE33" s="222"/>
      <c r="BF33" s="222"/>
      <c r="BG33" s="219" t="str">
        <f ca="1">IF(COUNTIF(空き状況確認テーブル!BG35:BI35,"×")&lt;&gt;0,"×",IF(COUNTIF(空き状況確認テーブル!BG35:BI35,"△")&lt;&gt;0,"△",IF(COUNTIF(空き状況確認テーブル!BG35:BI35,"△")&lt;&gt;0,"△","〇")))</f>
        <v>△</v>
      </c>
      <c r="BH33" s="220"/>
      <c r="BI33" s="223"/>
      <c r="BJ33" s="121" t="str">
        <f ca="1">空き状況確認テーブル!BJ35</f>
        <v>△</v>
      </c>
      <c r="BK33" s="122" t="str">
        <f ca="1">空き状況確認テーブル!BK35</f>
        <v>△</v>
      </c>
      <c r="BL33" s="122" t="str">
        <f ca="1">空き状況確認テーブル!BL35</f>
        <v>△</v>
      </c>
      <c r="BM33" s="122" t="str">
        <f ca="1">空き状況確認テーブル!BM35</f>
        <v>△</v>
      </c>
      <c r="BN33" s="122" t="str">
        <f ca="1">空き状況確認テーブル!BN35</f>
        <v>△</v>
      </c>
      <c r="BO33" s="122" t="str">
        <f ca="1">空き状況確認テーブル!BO35</f>
        <v>△</v>
      </c>
      <c r="BP33" s="219" t="str">
        <f ca="1">IF(COUNTIF(空き状況確認テーブル!BP35:BR35,"×")&lt;&gt;0,"×",IF(COUNTIF(空き状況確認テーブル!BP35:BR35,"△")&lt;&gt;0,"△",IF(COUNTIF(空き状況確認テーブル!BP35:BR35,"△")&lt;&gt;0,"△","〇")))</f>
        <v>×</v>
      </c>
      <c r="BQ33" s="220"/>
      <c r="BR33" s="221"/>
      <c r="BS33" s="222" t="str">
        <f ca="1">IF(COUNTIF(空き状況確認テーブル!BS35:BV35,"×")&lt;&gt;0,"×",IF(COUNTIF(空き状況確認テーブル!BS35:BV35,"△")&lt;&gt;0,"△",IF(COUNTIF(空き状況確認テーブル!BS35:BV35,"△")&lt;&gt;0,"△","〇")))</f>
        <v>×</v>
      </c>
      <c r="BT33" s="222"/>
      <c r="BU33" s="222"/>
      <c r="BV33" s="222"/>
      <c r="BW33" s="222" t="str">
        <f ca="1">IF(COUNTIF(空き状況確認テーブル!BW35:BZ35,"×")&lt;&gt;0,"×",IF(COUNTIF(空き状況確認テーブル!BW35:BZ35,"△")&lt;&gt;0,"△",IF(COUNTIF(空き状況確認テーブル!BW35:BZ35,"△")&lt;&gt;0,"△","〇")))</f>
        <v>×</v>
      </c>
      <c r="BX33" s="222"/>
      <c r="BY33" s="222"/>
      <c r="BZ33" s="222"/>
      <c r="CA33" s="222" t="str">
        <f ca="1">IF(COUNTIF(空き状況確認テーブル!CA35:CD35,"×")&lt;&gt;0,"×",IF(COUNTIF(空き状況確認テーブル!CA35:CD35,"△")&lt;&gt;0,"△",IF(COUNTIF(空き状況確認テーブル!CA35:CD35,"△")&lt;&gt;0,"△","〇")))</f>
        <v>×</v>
      </c>
      <c r="CB33" s="222"/>
      <c r="CC33" s="222"/>
      <c r="CD33" s="222"/>
      <c r="CE33" s="219" t="str">
        <f ca="1">IF(COUNTIF(空き状況確認テーブル!CE35:CG35,"×")&lt;&gt;0,"×",IF(COUNTIF(空き状況確認テーブル!CE35:CG35,"△")&lt;&gt;0,"△",IF(COUNTIF(空き状況確認テーブル!CE35:CG35,"△")&lt;&gt;0,"△","〇")))</f>
        <v>△</v>
      </c>
      <c r="CF33" s="220"/>
      <c r="CG33" s="223"/>
      <c r="CH33" s="121" t="str">
        <f ca="1">空き状況確認テーブル!CH35</f>
        <v>△</v>
      </c>
      <c r="CI33" s="122" t="str">
        <f ca="1">空き状況確認テーブル!CI35</f>
        <v>△</v>
      </c>
      <c r="CJ33" s="122" t="str">
        <f ca="1">空き状況確認テーブル!CJ35</f>
        <v>△</v>
      </c>
      <c r="CK33" s="122" t="str">
        <f ca="1">空き状況確認テーブル!CK35</f>
        <v>△</v>
      </c>
      <c r="CL33" s="122" t="str">
        <f ca="1">空き状況確認テーブル!CL35</f>
        <v>△</v>
      </c>
      <c r="CM33" s="122" t="str">
        <f ca="1">空き状況確認テーブル!CM35</f>
        <v>△</v>
      </c>
      <c r="CN33" s="219" t="str">
        <f ca="1">IF(COUNTIF(空き状況確認テーブル!CN35:CP35,"×")&lt;&gt;0,"×",IF(COUNTIF(空き状況確認テーブル!CN35:CP35,"△")&lt;&gt;0,"△",IF(COUNTIF(空き状況確認テーブル!CN35:CP35,"△")&lt;&gt;0,"△","〇")))</f>
        <v>×</v>
      </c>
      <c r="CO33" s="220"/>
      <c r="CP33" s="221"/>
      <c r="CQ33" s="222" t="str">
        <f ca="1">IF(COUNTIF(空き状況確認テーブル!CQ35:CT35,"×")&lt;&gt;0,"×",IF(COUNTIF(空き状況確認テーブル!CQ35:CT35,"△")&lt;&gt;0,"△",IF(COUNTIF(空き状況確認テーブル!CQ35:CT35,"△")&lt;&gt;0,"△","〇")))</f>
        <v>×</v>
      </c>
      <c r="CR33" s="222"/>
      <c r="CS33" s="222"/>
      <c r="CT33" s="222"/>
      <c r="CU33" s="222" t="str">
        <f ca="1">IF(COUNTIF(空き状況確認テーブル!CU35:CX35,"×")&lt;&gt;0,"×",IF(COUNTIF(空き状況確認テーブル!CU35:CX35,"△")&lt;&gt;0,"△",IF(COUNTIF(空き状況確認テーブル!CU35:CX35,"△")&lt;&gt;0,"△","〇")))</f>
        <v>×</v>
      </c>
      <c r="CV33" s="222"/>
      <c r="CW33" s="222"/>
      <c r="CX33" s="222"/>
      <c r="CY33" s="222" t="str">
        <f ca="1">IF(COUNTIF(空き状況確認テーブル!CY35:DB35,"×")&lt;&gt;0,"×",IF(COUNTIF(空き状況確認テーブル!CY35:DB35,"△")&lt;&gt;0,"△",IF(COUNTIF(空き状況確認テーブル!CY35:DB35,"△")&lt;&gt;0,"△","〇")))</f>
        <v>×</v>
      </c>
      <c r="CZ33" s="222"/>
      <c r="DA33" s="222"/>
      <c r="DB33" s="222"/>
      <c r="DC33" s="219" t="str">
        <f ca="1">IF(COUNTIF(空き状況確認テーブル!DC35:DE35,"×")&lt;&gt;0,"×",IF(COUNTIF(空き状況確認テーブル!DC35:DE35,"△")&lt;&gt;0,"△",IF(COUNTIF(空き状況確認テーブル!DC35:DE35,"△")&lt;&gt;0,"△","〇")))</f>
        <v>△</v>
      </c>
      <c r="DD33" s="220"/>
      <c r="DE33" s="223"/>
      <c r="DF33" s="121" t="str">
        <f ca="1">空き状況確認テーブル!DF35</f>
        <v>△</v>
      </c>
      <c r="DG33" s="122" t="str">
        <f ca="1">空き状況確認テーブル!DG35</f>
        <v>△</v>
      </c>
      <c r="DH33" s="122" t="str">
        <f ca="1">空き状況確認テーブル!DH35</f>
        <v>△</v>
      </c>
      <c r="DI33" s="122" t="str">
        <f ca="1">空き状況確認テーブル!DI35</f>
        <v>△</v>
      </c>
      <c r="DJ33" s="122" t="str">
        <f ca="1">空き状況確認テーブル!DJ35</f>
        <v>△</v>
      </c>
      <c r="DK33" s="122" t="str">
        <f ca="1">空き状況確認テーブル!DK35</f>
        <v>△</v>
      </c>
      <c r="DL33" s="219" t="str">
        <f ca="1">IF(COUNTIF(空き状況確認テーブル!DL35:DN35,"×")&lt;&gt;0,"×",IF(COUNTIF(空き状況確認テーブル!DL35:DN35,"△")&lt;&gt;0,"△",IF(COUNTIF(空き状況確認テーブル!DL35:DN35,"△")&lt;&gt;0,"△","〇")))</f>
        <v>×</v>
      </c>
      <c r="DM33" s="220"/>
      <c r="DN33" s="221"/>
      <c r="DO33" s="222" t="str">
        <f ca="1">IF(COUNTIF(空き状況確認テーブル!DO35:DR35,"×")&lt;&gt;0,"×",IF(COUNTIF(空き状況確認テーブル!DO35:DR35,"△")&lt;&gt;0,"△",IF(COUNTIF(空き状況確認テーブル!DO35:DR35,"△")&lt;&gt;0,"△","〇")))</f>
        <v>×</v>
      </c>
      <c r="DP33" s="222"/>
      <c r="DQ33" s="222"/>
      <c r="DR33" s="222"/>
      <c r="DS33" s="222" t="str">
        <f ca="1">IF(COUNTIF(空き状況確認テーブル!DS35:DV35,"×")&lt;&gt;0,"×",IF(COUNTIF(空き状況確認テーブル!DS35:DV35,"△")&lt;&gt;0,"△",IF(COUNTIF(空き状況確認テーブル!DS35:DV35,"△")&lt;&gt;0,"△","〇")))</f>
        <v>×</v>
      </c>
      <c r="DT33" s="222"/>
      <c r="DU33" s="222"/>
      <c r="DV33" s="222"/>
      <c r="DW33" s="222" t="str">
        <f ca="1">IF(COUNTIF(空き状況確認テーブル!DW35:DZ35,"×")&lt;&gt;0,"×",IF(COUNTIF(空き状況確認テーブル!DW35:DZ35,"△")&lt;&gt;0,"△",IF(COUNTIF(空き状況確認テーブル!DW35:DZ35,"△")&lt;&gt;0,"△","〇")))</f>
        <v>×</v>
      </c>
      <c r="DX33" s="222"/>
      <c r="DY33" s="222"/>
      <c r="DZ33" s="222"/>
      <c r="EA33" s="219" t="str">
        <f ca="1">IF(COUNTIF(空き状況確認テーブル!EA35:EC35,"×")&lt;&gt;0,"×",IF(COUNTIF(空き状況確認テーブル!EA35:EC35,"△")&lt;&gt;0,"△",IF(COUNTIF(空き状況確認テーブル!EA35:EC35,"△")&lt;&gt;0,"△","〇")))</f>
        <v>△</v>
      </c>
      <c r="EB33" s="220"/>
      <c r="EC33" s="223"/>
      <c r="ED33" s="121" t="str">
        <f ca="1">空き状況確認テーブル!ED35</f>
        <v>×</v>
      </c>
      <c r="EE33" s="122" t="str">
        <f ca="1">空き状況確認テーブル!EE35</f>
        <v>×</v>
      </c>
      <c r="EF33" s="122" t="str">
        <f ca="1">空き状況確認テーブル!EF35</f>
        <v>×</v>
      </c>
      <c r="EG33" s="122" t="str">
        <f ca="1">空き状況確認テーブル!EG35</f>
        <v>×</v>
      </c>
      <c r="EH33" s="122" t="str">
        <f ca="1">空き状況確認テーブル!EH35</f>
        <v>×</v>
      </c>
      <c r="EI33" s="122" t="str">
        <f ca="1">空き状況確認テーブル!EI35</f>
        <v>×</v>
      </c>
      <c r="EJ33" s="219" t="str">
        <f ca="1">IF(COUNTIF(空き状況確認テーブル!EJ35:EL35,"×")&lt;&gt;0,"×",IF(COUNTIF(空き状況確認テーブル!EJ35:EL35,"△")&lt;&gt;0,"△",IF(COUNTIF(空き状況確認テーブル!EJ35:EL35,"△")&lt;&gt;0,"△","〇")))</f>
        <v>×</v>
      </c>
      <c r="EK33" s="220"/>
      <c r="EL33" s="221"/>
      <c r="EM33" s="222" t="str">
        <f ca="1">IF(COUNTIF(空き状況確認テーブル!EM35:EP35,"×")&lt;&gt;0,"×",IF(COUNTIF(空き状況確認テーブル!EM35:EP35,"△")&lt;&gt;0,"△",IF(COUNTIF(空き状況確認テーブル!EM35:EP35,"△")&lt;&gt;0,"△","〇")))</f>
        <v>×</v>
      </c>
      <c r="EN33" s="222"/>
      <c r="EO33" s="222"/>
      <c r="EP33" s="222"/>
      <c r="EQ33" s="222" t="str">
        <f ca="1">IF(COUNTIF(空き状況確認テーブル!EQ35:ET35,"×")&lt;&gt;0,"×",IF(COUNTIF(空き状況確認テーブル!EQ35:ET35,"△")&lt;&gt;0,"△",IF(COUNTIF(空き状況確認テーブル!EQ35:ET35,"△")&lt;&gt;0,"△","〇")))</f>
        <v>×</v>
      </c>
      <c r="ER33" s="222"/>
      <c r="ES33" s="222"/>
      <c r="ET33" s="222"/>
      <c r="EU33" s="222" t="str">
        <f ca="1">IF(COUNTIF(空き状況確認テーブル!EU35:EX35,"×")&lt;&gt;0,"×",IF(COUNTIF(空き状況確認テーブル!EU35:EX35,"△")&lt;&gt;0,"△",IF(COUNTIF(空き状況確認テーブル!EU35:EX35,"△")&lt;&gt;0,"△","〇")))</f>
        <v>×</v>
      </c>
      <c r="EV33" s="222"/>
      <c r="EW33" s="222"/>
      <c r="EX33" s="222"/>
      <c r="EY33" s="219" t="str">
        <f ca="1">IF(COUNTIF(空き状況確認テーブル!EY35:FA35,"×")&lt;&gt;0,"×",IF(COUNTIF(空き状況確認テーブル!EY35:FA35,"△")&lt;&gt;0,"△",IF(COUNTIF(空き状況確認テーブル!EY35:FA35,"△")&lt;&gt;0,"△","〇")))</f>
        <v>×</v>
      </c>
      <c r="EZ33" s="220"/>
      <c r="FA33" s="223"/>
      <c r="FB33" s="121" t="str">
        <f ca="1">空き状況確認テーブル!FB35</f>
        <v>×</v>
      </c>
      <c r="FC33" s="122" t="str">
        <f ca="1">空き状況確認テーブル!FC35</f>
        <v>×</v>
      </c>
      <c r="FD33" s="122" t="str">
        <f ca="1">空き状況確認テーブル!FD35</f>
        <v>×</v>
      </c>
      <c r="FE33" s="122" t="str">
        <f ca="1">空き状況確認テーブル!FE35</f>
        <v>×</v>
      </c>
      <c r="FF33" s="122" t="str">
        <f ca="1">空き状況確認テーブル!FF35</f>
        <v>×</v>
      </c>
      <c r="FG33" s="122" t="str">
        <f ca="1">空き状況確認テーブル!FG35</f>
        <v>×</v>
      </c>
      <c r="FH33" s="219" t="str">
        <f ca="1">IF(COUNTIF(空き状況確認テーブル!FH35:FJ35,"×")&lt;&gt;0,"×",IF(COUNTIF(空き状況確認テーブル!FH35:FJ35,"△")&lt;&gt;0,"△",IF(COUNTIF(空き状況確認テーブル!FH35:FJ35,"△")&lt;&gt;0,"△","〇")))</f>
        <v>×</v>
      </c>
      <c r="FI33" s="220"/>
      <c r="FJ33" s="221"/>
      <c r="FK33" s="222" t="str">
        <f ca="1">IF(COUNTIF(空き状況確認テーブル!FK35:FN35,"×")&lt;&gt;0,"×",IF(COUNTIF(空き状況確認テーブル!FK35:FN35,"△")&lt;&gt;0,"△",IF(COUNTIF(空き状況確認テーブル!FK35:FN35,"△")&lt;&gt;0,"△","〇")))</f>
        <v>×</v>
      </c>
      <c r="FL33" s="222"/>
      <c r="FM33" s="222"/>
      <c r="FN33" s="222"/>
      <c r="FO33" s="222" t="str">
        <f ca="1">IF(COUNTIF(空き状況確認テーブル!FO35:FR35,"×")&lt;&gt;0,"×",IF(COUNTIF(空き状況確認テーブル!FO35:FR35,"△")&lt;&gt;0,"△",IF(COUNTIF(空き状況確認テーブル!FO35:FR35,"△")&lt;&gt;0,"△","〇")))</f>
        <v>×</v>
      </c>
      <c r="FP33" s="222"/>
      <c r="FQ33" s="222"/>
      <c r="FR33" s="222"/>
      <c r="FS33" s="222" t="str">
        <f ca="1">IF(COUNTIF(空き状況確認テーブル!FS35:FV35,"×")&lt;&gt;0,"×",IF(COUNTIF(空き状況確認テーブル!FS35:FV35,"△")&lt;&gt;0,"△",IF(COUNTIF(空き状況確認テーブル!FS35:FV35,"△")&lt;&gt;0,"△","〇")))</f>
        <v>×</v>
      </c>
      <c r="FT33" s="222"/>
      <c r="FU33" s="222"/>
      <c r="FV33" s="222"/>
      <c r="FW33" s="219" t="str">
        <f ca="1">IF(COUNTIF(空き状況確認テーブル!FW35:FY35,"×")&lt;&gt;0,"×",IF(COUNTIF(空き状況確認テーブル!FW35:FY35,"△")&lt;&gt;0,"△",IF(COUNTIF(空き状況確認テーブル!FW35:FY35,"△")&lt;&gt;0,"△","〇")))</f>
        <v>×</v>
      </c>
      <c r="FX33" s="220"/>
      <c r="FY33" s="223"/>
    </row>
    <row r="34" spans="1:181">
      <c r="A34" s="40"/>
      <c r="B34" s="177" t="s">
        <v>375</v>
      </c>
      <c r="C34" s="197" t="s">
        <v>451</v>
      </c>
      <c r="D34" s="11" t="s">
        <v>402</v>
      </c>
      <c r="E34" s="10" t="str">
        <f>INDEX(施設情報!$D$1:$D$1000,MATCH(D34,施設情報!$C$1:$C$1000,0))</f>
        <v>1</v>
      </c>
      <c r="F34" s="11"/>
      <c r="G34" s="8" t="str">
        <f t="shared" si="15"/>
        <v>026-46391</v>
      </c>
      <c r="H34" s="10" t="str">
        <f t="shared" si="16"/>
        <v>026-46392</v>
      </c>
      <c r="I34" s="10" t="str">
        <f t="shared" si="17"/>
        <v>026-46393</v>
      </c>
      <c r="J34" s="10" t="str">
        <f t="shared" si="18"/>
        <v>026-46394</v>
      </c>
      <c r="K34" s="10" t="str">
        <f t="shared" si="19"/>
        <v>026-46395</v>
      </c>
      <c r="L34" s="10" t="str">
        <f t="shared" si="20"/>
        <v>026-46396</v>
      </c>
      <c r="M34" s="10" t="str">
        <f t="shared" si="21"/>
        <v>026-46397</v>
      </c>
      <c r="N34" s="121" t="str">
        <f ca="1">空き状況確認テーブル!N36</f>
        <v>△</v>
      </c>
      <c r="O34" s="122" t="str">
        <f ca="1">空き状況確認テーブル!O36</f>
        <v>△</v>
      </c>
      <c r="P34" s="122" t="str">
        <f ca="1">空き状況確認テーブル!P36</f>
        <v>△</v>
      </c>
      <c r="Q34" s="122" t="str">
        <f ca="1">空き状況確認テーブル!Q36</f>
        <v>△</v>
      </c>
      <c r="R34" s="122" t="str">
        <f ca="1">空き状況確認テーブル!R36</f>
        <v>△</v>
      </c>
      <c r="S34" s="122" t="str">
        <f ca="1">空き状況確認テーブル!S36</f>
        <v>△</v>
      </c>
      <c r="T34" s="219" t="str">
        <f ca="1">IF(COUNTIF(空き状況確認テーブル!T36:V36,"×")&lt;&gt;0,"×",IF(COUNTIF(空き状況確認テーブル!T36:V36,"△")&lt;&gt;0,"△",IF(COUNTIF(空き状況確認テーブル!T36:V36,"△")&lt;&gt;0,"△","〇")))</f>
        <v>×</v>
      </c>
      <c r="U34" s="220"/>
      <c r="V34" s="221"/>
      <c r="W34" s="222" t="str">
        <f ca="1">IF(COUNTIF(空き状況確認テーブル!W36:Z36,"×")&lt;&gt;0,"×",IF(COUNTIF(空き状況確認テーブル!W36:Z36,"△")&lt;&gt;0,"△",IF(COUNTIF(空き状況確認テーブル!W36:Z36,"△")&lt;&gt;0,"△","〇")))</f>
        <v>×</v>
      </c>
      <c r="X34" s="222"/>
      <c r="Y34" s="222"/>
      <c r="Z34" s="222"/>
      <c r="AA34" s="222" t="str">
        <f ca="1">IF(COUNTIF(空き状況確認テーブル!AA36:AD36,"×")&lt;&gt;0,"×",IF(COUNTIF(空き状況確認テーブル!AA36:AD36,"△")&lt;&gt;0,"△",IF(COUNTIF(空き状況確認テーブル!AA36:AD36,"△")&lt;&gt;0,"△","〇")))</f>
        <v>×</v>
      </c>
      <c r="AB34" s="222"/>
      <c r="AC34" s="222"/>
      <c r="AD34" s="222"/>
      <c r="AE34" s="222" t="str">
        <f ca="1">IF(COUNTIF(空き状況確認テーブル!AE36:AH36,"×")&lt;&gt;0,"×",IF(COUNTIF(空き状況確認テーブル!AE36:AH36,"△")&lt;&gt;0,"△",IF(COUNTIF(空き状況確認テーブル!AE36:AH36,"△")&lt;&gt;0,"△","〇")))</f>
        <v>×</v>
      </c>
      <c r="AF34" s="222"/>
      <c r="AG34" s="222"/>
      <c r="AH34" s="222"/>
      <c r="AI34" s="219" t="str">
        <f ca="1">IF(COUNTIF(空き状況確認テーブル!AI36:AK36,"×")&lt;&gt;0,"×",IF(COUNTIF(空き状況確認テーブル!AI36:AK36,"△")&lt;&gt;0,"△",IF(COUNTIF(空き状況確認テーブル!AI36:AK36,"△")&lt;&gt;0,"△","〇")))</f>
        <v>△</v>
      </c>
      <c r="AJ34" s="220"/>
      <c r="AK34" s="223"/>
      <c r="AL34" s="121" t="str">
        <f ca="1">空き状況確認テーブル!AL36</f>
        <v>△</v>
      </c>
      <c r="AM34" s="122" t="str">
        <f ca="1">空き状況確認テーブル!AM36</f>
        <v>△</v>
      </c>
      <c r="AN34" s="122" t="str">
        <f ca="1">空き状況確認テーブル!AN36</f>
        <v>△</v>
      </c>
      <c r="AO34" s="122" t="str">
        <f ca="1">空き状況確認テーブル!AO36</f>
        <v>△</v>
      </c>
      <c r="AP34" s="122" t="str">
        <f ca="1">空き状況確認テーブル!AP36</f>
        <v>△</v>
      </c>
      <c r="AQ34" s="122" t="str">
        <f ca="1">空き状況確認テーブル!AQ36</f>
        <v>△</v>
      </c>
      <c r="AR34" s="219" t="str">
        <f ca="1">IF(COUNTIF(空き状況確認テーブル!AR36:AT36,"×")&lt;&gt;0,"×",IF(COUNTIF(空き状況確認テーブル!AR36:AT36,"△")&lt;&gt;0,"△",IF(COUNTIF(空き状況確認テーブル!AR36:AT36,"△")&lt;&gt;0,"△","〇")))</f>
        <v>×</v>
      </c>
      <c r="AS34" s="220"/>
      <c r="AT34" s="221"/>
      <c r="AU34" s="222" t="str">
        <f ca="1">IF(COUNTIF(空き状況確認テーブル!AU36:AX36,"×")&lt;&gt;0,"×",IF(COUNTIF(空き状況確認テーブル!AU36:AX36,"△")&lt;&gt;0,"△",IF(COUNTIF(空き状況確認テーブル!AU36:AX36,"△")&lt;&gt;0,"△","〇")))</f>
        <v>×</v>
      </c>
      <c r="AV34" s="222"/>
      <c r="AW34" s="222"/>
      <c r="AX34" s="222"/>
      <c r="AY34" s="222" t="str">
        <f ca="1">IF(COUNTIF(空き状況確認テーブル!AY36:BB36,"×")&lt;&gt;0,"×",IF(COUNTIF(空き状況確認テーブル!AY36:BB36,"△")&lt;&gt;0,"△",IF(COUNTIF(空き状況確認テーブル!AY36:BB36,"△")&lt;&gt;0,"△","〇")))</f>
        <v>×</v>
      </c>
      <c r="AZ34" s="222"/>
      <c r="BA34" s="222"/>
      <c r="BB34" s="222"/>
      <c r="BC34" s="222" t="str">
        <f ca="1">IF(COUNTIF(空き状況確認テーブル!BC36:BF36,"×")&lt;&gt;0,"×",IF(COUNTIF(空き状況確認テーブル!BC36:BF36,"△")&lt;&gt;0,"△",IF(COUNTIF(空き状況確認テーブル!BC36:BF36,"△")&lt;&gt;0,"△","〇")))</f>
        <v>×</v>
      </c>
      <c r="BD34" s="222"/>
      <c r="BE34" s="222"/>
      <c r="BF34" s="222"/>
      <c r="BG34" s="219" t="str">
        <f ca="1">IF(COUNTIF(空き状況確認テーブル!BG36:BI36,"×")&lt;&gt;0,"×",IF(COUNTIF(空き状況確認テーブル!BG36:BI36,"△")&lt;&gt;0,"△",IF(COUNTIF(空き状況確認テーブル!BG36:BI36,"△")&lt;&gt;0,"△","〇")))</f>
        <v>△</v>
      </c>
      <c r="BH34" s="220"/>
      <c r="BI34" s="223"/>
      <c r="BJ34" s="121" t="str">
        <f ca="1">空き状況確認テーブル!BJ36</f>
        <v>△</v>
      </c>
      <c r="BK34" s="122" t="str">
        <f ca="1">空き状況確認テーブル!BK36</f>
        <v>△</v>
      </c>
      <c r="BL34" s="122" t="str">
        <f ca="1">空き状況確認テーブル!BL36</f>
        <v>△</v>
      </c>
      <c r="BM34" s="122" t="str">
        <f ca="1">空き状況確認テーブル!BM36</f>
        <v>△</v>
      </c>
      <c r="BN34" s="122" t="str">
        <f ca="1">空き状況確認テーブル!BN36</f>
        <v>△</v>
      </c>
      <c r="BO34" s="122" t="str">
        <f ca="1">空き状況確認テーブル!BO36</f>
        <v>△</v>
      </c>
      <c r="BP34" s="219" t="str">
        <f ca="1">IF(COUNTIF(空き状況確認テーブル!BP36:BR36,"×")&lt;&gt;0,"×",IF(COUNTIF(空き状況確認テーブル!BP36:BR36,"△")&lt;&gt;0,"△",IF(COUNTIF(空き状況確認テーブル!BP36:BR36,"△")&lt;&gt;0,"△","〇")))</f>
        <v>×</v>
      </c>
      <c r="BQ34" s="220"/>
      <c r="BR34" s="221"/>
      <c r="BS34" s="222" t="str">
        <f ca="1">IF(COUNTIF(空き状況確認テーブル!BS36:BV36,"×")&lt;&gt;0,"×",IF(COUNTIF(空き状況確認テーブル!BS36:BV36,"△")&lt;&gt;0,"△",IF(COUNTIF(空き状況確認テーブル!BS36:BV36,"△")&lt;&gt;0,"△","〇")))</f>
        <v>×</v>
      </c>
      <c r="BT34" s="222"/>
      <c r="BU34" s="222"/>
      <c r="BV34" s="222"/>
      <c r="BW34" s="222" t="str">
        <f ca="1">IF(COUNTIF(空き状況確認テーブル!BW36:BZ36,"×")&lt;&gt;0,"×",IF(COUNTIF(空き状況確認テーブル!BW36:BZ36,"△")&lt;&gt;0,"△",IF(COUNTIF(空き状況確認テーブル!BW36:BZ36,"△")&lt;&gt;0,"△","〇")))</f>
        <v>×</v>
      </c>
      <c r="BX34" s="222"/>
      <c r="BY34" s="222"/>
      <c r="BZ34" s="222"/>
      <c r="CA34" s="222" t="str">
        <f ca="1">IF(COUNTIF(空き状況確認テーブル!CA36:CD36,"×")&lt;&gt;0,"×",IF(COUNTIF(空き状況確認テーブル!CA36:CD36,"△")&lt;&gt;0,"△",IF(COUNTIF(空き状況確認テーブル!CA36:CD36,"△")&lt;&gt;0,"△","〇")))</f>
        <v>×</v>
      </c>
      <c r="CB34" s="222"/>
      <c r="CC34" s="222"/>
      <c r="CD34" s="222"/>
      <c r="CE34" s="219" t="str">
        <f ca="1">IF(COUNTIF(空き状況確認テーブル!CE36:CG36,"×")&lt;&gt;0,"×",IF(COUNTIF(空き状況確認テーブル!CE36:CG36,"△")&lt;&gt;0,"△",IF(COUNTIF(空き状況確認テーブル!CE36:CG36,"△")&lt;&gt;0,"△","〇")))</f>
        <v>△</v>
      </c>
      <c r="CF34" s="220"/>
      <c r="CG34" s="223"/>
      <c r="CH34" s="121" t="str">
        <f ca="1">空き状況確認テーブル!CH36</f>
        <v>△</v>
      </c>
      <c r="CI34" s="122" t="str">
        <f ca="1">空き状況確認テーブル!CI36</f>
        <v>△</v>
      </c>
      <c r="CJ34" s="122" t="str">
        <f ca="1">空き状況確認テーブル!CJ36</f>
        <v>△</v>
      </c>
      <c r="CK34" s="122" t="str">
        <f ca="1">空き状況確認テーブル!CK36</f>
        <v>△</v>
      </c>
      <c r="CL34" s="122" t="str">
        <f ca="1">空き状況確認テーブル!CL36</f>
        <v>△</v>
      </c>
      <c r="CM34" s="122" t="str">
        <f ca="1">空き状況確認テーブル!CM36</f>
        <v>△</v>
      </c>
      <c r="CN34" s="219" t="str">
        <f ca="1">IF(COUNTIF(空き状況確認テーブル!CN36:CP36,"×")&lt;&gt;0,"×",IF(COUNTIF(空き状況確認テーブル!CN36:CP36,"△")&lt;&gt;0,"△",IF(COUNTIF(空き状況確認テーブル!CN36:CP36,"△")&lt;&gt;0,"△","〇")))</f>
        <v>×</v>
      </c>
      <c r="CO34" s="220"/>
      <c r="CP34" s="221"/>
      <c r="CQ34" s="222" t="str">
        <f ca="1">IF(COUNTIF(空き状況確認テーブル!CQ36:CT36,"×")&lt;&gt;0,"×",IF(COUNTIF(空き状況確認テーブル!CQ36:CT36,"△")&lt;&gt;0,"△",IF(COUNTIF(空き状況確認テーブル!CQ36:CT36,"△")&lt;&gt;0,"△","〇")))</f>
        <v>×</v>
      </c>
      <c r="CR34" s="222"/>
      <c r="CS34" s="222"/>
      <c r="CT34" s="222"/>
      <c r="CU34" s="222" t="str">
        <f ca="1">IF(COUNTIF(空き状況確認テーブル!CU36:CX36,"×")&lt;&gt;0,"×",IF(COUNTIF(空き状況確認テーブル!CU36:CX36,"△")&lt;&gt;0,"△",IF(COUNTIF(空き状況確認テーブル!CU36:CX36,"△")&lt;&gt;0,"△","〇")))</f>
        <v>×</v>
      </c>
      <c r="CV34" s="222"/>
      <c r="CW34" s="222"/>
      <c r="CX34" s="222"/>
      <c r="CY34" s="222" t="str">
        <f ca="1">IF(COUNTIF(空き状況確認テーブル!CY36:DB36,"×")&lt;&gt;0,"×",IF(COUNTIF(空き状況確認テーブル!CY36:DB36,"△")&lt;&gt;0,"△",IF(COUNTIF(空き状況確認テーブル!CY36:DB36,"△")&lt;&gt;0,"△","〇")))</f>
        <v>×</v>
      </c>
      <c r="CZ34" s="222"/>
      <c r="DA34" s="222"/>
      <c r="DB34" s="222"/>
      <c r="DC34" s="219" t="str">
        <f ca="1">IF(COUNTIF(空き状況確認テーブル!DC36:DE36,"×")&lt;&gt;0,"×",IF(COUNTIF(空き状況確認テーブル!DC36:DE36,"△")&lt;&gt;0,"△",IF(COUNTIF(空き状況確認テーブル!DC36:DE36,"△")&lt;&gt;0,"△","〇")))</f>
        <v>△</v>
      </c>
      <c r="DD34" s="220"/>
      <c r="DE34" s="223"/>
      <c r="DF34" s="121" t="str">
        <f ca="1">空き状況確認テーブル!DF36</f>
        <v>△</v>
      </c>
      <c r="DG34" s="122" t="str">
        <f ca="1">空き状況確認テーブル!DG36</f>
        <v>△</v>
      </c>
      <c r="DH34" s="122" t="str">
        <f ca="1">空き状況確認テーブル!DH36</f>
        <v>△</v>
      </c>
      <c r="DI34" s="122" t="str">
        <f ca="1">空き状況確認テーブル!DI36</f>
        <v>△</v>
      </c>
      <c r="DJ34" s="122" t="str">
        <f ca="1">空き状況確認テーブル!DJ36</f>
        <v>△</v>
      </c>
      <c r="DK34" s="122" t="str">
        <f ca="1">空き状況確認テーブル!DK36</f>
        <v>△</v>
      </c>
      <c r="DL34" s="219" t="str">
        <f ca="1">IF(COUNTIF(空き状況確認テーブル!DL36:DN36,"×")&lt;&gt;0,"×",IF(COUNTIF(空き状況確認テーブル!DL36:DN36,"△")&lt;&gt;0,"△",IF(COUNTIF(空き状況確認テーブル!DL36:DN36,"△")&lt;&gt;0,"△","〇")))</f>
        <v>×</v>
      </c>
      <c r="DM34" s="220"/>
      <c r="DN34" s="221"/>
      <c r="DO34" s="222" t="str">
        <f ca="1">IF(COUNTIF(空き状況確認テーブル!DO36:DR36,"×")&lt;&gt;0,"×",IF(COUNTIF(空き状況確認テーブル!DO36:DR36,"△")&lt;&gt;0,"△",IF(COUNTIF(空き状況確認テーブル!DO36:DR36,"△")&lt;&gt;0,"△","〇")))</f>
        <v>×</v>
      </c>
      <c r="DP34" s="222"/>
      <c r="DQ34" s="222"/>
      <c r="DR34" s="222"/>
      <c r="DS34" s="222" t="str">
        <f ca="1">IF(COUNTIF(空き状況確認テーブル!DS36:DV36,"×")&lt;&gt;0,"×",IF(COUNTIF(空き状況確認テーブル!DS36:DV36,"△")&lt;&gt;0,"△",IF(COUNTIF(空き状況確認テーブル!DS36:DV36,"△")&lt;&gt;0,"△","〇")))</f>
        <v>×</v>
      </c>
      <c r="DT34" s="222"/>
      <c r="DU34" s="222"/>
      <c r="DV34" s="222"/>
      <c r="DW34" s="222" t="str">
        <f ca="1">IF(COUNTIF(空き状況確認テーブル!DW36:DZ36,"×")&lt;&gt;0,"×",IF(COUNTIF(空き状況確認テーブル!DW36:DZ36,"△")&lt;&gt;0,"△",IF(COUNTIF(空き状況確認テーブル!DW36:DZ36,"△")&lt;&gt;0,"△","〇")))</f>
        <v>×</v>
      </c>
      <c r="DX34" s="222"/>
      <c r="DY34" s="222"/>
      <c r="DZ34" s="222"/>
      <c r="EA34" s="219" t="str">
        <f ca="1">IF(COUNTIF(空き状況確認テーブル!EA36:EC36,"×")&lt;&gt;0,"×",IF(COUNTIF(空き状況確認テーブル!EA36:EC36,"△")&lt;&gt;0,"△",IF(COUNTIF(空き状況確認テーブル!EA36:EC36,"△")&lt;&gt;0,"△","〇")))</f>
        <v>△</v>
      </c>
      <c r="EB34" s="220"/>
      <c r="EC34" s="223"/>
      <c r="ED34" s="121" t="str">
        <f ca="1">空き状況確認テーブル!ED36</f>
        <v>×</v>
      </c>
      <c r="EE34" s="122" t="str">
        <f ca="1">空き状況確認テーブル!EE36</f>
        <v>×</v>
      </c>
      <c r="EF34" s="122" t="str">
        <f ca="1">空き状況確認テーブル!EF36</f>
        <v>×</v>
      </c>
      <c r="EG34" s="122" t="str">
        <f ca="1">空き状況確認テーブル!EG36</f>
        <v>×</v>
      </c>
      <c r="EH34" s="122" t="str">
        <f ca="1">空き状況確認テーブル!EH36</f>
        <v>×</v>
      </c>
      <c r="EI34" s="122" t="str">
        <f ca="1">空き状況確認テーブル!EI36</f>
        <v>×</v>
      </c>
      <c r="EJ34" s="219" t="str">
        <f ca="1">IF(COUNTIF(空き状況確認テーブル!EJ36:EL36,"×")&lt;&gt;0,"×",IF(COUNTIF(空き状況確認テーブル!EJ36:EL36,"△")&lt;&gt;0,"△",IF(COUNTIF(空き状況確認テーブル!EJ36:EL36,"△")&lt;&gt;0,"△","〇")))</f>
        <v>×</v>
      </c>
      <c r="EK34" s="220"/>
      <c r="EL34" s="221"/>
      <c r="EM34" s="222" t="str">
        <f ca="1">IF(COUNTIF(空き状況確認テーブル!EM36:EP36,"×")&lt;&gt;0,"×",IF(COUNTIF(空き状況確認テーブル!EM36:EP36,"△")&lt;&gt;0,"△",IF(COUNTIF(空き状況確認テーブル!EM36:EP36,"△")&lt;&gt;0,"△","〇")))</f>
        <v>×</v>
      </c>
      <c r="EN34" s="222"/>
      <c r="EO34" s="222"/>
      <c r="EP34" s="222"/>
      <c r="EQ34" s="222" t="str">
        <f ca="1">IF(COUNTIF(空き状況確認テーブル!EQ36:ET36,"×")&lt;&gt;0,"×",IF(COUNTIF(空き状況確認テーブル!EQ36:ET36,"△")&lt;&gt;0,"△",IF(COUNTIF(空き状況確認テーブル!EQ36:ET36,"△")&lt;&gt;0,"△","〇")))</f>
        <v>×</v>
      </c>
      <c r="ER34" s="222"/>
      <c r="ES34" s="222"/>
      <c r="ET34" s="222"/>
      <c r="EU34" s="222" t="str">
        <f ca="1">IF(COUNTIF(空き状況確認テーブル!EU36:EX36,"×")&lt;&gt;0,"×",IF(COUNTIF(空き状況確認テーブル!EU36:EX36,"△")&lt;&gt;0,"△",IF(COUNTIF(空き状況確認テーブル!EU36:EX36,"△")&lt;&gt;0,"△","〇")))</f>
        <v>×</v>
      </c>
      <c r="EV34" s="222"/>
      <c r="EW34" s="222"/>
      <c r="EX34" s="222"/>
      <c r="EY34" s="219" t="str">
        <f ca="1">IF(COUNTIF(空き状況確認テーブル!EY36:FA36,"×")&lt;&gt;0,"×",IF(COUNTIF(空き状況確認テーブル!EY36:FA36,"△")&lt;&gt;0,"△",IF(COUNTIF(空き状況確認テーブル!EY36:FA36,"△")&lt;&gt;0,"△","〇")))</f>
        <v>×</v>
      </c>
      <c r="EZ34" s="220"/>
      <c r="FA34" s="223"/>
      <c r="FB34" s="121" t="str">
        <f ca="1">空き状況確認テーブル!FB36</f>
        <v>×</v>
      </c>
      <c r="FC34" s="122" t="str">
        <f ca="1">空き状況確認テーブル!FC36</f>
        <v>×</v>
      </c>
      <c r="FD34" s="122" t="str">
        <f ca="1">空き状況確認テーブル!FD36</f>
        <v>×</v>
      </c>
      <c r="FE34" s="122" t="str">
        <f ca="1">空き状況確認テーブル!FE36</f>
        <v>×</v>
      </c>
      <c r="FF34" s="122" t="str">
        <f ca="1">空き状況確認テーブル!FF36</f>
        <v>×</v>
      </c>
      <c r="FG34" s="122" t="str">
        <f ca="1">空き状況確認テーブル!FG36</f>
        <v>×</v>
      </c>
      <c r="FH34" s="219" t="str">
        <f ca="1">IF(COUNTIF(空き状況確認テーブル!FH36:FJ36,"×")&lt;&gt;0,"×",IF(COUNTIF(空き状況確認テーブル!FH36:FJ36,"△")&lt;&gt;0,"△",IF(COUNTIF(空き状況確認テーブル!FH36:FJ36,"△")&lt;&gt;0,"△","〇")))</f>
        <v>×</v>
      </c>
      <c r="FI34" s="220"/>
      <c r="FJ34" s="221"/>
      <c r="FK34" s="222" t="str">
        <f ca="1">IF(COUNTIF(空き状況確認テーブル!FK36:FN36,"×")&lt;&gt;0,"×",IF(COUNTIF(空き状況確認テーブル!FK36:FN36,"△")&lt;&gt;0,"△",IF(COUNTIF(空き状況確認テーブル!FK36:FN36,"△")&lt;&gt;0,"△","〇")))</f>
        <v>×</v>
      </c>
      <c r="FL34" s="222"/>
      <c r="FM34" s="222"/>
      <c r="FN34" s="222"/>
      <c r="FO34" s="222" t="str">
        <f ca="1">IF(COUNTIF(空き状況確認テーブル!FO36:FR36,"×")&lt;&gt;0,"×",IF(COUNTIF(空き状況確認テーブル!FO36:FR36,"△")&lt;&gt;0,"△",IF(COUNTIF(空き状況確認テーブル!FO36:FR36,"△")&lt;&gt;0,"△","〇")))</f>
        <v>×</v>
      </c>
      <c r="FP34" s="222"/>
      <c r="FQ34" s="222"/>
      <c r="FR34" s="222"/>
      <c r="FS34" s="222" t="str">
        <f ca="1">IF(COUNTIF(空き状況確認テーブル!FS36:FV36,"×")&lt;&gt;0,"×",IF(COUNTIF(空き状況確認テーブル!FS36:FV36,"△")&lt;&gt;0,"△",IF(COUNTIF(空き状況確認テーブル!FS36:FV36,"△")&lt;&gt;0,"△","〇")))</f>
        <v>×</v>
      </c>
      <c r="FT34" s="222"/>
      <c r="FU34" s="222"/>
      <c r="FV34" s="222"/>
      <c r="FW34" s="219" t="str">
        <f ca="1">IF(COUNTIF(空き状況確認テーブル!FW36:FY36,"×")&lt;&gt;0,"×",IF(COUNTIF(空き状況確認テーブル!FW36:FY36,"△")&lt;&gt;0,"△",IF(COUNTIF(空き状況確認テーブル!FW36:FY36,"△")&lt;&gt;0,"△","〇")))</f>
        <v>×</v>
      </c>
      <c r="FX34" s="220"/>
      <c r="FY34" s="223"/>
    </row>
    <row r="35" spans="1:181">
      <c r="A35" s="40"/>
      <c r="B35" s="171" t="s">
        <v>356</v>
      </c>
      <c r="C35" s="197" t="s">
        <v>450</v>
      </c>
      <c r="D35" s="11" t="s">
        <v>178</v>
      </c>
      <c r="E35" s="10" t="str">
        <f>INDEX(施設情報!$D$1:$D$1000,MATCH(D35,施設情報!$C$1:$C$1000,0))</f>
        <v>1</v>
      </c>
      <c r="F35" s="11"/>
      <c r="G35" s="8" t="str">
        <f t="shared" si="15"/>
        <v>029-46391</v>
      </c>
      <c r="H35" s="10" t="str">
        <f t="shared" si="16"/>
        <v>029-46392</v>
      </c>
      <c r="I35" s="10" t="str">
        <f t="shared" si="17"/>
        <v>029-46393</v>
      </c>
      <c r="J35" s="10" t="str">
        <f t="shared" si="18"/>
        <v>029-46394</v>
      </c>
      <c r="K35" s="10" t="str">
        <f t="shared" si="19"/>
        <v>029-46395</v>
      </c>
      <c r="L35" s="10" t="str">
        <f t="shared" si="20"/>
        <v>029-46396</v>
      </c>
      <c r="M35" s="10" t="str">
        <f t="shared" si="21"/>
        <v>029-46397</v>
      </c>
      <c r="N35" s="121" t="str">
        <f ca="1">空き状況確認テーブル!N37</f>
        <v>△</v>
      </c>
      <c r="O35" s="122" t="str">
        <f ca="1">空き状況確認テーブル!O37</f>
        <v>△</v>
      </c>
      <c r="P35" s="122" t="str">
        <f ca="1">空き状況確認テーブル!P37</f>
        <v>△</v>
      </c>
      <c r="Q35" s="122" t="str">
        <f ca="1">空き状況確認テーブル!Q37</f>
        <v>△</v>
      </c>
      <c r="R35" s="122" t="str">
        <f ca="1">空き状況確認テーブル!R37</f>
        <v>△</v>
      </c>
      <c r="S35" s="122" t="str">
        <f ca="1">空き状況確認テーブル!S37</f>
        <v>△</v>
      </c>
      <c r="T35" s="219" t="str">
        <f ca="1">IF(COUNTIF(空き状況確認テーブル!T37:V37,"×")&lt;&gt;0,"×",IF(COUNTIF(空き状況確認テーブル!T37:V37,"△")&lt;&gt;0,"△",IF(COUNTIF(空き状況確認テーブル!T38:V38,"△")&lt;&gt;0,"△","〇")))</f>
        <v>×</v>
      </c>
      <c r="U35" s="220"/>
      <c r="V35" s="221"/>
      <c r="W35" s="222" t="str">
        <f ca="1">IF(COUNTIF(空き状況確認テーブル!W37:Z37,"×")&lt;&gt;0,"×",IF(COUNTIF(空き状況確認テーブル!W37:Z37,"△")&lt;&gt;0,"△",IF(COUNTIF(空き状況確認テーブル!W37:Z37,"△")&lt;&gt;0,"△","〇")))</f>
        <v>×</v>
      </c>
      <c r="X35" s="222"/>
      <c r="Y35" s="222"/>
      <c r="Z35" s="222"/>
      <c r="AA35" s="222" t="str">
        <f ca="1">IF(COUNTIF(空き状況確認テーブル!AA37:AD37,"×")&lt;&gt;0,"×",IF(COUNTIF(空き状況確認テーブル!AA37:AD37,"△")&lt;&gt;0,"△",IF(COUNTIF(空き状況確認テーブル!AA37:AD37,"△")&lt;&gt;0,"△","〇")))</f>
        <v>×</v>
      </c>
      <c r="AB35" s="222"/>
      <c r="AC35" s="222"/>
      <c r="AD35" s="222"/>
      <c r="AE35" s="222" t="str">
        <f ca="1">IF(COUNTIF(空き状況確認テーブル!AE37:AH37,"×")&lt;&gt;0,"×",IF(COUNTIF(空き状況確認テーブル!AE37:AH37,"△")&lt;&gt;0,"△",IF(COUNTIF(空き状況確認テーブル!AE37:AH37,"△")&lt;&gt;0,"△","〇")))</f>
        <v>×</v>
      </c>
      <c r="AF35" s="222"/>
      <c r="AG35" s="222"/>
      <c r="AH35" s="222"/>
      <c r="AI35" s="219" t="str">
        <f ca="1">IF(COUNTIF(空き状況確認テーブル!AI37:AK37,"×")&lt;&gt;0,"×",IF(COUNTIF(空き状況確認テーブル!AI37:AK37,"△")&lt;&gt;0,"△",IF(COUNTIF(空き状況確認テーブル!AI37:AK37,"△")&lt;&gt;0,"△","〇")))</f>
        <v>△</v>
      </c>
      <c r="AJ35" s="220"/>
      <c r="AK35" s="223"/>
      <c r="AL35" s="121" t="str">
        <f ca="1">空き状況確認テーブル!AL37</f>
        <v>△</v>
      </c>
      <c r="AM35" s="122" t="str">
        <f ca="1">空き状況確認テーブル!AM37</f>
        <v>△</v>
      </c>
      <c r="AN35" s="122" t="str">
        <f ca="1">空き状況確認テーブル!AN37</f>
        <v>△</v>
      </c>
      <c r="AO35" s="122" t="str">
        <f ca="1">空き状況確認テーブル!AO37</f>
        <v>△</v>
      </c>
      <c r="AP35" s="122" t="str">
        <f ca="1">空き状況確認テーブル!AP37</f>
        <v>△</v>
      </c>
      <c r="AQ35" s="122" t="str">
        <f ca="1">空き状況確認テーブル!AQ37</f>
        <v>△</v>
      </c>
      <c r="AR35" s="219" t="str">
        <f ca="1">IF(COUNTIF(空き状況確認テーブル!AR37:AT37,"×")&lt;&gt;0,"×",IF(COUNTIF(空き状況確認テーブル!AR37:AT37,"△")&lt;&gt;0,"△",IF(COUNTIF(空き状況確認テーブル!AR38:AT38,"△")&lt;&gt;0,"△","〇")))</f>
        <v>×</v>
      </c>
      <c r="AS35" s="220"/>
      <c r="AT35" s="221"/>
      <c r="AU35" s="222" t="str">
        <f ca="1">IF(COUNTIF(空き状況確認テーブル!AU37:AX37,"×")&lt;&gt;0,"×",IF(COUNTIF(空き状況確認テーブル!AU37:AX37,"△")&lt;&gt;0,"△",IF(COUNTIF(空き状況確認テーブル!AU37:AX37,"△")&lt;&gt;0,"△","〇")))</f>
        <v>×</v>
      </c>
      <c r="AV35" s="222"/>
      <c r="AW35" s="222"/>
      <c r="AX35" s="222"/>
      <c r="AY35" s="222" t="str">
        <f ca="1">IF(COUNTIF(空き状況確認テーブル!AY37:BB37,"×")&lt;&gt;0,"×",IF(COUNTIF(空き状況確認テーブル!AY37:BB37,"△")&lt;&gt;0,"△",IF(COUNTIF(空き状況確認テーブル!AY37:BB37,"△")&lt;&gt;0,"△","〇")))</f>
        <v>×</v>
      </c>
      <c r="AZ35" s="222"/>
      <c r="BA35" s="222"/>
      <c r="BB35" s="222"/>
      <c r="BC35" s="222" t="str">
        <f ca="1">IF(COUNTIF(空き状況確認テーブル!BC37:BF37,"×")&lt;&gt;0,"×",IF(COUNTIF(空き状況確認テーブル!BC37:BF37,"△")&lt;&gt;0,"△",IF(COUNTIF(空き状況確認テーブル!BC37:BF37,"△")&lt;&gt;0,"△","〇")))</f>
        <v>×</v>
      </c>
      <c r="BD35" s="222"/>
      <c r="BE35" s="222"/>
      <c r="BF35" s="222"/>
      <c r="BG35" s="219" t="str">
        <f ca="1">IF(COUNTIF(空き状況確認テーブル!BG37:BI37,"×")&lt;&gt;0,"×",IF(COUNTIF(空き状況確認テーブル!BG37:BI37,"△")&lt;&gt;0,"△",IF(COUNTIF(空き状況確認テーブル!BG37:BI37,"△")&lt;&gt;0,"△","〇")))</f>
        <v>△</v>
      </c>
      <c r="BH35" s="220"/>
      <c r="BI35" s="223"/>
      <c r="BJ35" s="121" t="str">
        <f ca="1">空き状況確認テーブル!BJ37</f>
        <v>△</v>
      </c>
      <c r="BK35" s="122" t="str">
        <f ca="1">空き状況確認テーブル!BK37</f>
        <v>△</v>
      </c>
      <c r="BL35" s="122" t="str">
        <f ca="1">空き状況確認テーブル!BL37</f>
        <v>△</v>
      </c>
      <c r="BM35" s="122" t="str">
        <f ca="1">空き状況確認テーブル!BM37</f>
        <v>△</v>
      </c>
      <c r="BN35" s="122" t="str">
        <f ca="1">空き状況確認テーブル!BN37</f>
        <v>△</v>
      </c>
      <c r="BO35" s="122" t="str">
        <f ca="1">空き状況確認テーブル!BO37</f>
        <v>△</v>
      </c>
      <c r="BP35" s="219" t="str">
        <f ca="1">IF(COUNTIF(空き状況確認テーブル!BP37:BR37,"×")&lt;&gt;0,"×",IF(COUNTIF(空き状況確認テーブル!BP37:BR37,"△")&lt;&gt;0,"△",IF(COUNTIF(空き状況確認テーブル!BP38:BR38,"△")&lt;&gt;0,"△","〇")))</f>
        <v>×</v>
      </c>
      <c r="BQ35" s="220"/>
      <c r="BR35" s="221"/>
      <c r="BS35" s="222" t="str">
        <f ca="1">IF(COUNTIF(空き状況確認テーブル!BS37:BV37,"×")&lt;&gt;0,"×",IF(COUNTIF(空き状況確認テーブル!BS37:BV37,"△")&lt;&gt;0,"△",IF(COUNTIF(空き状況確認テーブル!BS37:BV37,"△")&lt;&gt;0,"△","〇")))</f>
        <v>×</v>
      </c>
      <c r="BT35" s="222"/>
      <c r="BU35" s="222"/>
      <c r="BV35" s="222"/>
      <c r="BW35" s="222" t="str">
        <f ca="1">IF(COUNTIF(空き状況確認テーブル!BW37:BZ37,"×")&lt;&gt;0,"×",IF(COUNTIF(空き状況確認テーブル!BW37:BZ37,"△")&lt;&gt;0,"△",IF(COUNTIF(空き状況確認テーブル!BW37:BZ37,"△")&lt;&gt;0,"△","〇")))</f>
        <v>×</v>
      </c>
      <c r="BX35" s="222"/>
      <c r="BY35" s="222"/>
      <c r="BZ35" s="222"/>
      <c r="CA35" s="222" t="str">
        <f ca="1">IF(COUNTIF(空き状況確認テーブル!CA37:CD37,"×")&lt;&gt;0,"×",IF(COUNTIF(空き状況確認テーブル!CA37:CD37,"△")&lt;&gt;0,"△",IF(COUNTIF(空き状況確認テーブル!CA37:CD37,"△")&lt;&gt;0,"△","〇")))</f>
        <v>×</v>
      </c>
      <c r="CB35" s="222"/>
      <c r="CC35" s="222"/>
      <c r="CD35" s="222"/>
      <c r="CE35" s="219" t="str">
        <f ca="1">IF(COUNTIF(空き状況確認テーブル!CE37:CG37,"×")&lt;&gt;0,"×",IF(COUNTIF(空き状況確認テーブル!CE37:CG37,"△")&lt;&gt;0,"△",IF(COUNTIF(空き状況確認テーブル!CE37:CG37,"△")&lt;&gt;0,"△","〇")))</f>
        <v>△</v>
      </c>
      <c r="CF35" s="220"/>
      <c r="CG35" s="223"/>
      <c r="CH35" s="121" t="str">
        <f ca="1">空き状況確認テーブル!CH37</f>
        <v>△</v>
      </c>
      <c r="CI35" s="122" t="str">
        <f ca="1">空き状況確認テーブル!CI37</f>
        <v>△</v>
      </c>
      <c r="CJ35" s="122" t="str">
        <f ca="1">空き状況確認テーブル!CJ37</f>
        <v>△</v>
      </c>
      <c r="CK35" s="122" t="str">
        <f ca="1">空き状況確認テーブル!CK37</f>
        <v>△</v>
      </c>
      <c r="CL35" s="122" t="str">
        <f ca="1">空き状況確認テーブル!CL37</f>
        <v>△</v>
      </c>
      <c r="CM35" s="122" t="str">
        <f ca="1">空き状況確認テーブル!CM37</f>
        <v>△</v>
      </c>
      <c r="CN35" s="219" t="str">
        <f ca="1">IF(COUNTIF(空き状況確認テーブル!CN37:CP37,"×")&lt;&gt;0,"×",IF(COUNTIF(空き状況確認テーブル!CN37:CP37,"△")&lt;&gt;0,"△",IF(COUNTIF(空き状況確認テーブル!CN38:CP38,"△")&lt;&gt;0,"△","〇")))</f>
        <v>×</v>
      </c>
      <c r="CO35" s="220"/>
      <c r="CP35" s="221"/>
      <c r="CQ35" s="222" t="str">
        <f ca="1">IF(COUNTIF(空き状況確認テーブル!CQ37:CT37,"×")&lt;&gt;0,"×",IF(COUNTIF(空き状況確認テーブル!CQ37:CT37,"△")&lt;&gt;0,"△",IF(COUNTIF(空き状況確認テーブル!CQ37:CT37,"△")&lt;&gt;0,"△","〇")))</f>
        <v>×</v>
      </c>
      <c r="CR35" s="222"/>
      <c r="CS35" s="222"/>
      <c r="CT35" s="222"/>
      <c r="CU35" s="222" t="str">
        <f ca="1">IF(COUNTIF(空き状況確認テーブル!CU37:CX37,"×")&lt;&gt;0,"×",IF(COUNTIF(空き状況確認テーブル!CU37:CX37,"△")&lt;&gt;0,"△",IF(COUNTIF(空き状況確認テーブル!CU37:CX37,"△")&lt;&gt;0,"△","〇")))</f>
        <v>×</v>
      </c>
      <c r="CV35" s="222"/>
      <c r="CW35" s="222"/>
      <c r="CX35" s="222"/>
      <c r="CY35" s="222" t="str">
        <f ca="1">IF(COUNTIF(空き状況確認テーブル!CY37:DB37,"×")&lt;&gt;0,"×",IF(COUNTIF(空き状況確認テーブル!CY37:DB37,"△")&lt;&gt;0,"△",IF(COUNTIF(空き状況確認テーブル!CY37:DB37,"△")&lt;&gt;0,"△","〇")))</f>
        <v>×</v>
      </c>
      <c r="CZ35" s="222"/>
      <c r="DA35" s="222"/>
      <c r="DB35" s="222"/>
      <c r="DC35" s="219" t="str">
        <f ca="1">IF(COUNTIF(空き状況確認テーブル!DC37:DE37,"×")&lt;&gt;0,"×",IF(COUNTIF(空き状況確認テーブル!DC37:DE37,"△")&lt;&gt;0,"△",IF(COUNTIF(空き状況確認テーブル!DC37:DE37,"△")&lt;&gt;0,"△","〇")))</f>
        <v>△</v>
      </c>
      <c r="DD35" s="220"/>
      <c r="DE35" s="223"/>
      <c r="DF35" s="121" t="str">
        <f ca="1">空き状況確認テーブル!DF37</f>
        <v>△</v>
      </c>
      <c r="DG35" s="122" t="str">
        <f ca="1">空き状況確認テーブル!DG37</f>
        <v>△</v>
      </c>
      <c r="DH35" s="122" t="str">
        <f ca="1">空き状況確認テーブル!DH37</f>
        <v>△</v>
      </c>
      <c r="DI35" s="122" t="str">
        <f ca="1">空き状況確認テーブル!DI37</f>
        <v>△</v>
      </c>
      <c r="DJ35" s="122" t="str">
        <f ca="1">空き状況確認テーブル!DJ37</f>
        <v>△</v>
      </c>
      <c r="DK35" s="122" t="str">
        <f ca="1">空き状況確認テーブル!DK37</f>
        <v>△</v>
      </c>
      <c r="DL35" s="219" t="str">
        <f ca="1">IF(COUNTIF(空き状況確認テーブル!DL37:DN37,"×")&lt;&gt;0,"×",IF(COUNTIF(空き状況確認テーブル!DL37:DN37,"△")&lt;&gt;0,"△",IF(COUNTIF(空き状況確認テーブル!DL38:DN38,"△")&lt;&gt;0,"△","〇")))</f>
        <v>×</v>
      </c>
      <c r="DM35" s="220"/>
      <c r="DN35" s="221"/>
      <c r="DO35" s="222" t="str">
        <f ca="1">IF(COUNTIF(空き状況確認テーブル!DO37:DR37,"×")&lt;&gt;0,"×",IF(COUNTIF(空き状況確認テーブル!DO37:DR37,"△")&lt;&gt;0,"△",IF(COUNTIF(空き状況確認テーブル!DO37:DR37,"△")&lt;&gt;0,"△","〇")))</f>
        <v>×</v>
      </c>
      <c r="DP35" s="222"/>
      <c r="DQ35" s="222"/>
      <c r="DR35" s="222"/>
      <c r="DS35" s="222" t="str">
        <f ca="1">IF(COUNTIF(空き状況確認テーブル!DS37:DV37,"×")&lt;&gt;0,"×",IF(COUNTIF(空き状況確認テーブル!DS37:DV37,"△")&lt;&gt;0,"△",IF(COUNTIF(空き状況確認テーブル!DS37:DV37,"△")&lt;&gt;0,"△","〇")))</f>
        <v>×</v>
      </c>
      <c r="DT35" s="222"/>
      <c r="DU35" s="222"/>
      <c r="DV35" s="222"/>
      <c r="DW35" s="222" t="str">
        <f ca="1">IF(COUNTIF(空き状況確認テーブル!DW37:DZ37,"×")&lt;&gt;0,"×",IF(COUNTIF(空き状況確認テーブル!DW37:DZ37,"△")&lt;&gt;0,"△",IF(COUNTIF(空き状況確認テーブル!DW37:DZ37,"△")&lt;&gt;0,"△","〇")))</f>
        <v>×</v>
      </c>
      <c r="DX35" s="222"/>
      <c r="DY35" s="222"/>
      <c r="DZ35" s="222"/>
      <c r="EA35" s="219" t="str">
        <f ca="1">IF(COUNTIF(空き状況確認テーブル!EA37:EC37,"×")&lt;&gt;0,"×",IF(COUNTIF(空き状況確認テーブル!EA37:EC37,"△")&lt;&gt;0,"△",IF(COUNTIF(空き状況確認テーブル!EA37:EC37,"△")&lt;&gt;0,"△","〇")))</f>
        <v>△</v>
      </c>
      <c r="EB35" s="220"/>
      <c r="EC35" s="223"/>
      <c r="ED35" s="121" t="str">
        <f ca="1">空き状況確認テーブル!ED37</f>
        <v>×</v>
      </c>
      <c r="EE35" s="122" t="str">
        <f ca="1">空き状況確認テーブル!EE37</f>
        <v>×</v>
      </c>
      <c r="EF35" s="122" t="str">
        <f ca="1">空き状況確認テーブル!EF37</f>
        <v>×</v>
      </c>
      <c r="EG35" s="122" t="str">
        <f ca="1">空き状況確認テーブル!EG37</f>
        <v>×</v>
      </c>
      <c r="EH35" s="122" t="str">
        <f ca="1">空き状況確認テーブル!EH37</f>
        <v>×</v>
      </c>
      <c r="EI35" s="122" t="str">
        <f ca="1">空き状況確認テーブル!EI37</f>
        <v>×</v>
      </c>
      <c r="EJ35" s="219" t="str">
        <f ca="1">IF(COUNTIF(空き状況確認テーブル!EJ37:EL37,"×")&lt;&gt;0,"×",IF(COUNTIF(空き状況確認テーブル!EJ37:EL37,"△")&lt;&gt;0,"△",IF(COUNTIF(空き状況確認テーブル!EJ38:EL38,"△")&lt;&gt;0,"△","〇")))</f>
        <v>×</v>
      </c>
      <c r="EK35" s="220"/>
      <c r="EL35" s="221"/>
      <c r="EM35" s="222" t="str">
        <f ca="1">IF(COUNTIF(空き状況確認テーブル!EM37:EP37,"×")&lt;&gt;0,"×",IF(COUNTIF(空き状況確認テーブル!EM37:EP37,"△")&lt;&gt;0,"△",IF(COUNTIF(空き状況確認テーブル!EM37:EP37,"△")&lt;&gt;0,"△","〇")))</f>
        <v>×</v>
      </c>
      <c r="EN35" s="222"/>
      <c r="EO35" s="222"/>
      <c r="EP35" s="222"/>
      <c r="EQ35" s="222" t="str">
        <f ca="1">IF(COUNTIF(空き状況確認テーブル!EQ37:ET37,"×")&lt;&gt;0,"×",IF(COUNTIF(空き状況確認テーブル!EQ37:ET37,"△")&lt;&gt;0,"△",IF(COUNTIF(空き状況確認テーブル!EQ37:ET37,"△")&lt;&gt;0,"△","〇")))</f>
        <v>×</v>
      </c>
      <c r="ER35" s="222"/>
      <c r="ES35" s="222"/>
      <c r="ET35" s="222"/>
      <c r="EU35" s="222" t="str">
        <f ca="1">IF(COUNTIF(空き状況確認テーブル!EU37:EX37,"×")&lt;&gt;0,"×",IF(COUNTIF(空き状況確認テーブル!EU37:EX37,"△")&lt;&gt;0,"△",IF(COUNTIF(空き状況確認テーブル!EU37:EX37,"△")&lt;&gt;0,"△","〇")))</f>
        <v>×</v>
      </c>
      <c r="EV35" s="222"/>
      <c r="EW35" s="222"/>
      <c r="EX35" s="222"/>
      <c r="EY35" s="219" t="str">
        <f ca="1">IF(COUNTIF(空き状況確認テーブル!EY37:FA37,"×")&lt;&gt;0,"×",IF(COUNTIF(空き状況確認テーブル!EY37:FA37,"△")&lt;&gt;0,"△",IF(COUNTIF(空き状況確認テーブル!EY37:FA37,"△")&lt;&gt;0,"△","〇")))</f>
        <v>×</v>
      </c>
      <c r="EZ35" s="220"/>
      <c r="FA35" s="223"/>
      <c r="FB35" s="121" t="str">
        <f ca="1">空き状況確認テーブル!FB37</f>
        <v>×</v>
      </c>
      <c r="FC35" s="122" t="str">
        <f ca="1">空き状況確認テーブル!FC37</f>
        <v>×</v>
      </c>
      <c r="FD35" s="122" t="str">
        <f ca="1">空き状況確認テーブル!FD37</f>
        <v>×</v>
      </c>
      <c r="FE35" s="122" t="str">
        <f ca="1">空き状況確認テーブル!FE37</f>
        <v>×</v>
      </c>
      <c r="FF35" s="122" t="str">
        <f ca="1">空き状況確認テーブル!FF37</f>
        <v>×</v>
      </c>
      <c r="FG35" s="122" t="str">
        <f ca="1">空き状況確認テーブル!FG37</f>
        <v>×</v>
      </c>
      <c r="FH35" s="219" t="str">
        <f ca="1">IF(COUNTIF(空き状況確認テーブル!FH37:FJ37,"×")&lt;&gt;0,"×",IF(COUNTIF(空き状況確認テーブル!FH37:FJ37,"△")&lt;&gt;0,"△",IF(COUNTIF(空き状況確認テーブル!FH38:FJ38,"△")&lt;&gt;0,"△","〇")))</f>
        <v>×</v>
      </c>
      <c r="FI35" s="220"/>
      <c r="FJ35" s="221"/>
      <c r="FK35" s="222" t="str">
        <f ca="1">IF(COUNTIF(空き状況確認テーブル!FK37:FN37,"×")&lt;&gt;0,"×",IF(COUNTIF(空き状況確認テーブル!FK37:FN37,"△")&lt;&gt;0,"△",IF(COUNTIF(空き状況確認テーブル!FK37:FN37,"△")&lt;&gt;0,"△","〇")))</f>
        <v>×</v>
      </c>
      <c r="FL35" s="222"/>
      <c r="FM35" s="222"/>
      <c r="FN35" s="222"/>
      <c r="FO35" s="222" t="str">
        <f ca="1">IF(COUNTIF(空き状況確認テーブル!FO37:FR37,"×")&lt;&gt;0,"×",IF(COUNTIF(空き状況確認テーブル!FO37:FR37,"△")&lt;&gt;0,"△",IF(COUNTIF(空き状況確認テーブル!FO37:FR37,"△")&lt;&gt;0,"△","〇")))</f>
        <v>×</v>
      </c>
      <c r="FP35" s="222"/>
      <c r="FQ35" s="222"/>
      <c r="FR35" s="222"/>
      <c r="FS35" s="222" t="str">
        <f ca="1">IF(COUNTIF(空き状況確認テーブル!FS37:FV37,"×")&lt;&gt;0,"×",IF(COUNTIF(空き状況確認テーブル!FS37:FV37,"△")&lt;&gt;0,"△",IF(COUNTIF(空き状況確認テーブル!FS37:FV37,"△")&lt;&gt;0,"△","〇")))</f>
        <v>×</v>
      </c>
      <c r="FT35" s="222"/>
      <c r="FU35" s="222"/>
      <c r="FV35" s="222"/>
      <c r="FW35" s="219" t="str">
        <f ca="1">IF(COUNTIF(空き状況確認テーブル!FW37:FY37,"×")&lt;&gt;0,"×",IF(COUNTIF(空き状況確認テーブル!FW37:FY37,"△")&lt;&gt;0,"△",IF(COUNTIF(空き状況確認テーブル!FW37:FY37,"△")&lt;&gt;0,"△","〇")))</f>
        <v>×</v>
      </c>
      <c r="FX35" s="220"/>
      <c r="FY35" s="223"/>
    </row>
    <row r="36" spans="1:181">
      <c r="A36" s="40"/>
      <c r="B36" s="171" t="s">
        <v>356</v>
      </c>
      <c r="C36" s="197" t="s">
        <v>449</v>
      </c>
      <c r="D36" s="11" t="s">
        <v>179</v>
      </c>
      <c r="E36" s="10" t="str">
        <f>INDEX(施設情報!$D$1:$D$1000,MATCH(D36,施設情報!$C$1:$C$1000,0))</f>
        <v>1</v>
      </c>
      <c r="F36" s="11"/>
      <c r="G36" s="8" t="str">
        <f t="shared" si="15"/>
        <v>030-46391</v>
      </c>
      <c r="H36" s="10" t="str">
        <f t="shared" si="16"/>
        <v>030-46392</v>
      </c>
      <c r="I36" s="10" t="str">
        <f t="shared" si="17"/>
        <v>030-46393</v>
      </c>
      <c r="J36" s="10" t="str">
        <f t="shared" si="18"/>
        <v>030-46394</v>
      </c>
      <c r="K36" s="10" t="str">
        <f t="shared" si="19"/>
        <v>030-46395</v>
      </c>
      <c r="L36" s="10" t="str">
        <f t="shared" si="20"/>
        <v>030-46396</v>
      </c>
      <c r="M36" s="10" t="str">
        <f t="shared" si="21"/>
        <v>030-46397</v>
      </c>
      <c r="N36" s="121" t="str">
        <f ca="1">空き状況確認テーブル!N38</f>
        <v>△</v>
      </c>
      <c r="O36" s="122" t="str">
        <f ca="1">空き状況確認テーブル!O38</f>
        <v>△</v>
      </c>
      <c r="P36" s="122" t="str">
        <f ca="1">空き状況確認テーブル!P38</f>
        <v>△</v>
      </c>
      <c r="Q36" s="122" t="str">
        <f ca="1">空き状況確認テーブル!Q38</f>
        <v>△</v>
      </c>
      <c r="R36" s="122" t="str">
        <f ca="1">空き状況確認テーブル!R38</f>
        <v>△</v>
      </c>
      <c r="S36" s="122" t="str">
        <f ca="1">空き状況確認テーブル!S38</f>
        <v>△</v>
      </c>
      <c r="T36" s="208" t="str">
        <f ca="1">空き状況確認テーブル!T38</f>
        <v>△</v>
      </c>
      <c r="U36" s="208" t="str">
        <f ca="1">空き状況確認テーブル!U38</f>
        <v>×</v>
      </c>
      <c r="V36" s="208" t="str">
        <f ca="1">空き状況確認テーブル!V38</f>
        <v>×</v>
      </c>
      <c r="W36" s="208" t="str">
        <f ca="1">空き状況確認テーブル!W38</f>
        <v>×</v>
      </c>
      <c r="X36" s="208" t="str">
        <f ca="1">空き状況確認テーブル!X38</f>
        <v>×</v>
      </c>
      <c r="Y36" s="208" t="str">
        <f ca="1">空き状況確認テーブル!Y38</f>
        <v>×</v>
      </c>
      <c r="Z36" s="208" t="str">
        <f ca="1">空き状況確認テーブル!Z38</f>
        <v>×</v>
      </c>
      <c r="AA36" s="208" t="str">
        <f ca="1">空き状況確認テーブル!AA38</f>
        <v>×</v>
      </c>
      <c r="AB36" s="208" t="str">
        <f ca="1">空き状況確認テーブル!AB38</f>
        <v>×</v>
      </c>
      <c r="AC36" s="208" t="str">
        <f ca="1">空き状況確認テーブル!AC38</f>
        <v>×</v>
      </c>
      <c r="AD36" s="208" t="str">
        <f ca="1">空き状況確認テーブル!AD38</f>
        <v>×</v>
      </c>
      <c r="AE36" s="208" t="str">
        <f ca="1">空き状況確認テーブル!AE38</f>
        <v>×</v>
      </c>
      <c r="AF36" s="208" t="str">
        <f ca="1">空き状況確認テーブル!AF38</f>
        <v>×</v>
      </c>
      <c r="AG36" s="208" t="str">
        <f ca="1">空き状況確認テーブル!AG38</f>
        <v>×</v>
      </c>
      <c r="AH36" s="208" t="str">
        <f ca="1">空き状況確認テーブル!AH38</f>
        <v>×</v>
      </c>
      <c r="AI36" s="208" t="str">
        <f ca="1">空き状況確認テーブル!AI38</f>
        <v>△</v>
      </c>
      <c r="AJ36" s="208" t="str">
        <f ca="1">空き状況確認テーブル!AJ38</f>
        <v>△</v>
      </c>
      <c r="AK36" s="123" t="str">
        <f ca="1">空き状況確認テーブル!AK38</f>
        <v>△</v>
      </c>
      <c r="AL36" s="209" t="str">
        <f ca="1">空き状況確認テーブル!AL38</f>
        <v>△</v>
      </c>
      <c r="AM36" s="208" t="str">
        <f ca="1">空き状況確認テーブル!AM38</f>
        <v>△</v>
      </c>
      <c r="AN36" s="208" t="str">
        <f ca="1">空き状況確認テーブル!AN38</f>
        <v>△</v>
      </c>
      <c r="AO36" s="208" t="str">
        <f ca="1">空き状況確認テーブル!AO38</f>
        <v>△</v>
      </c>
      <c r="AP36" s="208" t="str">
        <f ca="1">空き状況確認テーブル!AP38</f>
        <v>△</v>
      </c>
      <c r="AQ36" s="208" t="str">
        <f ca="1">空き状況確認テーブル!AQ38</f>
        <v>△</v>
      </c>
      <c r="AR36" s="208" t="str">
        <f ca="1">空き状況確認テーブル!AR38</f>
        <v>△</v>
      </c>
      <c r="AS36" s="208" t="str">
        <f ca="1">空き状況確認テーブル!AS38</f>
        <v>×</v>
      </c>
      <c r="AT36" s="208" t="str">
        <f ca="1">空き状況確認テーブル!AT38</f>
        <v>×</v>
      </c>
      <c r="AU36" s="208" t="str">
        <f ca="1">空き状況確認テーブル!AU38</f>
        <v>×</v>
      </c>
      <c r="AV36" s="208" t="str">
        <f ca="1">空き状況確認テーブル!AV38</f>
        <v>×</v>
      </c>
      <c r="AW36" s="208" t="str">
        <f ca="1">空き状況確認テーブル!AW38</f>
        <v>×</v>
      </c>
      <c r="AX36" s="208" t="str">
        <f ca="1">空き状況確認テーブル!AX38</f>
        <v>×</v>
      </c>
      <c r="AY36" s="208" t="str">
        <f ca="1">空き状況確認テーブル!AY38</f>
        <v>×</v>
      </c>
      <c r="AZ36" s="208" t="str">
        <f ca="1">空き状況確認テーブル!AZ38</f>
        <v>×</v>
      </c>
      <c r="BA36" s="208" t="str">
        <f ca="1">空き状況確認テーブル!BA38</f>
        <v>×</v>
      </c>
      <c r="BB36" s="208" t="str">
        <f ca="1">空き状況確認テーブル!BB38</f>
        <v>×</v>
      </c>
      <c r="BC36" s="208" t="str">
        <f ca="1">空き状況確認テーブル!BC38</f>
        <v>×</v>
      </c>
      <c r="BD36" s="208" t="str">
        <f ca="1">空き状況確認テーブル!BD38</f>
        <v>×</v>
      </c>
      <c r="BE36" s="208" t="str">
        <f ca="1">空き状況確認テーブル!BE38</f>
        <v>×</v>
      </c>
      <c r="BF36" s="208" t="str">
        <f ca="1">空き状況確認テーブル!BF38</f>
        <v>×</v>
      </c>
      <c r="BG36" s="208" t="str">
        <f ca="1">空き状況確認テーブル!BG38</f>
        <v>△</v>
      </c>
      <c r="BH36" s="208" t="str">
        <f ca="1">空き状況確認テーブル!BH38</f>
        <v>△</v>
      </c>
      <c r="BI36" s="123" t="str">
        <f ca="1">空き状況確認テーブル!BI38</f>
        <v>△</v>
      </c>
      <c r="BJ36" s="121" t="str">
        <f ca="1">空き状況確認テーブル!BJ38</f>
        <v>△</v>
      </c>
      <c r="BK36" s="122" t="str">
        <f ca="1">空き状況確認テーブル!BK38</f>
        <v>△</v>
      </c>
      <c r="BL36" s="122" t="str">
        <f ca="1">空き状況確認テーブル!BL38</f>
        <v>△</v>
      </c>
      <c r="BM36" s="122" t="str">
        <f ca="1">空き状況確認テーブル!BM38</f>
        <v>△</v>
      </c>
      <c r="BN36" s="122" t="str">
        <f ca="1">空き状況確認テーブル!BN38</f>
        <v>△</v>
      </c>
      <c r="BO36" s="122" t="str">
        <f ca="1">空き状況確認テーブル!BO38</f>
        <v>△</v>
      </c>
      <c r="BP36" s="208" t="str">
        <f ca="1">空き状況確認テーブル!BP38</f>
        <v>△</v>
      </c>
      <c r="BQ36" s="208" t="str">
        <f ca="1">空き状況確認テーブル!BQ38</f>
        <v>×</v>
      </c>
      <c r="BR36" s="208" t="str">
        <f ca="1">空き状況確認テーブル!BR38</f>
        <v>×</v>
      </c>
      <c r="BS36" s="208" t="str">
        <f ca="1">空き状況確認テーブル!BS38</f>
        <v>×</v>
      </c>
      <c r="BT36" s="208" t="str">
        <f ca="1">空き状況確認テーブル!BT38</f>
        <v>×</v>
      </c>
      <c r="BU36" s="208" t="str">
        <f ca="1">空き状況確認テーブル!BU38</f>
        <v>×</v>
      </c>
      <c r="BV36" s="208" t="str">
        <f ca="1">空き状況確認テーブル!BV38</f>
        <v>×</v>
      </c>
      <c r="BW36" s="208" t="str">
        <f ca="1">空き状況確認テーブル!BW38</f>
        <v>×</v>
      </c>
      <c r="BX36" s="208" t="str">
        <f ca="1">空き状況確認テーブル!BX38</f>
        <v>×</v>
      </c>
      <c r="BY36" s="208" t="str">
        <f ca="1">空き状況確認テーブル!BY38</f>
        <v>×</v>
      </c>
      <c r="BZ36" s="208" t="str">
        <f ca="1">空き状況確認テーブル!BZ38</f>
        <v>×</v>
      </c>
      <c r="CA36" s="208" t="str">
        <f ca="1">空き状況確認テーブル!CA38</f>
        <v>×</v>
      </c>
      <c r="CB36" s="208" t="str">
        <f ca="1">空き状況確認テーブル!CB38</f>
        <v>×</v>
      </c>
      <c r="CC36" s="208" t="str">
        <f ca="1">空き状況確認テーブル!CC38</f>
        <v>×</v>
      </c>
      <c r="CD36" s="208" t="str">
        <f ca="1">空き状況確認テーブル!CD38</f>
        <v>×</v>
      </c>
      <c r="CE36" s="208" t="str">
        <f ca="1">空き状況確認テーブル!CE38</f>
        <v>△</v>
      </c>
      <c r="CF36" s="208" t="str">
        <f ca="1">空き状況確認テーブル!CF38</f>
        <v>△</v>
      </c>
      <c r="CG36" s="123" t="str">
        <f ca="1">空き状況確認テーブル!CG38</f>
        <v>△</v>
      </c>
      <c r="CH36" s="121" t="str">
        <f ca="1">空き状況確認テーブル!CH38</f>
        <v>△</v>
      </c>
      <c r="CI36" s="122" t="str">
        <f ca="1">空き状況確認テーブル!CI38</f>
        <v>△</v>
      </c>
      <c r="CJ36" s="122" t="str">
        <f ca="1">空き状況確認テーブル!CJ38</f>
        <v>△</v>
      </c>
      <c r="CK36" s="122" t="str">
        <f ca="1">空き状況確認テーブル!CK38</f>
        <v>△</v>
      </c>
      <c r="CL36" s="122" t="str">
        <f ca="1">空き状況確認テーブル!CL38</f>
        <v>△</v>
      </c>
      <c r="CM36" s="122" t="str">
        <f ca="1">空き状況確認テーブル!CM38</f>
        <v>△</v>
      </c>
      <c r="CN36" s="208" t="str">
        <f ca="1">空き状況確認テーブル!CN38</f>
        <v>△</v>
      </c>
      <c r="CO36" s="208" t="str">
        <f ca="1">空き状況確認テーブル!CO38</f>
        <v>×</v>
      </c>
      <c r="CP36" s="208" t="str">
        <f ca="1">空き状況確認テーブル!CP38</f>
        <v>×</v>
      </c>
      <c r="CQ36" s="208" t="str">
        <f ca="1">空き状況確認テーブル!CQ38</f>
        <v>×</v>
      </c>
      <c r="CR36" s="208" t="str">
        <f ca="1">空き状況確認テーブル!CR38</f>
        <v>×</v>
      </c>
      <c r="CS36" s="208" t="str">
        <f ca="1">空き状況確認テーブル!CS38</f>
        <v>×</v>
      </c>
      <c r="CT36" s="208" t="str">
        <f ca="1">空き状況確認テーブル!CT38</f>
        <v>×</v>
      </c>
      <c r="CU36" s="208" t="str">
        <f ca="1">空き状況確認テーブル!CU38</f>
        <v>×</v>
      </c>
      <c r="CV36" s="208" t="str">
        <f ca="1">空き状況確認テーブル!CV38</f>
        <v>×</v>
      </c>
      <c r="CW36" s="208" t="str">
        <f ca="1">空き状況確認テーブル!CW38</f>
        <v>×</v>
      </c>
      <c r="CX36" s="208" t="str">
        <f ca="1">空き状況確認テーブル!CX38</f>
        <v>×</v>
      </c>
      <c r="CY36" s="208" t="str">
        <f ca="1">空き状況確認テーブル!CY38</f>
        <v>×</v>
      </c>
      <c r="CZ36" s="208" t="str">
        <f ca="1">空き状況確認テーブル!CZ38</f>
        <v>×</v>
      </c>
      <c r="DA36" s="208" t="str">
        <f ca="1">空き状況確認テーブル!DA38</f>
        <v>×</v>
      </c>
      <c r="DB36" s="208" t="str">
        <f ca="1">空き状況確認テーブル!DB38</f>
        <v>×</v>
      </c>
      <c r="DC36" s="208" t="str">
        <f ca="1">空き状況確認テーブル!DC38</f>
        <v>△</v>
      </c>
      <c r="DD36" s="208" t="str">
        <f ca="1">空き状況確認テーブル!DD38</f>
        <v>△</v>
      </c>
      <c r="DE36" s="123" t="str">
        <f ca="1">空き状況確認テーブル!DE38</f>
        <v>△</v>
      </c>
      <c r="DF36" s="121" t="str">
        <f ca="1">空き状況確認テーブル!DF38</f>
        <v>△</v>
      </c>
      <c r="DG36" s="122" t="str">
        <f ca="1">空き状況確認テーブル!DG38</f>
        <v>△</v>
      </c>
      <c r="DH36" s="122" t="str">
        <f ca="1">空き状況確認テーブル!DH38</f>
        <v>△</v>
      </c>
      <c r="DI36" s="122" t="str">
        <f ca="1">空き状況確認テーブル!DI38</f>
        <v>△</v>
      </c>
      <c r="DJ36" s="122" t="str">
        <f ca="1">空き状況確認テーブル!DJ38</f>
        <v>△</v>
      </c>
      <c r="DK36" s="122" t="str">
        <f ca="1">空き状況確認テーブル!DK38</f>
        <v>△</v>
      </c>
      <c r="DL36" s="208" t="str">
        <f ca="1">空き状況確認テーブル!DL38</f>
        <v>△</v>
      </c>
      <c r="DM36" s="208" t="str">
        <f ca="1">空き状況確認テーブル!DM38</f>
        <v>×</v>
      </c>
      <c r="DN36" s="208" t="str">
        <f ca="1">空き状況確認テーブル!DN38</f>
        <v>×</v>
      </c>
      <c r="DO36" s="208" t="str">
        <f ca="1">空き状況確認テーブル!DO38</f>
        <v>×</v>
      </c>
      <c r="DP36" s="208" t="str">
        <f ca="1">空き状況確認テーブル!DP38</f>
        <v>×</v>
      </c>
      <c r="DQ36" s="208" t="str">
        <f ca="1">空き状況確認テーブル!DQ38</f>
        <v>×</v>
      </c>
      <c r="DR36" s="208" t="str">
        <f ca="1">空き状況確認テーブル!DR38</f>
        <v>×</v>
      </c>
      <c r="DS36" s="208" t="str">
        <f ca="1">空き状況確認テーブル!DS38</f>
        <v>×</v>
      </c>
      <c r="DT36" s="208" t="str">
        <f ca="1">空き状況確認テーブル!DT38</f>
        <v>×</v>
      </c>
      <c r="DU36" s="208" t="str">
        <f ca="1">空き状況確認テーブル!DU38</f>
        <v>×</v>
      </c>
      <c r="DV36" s="208" t="str">
        <f ca="1">空き状況確認テーブル!DV38</f>
        <v>×</v>
      </c>
      <c r="DW36" s="208" t="str">
        <f ca="1">空き状況確認テーブル!DW38</f>
        <v>×</v>
      </c>
      <c r="DX36" s="208" t="str">
        <f ca="1">空き状況確認テーブル!DX38</f>
        <v>×</v>
      </c>
      <c r="DY36" s="208" t="str">
        <f ca="1">空き状況確認テーブル!DY38</f>
        <v>×</v>
      </c>
      <c r="DZ36" s="208" t="str">
        <f ca="1">空き状況確認テーブル!DZ38</f>
        <v>×</v>
      </c>
      <c r="EA36" s="208" t="str">
        <f ca="1">空き状況確認テーブル!EA38</f>
        <v>△</v>
      </c>
      <c r="EB36" s="208" t="str">
        <f ca="1">空き状況確認テーブル!EB38</f>
        <v>△</v>
      </c>
      <c r="EC36" s="123" t="str">
        <f ca="1">空き状況確認テーブル!EC38</f>
        <v>△</v>
      </c>
      <c r="ED36" s="121" t="str">
        <f ca="1">空き状況確認テーブル!ED38</f>
        <v>×</v>
      </c>
      <c r="EE36" s="122" t="str">
        <f ca="1">空き状況確認テーブル!EE38</f>
        <v>×</v>
      </c>
      <c r="EF36" s="122" t="str">
        <f ca="1">空き状況確認テーブル!EF38</f>
        <v>×</v>
      </c>
      <c r="EG36" s="122" t="str">
        <f ca="1">空き状況確認テーブル!EG38</f>
        <v>×</v>
      </c>
      <c r="EH36" s="122" t="str">
        <f ca="1">空き状況確認テーブル!EH38</f>
        <v>×</v>
      </c>
      <c r="EI36" s="122" t="str">
        <f ca="1">空き状況確認テーブル!EI38</f>
        <v>×</v>
      </c>
      <c r="EJ36" s="208" t="str">
        <f ca="1">空き状況確認テーブル!EJ38</f>
        <v>×</v>
      </c>
      <c r="EK36" s="208" t="str">
        <f ca="1">空き状況確認テーブル!EK38</f>
        <v>×</v>
      </c>
      <c r="EL36" s="208" t="str">
        <f ca="1">空き状況確認テーブル!EL38</f>
        <v>×</v>
      </c>
      <c r="EM36" s="208" t="str">
        <f ca="1">空き状況確認テーブル!EM38</f>
        <v>×</v>
      </c>
      <c r="EN36" s="208" t="str">
        <f ca="1">空き状況確認テーブル!EN38</f>
        <v>×</v>
      </c>
      <c r="EO36" s="208" t="str">
        <f ca="1">空き状況確認テーブル!EO38</f>
        <v>×</v>
      </c>
      <c r="EP36" s="208" t="str">
        <f ca="1">空き状況確認テーブル!EP38</f>
        <v>×</v>
      </c>
      <c r="EQ36" s="208" t="str">
        <f ca="1">空き状況確認テーブル!EQ38</f>
        <v>×</v>
      </c>
      <c r="ER36" s="208" t="str">
        <f ca="1">空き状況確認テーブル!ER38</f>
        <v>×</v>
      </c>
      <c r="ES36" s="208" t="str">
        <f ca="1">空き状況確認テーブル!ES38</f>
        <v>×</v>
      </c>
      <c r="ET36" s="208" t="str">
        <f ca="1">空き状況確認テーブル!ET38</f>
        <v>×</v>
      </c>
      <c r="EU36" s="208" t="str">
        <f ca="1">空き状況確認テーブル!EU38</f>
        <v>×</v>
      </c>
      <c r="EV36" s="208" t="str">
        <f ca="1">空き状況確認テーブル!EV38</f>
        <v>×</v>
      </c>
      <c r="EW36" s="208" t="str">
        <f ca="1">空き状況確認テーブル!EW38</f>
        <v>×</v>
      </c>
      <c r="EX36" s="208" t="str">
        <f ca="1">空き状況確認テーブル!EX38</f>
        <v>×</v>
      </c>
      <c r="EY36" s="208" t="str">
        <f ca="1">空き状況確認テーブル!EY38</f>
        <v>×</v>
      </c>
      <c r="EZ36" s="208" t="str">
        <f ca="1">空き状況確認テーブル!EZ38</f>
        <v>×</v>
      </c>
      <c r="FA36" s="123" t="str">
        <f ca="1">空き状況確認テーブル!FA38</f>
        <v>×</v>
      </c>
      <c r="FB36" s="121" t="str">
        <f ca="1">空き状況確認テーブル!FB38</f>
        <v>×</v>
      </c>
      <c r="FC36" s="122" t="str">
        <f ca="1">空き状況確認テーブル!FC38</f>
        <v>×</v>
      </c>
      <c r="FD36" s="122" t="str">
        <f ca="1">空き状況確認テーブル!FD38</f>
        <v>×</v>
      </c>
      <c r="FE36" s="122" t="str">
        <f ca="1">空き状況確認テーブル!FE38</f>
        <v>×</v>
      </c>
      <c r="FF36" s="122" t="str">
        <f ca="1">空き状況確認テーブル!FF38</f>
        <v>×</v>
      </c>
      <c r="FG36" s="122" t="str">
        <f ca="1">空き状況確認テーブル!FG38</f>
        <v>×</v>
      </c>
      <c r="FH36" s="208" t="str">
        <f ca="1">空き状況確認テーブル!FH38</f>
        <v>×</v>
      </c>
      <c r="FI36" s="208" t="str">
        <f ca="1">空き状況確認テーブル!FI38</f>
        <v>×</v>
      </c>
      <c r="FJ36" s="208" t="str">
        <f ca="1">空き状況確認テーブル!FJ38</f>
        <v>×</v>
      </c>
      <c r="FK36" s="208" t="str">
        <f ca="1">空き状況確認テーブル!FK38</f>
        <v>×</v>
      </c>
      <c r="FL36" s="208" t="str">
        <f ca="1">空き状況確認テーブル!FL38</f>
        <v>×</v>
      </c>
      <c r="FM36" s="208" t="str">
        <f ca="1">空き状況確認テーブル!FM38</f>
        <v>×</v>
      </c>
      <c r="FN36" s="208" t="str">
        <f ca="1">空き状況確認テーブル!FN38</f>
        <v>×</v>
      </c>
      <c r="FO36" s="208" t="str">
        <f ca="1">空き状況確認テーブル!FO38</f>
        <v>×</v>
      </c>
      <c r="FP36" s="208" t="str">
        <f ca="1">空き状況確認テーブル!FP38</f>
        <v>×</v>
      </c>
      <c r="FQ36" s="208" t="str">
        <f ca="1">空き状況確認テーブル!FQ38</f>
        <v>×</v>
      </c>
      <c r="FR36" s="208" t="str">
        <f ca="1">空き状況確認テーブル!FR38</f>
        <v>×</v>
      </c>
      <c r="FS36" s="208" t="str">
        <f ca="1">空き状況確認テーブル!FS38</f>
        <v>×</v>
      </c>
      <c r="FT36" s="208" t="str">
        <f ca="1">空き状況確認テーブル!FT38</f>
        <v>×</v>
      </c>
      <c r="FU36" s="208" t="str">
        <f ca="1">空き状況確認テーブル!FU38</f>
        <v>×</v>
      </c>
      <c r="FV36" s="208" t="str">
        <f ca="1">空き状況確認テーブル!FV38</f>
        <v>×</v>
      </c>
      <c r="FW36" s="208" t="str">
        <f ca="1">空き状況確認テーブル!FW38</f>
        <v>×</v>
      </c>
      <c r="FX36" s="208" t="str">
        <f ca="1">空き状況確認テーブル!FX38</f>
        <v>×</v>
      </c>
      <c r="FY36" s="123" t="str">
        <f ca="1">空き状況確認テーブル!FY38</f>
        <v>×</v>
      </c>
    </row>
    <row r="37" spans="1:181">
      <c r="A37" s="40"/>
      <c r="B37" s="171" t="s">
        <v>356</v>
      </c>
      <c r="C37" s="197" t="s">
        <v>448</v>
      </c>
      <c r="D37" s="11" t="s">
        <v>180</v>
      </c>
      <c r="E37" s="10" t="str">
        <f>INDEX(施設情報!$D$1:$D$1000,MATCH(D37,施設情報!$C$1:$C$1000,0))</f>
        <v>1</v>
      </c>
      <c r="F37" s="11"/>
      <c r="G37" s="8" t="str">
        <f t="shared" si="15"/>
        <v>031-46391</v>
      </c>
      <c r="H37" s="10" t="str">
        <f t="shared" si="16"/>
        <v>031-46392</v>
      </c>
      <c r="I37" s="10" t="str">
        <f t="shared" si="17"/>
        <v>031-46393</v>
      </c>
      <c r="J37" s="10" t="str">
        <f t="shared" si="18"/>
        <v>031-46394</v>
      </c>
      <c r="K37" s="10" t="str">
        <f t="shared" si="19"/>
        <v>031-46395</v>
      </c>
      <c r="L37" s="10" t="str">
        <f t="shared" si="20"/>
        <v>031-46396</v>
      </c>
      <c r="M37" s="10" t="str">
        <f t="shared" si="21"/>
        <v>031-46397</v>
      </c>
      <c r="N37" s="121" t="str">
        <f ca="1">空き状況確認テーブル!N39</f>
        <v>△</v>
      </c>
      <c r="O37" s="122" t="str">
        <f ca="1">空き状況確認テーブル!O39</f>
        <v>△</v>
      </c>
      <c r="P37" s="122" t="str">
        <f ca="1">空き状況確認テーブル!P39</f>
        <v>△</v>
      </c>
      <c r="Q37" s="122" t="str">
        <f ca="1">空き状況確認テーブル!Q39</f>
        <v>△</v>
      </c>
      <c r="R37" s="122" t="str">
        <f ca="1">空き状況確認テーブル!R39</f>
        <v>△</v>
      </c>
      <c r="S37" s="122" t="str">
        <f ca="1">空き状況確認テーブル!S39</f>
        <v>△</v>
      </c>
      <c r="T37" s="219" t="str">
        <f ca="1">IF(COUNTIF(空き状況確認テーブル!T39:V39,"×")&lt;&gt;0,"×",IF(COUNTIF(空き状況確認テーブル!T39:V39,"△")&lt;&gt;0,"△",IF(COUNTIF(空き状況確認テーブル!T39:V39,"△")&lt;&gt;0,"△","〇")))</f>
        <v>×</v>
      </c>
      <c r="U37" s="220"/>
      <c r="V37" s="221"/>
      <c r="W37" s="222" t="str">
        <f ca="1">IF(COUNTIF(空き状況確認テーブル!W39:Z39,"×")&lt;&gt;0,"×",IF(COUNTIF(空き状況確認テーブル!W39:Z39,"△")&lt;&gt;0,"△",IF(COUNTIF(空き状況確認テーブル!W39:Z39,"△")&lt;&gt;0,"△","〇")))</f>
        <v>×</v>
      </c>
      <c r="X37" s="222"/>
      <c r="Y37" s="222"/>
      <c r="Z37" s="222"/>
      <c r="AA37" s="222" t="str">
        <f ca="1">IF(COUNTIF(空き状況確認テーブル!AA39:AD39,"×")&lt;&gt;0,"×",IF(COUNTIF(空き状況確認テーブル!AA39:AD39,"△")&lt;&gt;0,"△",IF(COUNTIF(空き状況確認テーブル!AA39:AD39,"△")&lt;&gt;0,"△","〇")))</f>
        <v>×</v>
      </c>
      <c r="AB37" s="222"/>
      <c r="AC37" s="222"/>
      <c r="AD37" s="222"/>
      <c r="AE37" s="222" t="str">
        <f ca="1">IF(COUNTIF(空き状況確認テーブル!AE39:AH39,"×")&lt;&gt;0,"×",IF(COUNTIF(空き状況確認テーブル!AE39:AH39,"△")&lt;&gt;0,"△",IF(COUNTIF(空き状況確認テーブル!AE39:AH39,"△")&lt;&gt;0,"△","〇")))</f>
        <v>×</v>
      </c>
      <c r="AF37" s="222"/>
      <c r="AG37" s="222"/>
      <c r="AH37" s="222"/>
      <c r="AI37" s="219" t="str">
        <f ca="1">IF(COUNTIF(空き状況確認テーブル!AI39:AK39,"×")&lt;&gt;0,"×",IF(COUNTIF(空き状況確認テーブル!AI39:AK39,"△")&lt;&gt;0,"△",IF(COUNTIF(空き状況確認テーブル!AI39:AK39,"△")&lt;&gt;0,"△","〇")))</f>
        <v>△</v>
      </c>
      <c r="AJ37" s="220"/>
      <c r="AK37" s="223"/>
      <c r="AL37" s="121" t="str">
        <f ca="1">空き状況確認テーブル!AL39</f>
        <v>△</v>
      </c>
      <c r="AM37" s="122" t="str">
        <f ca="1">空き状況確認テーブル!AM39</f>
        <v>△</v>
      </c>
      <c r="AN37" s="122" t="str">
        <f ca="1">空き状況確認テーブル!AN39</f>
        <v>△</v>
      </c>
      <c r="AO37" s="122" t="str">
        <f ca="1">空き状況確認テーブル!AO39</f>
        <v>△</v>
      </c>
      <c r="AP37" s="122" t="str">
        <f ca="1">空き状況確認テーブル!AP39</f>
        <v>△</v>
      </c>
      <c r="AQ37" s="122" t="str">
        <f ca="1">空き状況確認テーブル!AQ39</f>
        <v>△</v>
      </c>
      <c r="AR37" s="219" t="str">
        <f ca="1">IF(COUNTIF(空き状況確認テーブル!AR39:AT39,"×")&lt;&gt;0,"×",IF(COUNTIF(空き状況確認テーブル!AR39:AT39,"△")&lt;&gt;0,"△",IF(COUNTIF(空き状況確認テーブル!AR39:AT39,"△")&lt;&gt;0,"△","〇")))</f>
        <v>×</v>
      </c>
      <c r="AS37" s="220"/>
      <c r="AT37" s="221"/>
      <c r="AU37" s="222" t="str">
        <f ca="1">IF(COUNTIF(空き状況確認テーブル!AU39:AX39,"×")&lt;&gt;0,"×",IF(COUNTIF(空き状況確認テーブル!AU39:AX39,"△")&lt;&gt;0,"△",IF(COUNTIF(空き状況確認テーブル!AU39:AX39,"△")&lt;&gt;0,"△","〇")))</f>
        <v>×</v>
      </c>
      <c r="AV37" s="222"/>
      <c r="AW37" s="222"/>
      <c r="AX37" s="222"/>
      <c r="AY37" s="222" t="str">
        <f ca="1">IF(COUNTIF(空き状況確認テーブル!AY39:BB39,"×")&lt;&gt;0,"×",IF(COUNTIF(空き状況確認テーブル!AY39:BB39,"△")&lt;&gt;0,"△",IF(COUNTIF(空き状況確認テーブル!AY39:BB39,"△")&lt;&gt;0,"△","〇")))</f>
        <v>×</v>
      </c>
      <c r="AZ37" s="222"/>
      <c r="BA37" s="222"/>
      <c r="BB37" s="222"/>
      <c r="BC37" s="222" t="str">
        <f ca="1">IF(COUNTIF(空き状況確認テーブル!BC39:BF39,"×")&lt;&gt;0,"×",IF(COUNTIF(空き状況確認テーブル!BC39:BF39,"△")&lt;&gt;0,"△",IF(COUNTIF(空き状況確認テーブル!BC39:BF39,"△")&lt;&gt;0,"△","〇")))</f>
        <v>×</v>
      </c>
      <c r="BD37" s="222"/>
      <c r="BE37" s="222"/>
      <c r="BF37" s="222"/>
      <c r="BG37" s="219" t="str">
        <f ca="1">IF(COUNTIF(空き状況確認テーブル!BG39:BI39,"×")&lt;&gt;0,"×",IF(COUNTIF(空き状況確認テーブル!BG39:BI39,"△")&lt;&gt;0,"△",IF(COUNTIF(空き状況確認テーブル!BG39:BI39,"△")&lt;&gt;0,"△","〇")))</f>
        <v>△</v>
      </c>
      <c r="BH37" s="220"/>
      <c r="BI37" s="223"/>
      <c r="BJ37" s="121" t="str">
        <f ca="1">空き状況確認テーブル!BJ39</f>
        <v>△</v>
      </c>
      <c r="BK37" s="122" t="str">
        <f ca="1">空き状況確認テーブル!BK39</f>
        <v>△</v>
      </c>
      <c r="BL37" s="122" t="str">
        <f ca="1">空き状況確認テーブル!BL39</f>
        <v>△</v>
      </c>
      <c r="BM37" s="122" t="str">
        <f ca="1">空き状況確認テーブル!BM39</f>
        <v>△</v>
      </c>
      <c r="BN37" s="122" t="str">
        <f ca="1">空き状況確認テーブル!BN39</f>
        <v>△</v>
      </c>
      <c r="BO37" s="122" t="str">
        <f ca="1">空き状況確認テーブル!BO39</f>
        <v>△</v>
      </c>
      <c r="BP37" s="219" t="str">
        <f ca="1">IF(COUNTIF(空き状況確認テーブル!BP39:BR39,"×")&lt;&gt;0,"×",IF(COUNTIF(空き状況確認テーブル!BP39:BR39,"△")&lt;&gt;0,"△",IF(COUNTIF(空き状況確認テーブル!BP39:BR39,"△")&lt;&gt;0,"△","〇")))</f>
        <v>×</v>
      </c>
      <c r="BQ37" s="220"/>
      <c r="BR37" s="221"/>
      <c r="BS37" s="222" t="str">
        <f ca="1">IF(COUNTIF(空き状況確認テーブル!BS39:BV39,"×")&lt;&gt;0,"×",IF(COUNTIF(空き状況確認テーブル!BS39:BV39,"△")&lt;&gt;0,"△",IF(COUNTIF(空き状況確認テーブル!BS39:BV39,"△")&lt;&gt;0,"△","〇")))</f>
        <v>×</v>
      </c>
      <c r="BT37" s="222"/>
      <c r="BU37" s="222"/>
      <c r="BV37" s="222"/>
      <c r="BW37" s="222" t="str">
        <f ca="1">IF(COUNTIF(空き状況確認テーブル!BW39:BZ39,"×")&lt;&gt;0,"×",IF(COUNTIF(空き状況確認テーブル!BW39:BZ39,"△")&lt;&gt;0,"△",IF(COUNTIF(空き状況確認テーブル!BW39:BZ39,"△")&lt;&gt;0,"△","〇")))</f>
        <v>×</v>
      </c>
      <c r="BX37" s="222"/>
      <c r="BY37" s="222"/>
      <c r="BZ37" s="222"/>
      <c r="CA37" s="222" t="str">
        <f ca="1">IF(COUNTIF(空き状況確認テーブル!CA39:CD39,"×")&lt;&gt;0,"×",IF(COUNTIF(空き状況確認テーブル!CA39:CD39,"△")&lt;&gt;0,"△",IF(COUNTIF(空き状況確認テーブル!CA39:CD39,"△")&lt;&gt;0,"△","〇")))</f>
        <v>×</v>
      </c>
      <c r="CB37" s="222"/>
      <c r="CC37" s="222"/>
      <c r="CD37" s="222"/>
      <c r="CE37" s="219" t="str">
        <f ca="1">IF(COUNTIF(空き状況確認テーブル!CE39:CG39,"×")&lt;&gt;0,"×",IF(COUNTIF(空き状況確認テーブル!CE39:CG39,"△")&lt;&gt;0,"△",IF(COUNTIF(空き状況確認テーブル!CE39:CG39,"△")&lt;&gt;0,"△","〇")))</f>
        <v>△</v>
      </c>
      <c r="CF37" s="220"/>
      <c r="CG37" s="223"/>
      <c r="CH37" s="121" t="str">
        <f ca="1">空き状況確認テーブル!CH39</f>
        <v>△</v>
      </c>
      <c r="CI37" s="122" t="str">
        <f ca="1">空き状況確認テーブル!CI39</f>
        <v>△</v>
      </c>
      <c r="CJ37" s="122" t="str">
        <f ca="1">空き状況確認テーブル!CJ39</f>
        <v>△</v>
      </c>
      <c r="CK37" s="122" t="str">
        <f ca="1">空き状況確認テーブル!CK39</f>
        <v>△</v>
      </c>
      <c r="CL37" s="122" t="str">
        <f ca="1">空き状況確認テーブル!CL39</f>
        <v>△</v>
      </c>
      <c r="CM37" s="122" t="str">
        <f ca="1">空き状況確認テーブル!CM39</f>
        <v>△</v>
      </c>
      <c r="CN37" s="219" t="str">
        <f ca="1">IF(COUNTIF(空き状況確認テーブル!CN39:CP39,"×")&lt;&gt;0,"×",IF(COUNTIF(空き状況確認テーブル!CN39:CP39,"△")&lt;&gt;0,"△",IF(COUNTIF(空き状況確認テーブル!CN39:CP39,"△")&lt;&gt;0,"△","〇")))</f>
        <v>×</v>
      </c>
      <c r="CO37" s="220"/>
      <c r="CP37" s="221"/>
      <c r="CQ37" s="222" t="str">
        <f ca="1">IF(COUNTIF(空き状況確認テーブル!CQ39:CT39,"×")&lt;&gt;0,"×",IF(COUNTIF(空き状況確認テーブル!CQ39:CT39,"△")&lt;&gt;0,"△",IF(COUNTIF(空き状況確認テーブル!CQ39:CT39,"△")&lt;&gt;0,"△","〇")))</f>
        <v>×</v>
      </c>
      <c r="CR37" s="222"/>
      <c r="CS37" s="222"/>
      <c r="CT37" s="222"/>
      <c r="CU37" s="222" t="str">
        <f ca="1">IF(COUNTIF(空き状況確認テーブル!CU39:CX39,"×")&lt;&gt;0,"×",IF(COUNTIF(空き状況確認テーブル!CU39:CX39,"△")&lt;&gt;0,"△",IF(COUNTIF(空き状況確認テーブル!CU39:CX39,"△")&lt;&gt;0,"△","〇")))</f>
        <v>×</v>
      </c>
      <c r="CV37" s="222"/>
      <c r="CW37" s="222"/>
      <c r="CX37" s="222"/>
      <c r="CY37" s="222" t="str">
        <f ca="1">IF(COUNTIF(空き状況確認テーブル!CY39:DB39,"×")&lt;&gt;0,"×",IF(COUNTIF(空き状況確認テーブル!CY39:DB39,"△")&lt;&gt;0,"△",IF(COUNTIF(空き状況確認テーブル!CY39:DB39,"△")&lt;&gt;0,"△","〇")))</f>
        <v>×</v>
      </c>
      <c r="CZ37" s="222"/>
      <c r="DA37" s="222"/>
      <c r="DB37" s="222"/>
      <c r="DC37" s="219" t="str">
        <f ca="1">IF(COUNTIF(空き状況確認テーブル!DC39:DE39,"×")&lt;&gt;0,"×",IF(COUNTIF(空き状況確認テーブル!DC39:DE39,"△")&lt;&gt;0,"△",IF(COUNTIF(空き状況確認テーブル!DC39:DE39,"△")&lt;&gt;0,"△","〇")))</f>
        <v>△</v>
      </c>
      <c r="DD37" s="220"/>
      <c r="DE37" s="223"/>
      <c r="DF37" s="121" t="str">
        <f ca="1">空き状況確認テーブル!DF39</f>
        <v>△</v>
      </c>
      <c r="DG37" s="122" t="str">
        <f ca="1">空き状況確認テーブル!DG39</f>
        <v>△</v>
      </c>
      <c r="DH37" s="122" t="str">
        <f ca="1">空き状況確認テーブル!DH39</f>
        <v>△</v>
      </c>
      <c r="DI37" s="122" t="str">
        <f ca="1">空き状況確認テーブル!DI39</f>
        <v>△</v>
      </c>
      <c r="DJ37" s="122" t="str">
        <f ca="1">空き状況確認テーブル!DJ39</f>
        <v>△</v>
      </c>
      <c r="DK37" s="122" t="str">
        <f ca="1">空き状況確認テーブル!DK39</f>
        <v>△</v>
      </c>
      <c r="DL37" s="219" t="str">
        <f ca="1">IF(COUNTIF(空き状況確認テーブル!DL39:DN39,"×")&lt;&gt;0,"×",IF(COUNTIF(空き状況確認テーブル!DL39:DN39,"△")&lt;&gt;0,"△",IF(COUNTIF(空き状況確認テーブル!DL39:DN39,"△")&lt;&gt;0,"△","〇")))</f>
        <v>×</v>
      </c>
      <c r="DM37" s="220"/>
      <c r="DN37" s="221"/>
      <c r="DO37" s="222" t="str">
        <f ca="1">IF(COUNTIF(空き状況確認テーブル!DO39:DR39,"×")&lt;&gt;0,"×",IF(COUNTIF(空き状況確認テーブル!DO39:DR39,"△")&lt;&gt;0,"△",IF(COUNTIF(空き状況確認テーブル!DO39:DR39,"△")&lt;&gt;0,"△","〇")))</f>
        <v>×</v>
      </c>
      <c r="DP37" s="222"/>
      <c r="DQ37" s="222"/>
      <c r="DR37" s="222"/>
      <c r="DS37" s="222" t="str">
        <f ca="1">IF(COUNTIF(空き状況確認テーブル!DS39:DV39,"×")&lt;&gt;0,"×",IF(COUNTIF(空き状況確認テーブル!DS39:DV39,"△")&lt;&gt;0,"△",IF(COUNTIF(空き状況確認テーブル!DS39:DV39,"△")&lt;&gt;0,"△","〇")))</f>
        <v>×</v>
      </c>
      <c r="DT37" s="222"/>
      <c r="DU37" s="222"/>
      <c r="DV37" s="222"/>
      <c r="DW37" s="222" t="str">
        <f ca="1">IF(COUNTIF(空き状況確認テーブル!DW39:DZ39,"×")&lt;&gt;0,"×",IF(COUNTIF(空き状況確認テーブル!DW39:DZ39,"△")&lt;&gt;0,"△",IF(COUNTIF(空き状況確認テーブル!DW39:DZ39,"△")&lt;&gt;0,"△","〇")))</f>
        <v>×</v>
      </c>
      <c r="DX37" s="222"/>
      <c r="DY37" s="222"/>
      <c r="DZ37" s="222"/>
      <c r="EA37" s="219" t="str">
        <f ca="1">IF(COUNTIF(空き状況確認テーブル!EA39:EC39,"×")&lt;&gt;0,"×",IF(COUNTIF(空き状況確認テーブル!EA39:EC39,"△")&lt;&gt;0,"△",IF(COUNTIF(空き状況確認テーブル!EA39:EC39,"△")&lt;&gt;0,"△","〇")))</f>
        <v>△</v>
      </c>
      <c r="EB37" s="220"/>
      <c r="EC37" s="223"/>
      <c r="ED37" s="121" t="str">
        <f ca="1">空き状況確認テーブル!ED39</f>
        <v>×</v>
      </c>
      <c r="EE37" s="122" t="str">
        <f ca="1">空き状況確認テーブル!EE39</f>
        <v>×</v>
      </c>
      <c r="EF37" s="122" t="str">
        <f ca="1">空き状況確認テーブル!EF39</f>
        <v>×</v>
      </c>
      <c r="EG37" s="122" t="str">
        <f ca="1">空き状況確認テーブル!EG39</f>
        <v>×</v>
      </c>
      <c r="EH37" s="122" t="str">
        <f ca="1">空き状況確認テーブル!EH39</f>
        <v>×</v>
      </c>
      <c r="EI37" s="122" t="str">
        <f ca="1">空き状況確認テーブル!EI39</f>
        <v>×</v>
      </c>
      <c r="EJ37" s="219" t="str">
        <f ca="1">IF(COUNTIF(空き状況確認テーブル!EJ39:EL39,"×")&lt;&gt;0,"×",IF(COUNTIF(空き状況確認テーブル!EJ39:EL39,"△")&lt;&gt;0,"△",IF(COUNTIF(空き状況確認テーブル!EJ39:EL39,"△")&lt;&gt;0,"△","〇")))</f>
        <v>×</v>
      </c>
      <c r="EK37" s="220"/>
      <c r="EL37" s="221"/>
      <c r="EM37" s="222" t="str">
        <f ca="1">IF(COUNTIF(空き状況確認テーブル!EM39:EP39,"×")&lt;&gt;0,"×",IF(COUNTIF(空き状況確認テーブル!EM39:EP39,"△")&lt;&gt;0,"△",IF(COUNTIF(空き状況確認テーブル!EM39:EP39,"△")&lt;&gt;0,"△","〇")))</f>
        <v>×</v>
      </c>
      <c r="EN37" s="222"/>
      <c r="EO37" s="222"/>
      <c r="EP37" s="222"/>
      <c r="EQ37" s="222" t="str">
        <f ca="1">IF(COUNTIF(空き状況確認テーブル!EQ39:ET39,"×")&lt;&gt;0,"×",IF(COUNTIF(空き状況確認テーブル!EQ39:ET39,"△")&lt;&gt;0,"△",IF(COUNTIF(空き状況確認テーブル!EQ39:ET39,"△")&lt;&gt;0,"△","〇")))</f>
        <v>×</v>
      </c>
      <c r="ER37" s="222"/>
      <c r="ES37" s="222"/>
      <c r="ET37" s="222"/>
      <c r="EU37" s="222" t="str">
        <f ca="1">IF(COUNTIF(空き状況確認テーブル!EU39:EX39,"×")&lt;&gt;0,"×",IF(COUNTIF(空き状況確認テーブル!EU39:EX39,"△")&lt;&gt;0,"△",IF(COUNTIF(空き状況確認テーブル!EU39:EX39,"△")&lt;&gt;0,"△","〇")))</f>
        <v>×</v>
      </c>
      <c r="EV37" s="222"/>
      <c r="EW37" s="222"/>
      <c r="EX37" s="222"/>
      <c r="EY37" s="219" t="str">
        <f ca="1">IF(COUNTIF(空き状況確認テーブル!EY39:FA39,"×")&lt;&gt;0,"×",IF(COUNTIF(空き状況確認テーブル!EY39:FA39,"△")&lt;&gt;0,"△",IF(COUNTIF(空き状況確認テーブル!EY39:FA39,"△")&lt;&gt;0,"△","〇")))</f>
        <v>×</v>
      </c>
      <c r="EZ37" s="220"/>
      <c r="FA37" s="223"/>
      <c r="FB37" s="121" t="str">
        <f ca="1">空き状況確認テーブル!FB39</f>
        <v>×</v>
      </c>
      <c r="FC37" s="122" t="str">
        <f ca="1">空き状況確認テーブル!FC39</f>
        <v>×</v>
      </c>
      <c r="FD37" s="122" t="str">
        <f ca="1">空き状況確認テーブル!FD39</f>
        <v>×</v>
      </c>
      <c r="FE37" s="122" t="str">
        <f ca="1">空き状況確認テーブル!FE39</f>
        <v>×</v>
      </c>
      <c r="FF37" s="122" t="str">
        <f ca="1">空き状況確認テーブル!FF39</f>
        <v>×</v>
      </c>
      <c r="FG37" s="122" t="str">
        <f ca="1">空き状況確認テーブル!FG39</f>
        <v>×</v>
      </c>
      <c r="FH37" s="219" t="str">
        <f ca="1">IF(COUNTIF(空き状況確認テーブル!FH39:FJ39,"×")&lt;&gt;0,"×",IF(COUNTIF(空き状況確認テーブル!FH39:FJ39,"△")&lt;&gt;0,"△",IF(COUNTIF(空き状況確認テーブル!FH39:FJ39,"△")&lt;&gt;0,"△","〇")))</f>
        <v>×</v>
      </c>
      <c r="FI37" s="220"/>
      <c r="FJ37" s="221"/>
      <c r="FK37" s="222" t="str">
        <f ca="1">IF(COUNTIF(空き状況確認テーブル!FK39:FN39,"×")&lt;&gt;0,"×",IF(COUNTIF(空き状況確認テーブル!FK39:FN39,"△")&lt;&gt;0,"△",IF(COUNTIF(空き状況確認テーブル!FK39:FN39,"△")&lt;&gt;0,"△","〇")))</f>
        <v>×</v>
      </c>
      <c r="FL37" s="222"/>
      <c r="FM37" s="222"/>
      <c r="FN37" s="222"/>
      <c r="FO37" s="222" t="str">
        <f ca="1">IF(COUNTIF(空き状況確認テーブル!FO39:FR39,"×")&lt;&gt;0,"×",IF(COUNTIF(空き状況確認テーブル!FO39:FR39,"△")&lt;&gt;0,"△",IF(COUNTIF(空き状況確認テーブル!FO39:FR39,"△")&lt;&gt;0,"△","〇")))</f>
        <v>×</v>
      </c>
      <c r="FP37" s="222"/>
      <c r="FQ37" s="222"/>
      <c r="FR37" s="222"/>
      <c r="FS37" s="222" t="str">
        <f ca="1">IF(COUNTIF(空き状況確認テーブル!FS39:FV39,"×")&lt;&gt;0,"×",IF(COUNTIF(空き状況確認テーブル!FS39:FV39,"△")&lt;&gt;0,"△",IF(COUNTIF(空き状況確認テーブル!FS39:FV39,"△")&lt;&gt;0,"△","〇")))</f>
        <v>×</v>
      </c>
      <c r="FT37" s="222"/>
      <c r="FU37" s="222"/>
      <c r="FV37" s="222"/>
      <c r="FW37" s="219" t="str">
        <f ca="1">IF(COUNTIF(空き状況確認テーブル!FW39:FY39,"×")&lt;&gt;0,"×",IF(COUNTIF(空き状況確認テーブル!FW39:FY39,"△")&lt;&gt;0,"△",IF(COUNTIF(空き状況確認テーブル!FW39:FY39,"△")&lt;&gt;0,"△","〇")))</f>
        <v>×</v>
      </c>
      <c r="FX37" s="220"/>
      <c r="FY37" s="223"/>
    </row>
    <row r="38" spans="1:181">
      <c r="A38" s="40"/>
      <c r="B38" s="170" t="s">
        <v>356</v>
      </c>
      <c r="C38" s="197" t="s">
        <v>330</v>
      </c>
      <c r="D38" s="11" t="s">
        <v>183</v>
      </c>
      <c r="E38" s="10" t="str">
        <f>INDEX(施設情報!$D$1:$D$1000,MATCH(D38,施設情報!$C$1:$C$1000,0))</f>
        <v>1</v>
      </c>
      <c r="F38" s="11"/>
      <c r="G38" s="8" t="str">
        <f t="shared" si="15"/>
        <v>034-46391</v>
      </c>
      <c r="H38" s="10" t="str">
        <f t="shared" si="16"/>
        <v>034-46392</v>
      </c>
      <c r="I38" s="10" t="str">
        <f t="shared" si="17"/>
        <v>034-46393</v>
      </c>
      <c r="J38" s="10" t="str">
        <f t="shared" si="18"/>
        <v>034-46394</v>
      </c>
      <c r="K38" s="10" t="str">
        <f t="shared" si="19"/>
        <v>034-46395</v>
      </c>
      <c r="L38" s="10" t="str">
        <f t="shared" si="20"/>
        <v>034-46396</v>
      </c>
      <c r="M38" s="10" t="str">
        <f t="shared" si="21"/>
        <v>034-46397</v>
      </c>
      <c r="N38" s="121" t="str">
        <f ca="1">空き状況確認テーブル!N43</f>
        <v>△</v>
      </c>
      <c r="O38" s="122" t="str">
        <f ca="1">空き状況確認テーブル!O43</f>
        <v>△</v>
      </c>
      <c r="P38" s="122" t="str">
        <f ca="1">空き状況確認テーブル!P43</f>
        <v>△</v>
      </c>
      <c r="Q38" s="122" t="str">
        <f ca="1">空き状況確認テーブル!Q43</f>
        <v>△</v>
      </c>
      <c r="R38" s="122" t="str">
        <f ca="1">空き状況確認テーブル!R43</f>
        <v>△</v>
      </c>
      <c r="S38" s="122" t="str">
        <f ca="1">空き状況確認テーブル!S43</f>
        <v>△</v>
      </c>
      <c r="T38" s="219" t="str">
        <f ca="1">IF(COUNTIF(空き状況確認テーブル!T43:V43,"×")&lt;&gt;0,"×",IF(COUNTIF(空き状況確認テーブル!T43:V43,"△")&lt;&gt;0,"△",IF(COUNTIF(空き状況確認テーブル!T43:V43,"△")&lt;&gt;0,"△","〇")))</f>
        <v>×</v>
      </c>
      <c r="U38" s="220"/>
      <c r="V38" s="221"/>
      <c r="W38" s="222" t="str">
        <f ca="1">IF(COUNTIF(空き状況確認テーブル!W43:Z43,"×")&lt;&gt;0,"×",IF(COUNTIF(空き状況確認テーブル!W43:Z43,"△")&lt;&gt;0,"△",IF(COUNTIF(空き状況確認テーブル!W43:Z43,"△")&lt;&gt;0,"△","〇")))</f>
        <v>×</v>
      </c>
      <c r="X38" s="222"/>
      <c r="Y38" s="222"/>
      <c r="Z38" s="222"/>
      <c r="AA38" s="222" t="str">
        <f ca="1">IF(COUNTIF(空き状況確認テーブル!AA43:AD43,"×")&lt;&gt;0,"×",IF(COUNTIF(空き状況確認テーブル!AA43:AD43,"△")&lt;&gt;0,"△",IF(COUNTIF(空き状況確認テーブル!AA43:AD43,"△")&lt;&gt;0,"△","〇")))</f>
        <v>×</v>
      </c>
      <c r="AB38" s="222"/>
      <c r="AC38" s="222"/>
      <c r="AD38" s="222"/>
      <c r="AE38" s="222" t="str">
        <f ca="1">IF(COUNTIF(空き状況確認テーブル!AE43:AH43,"×")&lt;&gt;0,"×",IF(COUNTIF(空き状況確認テーブル!AE43:AH43,"△")&lt;&gt;0,"△",IF(COUNTIF(空き状況確認テーブル!AE43:AH43,"△")&lt;&gt;0,"△","〇")))</f>
        <v>×</v>
      </c>
      <c r="AF38" s="222"/>
      <c r="AG38" s="222"/>
      <c r="AH38" s="222"/>
      <c r="AI38" s="219" t="str">
        <f ca="1">IF(COUNTIF(空き状況確認テーブル!AI43:AK43,"×")&lt;&gt;0,"×",IF(COUNTIF(空き状況確認テーブル!AI43:AK43,"△")&lt;&gt;0,"△",IF(COUNTIF(空き状況確認テーブル!AI43:AK43,"△")&lt;&gt;0,"△","〇")))</f>
        <v>△</v>
      </c>
      <c r="AJ38" s="220"/>
      <c r="AK38" s="223"/>
      <c r="AL38" s="121" t="str">
        <f ca="1">空き状況確認テーブル!AL43</f>
        <v>△</v>
      </c>
      <c r="AM38" s="122" t="str">
        <f ca="1">空き状況確認テーブル!AM43</f>
        <v>△</v>
      </c>
      <c r="AN38" s="122" t="str">
        <f ca="1">空き状況確認テーブル!AN43</f>
        <v>△</v>
      </c>
      <c r="AO38" s="122" t="str">
        <f ca="1">空き状況確認テーブル!AO43</f>
        <v>△</v>
      </c>
      <c r="AP38" s="122" t="str">
        <f ca="1">空き状況確認テーブル!AP43</f>
        <v>△</v>
      </c>
      <c r="AQ38" s="122" t="str">
        <f ca="1">空き状況確認テーブル!AQ43</f>
        <v>△</v>
      </c>
      <c r="AR38" s="219" t="str">
        <f ca="1">IF(COUNTIF(空き状況確認テーブル!AR43:AT43,"×")&lt;&gt;0,"×",IF(COUNTIF(空き状況確認テーブル!AR43:AT43,"△")&lt;&gt;0,"△",IF(COUNTIF(空き状況確認テーブル!AR43:AT43,"△")&lt;&gt;0,"△","〇")))</f>
        <v>×</v>
      </c>
      <c r="AS38" s="220"/>
      <c r="AT38" s="221"/>
      <c r="AU38" s="222" t="str">
        <f ca="1">IF(COUNTIF(空き状況確認テーブル!AU43:AX43,"×")&lt;&gt;0,"×",IF(COUNTIF(空き状況確認テーブル!AU43:AX43,"△")&lt;&gt;0,"△",IF(COUNTIF(空き状況確認テーブル!AU43:AX43,"△")&lt;&gt;0,"△","〇")))</f>
        <v>×</v>
      </c>
      <c r="AV38" s="222"/>
      <c r="AW38" s="222"/>
      <c r="AX38" s="222"/>
      <c r="AY38" s="222" t="str">
        <f ca="1">IF(COUNTIF(空き状況確認テーブル!AY43:BB43,"×")&lt;&gt;0,"×",IF(COUNTIF(空き状況確認テーブル!AY43:BB43,"△")&lt;&gt;0,"△",IF(COUNTIF(空き状況確認テーブル!AY43:BB43,"△")&lt;&gt;0,"△","〇")))</f>
        <v>×</v>
      </c>
      <c r="AZ38" s="222"/>
      <c r="BA38" s="222"/>
      <c r="BB38" s="222"/>
      <c r="BC38" s="222" t="str">
        <f ca="1">IF(COUNTIF(空き状況確認テーブル!BC43:BF43,"×")&lt;&gt;0,"×",IF(COUNTIF(空き状況確認テーブル!BC43:BF43,"△")&lt;&gt;0,"△",IF(COUNTIF(空き状況確認テーブル!BC43:BF43,"△")&lt;&gt;0,"△","〇")))</f>
        <v>×</v>
      </c>
      <c r="BD38" s="222"/>
      <c r="BE38" s="222"/>
      <c r="BF38" s="222"/>
      <c r="BG38" s="219" t="str">
        <f ca="1">IF(COUNTIF(空き状況確認テーブル!BG43:BI43,"×")&lt;&gt;0,"×",IF(COUNTIF(空き状況確認テーブル!BG43:BI43,"△")&lt;&gt;0,"△",IF(COUNTIF(空き状況確認テーブル!BG43:BI43,"△")&lt;&gt;0,"△","〇")))</f>
        <v>△</v>
      </c>
      <c r="BH38" s="220"/>
      <c r="BI38" s="223"/>
      <c r="BJ38" s="121" t="str">
        <f ca="1">空き状況確認テーブル!BJ43</f>
        <v>△</v>
      </c>
      <c r="BK38" s="122" t="str">
        <f ca="1">空き状況確認テーブル!BK43</f>
        <v>△</v>
      </c>
      <c r="BL38" s="122" t="str">
        <f ca="1">空き状況確認テーブル!BL43</f>
        <v>△</v>
      </c>
      <c r="BM38" s="122" t="str">
        <f ca="1">空き状況確認テーブル!BM43</f>
        <v>△</v>
      </c>
      <c r="BN38" s="122" t="str">
        <f ca="1">空き状況確認テーブル!BN43</f>
        <v>△</v>
      </c>
      <c r="BO38" s="122" t="str">
        <f ca="1">空き状況確認テーブル!BO43</f>
        <v>△</v>
      </c>
      <c r="BP38" s="219" t="str">
        <f ca="1">IF(COUNTIF(空き状況確認テーブル!BP43:BR43,"×")&lt;&gt;0,"×",IF(COUNTIF(空き状況確認テーブル!BP43:BR43,"△")&lt;&gt;0,"△",IF(COUNTIF(空き状況確認テーブル!BP43:BR43,"△")&lt;&gt;0,"△","〇")))</f>
        <v>×</v>
      </c>
      <c r="BQ38" s="220"/>
      <c r="BR38" s="221"/>
      <c r="BS38" s="222" t="str">
        <f ca="1">IF(COUNTIF(空き状況確認テーブル!BS43:BV43,"×")&lt;&gt;0,"×",IF(COUNTIF(空き状況確認テーブル!BS43:BV43,"△")&lt;&gt;0,"△",IF(COUNTIF(空き状況確認テーブル!BS43:BV43,"△")&lt;&gt;0,"△","〇")))</f>
        <v>×</v>
      </c>
      <c r="BT38" s="222"/>
      <c r="BU38" s="222"/>
      <c r="BV38" s="222"/>
      <c r="BW38" s="222" t="str">
        <f ca="1">IF(COUNTIF(空き状況確認テーブル!BW43:BZ43,"×")&lt;&gt;0,"×",IF(COUNTIF(空き状況確認テーブル!BW43:BZ43,"△")&lt;&gt;0,"△",IF(COUNTIF(空き状況確認テーブル!BW43:BZ43,"△")&lt;&gt;0,"△","〇")))</f>
        <v>×</v>
      </c>
      <c r="BX38" s="222"/>
      <c r="BY38" s="222"/>
      <c r="BZ38" s="222"/>
      <c r="CA38" s="222" t="str">
        <f ca="1">IF(COUNTIF(空き状況確認テーブル!CA43:CD43,"×")&lt;&gt;0,"×",IF(COUNTIF(空き状況確認テーブル!CA43:CD43,"△")&lt;&gt;0,"△",IF(COUNTIF(空き状況確認テーブル!CA43:CD43,"△")&lt;&gt;0,"△","〇")))</f>
        <v>×</v>
      </c>
      <c r="CB38" s="222"/>
      <c r="CC38" s="222"/>
      <c r="CD38" s="222"/>
      <c r="CE38" s="219" t="str">
        <f ca="1">IF(COUNTIF(空き状況確認テーブル!CE43:CG43,"×")&lt;&gt;0,"×",IF(COUNTIF(空き状況確認テーブル!CE43:CG43,"△")&lt;&gt;0,"△",IF(COUNTIF(空き状況確認テーブル!CE43:CG43,"△")&lt;&gt;0,"△","〇")))</f>
        <v>△</v>
      </c>
      <c r="CF38" s="220"/>
      <c r="CG38" s="223"/>
      <c r="CH38" s="121" t="str">
        <f ca="1">空き状況確認テーブル!CH43</f>
        <v>△</v>
      </c>
      <c r="CI38" s="122" t="str">
        <f ca="1">空き状況確認テーブル!CI43</f>
        <v>△</v>
      </c>
      <c r="CJ38" s="122" t="str">
        <f ca="1">空き状況確認テーブル!CJ43</f>
        <v>△</v>
      </c>
      <c r="CK38" s="122" t="str">
        <f ca="1">空き状況確認テーブル!CK43</f>
        <v>△</v>
      </c>
      <c r="CL38" s="122" t="str">
        <f ca="1">空き状況確認テーブル!CL43</f>
        <v>△</v>
      </c>
      <c r="CM38" s="122" t="str">
        <f ca="1">空き状況確認テーブル!CM43</f>
        <v>△</v>
      </c>
      <c r="CN38" s="219" t="str">
        <f ca="1">IF(COUNTIF(空き状況確認テーブル!CN43:CP43,"×")&lt;&gt;0,"×",IF(COUNTIF(空き状況確認テーブル!CN43:CP43,"△")&lt;&gt;0,"△",IF(COUNTIF(空き状況確認テーブル!CN43:CP43,"△")&lt;&gt;0,"△","〇")))</f>
        <v>×</v>
      </c>
      <c r="CO38" s="220"/>
      <c r="CP38" s="221"/>
      <c r="CQ38" s="222" t="str">
        <f ca="1">IF(COUNTIF(空き状況確認テーブル!CQ43:CT43,"×")&lt;&gt;0,"×",IF(COUNTIF(空き状況確認テーブル!CQ43:CT43,"△")&lt;&gt;0,"△",IF(COUNTIF(空き状況確認テーブル!CQ43:CT43,"△")&lt;&gt;0,"△","〇")))</f>
        <v>×</v>
      </c>
      <c r="CR38" s="222"/>
      <c r="CS38" s="222"/>
      <c r="CT38" s="222"/>
      <c r="CU38" s="222" t="str">
        <f ca="1">IF(COUNTIF(空き状況確認テーブル!CU43:CX43,"×")&lt;&gt;0,"×",IF(COUNTIF(空き状況確認テーブル!CU43:CX43,"△")&lt;&gt;0,"△",IF(COUNTIF(空き状況確認テーブル!CU43:CX43,"△")&lt;&gt;0,"△","〇")))</f>
        <v>×</v>
      </c>
      <c r="CV38" s="222"/>
      <c r="CW38" s="222"/>
      <c r="CX38" s="222"/>
      <c r="CY38" s="222" t="str">
        <f ca="1">IF(COUNTIF(空き状況確認テーブル!CY43:DB43,"×")&lt;&gt;0,"×",IF(COUNTIF(空き状況確認テーブル!CY43:DB43,"△")&lt;&gt;0,"△",IF(COUNTIF(空き状況確認テーブル!CY43:DB43,"△")&lt;&gt;0,"△","〇")))</f>
        <v>×</v>
      </c>
      <c r="CZ38" s="222"/>
      <c r="DA38" s="222"/>
      <c r="DB38" s="222"/>
      <c r="DC38" s="219" t="str">
        <f ca="1">IF(COUNTIF(空き状況確認テーブル!DC43:DE43,"×")&lt;&gt;0,"×",IF(COUNTIF(空き状況確認テーブル!DC43:DE43,"△")&lt;&gt;0,"△",IF(COUNTIF(空き状況確認テーブル!DC43:DE43,"△")&lt;&gt;0,"△","〇")))</f>
        <v>△</v>
      </c>
      <c r="DD38" s="220"/>
      <c r="DE38" s="223"/>
      <c r="DF38" s="121" t="str">
        <f ca="1">空き状況確認テーブル!DF43</f>
        <v>△</v>
      </c>
      <c r="DG38" s="122" t="str">
        <f ca="1">空き状況確認テーブル!DG43</f>
        <v>△</v>
      </c>
      <c r="DH38" s="122" t="str">
        <f ca="1">空き状況確認テーブル!DH43</f>
        <v>△</v>
      </c>
      <c r="DI38" s="122" t="str">
        <f ca="1">空き状況確認テーブル!DI43</f>
        <v>△</v>
      </c>
      <c r="DJ38" s="122" t="str">
        <f ca="1">空き状況確認テーブル!DJ43</f>
        <v>△</v>
      </c>
      <c r="DK38" s="122" t="str">
        <f ca="1">空き状況確認テーブル!DK43</f>
        <v>△</v>
      </c>
      <c r="DL38" s="219" t="str">
        <f ca="1">IF(COUNTIF(空き状況確認テーブル!DL43:DN43,"×")&lt;&gt;0,"×",IF(COUNTIF(空き状況確認テーブル!DL43:DN43,"△")&lt;&gt;0,"△",IF(COUNTIF(空き状況確認テーブル!DL43:DN43,"△")&lt;&gt;0,"△","〇")))</f>
        <v>×</v>
      </c>
      <c r="DM38" s="220"/>
      <c r="DN38" s="221"/>
      <c r="DO38" s="222" t="str">
        <f ca="1">IF(COUNTIF(空き状況確認テーブル!DO43:DR43,"×")&lt;&gt;0,"×",IF(COUNTIF(空き状況確認テーブル!DO43:DR43,"△")&lt;&gt;0,"△",IF(COUNTIF(空き状況確認テーブル!DO43:DR43,"△")&lt;&gt;0,"△","〇")))</f>
        <v>×</v>
      </c>
      <c r="DP38" s="222"/>
      <c r="DQ38" s="222"/>
      <c r="DR38" s="222"/>
      <c r="DS38" s="222" t="str">
        <f ca="1">IF(COUNTIF(空き状況確認テーブル!DS43:DV43,"×")&lt;&gt;0,"×",IF(COUNTIF(空き状況確認テーブル!DS43:DV43,"△")&lt;&gt;0,"△",IF(COUNTIF(空き状況確認テーブル!DS43:DV43,"△")&lt;&gt;0,"△","〇")))</f>
        <v>×</v>
      </c>
      <c r="DT38" s="222"/>
      <c r="DU38" s="222"/>
      <c r="DV38" s="222"/>
      <c r="DW38" s="222" t="str">
        <f ca="1">IF(COUNTIF(空き状況確認テーブル!DW43:DZ43,"×")&lt;&gt;0,"×",IF(COUNTIF(空き状況確認テーブル!DW43:DZ43,"△")&lt;&gt;0,"△",IF(COUNTIF(空き状況確認テーブル!DW43:DZ43,"△")&lt;&gt;0,"△","〇")))</f>
        <v>×</v>
      </c>
      <c r="DX38" s="222"/>
      <c r="DY38" s="222"/>
      <c r="DZ38" s="222"/>
      <c r="EA38" s="219" t="str">
        <f ca="1">IF(COUNTIF(空き状況確認テーブル!EA43:EC43,"×")&lt;&gt;0,"×",IF(COUNTIF(空き状況確認テーブル!EA43:EC43,"△")&lt;&gt;0,"△",IF(COUNTIF(空き状況確認テーブル!EA43:EC43,"△")&lt;&gt;0,"△","〇")))</f>
        <v>△</v>
      </c>
      <c r="EB38" s="220"/>
      <c r="EC38" s="223"/>
      <c r="ED38" s="121" t="str">
        <f ca="1">空き状況確認テーブル!ED43</f>
        <v>×</v>
      </c>
      <c r="EE38" s="122" t="str">
        <f ca="1">空き状況確認テーブル!EE43</f>
        <v>×</v>
      </c>
      <c r="EF38" s="122" t="str">
        <f ca="1">空き状況確認テーブル!EF43</f>
        <v>×</v>
      </c>
      <c r="EG38" s="122" t="str">
        <f ca="1">空き状況確認テーブル!EG43</f>
        <v>×</v>
      </c>
      <c r="EH38" s="122" t="str">
        <f ca="1">空き状況確認テーブル!EH43</f>
        <v>×</v>
      </c>
      <c r="EI38" s="122" t="str">
        <f ca="1">空き状況確認テーブル!EI43</f>
        <v>×</v>
      </c>
      <c r="EJ38" s="219" t="str">
        <f ca="1">IF(COUNTIF(空き状況確認テーブル!EJ43:EL43,"×")&lt;&gt;0,"×",IF(COUNTIF(空き状況確認テーブル!EJ43:EL43,"△")&lt;&gt;0,"△",IF(COUNTIF(空き状況確認テーブル!EJ43:EL43,"△")&lt;&gt;0,"△","〇")))</f>
        <v>×</v>
      </c>
      <c r="EK38" s="220"/>
      <c r="EL38" s="221"/>
      <c r="EM38" s="222" t="str">
        <f ca="1">IF(COUNTIF(空き状況確認テーブル!EM43:EP43,"×")&lt;&gt;0,"×",IF(COUNTIF(空き状況確認テーブル!EM43:EP43,"△")&lt;&gt;0,"△",IF(COUNTIF(空き状況確認テーブル!EM43:EP43,"△")&lt;&gt;0,"△","〇")))</f>
        <v>×</v>
      </c>
      <c r="EN38" s="222"/>
      <c r="EO38" s="222"/>
      <c r="EP38" s="222"/>
      <c r="EQ38" s="222" t="str">
        <f ca="1">IF(COUNTIF(空き状況確認テーブル!EQ43:ET43,"×")&lt;&gt;0,"×",IF(COUNTIF(空き状況確認テーブル!EQ43:ET43,"△")&lt;&gt;0,"△",IF(COUNTIF(空き状況確認テーブル!EQ43:ET43,"△")&lt;&gt;0,"△","〇")))</f>
        <v>×</v>
      </c>
      <c r="ER38" s="222"/>
      <c r="ES38" s="222"/>
      <c r="ET38" s="222"/>
      <c r="EU38" s="222" t="str">
        <f ca="1">IF(COUNTIF(空き状況確認テーブル!EU43:EX43,"×")&lt;&gt;0,"×",IF(COUNTIF(空き状況確認テーブル!EU43:EX43,"△")&lt;&gt;0,"△",IF(COUNTIF(空き状況確認テーブル!EU43:EX43,"△")&lt;&gt;0,"△","〇")))</f>
        <v>×</v>
      </c>
      <c r="EV38" s="222"/>
      <c r="EW38" s="222"/>
      <c r="EX38" s="222"/>
      <c r="EY38" s="219" t="str">
        <f ca="1">IF(COUNTIF(空き状況確認テーブル!EY43:FA43,"×")&lt;&gt;0,"×",IF(COUNTIF(空き状況確認テーブル!EY43:FA43,"△")&lt;&gt;0,"△",IF(COUNTIF(空き状況確認テーブル!EY43:FA43,"△")&lt;&gt;0,"△","〇")))</f>
        <v>×</v>
      </c>
      <c r="EZ38" s="220"/>
      <c r="FA38" s="223"/>
      <c r="FB38" s="121" t="str">
        <f ca="1">空き状況確認テーブル!FB43</f>
        <v>×</v>
      </c>
      <c r="FC38" s="122" t="str">
        <f ca="1">空き状況確認テーブル!FC43</f>
        <v>×</v>
      </c>
      <c r="FD38" s="122" t="str">
        <f ca="1">空き状況確認テーブル!FD43</f>
        <v>×</v>
      </c>
      <c r="FE38" s="122" t="str">
        <f ca="1">空き状況確認テーブル!FE43</f>
        <v>×</v>
      </c>
      <c r="FF38" s="122" t="str">
        <f ca="1">空き状況確認テーブル!FF43</f>
        <v>×</v>
      </c>
      <c r="FG38" s="122" t="str">
        <f ca="1">空き状況確認テーブル!FG43</f>
        <v>×</v>
      </c>
      <c r="FH38" s="219" t="str">
        <f ca="1">IF(COUNTIF(空き状況確認テーブル!FH43:FJ43,"×")&lt;&gt;0,"×",IF(COUNTIF(空き状況確認テーブル!FH43:FJ43,"△")&lt;&gt;0,"△",IF(COUNTIF(空き状況確認テーブル!FH43:FJ43,"△")&lt;&gt;0,"△","〇")))</f>
        <v>×</v>
      </c>
      <c r="FI38" s="220"/>
      <c r="FJ38" s="221"/>
      <c r="FK38" s="222" t="str">
        <f ca="1">IF(COUNTIF(空き状況確認テーブル!FK43:FN43,"×")&lt;&gt;0,"×",IF(COUNTIF(空き状況確認テーブル!FK43:FN43,"△")&lt;&gt;0,"△",IF(COUNTIF(空き状況確認テーブル!FK43:FN43,"△")&lt;&gt;0,"△","〇")))</f>
        <v>×</v>
      </c>
      <c r="FL38" s="222"/>
      <c r="FM38" s="222"/>
      <c r="FN38" s="222"/>
      <c r="FO38" s="222" t="str">
        <f ca="1">IF(COUNTIF(空き状況確認テーブル!FO43:FR43,"×")&lt;&gt;0,"×",IF(COUNTIF(空き状況確認テーブル!FO43:FR43,"△")&lt;&gt;0,"△",IF(COUNTIF(空き状況確認テーブル!FO43:FR43,"△")&lt;&gt;0,"△","〇")))</f>
        <v>×</v>
      </c>
      <c r="FP38" s="222"/>
      <c r="FQ38" s="222"/>
      <c r="FR38" s="222"/>
      <c r="FS38" s="222" t="str">
        <f ca="1">IF(COUNTIF(空き状況確認テーブル!FS43:FV43,"×")&lt;&gt;0,"×",IF(COUNTIF(空き状況確認テーブル!FS43:FV43,"△")&lt;&gt;0,"△",IF(COUNTIF(空き状況確認テーブル!FS43:FV43,"△")&lt;&gt;0,"△","〇")))</f>
        <v>×</v>
      </c>
      <c r="FT38" s="222"/>
      <c r="FU38" s="222"/>
      <c r="FV38" s="222"/>
      <c r="FW38" s="219" t="str">
        <f ca="1">IF(COUNTIF(空き状況確認テーブル!FW43:FY43,"×")&lt;&gt;0,"×",IF(COUNTIF(空き状況確認テーブル!FW43:FY43,"△")&lt;&gt;0,"△",IF(COUNTIF(空き状況確認テーブル!FW43:FY43,"△")&lt;&gt;0,"△","〇")))</f>
        <v>×</v>
      </c>
      <c r="FX38" s="220"/>
      <c r="FY38" s="223"/>
    </row>
    <row r="39" spans="1:181">
      <c r="A39" s="40"/>
      <c r="B39" s="171" t="s">
        <v>356</v>
      </c>
      <c r="C39" s="197" t="s">
        <v>331</v>
      </c>
      <c r="D39" s="11" t="s">
        <v>184</v>
      </c>
      <c r="E39" s="10" t="str">
        <f>INDEX(施設情報!$D$1:$D$1000,MATCH(D39,施設情報!$C$1:$C$1000,0))</f>
        <v>1</v>
      </c>
      <c r="F39" s="11"/>
      <c r="G39" s="8" t="str">
        <f t="shared" si="15"/>
        <v>035-46391</v>
      </c>
      <c r="H39" s="10" t="str">
        <f t="shared" si="16"/>
        <v>035-46392</v>
      </c>
      <c r="I39" s="10" t="str">
        <f t="shared" si="17"/>
        <v>035-46393</v>
      </c>
      <c r="J39" s="10" t="str">
        <f t="shared" si="18"/>
        <v>035-46394</v>
      </c>
      <c r="K39" s="10" t="str">
        <f t="shared" si="19"/>
        <v>035-46395</v>
      </c>
      <c r="L39" s="10" t="str">
        <f t="shared" si="20"/>
        <v>035-46396</v>
      </c>
      <c r="M39" s="10" t="str">
        <f t="shared" si="21"/>
        <v>035-46397</v>
      </c>
      <c r="N39" s="121" t="str">
        <f ca="1">空き状況確認テーブル!N44</f>
        <v>△</v>
      </c>
      <c r="O39" s="122" t="str">
        <f ca="1">空き状況確認テーブル!O44</f>
        <v>△</v>
      </c>
      <c r="P39" s="122" t="str">
        <f ca="1">空き状況確認テーブル!P44</f>
        <v>△</v>
      </c>
      <c r="Q39" s="122" t="str">
        <f ca="1">空き状況確認テーブル!Q44</f>
        <v>△</v>
      </c>
      <c r="R39" s="122" t="str">
        <f ca="1">空き状況確認テーブル!R44</f>
        <v>△</v>
      </c>
      <c r="S39" s="122" t="str">
        <f ca="1">空き状況確認テーブル!S44</f>
        <v>△</v>
      </c>
      <c r="T39" s="219" t="str">
        <f ca="1">IF(COUNTIF(空き状況確認テーブル!T44:V44,"×")&lt;&gt;0,"×",IF(COUNTIF(空き状況確認テーブル!T44:V44,"△")&lt;&gt;0,"△",IF(COUNTIF(空き状況確認テーブル!T44:V44,"△")&lt;&gt;0,"△","〇")))</f>
        <v>×</v>
      </c>
      <c r="U39" s="220"/>
      <c r="V39" s="221"/>
      <c r="W39" s="222" t="str">
        <f ca="1">IF(COUNTIF(空き状況確認テーブル!W44:Z44,"×")&lt;&gt;0,"×",IF(COUNTIF(空き状況確認テーブル!W44:Z44,"△")&lt;&gt;0,"△",IF(COUNTIF(空き状況確認テーブル!W44:Z44,"△")&lt;&gt;0,"△","〇")))</f>
        <v>×</v>
      </c>
      <c r="X39" s="222"/>
      <c r="Y39" s="222"/>
      <c r="Z39" s="222"/>
      <c r="AA39" s="222" t="str">
        <f ca="1">IF(COUNTIF(空き状況確認テーブル!AA44:AD44,"×")&lt;&gt;0,"×",IF(COUNTIF(空き状況確認テーブル!AA44:AD44,"△")&lt;&gt;0,"△",IF(COUNTIF(空き状況確認テーブル!AA44:AD44,"△")&lt;&gt;0,"△","〇")))</f>
        <v>×</v>
      </c>
      <c r="AB39" s="222"/>
      <c r="AC39" s="222"/>
      <c r="AD39" s="222"/>
      <c r="AE39" s="222" t="str">
        <f ca="1">IF(COUNTIF(空き状況確認テーブル!AE44:AH44,"×")&lt;&gt;0,"×",IF(COUNTIF(空き状況確認テーブル!AE44:AH44,"△")&lt;&gt;0,"△",IF(COUNTIF(空き状況確認テーブル!AE44:AH44,"△")&lt;&gt;0,"△","〇")))</f>
        <v>×</v>
      </c>
      <c r="AF39" s="222"/>
      <c r="AG39" s="222"/>
      <c r="AH39" s="222"/>
      <c r="AI39" s="219" t="str">
        <f ca="1">IF(COUNTIF(空き状況確認テーブル!AI44:AK44,"×")&lt;&gt;0,"×",IF(COUNTIF(空き状況確認テーブル!AI44:AK44,"△")&lt;&gt;0,"△",IF(COUNTIF(空き状況確認テーブル!AI44:AK44,"△")&lt;&gt;0,"△","〇")))</f>
        <v>△</v>
      </c>
      <c r="AJ39" s="220"/>
      <c r="AK39" s="223"/>
      <c r="AL39" s="121" t="str">
        <f ca="1">空き状況確認テーブル!AL44</f>
        <v>△</v>
      </c>
      <c r="AM39" s="122" t="str">
        <f ca="1">空き状況確認テーブル!AM44</f>
        <v>△</v>
      </c>
      <c r="AN39" s="122" t="str">
        <f ca="1">空き状況確認テーブル!AN44</f>
        <v>△</v>
      </c>
      <c r="AO39" s="122" t="str">
        <f ca="1">空き状況確認テーブル!AO44</f>
        <v>△</v>
      </c>
      <c r="AP39" s="122" t="str">
        <f ca="1">空き状況確認テーブル!AP44</f>
        <v>△</v>
      </c>
      <c r="AQ39" s="122" t="str">
        <f ca="1">空き状況確認テーブル!AQ44</f>
        <v>△</v>
      </c>
      <c r="AR39" s="219" t="str">
        <f ca="1">IF(COUNTIF(空き状況確認テーブル!AR44:AT44,"×")&lt;&gt;0,"×",IF(COUNTIF(空き状況確認テーブル!AR44:AT44,"△")&lt;&gt;0,"△",IF(COUNTIF(空き状況確認テーブル!AR44:AT44,"△")&lt;&gt;0,"△","〇")))</f>
        <v>×</v>
      </c>
      <c r="AS39" s="220"/>
      <c r="AT39" s="221"/>
      <c r="AU39" s="222" t="str">
        <f ca="1">IF(COUNTIF(空き状況確認テーブル!AU44:AX44,"×")&lt;&gt;0,"×",IF(COUNTIF(空き状況確認テーブル!AU44:AX44,"△")&lt;&gt;0,"△",IF(COUNTIF(空き状況確認テーブル!AU44:AX44,"△")&lt;&gt;0,"△","〇")))</f>
        <v>×</v>
      </c>
      <c r="AV39" s="222"/>
      <c r="AW39" s="222"/>
      <c r="AX39" s="222"/>
      <c r="AY39" s="222" t="str">
        <f ca="1">IF(COUNTIF(空き状況確認テーブル!AY44:BB44,"×")&lt;&gt;0,"×",IF(COUNTIF(空き状況確認テーブル!AY44:BB44,"△")&lt;&gt;0,"△",IF(COUNTIF(空き状況確認テーブル!AY44:BB44,"△")&lt;&gt;0,"△","〇")))</f>
        <v>×</v>
      </c>
      <c r="AZ39" s="222"/>
      <c r="BA39" s="222"/>
      <c r="BB39" s="222"/>
      <c r="BC39" s="222" t="str">
        <f ca="1">IF(COUNTIF(空き状況確認テーブル!BC44:BF44,"×")&lt;&gt;0,"×",IF(COUNTIF(空き状況確認テーブル!BC44:BF44,"△")&lt;&gt;0,"△",IF(COUNTIF(空き状況確認テーブル!BC44:BF44,"△")&lt;&gt;0,"△","〇")))</f>
        <v>×</v>
      </c>
      <c r="BD39" s="222"/>
      <c r="BE39" s="222"/>
      <c r="BF39" s="222"/>
      <c r="BG39" s="219" t="str">
        <f ca="1">IF(COUNTIF(空き状況確認テーブル!BG44:BI44,"×")&lt;&gt;0,"×",IF(COUNTIF(空き状況確認テーブル!BG44:BI44,"△")&lt;&gt;0,"△",IF(COUNTIF(空き状況確認テーブル!BG44:BI44,"△")&lt;&gt;0,"△","〇")))</f>
        <v>△</v>
      </c>
      <c r="BH39" s="220"/>
      <c r="BI39" s="223"/>
      <c r="BJ39" s="121" t="str">
        <f ca="1">空き状況確認テーブル!BJ44</f>
        <v>△</v>
      </c>
      <c r="BK39" s="122" t="str">
        <f ca="1">空き状況確認テーブル!BK44</f>
        <v>△</v>
      </c>
      <c r="BL39" s="122" t="str">
        <f ca="1">空き状況確認テーブル!BL44</f>
        <v>△</v>
      </c>
      <c r="BM39" s="122" t="str">
        <f ca="1">空き状況確認テーブル!BM44</f>
        <v>△</v>
      </c>
      <c r="BN39" s="122" t="str">
        <f ca="1">空き状況確認テーブル!BN44</f>
        <v>△</v>
      </c>
      <c r="BO39" s="122" t="str">
        <f ca="1">空き状況確認テーブル!BO44</f>
        <v>△</v>
      </c>
      <c r="BP39" s="219" t="str">
        <f ca="1">IF(COUNTIF(空き状況確認テーブル!BP44:BR44,"×")&lt;&gt;0,"×",IF(COUNTIF(空き状況確認テーブル!BP44:BR44,"△")&lt;&gt;0,"△",IF(COUNTIF(空き状況確認テーブル!BP44:BR44,"△")&lt;&gt;0,"△","〇")))</f>
        <v>×</v>
      </c>
      <c r="BQ39" s="220"/>
      <c r="BR39" s="221"/>
      <c r="BS39" s="222" t="str">
        <f ca="1">IF(COUNTIF(空き状況確認テーブル!BS44:BV44,"×")&lt;&gt;0,"×",IF(COUNTIF(空き状況確認テーブル!BS44:BV44,"△")&lt;&gt;0,"△",IF(COUNTIF(空き状況確認テーブル!BS44:BV44,"△")&lt;&gt;0,"△","〇")))</f>
        <v>×</v>
      </c>
      <c r="BT39" s="222"/>
      <c r="BU39" s="222"/>
      <c r="BV39" s="222"/>
      <c r="BW39" s="222" t="str">
        <f ca="1">IF(COUNTIF(空き状況確認テーブル!BW44:BZ44,"×")&lt;&gt;0,"×",IF(COUNTIF(空き状況確認テーブル!BW44:BZ44,"△")&lt;&gt;0,"△",IF(COUNTIF(空き状況確認テーブル!BW44:BZ44,"△")&lt;&gt;0,"△","〇")))</f>
        <v>×</v>
      </c>
      <c r="BX39" s="222"/>
      <c r="BY39" s="222"/>
      <c r="BZ39" s="222"/>
      <c r="CA39" s="222" t="str">
        <f ca="1">IF(COUNTIF(空き状況確認テーブル!CA44:CD44,"×")&lt;&gt;0,"×",IF(COUNTIF(空き状況確認テーブル!CA44:CD44,"△")&lt;&gt;0,"△",IF(COUNTIF(空き状況確認テーブル!CA44:CD44,"△")&lt;&gt;0,"△","〇")))</f>
        <v>×</v>
      </c>
      <c r="CB39" s="222"/>
      <c r="CC39" s="222"/>
      <c r="CD39" s="222"/>
      <c r="CE39" s="219" t="str">
        <f ca="1">IF(COUNTIF(空き状況確認テーブル!CE44:CG44,"×")&lt;&gt;0,"×",IF(COUNTIF(空き状況確認テーブル!CE44:CG44,"△")&lt;&gt;0,"△",IF(COUNTIF(空き状況確認テーブル!CE44:CG44,"△")&lt;&gt;0,"△","〇")))</f>
        <v>△</v>
      </c>
      <c r="CF39" s="220"/>
      <c r="CG39" s="223"/>
      <c r="CH39" s="121" t="str">
        <f ca="1">空き状況確認テーブル!CH44</f>
        <v>△</v>
      </c>
      <c r="CI39" s="122" t="str">
        <f ca="1">空き状況確認テーブル!CI44</f>
        <v>△</v>
      </c>
      <c r="CJ39" s="122" t="str">
        <f ca="1">空き状況確認テーブル!CJ44</f>
        <v>△</v>
      </c>
      <c r="CK39" s="122" t="str">
        <f ca="1">空き状況確認テーブル!CK44</f>
        <v>△</v>
      </c>
      <c r="CL39" s="122" t="str">
        <f ca="1">空き状況確認テーブル!CL44</f>
        <v>△</v>
      </c>
      <c r="CM39" s="122" t="str">
        <f ca="1">空き状況確認テーブル!CM44</f>
        <v>△</v>
      </c>
      <c r="CN39" s="219" t="str">
        <f ca="1">IF(COUNTIF(空き状況確認テーブル!CN44:CP44,"×")&lt;&gt;0,"×",IF(COUNTIF(空き状況確認テーブル!CN44:CP44,"△")&lt;&gt;0,"△",IF(COUNTIF(空き状況確認テーブル!CN44:CP44,"△")&lt;&gt;0,"△","〇")))</f>
        <v>×</v>
      </c>
      <c r="CO39" s="220"/>
      <c r="CP39" s="221"/>
      <c r="CQ39" s="222" t="str">
        <f ca="1">IF(COUNTIF(空き状況確認テーブル!CQ44:CT44,"×")&lt;&gt;0,"×",IF(COUNTIF(空き状況確認テーブル!CQ44:CT44,"△")&lt;&gt;0,"△",IF(COUNTIF(空き状況確認テーブル!CQ44:CT44,"△")&lt;&gt;0,"△","〇")))</f>
        <v>×</v>
      </c>
      <c r="CR39" s="222"/>
      <c r="CS39" s="222"/>
      <c r="CT39" s="222"/>
      <c r="CU39" s="222" t="str">
        <f ca="1">IF(COUNTIF(空き状況確認テーブル!CU44:CX44,"×")&lt;&gt;0,"×",IF(COUNTIF(空き状況確認テーブル!CU44:CX44,"△")&lt;&gt;0,"△",IF(COUNTIF(空き状況確認テーブル!CU44:CX44,"△")&lt;&gt;0,"△","〇")))</f>
        <v>×</v>
      </c>
      <c r="CV39" s="222"/>
      <c r="CW39" s="222"/>
      <c r="CX39" s="222"/>
      <c r="CY39" s="222" t="str">
        <f ca="1">IF(COUNTIF(空き状況確認テーブル!CY44:DB44,"×")&lt;&gt;0,"×",IF(COUNTIF(空き状況確認テーブル!CY44:DB44,"△")&lt;&gt;0,"△",IF(COUNTIF(空き状況確認テーブル!CY44:DB44,"△")&lt;&gt;0,"△","〇")))</f>
        <v>×</v>
      </c>
      <c r="CZ39" s="222"/>
      <c r="DA39" s="222"/>
      <c r="DB39" s="222"/>
      <c r="DC39" s="219" t="str">
        <f ca="1">IF(COUNTIF(空き状況確認テーブル!DC44:DE44,"×")&lt;&gt;0,"×",IF(COUNTIF(空き状況確認テーブル!DC44:DE44,"△")&lt;&gt;0,"△",IF(COUNTIF(空き状況確認テーブル!DC44:DE44,"△")&lt;&gt;0,"△","〇")))</f>
        <v>△</v>
      </c>
      <c r="DD39" s="220"/>
      <c r="DE39" s="223"/>
      <c r="DF39" s="121" t="str">
        <f ca="1">空き状況確認テーブル!DF44</f>
        <v>△</v>
      </c>
      <c r="DG39" s="122" t="str">
        <f ca="1">空き状況確認テーブル!DG44</f>
        <v>△</v>
      </c>
      <c r="DH39" s="122" t="str">
        <f ca="1">空き状況確認テーブル!DH44</f>
        <v>△</v>
      </c>
      <c r="DI39" s="122" t="str">
        <f ca="1">空き状況確認テーブル!DI44</f>
        <v>△</v>
      </c>
      <c r="DJ39" s="122" t="str">
        <f ca="1">空き状況確認テーブル!DJ44</f>
        <v>△</v>
      </c>
      <c r="DK39" s="122" t="str">
        <f ca="1">空き状況確認テーブル!DK44</f>
        <v>△</v>
      </c>
      <c r="DL39" s="219" t="str">
        <f ca="1">IF(COUNTIF(空き状況確認テーブル!DL44:DN44,"×")&lt;&gt;0,"×",IF(COUNTIF(空き状況確認テーブル!DL44:DN44,"△")&lt;&gt;0,"△",IF(COUNTIF(空き状況確認テーブル!DL44:DN44,"△")&lt;&gt;0,"△","〇")))</f>
        <v>×</v>
      </c>
      <c r="DM39" s="220"/>
      <c r="DN39" s="221"/>
      <c r="DO39" s="222" t="str">
        <f ca="1">IF(COUNTIF(空き状況確認テーブル!DO44:DR44,"×")&lt;&gt;0,"×",IF(COUNTIF(空き状況確認テーブル!DO44:DR44,"△")&lt;&gt;0,"△",IF(COUNTIF(空き状況確認テーブル!DO44:DR44,"△")&lt;&gt;0,"△","〇")))</f>
        <v>×</v>
      </c>
      <c r="DP39" s="222"/>
      <c r="DQ39" s="222"/>
      <c r="DR39" s="222"/>
      <c r="DS39" s="222" t="str">
        <f ca="1">IF(COUNTIF(空き状況確認テーブル!DS44:DV44,"×")&lt;&gt;0,"×",IF(COUNTIF(空き状況確認テーブル!DS44:DV44,"△")&lt;&gt;0,"△",IF(COUNTIF(空き状況確認テーブル!DS44:DV44,"△")&lt;&gt;0,"△","〇")))</f>
        <v>×</v>
      </c>
      <c r="DT39" s="222"/>
      <c r="DU39" s="222"/>
      <c r="DV39" s="222"/>
      <c r="DW39" s="222" t="str">
        <f ca="1">IF(COUNTIF(空き状況確認テーブル!DW44:DZ44,"×")&lt;&gt;0,"×",IF(COUNTIF(空き状況確認テーブル!DW44:DZ44,"△")&lt;&gt;0,"△",IF(COUNTIF(空き状況確認テーブル!DW44:DZ44,"△")&lt;&gt;0,"△","〇")))</f>
        <v>×</v>
      </c>
      <c r="DX39" s="222"/>
      <c r="DY39" s="222"/>
      <c r="DZ39" s="222"/>
      <c r="EA39" s="219" t="str">
        <f ca="1">IF(COUNTIF(空き状況確認テーブル!EA44:EC44,"×")&lt;&gt;0,"×",IF(COUNTIF(空き状況確認テーブル!EA44:EC44,"△")&lt;&gt;0,"△",IF(COUNTIF(空き状況確認テーブル!EA44:EC44,"△")&lt;&gt;0,"△","〇")))</f>
        <v>△</v>
      </c>
      <c r="EB39" s="220"/>
      <c r="EC39" s="223"/>
      <c r="ED39" s="121" t="str">
        <f ca="1">空き状況確認テーブル!ED44</f>
        <v>×</v>
      </c>
      <c r="EE39" s="122" t="str">
        <f ca="1">空き状況確認テーブル!EE44</f>
        <v>×</v>
      </c>
      <c r="EF39" s="122" t="str">
        <f ca="1">空き状況確認テーブル!EF44</f>
        <v>×</v>
      </c>
      <c r="EG39" s="122" t="str">
        <f ca="1">空き状況確認テーブル!EG44</f>
        <v>×</v>
      </c>
      <c r="EH39" s="122" t="str">
        <f ca="1">空き状況確認テーブル!EH44</f>
        <v>×</v>
      </c>
      <c r="EI39" s="122" t="str">
        <f ca="1">空き状況確認テーブル!EI44</f>
        <v>×</v>
      </c>
      <c r="EJ39" s="219" t="str">
        <f ca="1">IF(COUNTIF(空き状況確認テーブル!EJ44:EL44,"×")&lt;&gt;0,"×",IF(COUNTIF(空き状況確認テーブル!EJ44:EL44,"△")&lt;&gt;0,"△",IF(COUNTIF(空き状況確認テーブル!EJ44:EL44,"△")&lt;&gt;0,"△","〇")))</f>
        <v>×</v>
      </c>
      <c r="EK39" s="220"/>
      <c r="EL39" s="221"/>
      <c r="EM39" s="222" t="str">
        <f ca="1">IF(COUNTIF(空き状況確認テーブル!EM44:EP44,"×")&lt;&gt;0,"×",IF(COUNTIF(空き状況確認テーブル!EM44:EP44,"△")&lt;&gt;0,"△",IF(COUNTIF(空き状況確認テーブル!EM44:EP44,"△")&lt;&gt;0,"△","〇")))</f>
        <v>×</v>
      </c>
      <c r="EN39" s="222"/>
      <c r="EO39" s="222"/>
      <c r="EP39" s="222"/>
      <c r="EQ39" s="222" t="str">
        <f ca="1">IF(COUNTIF(空き状況確認テーブル!EQ44:ET44,"×")&lt;&gt;0,"×",IF(COUNTIF(空き状況確認テーブル!EQ44:ET44,"△")&lt;&gt;0,"△",IF(COUNTIF(空き状況確認テーブル!EQ44:ET44,"△")&lt;&gt;0,"△","〇")))</f>
        <v>×</v>
      </c>
      <c r="ER39" s="222"/>
      <c r="ES39" s="222"/>
      <c r="ET39" s="222"/>
      <c r="EU39" s="222" t="str">
        <f ca="1">IF(COUNTIF(空き状況確認テーブル!EU44:EX44,"×")&lt;&gt;0,"×",IF(COUNTIF(空き状況確認テーブル!EU44:EX44,"△")&lt;&gt;0,"△",IF(COUNTIF(空き状況確認テーブル!EU44:EX44,"△")&lt;&gt;0,"△","〇")))</f>
        <v>×</v>
      </c>
      <c r="EV39" s="222"/>
      <c r="EW39" s="222"/>
      <c r="EX39" s="222"/>
      <c r="EY39" s="219" t="str">
        <f ca="1">IF(COUNTIF(空き状況確認テーブル!EY44:FA44,"×")&lt;&gt;0,"×",IF(COUNTIF(空き状況確認テーブル!EY44:FA44,"△")&lt;&gt;0,"△",IF(COUNTIF(空き状況確認テーブル!EY44:FA44,"△")&lt;&gt;0,"△","〇")))</f>
        <v>×</v>
      </c>
      <c r="EZ39" s="220"/>
      <c r="FA39" s="223"/>
      <c r="FB39" s="121" t="str">
        <f ca="1">空き状況確認テーブル!FB44</f>
        <v>×</v>
      </c>
      <c r="FC39" s="122" t="str">
        <f ca="1">空き状況確認テーブル!FC44</f>
        <v>×</v>
      </c>
      <c r="FD39" s="122" t="str">
        <f ca="1">空き状況確認テーブル!FD44</f>
        <v>×</v>
      </c>
      <c r="FE39" s="122" t="str">
        <f ca="1">空き状況確認テーブル!FE44</f>
        <v>×</v>
      </c>
      <c r="FF39" s="122" t="str">
        <f ca="1">空き状況確認テーブル!FF44</f>
        <v>×</v>
      </c>
      <c r="FG39" s="122" t="str">
        <f ca="1">空き状況確認テーブル!FG44</f>
        <v>×</v>
      </c>
      <c r="FH39" s="219" t="str">
        <f ca="1">IF(COUNTIF(空き状況確認テーブル!FH44:FJ44,"×")&lt;&gt;0,"×",IF(COUNTIF(空き状況確認テーブル!FH44:FJ44,"△")&lt;&gt;0,"△",IF(COUNTIF(空き状況確認テーブル!FH44:FJ44,"△")&lt;&gt;0,"△","〇")))</f>
        <v>×</v>
      </c>
      <c r="FI39" s="220"/>
      <c r="FJ39" s="221"/>
      <c r="FK39" s="222" t="str">
        <f ca="1">IF(COUNTIF(空き状況確認テーブル!FK44:FN44,"×")&lt;&gt;0,"×",IF(COUNTIF(空き状況確認テーブル!FK44:FN44,"△")&lt;&gt;0,"△",IF(COUNTIF(空き状況確認テーブル!FK44:FN44,"△")&lt;&gt;0,"△","〇")))</f>
        <v>×</v>
      </c>
      <c r="FL39" s="222"/>
      <c r="FM39" s="222"/>
      <c r="FN39" s="222"/>
      <c r="FO39" s="222" t="str">
        <f ca="1">IF(COUNTIF(空き状況確認テーブル!FO44:FR44,"×")&lt;&gt;0,"×",IF(COUNTIF(空き状況確認テーブル!FO44:FR44,"△")&lt;&gt;0,"△",IF(COUNTIF(空き状況確認テーブル!FO44:FR44,"△")&lt;&gt;0,"△","〇")))</f>
        <v>×</v>
      </c>
      <c r="FP39" s="222"/>
      <c r="FQ39" s="222"/>
      <c r="FR39" s="222"/>
      <c r="FS39" s="222" t="str">
        <f ca="1">IF(COUNTIF(空き状況確認テーブル!FS44:FV44,"×")&lt;&gt;0,"×",IF(COUNTIF(空き状況確認テーブル!FS44:FV44,"△")&lt;&gt;0,"△",IF(COUNTIF(空き状況確認テーブル!FS44:FV44,"△")&lt;&gt;0,"△","〇")))</f>
        <v>×</v>
      </c>
      <c r="FT39" s="222"/>
      <c r="FU39" s="222"/>
      <c r="FV39" s="222"/>
      <c r="FW39" s="219" t="str">
        <f ca="1">IF(COUNTIF(空き状況確認テーブル!FW44:FY44,"×")&lt;&gt;0,"×",IF(COUNTIF(空き状況確認テーブル!FW44:FY44,"△")&lt;&gt;0,"△",IF(COUNTIF(空き状況確認テーブル!FW44:FY44,"△")&lt;&gt;0,"△","〇")))</f>
        <v>×</v>
      </c>
      <c r="FX39" s="220"/>
      <c r="FY39" s="223"/>
    </row>
    <row r="40" spans="1:181">
      <c r="A40" s="42" t="s">
        <v>125</v>
      </c>
      <c r="B40" s="43"/>
      <c r="C40" s="198"/>
      <c r="D40" s="11" t="s">
        <v>123</v>
      </c>
      <c r="E40" s="10"/>
      <c r="F40" s="11"/>
      <c r="G40" s="44"/>
      <c r="H40" s="45"/>
      <c r="I40" s="45"/>
      <c r="J40" s="45"/>
      <c r="K40" s="45"/>
      <c r="L40" s="45"/>
      <c r="M40" s="45"/>
      <c r="N40" s="127"/>
      <c r="O40" s="128"/>
      <c r="P40" s="128"/>
      <c r="Q40" s="128"/>
      <c r="R40" s="128"/>
      <c r="S40" s="128"/>
      <c r="T40" s="128"/>
      <c r="U40" s="128"/>
      <c r="V40" s="128"/>
      <c r="W40" s="129"/>
      <c r="X40" s="128"/>
      <c r="Y40" s="128"/>
      <c r="Z40" s="130"/>
      <c r="AA40" s="128"/>
      <c r="AB40" s="128"/>
      <c r="AC40" s="128"/>
      <c r="AD40" s="128"/>
      <c r="AE40" s="129"/>
      <c r="AF40" s="128"/>
      <c r="AG40" s="128"/>
      <c r="AH40" s="130"/>
      <c r="AI40" s="128"/>
      <c r="AJ40" s="128"/>
      <c r="AK40" s="193"/>
      <c r="AL40" s="127"/>
      <c r="AM40" s="128"/>
      <c r="AN40" s="128"/>
      <c r="AO40" s="128"/>
      <c r="AP40" s="128"/>
      <c r="AQ40" s="128"/>
      <c r="AR40" s="128"/>
      <c r="AS40" s="128"/>
      <c r="AT40" s="128"/>
      <c r="AU40" s="129"/>
      <c r="AV40" s="128"/>
      <c r="AW40" s="128"/>
      <c r="AX40" s="130"/>
      <c r="AY40" s="128"/>
      <c r="AZ40" s="128"/>
      <c r="BA40" s="128"/>
      <c r="BB40" s="128"/>
      <c r="BC40" s="129"/>
      <c r="BD40" s="128"/>
      <c r="BE40" s="128"/>
      <c r="BF40" s="130"/>
      <c r="BG40" s="128"/>
      <c r="BH40" s="128"/>
      <c r="BI40" s="193"/>
      <c r="BJ40" s="127"/>
      <c r="BK40" s="128"/>
      <c r="BL40" s="128"/>
      <c r="BM40" s="128"/>
      <c r="BN40" s="128"/>
      <c r="BO40" s="128"/>
      <c r="BP40" s="128"/>
      <c r="BQ40" s="128"/>
      <c r="BR40" s="128"/>
      <c r="BS40" s="129"/>
      <c r="BT40" s="128"/>
      <c r="BU40" s="128"/>
      <c r="BV40" s="130"/>
      <c r="BW40" s="128"/>
      <c r="BX40" s="128"/>
      <c r="BY40" s="128"/>
      <c r="BZ40" s="128"/>
      <c r="CA40" s="129"/>
      <c r="CB40" s="128"/>
      <c r="CC40" s="128"/>
      <c r="CD40" s="130"/>
      <c r="CE40" s="128"/>
      <c r="CF40" s="128"/>
      <c r="CG40" s="193"/>
      <c r="CH40" s="128"/>
      <c r="CI40" s="128"/>
      <c r="CJ40" s="128"/>
      <c r="CK40" s="128"/>
      <c r="CL40" s="128"/>
      <c r="CM40" s="128"/>
      <c r="CN40" s="128"/>
      <c r="CO40" s="128"/>
      <c r="CP40" s="128"/>
      <c r="CQ40" s="129"/>
      <c r="CR40" s="128"/>
      <c r="CS40" s="128"/>
      <c r="CT40" s="130"/>
      <c r="CU40" s="128"/>
      <c r="CV40" s="128"/>
      <c r="CW40" s="128"/>
      <c r="CX40" s="128"/>
      <c r="CY40" s="129"/>
      <c r="CZ40" s="128"/>
      <c r="DA40" s="128"/>
      <c r="DB40" s="130"/>
      <c r="DC40" s="128"/>
      <c r="DD40" s="128"/>
      <c r="DE40" s="193"/>
      <c r="DF40" s="127"/>
      <c r="DG40" s="128"/>
      <c r="DH40" s="128"/>
      <c r="DI40" s="128"/>
      <c r="DJ40" s="128"/>
      <c r="DK40" s="128"/>
      <c r="DL40" s="128"/>
      <c r="DM40" s="128"/>
      <c r="DN40" s="128"/>
      <c r="DO40" s="129"/>
      <c r="DP40" s="128"/>
      <c r="DQ40" s="128"/>
      <c r="DR40" s="130"/>
      <c r="DS40" s="128"/>
      <c r="DT40" s="128"/>
      <c r="DU40" s="128"/>
      <c r="DV40" s="128"/>
      <c r="DW40" s="129"/>
      <c r="DX40" s="128"/>
      <c r="DY40" s="128"/>
      <c r="DZ40" s="130"/>
      <c r="EA40" s="128"/>
      <c r="EB40" s="128"/>
      <c r="EC40" s="193"/>
      <c r="ED40" s="127"/>
      <c r="EE40" s="128"/>
      <c r="EF40" s="128"/>
      <c r="EG40" s="128"/>
      <c r="EH40" s="128"/>
      <c r="EI40" s="128"/>
      <c r="EJ40" s="128"/>
      <c r="EK40" s="128"/>
      <c r="EL40" s="128"/>
      <c r="EM40" s="129"/>
      <c r="EN40" s="128"/>
      <c r="EO40" s="128"/>
      <c r="EP40" s="130"/>
      <c r="EQ40" s="128"/>
      <c r="ER40" s="128"/>
      <c r="ES40" s="128"/>
      <c r="ET40" s="128"/>
      <c r="EU40" s="129"/>
      <c r="EV40" s="128"/>
      <c r="EW40" s="128"/>
      <c r="EX40" s="130"/>
      <c r="EY40" s="128"/>
      <c r="EZ40" s="128"/>
      <c r="FA40" s="193"/>
      <c r="FB40" s="127"/>
      <c r="FC40" s="128"/>
      <c r="FD40" s="128"/>
      <c r="FE40" s="128"/>
      <c r="FF40" s="128"/>
      <c r="FG40" s="128"/>
      <c r="FH40" s="128"/>
      <c r="FI40" s="128"/>
      <c r="FJ40" s="128"/>
      <c r="FK40" s="129"/>
      <c r="FL40" s="128"/>
      <c r="FM40" s="128"/>
      <c r="FN40" s="130"/>
      <c r="FO40" s="128"/>
      <c r="FP40" s="128"/>
      <c r="FQ40" s="128"/>
      <c r="FR40" s="128"/>
      <c r="FS40" s="129"/>
      <c r="FT40" s="128"/>
      <c r="FU40" s="128"/>
      <c r="FV40" s="130"/>
      <c r="FW40" s="128"/>
      <c r="FX40" s="128"/>
      <c r="FY40" s="193"/>
    </row>
    <row r="41" spans="1:181">
      <c r="A41" s="47"/>
      <c r="B41" s="178" t="s">
        <v>376</v>
      </c>
      <c r="C41" s="199"/>
      <c r="D41" s="11" t="s">
        <v>223</v>
      </c>
      <c r="E41" s="10" t="str">
        <f>INDEX(施設情報!$D$1:$D$1000,MATCH(D41,施設情報!$C$1:$C$1000,0))</f>
        <v>1</v>
      </c>
      <c r="F41" s="11"/>
      <c r="G41" s="8" t="str">
        <f t="shared" ref="G41:G65" si="22">$D41&amp;"-"&amp;$N$5</f>
        <v>037-46391</v>
      </c>
      <c r="H41" s="10" t="str">
        <f t="shared" ref="H41:H65" si="23">$D41&amp;"-"&amp;$AL$5</f>
        <v>037-46392</v>
      </c>
      <c r="I41" s="10" t="str">
        <f t="shared" ref="I41:I65" si="24">$D41&amp;"-"&amp;$BJ$5</f>
        <v>037-46393</v>
      </c>
      <c r="J41" s="10" t="str">
        <f t="shared" ref="J41:J65" si="25">$D41&amp;"-"&amp;$CH$5</f>
        <v>037-46394</v>
      </c>
      <c r="K41" s="10" t="str">
        <f t="shared" ref="K41:K65" si="26">$D41&amp;"-"&amp;$DF$5</f>
        <v>037-46395</v>
      </c>
      <c r="L41" s="10" t="str">
        <f t="shared" ref="L41:L65" si="27">$D41&amp;"-"&amp;$ED$5</f>
        <v>037-46396</v>
      </c>
      <c r="M41" s="10" t="str">
        <f t="shared" ref="M41:M65" si="28">$D41&amp;"-"&amp;$FB$5</f>
        <v>037-46397</v>
      </c>
      <c r="N41" s="121" t="str">
        <f ca="1">空き状況確認テーブル!N47</f>
        <v>△</v>
      </c>
      <c r="O41" s="122" t="str">
        <f ca="1">空き状況確認テーブル!O47</f>
        <v>△</v>
      </c>
      <c r="P41" s="122" t="str">
        <f ca="1">空き状況確認テーブル!P47</f>
        <v>△</v>
      </c>
      <c r="Q41" s="122" t="str">
        <f ca="1">空き状況確認テーブル!Q47</f>
        <v>△</v>
      </c>
      <c r="R41" s="122" t="str">
        <f ca="1">空き状況確認テーブル!R47</f>
        <v>△</v>
      </c>
      <c r="S41" s="122" t="str">
        <f ca="1">空き状況確認テーブル!S47</f>
        <v>△</v>
      </c>
      <c r="T41" s="219" t="str">
        <f ca="1">IF(COUNTIF(空き状況確認テーブル!T47:V47,"×")&lt;&gt;0,"×",IF(COUNTIF(空き状況確認テーブル!T47:V47,"△")&lt;&gt;0,"△",IF(COUNTIF(空き状況確認テーブル!T47:V47,"△")&lt;&gt;0,"△","〇")))</f>
        <v>×</v>
      </c>
      <c r="U41" s="220"/>
      <c r="V41" s="221"/>
      <c r="W41" s="222" t="str">
        <f ca="1">IF(COUNTIF(空き状況確認テーブル!W47:Z47,"×")&lt;&gt;0,"×",IF(COUNTIF(空き状況確認テーブル!W47:Z47,"△")&lt;&gt;0,"△",IF(COUNTIF(空き状況確認テーブル!W47:Z47,"△")&lt;&gt;0,"△","〇")))</f>
        <v>×</v>
      </c>
      <c r="X41" s="222"/>
      <c r="Y41" s="222"/>
      <c r="Z41" s="222"/>
      <c r="AA41" s="222" t="str">
        <f ca="1">IF(COUNTIF(空き状況確認テーブル!AA47:AD47,"×")&lt;&gt;0,"×",IF(COUNTIF(空き状況確認テーブル!AA47:AD47,"△")&lt;&gt;0,"△",IF(COUNTIF(空き状況確認テーブル!AA47:AD47,"△")&lt;&gt;0,"△","〇")))</f>
        <v>×</v>
      </c>
      <c r="AB41" s="222"/>
      <c r="AC41" s="222"/>
      <c r="AD41" s="222"/>
      <c r="AE41" s="222" t="str">
        <f ca="1">IF(COUNTIF(空き状況確認テーブル!AE47:AH47,"×")&lt;&gt;0,"×",IF(COUNTIF(空き状況確認テーブル!AE47:AH47,"△")&lt;&gt;0,"△",IF(COUNTIF(空き状況確認テーブル!AE47:AH47,"△")&lt;&gt;0,"△","〇")))</f>
        <v>×</v>
      </c>
      <c r="AF41" s="222"/>
      <c r="AG41" s="222"/>
      <c r="AH41" s="222"/>
      <c r="AI41" s="219" t="str">
        <f ca="1">IF(COUNTIF(空き状況確認テーブル!AI47:AK47,"×")&lt;&gt;0,"×",IF(COUNTIF(空き状況確認テーブル!AI47:AK47,"△")&lt;&gt;0,"△",IF(COUNTIF(空き状況確認テーブル!AI47:AK47,"△")&lt;&gt;0,"△","〇")))</f>
        <v>△</v>
      </c>
      <c r="AJ41" s="220"/>
      <c r="AK41" s="223"/>
      <c r="AL41" s="121" t="str">
        <f ca="1">空き状況確認テーブル!AL47</f>
        <v>△</v>
      </c>
      <c r="AM41" s="122" t="str">
        <f ca="1">空き状況確認テーブル!AM47</f>
        <v>△</v>
      </c>
      <c r="AN41" s="122" t="str">
        <f ca="1">空き状況確認テーブル!AN47</f>
        <v>△</v>
      </c>
      <c r="AO41" s="122" t="str">
        <f ca="1">空き状況確認テーブル!AO47</f>
        <v>△</v>
      </c>
      <c r="AP41" s="122" t="str">
        <f ca="1">空き状況確認テーブル!AP47</f>
        <v>△</v>
      </c>
      <c r="AQ41" s="122" t="str">
        <f ca="1">空き状況確認テーブル!AQ47</f>
        <v>△</v>
      </c>
      <c r="AR41" s="219" t="str">
        <f ca="1">IF(COUNTIF(空き状況確認テーブル!AR47:AT47,"×")&lt;&gt;0,"×",IF(COUNTIF(空き状況確認テーブル!AR47:AT47,"△")&lt;&gt;0,"△",IF(COUNTIF(空き状況確認テーブル!AR47:AT47,"△")&lt;&gt;0,"△","〇")))</f>
        <v>×</v>
      </c>
      <c r="AS41" s="220"/>
      <c r="AT41" s="221"/>
      <c r="AU41" s="222" t="str">
        <f ca="1">IF(COUNTIF(空き状況確認テーブル!AU47:AX47,"×")&lt;&gt;0,"×",IF(COUNTIF(空き状況確認テーブル!AU47:AX47,"△")&lt;&gt;0,"△",IF(COUNTIF(空き状況確認テーブル!AU47:AX47,"△")&lt;&gt;0,"△","〇")))</f>
        <v>×</v>
      </c>
      <c r="AV41" s="222"/>
      <c r="AW41" s="222"/>
      <c r="AX41" s="222"/>
      <c r="AY41" s="222" t="str">
        <f ca="1">IF(COUNTIF(空き状況確認テーブル!AY47:BB47,"×")&lt;&gt;0,"×",IF(COUNTIF(空き状況確認テーブル!AY47:BB47,"△")&lt;&gt;0,"△",IF(COUNTIF(空き状況確認テーブル!AY47:BB47,"△")&lt;&gt;0,"△","〇")))</f>
        <v>×</v>
      </c>
      <c r="AZ41" s="222"/>
      <c r="BA41" s="222"/>
      <c r="BB41" s="222"/>
      <c r="BC41" s="222" t="str">
        <f ca="1">IF(COUNTIF(空き状況確認テーブル!BC47:BF47,"×")&lt;&gt;0,"×",IF(COUNTIF(空き状況確認テーブル!BC47:BF47,"△")&lt;&gt;0,"△",IF(COUNTIF(空き状況確認テーブル!BC47:BF47,"△")&lt;&gt;0,"△","〇")))</f>
        <v>×</v>
      </c>
      <c r="BD41" s="222"/>
      <c r="BE41" s="222"/>
      <c r="BF41" s="222"/>
      <c r="BG41" s="219" t="str">
        <f ca="1">IF(COUNTIF(空き状況確認テーブル!BG47:BI47,"×")&lt;&gt;0,"×",IF(COUNTIF(空き状況確認テーブル!BG47:BI47,"△")&lt;&gt;0,"△",IF(COUNTIF(空き状況確認テーブル!BG47:BI47,"△")&lt;&gt;0,"△","〇")))</f>
        <v>△</v>
      </c>
      <c r="BH41" s="220"/>
      <c r="BI41" s="223"/>
      <c r="BJ41" s="121" t="str">
        <f ca="1">空き状況確認テーブル!BJ47</f>
        <v>△</v>
      </c>
      <c r="BK41" s="122" t="str">
        <f ca="1">空き状況確認テーブル!BK47</f>
        <v>△</v>
      </c>
      <c r="BL41" s="122" t="str">
        <f ca="1">空き状況確認テーブル!BL47</f>
        <v>△</v>
      </c>
      <c r="BM41" s="122" t="str">
        <f ca="1">空き状況確認テーブル!BM47</f>
        <v>△</v>
      </c>
      <c r="BN41" s="122" t="str">
        <f ca="1">空き状況確認テーブル!BN47</f>
        <v>△</v>
      </c>
      <c r="BO41" s="122" t="str">
        <f ca="1">空き状況確認テーブル!BO47</f>
        <v>△</v>
      </c>
      <c r="BP41" s="219" t="str">
        <f ca="1">IF(COUNTIF(空き状況確認テーブル!BP47:BR47,"×")&lt;&gt;0,"×",IF(COUNTIF(空き状況確認テーブル!BP47:BR47,"△")&lt;&gt;0,"△",IF(COUNTIF(空き状況確認テーブル!BP47:BR47,"△")&lt;&gt;0,"△","〇")))</f>
        <v>×</v>
      </c>
      <c r="BQ41" s="220"/>
      <c r="BR41" s="221"/>
      <c r="BS41" s="222" t="str">
        <f ca="1">IF(COUNTIF(空き状況確認テーブル!BS47:BV47,"×")&lt;&gt;0,"×",IF(COUNTIF(空き状況確認テーブル!BS47:BV47,"△")&lt;&gt;0,"△",IF(COUNTIF(空き状況確認テーブル!BS47:BV47,"△")&lt;&gt;0,"△","〇")))</f>
        <v>×</v>
      </c>
      <c r="BT41" s="222"/>
      <c r="BU41" s="222"/>
      <c r="BV41" s="222"/>
      <c r="BW41" s="222" t="str">
        <f ca="1">IF(COUNTIF(空き状況確認テーブル!BW47:BZ47,"×")&lt;&gt;0,"×",IF(COUNTIF(空き状況確認テーブル!BW47:BZ47,"△")&lt;&gt;0,"△",IF(COUNTIF(空き状況確認テーブル!BW47:BZ47,"△")&lt;&gt;0,"△","〇")))</f>
        <v>×</v>
      </c>
      <c r="BX41" s="222"/>
      <c r="BY41" s="222"/>
      <c r="BZ41" s="222"/>
      <c r="CA41" s="222" t="str">
        <f ca="1">IF(COUNTIF(空き状況確認テーブル!CA47:CD47,"×")&lt;&gt;0,"×",IF(COUNTIF(空き状況確認テーブル!CA47:CD47,"△")&lt;&gt;0,"△",IF(COUNTIF(空き状況確認テーブル!CA47:CD47,"△")&lt;&gt;0,"△","〇")))</f>
        <v>×</v>
      </c>
      <c r="CB41" s="222"/>
      <c r="CC41" s="222"/>
      <c r="CD41" s="222"/>
      <c r="CE41" s="219" t="str">
        <f ca="1">IF(COUNTIF(空き状況確認テーブル!CE47:CG47,"×")&lt;&gt;0,"×",IF(COUNTIF(空き状況確認テーブル!CE47:CG47,"△")&lt;&gt;0,"△",IF(COUNTIF(空き状況確認テーブル!CE47:CG47,"△")&lt;&gt;0,"△","〇")))</f>
        <v>△</v>
      </c>
      <c r="CF41" s="220"/>
      <c r="CG41" s="223"/>
      <c r="CH41" s="187" t="str">
        <f ca="1">空き状況確認テーブル!CH47</f>
        <v>△</v>
      </c>
      <c r="CI41" s="122" t="str">
        <f ca="1">空き状況確認テーブル!CI47</f>
        <v>△</v>
      </c>
      <c r="CJ41" s="122" t="str">
        <f ca="1">空き状況確認テーブル!CJ47</f>
        <v>△</v>
      </c>
      <c r="CK41" s="122" t="str">
        <f ca="1">空き状況確認テーブル!CK47</f>
        <v>△</v>
      </c>
      <c r="CL41" s="122" t="str">
        <f ca="1">空き状況確認テーブル!CL47</f>
        <v>△</v>
      </c>
      <c r="CM41" s="122" t="str">
        <f ca="1">空き状況確認テーブル!CM47</f>
        <v>△</v>
      </c>
      <c r="CN41" s="219" t="str">
        <f ca="1">IF(COUNTIF(空き状況確認テーブル!CN47:CP47,"×")&lt;&gt;0,"×",IF(COUNTIF(空き状況確認テーブル!CN47:CP47,"△")&lt;&gt;0,"△",IF(COUNTIF(空き状況確認テーブル!CN47:CP47,"△")&lt;&gt;0,"△","〇")))</f>
        <v>×</v>
      </c>
      <c r="CO41" s="220"/>
      <c r="CP41" s="221"/>
      <c r="CQ41" s="222" t="str">
        <f ca="1">IF(COUNTIF(空き状況確認テーブル!CQ47:CT47,"×")&lt;&gt;0,"×",IF(COUNTIF(空き状況確認テーブル!CQ47:CT47,"△")&lt;&gt;0,"△",IF(COUNTIF(空き状況確認テーブル!CQ47:CT47,"△")&lt;&gt;0,"△","〇")))</f>
        <v>×</v>
      </c>
      <c r="CR41" s="222"/>
      <c r="CS41" s="222"/>
      <c r="CT41" s="222"/>
      <c r="CU41" s="222" t="str">
        <f ca="1">IF(COUNTIF(空き状況確認テーブル!CU47:CX47,"×")&lt;&gt;0,"×",IF(COUNTIF(空き状況確認テーブル!CU47:CX47,"△")&lt;&gt;0,"△",IF(COUNTIF(空き状況確認テーブル!CU47:CX47,"△")&lt;&gt;0,"△","〇")))</f>
        <v>×</v>
      </c>
      <c r="CV41" s="222"/>
      <c r="CW41" s="222"/>
      <c r="CX41" s="222"/>
      <c r="CY41" s="222" t="str">
        <f ca="1">IF(COUNTIF(空き状況確認テーブル!CY47:DB47,"×")&lt;&gt;0,"×",IF(COUNTIF(空き状況確認テーブル!CY47:DB47,"△")&lt;&gt;0,"△",IF(COUNTIF(空き状況確認テーブル!CY47:DB47,"△")&lt;&gt;0,"△","〇")))</f>
        <v>×</v>
      </c>
      <c r="CZ41" s="222"/>
      <c r="DA41" s="222"/>
      <c r="DB41" s="222"/>
      <c r="DC41" s="219" t="str">
        <f ca="1">IF(COUNTIF(空き状況確認テーブル!DC47:DE47,"×")&lt;&gt;0,"×",IF(COUNTIF(空き状況確認テーブル!DC47:DE47,"△")&lt;&gt;0,"△",IF(COUNTIF(空き状況確認テーブル!DC47:DE47,"△")&lt;&gt;0,"△","〇")))</f>
        <v>△</v>
      </c>
      <c r="DD41" s="220"/>
      <c r="DE41" s="223"/>
      <c r="DF41" s="121" t="str">
        <f ca="1">空き状況確認テーブル!DF47</f>
        <v>△</v>
      </c>
      <c r="DG41" s="122" t="str">
        <f ca="1">空き状況確認テーブル!DG47</f>
        <v>△</v>
      </c>
      <c r="DH41" s="122" t="str">
        <f ca="1">空き状況確認テーブル!DH47</f>
        <v>△</v>
      </c>
      <c r="DI41" s="122" t="str">
        <f ca="1">空き状況確認テーブル!DI47</f>
        <v>△</v>
      </c>
      <c r="DJ41" s="122" t="str">
        <f ca="1">空き状況確認テーブル!DJ47</f>
        <v>△</v>
      </c>
      <c r="DK41" s="122" t="str">
        <f ca="1">空き状況確認テーブル!DK47</f>
        <v>△</v>
      </c>
      <c r="DL41" s="219" t="str">
        <f ca="1">IF(COUNTIF(空き状況確認テーブル!DL47:DN47,"×")&lt;&gt;0,"×",IF(COUNTIF(空き状況確認テーブル!DL47:DN47,"△")&lt;&gt;0,"△",IF(COUNTIF(空き状況確認テーブル!DL47:DN47,"△")&lt;&gt;0,"△","〇")))</f>
        <v>×</v>
      </c>
      <c r="DM41" s="220"/>
      <c r="DN41" s="221"/>
      <c r="DO41" s="222" t="str">
        <f ca="1">IF(COUNTIF(空き状況確認テーブル!DO47:DR47,"×")&lt;&gt;0,"×",IF(COUNTIF(空き状況確認テーブル!DO47:DR47,"△")&lt;&gt;0,"△",IF(COUNTIF(空き状況確認テーブル!DO47:DR47,"△")&lt;&gt;0,"△","〇")))</f>
        <v>×</v>
      </c>
      <c r="DP41" s="222"/>
      <c r="DQ41" s="222"/>
      <c r="DR41" s="222"/>
      <c r="DS41" s="222" t="str">
        <f ca="1">IF(COUNTIF(空き状況確認テーブル!DS47:DV47,"×")&lt;&gt;0,"×",IF(COUNTIF(空き状況確認テーブル!DS47:DV47,"△")&lt;&gt;0,"△",IF(COUNTIF(空き状況確認テーブル!DS47:DV47,"△")&lt;&gt;0,"△","〇")))</f>
        <v>×</v>
      </c>
      <c r="DT41" s="222"/>
      <c r="DU41" s="222"/>
      <c r="DV41" s="222"/>
      <c r="DW41" s="222" t="str">
        <f ca="1">IF(COUNTIF(空き状況確認テーブル!DW47:DZ47,"×")&lt;&gt;0,"×",IF(COUNTIF(空き状況確認テーブル!DW47:DZ47,"△")&lt;&gt;0,"△",IF(COUNTIF(空き状況確認テーブル!DW47:DZ47,"△")&lt;&gt;0,"△","〇")))</f>
        <v>×</v>
      </c>
      <c r="DX41" s="222"/>
      <c r="DY41" s="222"/>
      <c r="DZ41" s="222"/>
      <c r="EA41" s="219" t="str">
        <f ca="1">IF(COUNTIF(空き状況確認テーブル!EA47:EC47,"×")&lt;&gt;0,"×",IF(COUNTIF(空き状況確認テーブル!EA47:EC47,"△")&lt;&gt;0,"△",IF(COUNTIF(空き状況確認テーブル!EA47:EC47,"△")&lt;&gt;0,"△","〇")))</f>
        <v>△</v>
      </c>
      <c r="EB41" s="220"/>
      <c r="EC41" s="223"/>
      <c r="ED41" s="121" t="str">
        <f ca="1">空き状況確認テーブル!ED47</f>
        <v>×</v>
      </c>
      <c r="EE41" s="122" t="str">
        <f ca="1">空き状況確認テーブル!EE47</f>
        <v>×</v>
      </c>
      <c r="EF41" s="122" t="str">
        <f ca="1">空き状況確認テーブル!EF47</f>
        <v>×</v>
      </c>
      <c r="EG41" s="122" t="str">
        <f ca="1">空き状況確認テーブル!EG47</f>
        <v>×</v>
      </c>
      <c r="EH41" s="122" t="str">
        <f ca="1">空き状況確認テーブル!EH47</f>
        <v>×</v>
      </c>
      <c r="EI41" s="122" t="str">
        <f ca="1">空き状況確認テーブル!EI47</f>
        <v>×</v>
      </c>
      <c r="EJ41" s="219" t="str">
        <f ca="1">IF(COUNTIF(空き状況確認テーブル!EJ47:EL47,"×")&lt;&gt;0,"×",IF(COUNTIF(空き状況確認テーブル!EJ47:EL47,"△")&lt;&gt;0,"△",IF(COUNTIF(空き状況確認テーブル!EJ47:EL47,"△")&lt;&gt;0,"△","〇")))</f>
        <v>×</v>
      </c>
      <c r="EK41" s="220"/>
      <c r="EL41" s="221"/>
      <c r="EM41" s="222" t="str">
        <f ca="1">IF(COUNTIF(空き状況確認テーブル!EM47:EP47,"×")&lt;&gt;0,"×",IF(COUNTIF(空き状況確認テーブル!EM47:EP47,"△")&lt;&gt;0,"△",IF(COUNTIF(空き状況確認テーブル!EM47:EP47,"△")&lt;&gt;0,"△","〇")))</f>
        <v>×</v>
      </c>
      <c r="EN41" s="222"/>
      <c r="EO41" s="222"/>
      <c r="EP41" s="222"/>
      <c r="EQ41" s="222" t="str">
        <f ca="1">IF(COUNTIF(空き状況確認テーブル!EQ47:ET47,"×")&lt;&gt;0,"×",IF(COUNTIF(空き状況確認テーブル!EQ47:ET47,"△")&lt;&gt;0,"△",IF(COUNTIF(空き状況確認テーブル!EQ47:ET47,"△")&lt;&gt;0,"△","〇")))</f>
        <v>×</v>
      </c>
      <c r="ER41" s="222"/>
      <c r="ES41" s="222"/>
      <c r="ET41" s="222"/>
      <c r="EU41" s="222" t="str">
        <f ca="1">IF(COUNTIF(空き状況確認テーブル!EU47:EX47,"×")&lt;&gt;0,"×",IF(COUNTIF(空き状況確認テーブル!EU47:EX47,"△")&lt;&gt;0,"△",IF(COUNTIF(空き状況確認テーブル!EU47:EX47,"△")&lt;&gt;0,"△","〇")))</f>
        <v>×</v>
      </c>
      <c r="EV41" s="222"/>
      <c r="EW41" s="222"/>
      <c r="EX41" s="222"/>
      <c r="EY41" s="219" t="str">
        <f ca="1">IF(COUNTIF(空き状況確認テーブル!EY47:FA47,"×")&lt;&gt;0,"×",IF(COUNTIF(空き状況確認テーブル!EY47:FA47,"△")&lt;&gt;0,"△",IF(COUNTIF(空き状況確認テーブル!EY47:FA47,"△")&lt;&gt;0,"△","〇")))</f>
        <v>×</v>
      </c>
      <c r="EZ41" s="220"/>
      <c r="FA41" s="223"/>
      <c r="FB41" s="121" t="str">
        <f ca="1">空き状況確認テーブル!FB47</f>
        <v>×</v>
      </c>
      <c r="FC41" s="122" t="str">
        <f ca="1">空き状況確認テーブル!FC47</f>
        <v>×</v>
      </c>
      <c r="FD41" s="122" t="str">
        <f ca="1">空き状況確認テーブル!FD47</f>
        <v>×</v>
      </c>
      <c r="FE41" s="122" t="str">
        <f ca="1">空き状況確認テーブル!FE47</f>
        <v>×</v>
      </c>
      <c r="FF41" s="122" t="str">
        <f ca="1">空き状況確認テーブル!FF47</f>
        <v>×</v>
      </c>
      <c r="FG41" s="122" t="str">
        <f ca="1">空き状況確認テーブル!FG47</f>
        <v>×</v>
      </c>
      <c r="FH41" s="219" t="str">
        <f ca="1">IF(COUNTIF(空き状況確認テーブル!FH47:FJ47,"×")&lt;&gt;0,"×",IF(COUNTIF(空き状況確認テーブル!FH47:FJ47,"△")&lt;&gt;0,"△",IF(COUNTIF(空き状況確認テーブル!FH47:FJ47,"△")&lt;&gt;0,"△","〇")))</f>
        <v>×</v>
      </c>
      <c r="FI41" s="220"/>
      <c r="FJ41" s="221"/>
      <c r="FK41" s="222" t="str">
        <f ca="1">IF(COUNTIF(空き状況確認テーブル!FK47:FN47,"×")&lt;&gt;0,"×",IF(COUNTIF(空き状況確認テーブル!FK47:FN47,"△")&lt;&gt;0,"△",IF(COUNTIF(空き状況確認テーブル!FK47:FN47,"△")&lt;&gt;0,"△","〇")))</f>
        <v>×</v>
      </c>
      <c r="FL41" s="222"/>
      <c r="FM41" s="222"/>
      <c r="FN41" s="222"/>
      <c r="FO41" s="222" t="str">
        <f ca="1">IF(COUNTIF(空き状況確認テーブル!FO47:FR47,"×")&lt;&gt;0,"×",IF(COUNTIF(空き状況確認テーブル!FO47:FR47,"△")&lt;&gt;0,"△",IF(COUNTIF(空き状況確認テーブル!FO47:FR47,"△")&lt;&gt;0,"△","〇")))</f>
        <v>×</v>
      </c>
      <c r="FP41" s="222"/>
      <c r="FQ41" s="222"/>
      <c r="FR41" s="222"/>
      <c r="FS41" s="222" t="str">
        <f ca="1">IF(COUNTIF(空き状況確認テーブル!FS47:FV47,"×")&lt;&gt;0,"×",IF(COUNTIF(空き状況確認テーブル!FS47:FV47,"△")&lt;&gt;0,"△",IF(COUNTIF(空き状況確認テーブル!FS47:FV47,"△")&lt;&gt;0,"△","〇")))</f>
        <v>×</v>
      </c>
      <c r="FT41" s="222"/>
      <c r="FU41" s="222"/>
      <c r="FV41" s="222"/>
      <c r="FW41" s="219" t="str">
        <f ca="1">IF(COUNTIF(空き状況確認テーブル!FW47:FY47,"×")&lt;&gt;0,"×",IF(COUNTIF(空き状況確認テーブル!FW47:FY47,"△")&lt;&gt;0,"△",IF(COUNTIF(空き状況確認テーブル!FW47:FY47,"△")&lt;&gt;0,"△","〇")))</f>
        <v>×</v>
      </c>
      <c r="FX41" s="220"/>
      <c r="FY41" s="223"/>
    </row>
    <row r="42" spans="1:181">
      <c r="A42" s="47"/>
      <c r="B42" s="178" t="s">
        <v>377</v>
      </c>
      <c r="C42" s="199"/>
      <c r="D42" s="11" t="s">
        <v>187</v>
      </c>
      <c r="E42" s="10" t="str">
        <f>INDEX(施設情報!$D$1:$D$1000,MATCH(D42,施設情報!$C$1:$C$1000,0))</f>
        <v>1</v>
      </c>
      <c r="F42" s="11"/>
      <c r="G42" s="8" t="str">
        <f t="shared" si="22"/>
        <v>038-46391</v>
      </c>
      <c r="H42" s="10" t="str">
        <f t="shared" si="23"/>
        <v>038-46392</v>
      </c>
      <c r="I42" s="10" t="str">
        <f t="shared" si="24"/>
        <v>038-46393</v>
      </c>
      <c r="J42" s="10" t="str">
        <f t="shared" si="25"/>
        <v>038-46394</v>
      </c>
      <c r="K42" s="10" t="str">
        <f t="shared" si="26"/>
        <v>038-46395</v>
      </c>
      <c r="L42" s="10" t="str">
        <f t="shared" si="27"/>
        <v>038-46396</v>
      </c>
      <c r="M42" s="10" t="str">
        <f t="shared" si="28"/>
        <v>038-46397</v>
      </c>
      <c r="N42" s="121" t="str">
        <f ca="1">空き状況確認テーブル!N48</f>
        <v>△</v>
      </c>
      <c r="O42" s="122" t="str">
        <f ca="1">空き状況確認テーブル!O48</f>
        <v>△</v>
      </c>
      <c r="P42" s="122" t="str">
        <f ca="1">空き状況確認テーブル!P48</f>
        <v>△</v>
      </c>
      <c r="Q42" s="122" t="str">
        <f ca="1">空き状況確認テーブル!Q48</f>
        <v>△</v>
      </c>
      <c r="R42" s="122" t="str">
        <f ca="1">空き状況確認テーブル!R48</f>
        <v>△</v>
      </c>
      <c r="S42" s="122" t="str">
        <f ca="1">空き状況確認テーブル!S48</f>
        <v>△</v>
      </c>
      <c r="T42" s="219" t="str">
        <f ca="1">IF(COUNTIF(空き状況確認テーブル!T48:V48,"×")&lt;&gt;0,"×",IF(COUNTIF(空き状況確認テーブル!T48:V48,"△")&lt;&gt;0,"△",IF(COUNTIF(空き状況確認テーブル!T48:V48,"△")&lt;&gt;0,"△","〇")))</f>
        <v>×</v>
      </c>
      <c r="U42" s="220"/>
      <c r="V42" s="221"/>
      <c r="W42" s="222" t="str">
        <f ca="1">IF(COUNTIF(空き状況確認テーブル!W48:Z48,"×")&lt;&gt;0,"×",IF(COUNTIF(空き状況確認テーブル!W48:Z48,"△")&lt;&gt;0,"△",IF(COUNTIF(空き状況確認テーブル!W48:Z48,"△")&lt;&gt;0,"△","〇")))</f>
        <v>×</v>
      </c>
      <c r="X42" s="222"/>
      <c r="Y42" s="222"/>
      <c r="Z42" s="222"/>
      <c r="AA42" s="222" t="str">
        <f ca="1">IF(COUNTIF(空き状況確認テーブル!AA48:AD48,"×")&lt;&gt;0,"×",IF(COUNTIF(空き状況確認テーブル!AA48:AD48,"△")&lt;&gt;0,"△",IF(COUNTIF(空き状況確認テーブル!AA48:AD48,"△")&lt;&gt;0,"△","〇")))</f>
        <v>×</v>
      </c>
      <c r="AB42" s="222"/>
      <c r="AC42" s="222"/>
      <c r="AD42" s="222"/>
      <c r="AE42" s="222" t="str">
        <f ca="1">IF(COUNTIF(空き状況確認テーブル!AE48:AH48,"×")&lt;&gt;0,"×",IF(COUNTIF(空き状況確認テーブル!AE48:AH48,"△")&lt;&gt;0,"△",IF(COUNTIF(空き状況確認テーブル!AE48:AH48,"△")&lt;&gt;0,"△","〇")))</f>
        <v>×</v>
      </c>
      <c r="AF42" s="222"/>
      <c r="AG42" s="222"/>
      <c r="AH42" s="222"/>
      <c r="AI42" s="219" t="str">
        <f ca="1">IF(COUNTIF(空き状況確認テーブル!AI48:AK48,"×")&lt;&gt;0,"×",IF(COUNTIF(空き状況確認テーブル!AI48:AK48,"△")&lt;&gt;0,"△",IF(COUNTIF(空き状況確認テーブル!AI48:AK48,"△")&lt;&gt;0,"△","〇")))</f>
        <v>△</v>
      </c>
      <c r="AJ42" s="220"/>
      <c r="AK42" s="223"/>
      <c r="AL42" s="121" t="str">
        <f ca="1">空き状況確認テーブル!AL48</f>
        <v>△</v>
      </c>
      <c r="AM42" s="122" t="str">
        <f ca="1">空き状況確認テーブル!AM48</f>
        <v>△</v>
      </c>
      <c r="AN42" s="122" t="str">
        <f ca="1">空き状況確認テーブル!AN48</f>
        <v>△</v>
      </c>
      <c r="AO42" s="122" t="str">
        <f ca="1">空き状況確認テーブル!AO48</f>
        <v>△</v>
      </c>
      <c r="AP42" s="122" t="str">
        <f ca="1">空き状況確認テーブル!AP48</f>
        <v>△</v>
      </c>
      <c r="AQ42" s="122" t="str">
        <f ca="1">空き状況確認テーブル!AQ48</f>
        <v>△</v>
      </c>
      <c r="AR42" s="219" t="str">
        <f ca="1">IF(COUNTIF(空き状況確認テーブル!AR48:AT48,"×")&lt;&gt;0,"×",IF(COUNTIF(空き状況確認テーブル!AR48:AT48,"△")&lt;&gt;0,"△",IF(COUNTIF(空き状況確認テーブル!AR48:AT48,"△")&lt;&gt;0,"△","〇")))</f>
        <v>×</v>
      </c>
      <c r="AS42" s="220"/>
      <c r="AT42" s="221"/>
      <c r="AU42" s="222" t="str">
        <f ca="1">IF(COUNTIF(空き状況確認テーブル!AU48:AX48,"×")&lt;&gt;0,"×",IF(COUNTIF(空き状況確認テーブル!AU48:AX48,"△")&lt;&gt;0,"△",IF(COUNTIF(空き状況確認テーブル!AU48:AX48,"△")&lt;&gt;0,"△","〇")))</f>
        <v>×</v>
      </c>
      <c r="AV42" s="222"/>
      <c r="AW42" s="222"/>
      <c r="AX42" s="222"/>
      <c r="AY42" s="222" t="str">
        <f ca="1">IF(COUNTIF(空き状況確認テーブル!AY48:BB48,"×")&lt;&gt;0,"×",IF(COUNTIF(空き状況確認テーブル!AY48:BB48,"△")&lt;&gt;0,"△",IF(COUNTIF(空き状況確認テーブル!AY48:BB48,"△")&lt;&gt;0,"△","〇")))</f>
        <v>×</v>
      </c>
      <c r="AZ42" s="222"/>
      <c r="BA42" s="222"/>
      <c r="BB42" s="222"/>
      <c r="BC42" s="222" t="str">
        <f ca="1">IF(COUNTIF(空き状況確認テーブル!BC48:BF48,"×")&lt;&gt;0,"×",IF(COUNTIF(空き状況確認テーブル!BC48:BF48,"△")&lt;&gt;0,"△",IF(COUNTIF(空き状況確認テーブル!BC48:BF48,"△")&lt;&gt;0,"△","〇")))</f>
        <v>×</v>
      </c>
      <c r="BD42" s="222"/>
      <c r="BE42" s="222"/>
      <c r="BF42" s="222"/>
      <c r="BG42" s="219" t="str">
        <f ca="1">IF(COUNTIF(空き状況確認テーブル!BG48:BI48,"×")&lt;&gt;0,"×",IF(COUNTIF(空き状況確認テーブル!BG48:BI48,"△")&lt;&gt;0,"△",IF(COUNTIF(空き状況確認テーブル!BG48:BI48,"△")&lt;&gt;0,"△","〇")))</f>
        <v>△</v>
      </c>
      <c r="BH42" s="220"/>
      <c r="BI42" s="223"/>
      <c r="BJ42" s="121" t="str">
        <f ca="1">空き状況確認テーブル!BJ48</f>
        <v>△</v>
      </c>
      <c r="BK42" s="122" t="str">
        <f ca="1">空き状況確認テーブル!BK48</f>
        <v>△</v>
      </c>
      <c r="BL42" s="122" t="str">
        <f ca="1">空き状況確認テーブル!BL48</f>
        <v>△</v>
      </c>
      <c r="BM42" s="122" t="str">
        <f ca="1">空き状況確認テーブル!BM48</f>
        <v>△</v>
      </c>
      <c r="BN42" s="122" t="str">
        <f ca="1">空き状況確認テーブル!BN48</f>
        <v>△</v>
      </c>
      <c r="BO42" s="122" t="str">
        <f ca="1">空き状況確認テーブル!BO48</f>
        <v>△</v>
      </c>
      <c r="BP42" s="219" t="str">
        <f ca="1">IF(COUNTIF(空き状況確認テーブル!BP48:BR48,"×")&lt;&gt;0,"×",IF(COUNTIF(空き状況確認テーブル!BP48:BR48,"△")&lt;&gt;0,"△",IF(COUNTIF(空き状況確認テーブル!BP48:BR48,"△")&lt;&gt;0,"△","〇")))</f>
        <v>×</v>
      </c>
      <c r="BQ42" s="220"/>
      <c r="BR42" s="221"/>
      <c r="BS42" s="222" t="str">
        <f ca="1">IF(COUNTIF(空き状況確認テーブル!BS48:BV48,"×")&lt;&gt;0,"×",IF(COUNTIF(空き状況確認テーブル!BS48:BV48,"△")&lt;&gt;0,"△",IF(COUNTIF(空き状況確認テーブル!BS48:BV48,"△")&lt;&gt;0,"△","〇")))</f>
        <v>×</v>
      </c>
      <c r="BT42" s="222"/>
      <c r="BU42" s="222"/>
      <c r="BV42" s="222"/>
      <c r="BW42" s="222" t="str">
        <f ca="1">IF(COUNTIF(空き状況確認テーブル!BW48:BZ48,"×")&lt;&gt;0,"×",IF(COUNTIF(空き状況確認テーブル!BW48:BZ48,"△")&lt;&gt;0,"△",IF(COUNTIF(空き状況確認テーブル!BW48:BZ48,"△")&lt;&gt;0,"△","〇")))</f>
        <v>×</v>
      </c>
      <c r="BX42" s="222"/>
      <c r="BY42" s="222"/>
      <c r="BZ42" s="222"/>
      <c r="CA42" s="222" t="str">
        <f ca="1">IF(COUNTIF(空き状況確認テーブル!CA48:CD48,"×")&lt;&gt;0,"×",IF(COUNTIF(空き状況確認テーブル!CA48:CD48,"△")&lt;&gt;0,"△",IF(COUNTIF(空き状況確認テーブル!CA48:CD48,"△")&lt;&gt;0,"△","〇")))</f>
        <v>×</v>
      </c>
      <c r="CB42" s="222"/>
      <c r="CC42" s="222"/>
      <c r="CD42" s="222"/>
      <c r="CE42" s="219" t="str">
        <f ca="1">IF(COUNTIF(空き状況確認テーブル!CE48:CG48,"×")&lt;&gt;0,"×",IF(COUNTIF(空き状況確認テーブル!CE48:CG48,"△")&lt;&gt;0,"△",IF(COUNTIF(空き状況確認テーブル!CE48:CG48,"△")&lt;&gt;0,"△","〇")))</f>
        <v>△</v>
      </c>
      <c r="CF42" s="220"/>
      <c r="CG42" s="223"/>
      <c r="CH42" s="187" t="str">
        <f ca="1">空き状況確認テーブル!CH48</f>
        <v>△</v>
      </c>
      <c r="CI42" s="122" t="str">
        <f ca="1">空き状況確認テーブル!CI48</f>
        <v>△</v>
      </c>
      <c r="CJ42" s="122" t="str">
        <f ca="1">空き状況確認テーブル!CJ48</f>
        <v>△</v>
      </c>
      <c r="CK42" s="122" t="str">
        <f ca="1">空き状況確認テーブル!CK48</f>
        <v>△</v>
      </c>
      <c r="CL42" s="122" t="str">
        <f ca="1">空き状況確認テーブル!CL48</f>
        <v>△</v>
      </c>
      <c r="CM42" s="122" t="str">
        <f ca="1">空き状況確認テーブル!CM48</f>
        <v>△</v>
      </c>
      <c r="CN42" s="219" t="str">
        <f ca="1">IF(COUNTIF(空き状況確認テーブル!CN48:CP48,"×")&lt;&gt;0,"×",IF(COUNTIF(空き状況確認テーブル!CN48:CP48,"△")&lt;&gt;0,"△",IF(COUNTIF(空き状況確認テーブル!CN48:CP48,"△")&lt;&gt;0,"△","〇")))</f>
        <v>×</v>
      </c>
      <c r="CO42" s="220"/>
      <c r="CP42" s="221"/>
      <c r="CQ42" s="222" t="str">
        <f ca="1">IF(COUNTIF(空き状況確認テーブル!CQ48:CT48,"×")&lt;&gt;0,"×",IF(COUNTIF(空き状況確認テーブル!CQ48:CT48,"△")&lt;&gt;0,"△",IF(COUNTIF(空き状況確認テーブル!CQ48:CT48,"△")&lt;&gt;0,"△","〇")))</f>
        <v>×</v>
      </c>
      <c r="CR42" s="222"/>
      <c r="CS42" s="222"/>
      <c r="CT42" s="222"/>
      <c r="CU42" s="222" t="str">
        <f ca="1">IF(COUNTIF(空き状況確認テーブル!CU48:CX48,"×")&lt;&gt;0,"×",IF(COUNTIF(空き状況確認テーブル!CU48:CX48,"△")&lt;&gt;0,"△",IF(COUNTIF(空き状況確認テーブル!CU48:CX48,"△")&lt;&gt;0,"△","〇")))</f>
        <v>×</v>
      </c>
      <c r="CV42" s="222"/>
      <c r="CW42" s="222"/>
      <c r="CX42" s="222"/>
      <c r="CY42" s="222" t="str">
        <f ca="1">IF(COUNTIF(空き状況確認テーブル!CY48:DB48,"×")&lt;&gt;0,"×",IF(COUNTIF(空き状況確認テーブル!CY48:DB48,"△")&lt;&gt;0,"△",IF(COUNTIF(空き状況確認テーブル!CY48:DB48,"△")&lt;&gt;0,"△","〇")))</f>
        <v>×</v>
      </c>
      <c r="CZ42" s="222"/>
      <c r="DA42" s="222"/>
      <c r="DB42" s="222"/>
      <c r="DC42" s="219" t="str">
        <f ca="1">IF(COUNTIF(空き状況確認テーブル!DC48:DE48,"×")&lt;&gt;0,"×",IF(COUNTIF(空き状況確認テーブル!DC48:DE48,"△")&lt;&gt;0,"△",IF(COUNTIF(空き状況確認テーブル!DC48:DE48,"△")&lt;&gt;0,"△","〇")))</f>
        <v>△</v>
      </c>
      <c r="DD42" s="220"/>
      <c r="DE42" s="223"/>
      <c r="DF42" s="121" t="str">
        <f ca="1">空き状況確認テーブル!DF48</f>
        <v>△</v>
      </c>
      <c r="DG42" s="122" t="str">
        <f ca="1">空き状況確認テーブル!DG48</f>
        <v>△</v>
      </c>
      <c r="DH42" s="122" t="str">
        <f ca="1">空き状況確認テーブル!DH48</f>
        <v>△</v>
      </c>
      <c r="DI42" s="122" t="str">
        <f ca="1">空き状況確認テーブル!DI48</f>
        <v>△</v>
      </c>
      <c r="DJ42" s="122" t="str">
        <f ca="1">空き状況確認テーブル!DJ48</f>
        <v>△</v>
      </c>
      <c r="DK42" s="122" t="str">
        <f ca="1">空き状況確認テーブル!DK48</f>
        <v>△</v>
      </c>
      <c r="DL42" s="219" t="str">
        <f ca="1">IF(COUNTIF(空き状況確認テーブル!DL48:DN48,"×")&lt;&gt;0,"×",IF(COUNTIF(空き状況確認テーブル!DL48:DN48,"△")&lt;&gt;0,"△",IF(COUNTIF(空き状況確認テーブル!DL48:DN48,"△")&lt;&gt;0,"△","〇")))</f>
        <v>×</v>
      </c>
      <c r="DM42" s="220"/>
      <c r="DN42" s="221"/>
      <c r="DO42" s="222" t="str">
        <f ca="1">IF(COUNTIF(空き状況確認テーブル!DO48:DR48,"×")&lt;&gt;0,"×",IF(COUNTIF(空き状況確認テーブル!DO48:DR48,"△")&lt;&gt;0,"△",IF(COUNTIF(空き状況確認テーブル!DO48:DR48,"△")&lt;&gt;0,"△","〇")))</f>
        <v>×</v>
      </c>
      <c r="DP42" s="222"/>
      <c r="DQ42" s="222"/>
      <c r="DR42" s="222"/>
      <c r="DS42" s="222" t="str">
        <f ca="1">IF(COUNTIF(空き状況確認テーブル!DS48:DV48,"×")&lt;&gt;0,"×",IF(COUNTIF(空き状況確認テーブル!DS48:DV48,"△")&lt;&gt;0,"△",IF(COUNTIF(空き状況確認テーブル!DS48:DV48,"△")&lt;&gt;0,"△","〇")))</f>
        <v>×</v>
      </c>
      <c r="DT42" s="222"/>
      <c r="DU42" s="222"/>
      <c r="DV42" s="222"/>
      <c r="DW42" s="222" t="str">
        <f ca="1">IF(COUNTIF(空き状況確認テーブル!DW48:DZ48,"×")&lt;&gt;0,"×",IF(COUNTIF(空き状況確認テーブル!DW48:DZ48,"△")&lt;&gt;0,"△",IF(COUNTIF(空き状況確認テーブル!DW48:DZ48,"△")&lt;&gt;0,"△","〇")))</f>
        <v>×</v>
      </c>
      <c r="DX42" s="222"/>
      <c r="DY42" s="222"/>
      <c r="DZ42" s="222"/>
      <c r="EA42" s="219" t="str">
        <f ca="1">IF(COUNTIF(空き状況確認テーブル!EA48:EC48,"×")&lt;&gt;0,"×",IF(COUNTIF(空き状況確認テーブル!EA48:EC48,"△")&lt;&gt;0,"△",IF(COUNTIF(空き状況確認テーブル!EA48:EC48,"△")&lt;&gt;0,"△","〇")))</f>
        <v>△</v>
      </c>
      <c r="EB42" s="220"/>
      <c r="EC42" s="223"/>
      <c r="ED42" s="121" t="str">
        <f ca="1">空き状況確認テーブル!ED48</f>
        <v>×</v>
      </c>
      <c r="EE42" s="122" t="str">
        <f ca="1">空き状況確認テーブル!EE48</f>
        <v>×</v>
      </c>
      <c r="EF42" s="122" t="str">
        <f ca="1">空き状況確認テーブル!EF48</f>
        <v>×</v>
      </c>
      <c r="EG42" s="122" t="str">
        <f ca="1">空き状況確認テーブル!EG48</f>
        <v>×</v>
      </c>
      <c r="EH42" s="122" t="str">
        <f ca="1">空き状況確認テーブル!EH48</f>
        <v>×</v>
      </c>
      <c r="EI42" s="122" t="str">
        <f ca="1">空き状況確認テーブル!EI48</f>
        <v>×</v>
      </c>
      <c r="EJ42" s="219" t="str">
        <f ca="1">IF(COUNTIF(空き状況確認テーブル!EJ48:EL48,"×")&lt;&gt;0,"×",IF(COUNTIF(空き状況確認テーブル!EJ48:EL48,"△")&lt;&gt;0,"△",IF(COUNTIF(空き状況確認テーブル!EJ48:EL48,"△")&lt;&gt;0,"△","〇")))</f>
        <v>×</v>
      </c>
      <c r="EK42" s="220"/>
      <c r="EL42" s="221"/>
      <c r="EM42" s="222" t="str">
        <f ca="1">IF(COUNTIF(空き状況確認テーブル!EM48:EP48,"×")&lt;&gt;0,"×",IF(COUNTIF(空き状況確認テーブル!EM48:EP48,"△")&lt;&gt;0,"△",IF(COUNTIF(空き状況確認テーブル!EM48:EP48,"△")&lt;&gt;0,"△","〇")))</f>
        <v>×</v>
      </c>
      <c r="EN42" s="222"/>
      <c r="EO42" s="222"/>
      <c r="EP42" s="222"/>
      <c r="EQ42" s="222" t="str">
        <f ca="1">IF(COUNTIF(空き状況確認テーブル!EQ48:ET48,"×")&lt;&gt;0,"×",IF(COUNTIF(空き状況確認テーブル!EQ48:ET48,"△")&lt;&gt;0,"△",IF(COUNTIF(空き状況確認テーブル!EQ48:ET48,"△")&lt;&gt;0,"△","〇")))</f>
        <v>×</v>
      </c>
      <c r="ER42" s="222"/>
      <c r="ES42" s="222"/>
      <c r="ET42" s="222"/>
      <c r="EU42" s="222" t="str">
        <f ca="1">IF(COUNTIF(空き状況確認テーブル!EU48:EX48,"×")&lt;&gt;0,"×",IF(COUNTIF(空き状況確認テーブル!EU48:EX48,"△")&lt;&gt;0,"△",IF(COUNTIF(空き状況確認テーブル!EU48:EX48,"△")&lt;&gt;0,"△","〇")))</f>
        <v>×</v>
      </c>
      <c r="EV42" s="222"/>
      <c r="EW42" s="222"/>
      <c r="EX42" s="222"/>
      <c r="EY42" s="219" t="str">
        <f ca="1">IF(COUNTIF(空き状況確認テーブル!EY48:FA48,"×")&lt;&gt;0,"×",IF(COUNTIF(空き状況確認テーブル!EY48:FA48,"△")&lt;&gt;0,"△",IF(COUNTIF(空き状況確認テーブル!EY48:FA48,"△")&lt;&gt;0,"△","〇")))</f>
        <v>×</v>
      </c>
      <c r="EZ42" s="220"/>
      <c r="FA42" s="223"/>
      <c r="FB42" s="121" t="str">
        <f ca="1">空き状況確認テーブル!FB48</f>
        <v>×</v>
      </c>
      <c r="FC42" s="122" t="str">
        <f ca="1">空き状況確認テーブル!FC48</f>
        <v>×</v>
      </c>
      <c r="FD42" s="122" t="str">
        <f ca="1">空き状況確認テーブル!FD48</f>
        <v>×</v>
      </c>
      <c r="FE42" s="122" t="str">
        <f ca="1">空き状況確認テーブル!FE48</f>
        <v>×</v>
      </c>
      <c r="FF42" s="122" t="str">
        <f ca="1">空き状況確認テーブル!FF48</f>
        <v>×</v>
      </c>
      <c r="FG42" s="122" t="str">
        <f ca="1">空き状況確認テーブル!FG48</f>
        <v>×</v>
      </c>
      <c r="FH42" s="219" t="str">
        <f ca="1">IF(COUNTIF(空き状況確認テーブル!FH48:FJ48,"×")&lt;&gt;0,"×",IF(COUNTIF(空き状況確認テーブル!FH48:FJ48,"△")&lt;&gt;0,"△",IF(COUNTIF(空き状況確認テーブル!FH48:FJ48,"△")&lt;&gt;0,"△","〇")))</f>
        <v>×</v>
      </c>
      <c r="FI42" s="220"/>
      <c r="FJ42" s="221"/>
      <c r="FK42" s="222" t="str">
        <f ca="1">IF(COUNTIF(空き状況確認テーブル!FK48:FN48,"×")&lt;&gt;0,"×",IF(COUNTIF(空き状況確認テーブル!FK48:FN48,"△")&lt;&gt;0,"△",IF(COUNTIF(空き状況確認テーブル!FK48:FN48,"△")&lt;&gt;0,"△","〇")))</f>
        <v>×</v>
      </c>
      <c r="FL42" s="222"/>
      <c r="FM42" s="222"/>
      <c r="FN42" s="222"/>
      <c r="FO42" s="222" t="str">
        <f ca="1">IF(COUNTIF(空き状況確認テーブル!FO48:FR48,"×")&lt;&gt;0,"×",IF(COUNTIF(空き状況確認テーブル!FO48:FR48,"△")&lt;&gt;0,"△",IF(COUNTIF(空き状況確認テーブル!FO48:FR48,"△")&lt;&gt;0,"△","〇")))</f>
        <v>×</v>
      </c>
      <c r="FP42" s="222"/>
      <c r="FQ42" s="222"/>
      <c r="FR42" s="222"/>
      <c r="FS42" s="222" t="str">
        <f ca="1">IF(COUNTIF(空き状況確認テーブル!FS48:FV48,"×")&lt;&gt;0,"×",IF(COUNTIF(空き状況確認テーブル!FS48:FV48,"△")&lt;&gt;0,"△",IF(COUNTIF(空き状況確認テーブル!FS48:FV48,"△")&lt;&gt;0,"△","〇")))</f>
        <v>×</v>
      </c>
      <c r="FT42" s="222"/>
      <c r="FU42" s="222"/>
      <c r="FV42" s="222"/>
      <c r="FW42" s="219" t="str">
        <f ca="1">IF(COUNTIF(空き状況確認テーブル!FW48:FY48,"×")&lt;&gt;0,"×",IF(COUNTIF(空き状況確認テーブル!FW48:FY48,"△")&lt;&gt;0,"△",IF(COUNTIF(空き状況確認テーブル!FW48:FY48,"△")&lt;&gt;0,"△","〇")))</f>
        <v>×</v>
      </c>
      <c r="FX42" s="220"/>
      <c r="FY42" s="223"/>
    </row>
    <row r="43" spans="1:181">
      <c r="A43" s="47"/>
      <c r="B43" s="179" t="s">
        <v>378</v>
      </c>
      <c r="C43" s="199" t="s">
        <v>332</v>
      </c>
      <c r="D43" s="11" t="s">
        <v>188</v>
      </c>
      <c r="E43" s="10" t="str">
        <f>INDEX(施設情報!$D$1:$D$1000,MATCH(D43,施設情報!$C$1:$C$1000,0))</f>
        <v>1</v>
      </c>
      <c r="F43" s="11"/>
      <c r="G43" s="8" t="str">
        <f t="shared" si="22"/>
        <v>039-46391</v>
      </c>
      <c r="H43" s="10" t="str">
        <f t="shared" si="23"/>
        <v>039-46392</v>
      </c>
      <c r="I43" s="10" t="str">
        <f t="shared" si="24"/>
        <v>039-46393</v>
      </c>
      <c r="J43" s="10" t="str">
        <f t="shared" si="25"/>
        <v>039-46394</v>
      </c>
      <c r="K43" s="10" t="str">
        <f t="shared" si="26"/>
        <v>039-46395</v>
      </c>
      <c r="L43" s="10" t="str">
        <f t="shared" si="27"/>
        <v>039-46396</v>
      </c>
      <c r="M43" s="10" t="str">
        <f t="shared" si="28"/>
        <v>039-46397</v>
      </c>
      <c r="N43" s="121" t="str">
        <f ca="1">空き状況確認テーブル!N49</f>
        <v>△</v>
      </c>
      <c r="O43" s="122" t="str">
        <f ca="1">空き状況確認テーブル!O49</f>
        <v>△</v>
      </c>
      <c r="P43" s="122" t="str">
        <f ca="1">空き状況確認テーブル!P49</f>
        <v>△</v>
      </c>
      <c r="Q43" s="122" t="str">
        <f ca="1">空き状況確認テーブル!Q49</f>
        <v>△</v>
      </c>
      <c r="R43" s="122" t="str">
        <f ca="1">空き状況確認テーブル!R49</f>
        <v>△</v>
      </c>
      <c r="S43" s="122" t="str">
        <f ca="1">空き状況確認テーブル!S49</f>
        <v>△</v>
      </c>
      <c r="T43" s="219" t="str">
        <f ca="1">IF(COUNTIF(空き状況確認テーブル!T49:V49,"×")&lt;&gt;0,"×",IF(COUNTIF(空き状況確認テーブル!T49:V49,"△")&lt;&gt;0,"△",IF(COUNTIF(空き状況確認テーブル!T49:V49,"△")&lt;&gt;0,"△","〇")))</f>
        <v>×</v>
      </c>
      <c r="U43" s="220"/>
      <c r="V43" s="221"/>
      <c r="W43" s="222" t="str">
        <f ca="1">IF(COUNTIF(空き状況確認テーブル!W49:Z49,"×")&lt;&gt;0,"×",IF(COUNTIF(空き状況確認テーブル!W49:Z49,"△")&lt;&gt;0,"△",IF(COUNTIF(空き状況確認テーブル!W49:Z49,"△")&lt;&gt;0,"△","〇")))</f>
        <v>×</v>
      </c>
      <c r="X43" s="222"/>
      <c r="Y43" s="222"/>
      <c r="Z43" s="222"/>
      <c r="AA43" s="222" t="str">
        <f ca="1">IF(COUNTIF(空き状況確認テーブル!AA49:AD49,"×")&lt;&gt;0,"×",IF(COUNTIF(空き状況確認テーブル!AA49:AD49,"△")&lt;&gt;0,"△",IF(COUNTIF(空き状況確認テーブル!AA49:AD49,"△")&lt;&gt;0,"△","〇")))</f>
        <v>×</v>
      </c>
      <c r="AB43" s="222"/>
      <c r="AC43" s="222"/>
      <c r="AD43" s="222"/>
      <c r="AE43" s="222" t="str">
        <f ca="1">IF(COUNTIF(空き状況確認テーブル!AE49:AH49,"×")&lt;&gt;0,"×",IF(COUNTIF(空き状況確認テーブル!AE49:AH49,"△")&lt;&gt;0,"△",IF(COUNTIF(空き状況確認テーブル!AE49:AH49,"△")&lt;&gt;0,"△","〇")))</f>
        <v>×</v>
      </c>
      <c r="AF43" s="222"/>
      <c r="AG43" s="222"/>
      <c r="AH43" s="222"/>
      <c r="AI43" s="219" t="str">
        <f ca="1">IF(COUNTIF(空き状況確認テーブル!AI49:AK49,"×")&lt;&gt;0,"×",IF(COUNTIF(空き状況確認テーブル!AI49:AK49,"△")&lt;&gt;0,"△",IF(COUNTIF(空き状況確認テーブル!AI49:AK49,"△")&lt;&gt;0,"△","〇")))</f>
        <v>△</v>
      </c>
      <c r="AJ43" s="220"/>
      <c r="AK43" s="223"/>
      <c r="AL43" s="121" t="str">
        <f ca="1">空き状況確認テーブル!AL49</f>
        <v>△</v>
      </c>
      <c r="AM43" s="122" t="str">
        <f ca="1">空き状況確認テーブル!AM49</f>
        <v>△</v>
      </c>
      <c r="AN43" s="122" t="str">
        <f ca="1">空き状況確認テーブル!AN49</f>
        <v>△</v>
      </c>
      <c r="AO43" s="122" t="str">
        <f ca="1">空き状況確認テーブル!AO49</f>
        <v>△</v>
      </c>
      <c r="AP43" s="122" t="str">
        <f ca="1">空き状況確認テーブル!AP49</f>
        <v>△</v>
      </c>
      <c r="AQ43" s="122" t="str">
        <f ca="1">空き状況確認テーブル!AQ49</f>
        <v>△</v>
      </c>
      <c r="AR43" s="219" t="str">
        <f ca="1">IF(COUNTIF(空き状況確認テーブル!AR49:AT49,"×")&lt;&gt;0,"×",IF(COUNTIF(空き状況確認テーブル!AR49:AT49,"△")&lt;&gt;0,"△",IF(COUNTIF(空き状況確認テーブル!AR49:AT49,"△")&lt;&gt;0,"△","〇")))</f>
        <v>×</v>
      </c>
      <c r="AS43" s="220"/>
      <c r="AT43" s="221"/>
      <c r="AU43" s="222" t="str">
        <f ca="1">IF(COUNTIF(空き状況確認テーブル!AU49:AX49,"×")&lt;&gt;0,"×",IF(COUNTIF(空き状況確認テーブル!AU49:AX49,"△")&lt;&gt;0,"△",IF(COUNTIF(空き状況確認テーブル!AU49:AX49,"△")&lt;&gt;0,"△","〇")))</f>
        <v>×</v>
      </c>
      <c r="AV43" s="222"/>
      <c r="AW43" s="222"/>
      <c r="AX43" s="222"/>
      <c r="AY43" s="222" t="str">
        <f ca="1">IF(COUNTIF(空き状況確認テーブル!AY49:BB49,"×")&lt;&gt;0,"×",IF(COUNTIF(空き状況確認テーブル!AY49:BB49,"△")&lt;&gt;0,"△",IF(COUNTIF(空き状況確認テーブル!AY49:BB49,"△")&lt;&gt;0,"△","〇")))</f>
        <v>×</v>
      </c>
      <c r="AZ43" s="222"/>
      <c r="BA43" s="222"/>
      <c r="BB43" s="222"/>
      <c r="BC43" s="222" t="str">
        <f ca="1">IF(COUNTIF(空き状況確認テーブル!BC49:BF49,"×")&lt;&gt;0,"×",IF(COUNTIF(空き状況確認テーブル!BC49:BF49,"△")&lt;&gt;0,"△",IF(COUNTIF(空き状況確認テーブル!BC49:BF49,"△")&lt;&gt;0,"△","〇")))</f>
        <v>×</v>
      </c>
      <c r="BD43" s="222"/>
      <c r="BE43" s="222"/>
      <c r="BF43" s="222"/>
      <c r="BG43" s="219" t="str">
        <f ca="1">IF(COUNTIF(空き状況確認テーブル!BG49:BI49,"×")&lt;&gt;0,"×",IF(COUNTIF(空き状況確認テーブル!BG49:BI49,"△")&lt;&gt;0,"△",IF(COUNTIF(空き状況確認テーブル!BG49:BI49,"△")&lt;&gt;0,"△","〇")))</f>
        <v>△</v>
      </c>
      <c r="BH43" s="220"/>
      <c r="BI43" s="223"/>
      <c r="BJ43" s="121" t="str">
        <f ca="1">空き状況確認テーブル!BJ49</f>
        <v>△</v>
      </c>
      <c r="BK43" s="122" t="str">
        <f ca="1">空き状況確認テーブル!BK49</f>
        <v>△</v>
      </c>
      <c r="BL43" s="122" t="str">
        <f ca="1">空き状況確認テーブル!BL49</f>
        <v>△</v>
      </c>
      <c r="BM43" s="122" t="str">
        <f ca="1">空き状況確認テーブル!BM49</f>
        <v>△</v>
      </c>
      <c r="BN43" s="122" t="str">
        <f ca="1">空き状況確認テーブル!BN49</f>
        <v>△</v>
      </c>
      <c r="BO43" s="122" t="str">
        <f ca="1">空き状況確認テーブル!BO49</f>
        <v>△</v>
      </c>
      <c r="BP43" s="219" t="str">
        <f ca="1">IF(COUNTIF(空き状況確認テーブル!BP49:BR49,"×")&lt;&gt;0,"×",IF(COUNTIF(空き状況確認テーブル!BP49:BR49,"△")&lt;&gt;0,"△",IF(COUNTIF(空き状況確認テーブル!BP49:BR49,"△")&lt;&gt;0,"△","〇")))</f>
        <v>×</v>
      </c>
      <c r="BQ43" s="220"/>
      <c r="BR43" s="221"/>
      <c r="BS43" s="222" t="str">
        <f ca="1">IF(COUNTIF(空き状況確認テーブル!BS49:BV49,"×")&lt;&gt;0,"×",IF(COUNTIF(空き状況確認テーブル!BS49:BV49,"△")&lt;&gt;0,"△",IF(COUNTIF(空き状況確認テーブル!BS49:BV49,"△")&lt;&gt;0,"△","〇")))</f>
        <v>×</v>
      </c>
      <c r="BT43" s="222"/>
      <c r="BU43" s="222"/>
      <c r="BV43" s="222"/>
      <c r="BW43" s="222" t="str">
        <f ca="1">IF(COUNTIF(空き状況確認テーブル!BW49:BZ49,"×")&lt;&gt;0,"×",IF(COUNTIF(空き状況確認テーブル!BW49:BZ49,"△")&lt;&gt;0,"△",IF(COUNTIF(空き状況確認テーブル!BW49:BZ49,"△")&lt;&gt;0,"△","〇")))</f>
        <v>×</v>
      </c>
      <c r="BX43" s="222"/>
      <c r="BY43" s="222"/>
      <c r="BZ43" s="222"/>
      <c r="CA43" s="222" t="str">
        <f ca="1">IF(COUNTIF(空き状況確認テーブル!CA49:CD49,"×")&lt;&gt;0,"×",IF(COUNTIF(空き状況確認テーブル!CA49:CD49,"△")&lt;&gt;0,"△",IF(COUNTIF(空き状況確認テーブル!CA49:CD49,"△")&lt;&gt;0,"△","〇")))</f>
        <v>×</v>
      </c>
      <c r="CB43" s="222"/>
      <c r="CC43" s="222"/>
      <c r="CD43" s="222"/>
      <c r="CE43" s="219" t="str">
        <f ca="1">IF(COUNTIF(空き状況確認テーブル!CE49:CG49,"×")&lt;&gt;0,"×",IF(COUNTIF(空き状況確認テーブル!CE49:CG49,"△")&lt;&gt;0,"△",IF(COUNTIF(空き状況確認テーブル!CE49:CG49,"△")&lt;&gt;0,"△","〇")))</f>
        <v>△</v>
      </c>
      <c r="CF43" s="220"/>
      <c r="CG43" s="223"/>
      <c r="CH43" s="187" t="str">
        <f ca="1">空き状況確認テーブル!CH49</f>
        <v>△</v>
      </c>
      <c r="CI43" s="122" t="str">
        <f ca="1">空き状況確認テーブル!CI49</f>
        <v>△</v>
      </c>
      <c r="CJ43" s="122" t="str">
        <f ca="1">空き状況確認テーブル!CJ49</f>
        <v>△</v>
      </c>
      <c r="CK43" s="122" t="str">
        <f ca="1">空き状況確認テーブル!CK49</f>
        <v>△</v>
      </c>
      <c r="CL43" s="122" t="str">
        <f ca="1">空き状況確認テーブル!CL49</f>
        <v>△</v>
      </c>
      <c r="CM43" s="122" t="str">
        <f ca="1">空き状況確認テーブル!CM49</f>
        <v>△</v>
      </c>
      <c r="CN43" s="219" t="str">
        <f ca="1">IF(COUNTIF(空き状況確認テーブル!CN49:CP49,"×")&lt;&gt;0,"×",IF(COUNTIF(空き状況確認テーブル!CN49:CP49,"△")&lt;&gt;0,"△",IF(COUNTIF(空き状況確認テーブル!CN49:CP49,"△")&lt;&gt;0,"△","〇")))</f>
        <v>×</v>
      </c>
      <c r="CO43" s="220"/>
      <c r="CP43" s="221"/>
      <c r="CQ43" s="222" t="str">
        <f ca="1">IF(COUNTIF(空き状況確認テーブル!CQ49:CT49,"×")&lt;&gt;0,"×",IF(COUNTIF(空き状況確認テーブル!CQ49:CT49,"△")&lt;&gt;0,"△",IF(COUNTIF(空き状況確認テーブル!CQ49:CT49,"△")&lt;&gt;0,"△","〇")))</f>
        <v>×</v>
      </c>
      <c r="CR43" s="222"/>
      <c r="CS43" s="222"/>
      <c r="CT43" s="222"/>
      <c r="CU43" s="222" t="str">
        <f ca="1">IF(COUNTIF(空き状況確認テーブル!CU49:CX49,"×")&lt;&gt;0,"×",IF(COUNTIF(空き状況確認テーブル!CU49:CX49,"△")&lt;&gt;0,"△",IF(COUNTIF(空き状況確認テーブル!CU49:CX49,"△")&lt;&gt;0,"△","〇")))</f>
        <v>×</v>
      </c>
      <c r="CV43" s="222"/>
      <c r="CW43" s="222"/>
      <c r="CX43" s="222"/>
      <c r="CY43" s="222" t="str">
        <f ca="1">IF(COUNTIF(空き状況確認テーブル!CY49:DB49,"×")&lt;&gt;0,"×",IF(COUNTIF(空き状況確認テーブル!CY49:DB49,"△")&lt;&gt;0,"△",IF(COUNTIF(空き状況確認テーブル!CY49:DB49,"△")&lt;&gt;0,"△","〇")))</f>
        <v>×</v>
      </c>
      <c r="CZ43" s="222"/>
      <c r="DA43" s="222"/>
      <c r="DB43" s="222"/>
      <c r="DC43" s="219" t="str">
        <f ca="1">IF(COUNTIF(空き状況確認テーブル!DC49:DE49,"×")&lt;&gt;0,"×",IF(COUNTIF(空き状況確認テーブル!DC49:DE49,"△")&lt;&gt;0,"△",IF(COUNTIF(空き状況確認テーブル!DC49:DE49,"△")&lt;&gt;0,"△","〇")))</f>
        <v>△</v>
      </c>
      <c r="DD43" s="220"/>
      <c r="DE43" s="223"/>
      <c r="DF43" s="121" t="str">
        <f ca="1">空き状況確認テーブル!DF49</f>
        <v>△</v>
      </c>
      <c r="DG43" s="122" t="str">
        <f ca="1">空き状況確認テーブル!DG49</f>
        <v>△</v>
      </c>
      <c r="DH43" s="122" t="str">
        <f ca="1">空き状況確認テーブル!DH49</f>
        <v>△</v>
      </c>
      <c r="DI43" s="122" t="str">
        <f ca="1">空き状況確認テーブル!DI49</f>
        <v>△</v>
      </c>
      <c r="DJ43" s="122" t="str">
        <f ca="1">空き状況確認テーブル!DJ49</f>
        <v>△</v>
      </c>
      <c r="DK43" s="122" t="str">
        <f ca="1">空き状況確認テーブル!DK49</f>
        <v>△</v>
      </c>
      <c r="DL43" s="219" t="str">
        <f ca="1">IF(COUNTIF(空き状況確認テーブル!DL49:DN49,"×")&lt;&gt;0,"×",IF(COUNTIF(空き状況確認テーブル!DL49:DN49,"△")&lt;&gt;0,"△",IF(COUNTIF(空き状況確認テーブル!DL49:DN49,"△")&lt;&gt;0,"△","〇")))</f>
        <v>×</v>
      </c>
      <c r="DM43" s="220"/>
      <c r="DN43" s="221"/>
      <c r="DO43" s="222" t="str">
        <f ca="1">IF(COUNTIF(空き状況確認テーブル!DO49:DR49,"×")&lt;&gt;0,"×",IF(COUNTIF(空き状況確認テーブル!DO49:DR49,"△")&lt;&gt;0,"△",IF(COUNTIF(空き状況確認テーブル!DO49:DR49,"△")&lt;&gt;0,"△","〇")))</f>
        <v>×</v>
      </c>
      <c r="DP43" s="222"/>
      <c r="DQ43" s="222"/>
      <c r="DR43" s="222"/>
      <c r="DS43" s="222" t="str">
        <f ca="1">IF(COUNTIF(空き状況確認テーブル!DS49:DV49,"×")&lt;&gt;0,"×",IF(COUNTIF(空き状況確認テーブル!DS49:DV49,"△")&lt;&gt;0,"△",IF(COUNTIF(空き状況確認テーブル!DS49:DV49,"△")&lt;&gt;0,"△","〇")))</f>
        <v>×</v>
      </c>
      <c r="DT43" s="222"/>
      <c r="DU43" s="222"/>
      <c r="DV43" s="222"/>
      <c r="DW43" s="222" t="str">
        <f ca="1">IF(COUNTIF(空き状況確認テーブル!DW49:DZ49,"×")&lt;&gt;0,"×",IF(COUNTIF(空き状況確認テーブル!DW49:DZ49,"△")&lt;&gt;0,"△",IF(COUNTIF(空き状況確認テーブル!DW49:DZ49,"△")&lt;&gt;0,"△","〇")))</f>
        <v>×</v>
      </c>
      <c r="DX43" s="222"/>
      <c r="DY43" s="222"/>
      <c r="DZ43" s="222"/>
      <c r="EA43" s="219" t="str">
        <f ca="1">IF(COUNTIF(空き状況確認テーブル!EA49:EC49,"×")&lt;&gt;0,"×",IF(COUNTIF(空き状況確認テーブル!EA49:EC49,"△")&lt;&gt;0,"△",IF(COUNTIF(空き状況確認テーブル!EA49:EC49,"△")&lt;&gt;0,"△","〇")))</f>
        <v>△</v>
      </c>
      <c r="EB43" s="220"/>
      <c r="EC43" s="223"/>
      <c r="ED43" s="121" t="str">
        <f ca="1">空き状況確認テーブル!ED49</f>
        <v>×</v>
      </c>
      <c r="EE43" s="122" t="str">
        <f ca="1">空き状況確認テーブル!EE49</f>
        <v>×</v>
      </c>
      <c r="EF43" s="122" t="str">
        <f ca="1">空き状況確認テーブル!EF49</f>
        <v>×</v>
      </c>
      <c r="EG43" s="122" t="str">
        <f ca="1">空き状況確認テーブル!EG49</f>
        <v>×</v>
      </c>
      <c r="EH43" s="122" t="str">
        <f ca="1">空き状況確認テーブル!EH49</f>
        <v>×</v>
      </c>
      <c r="EI43" s="122" t="str">
        <f ca="1">空き状況確認テーブル!EI49</f>
        <v>×</v>
      </c>
      <c r="EJ43" s="219" t="str">
        <f ca="1">IF(COUNTIF(空き状況確認テーブル!EJ49:EL49,"×")&lt;&gt;0,"×",IF(COUNTIF(空き状況確認テーブル!EJ49:EL49,"△")&lt;&gt;0,"△",IF(COUNTIF(空き状況確認テーブル!EJ49:EL49,"△")&lt;&gt;0,"△","〇")))</f>
        <v>×</v>
      </c>
      <c r="EK43" s="220"/>
      <c r="EL43" s="221"/>
      <c r="EM43" s="222" t="str">
        <f ca="1">IF(COUNTIF(空き状況確認テーブル!EM49:EP49,"×")&lt;&gt;0,"×",IF(COUNTIF(空き状況確認テーブル!EM49:EP49,"△")&lt;&gt;0,"△",IF(COUNTIF(空き状況確認テーブル!EM49:EP49,"△")&lt;&gt;0,"△","〇")))</f>
        <v>×</v>
      </c>
      <c r="EN43" s="222"/>
      <c r="EO43" s="222"/>
      <c r="EP43" s="222"/>
      <c r="EQ43" s="222" t="str">
        <f ca="1">IF(COUNTIF(空き状況確認テーブル!EQ49:ET49,"×")&lt;&gt;0,"×",IF(COUNTIF(空き状況確認テーブル!EQ49:ET49,"△")&lt;&gt;0,"△",IF(COUNTIF(空き状況確認テーブル!EQ49:ET49,"△")&lt;&gt;0,"△","〇")))</f>
        <v>×</v>
      </c>
      <c r="ER43" s="222"/>
      <c r="ES43" s="222"/>
      <c r="ET43" s="222"/>
      <c r="EU43" s="222" t="str">
        <f ca="1">IF(COUNTIF(空き状況確認テーブル!EU49:EX49,"×")&lt;&gt;0,"×",IF(COUNTIF(空き状況確認テーブル!EU49:EX49,"△")&lt;&gt;0,"△",IF(COUNTIF(空き状況確認テーブル!EU49:EX49,"△")&lt;&gt;0,"△","〇")))</f>
        <v>×</v>
      </c>
      <c r="EV43" s="222"/>
      <c r="EW43" s="222"/>
      <c r="EX43" s="222"/>
      <c r="EY43" s="219" t="str">
        <f ca="1">IF(COUNTIF(空き状況確認テーブル!EY49:FA49,"×")&lt;&gt;0,"×",IF(COUNTIF(空き状況確認テーブル!EY49:FA49,"△")&lt;&gt;0,"△",IF(COUNTIF(空き状況確認テーブル!EY49:FA49,"△")&lt;&gt;0,"△","〇")))</f>
        <v>×</v>
      </c>
      <c r="EZ43" s="220"/>
      <c r="FA43" s="223"/>
      <c r="FB43" s="121" t="str">
        <f ca="1">空き状況確認テーブル!FB49</f>
        <v>×</v>
      </c>
      <c r="FC43" s="122" t="str">
        <f ca="1">空き状況確認テーブル!FC49</f>
        <v>×</v>
      </c>
      <c r="FD43" s="122" t="str">
        <f ca="1">空き状況確認テーブル!FD49</f>
        <v>×</v>
      </c>
      <c r="FE43" s="122" t="str">
        <f ca="1">空き状況確認テーブル!FE49</f>
        <v>×</v>
      </c>
      <c r="FF43" s="122" t="str">
        <f ca="1">空き状況確認テーブル!FF49</f>
        <v>×</v>
      </c>
      <c r="FG43" s="122" t="str">
        <f ca="1">空き状況確認テーブル!FG49</f>
        <v>×</v>
      </c>
      <c r="FH43" s="219" t="str">
        <f ca="1">IF(COUNTIF(空き状況確認テーブル!FH49:FJ49,"×")&lt;&gt;0,"×",IF(COUNTIF(空き状況確認テーブル!FH49:FJ49,"△")&lt;&gt;0,"△",IF(COUNTIF(空き状況確認テーブル!FH49:FJ49,"△")&lt;&gt;0,"△","〇")))</f>
        <v>×</v>
      </c>
      <c r="FI43" s="220"/>
      <c r="FJ43" s="221"/>
      <c r="FK43" s="222" t="str">
        <f ca="1">IF(COUNTIF(空き状況確認テーブル!FK49:FN49,"×")&lt;&gt;0,"×",IF(COUNTIF(空き状況確認テーブル!FK49:FN49,"△")&lt;&gt;0,"△",IF(COUNTIF(空き状況確認テーブル!FK49:FN49,"△")&lt;&gt;0,"△","〇")))</f>
        <v>×</v>
      </c>
      <c r="FL43" s="222"/>
      <c r="FM43" s="222"/>
      <c r="FN43" s="222"/>
      <c r="FO43" s="222" t="str">
        <f ca="1">IF(COUNTIF(空き状況確認テーブル!FO49:FR49,"×")&lt;&gt;0,"×",IF(COUNTIF(空き状況確認テーブル!FO49:FR49,"△")&lt;&gt;0,"△",IF(COUNTIF(空き状況確認テーブル!FO49:FR49,"△")&lt;&gt;0,"△","〇")))</f>
        <v>×</v>
      </c>
      <c r="FP43" s="222"/>
      <c r="FQ43" s="222"/>
      <c r="FR43" s="222"/>
      <c r="FS43" s="222" t="str">
        <f ca="1">IF(COUNTIF(空き状況確認テーブル!FS49:FV49,"×")&lt;&gt;0,"×",IF(COUNTIF(空き状況確認テーブル!FS49:FV49,"△")&lt;&gt;0,"△",IF(COUNTIF(空き状況確認テーブル!FS49:FV49,"△")&lt;&gt;0,"△","〇")))</f>
        <v>×</v>
      </c>
      <c r="FT43" s="222"/>
      <c r="FU43" s="222"/>
      <c r="FV43" s="222"/>
      <c r="FW43" s="219" t="str">
        <f ca="1">IF(COUNTIF(空き状況確認テーブル!FW49:FY49,"×")&lt;&gt;0,"×",IF(COUNTIF(空き状況確認テーブル!FW49:FY49,"△")&lt;&gt;0,"△",IF(COUNTIF(空き状況確認テーブル!FW49:FY49,"△")&lt;&gt;0,"△","〇")))</f>
        <v>×</v>
      </c>
      <c r="FX43" s="220"/>
      <c r="FY43" s="223"/>
    </row>
    <row r="44" spans="1:181">
      <c r="A44" s="47"/>
      <c r="B44" s="172" t="s">
        <v>357</v>
      </c>
      <c r="C44" s="199" t="s">
        <v>333</v>
      </c>
      <c r="D44" s="11" t="s">
        <v>189</v>
      </c>
      <c r="E44" s="10" t="str">
        <f>INDEX(施設情報!$D$1:$D$1000,MATCH(D44,施設情報!$C$1:$C$1000,0))</f>
        <v>1</v>
      </c>
      <c r="F44" s="11"/>
      <c r="G44" s="8" t="str">
        <f t="shared" si="22"/>
        <v>040-46391</v>
      </c>
      <c r="H44" s="10" t="str">
        <f t="shared" si="23"/>
        <v>040-46392</v>
      </c>
      <c r="I44" s="10" t="str">
        <f t="shared" si="24"/>
        <v>040-46393</v>
      </c>
      <c r="J44" s="10" t="str">
        <f t="shared" si="25"/>
        <v>040-46394</v>
      </c>
      <c r="K44" s="10" t="str">
        <f t="shared" si="26"/>
        <v>040-46395</v>
      </c>
      <c r="L44" s="10" t="str">
        <f t="shared" si="27"/>
        <v>040-46396</v>
      </c>
      <c r="M44" s="10" t="str">
        <f t="shared" si="28"/>
        <v>040-46397</v>
      </c>
      <c r="N44" s="121" t="str">
        <f ca="1">空き状況確認テーブル!N50</f>
        <v>△</v>
      </c>
      <c r="O44" s="122" t="str">
        <f ca="1">空き状況確認テーブル!O50</f>
        <v>△</v>
      </c>
      <c r="P44" s="122" t="str">
        <f ca="1">空き状況確認テーブル!P50</f>
        <v>△</v>
      </c>
      <c r="Q44" s="122" t="str">
        <f ca="1">空き状況確認テーブル!Q50</f>
        <v>△</v>
      </c>
      <c r="R44" s="122" t="str">
        <f ca="1">空き状況確認テーブル!R50</f>
        <v>△</v>
      </c>
      <c r="S44" s="122" t="str">
        <f ca="1">空き状況確認テーブル!S50</f>
        <v>△</v>
      </c>
      <c r="T44" s="219" t="str">
        <f ca="1">IF(COUNTIF(空き状況確認テーブル!T50:V50,"×")&lt;&gt;0,"×",IF(COUNTIF(空き状況確認テーブル!T50:V50,"△")&lt;&gt;0,"△",IF(COUNTIF(空き状況確認テーブル!T50:V50,"△")&lt;&gt;0,"△","〇")))</f>
        <v>×</v>
      </c>
      <c r="U44" s="220"/>
      <c r="V44" s="221"/>
      <c r="W44" s="222" t="str">
        <f ca="1">IF(COUNTIF(空き状況確認テーブル!W50:Z50,"×")&lt;&gt;0,"×",IF(COUNTIF(空き状況確認テーブル!W50:Z50,"△")&lt;&gt;0,"△",IF(COUNTIF(空き状況確認テーブル!W50:Z50,"△")&lt;&gt;0,"△","〇")))</f>
        <v>×</v>
      </c>
      <c r="X44" s="222"/>
      <c r="Y44" s="222"/>
      <c r="Z44" s="222"/>
      <c r="AA44" s="222" t="str">
        <f ca="1">IF(COUNTIF(空き状況確認テーブル!AA50:AD50,"×")&lt;&gt;0,"×",IF(COUNTIF(空き状況確認テーブル!AA50:AD50,"△")&lt;&gt;0,"△",IF(COUNTIF(空き状況確認テーブル!AA50:AD50,"△")&lt;&gt;0,"△","〇")))</f>
        <v>×</v>
      </c>
      <c r="AB44" s="222"/>
      <c r="AC44" s="222"/>
      <c r="AD44" s="222"/>
      <c r="AE44" s="222" t="str">
        <f ca="1">IF(COUNTIF(空き状況確認テーブル!AE50:AH50,"×")&lt;&gt;0,"×",IF(COUNTIF(空き状況確認テーブル!AE50:AH50,"△")&lt;&gt;0,"△",IF(COUNTIF(空き状況確認テーブル!AE50:AH50,"△")&lt;&gt;0,"△","〇")))</f>
        <v>×</v>
      </c>
      <c r="AF44" s="222"/>
      <c r="AG44" s="222"/>
      <c r="AH44" s="222"/>
      <c r="AI44" s="219" t="str">
        <f ca="1">IF(COUNTIF(空き状況確認テーブル!AI50:AK50,"×")&lt;&gt;0,"×",IF(COUNTIF(空き状況確認テーブル!AI50:AK50,"△")&lt;&gt;0,"△",IF(COUNTIF(空き状況確認テーブル!AI50:AK50,"△")&lt;&gt;0,"△","〇")))</f>
        <v>△</v>
      </c>
      <c r="AJ44" s="220"/>
      <c r="AK44" s="223"/>
      <c r="AL44" s="121" t="str">
        <f ca="1">空き状況確認テーブル!AL50</f>
        <v>△</v>
      </c>
      <c r="AM44" s="122" t="str">
        <f ca="1">空き状況確認テーブル!AM50</f>
        <v>△</v>
      </c>
      <c r="AN44" s="122" t="str">
        <f ca="1">空き状況確認テーブル!AN50</f>
        <v>△</v>
      </c>
      <c r="AO44" s="122" t="str">
        <f ca="1">空き状況確認テーブル!AO50</f>
        <v>△</v>
      </c>
      <c r="AP44" s="122" t="str">
        <f ca="1">空き状況確認テーブル!AP50</f>
        <v>△</v>
      </c>
      <c r="AQ44" s="122" t="str">
        <f ca="1">空き状況確認テーブル!AQ50</f>
        <v>△</v>
      </c>
      <c r="AR44" s="219" t="str">
        <f ca="1">IF(COUNTIF(空き状況確認テーブル!AR50:AT50,"×")&lt;&gt;0,"×",IF(COUNTIF(空き状況確認テーブル!AR50:AT50,"△")&lt;&gt;0,"△",IF(COUNTIF(空き状況確認テーブル!AR50:AT50,"△")&lt;&gt;0,"△","〇")))</f>
        <v>×</v>
      </c>
      <c r="AS44" s="220"/>
      <c r="AT44" s="221"/>
      <c r="AU44" s="222" t="str">
        <f ca="1">IF(COUNTIF(空き状況確認テーブル!AU50:AX50,"×")&lt;&gt;0,"×",IF(COUNTIF(空き状況確認テーブル!AU50:AX50,"△")&lt;&gt;0,"△",IF(COUNTIF(空き状況確認テーブル!AU50:AX50,"△")&lt;&gt;0,"△","〇")))</f>
        <v>×</v>
      </c>
      <c r="AV44" s="222"/>
      <c r="AW44" s="222"/>
      <c r="AX44" s="222"/>
      <c r="AY44" s="222" t="str">
        <f ca="1">IF(COUNTIF(空き状況確認テーブル!AY50:BB50,"×")&lt;&gt;0,"×",IF(COUNTIF(空き状況確認テーブル!AY50:BB50,"△")&lt;&gt;0,"△",IF(COUNTIF(空き状況確認テーブル!AY50:BB50,"△")&lt;&gt;0,"△","〇")))</f>
        <v>×</v>
      </c>
      <c r="AZ44" s="222"/>
      <c r="BA44" s="222"/>
      <c r="BB44" s="222"/>
      <c r="BC44" s="222" t="str">
        <f ca="1">IF(COUNTIF(空き状況確認テーブル!BC50:BF50,"×")&lt;&gt;0,"×",IF(COUNTIF(空き状況確認テーブル!BC50:BF50,"△")&lt;&gt;0,"△",IF(COUNTIF(空き状況確認テーブル!BC50:BF50,"△")&lt;&gt;0,"△","〇")))</f>
        <v>×</v>
      </c>
      <c r="BD44" s="222"/>
      <c r="BE44" s="222"/>
      <c r="BF44" s="222"/>
      <c r="BG44" s="219" t="str">
        <f ca="1">IF(COUNTIF(空き状況確認テーブル!BG50:BI50,"×")&lt;&gt;0,"×",IF(COUNTIF(空き状況確認テーブル!BG50:BI50,"△")&lt;&gt;0,"△",IF(COUNTIF(空き状況確認テーブル!BG50:BI50,"△")&lt;&gt;0,"△","〇")))</f>
        <v>△</v>
      </c>
      <c r="BH44" s="220"/>
      <c r="BI44" s="223"/>
      <c r="BJ44" s="121" t="str">
        <f ca="1">空き状況確認テーブル!BJ50</f>
        <v>△</v>
      </c>
      <c r="BK44" s="122" t="str">
        <f ca="1">空き状況確認テーブル!BK50</f>
        <v>△</v>
      </c>
      <c r="BL44" s="122" t="str">
        <f ca="1">空き状況確認テーブル!BL50</f>
        <v>△</v>
      </c>
      <c r="BM44" s="122" t="str">
        <f ca="1">空き状況確認テーブル!BM50</f>
        <v>△</v>
      </c>
      <c r="BN44" s="122" t="str">
        <f ca="1">空き状況確認テーブル!BN50</f>
        <v>△</v>
      </c>
      <c r="BO44" s="122" t="str">
        <f ca="1">空き状況確認テーブル!BO50</f>
        <v>△</v>
      </c>
      <c r="BP44" s="219" t="str">
        <f ca="1">IF(COUNTIF(空き状況確認テーブル!BP50:BR50,"×")&lt;&gt;0,"×",IF(COUNTIF(空き状況確認テーブル!BP50:BR50,"△")&lt;&gt;0,"△",IF(COUNTIF(空き状況確認テーブル!BP50:BR50,"△")&lt;&gt;0,"△","〇")))</f>
        <v>×</v>
      </c>
      <c r="BQ44" s="220"/>
      <c r="BR44" s="221"/>
      <c r="BS44" s="222" t="str">
        <f ca="1">IF(COUNTIF(空き状況確認テーブル!BS50:BV50,"×")&lt;&gt;0,"×",IF(COUNTIF(空き状況確認テーブル!BS50:BV50,"△")&lt;&gt;0,"△",IF(COUNTIF(空き状況確認テーブル!BS50:BV50,"△")&lt;&gt;0,"△","〇")))</f>
        <v>×</v>
      </c>
      <c r="BT44" s="222"/>
      <c r="BU44" s="222"/>
      <c r="BV44" s="222"/>
      <c r="BW44" s="222" t="str">
        <f ca="1">IF(COUNTIF(空き状況確認テーブル!BW50:BZ50,"×")&lt;&gt;0,"×",IF(COUNTIF(空き状況確認テーブル!BW50:BZ50,"△")&lt;&gt;0,"△",IF(COUNTIF(空き状況確認テーブル!BW50:BZ50,"△")&lt;&gt;0,"△","〇")))</f>
        <v>×</v>
      </c>
      <c r="BX44" s="222"/>
      <c r="BY44" s="222"/>
      <c r="BZ44" s="222"/>
      <c r="CA44" s="222" t="str">
        <f ca="1">IF(COUNTIF(空き状況確認テーブル!CA50:CD50,"×")&lt;&gt;0,"×",IF(COUNTIF(空き状況確認テーブル!CA50:CD50,"△")&lt;&gt;0,"△",IF(COUNTIF(空き状況確認テーブル!CA50:CD50,"△")&lt;&gt;0,"△","〇")))</f>
        <v>×</v>
      </c>
      <c r="CB44" s="222"/>
      <c r="CC44" s="222"/>
      <c r="CD44" s="222"/>
      <c r="CE44" s="219" t="str">
        <f ca="1">IF(COUNTIF(空き状況確認テーブル!CE50:CG50,"×")&lt;&gt;0,"×",IF(COUNTIF(空き状況確認テーブル!CE50:CG50,"△")&lt;&gt;0,"△",IF(COUNTIF(空き状況確認テーブル!CE50:CG50,"△")&lt;&gt;0,"△","〇")))</f>
        <v>△</v>
      </c>
      <c r="CF44" s="220"/>
      <c r="CG44" s="223"/>
      <c r="CH44" s="187" t="str">
        <f ca="1">空き状況確認テーブル!CH50</f>
        <v>△</v>
      </c>
      <c r="CI44" s="122" t="str">
        <f ca="1">空き状況確認テーブル!CI50</f>
        <v>△</v>
      </c>
      <c r="CJ44" s="122" t="str">
        <f ca="1">空き状況確認テーブル!CJ50</f>
        <v>△</v>
      </c>
      <c r="CK44" s="122" t="str">
        <f ca="1">空き状況確認テーブル!CK50</f>
        <v>△</v>
      </c>
      <c r="CL44" s="122" t="str">
        <f ca="1">空き状況確認テーブル!CL50</f>
        <v>△</v>
      </c>
      <c r="CM44" s="122" t="str">
        <f ca="1">空き状況確認テーブル!CM50</f>
        <v>△</v>
      </c>
      <c r="CN44" s="219" t="str">
        <f ca="1">IF(COUNTIF(空き状況確認テーブル!CN50:CP50,"×")&lt;&gt;0,"×",IF(COUNTIF(空き状況確認テーブル!CN50:CP50,"△")&lt;&gt;0,"△",IF(COUNTIF(空き状況確認テーブル!CN50:CP50,"△")&lt;&gt;0,"△","〇")))</f>
        <v>×</v>
      </c>
      <c r="CO44" s="220"/>
      <c r="CP44" s="221"/>
      <c r="CQ44" s="222" t="str">
        <f ca="1">IF(COUNTIF(空き状況確認テーブル!CQ50:CT50,"×")&lt;&gt;0,"×",IF(COUNTIF(空き状況確認テーブル!CQ50:CT50,"△")&lt;&gt;0,"△",IF(COUNTIF(空き状況確認テーブル!CQ50:CT50,"△")&lt;&gt;0,"△","〇")))</f>
        <v>×</v>
      </c>
      <c r="CR44" s="222"/>
      <c r="CS44" s="222"/>
      <c r="CT44" s="222"/>
      <c r="CU44" s="222" t="str">
        <f ca="1">IF(COUNTIF(空き状況確認テーブル!CU50:CX50,"×")&lt;&gt;0,"×",IF(COUNTIF(空き状況確認テーブル!CU50:CX50,"△")&lt;&gt;0,"△",IF(COUNTIF(空き状況確認テーブル!CU50:CX50,"△")&lt;&gt;0,"△","〇")))</f>
        <v>×</v>
      </c>
      <c r="CV44" s="222"/>
      <c r="CW44" s="222"/>
      <c r="CX44" s="222"/>
      <c r="CY44" s="222" t="str">
        <f ca="1">IF(COUNTIF(空き状況確認テーブル!CY50:DB50,"×")&lt;&gt;0,"×",IF(COUNTIF(空き状況確認テーブル!CY50:DB50,"△")&lt;&gt;0,"△",IF(COUNTIF(空き状況確認テーブル!CY50:DB50,"△")&lt;&gt;0,"△","〇")))</f>
        <v>×</v>
      </c>
      <c r="CZ44" s="222"/>
      <c r="DA44" s="222"/>
      <c r="DB44" s="222"/>
      <c r="DC44" s="219" t="str">
        <f ca="1">IF(COUNTIF(空き状況確認テーブル!DC50:DE50,"×")&lt;&gt;0,"×",IF(COUNTIF(空き状況確認テーブル!DC50:DE50,"△")&lt;&gt;0,"△",IF(COUNTIF(空き状況確認テーブル!DC50:DE50,"△")&lt;&gt;0,"△","〇")))</f>
        <v>△</v>
      </c>
      <c r="DD44" s="220"/>
      <c r="DE44" s="223"/>
      <c r="DF44" s="121" t="str">
        <f ca="1">空き状況確認テーブル!DF50</f>
        <v>△</v>
      </c>
      <c r="DG44" s="122" t="str">
        <f ca="1">空き状況確認テーブル!DG50</f>
        <v>△</v>
      </c>
      <c r="DH44" s="122" t="str">
        <f ca="1">空き状況確認テーブル!DH50</f>
        <v>△</v>
      </c>
      <c r="DI44" s="122" t="str">
        <f ca="1">空き状況確認テーブル!DI50</f>
        <v>△</v>
      </c>
      <c r="DJ44" s="122" t="str">
        <f ca="1">空き状況確認テーブル!DJ50</f>
        <v>△</v>
      </c>
      <c r="DK44" s="122" t="str">
        <f ca="1">空き状況確認テーブル!DK50</f>
        <v>△</v>
      </c>
      <c r="DL44" s="219" t="str">
        <f ca="1">IF(COUNTIF(空き状況確認テーブル!DL50:DN50,"×")&lt;&gt;0,"×",IF(COUNTIF(空き状況確認テーブル!DL50:DN50,"△")&lt;&gt;0,"△",IF(COUNTIF(空き状況確認テーブル!DL50:DN50,"△")&lt;&gt;0,"△","〇")))</f>
        <v>×</v>
      </c>
      <c r="DM44" s="220"/>
      <c r="DN44" s="221"/>
      <c r="DO44" s="222" t="str">
        <f ca="1">IF(COUNTIF(空き状況確認テーブル!DO50:DR50,"×")&lt;&gt;0,"×",IF(COUNTIF(空き状況確認テーブル!DO50:DR50,"△")&lt;&gt;0,"△",IF(COUNTIF(空き状況確認テーブル!DO50:DR50,"△")&lt;&gt;0,"△","〇")))</f>
        <v>×</v>
      </c>
      <c r="DP44" s="222"/>
      <c r="DQ44" s="222"/>
      <c r="DR44" s="222"/>
      <c r="DS44" s="222" t="str">
        <f ca="1">IF(COUNTIF(空き状況確認テーブル!DS50:DV50,"×")&lt;&gt;0,"×",IF(COUNTIF(空き状況確認テーブル!DS50:DV50,"△")&lt;&gt;0,"△",IF(COUNTIF(空き状況確認テーブル!DS50:DV50,"△")&lt;&gt;0,"△","〇")))</f>
        <v>×</v>
      </c>
      <c r="DT44" s="222"/>
      <c r="DU44" s="222"/>
      <c r="DV44" s="222"/>
      <c r="DW44" s="222" t="str">
        <f ca="1">IF(COUNTIF(空き状況確認テーブル!DW50:DZ50,"×")&lt;&gt;0,"×",IF(COUNTIF(空き状況確認テーブル!DW50:DZ50,"△")&lt;&gt;0,"△",IF(COUNTIF(空き状況確認テーブル!DW50:DZ50,"△")&lt;&gt;0,"△","〇")))</f>
        <v>×</v>
      </c>
      <c r="DX44" s="222"/>
      <c r="DY44" s="222"/>
      <c r="DZ44" s="222"/>
      <c r="EA44" s="219" t="str">
        <f ca="1">IF(COUNTIF(空き状況確認テーブル!EA50:EC50,"×")&lt;&gt;0,"×",IF(COUNTIF(空き状況確認テーブル!EA50:EC50,"△")&lt;&gt;0,"△",IF(COUNTIF(空き状況確認テーブル!EA50:EC50,"△")&lt;&gt;0,"△","〇")))</f>
        <v>△</v>
      </c>
      <c r="EB44" s="220"/>
      <c r="EC44" s="223"/>
      <c r="ED44" s="121" t="str">
        <f ca="1">空き状況確認テーブル!ED50</f>
        <v>×</v>
      </c>
      <c r="EE44" s="122" t="str">
        <f ca="1">空き状況確認テーブル!EE50</f>
        <v>×</v>
      </c>
      <c r="EF44" s="122" t="str">
        <f ca="1">空き状況確認テーブル!EF50</f>
        <v>×</v>
      </c>
      <c r="EG44" s="122" t="str">
        <f ca="1">空き状況確認テーブル!EG50</f>
        <v>×</v>
      </c>
      <c r="EH44" s="122" t="str">
        <f ca="1">空き状況確認テーブル!EH50</f>
        <v>×</v>
      </c>
      <c r="EI44" s="122" t="str">
        <f ca="1">空き状況確認テーブル!EI50</f>
        <v>×</v>
      </c>
      <c r="EJ44" s="219" t="str">
        <f ca="1">IF(COUNTIF(空き状況確認テーブル!EJ50:EL50,"×")&lt;&gt;0,"×",IF(COUNTIF(空き状況確認テーブル!EJ50:EL50,"△")&lt;&gt;0,"△",IF(COUNTIF(空き状況確認テーブル!EJ50:EL50,"△")&lt;&gt;0,"△","〇")))</f>
        <v>×</v>
      </c>
      <c r="EK44" s="220"/>
      <c r="EL44" s="221"/>
      <c r="EM44" s="222" t="str">
        <f ca="1">IF(COUNTIF(空き状況確認テーブル!EM50:EP50,"×")&lt;&gt;0,"×",IF(COUNTIF(空き状況確認テーブル!EM50:EP50,"△")&lt;&gt;0,"△",IF(COUNTIF(空き状況確認テーブル!EM50:EP50,"△")&lt;&gt;0,"△","〇")))</f>
        <v>×</v>
      </c>
      <c r="EN44" s="222"/>
      <c r="EO44" s="222"/>
      <c r="EP44" s="222"/>
      <c r="EQ44" s="222" t="str">
        <f ca="1">IF(COUNTIF(空き状況確認テーブル!EQ50:ET50,"×")&lt;&gt;0,"×",IF(COUNTIF(空き状況確認テーブル!EQ50:ET50,"△")&lt;&gt;0,"△",IF(COUNTIF(空き状況確認テーブル!EQ50:ET50,"△")&lt;&gt;0,"△","〇")))</f>
        <v>×</v>
      </c>
      <c r="ER44" s="222"/>
      <c r="ES44" s="222"/>
      <c r="ET44" s="222"/>
      <c r="EU44" s="222" t="str">
        <f ca="1">IF(COUNTIF(空き状況確認テーブル!EU50:EX50,"×")&lt;&gt;0,"×",IF(COUNTIF(空き状況確認テーブル!EU50:EX50,"△")&lt;&gt;0,"△",IF(COUNTIF(空き状況確認テーブル!EU50:EX50,"△")&lt;&gt;0,"△","〇")))</f>
        <v>×</v>
      </c>
      <c r="EV44" s="222"/>
      <c r="EW44" s="222"/>
      <c r="EX44" s="222"/>
      <c r="EY44" s="219" t="str">
        <f ca="1">IF(COUNTIF(空き状況確認テーブル!EY50:FA50,"×")&lt;&gt;0,"×",IF(COUNTIF(空き状況確認テーブル!EY50:FA50,"△")&lt;&gt;0,"△",IF(COUNTIF(空き状況確認テーブル!EY50:FA50,"△")&lt;&gt;0,"△","〇")))</f>
        <v>×</v>
      </c>
      <c r="EZ44" s="220"/>
      <c r="FA44" s="223"/>
      <c r="FB44" s="121" t="str">
        <f ca="1">空き状況確認テーブル!FB50</f>
        <v>×</v>
      </c>
      <c r="FC44" s="122" t="str">
        <f ca="1">空き状況確認テーブル!FC50</f>
        <v>×</v>
      </c>
      <c r="FD44" s="122" t="str">
        <f ca="1">空き状況確認テーブル!FD50</f>
        <v>×</v>
      </c>
      <c r="FE44" s="122" t="str">
        <f ca="1">空き状況確認テーブル!FE50</f>
        <v>×</v>
      </c>
      <c r="FF44" s="122" t="str">
        <f ca="1">空き状況確認テーブル!FF50</f>
        <v>×</v>
      </c>
      <c r="FG44" s="122" t="str">
        <f ca="1">空き状況確認テーブル!FG50</f>
        <v>×</v>
      </c>
      <c r="FH44" s="219" t="str">
        <f ca="1">IF(COUNTIF(空き状況確認テーブル!FH50:FJ50,"×")&lt;&gt;0,"×",IF(COUNTIF(空き状況確認テーブル!FH50:FJ50,"△")&lt;&gt;0,"△",IF(COUNTIF(空き状況確認テーブル!FH50:FJ50,"△")&lt;&gt;0,"△","〇")))</f>
        <v>×</v>
      </c>
      <c r="FI44" s="220"/>
      <c r="FJ44" s="221"/>
      <c r="FK44" s="222" t="str">
        <f ca="1">IF(COUNTIF(空き状況確認テーブル!FK50:FN50,"×")&lt;&gt;0,"×",IF(COUNTIF(空き状況確認テーブル!FK50:FN50,"△")&lt;&gt;0,"△",IF(COUNTIF(空き状況確認テーブル!FK50:FN50,"△")&lt;&gt;0,"△","〇")))</f>
        <v>×</v>
      </c>
      <c r="FL44" s="222"/>
      <c r="FM44" s="222"/>
      <c r="FN44" s="222"/>
      <c r="FO44" s="222" t="str">
        <f ca="1">IF(COUNTIF(空き状況確認テーブル!FO50:FR50,"×")&lt;&gt;0,"×",IF(COUNTIF(空き状況確認テーブル!FO50:FR50,"△")&lt;&gt;0,"△",IF(COUNTIF(空き状況確認テーブル!FO50:FR50,"△")&lt;&gt;0,"△","〇")))</f>
        <v>×</v>
      </c>
      <c r="FP44" s="222"/>
      <c r="FQ44" s="222"/>
      <c r="FR44" s="222"/>
      <c r="FS44" s="222" t="str">
        <f ca="1">IF(COUNTIF(空き状況確認テーブル!FS50:FV50,"×")&lt;&gt;0,"×",IF(COUNTIF(空き状況確認テーブル!FS50:FV50,"△")&lt;&gt;0,"△",IF(COUNTIF(空き状況確認テーブル!FS50:FV50,"△")&lt;&gt;0,"△","〇")))</f>
        <v>×</v>
      </c>
      <c r="FT44" s="222"/>
      <c r="FU44" s="222"/>
      <c r="FV44" s="222"/>
      <c r="FW44" s="219" t="str">
        <f ca="1">IF(COUNTIF(空き状況確認テーブル!FW50:FY50,"×")&lt;&gt;0,"×",IF(COUNTIF(空き状況確認テーブル!FW50:FY50,"△")&lt;&gt;0,"△",IF(COUNTIF(空き状況確認テーブル!FW50:FY50,"△")&lt;&gt;0,"△","〇")))</f>
        <v>×</v>
      </c>
      <c r="FX44" s="220"/>
      <c r="FY44" s="223"/>
    </row>
    <row r="45" spans="1:181">
      <c r="A45" s="47"/>
      <c r="B45" s="160" t="s">
        <v>357</v>
      </c>
      <c r="C45" s="199" t="s">
        <v>334</v>
      </c>
      <c r="D45" s="11" t="s">
        <v>190</v>
      </c>
      <c r="E45" s="10" t="str">
        <f>INDEX(施設情報!$D$1:$D$1000,MATCH(D45,施設情報!$C$1:$C$1000,0))</f>
        <v>1</v>
      </c>
      <c r="F45" s="11"/>
      <c r="G45" s="8" t="str">
        <f t="shared" si="22"/>
        <v>041-46391</v>
      </c>
      <c r="H45" s="10" t="str">
        <f t="shared" si="23"/>
        <v>041-46392</v>
      </c>
      <c r="I45" s="10" t="str">
        <f t="shared" si="24"/>
        <v>041-46393</v>
      </c>
      <c r="J45" s="10" t="str">
        <f t="shared" si="25"/>
        <v>041-46394</v>
      </c>
      <c r="K45" s="10" t="str">
        <f t="shared" si="26"/>
        <v>041-46395</v>
      </c>
      <c r="L45" s="10" t="str">
        <f t="shared" si="27"/>
        <v>041-46396</v>
      </c>
      <c r="M45" s="10" t="str">
        <f t="shared" si="28"/>
        <v>041-46397</v>
      </c>
      <c r="N45" s="121" t="str">
        <f ca="1">空き状況確認テーブル!N51</f>
        <v>△</v>
      </c>
      <c r="O45" s="122" t="str">
        <f ca="1">空き状況確認テーブル!O51</f>
        <v>△</v>
      </c>
      <c r="P45" s="122" t="str">
        <f ca="1">空き状況確認テーブル!P51</f>
        <v>△</v>
      </c>
      <c r="Q45" s="122" t="str">
        <f ca="1">空き状況確認テーブル!Q51</f>
        <v>△</v>
      </c>
      <c r="R45" s="122" t="str">
        <f ca="1">空き状況確認テーブル!R51</f>
        <v>△</v>
      </c>
      <c r="S45" s="122" t="str">
        <f ca="1">空き状況確認テーブル!S51</f>
        <v>△</v>
      </c>
      <c r="T45" s="219" t="str">
        <f ca="1">IF(COUNTIF(空き状況確認テーブル!T51:V51,"×")&lt;&gt;0,"×",IF(COUNTIF(空き状況確認テーブル!T51:V51,"△")&lt;&gt;0,"△",IF(COUNTIF(空き状況確認テーブル!T51:V51,"△")&lt;&gt;0,"△","〇")))</f>
        <v>×</v>
      </c>
      <c r="U45" s="220"/>
      <c r="V45" s="221"/>
      <c r="W45" s="222" t="str">
        <f ca="1">IF(COUNTIF(空き状況確認テーブル!W51:Z51,"×")&lt;&gt;0,"×",IF(COUNTIF(空き状況確認テーブル!W51:Z51,"△")&lt;&gt;0,"△",IF(COUNTIF(空き状況確認テーブル!W51:Z51,"△")&lt;&gt;0,"△","〇")))</f>
        <v>×</v>
      </c>
      <c r="X45" s="222"/>
      <c r="Y45" s="222"/>
      <c r="Z45" s="222"/>
      <c r="AA45" s="222" t="str">
        <f ca="1">IF(COUNTIF(空き状況確認テーブル!AA51:AD51,"×")&lt;&gt;0,"×",IF(COUNTIF(空き状況確認テーブル!AA51:AD51,"△")&lt;&gt;0,"△",IF(COUNTIF(空き状況確認テーブル!AA51:AD51,"△")&lt;&gt;0,"△","〇")))</f>
        <v>×</v>
      </c>
      <c r="AB45" s="222"/>
      <c r="AC45" s="222"/>
      <c r="AD45" s="222"/>
      <c r="AE45" s="222" t="str">
        <f ca="1">IF(COUNTIF(空き状況確認テーブル!AE51:AH51,"×")&lt;&gt;0,"×",IF(COUNTIF(空き状況確認テーブル!AE51:AH51,"△")&lt;&gt;0,"△",IF(COUNTIF(空き状況確認テーブル!AE51:AH51,"△")&lt;&gt;0,"△","〇")))</f>
        <v>×</v>
      </c>
      <c r="AF45" s="222"/>
      <c r="AG45" s="222"/>
      <c r="AH45" s="222"/>
      <c r="AI45" s="219" t="str">
        <f ca="1">IF(COUNTIF(空き状況確認テーブル!AI51:AK51,"×")&lt;&gt;0,"×",IF(COUNTIF(空き状況確認テーブル!AI51:AK51,"△")&lt;&gt;0,"△",IF(COUNTIF(空き状況確認テーブル!AI51:AK51,"△")&lt;&gt;0,"△","〇")))</f>
        <v>△</v>
      </c>
      <c r="AJ45" s="220"/>
      <c r="AK45" s="223"/>
      <c r="AL45" s="121" t="str">
        <f ca="1">空き状況確認テーブル!AL51</f>
        <v>△</v>
      </c>
      <c r="AM45" s="122" t="str">
        <f ca="1">空き状況確認テーブル!AM51</f>
        <v>△</v>
      </c>
      <c r="AN45" s="122" t="str">
        <f ca="1">空き状況確認テーブル!AN51</f>
        <v>△</v>
      </c>
      <c r="AO45" s="122" t="str">
        <f ca="1">空き状況確認テーブル!AO51</f>
        <v>△</v>
      </c>
      <c r="AP45" s="122" t="str">
        <f ca="1">空き状況確認テーブル!AP51</f>
        <v>△</v>
      </c>
      <c r="AQ45" s="122" t="str">
        <f ca="1">空き状況確認テーブル!AQ51</f>
        <v>△</v>
      </c>
      <c r="AR45" s="219" t="str">
        <f ca="1">IF(COUNTIF(空き状況確認テーブル!AR51:AT51,"×")&lt;&gt;0,"×",IF(COUNTIF(空き状況確認テーブル!AR51:AT51,"△")&lt;&gt;0,"△",IF(COUNTIF(空き状況確認テーブル!AR51:AT51,"△")&lt;&gt;0,"△","〇")))</f>
        <v>×</v>
      </c>
      <c r="AS45" s="220"/>
      <c r="AT45" s="221"/>
      <c r="AU45" s="222" t="str">
        <f ca="1">IF(COUNTIF(空き状況確認テーブル!AU51:AX51,"×")&lt;&gt;0,"×",IF(COUNTIF(空き状況確認テーブル!AU51:AX51,"△")&lt;&gt;0,"△",IF(COUNTIF(空き状況確認テーブル!AU51:AX51,"△")&lt;&gt;0,"△","〇")))</f>
        <v>×</v>
      </c>
      <c r="AV45" s="222"/>
      <c r="AW45" s="222"/>
      <c r="AX45" s="222"/>
      <c r="AY45" s="222" t="str">
        <f ca="1">IF(COUNTIF(空き状況確認テーブル!AY51:BB51,"×")&lt;&gt;0,"×",IF(COUNTIF(空き状況確認テーブル!AY51:BB51,"△")&lt;&gt;0,"△",IF(COUNTIF(空き状況確認テーブル!AY51:BB51,"△")&lt;&gt;0,"△","〇")))</f>
        <v>×</v>
      </c>
      <c r="AZ45" s="222"/>
      <c r="BA45" s="222"/>
      <c r="BB45" s="222"/>
      <c r="BC45" s="222" t="str">
        <f ca="1">IF(COUNTIF(空き状況確認テーブル!BC51:BF51,"×")&lt;&gt;0,"×",IF(COUNTIF(空き状況確認テーブル!BC51:BF51,"△")&lt;&gt;0,"△",IF(COUNTIF(空き状況確認テーブル!BC51:BF51,"△")&lt;&gt;0,"△","〇")))</f>
        <v>×</v>
      </c>
      <c r="BD45" s="222"/>
      <c r="BE45" s="222"/>
      <c r="BF45" s="222"/>
      <c r="BG45" s="219" t="str">
        <f ca="1">IF(COUNTIF(空き状況確認テーブル!BG51:BI51,"×")&lt;&gt;0,"×",IF(COUNTIF(空き状況確認テーブル!BG51:BI51,"△")&lt;&gt;0,"△",IF(COUNTIF(空き状況確認テーブル!BG51:BI51,"△")&lt;&gt;0,"△","〇")))</f>
        <v>△</v>
      </c>
      <c r="BH45" s="220"/>
      <c r="BI45" s="223"/>
      <c r="BJ45" s="121" t="str">
        <f ca="1">空き状況確認テーブル!BJ51</f>
        <v>△</v>
      </c>
      <c r="BK45" s="122" t="str">
        <f ca="1">空き状況確認テーブル!BK51</f>
        <v>△</v>
      </c>
      <c r="BL45" s="122" t="str">
        <f ca="1">空き状況確認テーブル!BL51</f>
        <v>△</v>
      </c>
      <c r="BM45" s="122" t="str">
        <f ca="1">空き状況確認テーブル!BM51</f>
        <v>△</v>
      </c>
      <c r="BN45" s="122" t="str">
        <f ca="1">空き状況確認テーブル!BN51</f>
        <v>△</v>
      </c>
      <c r="BO45" s="122" t="str">
        <f ca="1">空き状況確認テーブル!BO51</f>
        <v>△</v>
      </c>
      <c r="BP45" s="219" t="str">
        <f ca="1">IF(COUNTIF(空き状況確認テーブル!BP51:BR51,"×")&lt;&gt;0,"×",IF(COUNTIF(空き状況確認テーブル!BP51:BR51,"△")&lt;&gt;0,"△",IF(COUNTIF(空き状況確認テーブル!BP51:BR51,"△")&lt;&gt;0,"△","〇")))</f>
        <v>×</v>
      </c>
      <c r="BQ45" s="220"/>
      <c r="BR45" s="221"/>
      <c r="BS45" s="222" t="str">
        <f ca="1">IF(COUNTIF(空き状況確認テーブル!BS51:BV51,"×")&lt;&gt;0,"×",IF(COUNTIF(空き状況確認テーブル!BS51:BV51,"△")&lt;&gt;0,"△",IF(COUNTIF(空き状況確認テーブル!BS51:BV51,"△")&lt;&gt;0,"△","〇")))</f>
        <v>×</v>
      </c>
      <c r="BT45" s="222"/>
      <c r="BU45" s="222"/>
      <c r="BV45" s="222"/>
      <c r="BW45" s="222" t="str">
        <f ca="1">IF(COUNTIF(空き状況確認テーブル!BW51:BZ51,"×")&lt;&gt;0,"×",IF(COUNTIF(空き状況確認テーブル!BW51:BZ51,"△")&lt;&gt;0,"△",IF(COUNTIF(空き状況確認テーブル!BW51:BZ51,"△")&lt;&gt;0,"△","〇")))</f>
        <v>×</v>
      </c>
      <c r="BX45" s="222"/>
      <c r="BY45" s="222"/>
      <c r="BZ45" s="222"/>
      <c r="CA45" s="222" t="str">
        <f ca="1">IF(COUNTIF(空き状況確認テーブル!CA51:CD51,"×")&lt;&gt;0,"×",IF(COUNTIF(空き状況確認テーブル!CA51:CD51,"△")&lt;&gt;0,"△",IF(COUNTIF(空き状況確認テーブル!CA51:CD51,"△")&lt;&gt;0,"△","〇")))</f>
        <v>×</v>
      </c>
      <c r="CB45" s="222"/>
      <c r="CC45" s="222"/>
      <c r="CD45" s="222"/>
      <c r="CE45" s="219" t="str">
        <f ca="1">IF(COUNTIF(空き状況確認テーブル!CE51:CG51,"×")&lt;&gt;0,"×",IF(COUNTIF(空き状況確認テーブル!CE51:CG51,"△")&lt;&gt;0,"△",IF(COUNTIF(空き状況確認テーブル!CE51:CG51,"△")&lt;&gt;0,"△","〇")))</f>
        <v>△</v>
      </c>
      <c r="CF45" s="220"/>
      <c r="CG45" s="223"/>
      <c r="CH45" s="187" t="str">
        <f ca="1">空き状況確認テーブル!CH51</f>
        <v>△</v>
      </c>
      <c r="CI45" s="122" t="str">
        <f ca="1">空き状況確認テーブル!CI51</f>
        <v>△</v>
      </c>
      <c r="CJ45" s="122" t="str">
        <f ca="1">空き状況確認テーブル!CJ51</f>
        <v>△</v>
      </c>
      <c r="CK45" s="122" t="str">
        <f ca="1">空き状況確認テーブル!CK51</f>
        <v>△</v>
      </c>
      <c r="CL45" s="122" t="str">
        <f ca="1">空き状況確認テーブル!CL51</f>
        <v>△</v>
      </c>
      <c r="CM45" s="122" t="str">
        <f ca="1">空き状況確認テーブル!CM51</f>
        <v>△</v>
      </c>
      <c r="CN45" s="219" t="str">
        <f ca="1">IF(COUNTIF(空き状況確認テーブル!CN51:CP51,"×")&lt;&gt;0,"×",IF(COUNTIF(空き状況確認テーブル!CN51:CP51,"△")&lt;&gt;0,"△",IF(COUNTIF(空き状況確認テーブル!CN51:CP51,"△")&lt;&gt;0,"△","〇")))</f>
        <v>×</v>
      </c>
      <c r="CO45" s="220"/>
      <c r="CP45" s="221"/>
      <c r="CQ45" s="222" t="str">
        <f ca="1">IF(COUNTIF(空き状況確認テーブル!CQ51:CT51,"×")&lt;&gt;0,"×",IF(COUNTIF(空き状況確認テーブル!CQ51:CT51,"△")&lt;&gt;0,"△",IF(COUNTIF(空き状況確認テーブル!CQ51:CT51,"△")&lt;&gt;0,"△","〇")))</f>
        <v>×</v>
      </c>
      <c r="CR45" s="222"/>
      <c r="CS45" s="222"/>
      <c r="CT45" s="222"/>
      <c r="CU45" s="222" t="str">
        <f ca="1">IF(COUNTIF(空き状況確認テーブル!CU51:CX51,"×")&lt;&gt;0,"×",IF(COUNTIF(空き状況確認テーブル!CU51:CX51,"△")&lt;&gt;0,"△",IF(COUNTIF(空き状況確認テーブル!CU51:CX51,"△")&lt;&gt;0,"△","〇")))</f>
        <v>×</v>
      </c>
      <c r="CV45" s="222"/>
      <c r="CW45" s="222"/>
      <c r="CX45" s="222"/>
      <c r="CY45" s="222" t="str">
        <f ca="1">IF(COUNTIF(空き状況確認テーブル!CY51:DB51,"×")&lt;&gt;0,"×",IF(COUNTIF(空き状況確認テーブル!CY51:DB51,"△")&lt;&gt;0,"△",IF(COUNTIF(空き状況確認テーブル!CY51:DB51,"△")&lt;&gt;0,"△","〇")))</f>
        <v>×</v>
      </c>
      <c r="CZ45" s="222"/>
      <c r="DA45" s="222"/>
      <c r="DB45" s="222"/>
      <c r="DC45" s="219" t="str">
        <f ca="1">IF(COUNTIF(空き状況確認テーブル!DC51:DE51,"×")&lt;&gt;0,"×",IF(COUNTIF(空き状況確認テーブル!DC51:DE51,"△")&lt;&gt;0,"△",IF(COUNTIF(空き状況確認テーブル!DC51:DE51,"△")&lt;&gt;0,"△","〇")))</f>
        <v>△</v>
      </c>
      <c r="DD45" s="220"/>
      <c r="DE45" s="223"/>
      <c r="DF45" s="121" t="str">
        <f ca="1">空き状況確認テーブル!DF51</f>
        <v>△</v>
      </c>
      <c r="DG45" s="122" t="str">
        <f ca="1">空き状況確認テーブル!DG51</f>
        <v>△</v>
      </c>
      <c r="DH45" s="122" t="str">
        <f ca="1">空き状況確認テーブル!DH51</f>
        <v>△</v>
      </c>
      <c r="DI45" s="122" t="str">
        <f ca="1">空き状況確認テーブル!DI51</f>
        <v>△</v>
      </c>
      <c r="DJ45" s="122" t="str">
        <f ca="1">空き状況確認テーブル!DJ51</f>
        <v>△</v>
      </c>
      <c r="DK45" s="122" t="str">
        <f ca="1">空き状況確認テーブル!DK51</f>
        <v>△</v>
      </c>
      <c r="DL45" s="219" t="str">
        <f ca="1">IF(COUNTIF(空き状況確認テーブル!DL51:DN51,"×")&lt;&gt;0,"×",IF(COUNTIF(空き状況確認テーブル!DL51:DN51,"△")&lt;&gt;0,"△",IF(COUNTIF(空き状況確認テーブル!DL51:DN51,"△")&lt;&gt;0,"△","〇")))</f>
        <v>×</v>
      </c>
      <c r="DM45" s="220"/>
      <c r="DN45" s="221"/>
      <c r="DO45" s="222" t="str">
        <f ca="1">IF(COUNTIF(空き状況確認テーブル!DO51:DR51,"×")&lt;&gt;0,"×",IF(COUNTIF(空き状況確認テーブル!DO51:DR51,"△")&lt;&gt;0,"△",IF(COUNTIF(空き状況確認テーブル!DO51:DR51,"△")&lt;&gt;0,"△","〇")))</f>
        <v>×</v>
      </c>
      <c r="DP45" s="222"/>
      <c r="DQ45" s="222"/>
      <c r="DR45" s="222"/>
      <c r="DS45" s="222" t="str">
        <f ca="1">IF(COUNTIF(空き状況確認テーブル!DS51:DV51,"×")&lt;&gt;0,"×",IF(COUNTIF(空き状況確認テーブル!DS51:DV51,"△")&lt;&gt;0,"△",IF(COUNTIF(空き状況確認テーブル!DS51:DV51,"△")&lt;&gt;0,"△","〇")))</f>
        <v>×</v>
      </c>
      <c r="DT45" s="222"/>
      <c r="DU45" s="222"/>
      <c r="DV45" s="222"/>
      <c r="DW45" s="222" t="str">
        <f ca="1">IF(COUNTIF(空き状況確認テーブル!DW51:DZ51,"×")&lt;&gt;0,"×",IF(COUNTIF(空き状況確認テーブル!DW51:DZ51,"△")&lt;&gt;0,"△",IF(COUNTIF(空き状況確認テーブル!DW51:DZ51,"△")&lt;&gt;0,"△","〇")))</f>
        <v>×</v>
      </c>
      <c r="DX45" s="222"/>
      <c r="DY45" s="222"/>
      <c r="DZ45" s="222"/>
      <c r="EA45" s="219" t="str">
        <f ca="1">IF(COUNTIF(空き状況確認テーブル!EA51:EC51,"×")&lt;&gt;0,"×",IF(COUNTIF(空き状況確認テーブル!EA51:EC51,"△")&lt;&gt;0,"△",IF(COUNTIF(空き状況確認テーブル!EA51:EC51,"△")&lt;&gt;0,"△","〇")))</f>
        <v>△</v>
      </c>
      <c r="EB45" s="220"/>
      <c r="EC45" s="223"/>
      <c r="ED45" s="121" t="str">
        <f ca="1">空き状況確認テーブル!ED51</f>
        <v>×</v>
      </c>
      <c r="EE45" s="122" t="str">
        <f ca="1">空き状況確認テーブル!EE51</f>
        <v>×</v>
      </c>
      <c r="EF45" s="122" t="str">
        <f ca="1">空き状況確認テーブル!EF51</f>
        <v>×</v>
      </c>
      <c r="EG45" s="122" t="str">
        <f ca="1">空き状況確認テーブル!EG51</f>
        <v>×</v>
      </c>
      <c r="EH45" s="122" t="str">
        <f ca="1">空き状況確認テーブル!EH51</f>
        <v>×</v>
      </c>
      <c r="EI45" s="122" t="str">
        <f ca="1">空き状況確認テーブル!EI51</f>
        <v>×</v>
      </c>
      <c r="EJ45" s="219" t="str">
        <f ca="1">IF(COUNTIF(空き状況確認テーブル!EJ51:EL51,"×")&lt;&gt;0,"×",IF(COUNTIF(空き状況確認テーブル!EJ51:EL51,"△")&lt;&gt;0,"△",IF(COUNTIF(空き状況確認テーブル!EJ51:EL51,"△")&lt;&gt;0,"△","〇")))</f>
        <v>×</v>
      </c>
      <c r="EK45" s="220"/>
      <c r="EL45" s="221"/>
      <c r="EM45" s="222" t="str">
        <f ca="1">IF(COUNTIF(空き状況確認テーブル!EM51:EP51,"×")&lt;&gt;0,"×",IF(COUNTIF(空き状況確認テーブル!EM51:EP51,"△")&lt;&gt;0,"△",IF(COUNTIF(空き状況確認テーブル!EM51:EP51,"△")&lt;&gt;0,"△","〇")))</f>
        <v>×</v>
      </c>
      <c r="EN45" s="222"/>
      <c r="EO45" s="222"/>
      <c r="EP45" s="222"/>
      <c r="EQ45" s="222" t="str">
        <f ca="1">IF(COUNTIF(空き状況確認テーブル!EQ51:ET51,"×")&lt;&gt;0,"×",IF(COUNTIF(空き状況確認テーブル!EQ51:ET51,"△")&lt;&gt;0,"△",IF(COUNTIF(空き状況確認テーブル!EQ51:ET51,"△")&lt;&gt;0,"△","〇")))</f>
        <v>×</v>
      </c>
      <c r="ER45" s="222"/>
      <c r="ES45" s="222"/>
      <c r="ET45" s="222"/>
      <c r="EU45" s="222" t="str">
        <f ca="1">IF(COUNTIF(空き状況確認テーブル!EU51:EX51,"×")&lt;&gt;0,"×",IF(COUNTIF(空き状況確認テーブル!EU51:EX51,"△")&lt;&gt;0,"△",IF(COUNTIF(空き状況確認テーブル!EU51:EX51,"△")&lt;&gt;0,"△","〇")))</f>
        <v>×</v>
      </c>
      <c r="EV45" s="222"/>
      <c r="EW45" s="222"/>
      <c r="EX45" s="222"/>
      <c r="EY45" s="219" t="str">
        <f ca="1">IF(COUNTIF(空き状況確認テーブル!EY51:FA51,"×")&lt;&gt;0,"×",IF(COUNTIF(空き状況確認テーブル!EY51:FA51,"△")&lt;&gt;0,"△",IF(COUNTIF(空き状況確認テーブル!EY51:FA51,"△")&lt;&gt;0,"△","〇")))</f>
        <v>×</v>
      </c>
      <c r="EZ45" s="220"/>
      <c r="FA45" s="223"/>
      <c r="FB45" s="121" t="str">
        <f ca="1">空き状況確認テーブル!FB51</f>
        <v>×</v>
      </c>
      <c r="FC45" s="122" t="str">
        <f ca="1">空き状況確認テーブル!FC51</f>
        <v>×</v>
      </c>
      <c r="FD45" s="122" t="str">
        <f ca="1">空き状況確認テーブル!FD51</f>
        <v>×</v>
      </c>
      <c r="FE45" s="122" t="str">
        <f ca="1">空き状況確認テーブル!FE51</f>
        <v>×</v>
      </c>
      <c r="FF45" s="122" t="str">
        <f ca="1">空き状況確認テーブル!FF51</f>
        <v>×</v>
      </c>
      <c r="FG45" s="122" t="str">
        <f ca="1">空き状況確認テーブル!FG51</f>
        <v>×</v>
      </c>
      <c r="FH45" s="219" t="str">
        <f ca="1">IF(COUNTIF(空き状況確認テーブル!FH51:FJ51,"×")&lt;&gt;0,"×",IF(COUNTIF(空き状況確認テーブル!FH51:FJ51,"△")&lt;&gt;0,"△",IF(COUNTIF(空き状況確認テーブル!FH51:FJ51,"△")&lt;&gt;0,"△","〇")))</f>
        <v>×</v>
      </c>
      <c r="FI45" s="220"/>
      <c r="FJ45" s="221"/>
      <c r="FK45" s="222" t="str">
        <f ca="1">IF(COUNTIF(空き状況確認テーブル!FK51:FN51,"×")&lt;&gt;0,"×",IF(COUNTIF(空き状況確認テーブル!FK51:FN51,"△")&lt;&gt;0,"△",IF(COUNTIF(空き状況確認テーブル!FK51:FN51,"△")&lt;&gt;0,"△","〇")))</f>
        <v>×</v>
      </c>
      <c r="FL45" s="222"/>
      <c r="FM45" s="222"/>
      <c r="FN45" s="222"/>
      <c r="FO45" s="222" t="str">
        <f ca="1">IF(COUNTIF(空き状況確認テーブル!FO51:FR51,"×")&lt;&gt;0,"×",IF(COUNTIF(空き状況確認テーブル!FO51:FR51,"△")&lt;&gt;0,"△",IF(COUNTIF(空き状況確認テーブル!FO51:FR51,"△")&lt;&gt;0,"△","〇")))</f>
        <v>×</v>
      </c>
      <c r="FP45" s="222"/>
      <c r="FQ45" s="222"/>
      <c r="FR45" s="222"/>
      <c r="FS45" s="222" t="str">
        <f ca="1">IF(COUNTIF(空き状況確認テーブル!FS51:FV51,"×")&lt;&gt;0,"×",IF(COUNTIF(空き状況確認テーブル!FS51:FV51,"△")&lt;&gt;0,"△",IF(COUNTIF(空き状況確認テーブル!FS51:FV51,"△")&lt;&gt;0,"△","〇")))</f>
        <v>×</v>
      </c>
      <c r="FT45" s="222"/>
      <c r="FU45" s="222"/>
      <c r="FV45" s="222"/>
      <c r="FW45" s="219" t="str">
        <f ca="1">IF(COUNTIF(空き状況確認テーブル!FW51:FY51,"×")&lt;&gt;0,"×",IF(COUNTIF(空き状況確認テーブル!FW51:FY51,"△")&lt;&gt;0,"△",IF(COUNTIF(空き状況確認テーブル!FW51:FY51,"△")&lt;&gt;0,"△","〇")))</f>
        <v>×</v>
      </c>
      <c r="FX45" s="220"/>
      <c r="FY45" s="223"/>
    </row>
    <row r="46" spans="1:181">
      <c r="A46" s="47"/>
      <c r="B46" s="160" t="s">
        <v>357</v>
      </c>
      <c r="C46" s="199" t="s">
        <v>335</v>
      </c>
      <c r="D46" s="11" t="s">
        <v>191</v>
      </c>
      <c r="E46" s="10" t="str">
        <f>INDEX(施設情報!$D$1:$D$1000,MATCH(D46,施設情報!$C$1:$C$1000,0))</f>
        <v>1</v>
      </c>
      <c r="F46" s="11"/>
      <c r="G46" s="8" t="str">
        <f t="shared" si="22"/>
        <v>042-46391</v>
      </c>
      <c r="H46" s="10" t="str">
        <f t="shared" si="23"/>
        <v>042-46392</v>
      </c>
      <c r="I46" s="10" t="str">
        <f t="shared" si="24"/>
        <v>042-46393</v>
      </c>
      <c r="J46" s="10" t="str">
        <f t="shared" si="25"/>
        <v>042-46394</v>
      </c>
      <c r="K46" s="10" t="str">
        <f t="shared" si="26"/>
        <v>042-46395</v>
      </c>
      <c r="L46" s="10" t="str">
        <f t="shared" si="27"/>
        <v>042-46396</v>
      </c>
      <c r="M46" s="10" t="str">
        <f t="shared" si="28"/>
        <v>042-46397</v>
      </c>
      <c r="N46" s="121" t="str">
        <f ca="1">空き状況確認テーブル!N52</f>
        <v>△</v>
      </c>
      <c r="O46" s="122" t="str">
        <f ca="1">空き状況確認テーブル!O52</f>
        <v>△</v>
      </c>
      <c r="P46" s="122" t="str">
        <f ca="1">空き状況確認テーブル!P52</f>
        <v>△</v>
      </c>
      <c r="Q46" s="122" t="str">
        <f ca="1">空き状況確認テーブル!Q52</f>
        <v>△</v>
      </c>
      <c r="R46" s="122" t="str">
        <f ca="1">空き状況確認テーブル!R52</f>
        <v>△</v>
      </c>
      <c r="S46" s="122" t="str">
        <f ca="1">空き状況確認テーブル!S52</f>
        <v>△</v>
      </c>
      <c r="T46" s="219" t="str">
        <f ca="1">IF(COUNTIF(空き状況確認テーブル!T52:V52,"×")&lt;&gt;0,"×",IF(COUNTIF(空き状況確認テーブル!T52:V52,"△")&lt;&gt;0,"△",IF(COUNTIF(空き状況確認テーブル!T52:V52,"△")&lt;&gt;0,"△","〇")))</f>
        <v>×</v>
      </c>
      <c r="U46" s="220"/>
      <c r="V46" s="221"/>
      <c r="W46" s="222" t="str">
        <f ca="1">IF(COUNTIF(空き状況確認テーブル!W52:Z52,"×")&lt;&gt;0,"×",IF(COUNTIF(空き状況確認テーブル!W52:Z52,"△")&lt;&gt;0,"△",IF(COUNTIF(空き状況確認テーブル!W52:Z52,"△")&lt;&gt;0,"△","〇")))</f>
        <v>×</v>
      </c>
      <c r="X46" s="222"/>
      <c r="Y46" s="222"/>
      <c r="Z46" s="222"/>
      <c r="AA46" s="222" t="str">
        <f ca="1">IF(COUNTIF(空き状況確認テーブル!AA52:AD52,"×")&lt;&gt;0,"×",IF(COUNTIF(空き状況確認テーブル!AA52:AD52,"△")&lt;&gt;0,"△",IF(COUNTIF(空き状況確認テーブル!AA52:AD52,"△")&lt;&gt;0,"△","〇")))</f>
        <v>×</v>
      </c>
      <c r="AB46" s="222"/>
      <c r="AC46" s="222"/>
      <c r="AD46" s="222"/>
      <c r="AE46" s="222" t="str">
        <f ca="1">IF(COUNTIF(空き状況確認テーブル!AE52:AH52,"×")&lt;&gt;0,"×",IF(COUNTIF(空き状況確認テーブル!AE52:AH52,"△")&lt;&gt;0,"△",IF(COUNTIF(空き状況確認テーブル!AE52:AH52,"△")&lt;&gt;0,"△","〇")))</f>
        <v>×</v>
      </c>
      <c r="AF46" s="222"/>
      <c r="AG46" s="222"/>
      <c r="AH46" s="222"/>
      <c r="AI46" s="219" t="str">
        <f ca="1">IF(COUNTIF(空き状況確認テーブル!AI52:AK52,"×")&lt;&gt;0,"×",IF(COUNTIF(空き状況確認テーブル!AI52:AK52,"△")&lt;&gt;0,"△",IF(COUNTIF(空き状況確認テーブル!AI52:AK52,"△")&lt;&gt;0,"△","〇")))</f>
        <v>△</v>
      </c>
      <c r="AJ46" s="220"/>
      <c r="AK46" s="223"/>
      <c r="AL46" s="121" t="str">
        <f ca="1">空き状況確認テーブル!AL52</f>
        <v>△</v>
      </c>
      <c r="AM46" s="122" t="str">
        <f ca="1">空き状況確認テーブル!AM52</f>
        <v>△</v>
      </c>
      <c r="AN46" s="122" t="str">
        <f ca="1">空き状況確認テーブル!AN52</f>
        <v>△</v>
      </c>
      <c r="AO46" s="122" t="str">
        <f ca="1">空き状況確認テーブル!AO52</f>
        <v>△</v>
      </c>
      <c r="AP46" s="122" t="str">
        <f ca="1">空き状況確認テーブル!AP52</f>
        <v>△</v>
      </c>
      <c r="AQ46" s="122" t="str">
        <f ca="1">空き状況確認テーブル!AQ52</f>
        <v>△</v>
      </c>
      <c r="AR46" s="219" t="str">
        <f ca="1">IF(COUNTIF(空き状況確認テーブル!AR52:AT52,"×")&lt;&gt;0,"×",IF(COUNTIF(空き状況確認テーブル!AR52:AT52,"△")&lt;&gt;0,"△",IF(COUNTIF(空き状況確認テーブル!AR52:AT52,"△")&lt;&gt;0,"△","〇")))</f>
        <v>×</v>
      </c>
      <c r="AS46" s="220"/>
      <c r="AT46" s="221"/>
      <c r="AU46" s="222" t="str">
        <f ca="1">IF(COUNTIF(空き状況確認テーブル!AU52:AX52,"×")&lt;&gt;0,"×",IF(COUNTIF(空き状況確認テーブル!AU52:AX52,"△")&lt;&gt;0,"△",IF(COUNTIF(空き状況確認テーブル!AU52:AX52,"△")&lt;&gt;0,"△","〇")))</f>
        <v>×</v>
      </c>
      <c r="AV46" s="222"/>
      <c r="AW46" s="222"/>
      <c r="AX46" s="222"/>
      <c r="AY46" s="222" t="str">
        <f ca="1">IF(COUNTIF(空き状況確認テーブル!AY52:BB52,"×")&lt;&gt;0,"×",IF(COUNTIF(空き状況確認テーブル!AY52:BB52,"△")&lt;&gt;0,"△",IF(COUNTIF(空き状況確認テーブル!AY52:BB52,"△")&lt;&gt;0,"△","〇")))</f>
        <v>×</v>
      </c>
      <c r="AZ46" s="222"/>
      <c r="BA46" s="222"/>
      <c r="BB46" s="222"/>
      <c r="BC46" s="222" t="str">
        <f ca="1">IF(COUNTIF(空き状況確認テーブル!BC52:BF52,"×")&lt;&gt;0,"×",IF(COUNTIF(空き状況確認テーブル!BC52:BF52,"△")&lt;&gt;0,"△",IF(COUNTIF(空き状況確認テーブル!BC52:BF52,"△")&lt;&gt;0,"△","〇")))</f>
        <v>×</v>
      </c>
      <c r="BD46" s="222"/>
      <c r="BE46" s="222"/>
      <c r="BF46" s="222"/>
      <c r="BG46" s="219" t="str">
        <f ca="1">IF(COUNTIF(空き状況確認テーブル!BG52:BI52,"×")&lt;&gt;0,"×",IF(COUNTIF(空き状況確認テーブル!BG52:BI52,"△")&lt;&gt;0,"△",IF(COUNTIF(空き状況確認テーブル!BG52:BI52,"△")&lt;&gt;0,"△","〇")))</f>
        <v>△</v>
      </c>
      <c r="BH46" s="220"/>
      <c r="BI46" s="223"/>
      <c r="BJ46" s="121" t="str">
        <f ca="1">空き状況確認テーブル!BJ52</f>
        <v>△</v>
      </c>
      <c r="BK46" s="122" t="str">
        <f ca="1">空き状況確認テーブル!BK52</f>
        <v>△</v>
      </c>
      <c r="BL46" s="122" t="str">
        <f ca="1">空き状況確認テーブル!BL52</f>
        <v>△</v>
      </c>
      <c r="BM46" s="122" t="str">
        <f ca="1">空き状況確認テーブル!BM52</f>
        <v>△</v>
      </c>
      <c r="BN46" s="122" t="str">
        <f ca="1">空き状況確認テーブル!BN52</f>
        <v>△</v>
      </c>
      <c r="BO46" s="122" t="str">
        <f ca="1">空き状況確認テーブル!BO52</f>
        <v>△</v>
      </c>
      <c r="BP46" s="219" t="str">
        <f ca="1">IF(COUNTIF(空き状況確認テーブル!BP52:BR52,"×")&lt;&gt;0,"×",IF(COUNTIF(空き状況確認テーブル!BP52:BR52,"△")&lt;&gt;0,"△",IF(COUNTIF(空き状況確認テーブル!BP52:BR52,"△")&lt;&gt;0,"△","〇")))</f>
        <v>×</v>
      </c>
      <c r="BQ46" s="220"/>
      <c r="BR46" s="221"/>
      <c r="BS46" s="222" t="str">
        <f ca="1">IF(COUNTIF(空き状況確認テーブル!BS52:BV52,"×")&lt;&gt;0,"×",IF(COUNTIF(空き状況確認テーブル!BS52:BV52,"△")&lt;&gt;0,"△",IF(COUNTIF(空き状況確認テーブル!BS52:BV52,"△")&lt;&gt;0,"△","〇")))</f>
        <v>×</v>
      </c>
      <c r="BT46" s="222"/>
      <c r="BU46" s="222"/>
      <c r="BV46" s="222"/>
      <c r="BW46" s="222" t="str">
        <f ca="1">IF(COUNTIF(空き状況確認テーブル!BW52:BZ52,"×")&lt;&gt;0,"×",IF(COUNTIF(空き状況確認テーブル!BW52:BZ52,"△")&lt;&gt;0,"△",IF(COUNTIF(空き状況確認テーブル!BW52:BZ52,"△")&lt;&gt;0,"△","〇")))</f>
        <v>×</v>
      </c>
      <c r="BX46" s="222"/>
      <c r="BY46" s="222"/>
      <c r="BZ46" s="222"/>
      <c r="CA46" s="222" t="str">
        <f ca="1">IF(COUNTIF(空き状況確認テーブル!CA52:CD52,"×")&lt;&gt;0,"×",IF(COUNTIF(空き状況確認テーブル!CA52:CD52,"△")&lt;&gt;0,"△",IF(COUNTIF(空き状況確認テーブル!CA52:CD52,"△")&lt;&gt;0,"△","〇")))</f>
        <v>×</v>
      </c>
      <c r="CB46" s="222"/>
      <c r="CC46" s="222"/>
      <c r="CD46" s="222"/>
      <c r="CE46" s="219" t="str">
        <f ca="1">IF(COUNTIF(空き状況確認テーブル!CE52:CG52,"×")&lt;&gt;0,"×",IF(COUNTIF(空き状況確認テーブル!CE52:CG52,"△")&lt;&gt;0,"△",IF(COUNTIF(空き状況確認テーブル!CE52:CG52,"△")&lt;&gt;0,"△","〇")))</f>
        <v>△</v>
      </c>
      <c r="CF46" s="220"/>
      <c r="CG46" s="223"/>
      <c r="CH46" s="187" t="str">
        <f ca="1">空き状況確認テーブル!CH52</f>
        <v>△</v>
      </c>
      <c r="CI46" s="122" t="str">
        <f ca="1">空き状況確認テーブル!CI52</f>
        <v>△</v>
      </c>
      <c r="CJ46" s="122" t="str">
        <f ca="1">空き状況確認テーブル!CJ52</f>
        <v>△</v>
      </c>
      <c r="CK46" s="122" t="str">
        <f ca="1">空き状況確認テーブル!CK52</f>
        <v>△</v>
      </c>
      <c r="CL46" s="122" t="str">
        <f ca="1">空き状況確認テーブル!CL52</f>
        <v>△</v>
      </c>
      <c r="CM46" s="122" t="str">
        <f ca="1">空き状況確認テーブル!CM52</f>
        <v>△</v>
      </c>
      <c r="CN46" s="219" t="str">
        <f ca="1">IF(COUNTIF(空き状況確認テーブル!CN52:CP52,"×")&lt;&gt;0,"×",IF(COUNTIF(空き状況確認テーブル!CN52:CP52,"△")&lt;&gt;0,"△",IF(COUNTIF(空き状況確認テーブル!CN52:CP52,"△")&lt;&gt;0,"△","〇")))</f>
        <v>×</v>
      </c>
      <c r="CO46" s="220"/>
      <c r="CP46" s="221"/>
      <c r="CQ46" s="222" t="str">
        <f ca="1">IF(COUNTIF(空き状況確認テーブル!CQ52:CT52,"×")&lt;&gt;0,"×",IF(COUNTIF(空き状況確認テーブル!CQ52:CT52,"△")&lt;&gt;0,"△",IF(COUNTIF(空き状況確認テーブル!CQ52:CT52,"△")&lt;&gt;0,"△","〇")))</f>
        <v>×</v>
      </c>
      <c r="CR46" s="222"/>
      <c r="CS46" s="222"/>
      <c r="CT46" s="222"/>
      <c r="CU46" s="222" t="str">
        <f ca="1">IF(COUNTIF(空き状況確認テーブル!CU52:CX52,"×")&lt;&gt;0,"×",IF(COUNTIF(空き状況確認テーブル!CU52:CX52,"△")&lt;&gt;0,"△",IF(COUNTIF(空き状況確認テーブル!CU52:CX52,"△")&lt;&gt;0,"△","〇")))</f>
        <v>×</v>
      </c>
      <c r="CV46" s="222"/>
      <c r="CW46" s="222"/>
      <c r="CX46" s="222"/>
      <c r="CY46" s="222" t="str">
        <f ca="1">IF(COUNTIF(空き状況確認テーブル!CY52:DB52,"×")&lt;&gt;0,"×",IF(COUNTIF(空き状況確認テーブル!CY52:DB52,"△")&lt;&gt;0,"△",IF(COUNTIF(空き状況確認テーブル!CY52:DB52,"△")&lt;&gt;0,"△","〇")))</f>
        <v>×</v>
      </c>
      <c r="CZ46" s="222"/>
      <c r="DA46" s="222"/>
      <c r="DB46" s="222"/>
      <c r="DC46" s="219" t="str">
        <f ca="1">IF(COUNTIF(空き状況確認テーブル!DC52:DE52,"×")&lt;&gt;0,"×",IF(COUNTIF(空き状況確認テーブル!DC52:DE52,"△")&lt;&gt;0,"△",IF(COUNTIF(空き状況確認テーブル!DC52:DE52,"△")&lt;&gt;0,"△","〇")))</f>
        <v>△</v>
      </c>
      <c r="DD46" s="220"/>
      <c r="DE46" s="223"/>
      <c r="DF46" s="121" t="str">
        <f ca="1">空き状況確認テーブル!DF52</f>
        <v>△</v>
      </c>
      <c r="DG46" s="122" t="str">
        <f ca="1">空き状況確認テーブル!DG52</f>
        <v>△</v>
      </c>
      <c r="DH46" s="122" t="str">
        <f ca="1">空き状況確認テーブル!DH52</f>
        <v>△</v>
      </c>
      <c r="DI46" s="122" t="str">
        <f ca="1">空き状況確認テーブル!DI52</f>
        <v>△</v>
      </c>
      <c r="DJ46" s="122" t="str">
        <f ca="1">空き状況確認テーブル!DJ52</f>
        <v>△</v>
      </c>
      <c r="DK46" s="122" t="str">
        <f ca="1">空き状況確認テーブル!DK52</f>
        <v>△</v>
      </c>
      <c r="DL46" s="219" t="str">
        <f ca="1">IF(COUNTIF(空き状況確認テーブル!DL52:DN52,"×")&lt;&gt;0,"×",IF(COUNTIF(空き状況確認テーブル!DL52:DN52,"△")&lt;&gt;0,"△",IF(COUNTIF(空き状況確認テーブル!DL52:DN52,"△")&lt;&gt;0,"△","〇")))</f>
        <v>×</v>
      </c>
      <c r="DM46" s="220"/>
      <c r="DN46" s="221"/>
      <c r="DO46" s="222" t="str">
        <f ca="1">IF(COUNTIF(空き状況確認テーブル!DO52:DR52,"×")&lt;&gt;0,"×",IF(COUNTIF(空き状況確認テーブル!DO52:DR52,"△")&lt;&gt;0,"△",IF(COUNTIF(空き状況確認テーブル!DO52:DR52,"△")&lt;&gt;0,"△","〇")))</f>
        <v>×</v>
      </c>
      <c r="DP46" s="222"/>
      <c r="DQ46" s="222"/>
      <c r="DR46" s="222"/>
      <c r="DS46" s="222" t="str">
        <f ca="1">IF(COUNTIF(空き状況確認テーブル!DS52:DV52,"×")&lt;&gt;0,"×",IF(COUNTIF(空き状況確認テーブル!DS52:DV52,"△")&lt;&gt;0,"△",IF(COUNTIF(空き状況確認テーブル!DS52:DV52,"△")&lt;&gt;0,"△","〇")))</f>
        <v>×</v>
      </c>
      <c r="DT46" s="222"/>
      <c r="DU46" s="222"/>
      <c r="DV46" s="222"/>
      <c r="DW46" s="222" t="str">
        <f ca="1">IF(COUNTIF(空き状況確認テーブル!DW52:DZ52,"×")&lt;&gt;0,"×",IF(COUNTIF(空き状況確認テーブル!DW52:DZ52,"△")&lt;&gt;0,"△",IF(COUNTIF(空き状況確認テーブル!DW52:DZ52,"△")&lt;&gt;0,"△","〇")))</f>
        <v>×</v>
      </c>
      <c r="DX46" s="222"/>
      <c r="DY46" s="222"/>
      <c r="DZ46" s="222"/>
      <c r="EA46" s="219" t="str">
        <f ca="1">IF(COUNTIF(空き状況確認テーブル!EA52:EC52,"×")&lt;&gt;0,"×",IF(COUNTIF(空き状況確認テーブル!EA52:EC52,"△")&lt;&gt;0,"△",IF(COUNTIF(空き状況確認テーブル!EA52:EC52,"△")&lt;&gt;0,"△","〇")))</f>
        <v>△</v>
      </c>
      <c r="EB46" s="220"/>
      <c r="EC46" s="223"/>
      <c r="ED46" s="121" t="str">
        <f ca="1">空き状況確認テーブル!ED52</f>
        <v>×</v>
      </c>
      <c r="EE46" s="122" t="str">
        <f ca="1">空き状況確認テーブル!EE52</f>
        <v>×</v>
      </c>
      <c r="EF46" s="122" t="str">
        <f ca="1">空き状況確認テーブル!EF52</f>
        <v>×</v>
      </c>
      <c r="EG46" s="122" t="str">
        <f ca="1">空き状況確認テーブル!EG52</f>
        <v>×</v>
      </c>
      <c r="EH46" s="122" t="str">
        <f ca="1">空き状況確認テーブル!EH52</f>
        <v>×</v>
      </c>
      <c r="EI46" s="122" t="str">
        <f ca="1">空き状況確認テーブル!EI52</f>
        <v>×</v>
      </c>
      <c r="EJ46" s="219" t="str">
        <f ca="1">IF(COUNTIF(空き状況確認テーブル!EJ52:EL52,"×")&lt;&gt;0,"×",IF(COUNTIF(空き状況確認テーブル!EJ52:EL52,"△")&lt;&gt;0,"△",IF(COUNTIF(空き状況確認テーブル!EJ52:EL52,"△")&lt;&gt;0,"△","〇")))</f>
        <v>×</v>
      </c>
      <c r="EK46" s="220"/>
      <c r="EL46" s="221"/>
      <c r="EM46" s="222" t="str">
        <f ca="1">IF(COUNTIF(空き状況確認テーブル!EM52:EP52,"×")&lt;&gt;0,"×",IF(COUNTIF(空き状況確認テーブル!EM52:EP52,"△")&lt;&gt;0,"△",IF(COUNTIF(空き状況確認テーブル!EM52:EP52,"△")&lt;&gt;0,"△","〇")))</f>
        <v>×</v>
      </c>
      <c r="EN46" s="222"/>
      <c r="EO46" s="222"/>
      <c r="EP46" s="222"/>
      <c r="EQ46" s="222" t="str">
        <f ca="1">IF(COUNTIF(空き状況確認テーブル!EQ52:ET52,"×")&lt;&gt;0,"×",IF(COUNTIF(空き状況確認テーブル!EQ52:ET52,"△")&lt;&gt;0,"△",IF(COUNTIF(空き状況確認テーブル!EQ52:ET52,"△")&lt;&gt;0,"△","〇")))</f>
        <v>×</v>
      </c>
      <c r="ER46" s="222"/>
      <c r="ES46" s="222"/>
      <c r="ET46" s="222"/>
      <c r="EU46" s="222" t="str">
        <f ca="1">IF(COUNTIF(空き状況確認テーブル!EU52:EX52,"×")&lt;&gt;0,"×",IF(COUNTIF(空き状況確認テーブル!EU52:EX52,"△")&lt;&gt;0,"△",IF(COUNTIF(空き状況確認テーブル!EU52:EX52,"△")&lt;&gt;0,"△","〇")))</f>
        <v>×</v>
      </c>
      <c r="EV46" s="222"/>
      <c r="EW46" s="222"/>
      <c r="EX46" s="222"/>
      <c r="EY46" s="219" t="str">
        <f ca="1">IF(COUNTIF(空き状況確認テーブル!EY52:FA52,"×")&lt;&gt;0,"×",IF(COUNTIF(空き状況確認テーブル!EY52:FA52,"△")&lt;&gt;0,"△",IF(COUNTIF(空き状況確認テーブル!EY52:FA52,"△")&lt;&gt;0,"△","〇")))</f>
        <v>×</v>
      </c>
      <c r="EZ46" s="220"/>
      <c r="FA46" s="223"/>
      <c r="FB46" s="121" t="str">
        <f ca="1">空き状況確認テーブル!FB52</f>
        <v>×</v>
      </c>
      <c r="FC46" s="122" t="str">
        <f ca="1">空き状況確認テーブル!FC52</f>
        <v>×</v>
      </c>
      <c r="FD46" s="122" t="str">
        <f ca="1">空き状況確認テーブル!FD52</f>
        <v>×</v>
      </c>
      <c r="FE46" s="122" t="str">
        <f ca="1">空き状況確認テーブル!FE52</f>
        <v>×</v>
      </c>
      <c r="FF46" s="122" t="str">
        <f ca="1">空き状況確認テーブル!FF52</f>
        <v>×</v>
      </c>
      <c r="FG46" s="122" t="str">
        <f ca="1">空き状況確認テーブル!FG52</f>
        <v>×</v>
      </c>
      <c r="FH46" s="219" t="str">
        <f ca="1">IF(COUNTIF(空き状況確認テーブル!FH52:FJ52,"×")&lt;&gt;0,"×",IF(COUNTIF(空き状況確認テーブル!FH52:FJ52,"△")&lt;&gt;0,"△",IF(COUNTIF(空き状況確認テーブル!FH52:FJ52,"△")&lt;&gt;0,"△","〇")))</f>
        <v>×</v>
      </c>
      <c r="FI46" s="220"/>
      <c r="FJ46" s="221"/>
      <c r="FK46" s="222" t="str">
        <f ca="1">IF(COUNTIF(空き状況確認テーブル!FK52:FN52,"×")&lt;&gt;0,"×",IF(COUNTIF(空き状況確認テーブル!FK52:FN52,"△")&lt;&gt;0,"△",IF(COUNTIF(空き状況確認テーブル!FK52:FN52,"△")&lt;&gt;0,"△","〇")))</f>
        <v>×</v>
      </c>
      <c r="FL46" s="222"/>
      <c r="FM46" s="222"/>
      <c r="FN46" s="222"/>
      <c r="FO46" s="222" t="str">
        <f ca="1">IF(COUNTIF(空き状況確認テーブル!FO52:FR52,"×")&lt;&gt;0,"×",IF(COUNTIF(空き状況確認テーブル!FO52:FR52,"△")&lt;&gt;0,"△",IF(COUNTIF(空き状況確認テーブル!FO52:FR52,"△")&lt;&gt;0,"△","〇")))</f>
        <v>×</v>
      </c>
      <c r="FP46" s="222"/>
      <c r="FQ46" s="222"/>
      <c r="FR46" s="222"/>
      <c r="FS46" s="222" t="str">
        <f ca="1">IF(COUNTIF(空き状況確認テーブル!FS52:FV52,"×")&lt;&gt;0,"×",IF(COUNTIF(空き状況確認テーブル!FS52:FV52,"△")&lt;&gt;0,"△",IF(COUNTIF(空き状況確認テーブル!FS52:FV52,"△")&lt;&gt;0,"△","〇")))</f>
        <v>×</v>
      </c>
      <c r="FT46" s="222"/>
      <c r="FU46" s="222"/>
      <c r="FV46" s="222"/>
      <c r="FW46" s="219" t="str">
        <f ca="1">IF(COUNTIF(空き状況確認テーブル!FW52:FY52,"×")&lt;&gt;0,"×",IF(COUNTIF(空き状況確認テーブル!FW52:FY52,"△")&lt;&gt;0,"△",IF(COUNTIF(空き状況確認テーブル!FW52:FY52,"△")&lt;&gt;0,"△","〇")))</f>
        <v>×</v>
      </c>
      <c r="FX46" s="220"/>
      <c r="FY46" s="223"/>
    </row>
    <row r="47" spans="1:181">
      <c r="A47" s="47"/>
      <c r="B47" s="160" t="s">
        <v>357</v>
      </c>
      <c r="C47" s="199" t="s">
        <v>336</v>
      </c>
      <c r="D47" s="11" t="s">
        <v>192</v>
      </c>
      <c r="E47" s="10" t="str">
        <f>INDEX(施設情報!$D$1:$D$1000,MATCH(D47,施設情報!$C$1:$C$1000,0))</f>
        <v>1</v>
      </c>
      <c r="F47" s="11"/>
      <c r="G47" s="8" t="str">
        <f t="shared" si="22"/>
        <v>043-46391</v>
      </c>
      <c r="H47" s="10" t="str">
        <f t="shared" si="23"/>
        <v>043-46392</v>
      </c>
      <c r="I47" s="10" t="str">
        <f t="shared" si="24"/>
        <v>043-46393</v>
      </c>
      <c r="J47" s="10" t="str">
        <f t="shared" si="25"/>
        <v>043-46394</v>
      </c>
      <c r="K47" s="10" t="str">
        <f t="shared" si="26"/>
        <v>043-46395</v>
      </c>
      <c r="L47" s="10" t="str">
        <f t="shared" si="27"/>
        <v>043-46396</v>
      </c>
      <c r="M47" s="10" t="str">
        <f t="shared" si="28"/>
        <v>043-46397</v>
      </c>
      <c r="N47" s="121" t="str">
        <f ca="1">空き状況確認テーブル!N53</f>
        <v>△</v>
      </c>
      <c r="O47" s="122" t="str">
        <f ca="1">空き状況確認テーブル!O53</f>
        <v>△</v>
      </c>
      <c r="P47" s="122" t="str">
        <f ca="1">空き状況確認テーブル!P53</f>
        <v>△</v>
      </c>
      <c r="Q47" s="122" t="str">
        <f ca="1">空き状況確認テーブル!Q53</f>
        <v>△</v>
      </c>
      <c r="R47" s="122" t="str">
        <f ca="1">空き状況確認テーブル!R53</f>
        <v>△</v>
      </c>
      <c r="S47" s="122" t="str">
        <f ca="1">空き状況確認テーブル!S53</f>
        <v>△</v>
      </c>
      <c r="T47" s="219" t="str">
        <f ca="1">IF(COUNTIF(空き状況確認テーブル!T53:V53,"×")&lt;&gt;0,"×",IF(COUNTIF(空き状況確認テーブル!T53:V53,"△")&lt;&gt;0,"△",IF(COUNTIF(空き状況確認テーブル!T53:V53,"△")&lt;&gt;0,"△","〇")))</f>
        <v>×</v>
      </c>
      <c r="U47" s="220"/>
      <c r="V47" s="221"/>
      <c r="W47" s="222" t="str">
        <f ca="1">IF(COUNTIF(空き状況確認テーブル!W53:Z53,"×")&lt;&gt;0,"×",IF(COUNTIF(空き状況確認テーブル!W53:Z53,"△")&lt;&gt;0,"△",IF(COUNTIF(空き状況確認テーブル!W53:Z53,"△")&lt;&gt;0,"△","〇")))</f>
        <v>×</v>
      </c>
      <c r="X47" s="222"/>
      <c r="Y47" s="222"/>
      <c r="Z47" s="222"/>
      <c r="AA47" s="222" t="str">
        <f ca="1">IF(COUNTIF(空き状況確認テーブル!AA53:AD53,"×")&lt;&gt;0,"×",IF(COUNTIF(空き状況確認テーブル!AA53:AD53,"△")&lt;&gt;0,"△",IF(COUNTIF(空き状況確認テーブル!AA53:AD53,"△")&lt;&gt;0,"△","〇")))</f>
        <v>×</v>
      </c>
      <c r="AB47" s="222"/>
      <c r="AC47" s="222"/>
      <c r="AD47" s="222"/>
      <c r="AE47" s="222" t="str">
        <f ca="1">IF(COUNTIF(空き状況確認テーブル!AE53:AH53,"×")&lt;&gt;0,"×",IF(COUNTIF(空き状況確認テーブル!AE53:AH53,"△")&lt;&gt;0,"△",IF(COUNTIF(空き状況確認テーブル!AE53:AH53,"△")&lt;&gt;0,"△","〇")))</f>
        <v>×</v>
      </c>
      <c r="AF47" s="222"/>
      <c r="AG47" s="222"/>
      <c r="AH47" s="222"/>
      <c r="AI47" s="219" t="str">
        <f ca="1">IF(COUNTIF(空き状況確認テーブル!AI53:AK53,"×")&lt;&gt;0,"×",IF(COUNTIF(空き状況確認テーブル!AI53:AK53,"△")&lt;&gt;0,"△",IF(COUNTIF(空き状況確認テーブル!AI53:AK53,"△")&lt;&gt;0,"△","〇")))</f>
        <v>△</v>
      </c>
      <c r="AJ47" s="220"/>
      <c r="AK47" s="223"/>
      <c r="AL47" s="121" t="str">
        <f ca="1">空き状況確認テーブル!AL53</f>
        <v>△</v>
      </c>
      <c r="AM47" s="122" t="str">
        <f ca="1">空き状況確認テーブル!AM53</f>
        <v>△</v>
      </c>
      <c r="AN47" s="122" t="str">
        <f ca="1">空き状況確認テーブル!AN53</f>
        <v>△</v>
      </c>
      <c r="AO47" s="122" t="str">
        <f ca="1">空き状況確認テーブル!AO53</f>
        <v>△</v>
      </c>
      <c r="AP47" s="122" t="str">
        <f ca="1">空き状況確認テーブル!AP53</f>
        <v>△</v>
      </c>
      <c r="AQ47" s="122" t="str">
        <f ca="1">空き状況確認テーブル!AQ53</f>
        <v>△</v>
      </c>
      <c r="AR47" s="219" t="str">
        <f ca="1">IF(COUNTIF(空き状況確認テーブル!AR53:AT53,"×")&lt;&gt;0,"×",IF(COUNTIF(空き状況確認テーブル!AR53:AT53,"△")&lt;&gt;0,"△",IF(COUNTIF(空き状況確認テーブル!AR53:AT53,"△")&lt;&gt;0,"△","〇")))</f>
        <v>×</v>
      </c>
      <c r="AS47" s="220"/>
      <c r="AT47" s="221"/>
      <c r="AU47" s="222" t="str">
        <f ca="1">IF(COUNTIF(空き状況確認テーブル!AU53:AX53,"×")&lt;&gt;0,"×",IF(COUNTIF(空き状況確認テーブル!AU53:AX53,"△")&lt;&gt;0,"△",IF(COUNTIF(空き状況確認テーブル!AU53:AX53,"△")&lt;&gt;0,"△","〇")))</f>
        <v>×</v>
      </c>
      <c r="AV47" s="222"/>
      <c r="AW47" s="222"/>
      <c r="AX47" s="222"/>
      <c r="AY47" s="222" t="str">
        <f ca="1">IF(COUNTIF(空き状況確認テーブル!AY53:BB53,"×")&lt;&gt;0,"×",IF(COUNTIF(空き状況確認テーブル!AY53:BB53,"△")&lt;&gt;0,"△",IF(COUNTIF(空き状況確認テーブル!AY53:BB53,"△")&lt;&gt;0,"△","〇")))</f>
        <v>×</v>
      </c>
      <c r="AZ47" s="222"/>
      <c r="BA47" s="222"/>
      <c r="BB47" s="222"/>
      <c r="BC47" s="222" t="str">
        <f ca="1">IF(COUNTIF(空き状況確認テーブル!BC53:BF53,"×")&lt;&gt;0,"×",IF(COUNTIF(空き状況確認テーブル!BC53:BF53,"△")&lt;&gt;0,"△",IF(COUNTIF(空き状況確認テーブル!BC53:BF53,"△")&lt;&gt;0,"△","〇")))</f>
        <v>×</v>
      </c>
      <c r="BD47" s="222"/>
      <c r="BE47" s="222"/>
      <c r="BF47" s="222"/>
      <c r="BG47" s="219" t="str">
        <f ca="1">IF(COUNTIF(空き状況確認テーブル!BG53:BI53,"×")&lt;&gt;0,"×",IF(COUNTIF(空き状況確認テーブル!BG53:BI53,"△")&lt;&gt;0,"△",IF(COUNTIF(空き状況確認テーブル!BG53:BI53,"△")&lt;&gt;0,"△","〇")))</f>
        <v>△</v>
      </c>
      <c r="BH47" s="220"/>
      <c r="BI47" s="223"/>
      <c r="BJ47" s="121" t="str">
        <f ca="1">空き状況確認テーブル!BJ53</f>
        <v>△</v>
      </c>
      <c r="BK47" s="122" t="str">
        <f ca="1">空き状況確認テーブル!BK53</f>
        <v>△</v>
      </c>
      <c r="BL47" s="122" t="str">
        <f ca="1">空き状況確認テーブル!BL53</f>
        <v>△</v>
      </c>
      <c r="BM47" s="122" t="str">
        <f ca="1">空き状況確認テーブル!BM53</f>
        <v>△</v>
      </c>
      <c r="BN47" s="122" t="str">
        <f ca="1">空き状況確認テーブル!BN53</f>
        <v>△</v>
      </c>
      <c r="BO47" s="122" t="str">
        <f ca="1">空き状況確認テーブル!BO53</f>
        <v>△</v>
      </c>
      <c r="BP47" s="219" t="str">
        <f ca="1">IF(COUNTIF(空き状況確認テーブル!BP53:BR53,"×")&lt;&gt;0,"×",IF(COUNTIF(空き状況確認テーブル!BP53:BR53,"△")&lt;&gt;0,"△",IF(COUNTIF(空き状況確認テーブル!BP53:BR53,"△")&lt;&gt;0,"△","〇")))</f>
        <v>×</v>
      </c>
      <c r="BQ47" s="220"/>
      <c r="BR47" s="221"/>
      <c r="BS47" s="222" t="str">
        <f ca="1">IF(COUNTIF(空き状況確認テーブル!BS53:BV53,"×")&lt;&gt;0,"×",IF(COUNTIF(空き状況確認テーブル!BS53:BV53,"△")&lt;&gt;0,"△",IF(COUNTIF(空き状況確認テーブル!BS53:BV53,"△")&lt;&gt;0,"△","〇")))</f>
        <v>×</v>
      </c>
      <c r="BT47" s="222"/>
      <c r="BU47" s="222"/>
      <c r="BV47" s="222"/>
      <c r="BW47" s="222" t="str">
        <f ca="1">IF(COUNTIF(空き状況確認テーブル!BW53:BZ53,"×")&lt;&gt;0,"×",IF(COUNTIF(空き状況確認テーブル!BW53:BZ53,"△")&lt;&gt;0,"△",IF(COUNTIF(空き状況確認テーブル!BW53:BZ53,"△")&lt;&gt;0,"△","〇")))</f>
        <v>×</v>
      </c>
      <c r="BX47" s="222"/>
      <c r="BY47" s="222"/>
      <c r="BZ47" s="222"/>
      <c r="CA47" s="222" t="str">
        <f ca="1">IF(COUNTIF(空き状況確認テーブル!CA53:CD53,"×")&lt;&gt;0,"×",IF(COUNTIF(空き状況確認テーブル!CA53:CD53,"△")&lt;&gt;0,"△",IF(COUNTIF(空き状況確認テーブル!CA53:CD53,"△")&lt;&gt;0,"△","〇")))</f>
        <v>×</v>
      </c>
      <c r="CB47" s="222"/>
      <c r="CC47" s="222"/>
      <c r="CD47" s="222"/>
      <c r="CE47" s="219" t="str">
        <f ca="1">IF(COUNTIF(空き状況確認テーブル!CE53:CG53,"×")&lt;&gt;0,"×",IF(COUNTIF(空き状況確認テーブル!CE53:CG53,"△")&lt;&gt;0,"△",IF(COUNTIF(空き状況確認テーブル!CE53:CG53,"△")&lt;&gt;0,"△","〇")))</f>
        <v>△</v>
      </c>
      <c r="CF47" s="220"/>
      <c r="CG47" s="223"/>
      <c r="CH47" s="187" t="str">
        <f ca="1">空き状況確認テーブル!CH53</f>
        <v>△</v>
      </c>
      <c r="CI47" s="122" t="str">
        <f ca="1">空き状況確認テーブル!CI53</f>
        <v>△</v>
      </c>
      <c r="CJ47" s="122" t="str">
        <f ca="1">空き状況確認テーブル!CJ53</f>
        <v>△</v>
      </c>
      <c r="CK47" s="122" t="str">
        <f ca="1">空き状況確認テーブル!CK53</f>
        <v>△</v>
      </c>
      <c r="CL47" s="122" t="str">
        <f ca="1">空き状況確認テーブル!CL53</f>
        <v>△</v>
      </c>
      <c r="CM47" s="122" t="str">
        <f ca="1">空き状況確認テーブル!CM53</f>
        <v>△</v>
      </c>
      <c r="CN47" s="219" t="str">
        <f ca="1">IF(COUNTIF(空き状況確認テーブル!CN53:CP53,"×")&lt;&gt;0,"×",IF(COUNTIF(空き状況確認テーブル!CN53:CP53,"△")&lt;&gt;0,"△",IF(COUNTIF(空き状況確認テーブル!CN53:CP53,"△")&lt;&gt;0,"△","〇")))</f>
        <v>×</v>
      </c>
      <c r="CO47" s="220"/>
      <c r="CP47" s="221"/>
      <c r="CQ47" s="222" t="str">
        <f ca="1">IF(COUNTIF(空き状況確認テーブル!CQ53:CT53,"×")&lt;&gt;0,"×",IF(COUNTIF(空き状況確認テーブル!CQ53:CT53,"△")&lt;&gt;0,"△",IF(COUNTIF(空き状況確認テーブル!CQ53:CT53,"△")&lt;&gt;0,"△","〇")))</f>
        <v>×</v>
      </c>
      <c r="CR47" s="222"/>
      <c r="CS47" s="222"/>
      <c r="CT47" s="222"/>
      <c r="CU47" s="222" t="str">
        <f ca="1">IF(COUNTIF(空き状況確認テーブル!CU53:CX53,"×")&lt;&gt;0,"×",IF(COUNTIF(空き状況確認テーブル!CU53:CX53,"△")&lt;&gt;0,"△",IF(COUNTIF(空き状況確認テーブル!CU53:CX53,"△")&lt;&gt;0,"△","〇")))</f>
        <v>×</v>
      </c>
      <c r="CV47" s="222"/>
      <c r="CW47" s="222"/>
      <c r="CX47" s="222"/>
      <c r="CY47" s="222" t="str">
        <f ca="1">IF(COUNTIF(空き状況確認テーブル!CY53:DB53,"×")&lt;&gt;0,"×",IF(COUNTIF(空き状況確認テーブル!CY53:DB53,"△")&lt;&gt;0,"△",IF(COUNTIF(空き状況確認テーブル!CY53:DB53,"△")&lt;&gt;0,"△","〇")))</f>
        <v>×</v>
      </c>
      <c r="CZ47" s="222"/>
      <c r="DA47" s="222"/>
      <c r="DB47" s="222"/>
      <c r="DC47" s="219" t="str">
        <f ca="1">IF(COUNTIF(空き状況確認テーブル!DC53:DE53,"×")&lt;&gt;0,"×",IF(COUNTIF(空き状況確認テーブル!DC53:DE53,"△")&lt;&gt;0,"△",IF(COUNTIF(空き状況確認テーブル!DC53:DE53,"△")&lt;&gt;0,"△","〇")))</f>
        <v>△</v>
      </c>
      <c r="DD47" s="220"/>
      <c r="DE47" s="223"/>
      <c r="DF47" s="121" t="str">
        <f ca="1">空き状況確認テーブル!DF53</f>
        <v>△</v>
      </c>
      <c r="DG47" s="122" t="str">
        <f ca="1">空き状況確認テーブル!DG53</f>
        <v>△</v>
      </c>
      <c r="DH47" s="122" t="str">
        <f ca="1">空き状況確認テーブル!DH53</f>
        <v>△</v>
      </c>
      <c r="DI47" s="122" t="str">
        <f ca="1">空き状況確認テーブル!DI53</f>
        <v>△</v>
      </c>
      <c r="DJ47" s="122" t="str">
        <f ca="1">空き状況確認テーブル!DJ53</f>
        <v>△</v>
      </c>
      <c r="DK47" s="122" t="str">
        <f ca="1">空き状況確認テーブル!DK53</f>
        <v>△</v>
      </c>
      <c r="DL47" s="219" t="str">
        <f ca="1">IF(COUNTIF(空き状況確認テーブル!DL53:DN53,"×")&lt;&gt;0,"×",IF(COUNTIF(空き状況確認テーブル!DL53:DN53,"△")&lt;&gt;0,"△",IF(COUNTIF(空き状況確認テーブル!DL53:DN53,"△")&lt;&gt;0,"△","〇")))</f>
        <v>×</v>
      </c>
      <c r="DM47" s="220"/>
      <c r="DN47" s="221"/>
      <c r="DO47" s="222" t="str">
        <f ca="1">IF(COUNTIF(空き状況確認テーブル!DO53:DR53,"×")&lt;&gt;0,"×",IF(COUNTIF(空き状況確認テーブル!DO53:DR53,"△")&lt;&gt;0,"△",IF(COUNTIF(空き状況確認テーブル!DO53:DR53,"△")&lt;&gt;0,"△","〇")))</f>
        <v>×</v>
      </c>
      <c r="DP47" s="222"/>
      <c r="DQ47" s="222"/>
      <c r="DR47" s="222"/>
      <c r="DS47" s="222" t="str">
        <f ca="1">IF(COUNTIF(空き状況確認テーブル!DS53:DV53,"×")&lt;&gt;0,"×",IF(COUNTIF(空き状況確認テーブル!DS53:DV53,"△")&lt;&gt;0,"△",IF(COUNTIF(空き状況確認テーブル!DS53:DV53,"△")&lt;&gt;0,"△","〇")))</f>
        <v>×</v>
      </c>
      <c r="DT47" s="222"/>
      <c r="DU47" s="222"/>
      <c r="DV47" s="222"/>
      <c r="DW47" s="222" t="str">
        <f ca="1">IF(COUNTIF(空き状況確認テーブル!DW53:DZ53,"×")&lt;&gt;0,"×",IF(COUNTIF(空き状況確認テーブル!DW53:DZ53,"△")&lt;&gt;0,"△",IF(COUNTIF(空き状況確認テーブル!DW53:DZ53,"△")&lt;&gt;0,"△","〇")))</f>
        <v>×</v>
      </c>
      <c r="DX47" s="222"/>
      <c r="DY47" s="222"/>
      <c r="DZ47" s="222"/>
      <c r="EA47" s="219" t="str">
        <f ca="1">IF(COUNTIF(空き状況確認テーブル!EA53:EC53,"×")&lt;&gt;0,"×",IF(COUNTIF(空き状況確認テーブル!EA53:EC53,"△")&lt;&gt;0,"△",IF(COUNTIF(空き状況確認テーブル!EA53:EC53,"△")&lt;&gt;0,"△","〇")))</f>
        <v>△</v>
      </c>
      <c r="EB47" s="220"/>
      <c r="EC47" s="223"/>
      <c r="ED47" s="121" t="str">
        <f ca="1">空き状況確認テーブル!ED53</f>
        <v>×</v>
      </c>
      <c r="EE47" s="122" t="str">
        <f ca="1">空き状況確認テーブル!EE53</f>
        <v>×</v>
      </c>
      <c r="EF47" s="122" t="str">
        <f ca="1">空き状況確認テーブル!EF53</f>
        <v>×</v>
      </c>
      <c r="EG47" s="122" t="str">
        <f ca="1">空き状況確認テーブル!EG53</f>
        <v>×</v>
      </c>
      <c r="EH47" s="122" t="str">
        <f ca="1">空き状況確認テーブル!EH53</f>
        <v>×</v>
      </c>
      <c r="EI47" s="122" t="str">
        <f ca="1">空き状況確認テーブル!EI53</f>
        <v>×</v>
      </c>
      <c r="EJ47" s="219" t="str">
        <f ca="1">IF(COUNTIF(空き状況確認テーブル!EJ53:EL53,"×")&lt;&gt;0,"×",IF(COUNTIF(空き状況確認テーブル!EJ53:EL53,"△")&lt;&gt;0,"△",IF(COUNTIF(空き状況確認テーブル!EJ53:EL53,"△")&lt;&gt;0,"△","〇")))</f>
        <v>×</v>
      </c>
      <c r="EK47" s="220"/>
      <c r="EL47" s="221"/>
      <c r="EM47" s="222" t="str">
        <f ca="1">IF(COUNTIF(空き状況確認テーブル!EM53:EP53,"×")&lt;&gt;0,"×",IF(COUNTIF(空き状況確認テーブル!EM53:EP53,"△")&lt;&gt;0,"△",IF(COUNTIF(空き状況確認テーブル!EM53:EP53,"△")&lt;&gt;0,"△","〇")))</f>
        <v>×</v>
      </c>
      <c r="EN47" s="222"/>
      <c r="EO47" s="222"/>
      <c r="EP47" s="222"/>
      <c r="EQ47" s="222" t="str">
        <f ca="1">IF(COUNTIF(空き状況確認テーブル!EQ53:ET53,"×")&lt;&gt;0,"×",IF(COUNTIF(空き状況確認テーブル!EQ53:ET53,"△")&lt;&gt;0,"△",IF(COUNTIF(空き状況確認テーブル!EQ53:ET53,"△")&lt;&gt;0,"△","〇")))</f>
        <v>×</v>
      </c>
      <c r="ER47" s="222"/>
      <c r="ES47" s="222"/>
      <c r="ET47" s="222"/>
      <c r="EU47" s="222" t="str">
        <f ca="1">IF(COUNTIF(空き状況確認テーブル!EU53:EX53,"×")&lt;&gt;0,"×",IF(COUNTIF(空き状況確認テーブル!EU53:EX53,"△")&lt;&gt;0,"△",IF(COUNTIF(空き状況確認テーブル!EU53:EX53,"△")&lt;&gt;0,"△","〇")))</f>
        <v>×</v>
      </c>
      <c r="EV47" s="222"/>
      <c r="EW47" s="222"/>
      <c r="EX47" s="222"/>
      <c r="EY47" s="219" t="str">
        <f ca="1">IF(COUNTIF(空き状況確認テーブル!EY53:FA53,"×")&lt;&gt;0,"×",IF(COUNTIF(空き状況確認テーブル!EY53:FA53,"△")&lt;&gt;0,"△",IF(COUNTIF(空き状況確認テーブル!EY53:FA53,"△")&lt;&gt;0,"△","〇")))</f>
        <v>×</v>
      </c>
      <c r="EZ47" s="220"/>
      <c r="FA47" s="223"/>
      <c r="FB47" s="121" t="str">
        <f ca="1">空き状況確認テーブル!FB53</f>
        <v>×</v>
      </c>
      <c r="FC47" s="122" t="str">
        <f ca="1">空き状況確認テーブル!FC53</f>
        <v>×</v>
      </c>
      <c r="FD47" s="122" t="str">
        <f ca="1">空き状況確認テーブル!FD53</f>
        <v>×</v>
      </c>
      <c r="FE47" s="122" t="str">
        <f ca="1">空き状況確認テーブル!FE53</f>
        <v>×</v>
      </c>
      <c r="FF47" s="122" t="str">
        <f ca="1">空き状況確認テーブル!FF53</f>
        <v>×</v>
      </c>
      <c r="FG47" s="122" t="str">
        <f ca="1">空き状況確認テーブル!FG53</f>
        <v>×</v>
      </c>
      <c r="FH47" s="219" t="str">
        <f ca="1">IF(COUNTIF(空き状況確認テーブル!FH53:FJ53,"×")&lt;&gt;0,"×",IF(COUNTIF(空き状況確認テーブル!FH53:FJ53,"△")&lt;&gt;0,"△",IF(COUNTIF(空き状況確認テーブル!FH53:FJ53,"△")&lt;&gt;0,"△","〇")))</f>
        <v>×</v>
      </c>
      <c r="FI47" s="220"/>
      <c r="FJ47" s="221"/>
      <c r="FK47" s="222" t="str">
        <f ca="1">IF(COUNTIF(空き状況確認テーブル!FK53:FN53,"×")&lt;&gt;0,"×",IF(COUNTIF(空き状況確認テーブル!FK53:FN53,"△")&lt;&gt;0,"△",IF(COUNTIF(空き状況確認テーブル!FK53:FN53,"△")&lt;&gt;0,"△","〇")))</f>
        <v>×</v>
      </c>
      <c r="FL47" s="222"/>
      <c r="FM47" s="222"/>
      <c r="FN47" s="222"/>
      <c r="FO47" s="222" t="str">
        <f ca="1">IF(COUNTIF(空き状況確認テーブル!FO53:FR53,"×")&lt;&gt;0,"×",IF(COUNTIF(空き状況確認テーブル!FO53:FR53,"△")&lt;&gt;0,"△",IF(COUNTIF(空き状況確認テーブル!FO53:FR53,"△")&lt;&gt;0,"△","〇")))</f>
        <v>×</v>
      </c>
      <c r="FP47" s="222"/>
      <c r="FQ47" s="222"/>
      <c r="FR47" s="222"/>
      <c r="FS47" s="222" t="str">
        <f ca="1">IF(COUNTIF(空き状況確認テーブル!FS53:FV53,"×")&lt;&gt;0,"×",IF(COUNTIF(空き状況確認テーブル!FS53:FV53,"△")&lt;&gt;0,"△",IF(COUNTIF(空き状況確認テーブル!FS53:FV53,"△")&lt;&gt;0,"△","〇")))</f>
        <v>×</v>
      </c>
      <c r="FT47" s="222"/>
      <c r="FU47" s="222"/>
      <c r="FV47" s="222"/>
      <c r="FW47" s="219" t="str">
        <f ca="1">IF(COUNTIF(空き状況確認テーブル!FW53:FY53,"×")&lt;&gt;0,"×",IF(COUNTIF(空き状況確認テーブル!FW53:FY53,"△")&lt;&gt;0,"△",IF(COUNTIF(空き状況確認テーブル!FW53:FY53,"△")&lt;&gt;0,"△","〇")))</f>
        <v>×</v>
      </c>
      <c r="FX47" s="220"/>
      <c r="FY47" s="223"/>
    </row>
    <row r="48" spans="1:181">
      <c r="A48" s="47"/>
      <c r="B48" s="161" t="s">
        <v>357</v>
      </c>
      <c r="C48" s="199" t="s">
        <v>337</v>
      </c>
      <c r="D48" s="11" t="s">
        <v>193</v>
      </c>
      <c r="E48" s="10" t="str">
        <f>INDEX(施設情報!$D$1:$D$1000,MATCH(D48,施設情報!$C$1:$C$1000,0))</f>
        <v>1</v>
      </c>
      <c r="F48" s="11"/>
      <c r="G48" s="8" t="str">
        <f t="shared" si="22"/>
        <v>044-46391</v>
      </c>
      <c r="H48" s="10" t="str">
        <f t="shared" si="23"/>
        <v>044-46392</v>
      </c>
      <c r="I48" s="10" t="str">
        <f t="shared" si="24"/>
        <v>044-46393</v>
      </c>
      <c r="J48" s="10" t="str">
        <f t="shared" si="25"/>
        <v>044-46394</v>
      </c>
      <c r="K48" s="10" t="str">
        <f t="shared" si="26"/>
        <v>044-46395</v>
      </c>
      <c r="L48" s="10" t="str">
        <f t="shared" si="27"/>
        <v>044-46396</v>
      </c>
      <c r="M48" s="10" t="str">
        <f t="shared" si="28"/>
        <v>044-46397</v>
      </c>
      <c r="N48" s="121" t="str">
        <f ca="1">空き状況確認テーブル!N54</f>
        <v>△</v>
      </c>
      <c r="O48" s="122" t="str">
        <f ca="1">空き状況確認テーブル!O54</f>
        <v>△</v>
      </c>
      <c r="P48" s="122" t="str">
        <f ca="1">空き状況確認テーブル!P54</f>
        <v>△</v>
      </c>
      <c r="Q48" s="122" t="str">
        <f ca="1">空き状況確認テーブル!Q54</f>
        <v>△</v>
      </c>
      <c r="R48" s="122" t="str">
        <f ca="1">空き状況確認テーブル!R54</f>
        <v>△</v>
      </c>
      <c r="S48" s="122" t="str">
        <f ca="1">空き状況確認テーブル!S54</f>
        <v>△</v>
      </c>
      <c r="T48" s="219" t="str">
        <f ca="1">IF(COUNTIF(空き状況確認テーブル!T54:V54,"×")&lt;&gt;0,"×",IF(COUNTIF(空き状況確認テーブル!T54:V54,"△")&lt;&gt;0,"△",IF(COUNTIF(空き状況確認テーブル!T54:V54,"△")&lt;&gt;0,"△","〇")))</f>
        <v>×</v>
      </c>
      <c r="U48" s="220"/>
      <c r="V48" s="221"/>
      <c r="W48" s="222" t="str">
        <f ca="1">IF(COUNTIF(空き状況確認テーブル!W54:Z54,"×")&lt;&gt;0,"×",IF(COUNTIF(空き状況確認テーブル!W54:Z54,"△")&lt;&gt;0,"△",IF(COUNTIF(空き状況確認テーブル!W54:Z54,"△")&lt;&gt;0,"△","〇")))</f>
        <v>×</v>
      </c>
      <c r="X48" s="222"/>
      <c r="Y48" s="222"/>
      <c r="Z48" s="222"/>
      <c r="AA48" s="222" t="str">
        <f ca="1">IF(COUNTIF(空き状況確認テーブル!AA54:AD54,"×")&lt;&gt;0,"×",IF(COUNTIF(空き状況確認テーブル!AA54:AD54,"△")&lt;&gt;0,"△",IF(COUNTIF(空き状況確認テーブル!AA54:AD54,"△")&lt;&gt;0,"△","〇")))</f>
        <v>×</v>
      </c>
      <c r="AB48" s="222"/>
      <c r="AC48" s="222"/>
      <c r="AD48" s="222"/>
      <c r="AE48" s="222" t="str">
        <f ca="1">IF(COUNTIF(空き状況確認テーブル!AE54:AH54,"×")&lt;&gt;0,"×",IF(COUNTIF(空き状況確認テーブル!AE54:AH54,"△")&lt;&gt;0,"△",IF(COUNTIF(空き状況確認テーブル!AE54:AH54,"△")&lt;&gt;0,"△","〇")))</f>
        <v>×</v>
      </c>
      <c r="AF48" s="222"/>
      <c r="AG48" s="222"/>
      <c r="AH48" s="222"/>
      <c r="AI48" s="219" t="str">
        <f ca="1">IF(COUNTIF(空き状況確認テーブル!AI54:AK54,"×")&lt;&gt;0,"×",IF(COUNTIF(空き状況確認テーブル!AI54:AK54,"△")&lt;&gt;0,"△",IF(COUNTIF(空き状況確認テーブル!AI54:AK54,"△")&lt;&gt;0,"△","〇")))</f>
        <v>△</v>
      </c>
      <c r="AJ48" s="220"/>
      <c r="AK48" s="223"/>
      <c r="AL48" s="121" t="str">
        <f ca="1">空き状況確認テーブル!AL54</f>
        <v>△</v>
      </c>
      <c r="AM48" s="122" t="str">
        <f ca="1">空き状況確認テーブル!AM54</f>
        <v>△</v>
      </c>
      <c r="AN48" s="122" t="str">
        <f ca="1">空き状況確認テーブル!AN54</f>
        <v>△</v>
      </c>
      <c r="AO48" s="122" t="str">
        <f ca="1">空き状況確認テーブル!AO54</f>
        <v>△</v>
      </c>
      <c r="AP48" s="122" t="str">
        <f ca="1">空き状況確認テーブル!AP54</f>
        <v>△</v>
      </c>
      <c r="AQ48" s="122" t="str">
        <f ca="1">空き状況確認テーブル!AQ54</f>
        <v>△</v>
      </c>
      <c r="AR48" s="219" t="str">
        <f ca="1">IF(COUNTIF(空き状況確認テーブル!AR54:AT54,"×")&lt;&gt;0,"×",IF(COUNTIF(空き状況確認テーブル!AR54:AT54,"△")&lt;&gt;0,"△",IF(COUNTIF(空き状況確認テーブル!AR54:AT54,"△")&lt;&gt;0,"△","〇")))</f>
        <v>×</v>
      </c>
      <c r="AS48" s="220"/>
      <c r="AT48" s="221"/>
      <c r="AU48" s="222" t="str">
        <f ca="1">IF(COUNTIF(空き状況確認テーブル!AU54:AX54,"×")&lt;&gt;0,"×",IF(COUNTIF(空き状況確認テーブル!AU54:AX54,"△")&lt;&gt;0,"△",IF(COUNTIF(空き状況確認テーブル!AU54:AX54,"△")&lt;&gt;0,"△","〇")))</f>
        <v>×</v>
      </c>
      <c r="AV48" s="222"/>
      <c r="AW48" s="222"/>
      <c r="AX48" s="222"/>
      <c r="AY48" s="222" t="str">
        <f ca="1">IF(COUNTIF(空き状況確認テーブル!AY54:BB54,"×")&lt;&gt;0,"×",IF(COUNTIF(空き状況確認テーブル!AY54:BB54,"△")&lt;&gt;0,"△",IF(COUNTIF(空き状況確認テーブル!AY54:BB54,"△")&lt;&gt;0,"△","〇")))</f>
        <v>×</v>
      </c>
      <c r="AZ48" s="222"/>
      <c r="BA48" s="222"/>
      <c r="BB48" s="222"/>
      <c r="BC48" s="222" t="str">
        <f ca="1">IF(COUNTIF(空き状況確認テーブル!BC54:BF54,"×")&lt;&gt;0,"×",IF(COUNTIF(空き状況確認テーブル!BC54:BF54,"△")&lt;&gt;0,"△",IF(COUNTIF(空き状況確認テーブル!BC54:BF54,"△")&lt;&gt;0,"△","〇")))</f>
        <v>×</v>
      </c>
      <c r="BD48" s="222"/>
      <c r="BE48" s="222"/>
      <c r="BF48" s="222"/>
      <c r="BG48" s="219" t="str">
        <f ca="1">IF(COUNTIF(空き状況確認テーブル!BG54:BI54,"×")&lt;&gt;0,"×",IF(COUNTIF(空き状況確認テーブル!BG54:BI54,"△")&lt;&gt;0,"△",IF(COUNTIF(空き状況確認テーブル!BG54:BI54,"△")&lt;&gt;0,"△","〇")))</f>
        <v>△</v>
      </c>
      <c r="BH48" s="220"/>
      <c r="BI48" s="223"/>
      <c r="BJ48" s="121" t="str">
        <f ca="1">空き状況確認テーブル!BJ54</f>
        <v>△</v>
      </c>
      <c r="BK48" s="122" t="str">
        <f ca="1">空き状況確認テーブル!BK54</f>
        <v>△</v>
      </c>
      <c r="BL48" s="122" t="str">
        <f ca="1">空き状況確認テーブル!BL54</f>
        <v>△</v>
      </c>
      <c r="BM48" s="122" t="str">
        <f ca="1">空き状況確認テーブル!BM54</f>
        <v>△</v>
      </c>
      <c r="BN48" s="122" t="str">
        <f ca="1">空き状況確認テーブル!BN54</f>
        <v>△</v>
      </c>
      <c r="BO48" s="122" t="str">
        <f ca="1">空き状況確認テーブル!BO54</f>
        <v>△</v>
      </c>
      <c r="BP48" s="219" t="str">
        <f ca="1">IF(COUNTIF(空き状況確認テーブル!BP54:BR54,"×")&lt;&gt;0,"×",IF(COUNTIF(空き状況確認テーブル!BP54:BR54,"△")&lt;&gt;0,"△",IF(COUNTIF(空き状況確認テーブル!BP54:BR54,"△")&lt;&gt;0,"△","〇")))</f>
        <v>×</v>
      </c>
      <c r="BQ48" s="220"/>
      <c r="BR48" s="221"/>
      <c r="BS48" s="222" t="str">
        <f ca="1">IF(COUNTIF(空き状況確認テーブル!BS54:BV54,"×")&lt;&gt;0,"×",IF(COUNTIF(空き状況確認テーブル!BS54:BV54,"△")&lt;&gt;0,"△",IF(COUNTIF(空き状況確認テーブル!BS54:BV54,"△")&lt;&gt;0,"△","〇")))</f>
        <v>×</v>
      </c>
      <c r="BT48" s="222"/>
      <c r="BU48" s="222"/>
      <c r="BV48" s="222"/>
      <c r="BW48" s="222" t="str">
        <f ca="1">IF(COUNTIF(空き状況確認テーブル!BW54:BZ54,"×")&lt;&gt;0,"×",IF(COUNTIF(空き状況確認テーブル!BW54:BZ54,"△")&lt;&gt;0,"△",IF(COUNTIF(空き状況確認テーブル!BW54:BZ54,"△")&lt;&gt;0,"△","〇")))</f>
        <v>×</v>
      </c>
      <c r="BX48" s="222"/>
      <c r="BY48" s="222"/>
      <c r="BZ48" s="222"/>
      <c r="CA48" s="222" t="str">
        <f ca="1">IF(COUNTIF(空き状況確認テーブル!CA54:CD54,"×")&lt;&gt;0,"×",IF(COUNTIF(空き状況確認テーブル!CA54:CD54,"△")&lt;&gt;0,"△",IF(COUNTIF(空き状況確認テーブル!CA54:CD54,"△")&lt;&gt;0,"△","〇")))</f>
        <v>×</v>
      </c>
      <c r="CB48" s="222"/>
      <c r="CC48" s="222"/>
      <c r="CD48" s="222"/>
      <c r="CE48" s="219" t="str">
        <f ca="1">IF(COUNTIF(空き状況確認テーブル!CE54:CG54,"×")&lt;&gt;0,"×",IF(COUNTIF(空き状況確認テーブル!CE54:CG54,"△")&lt;&gt;0,"△",IF(COUNTIF(空き状況確認テーブル!CE54:CG54,"△")&lt;&gt;0,"△","〇")))</f>
        <v>△</v>
      </c>
      <c r="CF48" s="220"/>
      <c r="CG48" s="223"/>
      <c r="CH48" s="187" t="str">
        <f ca="1">空き状況確認テーブル!CH54</f>
        <v>△</v>
      </c>
      <c r="CI48" s="122" t="str">
        <f ca="1">空き状況確認テーブル!CI54</f>
        <v>△</v>
      </c>
      <c r="CJ48" s="122" t="str">
        <f ca="1">空き状況確認テーブル!CJ54</f>
        <v>△</v>
      </c>
      <c r="CK48" s="122" t="str">
        <f ca="1">空き状況確認テーブル!CK54</f>
        <v>△</v>
      </c>
      <c r="CL48" s="122" t="str">
        <f ca="1">空き状況確認テーブル!CL54</f>
        <v>△</v>
      </c>
      <c r="CM48" s="122" t="str">
        <f ca="1">空き状況確認テーブル!CM54</f>
        <v>△</v>
      </c>
      <c r="CN48" s="219" t="str">
        <f ca="1">IF(COUNTIF(空き状況確認テーブル!CN54:CP54,"×")&lt;&gt;0,"×",IF(COUNTIF(空き状況確認テーブル!CN54:CP54,"△")&lt;&gt;0,"△",IF(COUNTIF(空き状況確認テーブル!CN54:CP54,"△")&lt;&gt;0,"△","〇")))</f>
        <v>×</v>
      </c>
      <c r="CO48" s="220"/>
      <c r="CP48" s="221"/>
      <c r="CQ48" s="222" t="str">
        <f ca="1">IF(COUNTIF(空き状況確認テーブル!CQ54:CT54,"×")&lt;&gt;0,"×",IF(COUNTIF(空き状況確認テーブル!CQ54:CT54,"△")&lt;&gt;0,"△",IF(COUNTIF(空き状況確認テーブル!CQ54:CT54,"△")&lt;&gt;0,"△","〇")))</f>
        <v>×</v>
      </c>
      <c r="CR48" s="222"/>
      <c r="CS48" s="222"/>
      <c r="CT48" s="222"/>
      <c r="CU48" s="222" t="str">
        <f ca="1">IF(COUNTIF(空き状況確認テーブル!CU54:CX54,"×")&lt;&gt;0,"×",IF(COUNTIF(空き状況確認テーブル!CU54:CX54,"△")&lt;&gt;0,"△",IF(COUNTIF(空き状況確認テーブル!CU54:CX54,"△")&lt;&gt;0,"△","〇")))</f>
        <v>×</v>
      </c>
      <c r="CV48" s="222"/>
      <c r="CW48" s="222"/>
      <c r="CX48" s="222"/>
      <c r="CY48" s="222" t="str">
        <f ca="1">IF(COUNTIF(空き状況確認テーブル!CY54:DB54,"×")&lt;&gt;0,"×",IF(COUNTIF(空き状況確認テーブル!CY54:DB54,"△")&lt;&gt;0,"△",IF(COUNTIF(空き状況確認テーブル!CY54:DB54,"△")&lt;&gt;0,"△","〇")))</f>
        <v>×</v>
      </c>
      <c r="CZ48" s="222"/>
      <c r="DA48" s="222"/>
      <c r="DB48" s="222"/>
      <c r="DC48" s="219" t="str">
        <f ca="1">IF(COUNTIF(空き状況確認テーブル!DC54:DE54,"×")&lt;&gt;0,"×",IF(COUNTIF(空き状況確認テーブル!DC54:DE54,"△")&lt;&gt;0,"△",IF(COUNTIF(空き状況確認テーブル!DC54:DE54,"△")&lt;&gt;0,"△","〇")))</f>
        <v>△</v>
      </c>
      <c r="DD48" s="220"/>
      <c r="DE48" s="223"/>
      <c r="DF48" s="121" t="str">
        <f ca="1">空き状況確認テーブル!DF54</f>
        <v>△</v>
      </c>
      <c r="DG48" s="122" t="str">
        <f ca="1">空き状況確認テーブル!DG54</f>
        <v>△</v>
      </c>
      <c r="DH48" s="122" t="str">
        <f ca="1">空き状況確認テーブル!DH54</f>
        <v>△</v>
      </c>
      <c r="DI48" s="122" t="str">
        <f ca="1">空き状況確認テーブル!DI54</f>
        <v>△</v>
      </c>
      <c r="DJ48" s="122" t="str">
        <f ca="1">空き状況確認テーブル!DJ54</f>
        <v>△</v>
      </c>
      <c r="DK48" s="122" t="str">
        <f ca="1">空き状況確認テーブル!DK54</f>
        <v>△</v>
      </c>
      <c r="DL48" s="219" t="str">
        <f ca="1">IF(COUNTIF(空き状況確認テーブル!DL54:DN54,"×")&lt;&gt;0,"×",IF(COUNTIF(空き状況確認テーブル!DL54:DN54,"△")&lt;&gt;0,"△",IF(COUNTIF(空き状況確認テーブル!DL54:DN54,"△")&lt;&gt;0,"△","〇")))</f>
        <v>×</v>
      </c>
      <c r="DM48" s="220"/>
      <c r="DN48" s="221"/>
      <c r="DO48" s="222" t="str">
        <f ca="1">IF(COUNTIF(空き状況確認テーブル!DO54:DR54,"×")&lt;&gt;0,"×",IF(COUNTIF(空き状況確認テーブル!DO54:DR54,"△")&lt;&gt;0,"△",IF(COUNTIF(空き状況確認テーブル!DO54:DR54,"△")&lt;&gt;0,"△","〇")))</f>
        <v>×</v>
      </c>
      <c r="DP48" s="222"/>
      <c r="DQ48" s="222"/>
      <c r="DR48" s="222"/>
      <c r="DS48" s="222" t="str">
        <f ca="1">IF(COUNTIF(空き状況確認テーブル!DS54:DV54,"×")&lt;&gt;0,"×",IF(COUNTIF(空き状況確認テーブル!DS54:DV54,"△")&lt;&gt;0,"△",IF(COUNTIF(空き状況確認テーブル!DS54:DV54,"△")&lt;&gt;0,"△","〇")))</f>
        <v>×</v>
      </c>
      <c r="DT48" s="222"/>
      <c r="DU48" s="222"/>
      <c r="DV48" s="222"/>
      <c r="DW48" s="222" t="str">
        <f ca="1">IF(COUNTIF(空き状況確認テーブル!DW54:DZ54,"×")&lt;&gt;0,"×",IF(COUNTIF(空き状況確認テーブル!DW54:DZ54,"△")&lt;&gt;0,"△",IF(COUNTIF(空き状況確認テーブル!DW54:DZ54,"△")&lt;&gt;0,"△","〇")))</f>
        <v>×</v>
      </c>
      <c r="DX48" s="222"/>
      <c r="DY48" s="222"/>
      <c r="DZ48" s="222"/>
      <c r="EA48" s="219" t="str">
        <f ca="1">IF(COUNTIF(空き状況確認テーブル!EA54:EC54,"×")&lt;&gt;0,"×",IF(COUNTIF(空き状況確認テーブル!EA54:EC54,"△")&lt;&gt;0,"△",IF(COUNTIF(空き状況確認テーブル!EA54:EC54,"△")&lt;&gt;0,"△","〇")))</f>
        <v>△</v>
      </c>
      <c r="EB48" s="220"/>
      <c r="EC48" s="223"/>
      <c r="ED48" s="121" t="str">
        <f ca="1">空き状況確認テーブル!ED54</f>
        <v>×</v>
      </c>
      <c r="EE48" s="122" t="str">
        <f ca="1">空き状況確認テーブル!EE54</f>
        <v>×</v>
      </c>
      <c r="EF48" s="122" t="str">
        <f ca="1">空き状況確認テーブル!EF54</f>
        <v>×</v>
      </c>
      <c r="EG48" s="122" t="str">
        <f ca="1">空き状況確認テーブル!EG54</f>
        <v>×</v>
      </c>
      <c r="EH48" s="122" t="str">
        <f ca="1">空き状況確認テーブル!EH54</f>
        <v>×</v>
      </c>
      <c r="EI48" s="122" t="str">
        <f ca="1">空き状況確認テーブル!EI54</f>
        <v>×</v>
      </c>
      <c r="EJ48" s="219" t="str">
        <f ca="1">IF(COUNTIF(空き状況確認テーブル!EJ54:EL54,"×")&lt;&gt;0,"×",IF(COUNTIF(空き状況確認テーブル!EJ54:EL54,"△")&lt;&gt;0,"△",IF(COUNTIF(空き状況確認テーブル!EJ54:EL54,"△")&lt;&gt;0,"△","〇")))</f>
        <v>×</v>
      </c>
      <c r="EK48" s="220"/>
      <c r="EL48" s="221"/>
      <c r="EM48" s="222" t="str">
        <f ca="1">IF(COUNTIF(空き状況確認テーブル!EM54:EP54,"×")&lt;&gt;0,"×",IF(COUNTIF(空き状況確認テーブル!EM54:EP54,"△")&lt;&gt;0,"△",IF(COUNTIF(空き状況確認テーブル!EM54:EP54,"△")&lt;&gt;0,"△","〇")))</f>
        <v>×</v>
      </c>
      <c r="EN48" s="222"/>
      <c r="EO48" s="222"/>
      <c r="EP48" s="222"/>
      <c r="EQ48" s="222" t="str">
        <f ca="1">IF(COUNTIF(空き状況確認テーブル!EQ54:ET54,"×")&lt;&gt;0,"×",IF(COUNTIF(空き状況確認テーブル!EQ54:ET54,"△")&lt;&gt;0,"△",IF(COUNTIF(空き状況確認テーブル!EQ54:ET54,"△")&lt;&gt;0,"△","〇")))</f>
        <v>×</v>
      </c>
      <c r="ER48" s="222"/>
      <c r="ES48" s="222"/>
      <c r="ET48" s="222"/>
      <c r="EU48" s="222" t="str">
        <f ca="1">IF(COUNTIF(空き状況確認テーブル!EU54:EX54,"×")&lt;&gt;0,"×",IF(COUNTIF(空き状況確認テーブル!EU54:EX54,"△")&lt;&gt;0,"△",IF(COUNTIF(空き状況確認テーブル!EU54:EX54,"△")&lt;&gt;0,"△","〇")))</f>
        <v>×</v>
      </c>
      <c r="EV48" s="222"/>
      <c r="EW48" s="222"/>
      <c r="EX48" s="222"/>
      <c r="EY48" s="219" t="str">
        <f ca="1">IF(COUNTIF(空き状況確認テーブル!EY54:FA54,"×")&lt;&gt;0,"×",IF(COUNTIF(空き状況確認テーブル!EY54:FA54,"△")&lt;&gt;0,"△",IF(COUNTIF(空き状況確認テーブル!EY54:FA54,"△")&lt;&gt;0,"△","〇")))</f>
        <v>×</v>
      </c>
      <c r="EZ48" s="220"/>
      <c r="FA48" s="223"/>
      <c r="FB48" s="121" t="str">
        <f ca="1">空き状況確認テーブル!FB54</f>
        <v>×</v>
      </c>
      <c r="FC48" s="122" t="str">
        <f ca="1">空き状況確認テーブル!FC54</f>
        <v>×</v>
      </c>
      <c r="FD48" s="122" t="str">
        <f ca="1">空き状況確認テーブル!FD54</f>
        <v>×</v>
      </c>
      <c r="FE48" s="122" t="str">
        <f ca="1">空き状況確認テーブル!FE54</f>
        <v>×</v>
      </c>
      <c r="FF48" s="122" t="str">
        <f ca="1">空き状況確認テーブル!FF54</f>
        <v>×</v>
      </c>
      <c r="FG48" s="122" t="str">
        <f ca="1">空き状況確認テーブル!FG54</f>
        <v>×</v>
      </c>
      <c r="FH48" s="219" t="str">
        <f ca="1">IF(COUNTIF(空き状況確認テーブル!FH54:FJ54,"×")&lt;&gt;0,"×",IF(COUNTIF(空き状況確認テーブル!FH54:FJ54,"△")&lt;&gt;0,"△",IF(COUNTIF(空き状況確認テーブル!FH54:FJ54,"△")&lt;&gt;0,"△","〇")))</f>
        <v>×</v>
      </c>
      <c r="FI48" s="220"/>
      <c r="FJ48" s="221"/>
      <c r="FK48" s="222" t="str">
        <f ca="1">IF(COUNTIF(空き状況確認テーブル!FK54:FN54,"×")&lt;&gt;0,"×",IF(COUNTIF(空き状況確認テーブル!FK54:FN54,"△")&lt;&gt;0,"△",IF(COUNTIF(空き状況確認テーブル!FK54:FN54,"△")&lt;&gt;0,"△","〇")))</f>
        <v>×</v>
      </c>
      <c r="FL48" s="222"/>
      <c r="FM48" s="222"/>
      <c r="FN48" s="222"/>
      <c r="FO48" s="222" t="str">
        <f ca="1">IF(COUNTIF(空き状況確認テーブル!FO54:FR54,"×")&lt;&gt;0,"×",IF(COUNTIF(空き状況確認テーブル!FO54:FR54,"△")&lt;&gt;0,"△",IF(COUNTIF(空き状況確認テーブル!FO54:FR54,"△")&lt;&gt;0,"△","〇")))</f>
        <v>×</v>
      </c>
      <c r="FP48" s="222"/>
      <c r="FQ48" s="222"/>
      <c r="FR48" s="222"/>
      <c r="FS48" s="222" t="str">
        <f ca="1">IF(COUNTIF(空き状況確認テーブル!FS54:FV54,"×")&lt;&gt;0,"×",IF(COUNTIF(空き状況確認テーブル!FS54:FV54,"△")&lt;&gt;0,"△",IF(COUNTIF(空き状況確認テーブル!FS54:FV54,"△")&lt;&gt;0,"△","〇")))</f>
        <v>×</v>
      </c>
      <c r="FT48" s="222"/>
      <c r="FU48" s="222"/>
      <c r="FV48" s="222"/>
      <c r="FW48" s="219" t="str">
        <f ca="1">IF(COUNTIF(空き状況確認テーブル!FW54:FY54,"×")&lt;&gt;0,"×",IF(COUNTIF(空き状況確認テーブル!FW54:FY54,"△")&lt;&gt;0,"△",IF(COUNTIF(空き状況確認テーブル!FW54:FY54,"△")&lt;&gt;0,"△","〇")))</f>
        <v>×</v>
      </c>
      <c r="FX48" s="220"/>
      <c r="FY48" s="223"/>
    </row>
    <row r="49" spans="1:181">
      <c r="A49" s="47"/>
      <c r="B49" s="179" t="s">
        <v>379</v>
      </c>
      <c r="C49" s="199" t="s">
        <v>456</v>
      </c>
      <c r="D49" s="11" t="s">
        <v>194</v>
      </c>
      <c r="E49" s="10" t="str">
        <f>INDEX(施設情報!$D$1:$D$1000,MATCH(D49,施設情報!$C$1:$C$1000,0))</f>
        <v>1</v>
      </c>
      <c r="F49" s="11"/>
      <c r="G49" s="8" t="str">
        <f t="shared" si="22"/>
        <v>045-46391</v>
      </c>
      <c r="H49" s="10" t="str">
        <f t="shared" si="23"/>
        <v>045-46392</v>
      </c>
      <c r="I49" s="10" t="str">
        <f t="shared" si="24"/>
        <v>045-46393</v>
      </c>
      <c r="J49" s="10" t="str">
        <f t="shared" si="25"/>
        <v>045-46394</v>
      </c>
      <c r="K49" s="10" t="str">
        <f t="shared" si="26"/>
        <v>045-46395</v>
      </c>
      <c r="L49" s="10" t="str">
        <f t="shared" si="27"/>
        <v>045-46396</v>
      </c>
      <c r="M49" s="10" t="str">
        <f t="shared" si="28"/>
        <v>045-46397</v>
      </c>
      <c r="N49" s="121" t="str">
        <f ca="1">空き状況確認テーブル!N55</f>
        <v>△</v>
      </c>
      <c r="O49" s="122" t="str">
        <f ca="1">空き状況確認テーブル!O55</f>
        <v>△</v>
      </c>
      <c r="P49" s="122" t="str">
        <f ca="1">空き状況確認テーブル!P55</f>
        <v>△</v>
      </c>
      <c r="Q49" s="122" t="str">
        <f ca="1">空き状況確認テーブル!Q55</f>
        <v>△</v>
      </c>
      <c r="R49" s="122" t="str">
        <f ca="1">空き状況確認テーブル!R55</f>
        <v>△</v>
      </c>
      <c r="S49" s="122" t="str">
        <f ca="1">空き状況確認テーブル!S55</f>
        <v>△</v>
      </c>
      <c r="T49" s="219" t="str">
        <f ca="1">IF(COUNTIF(空き状況確認テーブル!T55:V55,"×")&lt;&gt;0,"×",IF(COUNTIF(空き状況確認テーブル!T55:V55,"△")&lt;&gt;0,"△",IF(COUNTIF(空き状況確認テーブル!T55:V55,"△")&lt;&gt;0,"△","〇")))</f>
        <v>×</v>
      </c>
      <c r="U49" s="220"/>
      <c r="V49" s="221"/>
      <c r="W49" s="222" t="str">
        <f ca="1">IF(COUNTIF(空き状況確認テーブル!W55:Z55,"×")&lt;&gt;0,"×",IF(COUNTIF(空き状況確認テーブル!W55:Z55,"△")&lt;&gt;0,"△",IF(COUNTIF(空き状況確認テーブル!W55:Z55,"△")&lt;&gt;0,"△","〇")))</f>
        <v>×</v>
      </c>
      <c r="X49" s="222"/>
      <c r="Y49" s="222"/>
      <c r="Z49" s="222"/>
      <c r="AA49" s="222" t="str">
        <f ca="1">IF(COUNTIF(空き状況確認テーブル!AA55:AD55,"×")&lt;&gt;0,"×",IF(COUNTIF(空き状況確認テーブル!AA55:AD55,"△")&lt;&gt;0,"△",IF(COUNTIF(空き状況確認テーブル!AA55:AD55,"△")&lt;&gt;0,"△","〇")))</f>
        <v>×</v>
      </c>
      <c r="AB49" s="222"/>
      <c r="AC49" s="222"/>
      <c r="AD49" s="222"/>
      <c r="AE49" s="222" t="str">
        <f ca="1">IF(COUNTIF(空き状況確認テーブル!AE55:AH55,"×")&lt;&gt;0,"×",IF(COUNTIF(空き状況確認テーブル!AE55:AH55,"△")&lt;&gt;0,"△",IF(COUNTIF(空き状況確認テーブル!AE55:AH55,"△")&lt;&gt;0,"△","〇")))</f>
        <v>×</v>
      </c>
      <c r="AF49" s="222"/>
      <c r="AG49" s="222"/>
      <c r="AH49" s="222"/>
      <c r="AI49" s="219" t="str">
        <f ca="1">IF(COUNTIF(空き状況確認テーブル!AI55:AK55,"×")&lt;&gt;0,"×",IF(COUNTIF(空き状況確認テーブル!AI55:AK55,"△")&lt;&gt;0,"△",IF(COUNTIF(空き状況確認テーブル!AI55:AK55,"△")&lt;&gt;0,"△","〇")))</f>
        <v>△</v>
      </c>
      <c r="AJ49" s="220"/>
      <c r="AK49" s="223"/>
      <c r="AL49" s="121" t="str">
        <f ca="1">空き状況確認テーブル!AL55</f>
        <v>△</v>
      </c>
      <c r="AM49" s="122" t="str">
        <f ca="1">空き状況確認テーブル!AM55</f>
        <v>△</v>
      </c>
      <c r="AN49" s="122" t="str">
        <f ca="1">空き状況確認テーブル!AN55</f>
        <v>△</v>
      </c>
      <c r="AO49" s="122" t="str">
        <f ca="1">空き状況確認テーブル!AO55</f>
        <v>△</v>
      </c>
      <c r="AP49" s="122" t="str">
        <f ca="1">空き状況確認テーブル!AP55</f>
        <v>△</v>
      </c>
      <c r="AQ49" s="122" t="str">
        <f ca="1">空き状況確認テーブル!AQ55</f>
        <v>△</v>
      </c>
      <c r="AR49" s="219" t="str">
        <f ca="1">IF(COUNTIF(空き状況確認テーブル!AR55:AT55,"×")&lt;&gt;0,"×",IF(COUNTIF(空き状況確認テーブル!AR55:AT55,"△")&lt;&gt;0,"△",IF(COUNTIF(空き状況確認テーブル!AR55:AT55,"△")&lt;&gt;0,"△","〇")))</f>
        <v>×</v>
      </c>
      <c r="AS49" s="220"/>
      <c r="AT49" s="221"/>
      <c r="AU49" s="222" t="str">
        <f ca="1">IF(COUNTIF(空き状況確認テーブル!AU55:AX55,"×")&lt;&gt;0,"×",IF(COUNTIF(空き状況確認テーブル!AU55:AX55,"△")&lt;&gt;0,"△",IF(COUNTIF(空き状況確認テーブル!AU55:AX55,"△")&lt;&gt;0,"△","〇")))</f>
        <v>×</v>
      </c>
      <c r="AV49" s="222"/>
      <c r="AW49" s="222"/>
      <c r="AX49" s="222"/>
      <c r="AY49" s="222" t="str">
        <f ca="1">IF(COUNTIF(空き状況確認テーブル!AY55:BB55,"×")&lt;&gt;0,"×",IF(COUNTIF(空き状況確認テーブル!AY55:BB55,"△")&lt;&gt;0,"△",IF(COUNTIF(空き状況確認テーブル!AY55:BB55,"△")&lt;&gt;0,"△","〇")))</f>
        <v>×</v>
      </c>
      <c r="AZ49" s="222"/>
      <c r="BA49" s="222"/>
      <c r="BB49" s="222"/>
      <c r="BC49" s="222" t="str">
        <f ca="1">IF(COUNTIF(空き状況確認テーブル!BC55:BF55,"×")&lt;&gt;0,"×",IF(COUNTIF(空き状況確認テーブル!BC55:BF55,"△")&lt;&gt;0,"△",IF(COUNTIF(空き状況確認テーブル!BC55:BF55,"△")&lt;&gt;0,"△","〇")))</f>
        <v>×</v>
      </c>
      <c r="BD49" s="222"/>
      <c r="BE49" s="222"/>
      <c r="BF49" s="222"/>
      <c r="BG49" s="219" t="str">
        <f ca="1">IF(COUNTIF(空き状況確認テーブル!BG55:BI55,"×")&lt;&gt;0,"×",IF(COUNTIF(空き状況確認テーブル!BG55:BI55,"△")&lt;&gt;0,"△",IF(COUNTIF(空き状況確認テーブル!BG55:BI55,"△")&lt;&gt;0,"△","〇")))</f>
        <v>△</v>
      </c>
      <c r="BH49" s="220"/>
      <c r="BI49" s="223"/>
      <c r="BJ49" s="121" t="str">
        <f ca="1">空き状況確認テーブル!BJ55</f>
        <v>△</v>
      </c>
      <c r="BK49" s="122" t="str">
        <f ca="1">空き状況確認テーブル!BK55</f>
        <v>△</v>
      </c>
      <c r="BL49" s="122" t="str">
        <f ca="1">空き状況確認テーブル!BL55</f>
        <v>△</v>
      </c>
      <c r="BM49" s="122" t="str">
        <f ca="1">空き状況確認テーブル!BM55</f>
        <v>△</v>
      </c>
      <c r="BN49" s="122" t="str">
        <f ca="1">空き状況確認テーブル!BN55</f>
        <v>△</v>
      </c>
      <c r="BO49" s="122" t="str">
        <f ca="1">空き状況確認テーブル!BO55</f>
        <v>△</v>
      </c>
      <c r="BP49" s="219" t="str">
        <f ca="1">IF(COUNTIF(空き状況確認テーブル!BP55:BR55,"×")&lt;&gt;0,"×",IF(COUNTIF(空き状況確認テーブル!BP55:BR55,"△")&lt;&gt;0,"△",IF(COUNTIF(空き状況確認テーブル!BP55:BR55,"△")&lt;&gt;0,"△","〇")))</f>
        <v>×</v>
      </c>
      <c r="BQ49" s="220"/>
      <c r="BR49" s="221"/>
      <c r="BS49" s="222" t="str">
        <f ca="1">IF(COUNTIF(空き状況確認テーブル!BS55:BV55,"×")&lt;&gt;0,"×",IF(COUNTIF(空き状況確認テーブル!BS55:BV55,"△")&lt;&gt;0,"△",IF(COUNTIF(空き状況確認テーブル!BS55:BV55,"△")&lt;&gt;0,"△","〇")))</f>
        <v>×</v>
      </c>
      <c r="BT49" s="222"/>
      <c r="BU49" s="222"/>
      <c r="BV49" s="222"/>
      <c r="BW49" s="222" t="str">
        <f ca="1">IF(COUNTIF(空き状況確認テーブル!BW55:BZ55,"×")&lt;&gt;0,"×",IF(COUNTIF(空き状況確認テーブル!BW55:BZ55,"△")&lt;&gt;0,"△",IF(COUNTIF(空き状況確認テーブル!BW55:BZ55,"△")&lt;&gt;0,"△","〇")))</f>
        <v>×</v>
      </c>
      <c r="BX49" s="222"/>
      <c r="BY49" s="222"/>
      <c r="BZ49" s="222"/>
      <c r="CA49" s="222" t="str">
        <f ca="1">IF(COUNTIF(空き状況確認テーブル!CA55:CD55,"×")&lt;&gt;0,"×",IF(COUNTIF(空き状況確認テーブル!CA55:CD55,"△")&lt;&gt;0,"△",IF(COUNTIF(空き状況確認テーブル!CA55:CD55,"△")&lt;&gt;0,"△","〇")))</f>
        <v>×</v>
      </c>
      <c r="CB49" s="222"/>
      <c r="CC49" s="222"/>
      <c r="CD49" s="222"/>
      <c r="CE49" s="219" t="str">
        <f ca="1">IF(COUNTIF(空き状況確認テーブル!CE55:CG55,"×")&lt;&gt;0,"×",IF(COUNTIF(空き状況確認テーブル!CE55:CG55,"△")&lt;&gt;0,"△",IF(COUNTIF(空き状況確認テーブル!CE55:CG55,"△")&lt;&gt;0,"△","〇")))</f>
        <v>△</v>
      </c>
      <c r="CF49" s="220"/>
      <c r="CG49" s="223"/>
      <c r="CH49" s="187" t="str">
        <f ca="1">空き状況確認テーブル!CH55</f>
        <v>△</v>
      </c>
      <c r="CI49" s="122" t="str">
        <f ca="1">空き状況確認テーブル!CI55</f>
        <v>△</v>
      </c>
      <c r="CJ49" s="122" t="str">
        <f ca="1">空き状況確認テーブル!CJ55</f>
        <v>△</v>
      </c>
      <c r="CK49" s="122" t="str">
        <f ca="1">空き状況確認テーブル!CK55</f>
        <v>△</v>
      </c>
      <c r="CL49" s="122" t="str">
        <f ca="1">空き状況確認テーブル!CL55</f>
        <v>△</v>
      </c>
      <c r="CM49" s="122" t="str">
        <f ca="1">空き状況確認テーブル!CM55</f>
        <v>△</v>
      </c>
      <c r="CN49" s="219" t="str">
        <f ca="1">IF(COUNTIF(空き状況確認テーブル!CN55:CP55,"×")&lt;&gt;0,"×",IF(COUNTIF(空き状況確認テーブル!CN55:CP55,"△")&lt;&gt;0,"△",IF(COUNTIF(空き状況確認テーブル!CN55:CP55,"△")&lt;&gt;0,"△","〇")))</f>
        <v>×</v>
      </c>
      <c r="CO49" s="220"/>
      <c r="CP49" s="221"/>
      <c r="CQ49" s="222" t="str">
        <f ca="1">IF(COUNTIF(空き状況確認テーブル!CQ55:CT55,"×")&lt;&gt;0,"×",IF(COUNTIF(空き状況確認テーブル!CQ55:CT55,"△")&lt;&gt;0,"△",IF(COUNTIF(空き状況確認テーブル!CQ55:CT55,"△")&lt;&gt;0,"△","〇")))</f>
        <v>×</v>
      </c>
      <c r="CR49" s="222"/>
      <c r="CS49" s="222"/>
      <c r="CT49" s="222"/>
      <c r="CU49" s="222" t="str">
        <f ca="1">IF(COUNTIF(空き状況確認テーブル!CU55:CX55,"×")&lt;&gt;0,"×",IF(COUNTIF(空き状況確認テーブル!CU55:CX55,"△")&lt;&gt;0,"△",IF(COUNTIF(空き状況確認テーブル!CU55:CX55,"△")&lt;&gt;0,"△","〇")))</f>
        <v>×</v>
      </c>
      <c r="CV49" s="222"/>
      <c r="CW49" s="222"/>
      <c r="CX49" s="222"/>
      <c r="CY49" s="222" t="str">
        <f ca="1">IF(COUNTIF(空き状況確認テーブル!CY55:DB55,"×")&lt;&gt;0,"×",IF(COUNTIF(空き状況確認テーブル!CY55:DB55,"△")&lt;&gt;0,"△",IF(COUNTIF(空き状況確認テーブル!CY55:DB55,"△")&lt;&gt;0,"△","〇")))</f>
        <v>×</v>
      </c>
      <c r="CZ49" s="222"/>
      <c r="DA49" s="222"/>
      <c r="DB49" s="222"/>
      <c r="DC49" s="219" t="str">
        <f ca="1">IF(COUNTIF(空き状況確認テーブル!DC55:DE55,"×")&lt;&gt;0,"×",IF(COUNTIF(空き状況確認テーブル!DC55:DE55,"△")&lt;&gt;0,"△",IF(COUNTIF(空き状況確認テーブル!DC55:DE55,"△")&lt;&gt;0,"△","〇")))</f>
        <v>△</v>
      </c>
      <c r="DD49" s="220"/>
      <c r="DE49" s="223"/>
      <c r="DF49" s="121" t="str">
        <f ca="1">空き状況確認テーブル!DF55</f>
        <v>△</v>
      </c>
      <c r="DG49" s="122" t="str">
        <f ca="1">空き状況確認テーブル!DG55</f>
        <v>△</v>
      </c>
      <c r="DH49" s="122" t="str">
        <f ca="1">空き状況確認テーブル!DH55</f>
        <v>△</v>
      </c>
      <c r="DI49" s="122" t="str">
        <f ca="1">空き状況確認テーブル!DI55</f>
        <v>△</v>
      </c>
      <c r="DJ49" s="122" t="str">
        <f ca="1">空き状況確認テーブル!DJ55</f>
        <v>△</v>
      </c>
      <c r="DK49" s="122" t="str">
        <f ca="1">空き状況確認テーブル!DK55</f>
        <v>△</v>
      </c>
      <c r="DL49" s="219" t="str">
        <f ca="1">IF(COUNTIF(空き状況確認テーブル!DL55:DN55,"×")&lt;&gt;0,"×",IF(COUNTIF(空き状況確認テーブル!DL55:DN55,"△")&lt;&gt;0,"△",IF(COUNTIF(空き状況確認テーブル!DL55:DN55,"△")&lt;&gt;0,"△","〇")))</f>
        <v>×</v>
      </c>
      <c r="DM49" s="220"/>
      <c r="DN49" s="221"/>
      <c r="DO49" s="222" t="str">
        <f ca="1">IF(COUNTIF(空き状況確認テーブル!DO55:DR55,"×")&lt;&gt;0,"×",IF(COUNTIF(空き状況確認テーブル!DO55:DR55,"△")&lt;&gt;0,"△",IF(COUNTIF(空き状況確認テーブル!DO55:DR55,"△")&lt;&gt;0,"△","〇")))</f>
        <v>×</v>
      </c>
      <c r="DP49" s="222"/>
      <c r="DQ49" s="222"/>
      <c r="DR49" s="222"/>
      <c r="DS49" s="222" t="str">
        <f ca="1">IF(COUNTIF(空き状況確認テーブル!DS55:DV55,"×")&lt;&gt;0,"×",IF(COUNTIF(空き状況確認テーブル!DS55:DV55,"△")&lt;&gt;0,"△",IF(COUNTIF(空き状況確認テーブル!DS55:DV55,"△")&lt;&gt;0,"△","〇")))</f>
        <v>×</v>
      </c>
      <c r="DT49" s="222"/>
      <c r="DU49" s="222"/>
      <c r="DV49" s="222"/>
      <c r="DW49" s="222" t="str">
        <f ca="1">IF(COUNTIF(空き状況確認テーブル!DW55:DZ55,"×")&lt;&gt;0,"×",IF(COUNTIF(空き状況確認テーブル!DW55:DZ55,"△")&lt;&gt;0,"△",IF(COUNTIF(空き状況確認テーブル!DW55:DZ55,"△")&lt;&gt;0,"△","〇")))</f>
        <v>×</v>
      </c>
      <c r="DX49" s="222"/>
      <c r="DY49" s="222"/>
      <c r="DZ49" s="222"/>
      <c r="EA49" s="219" t="str">
        <f ca="1">IF(COUNTIF(空き状況確認テーブル!EA55:EC55,"×")&lt;&gt;0,"×",IF(COUNTIF(空き状況確認テーブル!EA55:EC55,"△")&lt;&gt;0,"△",IF(COUNTIF(空き状況確認テーブル!EA55:EC55,"△")&lt;&gt;0,"△","〇")))</f>
        <v>△</v>
      </c>
      <c r="EB49" s="220"/>
      <c r="EC49" s="223"/>
      <c r="ED49" s="121" t="str">
        <f ca="1">空き状況確認テーブル!ED55</f>
        <v>×</v>
      </c>
      <c r="EE49" s="122" t="str">
        <f ca="1">空き状況確認テーブル!EE55</f>
        <v>×</v>
      </c>
      <c r="EF49" s="122" t="str">
        <f ca="1">空き状況確認テーブル!EF55</f>
        <v>×</v>
      </c>
      <c r="EG49" s="122" t="str">
        <f ca="1">空き状況確認テーブル!EG55</f>
        <v>×</v>
      </c>
      <c r="EH49" s="122" t="str">
        <f ca="1">空き状況確認テーブル!EH55</f>
        <v>×</v>
      </c>
      <c r="EI49" s="122" t="str">
        <f ca="1">空き状況確認テーブル!EI55</f>
        <v>×</v>
      </c>
      <c r="EJ49" s="219" t="str">
        <f ca="1">IF(COUNTIF(空き状況確認テーブル!EJ55:EL55,"×")&lt;&gt;0,"×",IF(COUNTIF(空き状況確認テーブル!EJ55:EL55,"△")&lt;&gt;0,"△",IF(COUNTIF(空き状況確認テーブル!EJ55:EL55,"△")&lt;&gt;0,"△","〇")))</f>
        <v>×</v>
      </c>
      <c r="EK49" s="220"/>
      <c r="EL49" s="221"/>
      <c r="EM49" s="222" t="str">
        <f ca="1">IF(COUNTIF(空き状況確認テーブル!EM55:EP55,"×")&lt;&gt;0,"×",IF(COUNTIF(空き状況確認テーブル!EM55:EP55,"△")&lt;&gt;0,"△",IF(COUNTIF(空き状況確認テーブル!EM55:EP55,"△")&lt;&gt;0,"△","〇")))</f>
        <v>×</v>
      </c>
      <c r="EN49" s="222"/>
      <c r="EO49" s="222"/>
      <c r="EP49" s="222"/>
      <c r="EQ49" s="222" t="str">
        <f ca="1">IF(COUNTIF(空き状況確認テーブル!EQ55:ET55,"×")&lt;&gt;0,"×",IF(COUNTIF(空き状況確認テーブル!EQ55:ET55,"△")&lt;&gt;0,"△",IF(COUNTIF(空き状況確認テーブル!EQ55:ET55,"△")&lt;&gt;0,"△","〇")))</f>
        <v>×</v>
      </c>
      <c r="ER49" s="222"/>
      <c r="ES49" s="222"/>
      <c r="ET49" s="222"/>
      <c r="EU49" s="222" t="str">
        <f ca="1">IF(COUNTIF(空き状況確認テーブル!EU55:EX55,"×")&lt;&gt;0,"×",IF(COUNTIF(空き状況確認テーブル!EU55:EX55,"△")&lt;&gt;0,"△",IF(COUNTIF(空き状況確認テーブル!EU55:EX55,"△")&lt;&gt;0,"△","〇")))</f>
        <v>×</v>
      </c>
      <c r="EV49" s="222"/>
      <c r="EW49" s="222"/>
      <c r="EX49" s="222"/>
      <c r="EY49" s="219" t="str">
        <f ca="1">IF(COUNTIF(空き状況確認テーブル!EY55:FA55,"×")&lt;&gt;0,"×",IF(COUNTIF(空き状況確認テーブル!EY55:FA55,"△")&lt;&gt;0,"△",IF(COUNTIF(空き状況確認テーブル!EY55:FA55,"△")&lt;&gt;0,"△","〇")))</f>
        <v>×</v>
      </c>
      <c r="EZ49" s="220"/>
      <c r="FA49" s="223"/>
      <c r="FB49" s="121" t="str">
        <f ca="1">空き状況確認テーブル!FB55</f>
        <v>×</v>
      </c>
      <c r="FC49" s="122" t="str">
        <f ca="1">空き状況確認テーブル!FC55</f>
        <v>×</v>
      </c>
      <c r="FD49" s="122" t="str">
        <f ca="1">空き状況確認テーブル!FD55</f>
        <v>×</v>
      </c>
      <c r="FE49" s="122" t="str">
        <f ca="1">空き状況確認テーブル!FE55</f>
        <v>×</v>
      </c>
      <c r="FF49" s="122" t="str">
        <f ca="1">空き状況確認テーブル!FF55</f>
        <v>×</v>
      </c>
      <c r="FG49" s="122" t="str">
        <f ca="1">空き状況確認テーブル!FG55</f>
        <v>×</v>
      </c>
      <c r="FH49" s="219" t="str">
        <f ca="1">IF(COUNTIF(空き状況確認テーブル!FH55:FJ55,"×")&lt;&gt;0,"×",IF(COUNTIF(空き状況確認テーブル!FH55:FJ55,"△")&lt;&gt;0,"△",IF(COUNTIF(空き状況確認テーブル!FH55:FJ55,"△")&lt;&gt;0,"△","〇")))</f>
        <v>×</v>
      </c>
      <c r="FI49" s="220"/>
      <c r="FJ49" s="221"/>
      <c r="FK49" s="222" t="str">
        <f ca="1">IF(COUNTIF(空き状況確認テーブル!FK55:FN55,"×")&lt;&gt;0,"×",IF(COUNTIF(空き状況確認テーブル!FK55:FN55,"△")&lt;&gt;0,"△",IF(COUNTIF(空き状況確認テーブル!FK55:FN55,"△")&lt;&gt;0,"△","〇")))</f>
        <v>×</v>
      </c>
      <c r="FL49" s="222"/>
      <c r="FM49" s="222"/>
      <c r="FN49" s="222"/>
      <c r="FO49" s="222" t="str">
        <f ca="1">IF(COUNTIF(空き状況確認テーブル!FO55:FR55,"×")&lt;&gt;0,"×",IF(COUNTIF(空き状況確認テーブル!FO55:FR55,"△")&lt;&gt;0,"△",IF(COUNTIF(空き状況確認テーブル!FO55:FR55,"△")&lt;&gt;0,"△","〇")))</f>
        <v>×</v>
      </c>
      <c r="FP49" s="222"/>
      <c r="FQ49" s="222"/>
      <c r="FR49" s="222"/>
      <c r="FS49" s="222" t="str">
        <f ca="1">IF(COUNTIF(空き状況確認テーブル!FS55:FV55,"×")&lt;&gt;0,"×",IF(COUNTIF(空き状況確認テーブル!FS55:FV55,"△")&lt;&gt;0,"△",IF(COUNTIF(空き状況確認テーブル!FS55:FV55,"△")&lt;&gt;0,"△","〇")))</f>
        <v>×</v>
      </c>
      <c r="FT49" s="222"/>
      <c r="FU49" s="222"/>
      <c r="FV49" s="222"/>
      <c r="FW49" s="219" t="str">
        <f ca="1">IF(COUNTIF(空き状況確認テーブル!FW55:FY55,"×")&lt;&gt;0,"×",IF(COUNTIF(空き状況確認テーブル!FW55:FY55,"△")&lt;&gt;0,"△",IF(COUNTIF(空き状況確認テーブル!FW55:FY55,"△")&lt;&gt;0,"△","〇")))</f>
        <v>×</v>
      </c>
      <c r="FX49" s="220"/>
      <c r="FY49" s="223"/>
    </row>
    <row r="50" spans="1:181">
      <c r="A50" s="47"/>
      <c r="B50" s="172" t="s">
        <v>358</v>
      </c>
      <c r="C50" s="199" t="s">
        <v>457</v>
      </c>
      <c r="D50" s="11" t="s">
        <v>195</v>
      </c>
      <c r="E50" s="10" t="str">
        <f>INDEX(施設情報!$D$1:$D$1000,MATCH(D50,施設情報!$C$1:$C$1000,0))</f>
        <v>1</v>
      </c>
      <c r="F50" s="11"/>
      <c r="G50" s="8" t="str">
        <f t="shared" si="22"/>
        <v>046-46391</v>
      </c>
      <c r="H50" s="10" t="str">
        <f t="shared" si="23"/>
        <v>046-46392</v>
      </c>
      <c r="I50" s="10" t="str">
        <f t="shared" si="24"/>
        <v>046-46393</v>
      </c>
      <c r="J50" s="10" t="str">
        <f t="shared" si="25"/>
        <v>046-46394</v>
      </c>
      <c r="K50" s="10" t="str">
        <f t="shared" si="26"/>
        <v>046-46395</v>
      </c>
      <c r="L50" s="10" t="str">
        <f t="shared" si="27"/>
        <v>046-46396</v>
      </c>
      <c r="M50" s="10" t="str">
        <f t="shared" si="28"/>
        <v>046-46397</v>
      </c>
      <c r="N50" s="121" t="str">
        <f ca="1">空き状況確認テーブル!N56</f>
        <v>△</v>
      </c>
      <c r="O50" s="122" t="str">
        <f ca="1">空き状況確認テーブル!O56</f>
        <v>△</v>
      </c>
      <c r="P50" s="122" t="str">
        <f ca="1">空き状況確認テーブル!P56</f>
        <v>△</v>
      </c>
      <c r="Q50" s="122" t="str">
        <f ca="1">空き状況確認テーブル!Q56</f>
        <v>△</v>
      </c>
      <c r="R50" s="122" t="str">
        <f ca="1">空き状況確認テーブル!R56</f>
        <v>△</v>
      </c>
      <c r="S50" s="122" t="str">
        <f ca="1">空き状況確認テーブル!S56</f>
        <v>△</v>
      </c>
      <c r="T50" s="219" t="str">
        <f ca="1">IF(COUNTIF(空き状況確認テーブル!T56:V56,"×")&lt;&gt;0,"×",IF(COUNTIF(空き状況確認テーブル!T56:V56,"△")&lt;&gt;0,"△",IF(COUNTIF(空き状況確認テーブル!T56:V56,"△")&lt;&gt;0,"△","〇")))</f>
        <v>×</v>
      </c>
      <c r="U50" s="220"/>
      <c r="V50" s="221"/>
      <c r="W50" s="222" t="str">
        <f ca="1">IF(COUNTIF(空き状況確認テーブル!W56:Z56,"×")&lt;&gt;0,"×",IF(COUNTIF(空き状況確認テーブル!W56:Z56,"△")&lt;&gt;0,"△",IF(COUNTIF(空き状況確認テーブル!W56:Z56,"△")&lt;&gt;0,"△","〇")))</f>
        <v>×</v>
      </c>
      <c r="X50" s="222"/>
      <c r="Y50" s="222"/>
      <c r="Z50" s="222"/>
      <c r="AA50" s="222" t="str">
        <f ca="1">IF(COUNTIF(空き状況確認テーブル!AA56:AD56,"×")&lt;&gt;0,"×",IF(COUNTIF(空き状況確認テーブル!AA56:AD56,"△")&lt;&gt;0,"△",IF(COUNTIF(空き状況確認テーブル!AA56:AD56,"△")&lt;&gt;0,"△","〇")))</f>
        <v>×</v>
      </c>
      <c r="AB50" s="222"/>
      <c r="AC50" s="222"/>
      <c r="AD50" s="222"/>
      <c r="AE50" s="222" t="str">
        <f ca="1">IF(COUNTIF(空き状況確認テーブル!AE56:AH56,"×")&lt;&gt;0,"×",IF(COUNTIF(空き状況確認テーブル!AE56:AH56,"△")&lt;&gt;0,"△",IF(COUNTIF(空き状況確認テーブル!AE56:AH56,"△")&lt;&gt;0,"△","〇")))</f>
        <v>×</v>
      </c>
      <c r="AF50" s="222"/>
      <c r="AG50" s="222"/>
      <c r="AH50" s="222"/>
      <c r="AI50" s="219" t="str">
        <f ca="1">IF(COUNTIF(空き状況確認テーブル!AI56:AK56,"×")&lt;&gt;0,"×",IF(COUNTIF(空き状況確認テーブル!AI56:AK56,"△")&lt;&gt;0,"△",IF(COUNTIF(空き状況確認テーブル!AI56:AK56,"△")&lt;&gt;0,"△","〇")))</f>
        <v>△</v>
      </c>
      <c r="AJ50" s="220"/>
      <c r="AK50" s="223"/>
      <c r="AL50" s="121" t="str">
        <f ca="1">空き状況確認テーブル!AL56</f>
        <v>△</v>
      </c>
      <c r="AM50" s="122" t="str">
        <f ca="1">空き状況確認テーブル!AM56</f>
        <v>△</v>
      </c>
      <c r="AN50" s="122" t="str">
        <f ca="1">空き状況確認テーブル!AN56</f>
        <v>△</v>
      </c>
      <c r="AO50" s="122" t="str">
        <f ca="1">空き状況確認テーブル!AO56</f>
        <v>△</v>
      </c>
      <c r="AP50" s="122" t="str">
        <f ca="1">空き状況確認テーブル!AP56</f>
        <v>△</v>
      </c>
      <c r="AQ50" s="122" t="str">
        <f ca="1">空き状況確認テーブル!AQ56</f>
        <v>△</v>
      </c>
      <c r="AR50" s="219" t="str">
        <f ca="1">IF(COUNTIF(空き状況確認テーブル!AR56:AT56,"×")&lt;&gt;0,"×",IF(COUNTIF(空き状況確認テーブル!AR56:AT56,"△")&lt;&gt;0,"△",IF(COUNTIF(空き状況確認テーブル!AR56:AT56,"△")&lt;&gt;0,"△","〇")))</f>
        <v>×</v>
      </c>
      <c r="AS50" s="220"/>
      <c r="AT50" s="221"/>
      <c r="AU50" s="222" t="str">
        <f ca="1">IF(COUNTIF(空き状況確認テーブル!AU56:AX56,"×")&lt;&gt;0,"×",IF(COUNTIF(空き状況確認テーブル!AU56:AX56,"△")&lt;&gt;0,"△",IF(COUNTIF(空き状況確認テーブル!AU56:AX56,"△")&lt;&gt;0,"△","〇")))</f>
        <v>×</v>
      </c>
      <c r="AV50" s="222"/>
      <c r="AW50" s="222"/>
      <c r="AX50" s="222"/>
      <c r="AY50" s="222" t="str">
        <f ca="1">IF(COUNTIF(空き状況確認テーブル!AY56:BB56,"×")&lt;&gt;0,"×",IF(COUNTIF(空き状況確認テーブル!AY56:BB56,"△")&lt;&gt;0,"△",IF(COUNTIF(空き状況確認テーブル!AY56:BB56,"△")&lt;&gt;0,"△","〇")))</f>
        <v>×</v>
      </c>
      <c r="AZ50" s="222"/>
      <c r="BA50" s="222"/>
      <c r="BB50" s="222"/>
      <c r="BC50" s="222" t="str">
        <f ca="1">IF(COUNTIF(空き状況確認テーブル!BC56:BF56,"×")&lt;&gt;0,"×",IF(COUNTIF(空き状況確認テーブル!BC56:BF56,"△")&lt;&gt;0,"△",IF(COUNTIF(空き状況確認テーブル!BC56:BF56,"△")&lt;&gt;0,"△","〇")))</f>
        <v>×</v>
      </c>
      <c r="BD50" s="222"/>
      <c r="BE50" s="222"/>
      <c r="BF50" s="222"/>
      <c r="BG50" s="219" t="str">
        <f ca="1">IF(COUNTIF(空き状況確認テーブル!BG56:BI56,"×")&lt;&gt;0,"×",IF(COUNTIF(空き状況確認テーブル!BG56:BI56,"△")&lt;&gt;0,"△",IF(COUNTIF(空き状況確認テーブル!BG56:BI56,"△")&lt;&gt;0,"△","〇")))</f>
        <v>△</v>
      </c>
      <c r="BH50" s="220"/>
      <c r="BI50" s="223"/>
      <c r="BJ50" s="121" t="str">
        <f ca="1">空き状況確認テーブル!BJ56</f>
        <v>△</v>
      </c>
      <c r="BK50" s="122" t="str">
        <f ca="1">空き状況確認テーブル!BK56</f>
        <v>△</v>
      </c>
      <c r="BL50" s="122" t="str">
        <f ca="1">空き状況確認テーブル!BL56</f>
        <v>△</v>
      </c>
      <c r="BM50" s="122" t="str">
        <f ca="1">空き状況確認テーブル!BM56</f>
        <v>△</v>
      </c>
      <c r="BN50" s="122" t="str">
        <f ca="1">空き状況確認テーブル!BN56</f>
        <v>△</v>
      </c>
      <c r="BO50" s="122" t="str">
        <f ca="1">空き状況確認テーブル!BO56</f>
        <v>△</v>
      </c>
      <c r="BP50" s="219" t="str">
        <f ca="1">IF(COUNTIF(空き状況確認テーブル!BP56:BR56,"×")&lt;&gt;0,"×",IF(COUNTIF(空き状況確認テーブル!BP56:BR56,"△")&lt;&gt;0,"△",IF(COUNTIF(空き状況確認テーブル!BP56:BR56,"△")&lt;&gt;0,"△","〇")))</f>
        <v>×</v>
      </c>
      <c r="BQ50" s="220"/>
      <c r="BR50" s="221"/>
      <c r="BS50" s="222" t="str">
        <f ca="1">IF(COUNTIF(空き状況確認テーブル!BS56:BV56,"×")&lt;&gt;0,"×",IF(COUNTIF(空き状況確認テーブル!BS56:BV56,"△")&lt;&gt;0,"△",IF(COUNTIF(空き状況確認テーブル!BS56:BV56,"△")&lt;&gt;0,"△","〇")))</f>
        <v>×</v>
      </c>
      <c r="BT50" s="222"/>
      <c r="BU50" s="222"/>
      <c r="BV50" s="222"/>
      <c r="BW50" s="222" t="str">
        <f ca="1">IF(COUNTIF(空き状況確認テーブル!BW56:BZ56,"×")&lt;&gt;0,"×",IF(COUNTIF(空き状況確認テーブル!BW56:BZ56,"△")&lt;&gt;0,"△",IF(COUNTIF(空き状況確認テーブル!BW56:BZ56,"△")&lt;&gt;0,"△","〇")))</f>
        <v>×</v>
      </c>
      <c r="BX50" s="222"/>
      <c r="BY50" s="222"/>
      <c r="BZ50" s="222"/>
      <c r="CA50" s="222" t="str">
        <f ca="1">IF(COUNTIF(空き状況確認テーブル!CA56:CD56,"×")&lt;&gt;0,"×",IF(COUNTIF(空き状況確認テーブル!CA56:CD56,"△")&lt;&gt;0,"△",IF(COUNTIF(空き状況確認テーブル!CA56:CD56,"△")&lt;&gt;0,"△","〇")))</f>
        <v>×</v>
      </c>
      <c r="CB50" s="222"/>
      <c r="CC50" s="222"/>
      <c r="CD50" s="222"/>
      <c r="CE50" s="219" t="str">
        <f ca="1">IF(COUNTIF(空き状況確認テーブル!CE56:CG56,"×")&lt;&gt;0,"×",IF(COUNTIF(空き状況確認テーブル!CE56:CG56,"△")&lt;&gt;0,"△",IF(COUNTIF(空き状況確認テーブル!CE56:CG56,"△")&lt;&gt;0,"△","〇")))</f>
        <v>△</v>
      </c>
      <c r="CF50" s="220"/>
      <c r="CG50" s="223"/>
      <c r="CH50" s="187" t="str">
        <f ca="1">空き状況確認テーブル!CH56</f>
        <v>△</v>
      </c>
      <c r="CI50" s="122" t="str">
        <f ca="1">空き状況確認テーブル!CI56</f>
        <v>△</v>
      </c>
      <c r="CJ50" s="122" t="str">
        <f ca="1">空き状況確認テーブル!CJ56</f>
        <v>△</v>
      </c>
      <c r="CK50" s="122" t="str">
        <f ca="1">空き状況確認テーブル!CK56</f>
        <v>△</v>
      </c>
      <c r="CL50" s="122" t="str">
        <f ca="1">空き状況確認テーブル!CL56</f>
        <v>△</v>
      </c>
      <c r="CM50" s="122" t="str">
        <f ca="1">空き状況確認テーブル!CM56</f>
        <v>△</v>
      </c>
      <c r="CN50" s="219" t="str">
        <f ca="1">IF(COUNTIF(空き状況確認テーブル!CN56:CP56,"×")&lt;&gt;0,"×",IF(COUNTIF(空き状況確認テーブル!CN56:CP56,"△")&lt;&gt;0,"△",IF(COUNTIF(空き状況確認テーブル!CN56:CP56,"△")&lt;&gt;0,"△","〇")))</f>
        <v>×</v>
      </c>
      <c r="CO50" s="220"/>
      <c r="CP50" s="221"/>
      <c r="CQ50" s="222" t="str">
        <f ca="1">IF(COUNTIF(空き状況確認テーブル!CQ56:CT56,"×")&lt;&gt;0,"×",IF(COUNTIF(空き状況確認テーブル!CQ56:CT56,"△")&lt;&gt;0,"△",IF(COUNTIF(空き状況確認テーブル!CQ56:CT56,"△")&lt;&gt;0,"△","〇")))</f>
        <v>×</v>
      </c>
      <c r="CR50" s="222"/>
      <c r="CS50" s="222"/>
      <c r="CT50" s="222"/>
      <c r="CU50" s="222" t="str">
        <f ca="1">IF(COUNTIF(空き状況確認テーブル!CU56:CX56,"×")&lt;&gt;0,"×",IF(COUNTIF(空き状況確認テーブル!CU56:CX56,"△")&lt;&gt;0,"△",IF(COUNTIF(空き状況確認テーブル!CU56:CX56,"△")&lt;&gt;0,"△","〇")))</f>
        <v>×</v>
      </c>
      <c r="CV50" s="222"/>
      <c r="CW50" s="222"/>
      <c r="CX50" s="222"/>
      <c r="CY50" s="222" t="str">
        <f ca="1">IF(COUNTIF(空き状況確認テーブル!CY56:DB56,"×")&lt;&gt;0,"×",IF(COUNTIF(空き状況確認テーブル!CY56:DB56,"△")&lt;&gt;0,"△",IF(COUNTIF(空き状況確認テーブル!CY56:DB56,"△")&lt;&gt;0,"△","〇")))</f>
        <v>×</v>
      </c>
      <c r="CZ50" s="222"/>
      <c r="DA50" s="222"/>
      <c r="DB50" s="222"/>
      <c r="DC50" s="219" t="str">
        <f ca="1">IF(COUNTIF(空き状況確認テーブル!DC56:DE56,"×")&lt;&gt;0,"×",IF(COUNTIF(空き状況確認テーブル!DC56:DE56,"△")&lt;&gt;0,"△",IF(COUNTIF(空き状況確認テーブル!DC56:DE56,"△")&lt;&gt;0,"△","〇")))</f>
        <v>△</v>
      </c>
      <c r="DD50" s="220"/>
      <c r="DE50" s="223"/>
      <c r="DF50" s="121" t="str">
        <f ca="1">空き状況確認テーブル!DF56</f>
        <v>△</v>
      </c>
      <c r="DG50" s="122" t="str">
        <f ca="1">空き状況確認テーブル!DG56</f>
        <v>△</v>
      </c>
      <c r="DH50" s="122" t="str">
        <f ca="1">空き状況確認テーブル!DH56</f>
        <v>△</v>
      </c>
      <c r="DI50" s="122" t="str">
        <f ca="1">空き状況確認テーブル!DI56</f>
        <v>△</v>
      </c>
      <c r="DJ50" s="122" t="str">
        <f ca="1">空き状況確認テーブル!DJ56</f>
        <v>△</v>
      </c>
      <c r="DK50" s="122" t="str">
        <f ca="1">空き状況確認テーブル!DK56</f>
        <v>△</v>
      </c>
      <c r="DL50" s="219" t="str">
        <f ca="1">IF(COUNTIF(空き状況確認テーブル!DL56:DN56,"×")&lt;&gt;0,"×",IF(COUNTIF(空き状況確認テーブル!DL56:DN56,"△")&lt;&gt;0,"△",IF(COUNTIF(空き状況確認テーブル!DL56:DN56,"△")&lt;&gt;0,"△","〇")))</f>
        <v>×</v>
      </c>
      <c r="DM50" s="220"/>
      <c r="DN50" s="221"/>
      <c r="DO50" s="222" t="str">
        <f ca="1">IF(COUNTIF(空き状況確認テーブル!DO56:DR56,"×")&lt;&gt;0,"×",IF(COUNTIF(空き状況確認テーブル!DO56:DR56,"△")&lt;&gt;0,"△",IF(COUNTIF(空き状況確認テーブル!DO56:DR56,"△")&lt;&gt;0,"△","〇")))</f>
        <v>×</v>
      </c>
      <c r="DP50" s="222"/>
      <c r="DQ50" s="222"/>
      <c r="DR50" s="222"/>
      <c r="DS50" s="222" t="str">
        <f ca="1">IF(COUNTIF(空き状況確認テーブル!DS56:DV56,"×")&lt;&gt;0,"×",IF(COUNTIF(空き状況確認テーブル!DS56:DV56,"△")&lt;&gt;0,"△",IF(COUNTIF(空き状況確認テーブル!DS56:DV56,"△")&lt;&gt;0,"△","〇")))</f>
        <v>×</v>
      </c>
      <c r="DT50" s="222"/>
      <c r="DU50" s="222"/>
      <c r="DV50" s="222"/>
      <c r="DW50" s="222" t="str">
        <f ca="1">IF(COUNTIF(空き状況確認テーブル!DW56:DZ56,"×")&lt;&gt;0,"×",IF(COUNTIF(空き状況確認テーブル!DW56:DZ56,"△")&lt;&gt;0,"△",IF(COUNTIF(空き状況確認テーブル!DW56:DZ56,"△")&lt;&gt;0,"△","〇")))</f>
        <v>×</v>
      </c>
      <c r="DX50" s="222"/>
      <c r="DY50" s="222"/>
      <c r="DZ50" s="222"/>
      <c r="EA50" s="219" t="str">
        <f ca="1">IF(COUNTIF(空き状況確認テーブル!EA56:EC56,"×")&lt;&gt;0,"×",IF(COUNTIF(空き状況確認テーブル!EA56:EC56,"△")&lt;&gt;0,"△",IF(COUNTIF(空き状況確認テーブル!EA56:EC56,"△")&lt;&gt;0,"△","〇")))</f>
        <v>△</v>
      </c>
      <c r="EB50" s="220"/>
      <c r="EC50" s="223"/>
      <c r="ED50" s="121" t="str">
        <f ca="1">空き状況確認テーブル!ED56</f>
        <v>×</v>
      </c>
      <c r="EE50" s="122" t="str">
        <f ca="1">空き状況確認テーブル!EE56</f>
        <v>×</v>
      </c>
      <c r="EF50" s="122" t="str">
        <f ca="1">空き状況確認テーブル!EF56</f>
        <v>×</v>
      </c>
      <c r="EG50" s="122" t="str">
        <f ca="1">空き状況確認テーブル!EG56</f>
        <v>×</v>
      </c>
      <c r="EH50" s="122" t="str">
        <f ca="1">空き状況確認テーブル!EH56</f>
        <v>×</v>
      </c>
      <c r="EI50" s="122" t="str">
        <f ca="1">空き状況確認テーブル!EI56</f>
        <v>×</v>
      </c>
      <c r="EJ50" s="219" t="str">
        <f ca="1">IF(COUNTIF(空き状況確認テーブル!EJ56:EL56,"×")&lt;&gt;0,"×",IF(COUNTIF(空き状況確認テーブル!EJ56:EL56,"△")&lt;&gt;0,"△",IF(COUNTIF(空き状況確認テーブル!EJ56:EL56,"△")&lt;&gt;0,"△","〇")))</f>
        <v>×</v>
      </c>
      <c r="EK50" s="220"/>
      <c r="EL50" s="221"/>
      <c r="EM50" s="222" t="str">
        <f ca="1">IF(COUNTIF(空き状況確認テーブル!EM56:EP56,"×")&lt;&gt;0,"×",IF(COUNTIF(空き状況確認テーブル!EM56:EP56,"△")&lt;&gt;0,"△",IF(COUNTIF(空き状況確認テーブル!EM56:EP56,"△")&lt;&gt;0,"△","〇")))</f>
        <v>×</v>
      </c>
      <c r="EN50" s="222"/>
      <c r="EO50" s="222"/>
      <c r="EP50" s="222"/>
      <c r="EQ50" s="222" t="str">
        <f ca="1">IF(COUNTIF(空き状況確認テーブル!EQ56:ET56,"×")&lt;&gt;0,"×",IF(COUNTIF(空き状況確認テーブル!EQ56:ET56,"△")&lt;&gt;0,"△",IF(COUNTIF(空き状況確認テーブル!EQ56:ET56,"△")&lt;&gt;0,"△","〇")))</f>
        <v>×</v>
      </c>
      <c r="ER50" s="222"/>
      <c r="ES50" s="222"/>
      <c r="ET50" s="222"/>
      <c r="EU50" s="222" t="str">
        <f ca="1">IF(COUNTIF(空き状況確認テーブル!EU56:EX56,"×")&lt;&gt;0,"×",IF(COUNTIF(空き状況確認テーブル!EU56:EX56,"△")&lt;&gt;0,"△",IF(COUNTIF(空き状況確認テーブル!EU56:EX56,"△")&lt;&gt;0,"△","〇")))</f>
        <v>×</v>
      </c>
      <c r="EV50" s="222"/>
      <c r="EW50" s="222"/>
      <c r="EX50" s="222"/>
      <c r="EY50" s="219" t="str">
        <f ca="1">IF(COUNTIF(空き状況確認テーブル!EY56:FA56,"×")&lt;&gt;0,"×",IF(COUNTIF(空き状況確認テーブル!EY56:FA56,"△")&lt;&gt;0,"△",IF(COUNTIF(空き状況確認テーブル!EY56:FA56,"△")&lt;&gt;0,"△","〇")))</f>
        <v>×</v>
      </c>
      <c r="EZ50" s="220"/>
      <c r="FA50" s="223"/>
      <c r="FB50" s="121" t="str">
        <f ca="1">空き状況確認テーブル!FB56</f>
        <v>×</v>
      </c>
      <c r="FC50" s="122" t="str">
        <f ca="1">空き状況確認テーブル!FC56</f>
        <v>×</v>
      </c>
      <c r="FD50" s="122" t="str">
        <f ca="1">空き状況確認テーブル!FD56</f>
        <v>×</v>
      </c>
      <c r="FE50" s="122" t="str">
        <f ca="1">空き状況確認テーブル!FE56</f>
        <v>×</v>
      </c>
      <c r="FF50" s="122" t="str">
        <f ca="1">空き状況確認テーブル!FF56</f>
        <v>×</v>
      </c>
      <c r="FG50" s="122" t="str">
        <f ca="1">空き状況確認テーブル!FG56</f>
        <v>×</v>
      </c>
      <c r="FH50" s="219" t="str">
        <f ca="1">IF(COUNTIF(空き状況確認テーブル!FH56:FJ56,"×")&lt;&gt;0,"×",IF(COUNTIF(空き状況確認テーブル!FH56:FJ56,"△")&lt;&gt;0,"△",IF(COUNTIF(空き状況確認テーブル!FH56:FJ56,"△")&lt;&gt;0,"△","〇")))</f>
        <v>×</v>
      </c>
      <c r="FI50" s="220"/>
      <c r="FJ50" s="221"/>
      <c r="FK50" s="222" t="str">
        <f ca="1">IF(COUNTIF(空き状況確認テーブル!FK56:FN56,"×")&lt;&gt;0,"×",IF(COUNTIF(空き状況確認テーブル!FK56:FN56,"△")&lt;&gt;0,"△",IF(COUNTIF(空き状況確認テーブル!FK56:FN56,"△")&lt;&gt;0,"△","〇")))</f>
        <v>×</v>
      </c>
      <c r="FL50" s="222"/>
      <c r="FM50" s="222"/>
      <c r="FN50" s="222"/>
      <c r="FO50" s="222" t="str">
        <f ca="1">IF(COUNTIF(空き状況確認テーブル!FO56:FR56,"×")&lt;&gt;0,"×",IF(COUNTIF(空き状況確認テーブル!FO56:FR56,"△")&lt;&gt;0,"△",IF(COUNTIF(空き状況確認テーブル!FO56:FR56,"△")&lt;&gt;0,"△","〇")))</f>
        <v>×</v>
      </c>
      <c r="FP50" s="222"/>
      <c r="FQ50" s="222"/>
      <c r="FR50" s="222"/>
      <c r="FS50" s="222" t="str">
        <f ca="1">IF(COUNTIF(空き状況確認テーブル!FS56:FV56,"×")&lt;&gt;0,"×",IF(COUNTIF(空き状況確認テーブル!FS56:FV56,"△")&lt;&gt;0,"△",IF(COUNTIF(空き状況確認テーブル!FS56:FV56,"△")&lt;&gt;0,"△","〇")))</f>
        <v>×</v>
      </c>
      <c r="FT50" s="222"/>
      <c r="FU50" s="222"/>
      <c r="FV50" s="222"/>
      <c r="FW50" s="219" t="str">
        <f ca="1">IF(COUNTIF(空き状況確認テーブル!FW56:FY56,"×")&lt;&gt;0,"×",IF(COUNTIF(空き状況確認テーブル!FW56:FY56,"△")&lt;&gt;0,"△",IF(COUNTIF(空き状況確認テーブル!FW56:FY56,"△")&lt;&gt;0,"△","〇")))</f>
        <v>×</v>
      </c>
      <c r="FX50" s="220"/>
      <c r="FY50" s="223"/>
    </row>
    <row r="51" spans="1:181">
      <c r="A51" s="47"/>
      <c r="B51" s="160" t="s">
        <v>358</v>
      </c>
      <c r="C51" s="199" t="s">
        <v>458</v>
      </c>
      <c r="D51" s="11" t="s">
        <v>196</v>
      </c>
      <c r="E51" s="10" t="str">
        <f>INDEX(施設情報!$D$1:$D$1000,MATCH(D51,施設情報!$C$1:$C$1000,0))</f>
        <v>1</v>
      </c>
      <c r="F51" s="11"/>
      <c r="G51" s="8" t="str">
        <f t="shared" si="22"/>
        <v>047-46391</v>
      </c>
      <c r="H51" s="10" t="str">
        <f t="shared" si="23"/>
        <v>047-46392</v>
      </c>
      <c r="I51" s="10" t="str">
        <f t="shared" si="24"/>
        <v>047-46393</v>
      </c>
      <c r="J51" s="10" t="str">
        <f t="shared" si="25"/>
        <v>047-46394</v>
      </c>
      <c r="K51" s="10" t="str">
        <f t="shared" si="26"/>
        <v>047-46395</v>
      </c>
      <c r="L51" s="10" t="str">
        <f t="shared" si="27"/>
        <v>047-46396</v>
      </c>
      <c r="M51" s="10" t="str">
        <f t="shared" si="28"/>
        <v>047-46397</v>
      </c>
      <c r="N51" s="121" t="str">
        <f ca="1">空き状況確認テーブル!N57</f>
        <v>△</v>
      </c>
      <c r="O51" s="122" t="str">
        <f ca="1">空き状況確認テーブル!O57</f>
        <v>△</v>
      </c>
      <c r="P51" s="122" t="str">
        <f ca="1">空き状況確認テーブル!P57</f>
        <v>△</v>
      </c>
      <c r="Q51" s="122" t="str">
        <f ca="1">空き状況確認テーブル!Q57</f>
        <v>△</v>
      </c>
      <c r="R51" s="122" t="str">
        <f ca="1">空き状況確認テーブル!R57</f>
        <v>△</v>
      </c>
      <c r="S51" s="122" t="str">
        <f ca="1">空き状況確認テーブル!S57</f>
        <v>△</v>
      </c>
      <c r="T51" s="219" t="str">
        <f ca="1">IF(COUNTIF(空き状況確認テーブル!T57:V57,"×")&lt;&gt;0,"×",IF(COUNTIF(空き状況確認テーブル!T57:V57,"△")&lt;&gt;0,"△",IF(COUNTIF(空き状況確認テーブル!T57:V57,"△")&lt;&gt;0,"△","〇")))</f>
        <v>×</v>
      </c>
      <c r="U51" s="220"/>
      <c r="V51" s="221"/>
      <c r="W51" s="222" t="str">
        <f ca="1">IF(COUNTIF(空き状況確認テーブル!W57:Z57,"×")&lt;&gt;0,"×",IF(COUNTIF(空き状況確認テーブル!W57:Z57,"△")&lt;&gt;0,"△",IF(COUNTIF(空き状況確認テーブル!W57:Z57,"△")&lt;&gt;0,"△","〇")))</f>
        <v>×</v>
      </c>
      <c r="X51" s="222"/>
      <c r="Y51" s="222"/>
      <c r="Z51" s="222"/>
      <c r="AA51" s="222" t="str">
        <f ca="1">IF(COUNTIF(空き状況確認テーブル!AA57:AD57,"×")&lt;&gt;0,"×",IF(COUNTIF(空き状況確認テーブル!AA57:AD57,"△")&lt;&gt;0,"△",IF(COUNTIF(空き状況確認テーブル!AA57:AD57,"△")&lt;&gt;0,"△","〇")))</f>
        <v>×</v>
      </c>
      <c r="AB51" s="222"/>
      <c r="AC51" s="222"/>
      <c r="AD51" s="222"/>
      <c r="AE51" s="222" t="str">
        <f ca="1">IF(COUNTIF(空き状況確認テーブル!AE57:AH57,"×")&lt;&gt;0,"×",IF(COUNTIF(空き状況確認テーブル!AE57:AH57,"△")&lt;&gt;0,"△",IF(COUNTIF(空き状況確認テーブル!AE57:AH57,"△")&lt;&gt;0,"△","〇")))</f>
        <v>×</v>
      </c>
      <c r="AF51" s="222"/>
      <c r="AG51" s="222"/>
      <c r="AH51" s="222"/>
      <c r="AI51" s="219" t="str">
        <f ca="1">IF(COUNTIF(空き状況確認テーブル!AI57:AK57,"×")&lt;&gt;0,"×",IF(COUNTIF(空き状況確認テーブル!AI57:AK57,"△")&lt;&gt;0,"△",IF(COUNTIF(空き状況確認テーブル!AI57:AK57,"△")&lt;&gt;0,"△","〇")))</f>
        <v>△</v>
      </c>
      <c r="AJ51" s="220"/>
      <c r="AK51" s="223"/>
      <c r="AL51" s="121" t="str">
        <f ca="1">空き状況確認テーブル!AL57</f>
        <v>△</v>
      </c>
      <c r="AM51" s="122" t="str">
        <f ca="1">空き状況確認テーブル!AM57</f>
        <v>△</v>
      </c>
      <c r="AN51" s="122" t="str">
        <f ca="1">空き状況確認テーブル!AN57</f>
        <v>△</v>
      </c>
      <c r="AO51" s="122" t="str">
        <f ca="1">空き状況確認テーブル!AO57</f>
        <v>△</v>
      </c>
      <c r="AP51" s="122" t="str">
        <f ca="1">空き状況確認テーブル!AP57</f>
        <v>△</v>
      </c>
      <c r="AQ51" s="122" t="str">
        <f ca="1">空き状況確認テーブル!AQ57</f>
        <v>△</v>
      </c>
      <c r="AR51" s="219" t="str">
        <f ca="1">IF(COUNTIF(空き状況確認テーブル!AR57:AT57,"×")&lt;&gt;0,"×",IF(COUNTIF(空き状況確認テーブル!AR57:AT57,"△")&lt;&gt;0,"△",IF(COUNTIF(空き状況確認テーブル!AR57:AT57,"△")&lt;&gt;0,"△","〇")))</f>
        <v>×</v>
      </c>
      <c r="AS51" s="220"/>
      <c r="AT51" s="221"/>
      <c r="AU51" s="222" t="str">
        <f ca="1">IF(COUNTIF(空き状況確認テーブル!AU57:AX57,"×")&lt;&gt;0,"×",IF(COUNTIF(空き状況確認テーブル!AU57:AX57,"△")&lt;&gt;0,"△",IF(COUNTIF(空き状況確認テーブル!AU57:AX57,"△")&lt;&gt;0,"△","〇")))</f>
        <v>×</v>
      </c>
      <c r="AV51" s="222"/>
      <c r="AW51" s="222"/>
      <c r="AX51" s="222"/>
      <c r="AY51" s="222" t="str">
        <f ca="1">IF(COUNTIF(空き状況確認テーブル!AY57:BB57,"×")&lt;&gt;0,"×",IF(COUNTIF(空き状況確認テーブル!AY57:BB57,"△")&lt;&gt;0,"△",IF(COUNTIF(空き状況確認テーブル!AY57:BB57,"△")&lt;&gt;0,"△","〇")))</f>
        <v>×</v>
      </c>
      <c r="AZ51" s="222"/>
      <c r="BA51" s="222"/>
      <c r="BB51" s="222"/>
      <c r="BC51" s="222" t="str">
        <f ca="1">IF(COUNTIF(空き状況確認テーブル!BC57:BF57,"×")&lt;&gt;0,"×",IF(COUNTIF(空き状況確認テーブル!BC57:BF57,"△")&lt;&gt;0,"△",IF(COUNTIF(空き状況確認テーブル!BC57:BF57,"△")&lt;&gt;0,"△","〇")))</f>
        <v>×</v>
      </c>
      <c r="BD51" s="222"/>
      <c r="BE51" s="222"/>
      <c r="BF51" s="222"/>
      <c r="BG51" s="219" t="str">
        <f ca="1">IF(COUNTIF(空き状況確認テーブル!BG57:BI57,"×")&lt;&gt;0,"×",IF(COUNTIF(空き状況確認テーブル!BG57:BI57,"△")&lt;&gt;0,"△",IF(COUNTIF(空き状況確認テーブル!BG57:BI57,"△")&lt;&gt;0,"△","〇")))</f>
        <v>△</v>
      </c>
      <c r="BH51" s="220"/>
      <c r="BI51" s="223"/>
      <c r="BJ51" s="121" t="str">
        <f ca="1">空き状況確認テーブル!BJ57</f>
        <v>△</v>
      </c>
      <c r="BK51" s="122" t="str">
        <f ca="1">空き状況確認テーブル!BK57</f>
        <v>△</v>
      </c>
      <c r="BL51" s="122" t="str">
        <f ca="1">空き状況確認テーブル!BL57</f>
        <v>△</v>
      </c>
      <c r="BM51" s="122" t="str">
        <f ca="1">空き状況確認テーブル!BM57</f>
        <v>△</v>
      </c>
      <c r="BN51" s="122" t="str">
        <f ca="1">空き状況確認テーブル!BN57</f>
        <v>△</v>
      </c>
      <c r="BO51" s="122" t="str">
        <f ca="1">空き状況確認テーブル!BO57</f>
        <v>△</v>
      </c>
      <c r="BP51" s="219" t="str">
        <f ca="1">IF(COUNTIF(空き状況確認テーブル!BP57:BR57,"×")&lt;&gt;0,"×",IF(COUNTIF(空き状況確認テーブル!BP57:BR57,"△")&lt;&gt;0,"△",IF(COUNTIF(空き状況確認テーブル!BP57:BR57,"△")&lt;&gt;0,"△","〇")))</f>
        <v>×</v>
      </c>
      <c r="BQ51" s="220"/>
      <c r="BR51" s="221"/>
      <c r="BS51" s="222" t="str">
        <f ca="1">IF(COUNTIF(空き状況確認テーブル!BS57:BV57,"×")&lt;&gt;0,"×",IF(COUNTIF(空き状況確認テーブル!BS57:BV57,"△")&lt;&gt;0,"△",IF(COUNTIF(空き状況確認テーブル!BS57:BV57,"△")&lt;&gt;0,"△","〇")))</f>
        <v>×</v>
      </c>
      <c r="BT51" s="222"/>
      <c r="BU51" s="222"/>
      <c r="BV51" s="222"/>
      <c r="BW51" s="222" t="str">
        <f ca="1">IF(COUNTIF(空き状況確認テーブル!BW57:BZ57,"×")&lt;&gt;0,"×",IF(COUNTIF(空き状況確認テーブル!BW57:BZ57,"△")&lt;&gt;0,"△",IF(COUNTIF(空き状況確認テーブル!BW57:BZ57,"△")&lt;&gt;0,"△","〇")))</f>
        <v>×</v>
      </c>
      <c r="BX51" s="222"/>
      <c r="BY51" s="222"/>
      <c r="BZ51" s="222"/>
      <c r="CA51" s="222" t="str">
        <f ca="1">IF(COUNTIF(空き状況確認テーブル!CA57:CD57,"×")&lt;&gt;0,"×",IF(COUNTIF(空き状況確認テーブル!CA57:CD57,"△")&lt;&gt;0,"△",IF(COUNTIF(空き状況確認テーブル!CA57:CD57,"△")&lt;&gt;0,"△","〇")))</f>
        <v>×</v>
      </c>
      <c r="CB51" s="222"/>
      <c r="CC51" s="222"/>
      <c r="CD51" s="222"/>
      <c r="CE51" s="219" t="str">
        <f ca="1">IF(COUNTIF(空き状況確認テーブル!CE57:CG57,"×")&lt;&gt;0,"×",IF(COUNTIF(空き状況確認テーブル!CE57:CG57,"△")&lt;&gt;0,"△",IF(COUNTIF(空き状況確認テーブル!CE57:CG57,"△")&lt;&gt;0,"△","〇")))</f>
        <v>△</v>
      </c>
      <c r="CF51" s="220"/>
      <c r="CG51" s="223"/>
      <c r="CH51" s="187" t="str">
        <f ca="1">空き状況確認テーブル!CH57</f>
        <v>△</v>
      </c>
      <c r="CI51" s="122" t="str">
        <f ca="1">空き状況確認テーブル!CI57</f>
        <v>△</v>
      </c>
      <c r="CJ51" s="122" t="str">
        <f ca="1">空き状況確認テーブル!CJ57</f>
        <v>△</v>
      </c>
      <c r="CK51" s="122" t="str">
        <f ca="1">空き状況確認テーブル!CK57</f>
        <v>△</v>
      </c>
      <c r="CL51" s="122" t="str">
        <f ca="1">空き状況確認テーブル!CL57</f>
        <v>△</v>
      </c>
      <c r="CM51" s="122" t="str">
        <f ca="1">空き状況確認テーブル!CM57</f>
        <v>△</v>
      </c>
      <c r="CN51" s="219" t="str">
        <f ca="1">IF(COUNTIF(空き状況確認テーブル!CN57:CP57,"×")&lt;&gt;0,"×",IF(COUNTIF(空き状況確認テーブル!CN57:CP57,"△")&lt;&gt;0,"△",IF(COUNTIF(空き状況確認テーブル!CN57:CP57,"△")&lt;&gt;0,"△","〇")))</f>
        <v>×</v>
      </c>
      <c r="CO51" s="220"/>
      <c r="CP51" s="221"/>
      <c r="CQ51" s="222" t="str">
        <f ca="1">IF(COUNTIF(空き状況確認テーブル!CQ57:CT57,"×")&lt;&gt;0,"×",IF(COUNTIF(空き状況確認テーブル!CQ57:CT57,"△")&lt;&gt;0,"△",IF(COUNTIF(空き状況確認テーブル!CQ57:CT57,"△")&lt;&gt;0,"△","〇")))</f>
        <v>×</v>
      </c>
      <c r="CR51" s="222"/>
      <c r="CS51" s="222"/>
      <c r="CT51" s="222"/>
      <c r="CU51" s="222" t="str">
        <f ca="1">IF(COUNTIF(空き状況確認テーブル!CU57:CX57,"×")&lt;&gt;0,"×",IF(COUNTIF(空き状況確認テーブル!CU57:CX57,"△")&lt;&gt;0,"△",IF(COUNTIF(空き状況確認テーブル!CU57:CX57,"△")&lt;&gt;0,"△","〇")))</f>
        <v>×</v>
      </c>
      <c r="CV51" s="222"/>
      <c r="CW51" s="222"/>
      <c r="CX51" s="222"/>
      <c r="CY51" s="222" t="str">
        <f ca="1">IF(COUNTIF(空き状況確認テーブル!CY57:DB57,"×")&lt;&gt;0,"×",IF(COUNTIF(空き状況確認テーブル!CY57:DB57,"△")&lt;&gt;0,"△",IF(COUNTIF(空き状況確認テーブル!CY57:DB57,"△")&lt;&gt;0,"△","〇")))</f>
        <v>×</v>
      </c>
      <c r="CZ51" s="222"/>
      <c r="DA51" s="222"/>
      <c r="DB51" s="222"/>
      <c r="DC51" s="219" t="str">
        <f ca="1">IF(COUNTIF(空き状況確認テーブル!DC57:DE57,"×")&lt;&gt;0,"×",IF(COUNTIF(空き状況確認テーブル!DC57:DE57,"△")&lt;&gt;0,"△",IF(COUNTIF(空き状況確認テーブル!DC57:DE57,"△")&lt;&gt;0,"△","〇")))</f>
        <v>△</v>
      </c>
      <c r="DD51" s="220"/>
      <c r="DE51" s="223"/>
      <c r="DF51" s="121" t="str">
        <f ca="1">空き状況確認テーブル!DF57</f>
        <v>△</v>
      </c>
      <c r="DG51" s="122" t="str">
        <f ca="1">空き状況確認テーブル!DG57</f>
        <v>△</v>
      </c>
      <c r="DH51" s="122" t="str">
        <f ca="1">空き状況確認テーブル!DH57</f>
        <v>△</v>
      </c>
      <c r="DI51" s="122" t="str">
        <f ca="1">空き状況確認テーブル!DI57</f>
        <v>△</v>
      </c>
      <c r="DJ51" s="122" t="str">
        <f ca="1">空き状況確認テーブル!DJ57</f>
        <v>△</v>
      </c>
      <c r="DK51" s="122" t="str">
        <f ca="1">空き状況確認テーブル!DK57</f>
        <v>△</v>
      </c>
      <c r="DL51" s="219" t="str">
        <f ca="1">IF(COUNTIF(空き状況確認テーブル!DL57:DN57,"×")&lt;&gt;0,"×",IF(COUNTIF(空き状況確認テーブル!DL57:DN57,"△")&lt;&gt;0,"△",IF(COUNTIF(空き状況確認テーブル!DL57:DN57,"△")&lt;&gt;0,"△","〇")))</f>
        <v>×</v>
      </c>
      <c r="DM51" s="220"/>
      <c r="DN51" s="221"/>
      <c r="DO51" s="222" t="str">
        <f ca="1">IF(COUNTIF(空き状況確認テーブル!DO57:DR57,"×")&lt;&gt;0,"×",IF(COUNTIF(空き状況確認テーブル!DO57:DR57,"△")&lt;&gt;0,"△",IF(COUNTIF(空き状況確認テーブル!DO57:DR57,"△")&lt;&gt;0,"△","〇")))</f>
        <v>×</v>
      </c>
      <c r="DP51" s="222"/>
      <c r="DQ51" s="222"/>
      <c r="DR51" s="222"/>
      <c r="DS51" s="222" t="str">
        <f ca="1">IF(COUNTIF(空き状況確認テーブル!DS57:DV57,"×")&lt;&gt;0,"×",IF(COUNTIF(空き状況確認テーブル!DS57:DV57,"△")&lt;&gt;0,"△",IF(COUNTIF(空き状況確認テーブル!DS57:DV57,"△")&lt;&gt;0,"△","〇")))</f>
        <v>×</v>
      </c>
      <c r="DT51" s="222"/>
      <c r="DU51" s="222"/>
      <c r="DV51" s="222"/>
      <c r="DW51" s="222" t="str">
        <f ca="1">IF(COUNTIF(空き状況確認テーブル!DW57:DZ57,"×")&lt;&gt;0,"×",IF(COUNTIF(空き状況確認テーブル!DW57:DZ57,"△")&lt;&gt;0,"△",IF(COUNTIF(空き状況確認テーブル!DW57:DZ57,"△")&lt;&gt;0,"△","〇")))</f>
        <v>×</v>
      </c>
      <c r="DX51" s="222"/>
      <c r="DY51" s="222"/>
      <c r="DZ51" s="222"/>
      <c r="EA51" s="219" t="str">
        <f ca="1">IF(COUNTIF(空き状況確認テーブル!EA57:EC57,"×")&lt;&gt;0,"×",IF(COUNTIF(空き状況確認テーブル!EA57:EC57,"△")&lt;&gt;0,"△",IF(COUNTIF(空き状況確認テーブル!EA57:EC57,"△")&lt;&gt;0,"△","〇")))</f>
        <v>△</v>
      </c>
      <c r="EB51" s="220"/>
      <c r="EC51" s="223"/>
      <c r="ED51" s="121" t="str">
        <f ca="1">空き状況確認テーブル!ED57</f>
        <v>×</v>
      </c>
      <c r="EE51" s="122" t="str">
        <f ca="1">空き状況確認テーブル!EE57</f>
        <v>×</v>
      </c>
      <c r="EF51" s="122" t="str">
        <f ca="1">空き状況確認テーブル!EF57</f>
        <v>×</v>
      </c>
      <c r="EG51" s="122" t="str">
        <f ca="1">空き状況確認テーブル!EG57</f>
        <v>×</v>
      </c>
      <c r="EH51" s="122" t="str">
        <f ca="1">空き状況確認テーブル!EH57</f>
        <v>×</v>
      </c>
      <c r="EI51" s="122" t="str">
        <f ca="1">空き状況確認テーブル!EI57</f>
        <v>×</v>
      </c>
      <c r="EJ51" s="219" t="str">
        <f ca="1">IF(COUNTIF(空き状況確認テーブル!EJ57:EL57,"×")&lt;&gt;0,"×",IF(COUNTIF(空き状況確認テーブル!EJ57:EL57,"△")&lt;&gt;0,"△",IF(COUNTIF(空き状況確認テーブル!EJ57:EL57,"△")&lt;&gt;0,"△","〇")))</f>
        <v>×</v>
      </c>
      <c r="EK51" s="220"/>
      <c r="EL51" s="221"/>
      <c r="EM51" s="222" t="str">
        <f ca="1">IF(COUNTIF(空き状況確認テーブル!EM57:EP57,"×")&lt;&gt;0,"×",IF(COUNTIF(空き状況確認テーブル!EM57:EP57,"△")&lt;&gt;0,"△",IF(COUNTIF(空き状況確認テーブル!EM57:EP57,"△")&lt;&gt;0,"△","〇")))</f>
        <v>×</v>
      </c>
      <c r="EN51" s="222"/>
      <c r="EO51" s="222"/>
      <c r="EP51" s="222"/>
      <c r="EQ51" s="222" t="str">
        <f ca="1">IF(COUNTIF(空き状況確認テーブル!EQ57:ET57,"×")&lt;&gt;0,"×",IF(COUNTIF(空き状況確認テーブル!EQ57:ET57,"△")&lt;&gt;0,"△",IF(COUNTIF(空き状況確認テーブル!EQ57:ET57,"△")&lt;&gt;0,"△","〇")))</f>
        <v>×</v>
      </c>
      <c r="ER51" s="222"/>
      <c r="ES51" s="222"/>
      <c r="ET51" s="222"/>
      <c r="EU51" s="222" t="str">
        <f ca="1">IF(COUNTIF(空き状況確認テーブル!EU57:EX57,"×")&lt;&gt;0,"×",IF(COUNTIF(空き状況確認テーブル!EU57:EX57,"△")&lt;&gt;0,"△",IF(COUNTIF(空き状況確認テーブル!EU57:EX57,"△")&lt;&gt;0,"△","〇")))</f>
        <v>×</v>
      </c>
      <c r="EV51" s="222"/>
      <c r="EW51" s="222"/>
      <c r="EX51" s="222"/>
      <c r="EY51" s="219" t="str">
        <f ca="1">IF(COUNTIF(空き状況確認テーブル!EY57:FA57,"×")&lt;&gt;0,"×",IF(COUNTIF(空き状況確認テーブル!EY57:FA57,"△")&lt;&gt;0,"△",IF(COUNTIF(空き状況確認テーブル!EY57:FA57,"△")&lt;&gt;0,"△","〇")))</f>
        <v>×</v>
      </c>
      <c r="EZ51" s="220"/>
      <c r="FA51" s="223"/>
      <c r="FB51" s="121" t="str">
        <f ca="1">空き状況確認テーブル!FB57</f>
        <v>×</v>
      </c>
      <c r="FC51" s="122" t="str">
        <f ca="1">空き状況確認テーブル!FC57</f>
        <v>×</v>
      </c>
      <c r="FD51" s="122" t="str">
        <f ca="1">空き状況確認テーブル!FD57</f>
        <v>×</v>
      </c>
      <c r="FE51" s="122" t="str">
        <f ca="1">空き状況確認テーブル!FE57</f>
        <v>×</v>
      </c>
      <c r="FF51" s="122" t="str">
        <f ca="1">空き状況確認テーブル!FF57</f>
        <v>×</v>
      </c>
      <c r="FG51" s="122" t="str">
        <f ca="1">空き状況確認テーブル!FG57</f>
        <v>×</v>
      </c>
      <c r="FH51" s="219" t="str">
        <f ca="1">IF(COUNTIF(空き状況確認テーブル!FH57:FJ57,"×")&lt;&gt;0,"×",IF(COUNTIF(空き状況確認テーブル!FH57:FJ57,"△")&lt;&gt;0,"△",IF(COUNTIF(空き状況確認テーブル!FH57:FJ57,"△")&lt;&gt;0,"△","〇")))</f>
        <v>×</v>
      </c>
      <c r="FI51" s="220"/>
      <c r="FJ51" s="221"/>
      <c r="FK51" s="222" t="str">
        <f ca="1">IF(COUNTIF(空き状況確認テーブル!FK57:FN57,"×")&lt;&gt;0,"×",IF(COUNTIF(空き状況確認テーブル!FK57:FN57,"△")&lt;&gt;0,"△",IF(COUNTIF(空き状況確認テーブル!FK57:FN57,"△")&lt;&gt;0,"△","〇")))</f>
        <v>×</v>
      </c>
      <c r="FL51" s="222"/>
      <c r="FM51" s="222"/>
      <c r="FN51" s="222"/>
      <c r="FO51" s="222" t="str">
        <f ca="1">IF(COUNTIF(空き状況確認テーブル!FO57:FR57,"×")&lt;&gt;0,"×",IF(COUNTIF(空き状況確認テーブル!FO57:FR57,"△")&lt;&gt;0,"△",IF(COUNTIF(空き状況確認テーブル!FO57:FR57,"△")&lt;&gt;0,"△","〇")))</f>
        <v>×</v>
      </c>
      <c r="FP51" s="222"/>
      <c r="FQ51" s="222"/>
      <c r="FR51" s="222"/>
      <c r="FS51" s="222" t="str">
        <f ca="1">IF(COUNTIF(空き状況確認テーブル!FS57:FV57,"×")&lt;&gt;0,"×",IF(COUNTIF(空き状況確認テーブル!FS57:FV57,"△")&lt;&gt;0,"△",IF(COUNTIF(空き状況確認テーブル!FS57:FV57,"△")&lt;&gt;0,"△","〇")))</f>
        <v>×</v>
      </c>
      <c r="FT51" s="222"/>
      <c r="FU51" s="222"/>
      <c r="FV51" s="222"/>
      <c r="FW51" s="219" t="str">
        <f ca="1">IF(COUNTIF(空き状況確認テーブル!FW57:FY57,"×")&lt;&gt;0,"×",IF(COUNTIF(空き状況確認テーブル!FW57:FY57,"△")&lt;&gt;0,"△",IF(COUNTIF(空き状況確認テーブル!FW57:FY57,"△")&lt;&gt;0,"△","〇")))</f>
        <v>×</v>
      </c>
      <c r="FX51" s="220"/>
      <c r="FY51" s="223"/>
    </row>
    <row r="52" spans="1:181">
      <c r="A52" s="47"/>
      <c r="B52" s="160" t="s">
        <v>358</v>
      </c>
      <c r="C52" s="199" t="s">
        <v>459</v>
      </c>
      <c r="D52" s="11" t="s">
        <v>197</v>
      </c>
      <c r="E52" s="10" t="str">
        <f>INDEX(施設情報!$D$1:$D$1000,MATCH(D52,施設情報!$C$1:$C$1000,0))</f>
        <v>1</v>
      </c>
      <c r="F52" s="11"/>
      <c r="G52" s="8" t="str">
        <f t="shared" si="22"/>
        <v>048-46391</v>
      </c>
      <c r="H52" s="10" t="str">
        <f t="shared" si="23"/>
        <v>048-46392</v>
      </c>
      <c r="I52" s="10" t="str">
        <f t="shared" si="24"/>
        <v>048-46393</v>
      </c>
      <c r="J52" s="10" t="str">
        <f t="shared" si="25"/>
        <v>048-46394</v>
      </c>
      <c r="K52" s="10" t="str">
        <f t="shared" si="26"/>
        <v>048-46395</v>
      </c>
      <c r="L52" s="10" t="str">
        <f t="shared" si="27"/>
        <v>048-46396</v>
      </c>
      <c r="M52" s="10" t="str">
        <f t="shared" si="28"/>
        <v>048-46397</v>
      </c>
      <c r="N52" s="121" t="str">
        <f ca="1">空き状況確認テーブル!N58</f>
        <v>△</v>
      </c>
      <c r="O52" s="122" t="str">
        <f ca="1">空き状況確認テーブル!O58</f>
        <v>△</v>
      </c>
      <c r="P52" s="122" t="str">
        <f ca="1">空き状況確認テーブル!P58</f>
        <v>△</v>
      </c>
      <c r="Q52" s="122" t="str">
        <f ca="1">空き状況確認テーブル!Q58</f>
        <v>△</v>
      </c>
      <c r="R52" s="122" t="str">
        <f ca="1">空き状況確認テーブル!R58</f>
        <v>△</v>
      </c>
      <c r="S52" s="122" t="str">
        <f ca="1">空き状況確認テーブル!S58</f>
        <v>△</v>
      </c>
      <c r="T52" s="219" t="str">
        <f ca="1">IF(COUNTIF(空き状況確認テーブル!T58:V58,"×")&lt;&gt;0,"×",IF(COUNTIF(空き状況確認テーブル!T58:V58,"△")&lt;&gt;0,"△",IF(COUNTIF(空き状況確認テーブル!T58:V58,"△")&lt;&gt;0,"△","〇")))</f>
        <v>×</v>
      </c>
      <c r="U52" s="220"/>
      <c r="V52" s="221"/>
      <c r="W52" s="222" t="str">
        <f ca="1">IF(COUNTIF(空き状況確認テーブル!W58:Z58,"×")&lt;&gt;0,"×",IF(COUNTIF(空き状況確認テーブル!W58:Z58,"△")&lt;&gt;0,"△",IF(COUNTIF(空き状況確認テーブル!W58:Z58,"△")&lt;&gt;0,"△","〇")))</f>
        <v>×</v>
      </c>
      <c r="X52" s="222"/>
      <c r="Y52" s="222"/>
      <c r="Z52" s="222"/>
      <c r="AA52" s="222" t="str">
        <f ca="1">IF(COUNTIF(空き状況確認テーブル!AA58:AD58,"×")&lt;&gt;0,"×",IF(COUNTIF(空き状況確認テーブル!AA58:AD58,"△")&lt;&gt;0,"△",IF(COUNTIF(空き状況確認テーブル!AA58:AD58,"△")&lt;&gt;0,"△","〇")))</f>
        <v>×</v>
      </c>
      <c r="AB52" s="222"/>
      <c r="AC52" s="222"/>
      <c r="AD52" s="222"/>
      <c r="AE52" s="222" t="str">
        <f ca="1">IF(COUNTIF(空き状況確認テーブル!AE58:AH58,"×")&lt;&gt;0,"×",IF(COUNTIF(空き状況確認テーブル!AE58:AH58,"△")&lt;&gt;0,"△",IF(COUNTIF(空き状況確認テーブル!AE58:AH58,"△")&lt;&gt;0,"△","〇")))</f>
        <v>×</v>
      </c>
      <c r="AF52" s="222"/>
      <c r="AG52" s="222"/>
      <c r="AH52" s="222"/>
      <c r="AI52" s="219" t="str">
        <f ca="1">IF(COUNTIF(空き状況確認テーブル!AI58:AK58,"×")&lt;&gt;0,"×",IF(COUNTIF(空き状況確認テーブル!AI58:AK58,"△")&lt;&gt;0,"△",IF(COUNTIF(空き状況確認テーブル!AI58:AK58,"△")&lt;&gt;0,"△","〇")))</f>
        <v>△</v>
      </c>
      <c r="AJ52" s="220"/>
      <c r="AK52" s="223"/>
      <c r="AL52" s="121" t="str">
        <f ca="1">空き状況確認テーブル!AL58</f>
        <v>△</v>
      </c>
      <c r="AM52" s="122" t="str">
        <f ca="1">空き状況確認テーブル!AM58</f>
        <v>△</v>
      </c>
      <c r="AN52" s="122" t="str">
        <f ca="1">空き状況確認テーブル!AN58</f>
        <v>△</v>
      </c>
      <c r="AO52" s="122" t="str">
        <f ca="1">空き状況確認テーブル!AO58</f>
        <v>△</v>
      </c>
      <c r="AP52" s="122" t="str">
        <f ca="1">空き状況確認テーブル!AP58</f>
        <v>△</v>
      </c>
      <c r="AQ52" s="122" t="str">
        <f ca="1">空き状況確認テーブル!AQ58</f>
        <v>△</v>
      </c>
      <c r="AR52" s="219" t="str">
        <f ca="1">IF(COUNTIF(空き状況確認テーブル!AR58:AT58,"×")&lt;&gt;0,"×",IF(COUNTIF(空き状況確認テーブル!AR58:AT58,"△")&lt;&gt;0,"△",IF(COUNTIF(空き状況確認テーブル!AR58:AT58,"△")&lt;&gt;0,"△","〇")))</f>
        <v>×</v>
      </c>
      <c r="AS52" s="220"/>
      <c r="AT52" s="221"/>
      <c r="AU52" s="222" t="str">
        <f ca="1">IF(COUNTIF(空き状況確認テーブル!AU58:AX58,"×")&lt;&gt;0,"×",IF(COUNTIF(空き状況確認テーブル!AU58:AX58,"△")&lt;&gt;0,"△",IF(COUNTIF(空き状況確認テーブル!AU58:AX58,"△")&lt;&gt;0,"△","〇")))</f>
        <v>×</v>
      </c>
      <c r="AV52" s="222"/>
      <c r="AW52" s="222"/>
      <c r="AX52" s="222"/>
      <c r="AY52" s="222" t="str">
        <f ca="1">IF(COUNTIF(空き状況確認テーブル!AY58:BB58,"×")&lt;&gt;0,"×",IF(COUNTIF(空き状況確認テーブル!AY58:BB58,"△")&lt;&gt;0,"△",IF(COUNTIF(空き状況確認テーブル!AY58:BB58,"△")&lt;&gt;0,"△","〇")))</f>
        <v>×</v>
      </c>
      <c r="AZ52" s="222"/>
      <c r="BA52" s="222"/>
      <c r="BB52" s="222"/>
      <c r="BC52" s="222" t="str">
        <f ca="1">IF(COUNTIF(空き状況確認テーブル!BC58:BF58,"×")&lt;&gt;0,"×",IF(COUNTIF(空き状況確認テーブル!BC58:BF58,"△")&lt;&gt;0,"△",IF(COUNTIF(空き状況確認テーブル!BC58:BF58,"△")&lt;&gt;0,"△","〇")))</f>
        <v>×</v>
      </c>
      <c r="BD52" s="222"/>
      <c r="BE52" s="222"/>
      <c r="BF52" s="222"/>
      <c r="BG52" s="219" t="str">
        <f ca="1">IF(COUNTIF(空き状況確認テーブル!BG58:BI58,"×")&lt;&gt;0,"×",IF(COUNTIF(空き状況確認テーブル!BG58:BI58,"△")&lt;&gt;0,"△",IF(COUNTIF(空き状況確認テーブル!BG58:BI58,"△")&lt;&gt;0,"△","〇")))</f>
        <v>△</v>
      </c>
      <c r="BH52" s="220"/>
      <c r="BI52" s="223"/>
      <c r="BJ52" s="121" t="str">
        <f ca="1">空き状況確認テーブル!BJ58</f>
        <v>△</v>
      </c>
      <c r="BK52" s="122" t="str">
        <f ca="1">空き状況確認テーブル!BK58</f>
        <v>△</v>
      </c>
      <c r="BL52" s="122" t="str">
        <f ca="1">空き状況確認テーブル!BL58</f>
        <v>△</v>
      </c>
      <c r="BM52" s="122" t="str">
        <f ca="1">空き状況確認テーブル!BM58</f>
        <v>△</v>
      </c>
      <c r="BN52" s="122" t="str">
        <f ca="1">空き状況確認テーブル!BN58</f>
        <v>△</v>
      </c>
      <c r="BO52" s="122" t="str">
        <f ca="1">空き状況確認テーブル!BO58</f>
        <v>△</v>
      </c>
      <c r="BP52" s="219" t="str">
        <f ca="1">IF(COUNTIF(空き状況確認テーブル!BP58:BR58,"×")&lt;&gt;0,"×",IF(COUNTIF(空き状況確認テーブル!BP58:BR58,"△")&lt;&gt;0,"△",IF(COUNTIF(空き状況確認テーブル!BP58:BR58,"△")&lt;&gt;0,"△","〇")))</f>
        <v>×</v>
      </c>
      <c r="BQ52" s="220"/>
      <c r="BR52" s="221"/>
      <c r="BS52" s="222" t="str">
        <f ca="1">IF(COUNTIF(空き状況確認テーブル!BS58:BV58,"×")&lt;&gt;0,"×",IF(COUNTIF(空き状況確認テーブル!BS58:BV58,"△")&lt;&gt;0,"△",IF(COUNTIF(空き状況確認テーブル!BS58:BV58,"△")&lt;&gt;0,"△","〇")))</f>
        <v>×</v>
      </c>
      <c r="BT52" s="222"/>
      <c r="BU52" s="222"/>
      <c r="BV52" s="222"/>
      <c r="BW52" s="222" t="str">
        <f ca="1">IF(COUNTIF(空き状況確認テーブル!BW58:BZ58,"×")&lt;&gt;0,"×",IF(COUNTIF(空き状況確認テーブル!BW58:BZ58,"△")&lt;&gt;0,"△",IF(COUNTIF(空き状況確認テーブル!BW58:BZ58,"△")&lt;&gt;0,"△","〇")))</f>
        <v>×</v>
      </c>
      <c r="BX52" s="222"/>
      <c r="BY52" s="222"/>
      <c r="BZ52" s="222"/>
      <c r="CA52" s="222" t="str">
        <f ca="1">IF(COUNTIF(空き状況確認テーブル!CA58:CD58,"×")&lt;&gt;0,"×",IF(COUNTIF(空き状況確認テーブル!CA58:CD58,"△")&lt;&gt;0,"△",IF(COUNTIF(空き状況確認テーブル!CA58:CD58,"△")&lt;&gt;0,"△","〇")))</f>
        <v>×</v>
      </c>
      <c r="CB52" s="222"/>
      <c r="CC52" s="222"/>
      <c r="CD52" s="222"/>
      <c r="CE52" s="219" t="str">
        <f ca="1">IF(COUNTIF(空き状況確認テーブル!CE58:CG58,"×")&lt;&gt;0,"×",IF(COUNTIF(空き状況確認テーブル!CE58:CG58,"△")&lt;&gt;0,"△",IF(COUNTIF(空き状況確認テーブル!CE58:CG58,"△")&lt;&gt;0,"△","〇")))</f>
        <v>△</v>
      </c>
      <c r="CF52" s="220"/>
      <c r="CG52" s="223"/>
      <c r="CH52" s="187" t="str">
        <f ca="1">空き状況確認テーブル!CH58</f>
        <v>△</v>
      </c>
      <c r="CI52" s="122" t="str">
        <f ca="1">空き状況確認テーブル!CI58</f>
        <v>△</v>
      </c>
      <c r="CJ52" s="122" t="str">
        <f ca="1">空き状況確認テーブル!CJ58</f>
        <v>△</v>
      </c>
      <c r="CK52" s="122" t="str">
        <f ca="1">空き状況確認テーブル!CK58</f>
        <v>△</v>
      </c>
      <c r="CL52" s="122" t="str">
        <f ca="1">空き状況確認テーブル!CL58</f>
        <v>△</v>
      </c>
      <c r="CM52" s="122" t="str">
        <f ca="1">空き状況確認テーブル!CM58</f>
        <v>△</v>
      </c>
      <c r="CN52" s="219" t="str">
        <f ca="1">IF(COUNTIF(空き状況確認テーブル!CN58:CP58,"×")&lt;&gt;0,"×",IF(COUNTIF(空き状況確認テーブル!CN58:CP58,"△")&lt;&gt;0,"△",IF(COUNTIF(空き状況確認テーブル!CN58:CP58,"△")&lt;&gt;0,"△","〇")))</f>
        <v>×</v>
      </c>
      <c r="CO52" s="220"/>
      <c r="CP52" s="221"/>
      <c r="CQ52" s="222" t="str">
        <f ca="1">IF(COUNTIF(空き状況確認テーブル!CQ58:CT58,"×")&lt;&gt;0,"×",IF(COUNTIF(空き状況確認テーブル!CQ58:CT58,"△")&lt;&gt;0,"△",IF(COUNTIF(空き状況確認テーブル!CQ58:CT58,"△")&lt;&gt;0,"△","〇")))</f>
        <v>×</v>
      </c>
      <c r="CR52" s="222"/>
      <c r="CS52" s="222"/>
      <c r="CT52" s="222"/>
      <c r="CU52" s="222" t="str">
        <f ca="1">IF(COUNTIF(空き状況確認テーブル!CU58:CX58,"×")&lt;&gt;0,"×",IF(COUNTIF(空き状況確認テーブル!CU58:CX58,"△")&lt;&gt;0,"△",IF(COUNTIF(空き状況確認テーブル!CU58:CX58,"△")&lt;&gt;0,"△","〇")))</f>
        <v>×</v>
      </c>
      <c r="CV52" s="222"/>
      <c r="CW52" s="222"/>
      <c r="CX52" s="222"/>
      <c r="CY52" s="222" t="str">
        <f ca="1">IF(COUNTIF(空き状況確認テーブル!CY58:DB58,"×")&lt;&gt;0,"×",IF(COUNTIF(空き状況確認テーブル!CY58:DB58,"△")&lt;&gt;0,"△",IF(COUNTIF(空き状況確認テーブル!CY58:DB58,"△")&lt;&gt;0,"△","〇")))</f>
        <v>×</v>
      </c>
      <c r="CZ52" s="222"/>
      <c r="DA52" s="222"/>
      <c r="DB52" s="222"/>
      <c r="DC52" s="219" t="str">
        <f ca="1">IF(COUNTIF(空き状況確認テーブル!DC58:DE58,"×")&lt;&gt;0,"×",IF(COUNTIF(空き状況確認テーブル!DC58:DE58,"△")&lt;&gt;0,"△",IF(COUNTIF(空き状況確認テーブル!DC58:DE58,"△")&lt;&gt;0,"△","〇")))</f>
        <v>△</v>
      </c>
      <c r="DD52" s="220"/>
      <c r="DE52" s="223"/>
      <c r="DF52" s="121" t="str">
        <f ca="1">空き状況確認テーブル!DF58</f>
        <v>△</v>
      </c>
      <c r="DG52" s="122" t="str">
        <f ca="1">空き状況確認テーブル!DG58</f>
        <v>△</v>
      </c>
      <c r="DH52" s="122" t="str">
        <f ca="1">空き状況確認テーブル!DH58</f>
        <v>△</v>
      </c>
      <c r="DI52" s="122" t="str">
        <f ca="1">空き状況確認テーブル!DI58</f>
        <v>△</v>
      </c>
      <c r="DJ52" s="122" t="str">
        <f ca="1">空き状況確認テーブル!DJ58</f>
        <v>△</v>
      </c>
      <c r="DK52" s="122" t="str">
        <f ca="1">空き状況確認テーブル!DK58</f>
        <v>△</v>
      </c>
      <c r="DL52" s="219" t="str">
        <f ca="1">IF(COUNTIF(空き状況確認テーブル!DL58:DN58,"×")&lt;&gt;0,"×",IF(COUNTIF(空き状況確認テーブル!DL58:DN58,"△")&lt;&gt;0,"△",IF(COUNTIF(空き状況確認テーブル!DL58:DN58,"△")&lt;&gt;0,"△","〇")))</f>
        <v>×</v>
      </c>
      <c r="DM52" s="220"/>
      <c r="DN52" s="221"/>
      <c r="DO52" s="222" t="str">
        <f ca="1">IF(COUNTIF(空き状況確認テーブル!DO58:DR58,"×")&lt;&gt;0,"×",IF(COUNTIF(空き状況確認テーブル!DO58:DR58,"△")&lt;&gt;0,"△",IF(COUNTIF(空き状況確認テーブル!DO58:DR58,"△")&lt;&gt;0,"△","〇")))</f>
        <v>×</v>
      </c>
      <c r="DP52" s="222"/>
      <c r="DQ52" s="222"/>
      <c r="DR52" s="222"/>
      <c r="DS52" s="222" t="str">
        <f ca="1">IF(COUNTIF(空き状況確認テーブル!DS58:DV58,"×")&lt;&gt;0,"×",IF(COUNTIF(空き状況確認テーブル!DS58:DV58,"△")&lt;&gt;0,"△",IF(COUNTIF(空き状況確認テーブル!DS58:DV58,"△")&lt;&gt;0,"△","〇")))</f>
        <v>×</v>
      </c>
      <c r="DT52" s="222"/>
      <c r="DU52" s="222"/>
      <c r="DV52" s="222"/>
      <c r="DW52" s="222" t="str">
        <f ca="1">IF(COUNTIF(空き状況確認テーブル!DW58:DZ58,"×")&lt;&gt;0,"×",IF(COUNTIF(空き状況確認テーブル!DW58:DZ58,"△")&lt;&gt;0,"△",IF(COUNTIF(空き状況確認テーブル!DW58:DZ58,"△")&lt;&gt;0,"△","〇")))</f>
        <v>×</v>
      </c>
      <c r="DX52" s="222"/>
      <c r="DY52" s="222"/>
      <c r="DZ52" s="222"/>
      <c r="EA52" s="219" t="str">
        <f ca="1">IF(COUNTIF(空き状況確認テーブル!EA58:EC58,"×")&lt;&gt;0,"×",IF(COUNTIF(空き状況確認テーブル!EA58:EC58,"△")&lt;&gt;0,"△",IF(COUNTIF(空き状況確認テーブル!EA58:EC58,"△")&lt;&gt;0,"△","〇")))</f>
        <v>△</v>
      </c>
      <c r="EB52" s="220"/>
      <c r="EC52" s="223"/>
      <c r="ED52" s="121" t="str">
        <f ca="1">空き状況確認テーブル!ED58</f>
        <v>×</v>
      </c>
      <c r="EE52" s="122" t="str">
        <f ca="1">空き状況確認テーブル!EE58</f>
        <v>×</v>
      </c>
      <c r="EF52" s="122" t="str">
        <f ca="1">空き状況確認テーブル!EF58</f>
        <v>×</v>
      </c>
      <c r="EG52" s="122" t="str">
        <f ca="1">空き状況確認テーブル!EG58</f>
        <v>×</v>
      </c>
      <c r="EH52" s="122" t="str">
        <f ca="1">空き状況確認テーブル!EH58</f>
        <v>×</v>
      </c>
      <c r="EI52" s="122" t="str">
        <f ca="1">空き状況確認テーブル!EI58</f>
        <v>×</v>
      </c>
      <c r="EJ52" s="219" t="str">
        <f ca="1">IF(COUNTIF(空き状況確認テーブル!EJ58:EL58,"×")&lt;&gt;0,"×",IF(COUNTIF(空き状況確認テーブル!EJ58:EL58,"△")&lt;&gt;0,"△",IF(COUNTIF(空き状況確認テーブル!EJ58:EL58,"△")&lt;&gt;0,"△","〇")))</f>
        <v>×</v>
      </c>
      <c r="EK52" s="220"/>
      <c r="EL52" s="221"/>
      <c r="EM52" s="222" t="str">
        <f ca="1">IF(COUNTIF(空き状況確認テーブル!EM58:EP58,"×")&lt;&gt;0,"×",IF(COUNTIF(空き状況確認テーブル!EM58:EP58,"△")&lt;&gt;0,"△",IF(COUNTIF(空き状況確認テーブル!EM58:EP58,"△")&lt;&gt;0,"△","〇")))</f>
        <v>×</v>
      </c>
      <c r="EN52" s="222"/>
      <c r="EO52" s="222"/>
      <c r="EP52" s="222"/>
      <c r="EQ52" s="222" t="str">
        <f ca="1">IF(COUNTIF(空き状況確認テーブル!EQ58:ET58,"×")&lt;&gt;0,"×",IF(COUNTIF(空き状況確認テーブル!EQ58:ET58,"△")&lt;&gt;0,"△",IF(COUNTIF(空き状況確認テーブル!EQ58:ET58,"△")&lt;&gt;0,"△","〇")))</f>
        <v>×</v>
      </c>
      <c r="ER52" s="222"/>
      <c r="ES52" s="222"/>
      <c r="ET52" s="222"/>
      <c r="EU52" s="222" t="str">
        <f ca="1">IF(COUNTIF(空き状況確認テーブル!EU58:EX58,"×")&lt;&gt;0,"×",IF(COUNTIF(空き状況確認テーブル!EU58:EX58,"△")&lt;&gt;0,"△",IF(COUNTIF(空き状況確認テーブル!EU58:EX58,"△")&lt;&gt;0,"△","〇")))</f>
        <v>×</v>
      </c>
      <c r="EV52" s="222"/>
      <c r="EW52" s="222"/>
      <c r="EX52" s="222"/>
      <c r="EY52" s="219" t="str">
        <f ca="1">IF(COUNTIF(空き状況確認テーブル!EY58:FA58,"×")&lt;&gt;0,"×",IF(COUNTIF(空き状況確認テーブル!EY58:FA58,"△")&lt;&gt;0,"△",IF(COUNTIF(空き状況確認テーブル!EY58:FA58,"△")&lt;&gt;0,"△","〇")))</f>
        <v>×</v>
      </c>
      <c r="EZ52" s="220"/>
      <c r="FA52" s="223"/>
      <c r="FB52" s="121" t="str">
        <f ca="1">空き状況確認テーブル!FB58</f>
        <v>×</v>
      </c>
      <c r="FC52" s="122" t="str">
        <f ca="1">空き状況確認テーブル!FC58</f>
        <v>×</v>
      </c>
      <c r="FD52" s="122" t="str">
        <f ca="1">空き状況確認テーブル!FD58</f>
        <v>×</v>
      </c>
      <c r="FE52" s="122" t="str">
        <f ca="1">空き状況確認テーブル!FE58</f>
        <v>×</v>
      </c>
      <c r="FF52" s="122" t="str">
        <f ca="1">空き状況確認テーブル!FF58</f>
        <v>×</v>
      </c>
      <c r="FG52" s="122" t="str">
        <f ca="1">空き状況確認テーブル!FG58</f>
        <v>×</v>
      </c>
      <c r="FH52" s="219" t="str">
        <f ca="1">IF(COUNTIF(空き状況確認テーブル!FH58:FJ58,"×")&lt;&gt;0,"×",IF(COUNTIF(空き状況確認テーブル!FH58:FJ58,"△")&lt;&gt;0,"△",IF(COUNTIF(空き状況確認テーブル!FH58:FJ58,"△")&lt;&gt;0,"△","〇")))</f>
        <v>×</v>
      </c>
      <c r="FI52" s="220"/>
      <c r="FJ52" s="221"/>
      <c r="FK52" s="222" t="str">
        <f ca="1">IF(COUNTIF(空き状況確認テーブル!FK58:FN58,"×")&lt;&gt;0,"×",IF(COUNTIF(空き状況確認テーブル!FK58:FN58,"△")&lt;&gt;0,"△",IF(COUNTIF(空き状況確認テーブル!FK58:FN58,"△")&lt;&gt;0,"△","〇")))</f>
        <v>×</v>
      </c>
      <c r="FL52" s="222"/>
      <c r="FM52" s="222"/>
      <c r="FN52" s="222"/>
      <c r="FO52" s="222" t="str">
        <f ca="1">IF(COUNTIF(空き状況確認テーブル!FO58:FR58,"×")&lt;&gt;0,"×",IF(COUNTIF(空き状況確認テーブル!FO58:FR58,"△")&lt;&gt;0,"△",IF(COUNTIF(空き状況確認テーブル!FO58:FR58,"△")&lt;&gt;0,"△","〇")))</f>
        <v>×</v>
      </c>
      <c r="FP52" s="222"/>
      <c r="FQ52" s="222"/>
      <c r="FR52" s="222"/>
      <c r="FS52" s="222" t="str">
        <f ca="1">IF(COUNTIF(空き状況確認テーブル!FS58:FV58,"×")&lt;&gt;0,"×",IF(COUNTIF(空き状況確認テーブル!FS58:FV58,"△")&lt;&gt;0,"△",IF(COUNTIF(空き状況確認テーブル!FS58:FV58,"△")&lt;&gt;0,"△","〇")))</f>
        <v>×</v>
      </c>
      <c r="FT52" s="222"/>
      <c r="FU52" s="222"/>
      <c r="FV52" s="222"/>
      <c r="FW52" s="219" t="str">
        <f ca="1">IF(COUNTIF(空き状況確認テーブル!FW58:FY58,"×")&lt;&gt;0,"×",IF(COUNTIF(空き状況確認テーブル!FW58:FY58,"△")&lt;&gt;0,"△",IF(COUNTIF(空き状況確認テーブル!FW58:FY58,"△")&lt;&gt;0,"△","〇")))</f>
        <v>×</v>
      </c>
      <c r="FX52" s="220"/>
      <c r="FY52" s="223"/>
    </row>
    <row r="53" spans="1:181">
      <c r="A53" s="47"/>
      <c r="B53" s="160" t="s">
        <v>358</v>
      </c>
      <c r="C53" s="199" t="s">
        <v>460</v>
      </c>
      <c r="D53" s="11" t="s">
        <v>198</v>
      </c>
      <c r="E53" s="10" t="str">
        <f>INDEX(施設情報!$D$1:$D$1000,MATCH(D53,施設情報!$C$1:$C$1000,0))</f>
        <v>1</v>
      </c>
      <c r="F53" s="11"/>
      <c r="G53" s="8" t="str">
        <f t="shared" si="22"/>
        <v>049-46391</v>
      </c>
      <c r="H53" s="10" t="str">
        <f t="shared" si="23"/>
        <v>049-46392</v>
      </c>
      <c r="I53" s="10" t="str">
        <f t="shared" si="24"/>
        <v>049-46393</v>
      </c>
      <c r="J53" s="10" t="str">
        <f t="shared" si="25"/>
        <v>049-46394</v>
      </c>
      <c r="K53" s="10" t="str">
        <f t="shared" si="26"/>
        <v>049-46395</v>
      </c>
      <c r="L53" s="10" t="str">
        <f t="shared" si="27"/>
        <v>049-46396</v>
      </c>
      <c r="M53" s="10" t="str">
        <f t="shared" si="28"/>
        <v>049-46397</v>
      </c>
      <c r="N53" s="121" t="str">
        <f ca="1">空き状況確認テーブル!N59</f>
        <v>△</v>
      </c>
      <c r="O53" s="122" t="str">
        <f ca="1">空き状況確認テーブル!O59</f>
        <v>△</v>
      </c>
      <c r="P53" s="122" t="str">
        <f ca="1">空き状況確認テーブル!P59</f>
        <v>△</v>
      </c>
      <c r="Q53" s="122" t="str">
        <f ca="1">空き状況確認テーブル!Q59</f>
        <v>△</v>
      </c>
      <c r="R53" s="122" t="str">
        <f ca="1">空き状況確認テーブル!R59</f>
        <v>△</v>
      </c>
      <c r="S53" s="122" t="str">
        <f ca="1">空き状況確認テーブル!S59</f>
        <v>△</v>
      </c>
      <c r="T53" s="219" t="str">
        <f ca="1">IF(COUNTIF(空き状況確認テーブル!T59:V59,"×")&lt;&gt;0,"×",IF(COUNTIF(空き状況確認テーブル!T59:V59,"△")&lt;&gt;0,"△",IF(COUNTIF(空き状況確認テーブル!T59:V59,"△")&lt;&gt;0,"△","〇")))</f>
        <v>×</v>
      </c>
      <c r="U53" s="220"/>
      <c r="V53" s="221"/>
      <c r="W53" s="222" t="str">
        <f ca="1">IF(COUNTIF(空き状況確認テーブル!W59:Z59,"×")&lt;&gt;0,"×",IF(COUNTIF(空き状況確認テーブル!W59:Z59,"△")&lt;&gt;0,"△",IF(COUNTIF(空き状況確認テーブル!W59:Z59,"△")&lt;&gt;0,"△","〇")))</f>
        <v>×</v>
      </c>
      <c r="X53" s="222"/>
      <c r="Y53" s="222"/>
      <c r="Z53" s="222"/>
      <c r="AA53" s="222" t="str">
        <f ca="1">IF(COUNTIF(空き状況確認テーブル!AA59:AD59,"×")&lt;&gt;0,"×",IF(COUNTIF(空き状況確認テーブル!AA59:AD59,"△")&lt;&gt;0,"△",IF(COUNTIF(空き状況確認テーブル!AA59:AD59,"△")&lt;&gt;0,"△","〇")))</f>
        <v>×</v>
      </c>
      <c r="AB53" s="222"/>
      <c r="AC53" s="222"/>
      <c r="AD53" s="222"/>
      <c r="AE53" s="222" t="str">
        <f ca="1">IF(COUNTIF(空き状況確認テーブル!AE59:AH59,"×")&lt;&gt;0,"×",IF(COUNTIF(空き状況確認テーブル!AE59:AH59,"△")&lt;&gt;0,"△",IF(COUNTIF(空き状況確認テーブル!AE59:AH59,"△")&lt;&gt;0,"△","〇")))</f>
        <v>×</v>
      </c>
      <c r="AF53" s="222"/>
      <c r="AG53" s="222"/>
      <c r="AH53" s="222"/>
      <c r="AI53" s="219" t="str">
        <f ca="1">IF(COUNTIF(空き状況確認テーブル!AI59:AK59,"×")&lt;&gt;0,"×",IF(COUNTIF(空き状況確認テーブル!AI59:AK59,"△")&lt;&gt;0,"△",IF(COUNTIF(空き状況確認テーブル!AI59:AK59,"△")&lt;&gt;0,"△","〇")))</f>
        <v>△</v>
      </c>
      <c r="AJ53" s="220"/>
      <c r="AK53" s="223"/>
      <c r="AL53" s="121" t="str">
        <f ca="1">空き状況確認テーブル!AL59</f>
        <v>△</v>
      </c>
      <c r="AM53" s="122" t="str">
        <f ca="1">空き状況確認テーブル!AM59</f>
        <v>△</v>
      </c>
      <c r="AN53" s="122" t="str">
        <f ca="1">空き状況確認テーブル!AN59</f>
        <v>△</v>
      </c>
      <c r="AO53" s="122" t="str">
        <f ca="1">空き状況確認テーブル!AO59</f>
        <v>△</v>
      </c>
      <c r="AP53" s="122" t="str">
        <f ca="1">空き状況確認テーブル!AP59</f>
        <v>△</v>
      </c>
      <c r="AQ53" s="122" t="str">
        <f ca="1">空き状況確認テーブル!AQ59</f>
        <v>△</v>
      </c>
      <c r="AR53" s="219" t="str">
        <f ca="1">IF(COUNTIF(空き状況確認テーブル!AR59:AT59,"×")&lt;&gt;0,"×",IF(COUNTIF(空き状況確認テーブル!AR59:AT59,"△")&lt;&gt;0,"△",IF(COUNTIF(空き状況確認テーブル!AR59:AT59,"△")&lt;&gt;0,"△","〇")))</f>
        <v>×</v>
      </c>
      <c r="AS53" s="220"/>
      <c r="AT53" s="221"/>
      <c r="AU53" s="222" t="str">
        <f ca="1">IF(COUNTIF(空き状況確認テーブル!AU59:AX59,"×")&lt;&gt;0,"×",IF(COUNTIF(空き状況確認テーブル!AU59:AX59,"△")&lt;&gt;0,"△",IF(COUNTIF(空き状況確認テーブル!AU59:AX59,"△")&lt;&gt;0,"△","〇")))</f>
        <v>×</v>
      </c>
      <c r="AV53" s="222"/>
      <c r="AW53" s="222"/>
      <c r="AX53" s="222"/>
      <c r="AY53" s="222" t="str">
        <f ca="1">IF(COUNTIF(空き状況確認テーブル!AY59:BB59,"×")&lt;&gt;0,"×",IF(COUNTIF(空き状況確認テーブル!AY59:BB59,"△")&lt;&gt;0,"△",IF(COUNTIF(空き状況確認テーブル!AY59:BB59,"△")&lt;&gt;0,"△","〇")))</f>
        <v>×</v>
      </c>
      <c r="AZ53" s="222"/>
      <c r="BA53" s="222"/>
      <c r="BB53" s="222"/>
      <c r="BC53" s="222" t="str">
        <f ca="1">IF(COUNTIF(空き状況確認テーブル!BC59:BF59,"×")&lt;&gt;0,"×",IF(COUNTIF(空き状況確認テーブル!BC59:BF59,"△")&lt;&gt;0,"△",IF(COUNTIF(空き状況確認テーブル!BC59:BF59,"△")&lt;&gt;0,"△","〇")))</f>
        <v>×</v>
      </c>
      <c r="BD53" s="222"/>
      <c r="BE53" s="222"/>
      <c r="BF53" s="222"/>
      <c r="BG53" s="219" t="str">
        <f ca="1">IF(COUNTIF(空き状況確認テーブル!BG59:BI59,"×")&lt;&gt;0,"×",IF(COUNTIF(空き状況確認テーブル!BG59:BI59,"△")&lt;&gt;0,"△",IF(COUNTIF(空き状況確認テーブル!BG59:BI59,"△")&lt;&gt;0,"△","〇")))</f>
        <v>△</v>
      </c>
      <c r="BH53" s="220"/>
      <c r="BI53" s="223"/>
      <c r="BJ53" s="121" t="str">
        <f ca="1">空き状況確認テーブル!BJ59</f>
        <v>△</v>
      </c>
      <c r="BK53" s="122" t="str">
        <f ca="1">空き状況確認テーブル!BK59</f>
        <v>△</v>
      </c>
      <c r="BL53" s="122" t="str">
        <f ca="1">空き状況確認テーブル!BL59</f>
        <v>△</v>
      </c>
      <c r="BM53" s="122" t="str">
        <f ca="1">空き状況確認テーブル!BM59</f>
        <v>△</v>
      </c>
      <c r="BN53" s="122" t="str">
        <f ca="1">空き状況確認テーブル!BN59</f>
        <v>△</v>
      </c>
      <c r="BO53" s="122" t="str">
        <f ca="1">空き状況確認テーブル!BO59</f>
        <v>△</v>
      </c>
      <c r="BP53" s="219" t="str">
        <f ca="1">IF(COUNTIF(空き状況確認テーブル!BP59:BR59,"×")&lt;&gt;0,"×",IF(COUNTIF(空き状況確認テーブル!BP59:BR59,"△")&lt;&gt;0,"△",IF(COUNTIF(空き状況確認テーブル!BP59:BR59,"△")&lt;&gt;0,"△","〇")))</f>
        <v>×</v>
      </c>
      <c r="BQ53" s="220"/>
      <c r="BR53" s="221"/>
      <c r="BS53" s="222" t="str">
        <f ca="1">IF(COUNTIF(空き状況確認テーブル!BS59:BV59,"×")&lt;&gt;0,"×",IF(COUNTIF(空き状況確認テーブル!BS59:BV59,"△")&lt;&gt;0,"△",IF(COUNTIF(空き状況確認テーブル!BS59:BV59,"△")&lt;&gt;0,"△","〇")))</f>
        <v>×</v>
      </c>
      <c r="BT53" s="222"/>
      <c r="BU53" s="222"/>
      <c r="BV53" s="222"/>
      <c r="BW53" s="222" t="str">
        <f ca="1">IF(COUNTIF(空き状況確認テーブル!BW59:BZ59,"×")&lt;&gt;0,"×",IF(COUNTIF(空き状況確認テーブル!BW59:BZ59,"△")&lt;&gt;0,"△",IF(COUNTIF(空き状況確認テーブル!BW59:BZ59,"△")&lt;&gt;0,"△","〇")))</f>
        <v>×</v>
      </c>
      <c r="BX53" s="222"/>
      <c r="BY53" s="222"/>
      <c r="BZ53" s="222"/>
      <c r="CA53" s="222" t="str">
        <f ca="1">IF(COUNTIF(空き状況確認テーブル!CA59:CD59,"×")&lt;&gt;0,"×",IF(COUNTIF(空き状況確認テーブル!CA59:CD59,"△")&lt;&gt;0,"△",IF(COUNTIF(空き状況確認テーブル!CA59:CD59,"△")&lt;&gt;0,"△","〇")))</f>
        <v>×</v>
      </c>
      <c r="CB53" s="222"/>
      <c r="CC53" s="222"/>
      <c r="CD53" s="222"/>
      <c r="CE53" s="219" t="str">
        <f ca="1">IF(COUNTIF(空き状況確認テーブル!CE59:CG59,"×")&lt;&gt;0,"×",IF(COUNTIF(空き状況確認テーブル!CE59:CG59,"△")&lt;&gt;0,"△",IF(COUNTIF(空き状況確認テーブル!CE59:CG59,"△")&lt;&gt;0,"△","〇")))</f>
        <v>△</v>
      </c>
      <c r="CF53" s="220"/>
      <c r="CG53" s="223"/>
      <c r="CH53" s="187" t="str">
        <f ca="1">空き状況確認テーブル!CH59</f>
        <v>△</v>
      </c>
      <c r="CI53" s="122" t="str">
        <f ca="1">空き状況確認テーブル!CI59</f>
        <v>△</v>
      </c>
      <c r="CJ53" s="122" t="str">
        <f ca="1">空き状況確認テーブル!CJ59</f>
        <v>△</v>
      </c>
      <c r="CK53" s="122" t="str">
        <f ca="1">空き状況確認テーブル!CK59</f>
        <v>△</v>
      </c>
      <c r="CL53" s="122" t="str">
        <f ca="1">空き状況確認テーブル!CL59</f>
        <v>△</v>
      </c>
      <c r="CM53" s="122" t="str">
        <f ca="1">空き状況確認テーブル!CM59</f>
        <v>△</v>
      </c>
      <c r="CN53" s="219" t="str">
        <f ca="1">IF(COUNTIF(空き状況確認テーブル!CN59:CP59,"×")&lt;&gt;0,"×",IF(COUNTIF(空き状況確認テーブル!CN59:CP59,"△")&lt;&gt;0,"△",IF(COUNTIF(空き状況確認テーブル!CN59:CP59,"△")&lt;&gt;0,"△","〇")))</f>
        <v>×</v>
      </c>
      <c r="CO53" s="220"/>
      <c r="CP53" s="221"/>
      <c r="CQ53" s="222" t="str">
        <f ca="1">IF(COUNTIF(空き状況確認テーブル!CQ59:CT59,"×")&lt;&gt;0,"×",IF(COUNTIF(空き状況確認テーブル!CQ59:CT59,"△")&lt;&gt;0,"△",IF(COUNTIF(空き状況確認テーブル!CQ59:CT59,"△")&lt;&gt;0,"△","〇")))</f>
        <v>×</v>
      </c>
      <c r="CR53" s="222"/>
      <c r="CS53" s="222"/>
      <c r="CT53" s="222"/>
      <c r="CU53" s="222" t="str">
        <f ca="1">IF(COUNTIF(空き状況確認テーブル!CU59:CX59,"×")&lt;&gt;0,"×",IF(COUNTIF(空き状況確認テーブル!CU59:CX59,"△")&lt;&gt;0,"△",IF(COUNTIF(空き状況確認テーブル!CU59:CX59,"△")&lt;&gt;0,"△","〇")))</f>
        <v>×</v>
      </c>
      <c r="CV53" s="222"/>
      <c r="CW53" s="222"/>
      <c r="CX53" s="222"/>
      <c r="CY53" s="222" t="str">
        <f ca="1">IF(COUNTIF(空き状況確認テーブル!CY59:DB59,"×")&lt;&gt;0,"×",IF(COUNTIF(空き状況確認テーブル!CY59:DB59,"△")&lt;&gt;0,"△",IF(COUNTIF(空き状況確認テーブル!CY59:DB59,"△")&lt;&gt;0,"△","〇")))</f>
        <v>×</v>
      </c>
      <c r="CZ53" s="222"/>
      <c r="DA53" s="222"/>
      <c r="DB53" s="222"/>
      <c r="DC53" s="219" t="str">
        <f ca="1">IF(COUNTIF(空き状況確認テーブル!DC59:DE59,"×")&lt;&gt;0,"×",IF(COUNTIF(空き状況確認テーブル!DC59:DE59,"△")&lt;&gt;0,"△",IF(COUNTIF(空き状況確認テーブル!DC59:DE59,"△")&lt;&gt;0,"△","〇")))</f>
        <v>△</v>
      </c>
      <c r="DD53" s="220"/>
      <c r="DE53" s="223"/>
      <c r="DF53" s="121" t="str">
        <f ca="1">空き状況確認テーブル!DF59</f>
        <v>△</v>
      </c>
      <c r="DG53" s="122" t="str">
        <f ca="1">空き状況確認テーブル!DG59</f>
        <v>△</v>
      </c>
      <c r="DH53" s="122" t="str">
        <f ca="1">空き状況確認テーブル!DH59</f>
        <v>△</v>
      </c>
      <c r="DI53" s="122" t="str">
        <f ca="1">空き状況確認テーブル!DI59</f>
        <v>△</v>
      </c>
      <c r="DJ53" s="122" t="str">
        <f ca="1">空き状況確認テーブル!DJ59</f>
        <v>△</v>
      </c>
      <c r="DK53" s="122" t="str">
        <f ca="1">空き状況確認テーブル!DK59</f>
        <v>△</v>
      </c>
      <c r="DL53" s="219" t="str">
        <f ca="1">IF(COUNTIF(空き状況確認テーブル!DL59:DN59,"×")&lt;&gt;0,"×",IF(COUNTIF(空き状況確認テーブル!DL59:DN59,"△")&lt;&gt;0,"△",IF(COUNTIF(空き状況確認テーブル!DL59:DN59,"△")&lt;&gt;0,"△","〇")))</f>
        <v>×</v>
      </c>
      <c r="DM53" s="220"/>
      <c r="DN53" s="221"/>
      <c r="DO53" s="222" t="str">
        <f ca="1">IF(COUNTIF(空き状況確認テーブル!DO59:DR59,"×")&lt;&gt;0,"×",IF(COUNTIF(空き状況確認テーブル!DO59:DR59,"△")&lt;&gt;0,"△",IF(COUNTIF(空き状況確認テーブル!DO59:DR59,"△")&lt;&gt;0,"△","〇")))</f>
        <v>×</v>
      </c>
      <c r="DP53" s="222"/>
      <c r="DQ53" s="222"/>
      <c r="DR53" s="222"/>
      <c r="DS53" s="222" t="str">
        <f ca="1">IF(COUNTIF(空き状況確認テーブル!DS59:DV59,"×")&lt;&gt;0,"×",IF(COUNTIF(空き状況確認テーブル!DS59:DV59,"△")&lt;&gt;0,"△",IF(COUNTIF(空き状況確認テーブル!DS59:DV59,"△")&lt;&gt;0,"△","〇")))</f>
        <v>×</v>
      </c>
      <c r="DT53" s="222"/>
      <c r="DU53" s="222"/>
      <c r="DV53" s="222"/>
      <c r="DW53" s="222" t="str">
        <f ca="1">IF(COUNTIF(空き状況確認テーブル!DW59:DZ59,"×")&lt;&gt;0,"×",IF(COUNTIF(空き状況確認テーブル!DW59:DZ59,"△")&lt;&gt;0,"△",IF(COUNTIF(空き状況確認テーブル!DW59:DZ59,"△")&lt;&gt;0,"△","〇")))</f>
        <v>×</v>
      </c>
      <c r="DX53" s="222"/>
      <c r="DY53" s="222"/>
      <c r="DZ53" s="222"/>
      <c r="EA53" s="219" t="str">
        <f ca="1">IF(COUNTIF(空き状況確認テーブル!EA59:EC59,"×")&lt;&gt;0,"×",IF(COUNTIF(空き状況確認テーブル!EA59:EC59,"△")&lt;&gt;0,"△",IF(COUNTIF(空き状況確認テーブル!EA59:EC59,"△")&lt;&gt;0,"△","〇")))</f>
        <v>△</v>
      </c>
      <c r="EB53" s="220"/>
      <c r="EC53" s="223"/>
      <c r="ED53" s="121" t="str">
        <f ca="1">空き状況確認テーブル!ED59</f>
        <v>×</v>
      </c>
      <c r="EE53" s="122" t="str">
        <f ca="1">空き状況確認テーブル!EE59</f>
        <v>×</v>
      </c>
      <c r="EF53" s="122" t="str">
        <f ca="1">空き状況確認テーブル!EF59</f>
        <v>×</v>
      </c>
      <c r="EG53" s="122" t="str">
        <f ca="1">空き状況確認テーブル!EG59</f>
        <v>×</v>
      </c>
      <c r="EH53" s="122" t="str">
        <f ca="1">空き状況確認テーブル!EH59</f>
        <v>×</v>
      </c>
      <c r="EI53" s="122" t="str">
        <f ca="1">空き状況確認テーブル!EI59</f>
        <v>×</v>
      </c>
      <c r="EJ53" s="219" t="str">
        <f ca="1">IF(COUNTIF(空き状況確認テーブル!EJ59:EL59,"×")&lt;&gt;0,"×",IF(COUNTIF(空き状況確認テーブル!EJ59:EL59,"△")&lt;&gt;0,"△",IF(COUNTIF(空き状況確認テーブル!EJ59:EL59,"△")&lt;&gt;0,"△","〇")))</f>
        <v>×</v>
      </c>
      <c r="EK53" s="220"/>
      <c r="EL53" s="221"/>
      <c r="EM53" s="222" t="str">
        <f ca="1">IF(COUNTIF(空き状況確認テーブル!EM59:EP59,"×")&lt;&gt;0,"×",IF(COUNTIF(空き状況確認テーブル!EM59:EP59,"△")&lt;&gt;0,"△",IF(COUNTIF(空き状況確認テーブル!EM59:EP59,"△")&lt;&gt;0,"△","〇")))</f>
        <v>×</v>
      </c>
      <c r="EN53" s="222"/>
      <c r="EO53" s="222"/>
      <c r="EP53" s="222"/>
      <c r="EQ53" s="222" t="str">
        <f ca="1">IF(COUNTIF(空き状況確認テーブル!EQ59:ET59,"×")&lt;&gt;0,"×",IF(COUNTIF(空き状況確認テーブル!EQ59:ET59,"△")&lt;&gt;0,"△",IF(COUNTIF(空き状況確認テーブル!EQ59:ET59,"△")&lt;&gt;0,"△","〇")))</f>
        <v>×</v>
      </c>
      <c r="ER53" s="222"/>
      <c r="ES53" s="222"/>
      <c r="ET53" s="222"/>
      <c r="EU53" s="222" t="str">
        <f ca="1">IF(COUNTIF(空き状況確認テーブル!EU59:EX59,"×")&lt;&gt;0,"×",IF(COUNTIF(空き状況確認テーブル!EU59:EX59,"△")&lt;&gt;0,"△",IF(COUNTIF(空き状況確認テーブル!EU59:EX59,"△")&lt;&gt;0,"△","〇")))</f>
        <v>×</v>
      </c>
      <c r="EV53" s="222"/>
      <c r="EW53" s="222"/>
      <c r="EX53" s="222"/>
      <c r="EY53" s="219" t="str">
        <f ca="1">IF(COUNTIF(空き状況確認テーブル!EY59:FA59,"×")&lt;&gt;0,"×",IF(COUNTIF(空き状況確認テーブル!EY59:FA59,"△")&lt;&gt;0,"△",IF(COUNTIF(空き状況確認テーブル!EY59:FA59,"△")&lt;&gt;0,"△","〇")))</f>
        <v>×</v>
      </c>
      <c r="EZ53" s="220"/>
      <c r="FA53" s="223"/>
      <c r="FB53" s="121" t="str">
        <f ca="1">空き状況確認テーブル!FB59</f>
        <v>×</v>
      </c>
      <c r="FC53" s="122" t="str">
        <f ca="1">空き状況確認テーブル!FC59</f>
        <v>×</v>
      </c>
      <c r="FD53" s="122" t="str">
        <f ca="1">空き状況確認テーブル!FD59</f>
        <v>×</v>
      </c>
      <c r="FE53" s="122" t="str">
        <f ca="1">空き状況確認テーブル!FE59</f>
        <v>×</v>
      </c>
      <c r="FF53" s="122" t="str">
        <f ca="1">空き状況確認テーブル!FF59</f>
        <v>×</v>
      </c>
      <c r="FG53" s="122" t="str">
        <f ca="1">空き状況確認テーブル!FG59</f>
        <v>×</v>
      </c>
      <c r="FH53" s="219" t="str">
        <f ca="1">IF(COUNTIF(空き状況確認テーブル!FH59:FJ59,"×")&lt;&gt;0,"×",IF(COUNTIF(空き状況確認テーブル!FH59:FJ59,"△")&lt;&gt;0,"△",IF(COUNTIF(空き状況確認テーブル!FH59:FJ59,"△")&lt;&gt;0,"△","〇")))</f>
        <v>×</v>
      </c>
      <c r="FI53" s="220"/>
      <c r="FJ53" s="221"/>
      <c r="FK53" s="222" t="str">
        <f ca="1">IF(COUNTIF(空き状況確認テーブル!FK59:FN59,"×")&lt;&gt;0,"×",IF(COUNTIF(空き状況確認テーブル!FK59:FN59,"△")&lt;&gt;0,"△",IF(COUNTIF(空き状況確認テーブル!FK59:FN59,"△")&lt;&gt;0,"△","〇")))</f>
        <v>×</v>
      </c>
      <c r="FL53" s="222"/>
      <c r="FM53" s="222"/>
      <c r="FN53" s="222"/>
      <c r="FO53" s="222" t="str">
        <f ca="1">IF(COUNTIF(空き状況確認テーブル!FO59:FR59,"×")&lt;&gt;0,"×",IF(COUNTIF(空き状況確認テーブル!FO59:FR59,"△")&lt;&gt;0,"△",IF(COUNTIF(空き状況確認テーブル!FO59:FR59,"△")&lt;&gt;0,"△","〇")))</f>
        <v>×</v>
      </c>
      <c r="FP53" s="222"/>
      <c r="FQ53" s="222"/>
      <c r="FR53" s="222"/>
      <c r="FS53" s="222" t="str">
        <f ca="1">IF(COUNTIF(空き状況確認テーブル!FS59:FV59,"×")&lt;&gt;0,"×",IF(COUNTIF(空き状況確認テーブル!FS59:FV59,"△")&lt;&gt;0,"△",IF(COUNTIF(空き状況確認テーブル!FS59:FV59,"△")&lt;&gt;0,"△","〇")))</f>
        <v>×</v>
      </c>
      <c r="FT53" s="222"/>
      <c r="FU53" s="222"/>
      <c r="FV53" s="222"/>
      <c r="FW53" s="219" t="str">
        <f ca="1">IF(COUNTIF(空き状況確認テーブル!FW59:FY59,"×")&lt;&gt;0,"×",IF(COUNTIF(空き状況確認テーブル!FW59:FY59,"△")&lt;&gt;0,"△",IF(COUNTIF(空き状況確認テーブル!FW59:FY59,"△")&lt;&gt;0,"△","〇")))</f>
        <v>×</v>
      </c>
      <c r="FX53" s="220"/>
      <c r="FY53" s="223"/>
    </row>
    <row r="54" spans="1:181">
      <c r="A54" s="47"/>
      <c r="B54" s="161" t="s">
        <v>358</v>
      </c>
      <c r="C54" s="199" t="s">
        <v>461</v>
      </c>
      <c r="D54" s="11" t="s">
        <v>403</v>
      </c>
      <c r="E54" s="10" t="str">
        <f>INDEX(施設情報!$D$1:$D$1000,MATCH(D54,施設情報!$C$1:$C$1000,0))</f>
        <v>1</v>
      </c>
      <c r="F54" s="11"/>
      <c r="G54" s="8" t="str">
        <f t="shared" si="22"/>
        <v>050-46391</v>
      </c>
      <c r="H54" s="10" t="str">
        <f t="shared" si="23"/>
        <v>050-46392</v>
      </c>
      <c r="I54" s="10" t="str">
        <f t="shared" si="24"/>
        <v>050-46393</v>
      </c>
      <c r="J54" s="10" t="str">
        <f t="shared" si="25"/>
        <v>050-46394</v>
      </c>
      <c r="K54" s="10" t="str">
        <f t="shared" si="26"/>
        <v>050-46395</v>
      </c>
      <c r="L54" s="10" t="str">
        <f t="shared" si="27"/>
        <v>050-46396</v>
      </c>
      <c r="M54" s="10" t="str">
        <f t="shared" si="28"/>
        <v>050-46397</v>
      </c>
      <c r="N54" s="121" t="str">
        <f ca="1">空き状況確認テーブル!N60</f>
        <v>△</v>
      </c>
      <c r="O54" s="122" t="str">
        <f ca="1">空き状況確認テーブル!O60</f>
        <v>△</v>
      </c>
      <c r="P54" s="122" t="str">
        <f ca="1">空き状況確認テーブル!P60</f>
        <v>△</v>
      </c>
      <c r="Q54" s="122" t="str">
        <f ca="1">空き状況確認テーブル!Q60</f>
        <v>△</v>
      </c>
      <c r="R54" s="122" t="str">
        <f ca="1">空き状況確認テーブル!R60</f>
        <v>△</v>
      </c>
      <c r="S54" s="122" t="str">
        <f ca="1">空き状況確認テーブル!S60</f>
        <v>△</v>
      </c>
      <c r="T54" s="219" t="str">
        <f ca="1">IF(COUNTIF(空き状況確認テーブル!T60:V60,"×")&lt;&gt;0,"×",IF(COUNTIF(空き状況確認テーブル!T60:V60,"△")&lt;&gt;0,"△",IF(COUNTIF(空き状況確認テーブル!T60:V60,"△")&lt;&gt;0,"△","〇")))</f>
        <v>×</v>
      </c>
      <c r="U54" s="220"/>
      <c r="V54" s="221"/>
      <c r="W54" s="222" t="str">
        <f ca="1">IF(COUNTIF(空き状況確認テーブル!W60:Z60,"×")&lt;&gt;0,"×",IF(COUNTIF(空き状況確認テーブル!W60:Z60,"△")&lt;&gt;0,"△",IF(COUNTIF(空き状況確認テーブル!W60:Z60,"△")&lt;&gt;0,"△","〇")))</f>
        <v>×</v>
      </c>
      <c r="X54" s="222"/>
      <c r="Y54" s="222"/>
      <c r="Z54" s="222"/>
      <c r="AA54" s="222" t="str">
        <f ca="1">IF(COUNTIF(空き状況確認テーブル!AA60:AD60,"×")&lt;&gt;0,"×",IF(COUNTIF(空き状況確認テーブル!AA60:AD60,"△")&lt;&gt;0,"△",IF(COUNTIF(空き状況確認テーブル!AA60:AD60,"△")&lt;&gt;0,"△","〇")))</f>
        <v>×</v>
      </c>
      <c r="AB54" s="222"/>
      <c r="AC54" s="222"/>
      <c r="AD54" s="222"/>
      <c r="AE54" s="222" t="str">
        <f ca="1">IF(COUNTIF(空き状況確認テーブル!AE60:AH60,"×")&lt;&gt;0,"×",IF(COUNTIF(空き状況確認テーブル!AE60:AH60,"△")&lt;&gt;0,"△",IF(COUNTIF(空き状況確認テーブル!AE60:AH60,"△")&lt;&gt;0,"△","〇")))</f>
        <v>×</v>
      </c>
      <c r="AF54" s="222"/>
      <c r="AG54" s="222"/>
      <c r="AH54" s="222"/>
      <c r="AI54" s="219" t="str">
        <f ca="1">IF(COUNTIF(空き状況確認テーブル!AI60:AK60,"×")&lt;&gt;0,"×",IF(COUNTIF(空き状況確認テーブル!AI60:AK60,"△")&lt;&gt;0,"△",IF(COUNTIF(空き状況確認テーブル!AI60:AK60,"△")&lt;&gt;0,"△","〇")))</f>
        <v>△</v>
      </c>
      <c r="AJ54" s="220"/>
      <c r="AK54" s="223"/>
      <c r="AL54" s="121" t="str">
        <f ca="1">空き状況確認テーブル!AL60</f>
        <v>△</v>
      </c>
      <c r="AM54" s="122" t="str">
        <f ca="1">空き状況確認テーブル!AM60</f>
        <v>△</v>
      </c>
      <c r="AN54" s="122" t="str">
        <f ca="1">空き状況確認テーブル!AN60</f>
        <v>△</v>
      </c>
      <c r="AO54" s="122" t="str">
        <f ca="1">空き状況確認テーブル!AO60</f>
        <v>△</v>
      </c>
      <c r="AP54" s="122" t="str">
        <f ca="1">空き状況確認テーブル!AP60</f>
        <v>△</v>
      </c>
      <c r="AQ54" s="122" t="str">
        <f ca="1">空き状況確認テーブル!AQ60</f>
        <v>△</v>
      </c>
      <c r="AR54" s="219" t="str">
        <f ca="1">IF(COUNTIF(空き状況確認テーブル!AR60:AT60,"×")&lt;&gt;0,"×",IF(COUNTIF(空き状況確認テーブル!AR60:AT60,"△")&lt;&gt;0,"△",IF(COUNTIF(空き状況確認テーブル!AR60:AT60,"△")&lt;&gt;0,"△","〇")))</f>
        <v>×</v>
      </c>
      <c r="AS54" s="220"/>
      <c r="AT54" s="221"/>
      <c r="AU54" s="222" t="str">
        <f ca="1">IF(COUNTIF(空き状況確認テーブル!AU60:AX60,"×")&lt;&gt;0,"×",IF(COUNTIF(空き状況確認テーブル!AU60:AX60,"△")&lt;&gt;0,"△",IF(COUNTIF(空き状況確認テーブル!AU60:AX60,"△")&lt;&gt;0,"△","〇")))</f>
        <v>×</v>
      </c>
      <c r="AV54" s="222"/>
      <c r="AW54" s="222"/>
      <c r="AX54" s="222"/>
      <c r="AY54" s="222" t="str">
        <f ca="1">IF(COUNTIF(空き状況確認テーブル!AY60:BB60,"×")&lt;&gt;0,"×",IF(COUNTIF(空き状況確認テーブル!AY60:BB60,"△")&lt;&gt;0,"△",IF(COUNTIF(空き状況確認テーブル!AY60:BB60,"△")&lt;&gt;0,"△","〇")))</f>
        <v>×</v>
      </c>
      <c r="AZ54" s="222"/>
      <c r="BA54" s="222"/>
      <c r="BB54" s="222"/>
      <c r="BC54" s="222" t="str">
        <f ca="1">IF(COUNTIF(空き状況確認テーブル!BC60:BF60,"×")&lt;&gt;0,"×",IF(COUNTIF(空き状況確認テーブル!BC60:BF60,"△")&lt;&gt;0,"△",IF(COUNTIF(空き状況確認テーブル!BC60:BF60,"△")&lt;&gt;0,"△","〇")))</f>
        <v>×</v>
      </c>
      <c r="BD54" s="222"/>
      <c r="BE54" s="222"/>
      <c r="BF54" s="222"/>
      <c r="BG54" s="219" t="str">
        <f ca="1">IF(COUNTIF(空き状況確認テーブル!BG60:BI60,"×")&lt;&gt;0,"×",IF(COUNTIF(空き状況確認テーブル!BG60:BI60,"△")&lt;&gt;0,"△",IF(COUNTIF(空き状況確認テーブル!BG60:BI60,"△")&lt;&gt;0,"△","〇")))</f>
        <v>△</v>
      </c>
      <c r="BH54" s="220"/>
      <c r="BI54" s="223"/>
      <c r="BJ54" s="121" t="str">
        <f ca="1">空き状況確認テーブル!BJ60</f>
        <v>△</v>
      </c>
      <c r="BK54" s="122" t="str">
        <f ca="1">空き状況確認テーブル!BK60</f>
        <v>△</v>
      </c>
      <c r="BL54" s="122" t="str">
        <f ca="1">空き状況確認テーブル!BL60</f>
        <v>△</v>
      </c>
      <c r="BM54" s="122" t="str">
        <f ca="1">空き状況確認テーブル!BM60</f>
        <v>△</v>
      </c>
      <c r="BN54" s="122" t="str">
        <f ca="1">空き状況確認テーブル!BN60</f>
        <v>△</v>
      </c>
      <c r="BO54" s="122" t="str">
        <f ca="1">空き状況確認テーブル!BO60</f>
        <v>△</v>
      </c>
      <c r="BP54" s="219" t="str">
        <f ca="1">IF(COUNTIF(空き状況確認テーブル!BP60:BR60,"×")&lt;&gt;0,"×",IF(COUNTIF(空き状況確認テーブル!BP60:BR60,"△")&lt;&gt;0,"△",IF(COUNTIF(空き状況確認テーブル!BP60:BR60,"△")&lt;&gt;0,"△","〇")))</f>
        <v>×</v>
      </c>
      <c r="BQ54" s="220"/>
      <c r="BR54" s="221"/>
      <c r="BS54" s="222" t="str">
        <f ca="1">IF(COUNTIF(空き状況確認テーブル!BS60:BV60,"×")&lt;&gt;0,"×",IF(COUNTIF(空き状況確認テーブル!BS60:BV60,"△")&lt;&gt;0,"△",IF(COUNTIF(空き状況確認テーブル!BS60:BV60,"△")&lt;&gt;0,"△","〇")))</f>
        <v>×</v>
      </c>
      <c r="BT54" s="222"/>
      <c r="BU54" s="222"/>
      <c r="BV54" s="222"/>
      <c r="BW54" s="222" t="str">
        <f ca="1">IF(COUNTIF(空き状況確認テーブル!BW60:BZ60,"×")&lt;&gt;0,"×",IF(COUNTIF(空き状況確認テーブル!BW60:BZ60,"△")&lt;&gt;0,"△",IF(COUNTIF(空き状況確認テーブル!BW60:BZ60,"△")&lt;&gt;0,"△","〇")))</f>
        <v>×</v>
      </c>
      <c r="BX54" s="222"/>
      <c r="BY54" s="222"/>
      <c r="BZ54" s="222"/>
      <c r="CA54" s="222" t="str">
        <f ca="1">IF(COUNTIF(空き状況確認テーブル!CA60:CD60,"×")&lt;&gt;0,"×",IF(COUNTIF(空き状況確認テーブル!CA60:CD60,"△")&lt;&gt;0,"△",IF(COUNTIF(空き状況確認テーブル!CA60:CD60,"△")&lt;&gt;0,"△","〇")))</f>
        <v>×</v>
      </c>
      <c r="CB54" s="222"/>
      <c r="CC54" s="222"/>
      <c r="CD54" s="222"/>
      <c r="CE54" s="219" t="str">
        <f ca="1">IF(COUNTIF(空き状況確認テーブル!CE60:CG60,"×")&lt;&gt;0,"×",IF(COUNTIF(空き状況確認テーブル!CE60:CG60,"△")&lt;&gt;0,"△",IF(COUNTIF(空き状況確認テーブル!CE60:CG60,"△")&lt;&gt;0,"△","〇")))</f>
        <v>△</v>
      </c>
      <c r="CF54" s="220"/>
      <c r="CG54" s="223"/>
      <c r="CH54" s="187" t="str">
        <f ca="1">空き状況確認テーブル!CH60</f>
        <v>△</v>
      </c>
      <c r="CI54" s="122" t="str">
        <f ca="1">空き状況確認テーブル!CI60</f>
        <v>△</v>
      </c>
      <c r="CJ54" s="122" t="str">
        <f ca="1">空き状況確認テーブル!CJ60</f>
        <v>△</v>
      </c>
      <c r="CK54" s="122" t="str">
        <f ca="1">空き状況確認テーブル!CK60</f>
        <v>△</v>
      </c>
      <c r="CL54" s="122" t="str">
        <f ca="1">空き状況確認テーブル!CL60</f>
        <v>△</v>
      </c>
      <c r="CM54" s="122" t="str">
        <f ca="1">空き状況確認テーブル!CM60</f>
        <v>△</v>
      </c>
      <c r="CN54" s="219" t="str">
        <f ca="1">IF(COUNTIF(空き状況確認テーブル!CN60:CP60,"×")&lt;&gt;0,"×",IF(COUNTIF(空き状況確認テーブル!CN60:CP60,"△")&lt;&gt;0,"△",IF(COUNTIF(空き状況確認テーブル!CN60:CP60,"△")&lt;&gt;0,"△","〇")))</f>
        <v>×</v>
      </c>
      <c r="CO54" s="220"/>
      <c r="CP54" s="221"/>
      <c r="CQ54" s="222" t="str">
        <f ca="1">IF(COUNTIF(空き状況確認テーブル!CQ60:CT60,"×")&lt;&gt;0,"×",IF(COUNTIF(空き状況確認テーブル!CQ60:CT60,"△")&lt;&gt;0,"△",IF(COUNTIF(空き状況確認テーブル!CQ60:CT60,"△")&lt;&gt;0,"△","〇")))</f>
        <v>×</v>
      </c>
      <c r="CR54" s="222"/>
      <c r="CS54" s="222"/>
      <c r="CT54" s="222"/>
      <c r="CU54" s="222" t="str">
        <f ca="1">IF(COUNTIF(空き状況確認テーブル!CU60:CX60,"×")&lt;&gt;0,"×",IF(COUNTIF(空き状況確認テーブル!CU60:CX60,"△")&lt;&gt;0,"△",IF(COUNTIF(空き状況確認テーブル!CU60:CX60,"△")&lt;&gt;0,"△","〇")))</f>
        <v>×</v>
      </c>
      <c r="CV54" s="222"/>
      <c r="CW54" s="222"/>
      <c r="CX54" s="222"/>
      <c r="CY54" s="222" t="str">
        <f ca="1">IF(COUNTIF(空き状況確認テーブル!CY60:DB60,"×")&lt;&gt;0,"×",IF(COUNTIF(空き状況確認テーブル!CY60:DB60,"△")&lt;&gt;0,"△",IF(COUNTIF(空き状況確認テーブル!CY60:DB60,"△")&lt;&gt;0,"△","〇")))</f>
        <v>×</v>
      </c>
      <c r="CZ54" s="222"/>
      <c r="DA54" s="222"/>
      <c r="DB54" s="222"/>
      <c r="DC54" s="219" t="str">
        <f ca="1">IF(COUNTIF(空き状況確認テーブル!DC60:DE60,"×")&lt;&gt;0,"×",IF(COUNTIF(空き状況確認テーブル!DC60:DE60,"△")&lt;&gt;0,"△",IF(COUNTIF(空き状況確認テーブル!DC60:DE60,"△")&lt;&gt;0,"△","〇")))</f>
        <v>△</v>
      </c>
      <c r="DD54" s="220"/>
      <c r="DE54" s="223"/>
      <c r="DF54" s="121" t="str">
        <f ca="1">空き状況確認テーブル!DF60</f>
        <v>△</v>
      </c>
      <c r="DG54" s="122" t="str">
        <f ca="1">空き状況確認テーブル!DG60</f>
        <v>△</v>
      </c>
      <c r="DH54" s="122" t="str">
        <f ca="1">空き状況確認テーブル!DH60</f>
        <v>△</v>
      </c>
      <c r="DI54" s="122" t="str">
        <f ca="1">空き状況確認テーブル!DI60</f>
        <v>△</v>
      </c>
      <c r="DJ54" s="122" t="str">
        <f ca="1">空き状況確認テーブル!DJ60</f>
        <v>△</v>
      </c>
      <c r="DK54" s="122" t="str">
        <f ca="1">空き状況確認テーブル!DK60</f>
        <v>△</v>
      </c>
      <c r="DL54" s="219" t="str">
        <f ca="1">IF(COUNTIF(空き状況確認テーブル!DL60:DN60,"×")&lt;&gt;0,"×",IF(COUNTIF(空き状況確認テーブル!DL60:DN60,"△")&lt;&gt;0,"△",IF(COUNTIF(空き状況確認テーブル!DL60:DN60,"△")&lt;&gt;0,"△","〇")))</f>
        <v>×</v>
      </c>
      <c r="DM54" s="220"/>
      <c r="DN54" s="221"/>
      <c r="DO54" s="222" t="str">
        <f ca="1">IF(COUNTIF(空き状況確認テーブル!DO60:DR60,"×")&lt;&gt;0,"×",IF(COUNTIF(空き状況確認テーブル!DO60:DR60,"△")&lt;&gt;0,"△",IF(COUNTIF(空き状況確認テーブル!DO60:DR60,"△")&lt;&gt;0,"△","〇")))</f>
        <v>×</v>
      </c>
      <c r="DP54" s="222"/>
      <c r="DQ54" s="222"/>
      <c r="DR54" s="222"/>
      <c r="DS54" s="222" t="str">
        <f ca="1">IF(COUNTIF(空き状況確認テーブル!DS60:DV60,"×")&lt;&gt;0,"×",IF(COUNTIF(空き状況確認テーブル!DS60:DV60,"△")&lt;&gt;0,"△",IF(COUNTIF(空き状況確認テーブル!DS60:DV60,"△")&lt;&gt;0,"△","〇")))</f>
        <v>×</v>
      </c>
      <c r="DT54" s="222"/>
      <c r="DU54" s="222"/>
      <c r="DV54" s="222"/>
      <c r="DW54" s="222" t="str">
        <f ca="1">IF(COUNTIF(空き状況確認テーブル!DW60:DZ60,"×")&lt;&gt;0,"×",IF(COUNTIF(空き状況確認テーブル!DW60:DZ60,"△")&lt;&gt;0,"△",IF(COUNTIF(空き状況確認テーブル!DW60:DZ60,"△")&lt;&gt;0,"△","〇")))</f>
        <v>×</v>
      </c>
      <c r="DX54" s="222"/>
      <c r="DY54" s="222"/>
      <c r="DZ54" s="222"/>
      <c r="EA54" s="219" t="str">
        <f ca="1">IF(COUNTIF(空き状況確認テーブル!EA60:EC60,"×")&lt;&gt;0,"×",IF(COUNTIF(空き状況確認テーブル!EA60:EC60,"△")&lt;&gt;0,"△",IF(COUNTIF(空き状況確認テーブル!EA60:EC60,"△")&lt;&gt;0,"△","〇")))</f>
        <v>△</v>
      </c>
      <c r="EB54" s="220"/>
      <c r="EC54" s="223"/>
      <c r="ED54" s="121" t="str">
        <f ca="1">空き状況確認テーブル!ED60</f>
        <v>×</v>
      </c>
      <c r="EE54" s="122" t="str">
        <f ca="1">空き状況確認テーブル!EE60</f>
        <v>×</v>
      </c>
      <c r="EF54" s="122" t="str">
        <f ca="1">空き状況確認テーブル!EF60</f>
        <v>×</v>
      </c>
      <c r="EG54" s="122" t="str">
        <f ca="1">空き状況確認テーブル!EG60</f>
        <v>×</v>
      </c>
      <c r="EH54" s="122" t="str">
        <f ca="1">空き状況確認テーブル!EH60</f>
        <v>×</v>
      </c>
      <c r="EI54" s="122" t="str">
        <f ca="1">空き状況確認テーブル!EI60</f>
        <v>×</v>
      </c>
      <c r="EJ54" s="219" t="str">
        <f ca="1">IF(COUNTIF(空き状況確認テーブル!EJ60:EL60,"×")&lt;&gt;0,"×",IF(COUNTIF(空き状況確認テーブル!EJ60:EL60,"△")&lt;&gt;0,"△",IF(COUNTIF(空き状況確認テーブル!EJ60:EL60,"△")&lt;&gt;0,"△","〇")))</f>
        <v>×</v>
      </c>
      <c r="EK54" s="220"/>
      <c r="EL54" s="221"/>
      <c r="EM54" s="222" t="str">
        <f ca="1">IF(COUNTIF(空き状況確認テーブル!EM60:EP60,"×")&lt;&gt;0,"×",IF(COUNTIF(空き状況確認テーブル!EM60:EP60,"△")&lt;&gt;0,"△",IF(COUNTIF(空き状況確認テーブル!EM60:EP60,"△")&lt;&gt;0,"△","〇")))</f>
        <v>×</v>
      </c>
      <c r="EN54" s="222"/>
      <c r="EO54" s="222"/>
      <c r="EP54" s="222"/>
      <c r="EQ54" s="222" t="str">
        <f ca="1">IF(COUNTIF(空き状況確認テーブル!EQ60:ET60,"×")&lt;&gt;0,"×",IF(COUNTIF(空き状況確認テーブル!EQ60:ET60,"△")&lt;&gt;0,"△",IF(COUNTIF(空き状況確認テーブル!EQ60:ET60,"△")&lt;&gt;0,"△","〇")))</f>
        <v>×</v>
      </c>
      <c r="ER54" s="222"/>
      <c r="ES54" s="222"/>
      <c r="ET54" s="222"/>
      <c r="EU54" s="222" t="str">
        <f ca="1">IF(COUNTIF(空き状況確認テーブル!EU60:EX60,"×")&lt;&gt;0,"×",IF(COUNTIF(空き状況確認テーブル!EU60:EX60,"△")&lt;&gt;0,"△",IF(COUNTIF(空き状況確認テーブル!EU60:EX60,"△")&lt;&gt;0,"△","〇")))</f>
        <v>×</v>
      </c>
      <c r="EV54" s="222"/>
      <c r="EW54" s="222"/>
      <c r="EX54" s="222"/>
      <c r="EY54" s="219" t="str">
        <f ca="1">IF(COUNTIF(空き状況確認テーブル!EY60:FA60,"×")&lt;&gt;0,"×",IF(COUNTIF(空き状況確認テーブル!EY60:FA60,"△")&lt;&gt;0,"△",IF(COUNTIF(空き状況確認テーブル!EY60:FA60,"△")&lt;&gt;0,"△","〇")))</f>
        <v>×</v>
      </c>
      <c r="EZ54" s="220"/>
      <c r="FA54" s="223"/>
      <c r="FB54" s="121" t="str">
        <f ca="1">空き状況確認テーブル!FB60</f>
        <v>×</v>
      </c>
      <c r="FC54" s="122" t="str">
        <f ca="1">空き状況確認テーブル!FC60</f>
        <v>×</v>
      </c>
      <c r="FD54" s="122" t="str">
        <f ca="1">空き状況確認テーブル!FD60</f>
        <v>×</v>
      </c>
      <c r="FE54" s="122" t="str">
        <f ca="1">空き状況確認テーブル!FE60</f>
        <v>×</v>
      </c>
      <c r="FF54" s="122" t="str">
        <f ca="1">空き状況確認テーブル!FF60</f>
        <v>×</v>
      </c>
      <c r="FG54" s="122" t="str">
        <f ca="1">空き状況確認テーブル!FG60</f>
        <v>×</v>
      </c>
      <c r="FH54" s="219" t="str">
        <f ca="1">IF(COUNTIF(空き状況確認テーブル!FH60:FJ60,"×")&lt;&gt;0,"×",IF(COUNTIF(空き状況確認テーブル!FH60:FJ60,"△")&lt;&gt;0,"△",IF(COUNTIF(空き状況確認テーブル!FH60:FJ60,"△")&lt;&gt;0,"△","〇")))</f>
        <v>×</v>
      </c>
      <c r="FI54" s="220"/>
      <c r="FJ54" s="221"/>
      <c r="FK54" s="222" t="str">
        <f ca="1">IF(COUNTIF(空き状況確認テーブル!FK60:FN60,"×")&lt;&gt;0,"×",IF(COUNTIF(空き状況確認テーブル!FK60:FN60,"△")&lt;&gt;0,"△",IF(COUNTIF(空き状況確認テーブル!FK60:FN60,"△")&lt;&gt;0,"△","〇")))</f>
        <v>×</v>
      </c>
      <c r="FL54" s="222"/>
      <c r="FM54" s="222"/>
      <c r="FN54" s="222"/>
      <c r="FO54" s="222" t="str">
        <f ca="1">IF(COUNTIF(空き状況確認テーブル!FO60:FR60,"×")&lt;&gt;0,"×",IF(COUNTIF(空き状況確認テーブル!FO60:FR60,"△")&lt;&gt;0,"△",IF(COUNTIF(空き状況確認テーブル!FO60:FR60,"△")&lt;&gt;0,"△","〇")))</f>
        <v>×</v>
      </c>
      <c r="FP54" s="222"/>
      <c r="FQ54" s="222"/>
      <c r="FR54" s="222"/>
      <c r="FS54" s="222" t="str">
        <f ca="1">IF(COUNTIF(空き状況確認テーブル!FS60:FV60,"×")&lt;&gt;0,"×",IF(COUNTIF(空き状況確認テーブル!FS60:FV60,"△")&lt;&gt;0,"△",IF(COUNTIF(空き状況確認テーブル!FS60:FV60,"△")&lt;&gt;0,"△","〇")))</f>
        <v>×</v>
      </c>
      <c r="FT54" s="222"/>
      <c r="FU54" s="222"/>
      <c r="FV54" s="222"/>
      <c r="FW54" s="219" t="str">
        <f ca="1">IF(COUNTIF(空き状況確認テーブル!FW60:FY60,"×")&lt;&gt;0,"×",IF(COUNTIF(空き状況確認テーブル!FW60:FY60,"△")&lt;&gt;0,"△",IF(COUNTIF(空き状況確認テーブル!FW60:FY60,"△")&lt;&gt;0,"△","〇")))</f>
        <v>×</v>
      </c>
      <c r="FX54" s="220"/>
      <c r="FY54" s="223"/>
    </row>
    <row r="55" spans="1:181">
      <c r="A55" s="47"/>
      <c r="B55" s="180" t="s">
        <v>380</v>
      </c>
      <c r="C55" s="199" t="s">
        <v>339</v>
      </c>
      <c r="D55" s="11" t="s">
        <v>200</v>
      </c>
      <c r="E55" s="10" t="str">
        <f>INDEX(施設情報!$D$1:$D$1000,MATCH(D55,施設情報!$C$1:$C$1000,0))</f>
        <v>1</v>
      </c>
      <c r="F55" s="11"/>
      <c r="G55" s="8" t="str">
        <f t="shared" si="22"/>
        <v>051-46391</v>
      </c>
      <c r="H55" s="10" t="str">
        <f t="shared" si="23"/>
        <v>051-46392</v>
      </c>
      <c r="I55" s="10" t="str">
        <f t="shared" si="24"/>
        <v>051-46393</v>
      </c>
      <c r="J55" s="10" t="str">
        <f t="shared" si="25"/>
        <v>051-46394</v>
      </c>
      <c r="K55" s="10" t="str">
        <f t="shared" si="26"/>
        <v>051-46395</v>
      </c>
      <c r="L55" s="10" t="str">
        <f t="shared" si="27"/>
        <v>051-46396</v>
      </c>
      <c r="M55" s="10" t="str">
        <f t="shared" si="28"/>
        <v>051-46397</v>
      </c>
      <c r="N55" s="224" t="str">
        <f ca="1">IF(COUNTIF(空き状況確認テーブル!N61:AK61,"×")&lt;&gt;0,"×",IF(COUNTIF(空き状況確認テーブル!N61:AK61,"△")&lt;&gt;0,"△","〇"))</f>
        <v>×</v>
      </c>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5"/>
      <c r="AL55" s="224" t="str">
        <f ca="1">IF(COUNTIF(空き状況確認テーブル!AL61:BI61,"×")&lt;&gt;0,"×",IF(COUNTIF(空き状況確認テーブル!AL61:BI61,"△")&lt;&gt;0,"△","〇"))</f>
        <v>×</v>
      </c>
      <c r="AM55" s="222"/>
      <c r="AN55" s="222"/>
      <c r="AO55" s="222"/>
      <c r="AP55" s="222"/>
      <c r="AQ55" s="222"/>
      <c r="AR55" s="222"/>
      <c r="AS55" s="222"/>
      <c r="AT55" s="222"/>
      <c r="AU55" s="222"/>
      <c r="AV55" s="222"/>
      <c r="AW55" s="222"/>
      <c r="AX55" s="222"/>
      <c r="AY55" s="222"/>
      <c r="AZ55" s="222"/>
      <c r="BA55" s="222"/>
      <c r="BB55" s="222"/>
      <c r="BC55" s="222"/>
      <c r="BD55" s="222"/>
      <c r="BE55" s="222"/>
      <c r="BF55" s="222"/>
      <c r="BG55" s="222"/>
      <c r="BH55" s="222"/>
      <c r="BI55" s="225"/>
      <c r="BJ55" s="224" t="str">
        <f ca="1">IF(COUNTIF(空き状況確認テーブル!BJ61:CG61,"×")&lt;&gt;0,"×",IF(COUNTIF(空き状況確認テーブル!BJ61:CG61,"△")&lt;&gt;0,"△","〇"))</f>
        <v>×</v>
      </c>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5"/>
      <c r="CH55" s="221" t="str">
        <f ca="1">IF(COUNTIF(空き状況確認テーブル!CH61:DE61,"×")&lt;&gt;0,"×",IF(COUNTIF(空き状況確認テーブル!CH61:DE61,"△")&lt;&gt;0,"△","〇"))</f>
        <v>×</v>
      </c>
      <c r="CI55" s="222"/>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5"/>
      <c r="DF55" s="224" t="str">
        <f ca="1">IF(COUNTIF(空き状況確認テーブル!DF61:EC61,"×")&lt;&gt;0,"×",IF(COUNTIF(空き状況確認テーブル!DF61:EC61,"△")&lt;&gt;0,"△","〇"))</f>
        <v>×</v>
      </c>
      <c r="DG55" s="222"/>
      <c r="DH55" s="222"/>
      <c r="DI55" s="222"/>
      <c r="DJ55" s="222"/>
      <c r="DK55" s="222"/>
      <c r="DL55" s="222"/>
      <c r="DM55" s="222"/>
      <c r="DN55" s="222"/>
      <c r="DO55" s="222"/>
      <c r="DP55" s="222"/>
      <c r="DQ55" s="222"/>
      <c r="DR55" s="222"/>
      <c r="DS55" s="222"/>
      <c r="DT55" s="222"/>
      <c r="DU55" s="222"/>
      <c r="DV55" s="222"/>
      <c r="DW55" s="222"/>
      <c r="DX55" s="222"/>
      <c r="DY55" s="222"/>
      <c r="DZ55" s="222"/>
      <c r="EA55" s="222"/>
      <c r="EB55" s="222"/>
      <c r="EC55" s="225"/>
      <c r="ED55" s="224" t="str">
        <f ca="1">IF(COUNTIF(空き状況確認テーブル!ED61:FA61,"×")&lt;&gt;0,"×",IF(COUNTIF(空き状況確認テーブル!ED61:FA61,"△")&lt;&gt;0,"△","〇"))</f>
        <v>×</v>
      </c>
      <c r="EE55" s="222"/>
      <c r="EF55" s="222"/>
      <c r="EG55" s="222"/>
      <c r="EH55" s="222"/>
      <c r="EI55" s="222"/>
      <c r="EJ55" s="222"/>
      <c r="EK55" s="222"/>
      <c r="EL55" s="222"/>
      <c r="EM55" s="222"/>
      <c r="EN55" s="222"/>
      <c r="EO55" s="222"/>
      <c r="EP55" s="222"/>
      <c r="EQ55" s="222"/>
      <c r="ER55" s="222"/>
      <c r="ES55" s="222"/>
      <c r="ET55" s="222"/>
      <c r="EU55" s="222"/>
      <c r="EV55" s="222"/>
      <c r="EW55" s="222"/>
      <c r="EX55" s="222"/>
      <c r="EY55" s="222"/>
      <c r="EZ55" s="222"/>
      <c r="FA55" s="225"/>
      <c r="FB55" s="224" t="str">
        <f ca="1">IF(COUNTIF(空き状況確認テーブル!FB61:FY61,"×")&lt;&gt;0,"×",IF(COUNTIF(空き状況確認テーブル!FB61:FY61,"△")&lt;&gt;0,"△","〇"))</f>
        <v>×</v>
      </c>
      <c r="FC55" s="222"/>
      <c r="FD55" s="222"/>
      <c r="FE55" s="222"/>
      <c r="FF55" s="222"/>
      <c r="FG55" s="222"/>
      <c r="FH55" s="222"/>
      <c r="FI55" s="222"/>
      <c r="FJ55" s="222"/>
      <c r="FK55" s="222"/>
      <c r="FL55" s="222"/>
      <c r="FM55" s="222"/>
      <c r="FN55" s="222"/>
      <c r="FO55" s="222"/>
      <c r="FP55" s="222"/>
      <c r="FQ55" s="222"/>
      <c r="FR55" s="222"/>
      <c r="FS55" s="222"/>
      <c r="FT55" s="222"/>
      <c r="FU55" s="222"/>
      <c r="FV55" s="222"/>
      <c r="FW55" s="222"/>
      <c r="FX55" s="222"/>
      <c r="FY55" s="225"/>
    </row>
    <row r="56" spans="1:181">
      <c r="A56" s="47"/>
      <c r="B56" s="159" t="s">
        <v>359</v>
      </c>
      <c r="C56" s="199" t="s">
        <v>340</v>
      </c>
      <c r="D56" s="11" t="s">
        <v>201</v>
      </c>
      <c r="E56" s="10" t="str">
        <f>INDEX(施設情報!$D$1:$D$1000,MATCH(D56,施設情報!$C$1:$C$1000,0))</f>
        <v>1</v>
      </c>
      <c r="F56" s="11"/>
      <c r="G56" s="8" t="str">
        <f t="shared" si="22"/>
        <v>052-46391</v>
      </c>
      <c r="H56" s="10" t="str">
        <f t="shared" si="23"/>
        <v>052-46392</v>
      </c>
      <c r="I56" s="10" t="str">
        <f t="shared" si="24"/>
        <v>052-46393</v>
      </c>
      <c r="J56" s="10" t="str">
        <f t="shared" si="25"/>
        <v>052-46394</v>
      </c>
      <c r="K56" s="10" t="str">
        <f t="shared" si="26"/>
        <v>052-46395</v>
      </c>
      <c r="L56" s="10" t="str">
        <f t="shared" si="27"/>
        <v>052-46396</v>
      </c>
      <c r="M56" s="10" t="str">
        <f t="shared" si="28"/>
        <v>052-46397</v>
      </c>
      <c r="N56" s="224" t="str">
        <f ca="1">IF(COUNTIF(空き状況確認テーブル!N62:AK62,"×")&lt;&gt;0,"×",IF(COUNTIF(空き状況確認テーブル!N62:AK62,"△")&lt;&gt;0,"△","〇"))</f>
        <v>×</v>
      </c>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5"/>
      <c r="AL56" s="224" t="str">
        <f ca="1">IF(COUNTIF(空き状況確認テーブル!AL62:BI62,"×")&lt;&gt;0,"×",IF(COUNTIF(空き状況確認テーブル!AL62:BI62,"△")&lt;&gt;0,"△","〇"))</f>
        <v>×</v>
      </c>
      <c r="AM56" s="222"/>
      <c r="AN56" s="222"/>
      <c r="AO56" s="222"/>
      <c r="AP56" s="222"/>
      <c r="AQ56" s="222"/>
      <c r="AR56" s="222"/>
      <c r="AS56" s="222"/>
      <c r="AT56" s="222"/>
      <c r="AU56" s="222"/>
      <c r="AV56" s="222"/>
      <c r="AW56" s="222"/>
      <c r="AX56" s="222"/>
      <c r="AY56" s="222"/>
      <c r="AZ56" s="222"/>
      <c r="BA56" s="222"/>
      <c r="BB56" s="222"/>
      <c r="BC56" s="222"/>
      <c r="BD56" s="222"/>
      <c r="BE56" s="222"/>
      <c r="BF56" s="222"/>
      <c r="BG56" s="222"/>
      <c r="BH56" s="222"/>
      <c r="BI56" s="225"/>
      <c r="BJ56" s="224" t="str">
        <f ca="1">IF(COUNTIF(空き状況確認テーブル!BJ62:CG62,"×")&lt;&gt;0,"×",IF(COUNTIF(空き状況確認テーブル!BJ62:CG62,"△")&lt;&gt;0,"△","〇"))</f>
        <v>×</v>
      </c>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5"/>
      <c r="CH56" s="221" t="str">
        <f ca="1">IF(COUNTIF(空き状況確認テーブル!CH62:DE62,"×")&lt;&gt;0,"×",IF(COUNTIF(空き状況確認テーブル!CH62:DE62,"△")&lt;&gt;0,"△","〇"))</f>
        <v>×</v>
      </c>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5"/>
      <c r="DF56" s="224" t="str">
        <f ca="1">IF(COUNTIF(空き状況確認テーブル!DF62:EC62,"×")&lt;&gt;0,"×",IF(COUNTIF(空き状況確認テーブル!DF62:EC62,"△")&lt;&gt;0,"△","〇"))</f>
        <v>×</v>
      </c>
      <c r="DG56" s="222"/>
      <c r="DH56" s="222"/>
      <c r="DI56" s="222"/>
      <c r="DJ56" s="222"/>
      <c r="DK56" s="222"/>
      <c r="DL56" s="222"/>
      <c r="DM56" s="222"/>
      <c r="DN56" s="222"/>
      <c r="DO56" s="222"/>
      <c r="DP56" s="222"/>
      <c r="DQ56" s="222"/>
      <c r="DR56" s="222"/>
      <c r="DS56" s="222"/>
      <c r="DT56" s="222"/>
      <c r="DU56" s="222"/>
      <c r="DV56" s="222"/>
      <c r="DW56" s="222"/>
      <c r="DX56" s="222"/>
      <c r="DY56" s="222"/>
      <c r="DZ56" s="222"/>
      <c r="EA56" s="222"/>
      <c r="EB56" s="222"/>
      <c r="EC56" s="225"/>
      <c r="ED56" s="224" t="str">
        <f ca="1">IF(COUNTIF(空き状況確認テーブル!ED62:FA62,"×")&lt;&gt;0,"×",IF(COUNTIF(空き状況確認テーブル!ED62:FA62,"△")&lt;&gt;0,"△","〇"))</f>
        <v>×</v>
      </c>
      <c r="EE56" s="222"/>
      <c r="EF56" s="222"/>
      <c r="EG56" s="222"/>
      <c r="EH56" s="222"/>
      <c r="EI56" s="222"/>
      <c r="EJ56" s="222"/>
      <c r="EK56" s="222"/>
      <c r="EL56" s="222"/>
      <c r="EM56" s="222"/>
      <c r="EN56" s="222"/>
      <c r="EO56" s="222"/>
      <c r="EP56" s="222"/>
      <c r="EQ56" s="222"/>
      <c r="ER56" s="222"/>
      <c r="ES56" s="222"/>
      <c r="ET56" s="222"/>
      <c r="EU56" s="222"/>
      <c r="EV56" s="222"/>
      <c r="EW56" s="222"/>
      <c r="EX56" s="222"/>
      <c r="EY56" s="222"/>
      <c r="EZ56" s="222"/>
      <c r="FA56" s="225"/>
      <c r="FB56" s="224" t="str">
        <f ca="1">IF(COUNTIF(空き状況確認テーブル!FB62:FY62,"×")&lt;&gt;0,"×",IF(COUNTIF(空き状況確認テーブル!FB62:FY62,"△")&lt;&gt;0,"△","〇"))</f>
        <v>×</v>
      </c>
      <c r="FC56" s="222"/>
      <c r="FD56" s="222"/>
      <c r="FE56" s="222"/>
      <c r="FF56" s="222"/>
      <c r="FG56" s="222"/>
      <c r="FH56" s="222"/>
      <c r="FI56" s="222"/>
      <c r="FJ56" s="222"/>
      <c r="FK56" s="222"/>
      <c r="FL56" s="222"/>
      <c r="FM56" s="222"/>
      <c r="FN56" s="222"/>
      <c r="FO56" s="222"/>
      <c r="FP56" s="222"/>
      <c r="FQ56" s="222"/>
      <c r="FR56" s="222"/>
      <c r="FS56" s="222"/>
      <c r="FT56" s="222"/>
      <c r="FU56" s="222"/>
      <c r="FV56" s="222"/>
      <c r="FW56" s="222"/>
      <c r="FX56" s="222"/>
      <c r="FY56" s="225"/>
    </row>
    <row r="57" spans="1:181">
      <c r="A57" s="47"/>
      <c r="B57" s="160" t="s">
        <v>359</v>
      </c>
      <c r="C57" s="199" t="s">
        <v>341</v>
      </c>
      <c r="D57" s="11" t="s">
        <v>202</v>
      </c>
      <c r="E57" s="10" t="str">
        <f>INDEX(施設情報!$D$1:$D$1000,MATCH(D57,施設情報!$C$1:$C$1000,0))</f>
        <v>1</v>
      </c>
      <c r="F57" s="11"/>
      <c r="G57" s="8" t="str">
        <f t="shared" si="22"/>
        <v>053-46391</v>
      </c>
      <c r="H57" s="10" t="str">
        <f t="shared" si="23"/>
        <v>053-46392</v>
      </c>
      <c r="I57" s="10" t="str">
        <f t="shared" si="24"/>
        <v>053-46393</v>
      </c>
      <c r="J57" s="10" t="str">
        <f t="shared" si="25"/>
        <v>053-46394</v>
      </c>
      <c r="K57" s="10" t="str">
        <f t="shared" si="26"/>
        <v>053-46395</v>
      </c>
      <c r="L57" s="10" t="str">
        <f t="shared" si="27"/>
        <v>053-46396</v>
      </c>
      <c r="M57" s="10" t="str">
        <f t="shared" si="28"/>
        <v>053-46397</v>
      </c>
      <c r="N57" s="224" t="str">
        <f ca="1">IF(COUNTIF(空き状況確認テーブル!N63:AK63,"×")&lt;&gt;0,"×",IF(COUNTIF(空き状況確認テーブル!N63:AK63,"△")&lt;&gt;0,"△","〇"))</f>
        <v>×</v>
      </c>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5"/>
      <c r="AL57" s="224" t="str">
        <f ca="1">IF(COUNTIF(空き状況確認テーブル!AL63:BI63,"×")&lt;&gt;0,"×",IF(COUNTIF(空き状況確認テーブル!AL63:BI63,"△")&lt;&gt;0,"△","〇"))</f>
        <v>×</v>
      </c>
      <c r="AM57" s="222"/>
      <c r="AN57" s="222"/>
      <c r="AO57" s="222"/>
      <c r="AP57" s="222"/>
      <c r="AQ57" s="222"/>
      <c r="AR57" s="222"/>
      <c r="AS57" s="222"/>
      <c r="AT57" s="222"/>
      <c r="AU57" s="222"/>
      <c r="AV57" s="222"/>
      <c r="AW57" s="222"/>
      <c r="AX57" s="222"/>
      <c r="AY57" s="222"/>
      <c r="AZ57" s="222"/>
      <c r="BA57" s="222"/>
      <c r="BB57" s="222"/>
      <c r="BC57" s="222"/>
      <c r="BD57" s="222"/>
      <c r="BE57" s="222"/>
      <c r="BF57" s="222"/>
      <c r="BG57" s="222"/>
      <c r="BH57" s="222"/>
      <c r="BI57" s="225"/>
      <c r="BJ57" s="224" t="str">
        <f ca="1">IF(COUNTIF(空き状況確認テーブル!BJ63:CG63,"×")&lt;&gt;0,"×",IF(COUNTIF(空き状況確認テーブル!BJ63:CG63,"△")&lt;&gt;0,"△","〇"))</f>
        <v>×</v>
      </c>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5"/>
      <c r="CH57" s="221" t="str">
        <f ca="1">IF(COUNTIF(空き状況確認テーブル!CH63:DE63,"×")&lt;&gt;0,"×",IF(COUNTIF(空き状況確認テーブル!CH63:DE63,"△")&lt;&gt;0,"△","〇"))</f>
        <v>×</v>
      </c>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5"/>
      <c r="DF57" s="224" t="str">
        <f ca="1">IF(COUNTIF(空き状況確認テーブル!DF63:EC63,"×")&lt;&gt;0,"×",IF(COUNTIF(空き状況確認テーブル!DF63:EC63,"△")&lt;&gt;0,"△","〇"))</f>
        <v>×</v>
      </c>
      <c r="DG57" s="222"/>
      <c r="DH57" s="222"/>
      <c r="DI57" s="222"/>
      <c r="DJ57" s="222"/>
      <c r="DK57" s="222"/>
      <c r="DL57" s="222"/>
      <c r="DM57" s="222"/>
      <c r="DN57" s="222"/>
      <c r="DO57" s="222"/>
      <c r="DP57" s="222"/>
      <c r="DQ57" s="222"/>
      <c r="DR57" s="222"/>
      <c r="DS57" s="222"/>
      <c r="DT57" s="222"/>
      <c r="DU57" s="222"/>
      <c r="DV57" s="222"/>
      <c r="DW57" s="222"/>
      <c r="DX57" s="222"/>
      <c r="DY57" s="222"/>
      <c r="DZ57" s="222"/>
      <c r="EA57" s="222"/>
      <c r="EB57" s="222"/>
      <c r="EC57" s="225"/>
      <c r="ED57" s="224" t="str">
        <f ca="1">IF(COUNTIF(空き状況確認テーブル!ED63:FA63,"×")&lt;&gt;0,"×",IF(COUNTIF(空き状況確認テーブル!ED63:FA63,"△")&lt;&gt;0,"△","〇"))</f>
        <v>×</v>
      </c>
      <c r="EE57" s="222"/>
      <c r="EF57" s="222"/>
      <c r="EG57" s="222"/>
      <c r="EH57" s="222"/>
      <c r="EI57" s="222"/>
      <c r="EJ57" s="222"/>
      <c r="EK57" s="222"/>
      <c r="EL57" s="222"/>
      <c r="EM57" s="222"/>
      <c r="EN57" s="222"/>
      <c r="EO57" s="222"/>
      <c r="EP57" s="222"/>
      <c r="EQ57" s="222"/>
      <c r="ER57" s="222"/>
      <c r="ES57" s="222"/>
      <c r="ET57" s="222"/>
      <c r="EU57" s="222"/>
      <c r="EV57" s="222"/>
      <c r="EW57" s="222"/>
      <c r="EX57" s="222"/>
      <c r="EY57" s="222"/>
      <c r="EZ57" s="222"/>
      <c r="FA57" s="225"/>
      <c r="FB57" s="224" t="str">
        <f ca="1">IF(COUNTIF(空き状況確認テーブル!FB63:FY63,"×")&lt;&gt;0,"×",IF(COUNTIF(空き状況確認テーブル!FB63:FY63,"△")&lt;&gt;0,"△","〇"))</f>
        <v>×</v>
      </c>
      <c r="FC57" s="222"/>
      <c r="FD57" s="222"/>
      <c r="FE57" s="222"/>
      <c r="FF57" s="222"/>
      <c r="FG57" s="222"/>
      <c r="FH57" s="222"/>
      <c r="FI57" s="222"/>
      <c r="FJ57" s="222"/>
      <c r="FK57" s="222"/>
      <c r="FL57" s="222"/>
      <c r="FM57" s="222"/>
      <c r="FN57" s="222"/>
      <c r="FO57" s="222"/>
      <c r="FP57" s="222"/>
      <c r="FQ57" s="222"/>
      <c r="FR57" s="222"/>
      <c r="FS57" s="222"/>
      <c r="FT57" s="222"/>
      <c r="FU57" s="222"/>
      <c r="FV57" s="222"/>
      <c r="FW57" s="222"/>
      <c r="FX57" s="222"/>
      <c r="FY57" s="225"/>
    </row>
    <row r="58" spans="1:181">
      <c r="A58" s="47"/>
      <c r="B58" s="161" t="s">
        <v>359</v>
      </c>
      <c r="C58" s="200">
        <v>4</v>
      </c>
      <c r="D58" s="11" t="s">
        <v>203</v>
      </c>
      <c r="E58" s="10" t="str">
        <f>INDEX(施設情報!$D$1:$D$1000,MATCH(D58,施設情報!$C$1:$C$1000,0))</f>
        <v>1</v>
      </c>
      <c r="F58" s="11"/>
      <c r="G58" s="8" t="str">
        <f t="shared" si="22"/>
        <v>054-46391</v>
      </c>
      <c r="H58" s="10" t="str">
        <f t="shared" si="23"/>
        <v>054-46392</v>
      </c>
      <c r="I58" s="10" t="str">
        <f t="shared" si="24"/>
        <v>054-46393</v>
      </c>
      <c r="J58" s="10" t="str">
        <f t="shared" si="25"/>
        <v>054-46394</v>
      </c>
      <c r="K58" s="10" t="str">
        <f t="shared" si="26"/>
        <v>054-46395</v>
      </c>
      <c r="L58" s="10" t="str">
        <f t="shared" si="27"/>
        <v>054-46396</v>
      </c>
      <c r="M58" s="10" t="str">
        <f t="shared" si="28"/>
        <v>054-46397</v>
      </c>
      <c r="N58" s="224" t="str">
        <f ca="1">IF(COUNTIF(空き状況確認テーブル!N64:AK64,"×")&lt;&gt;0,"×",IF(COUNTIF(空き状況確認テーブル!N64:AK64,"△")&lt;&gt;0,"△","〇"))</f>
        <v>×</v>
      </c>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5"/>
      <c r="AL58" s="224" t="str">
        <f ca="1">IF(COUNTIF(空き状況確認テーブル!AL64:BI64,"×")&lt;&gt;0,"×",IF(COUNTIF(空き状況確認テーブル!AL64:BI64,"△")&lt;&gt;0,"△","〇"))</f>
        <v>×</v>
      </c>
      <c r="AM58" s="222"/>
      <c r="AN58" s="222"/>
      <c r="AO58" s="222"/>
      <c r="AP58" s="222"/>
      <c r="AQ58" s="222"/>
      <c r="AR58" s="222"/>
      <c r="AS58" s="222"/>
      <c r="AT58" s="222"/>
      <c r="AU58" s="222"/>
      <c r="AV58" s="222"/>
      <c r="AW58" s="222"/>
      <c r="AX58" s="222"/>
      <c r="AY58" s="222"/>
      <c r="AZ58" s="222"/>
      <c r="BA58" s="222"/>
      <c r="BB58" s="222"/>
      <c r="BC58" s="222"/>
      <c r="BD58" s="222"/>
      <c r="BE58" s="222"/>
      <c r="BF58" s="222"/>
      <c r="BG58" s="222"/>
      <c r="BH58" s="222"/>
      <c r="BI58" s="225"/>
      <c r="BJ58" s="224" t="str">
        <f ca="1">IF(COUNTIF(空き状況確認テーブル!BJ64:CG64,"×")&lt;&gt;0,"×",IF(COUNTIF(空き状況確認テーブル!BJ64:CG64,"△")&lt;&gt;0,"△","〇"))</f>
        <v>×</v>
      </c>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5"/>
      <c r="CH58" s="221" t="str">
        <f ca="1">IF(COUNTIF(空き状況確認テーブル!CH64:DE64,"×")&lt;&gt;0,"×",IF(COUNTIF(空き状況確認テーブル!CH64:DE64,"△")&lt;&gt;0,"△","〇"))</f>
        <v>×</v>
      </c>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5"/>
      <c r="DF58" s="224" t="str">
        <f ca="1">IF(COUNTIF(空き状況確認テーブル!DF64:EC64,"×")&lt;&gt;0,"×",IF(COUNTIF(空き状況確認テーブル!DF64:EC64,"△")&lt;&gt;0,"△","〇"))</f>
        <v>×</v>
      </c>
      <c r="DG58" s="222"/>
      <c r="DH58" s="222"/>
      <c r="DI58" s="222"/>
      <c r="DJ58" s="222"/>
      <c r="DK58" s="222"/>
      <c r="DL58" s="222"/>
      <c r="DM58" s="222"/>
      <c r="DN58" s="222"/>
      <c r="DO58" s="222"/>
      <c r="DP58" s="222"/>
      <c r="DQ58" s="222"/>
      <c r="DR58" s="222"/>
      <c r="DS58" s="222"/>
      <c r="DT58" s="222"/>
      <c r="DU58" s="222"/>
      <c r="DV58" s="222"/>
      <c r="DW58" s="222"/>
      <c r="DX58" s="222"/>
      <c r="DY58" s="222"/>
      <c r="DZ58" s="222"/>
      <c r="EA58" s="222"/>
      <c r="EB58" s="222"/>
      <c r="EC58" s="225"/>
      <c r="ED58" s="224" t="str">
        <f ca="1">IF(COUNTIF(空き状況確認テーブル!ED64:FA64,"×")&lt;&gt;0,"×",IF(COUNTIF(空き状況確認テーブル!ED64:FA64,"△")&lt;&gt;0,"△","〇"))</f>
        <v>×</v>
      </c>
      <c r="EE58" s="222"/>
      <c r="EF58" s="222"/>
      <c r="EG58" s="222"/>
      <c r="EH58" s="222"/>
      <c r="EI58" s="222"/>
      <c r="EJ58" s="222"/>
      <c r="EK58" s="222"/>
      <c r="EL58" s="222"/>
      <c r="EM58" s="222"/>
      <c r="EN58" s="222"/>
      <c r="EO58" s="222"/>
      <c r="EP58" s="222"/>
      <c r="EQ58" s="222"/>
      <c r="ER58" s="222"/>
      <c r="ES58" s="222"/>
      <c r="ET58" s="222"/>
      <c r="EU58" s="222"/>
      <c r="EV58" s="222"/>
      <c r="EW58" s="222"/>
      <c r="EX58" s="222"/>
      <c r="EY58" s="222"/>
      <c r="EZ58" s="222"/>
      <c r="FA58" s="225"/>
      <c r="FB58" s="224" t="str">
        <f ca="1">IF(COUNTIF(空き状況確認テーブル!FB64:FY64,"×")&lt;&gt;0,"×",IF(COUNTIF(空き状況確認テーブル!FB64:FY64,"△")&lt;&gt;0,"△","〇"))</f>
        <v>×</v>
      </c>
      <c r="FC58" s="222"/>
      <c r="FD58" s="222"/>
      <c r="FE58" s="222"/>
      <c r="FF58" s="222"/>
      <c r="FG58" s="222"/>
      <c r="FH58" s="222"/>
      <c r="FI58" s="222"/>
      <c r="FJ58" s="222"/>
      <c r="FK58" s="222"/>
      <c r="FL58" s="222"/>
      <c r="FM58" s="222"/>
      <c r="FN58" s="222"/>
      <c r="FO58" s="222"/>
      <c r="FP58" s="222"/>
      <c r="FQ58" s="222"/>
      <c r="FR58" s="222"/>
      <c r="FS58" s="222"/>
      <c r="FT58" s="222"/>
      <c r="FU58" s="222"/>
      <c r="FV58" s="222"/>
      <c r="FW58" s="222"/>
      <c r="FX58" s="222"/>
      <c r="FY58" s="225"/>
    </row>
    <row r="59" spans="1:181">
      <c r="A59" s="47"/>
      <c r="B59" s="179" t="s">
        <v>381</v>
      </c>
      <c r="C59" s="199" t="s">
        <v>338</v>
      </c>
      <c r="D59" s="11" t="s">
        <v>204</v>
      </c>
      <c r="E59" s="10" t="str">
        <f>INDEX(施設情報!$D$1:$D$1000,MATCH(D59,施設情報!$C$1:$C$1000,0))</f>
        <v>1</v>
      </c>
      <c r="F59" s="11"/>
      <c r="G59" s="8" t="str">
        <f t="shared" si="22"/>
        <v>055-46391</v>
      </c>
      <c r="H59" s="10" t="str">
        <f t="shared" si="23"/>
        <v>055-46392</v>
      </c>
      <c r="I59" s="10" t="str">
        <f t="shared" si="24"/>
        <v>055-46393</v>
      </c>
      <c r="J59" s="10" t="str">
        <f t="shared" si="25"/>
        <v>055-46394</v>
      </c>
      <c r="K59" s="10" t="str">
        <f t="shared" si="26"/>
        <v>055-46395</v>
      </c>
      <c r="L59" s="10" t="str">
        <f t="shared" si="27"/>
        <v>055-46396</v>
      </c>
      <c r="M59" s="10" t="str">
        <f t="shared" si="28"/>
        <v>055-46397</v>
      </c>
      <c r="N59" s="121" t="str">
        <f ca="1">空き状況確認テーブル!N65</f>
        <v>△</v>
      </c>
      <c r="O59" s="122" t="str">
        <f ca="1">空き状況確認テーブル!O65</f>
        <v>△</v>
      </c>
      <c r="P59" s="122" t="str">
        <f ca="1">空き状況確認テーブル!P65</f>
        <v>△</v>
      </c>
      <c r="Q59" s="122" t="str">
        <f ca="1">空き状況確認テーブル!Q65</f>
        <v>△</v>
      </c>
      <c r="R59" s="122" t="str">
        <f ca="1">空き状況確認テーブル!R65</f>
        <v>△</v>
      </c>
      <c r="S59" s="122" t="str">
        <f ca="1">空き状況確認テーブル!S65</f>
        <v>△</v>
      </c>
      <c r="T59" s="219" t="str">
        <f ca="1">IF(COUNTIF(空き状況確認テーブル!T65:V65,"×")&lt;&gt;0,"×",IF(COUNTIF(空き状況確認テーブル!T65:V65,"△")&lt;&gt;0,"△",IF(COUNTIF(空き状況確認テーブル!T65:V65,"△")&lt;&gt;0,"△","〇")))</f>
        <v>×</v>
      </c>
      <c r="U59" s="220"/>
      <c r="V59" s="221"/>
      <c r="W59" s="222" t="str">
        <f ca="1">IF(COUNTIF(空き状況確認テーブル!W65:Z65,"×")&lt;&gt;0,"×",IF(COUNTIF(空き状況確認テーブル!W65:Z65,"△")&lt;&gt;0,"△",IF(COUNTIF(空き状況確認テーブル!W65:Z65,"△")&lt;&gt;0,"△","〇")))</f>
        <v>×</v>
      </c>
      <c r="X59" s="222"/>
      <c r="Y59" s="222"/>
      <c r="Z59" s="222"/>
      <c r="AA59" s="222" t="str">
        <f ca="1">IF(COUNTIF(空き状況確認テーブル!AA65:AD65,"×")&lt;&gt;0,"×",IF(COUNTIF(空き状況確認テーブル!AA65:AD65,"△")&lt;&gt;0,"△",IF(COUNTIF(空き状況確認テーブル!AA65:AD65,"△")&lt;&gt;0,"△","〇")))</f>
        <v>×</v>
      </c>
      <c r="AB59" s="222"/>
      <c r="AC59" s="222"/>
      <c r="AD59" s="222"/>
      <c r="AE59" s="222" t="str">
        <f ca="1">IF(COUNTIF(空き状況確認テーブル!AE65:AH65,"×")&lt;&gt;0,"×",IF(COUNTIF(空き状況確認テーブル!AE65:AH65,"△")&lt;&gt;0,"△",IF(COUNTIF(空き状況確認テーブル!AE65:AH65,"△")&lt;&gt;0,"△","〇")))</f>
        <v>×</v>
      </c>
      <c r="AF59" s="222"/>
      <c r="AG59" s="222"/>
      <c r="AH59" s="222"/>
      <c r="AI59" s="219" t="str">
        <f ca="1">IF(COUNTIF(空き状況確認テーブル!AI65:AK65,"×")&lt;&gt;0,"×",IF(COUNTIF(空き状況確認テーブル!AI65:AK65,"△")&lt;&gt;0,"△",IF(COUNTIF(空き状況確認テーブル!AI65:AK65,"△")&lt;&gt;0,"△","〇")))</f>
        <v>△</v>
      </c>
      <c r="AJ59" s="220"/>
      <c r="AK59" s="223"/>
      <c r="AL59" s="121" t="str">
        <f ca="1">空き状況確認テーブル!AL65</f>
        <v>△</v>
      </c>
      <c r="AM59" s="122" t="str">
        <f ca="1">空き状況確認テーブル!AM65</f>
        <v>△</v>
      </c>
      <c r="AN59" s="122" t="str">
        <f ca="1">空き状況確認テーブル!AN65</f>
        <v>△</v>
      </c>
      <c r="AO59" s="122" t="str">
        <f ca="1">空き状況確認テーブル!AO65</f>
        <v>△</v>
      </c>
      <c r="AP59" s="122" t="str">
        <f ca="1">空き状況確認テーブル!AP65</f>
        <v>△</v>
      </c>
      <c r="AQ59" s="122" t="str">
        <f ca="1">空き状況確認テーブル!AQ65</f>
        <v>△</v>
      </c>
      <c r="AR59" s="219" t="str">
        <f ca="1">IF(COUNTIF(空き状況確認テーブル!AR65:AT65,"×")&lt;&gt;0,"×",IF(COUNTIF(空き状況確認テーブル!AR65:AT65,"△")&lt;&gt;0,"△",IF(COUNTIF(空き状況確認テーブル!AR65:AT65,"△")&lt;&gt;0,"△","〇")))</f>
        <v>×</v>
      </c>
      <c r="AS59" s="220"/>
      <c r="AT59" s="221"/>
      <c r="AU59" s="222" t="str">
        <f ca="1">IF(COUNTIF(空き状況確認テーブル!AU65:AX65,"×")&lt;&gt;0,"×",IF(COUNTIF(空き状況確認テーブル!AU65:AX65,"△")&lt;&gt;0,"△",IF(COUNTIF(空き状況確認テーブル!AU65:AX65,"△")&lt;&gt;0,"△","〇")))</f>
        <v>×</v>
      </c>
      <c r="AV59" s="222"/>
      <c r="AW59" s="222"/>
      <c r="AX59" s="222"/>
      <c r="AY59" s="222" t="str">
        <f ca="1">IF(COUNTIF(空き状況確認テーブル!AY65:BB65,"×")&lt;&gt;0,"×",IF(COUNTIF(空き状況確認テーブル!AY65:BB65,"△")&lt;&gt;0,"△",IF(COUNTIF(空き状況確認テーブル!AY65:BB65,"△")&lt;&gt;0,"△","〇")))</f>
        <v>×</v>
      </c>
      <c r="AZ59" s="222"/>
      <c r="BA59" s="222"/>
      <c r="BB59" s="222"/>
      <c r="BC59" s="222" t="str">
        <f ca="1">IF(COUNTIF(空き状況確認テーブル!BC65:BF65,"×")&lt;&gt;0,"×",IF(COUNTIF(空き状況確認テーブル!BC65:BF65,"△")&lt;&gt;0,"△",IF(COUNTIF(空き状況確認テーブル!BC65:BF65,"△")&lt;&gt;0,"△","〇")))</f>
        <v>×</v>
      </c>
      <c r="BD59" s="222"/>
      <c r="BE59" s="222"/>
      <c r="BF59" s="222"/>
      <c r="BG59" s="219" t="str">
        <f ca="1">IF(COUNTIF(空き状況確認テーブル!BG65:BI65,"×")&lt;&gt;0,"×",IF(COUNTIF(空き状況確認テーブル!BG65:BI65,"△")&lt;&gt;0,"△",IF(COUNTIF(空き状況確認テーブル!BG65:BI65,"△")&lt;&gt;0,"△","〇")))</f>
        <v>△</v>
      </c>
      <c r="BH59" s="220"/>
      <c r="BI59" s="223"/>
      <c r="BJ59" s="121" t="str">
        <f ca="1">空き状況確認テーブル!BJ65</f>
        <v>△</v>
      </c>
      <c r="BK59" s="122" t="str">
        <f ca="1">空き状況確認テーブル!BK65</f>
        <v>△</v>
      </c>
      <c r="BL59" s="122" t="str">
        <f ca="1">空き状況確認テーブル!BL65</f>
        <v>△</v>
      </c>
      <c r="BM59" s="122" t="str">
        <f ca="1">空き状況確認テーブル!BM65</f>
        <v>△</v>
      </c>
      <c r="BN59" s="122" t="str">
        <f ca="1">空き状況確認テーブル!BN65</f>
        <v>△</v>
      </c>
      <c r="BO59" s="122" t="str">
        <f ca="1">空き状況確認テーブル!BO65</f>
        <v>△</v>
      </c>
      <c r="BP59" s="219" t="str">
        <f ca="1">IF(COUNTIF(空き状況確認テーブル!BP65:BR65,"×")&lt;&gt;0,"×",IF(COUNTIF(空き状況確認テーブル!BP65:BR65,"△")&lt;&gt;0,"△",IF(COUNTIF(空き状況確認テーブル!BP65:BR65,"△")&lt;&gt;0,"△","〇")))</f>
        <v>×</v>
      </c>
      <c r="BQ59" s="220"/>
      <c r="BR59" s="221"/>
      <c r="BS59" s="222" t="str">
        <f ca="1">IF(COUNTIF(空き状況確認テーブル!BS65:BV65,"×")&lt;&gt;0,"×",IF(COUNTIF(空き状況確認テーブル!BS65:BV65,"△")&lt;&gt;0,"△",IF(COUNTIF(空き状況確認テーブル!BS65:BV65,"△")&lt;&gt;0,"△","〇")))</f>
        <v>×</v>
      </c>
      <c r="BT59" s="222"/>
      <c r="BU59" s="222"/>
      <c r="BV59" s="222"/>
      <c r="BW59" s="222" t="str">
        <f ca="1">IF(COUNTIF(空き状況確認テーブル!BW65:BZ65,"×")&lt;&gt;0,"×",IF(COUNTIF(空き状況確認テーブル!BW65:BZ65,"△")&lt;&gt;0,"△",IF(COUNTIF(空き状況確認テーブル!BW65:BZ65,"△")&lt;&gt;0,"△","〇")))</f>
        <v>×</v>
      </c>
      <c r="BX59" s="222"/>
      <c r="BY59" s="222"/>
      <c r="BZ59" s="222"/>
      <c r="CA59" s="222" t="str">
        <f ca="1">IF(COUNTIF(空き状況確認テーブル!CA65:CD65,"×")&lt;&gt;0,"×",IF(COUNTIF(空き状況確認テーブル!CA65:CD65,"△")&lt;&gt;0,"△",IF(COUNTIF(空き状況確認テーブル!CA65:CD65,"△")&lt;&gt;0,"△","〇")))</f>
        <v>×</v>
      </c>
      <c r="CB59" s="222"/>
      <c r="CC59" s="222"/>
      <c r="CD59" s="222"/>
      <c r="CE59" s="219" t="str">
        <f ca="1">IF(COUNTIF(空き状況確認テーブル!CE65:CG65,"×")&lt;&gt;0,"×",IF(COUNTIF(空き状況確認テーブル!CE65:CG65,"△")&lt;&gt;0,"△",IF(COUNTIF(空き状況確認テーブル!CE65:CG65,"△")&lt;&gt;0,"△","〇")))</f>
        <v>△</v>
      </c>
      <c r="CF59" s="220"/>
      <c r="CG59" s="223"/>
      <c r="CH59" s="187" t="str">
        <f ca="1">空き状況確認テーブル!CH65</f>
        <v>△</v>
      </c>
      <c r="CI59" s="122" t="str">
        <f ca="1">空き状況確認テーブル!CI65</f>
        <v>△</v>
      </c>
      <c r="CJ59" s="122" t="str">
        <f ca="1">空き状況確認テーブル!CJ65</f>
        <v>△</v>
      </c>
      <c r="CK59" s="122" t="str">
        <f ca="1">空き状況確認テーブル!CK65</f>
        <v>△</v>
      </c>
      <c r="CL59" s="122" t="str">
        <f ca="1">空き状況確認テーブル!CL65</f>
        <v>△</v>
      </c>
      <c r="CM59" s="122" t="str">
        <f ca="1">空き状況確認テーブル!CM65</f>
        <v>△</v>
      </c>
      <c r="CN59" s="219" t="str">
        <f ca="1">IF(COUNTIF(空き状況確認テーブル!CN65:CP65,"×")&lt;&gt;0,"×",IF(COUNTIF(空き状況確認テーブル!CN65:CP65,"△")&lt;&gt;0,"△",IF(COUNTIF(空き状況確認テーブル!CN65:CP65,"△")&lt;&gt;0,"△","〇")))</f>
        <v>×</v>
      </c>
      <c r="CO59" s="220"/>
      <c r="CP59" s="221"/>
      <c r="CQ59" s="222" t="str">
        <f ca="1">IF(COUNTIF(空き状況確認テーブル!CQ65:CT65,"×")&lt;&gt;0,"×",IF(COUNTIF(空き状況確認テーブル!CQ65:CT65,"△")&lt;&gt;0,"△",IF(COUNTIF(空き状況確認テーブル!CQ65:CT65,"△")&lt;&gt;0,"△","〇")))</f>
        <v>×</v>
      </c>
      <c r="CR59" s="222"/>
      <c r="CS59" s="222"/>
      <c r="CT59" s="222"/>
      <c r="CU59" s="222" t="str">
        <f ca="1">IF(COUNTIF(空き状況確認テーブル!CU65:CX65,"×")&lt;&gt;0,"×",IF(COUNTIF(空き状況確認テーブル!CU65:CX65,"△")&lt;&gt;0,"△",IF(COUNTIF(空き状況確認テーブル!CU65:CX65,"△")&lt;&gt;0,"△","〇")))</f>
        <v>×</v>
      </c>
      <c r="CV59" s="222"/>
      <c r="CW59" s="222"/>
      <c r="CX59" s="222"/>
      <c r="CY59" s="222" t="str">
        <f ca="1">IF(COUNTIF(空き状況確認テーブル!CY65:DB65,"×")&lt;&gt;0,"×",IF(COUNTIF(空き状況確認テーブル!CY65:DB65,"△")&lt;&gt;0,"△",IF(COUNTIF(空き状況確認テーブル!CY65:DB65,"△")&lt;&gt;0,"△","〇")))</f>
        <v>×</v>
      </c>
      <c r="CZ59" s="222"/>
      <c r="DA59" s="222"/>
      <c r="DB59" s="222"/>
      <c r="DC59" s="219" t="str">
        <f ca="1">IF(COUNTIF(空き状況確認テーブル!DC65:DE65,"×")&lt;&gt;0,"×",IF(COUNTIF(空き状況確認テーブル!DC65:DE65,"△")&lt;&gt;0,"△",IF(COUNTIF(空き状況確認テーブル!DC65:DE65,"△")&lt;&gt;0,"△","〇")))</f>
        <v>△</v>
      </c>
      <c r="DD59" s="220"/>
      <c r="DE59" s="223"/>
      <c r="DF59" s="121" t="str">
        <f ca="1">空き状況確認テーブル!DF65</f>
        <v>△</v>
      </c>
      <c r="DG59" s="122" t="str">
        <f ca="1">空き状況確認テーブル!DG65</f>
        <v>△</v>
      </c>
      <c r="DH59" s="122" t="str">
        <f ca="1">空き状況確認テーブル!DH65</f>
        <v>△</v>
      </c>
      <c r="DI59" s="122" t="str">
        <f ca="1">空き状況確認テーブル!DI65</f>
        <v>△</v>
      </c>
      <c r="DJ59" s="122" t="str">
        <f ca="1">空き状況確認テーブル!DJ65</f>
        <v>△</v>
      </c>
      <c r="DK59" s="122" t="str">
        <f ca="1">空き状況確認テーブル!DK65</f>
        <v>△</v>
      </c>
      <c r="DL59" s="219" t="str">
        <f ca="1">IF(COUNTIF(空き状況確認テーブル!DL65:DN65,"×")&lt;&gt;0,"×",IF(COUNTIF(空き状況確認テーブル!DL65:DN65,"△")&lt;&gt;0,"△",IF(COUNTIF(空き状況確認テーブル!DL65:DN65,"△")&lt;&gt;0,"△","〇")))</f>
        <v>×</v>
      </c>
      <c r="DM59" s="220"/>
      <c r="DN59" s="221"/>
      <c r="DO59" s="222" t="str">
        <f ca="1">IF(COUNTIF(空き状況確認テーブル!DO65:DR65,"×")&lt;&gt;0,"×",IF(COUNTIF(空き状況確認テーブル!DO65:DR65,"△")&lt;&gt;0,"△",IF(COUNTIF(空き状況確認テーブル!DO65:DR65,"△")&lt;&gt;0,"△","〇")))</f>
        <v>×</v>
      </c>
      <c r="DP59" s="222"/>
      <c r="DQ59" s="222"/>
      <c r="DR59" s="222"/>
      <c r="DS59" s="222" t="str">
        <f ca="1">IF(COUNTIF(空き状況確認テーブル!DS65:DV65,"×")&lt;&gt;0,"×",IF(COUNTIF(空き状況確認テーブル!DS65:DV65,"△")&lt;&gt;0,"△",IF(COUNTIF(空き状況確認テーブル!DS65:DV65,"△")&lt;&gt;0,"△","〇")))</f>
        <v>×</v>
      </c>
      <c r="DT59" s="222"/>
      <c r="DU59" s="222"/>
      <c r="DV59" s="222"/>
      <c r="DW59" s="222" t="str">
        <f ca="1">IF(COUNTIF(空き状況確認テーブル!DW65:DZ65,"×")&lt;&gt;0,"×",IF(COUNTIF(空き状況確認テーブル!DW65:DZ65,"△")&lt;&gt;0,"△",IF(COUNTIF(空き状況確認テーブル!DW65:DZ65,"△")&lt;&gt;0,"△","〇")))</f>
        <v>×</v>
      </c>
      <c r="DX59" s="222"/>
      <c r="DY59" s="222"/>
      <c r="DZ59" s="222"/>
      <c r="EA59" s="219" t="str">
        <f ca="1">IF(COUNTIF(空き状況確認テーブル!EA65:EC65,"×")&lt;&gt;0,"×",IF(COUNTIF(空き状況確認テーブル!EA65:EC65,"△")&lt;&gt;0,"△",IF(COUNTIF(空き状況確認テーブル!EA65:EC65,"△")&lt;&gt;0,"△","〇")))</f>
        <v>△</v>
      </c>
      <c r="EB59" s="220"/>
      <c r="EC59" s="223"/>
      <c r="ED59" s="121" t="str">
        <f ca="1">空き状況確認テーブル!ED65</f>
        <v>×</v>
      </c>
      <c r="EE59" s="122" t="str">
        <f ca="1">空き状況確認テーブル!EE65</f>
        <v>×</v>
      </c>
      <c r="EF59" s="122" t="str">
        <f ca="1">空き状況確認テーブル!EF65</f>
        <v>×</v>
      </c>
      <c r="EG59" s="122" t="str">
        <f ca="1">空き状況確認テーブル!EG65</f>
        <v>×</v>
      </c>
      <c r="EH59" s="122" t="str">
        <f ca="1">空き状況確認テーブル!EH65</f>
        <v>×</v>
      </c>
      <c r="EI59" s="122" t="str">
        <f ca="1">空き状況確認テーブル!EI65</f>
        <v>×</v>
      </c>
      <c r="EJ59" s="219" t="str">
        <f ca="1">IF(COUNTIF(空き状況確認テーブル!EJ65:EL65,"×")&lt;&gt;0,"×",IF(COUNTIF(空き状況確認テーブル!EJ65:EL65,"△")&lt;&gt;0,"△",IF(COUNTIF(空き状況確認テーブル!EJ65:EL65,"△")&lt;&gt;0,"△","〇")))</f>
        <v>×</v>
      </c>
      <c r="EK59" s="220"/>
      <c r="EL59" s="221"/>
      <c r="EM59" s="222" t="str">
        <f ca="1">IF(COUNTIF(空き状況確認テーブル!EM65:EP65,"×")&lt;&gt;0,"×",IF(COUNTIF(空き状況確認テーブル!EM65:EP65,"△")&lt;&gt;0,"△",IF(COUNTIF(空き状況確認テーブル!EM65:EP65,"△")&lt;&gt;0,"△","〇")))</f>
        <v>×</v>
      </c>
      <c r="EN59" s="222"/>
      <c r="EO59" s="222"/>
      <c r="EP59" s="222"/>
      <c r="EQ59" s="222" t="str">
        <f ca="1">IF(COUNTIF(空き状況確認テーブル!EQ65:ET65,"×")&lt;&gt;0,"×",IF(COUNTIF(空き状況確認テーブル!EQ65:ET65,"△")&lt;&gt;0,"△",IF(COUNTIF(空き状況確認テーブル!EQ65:ET65,"△")&lt;&gt;0,"△","〇")))</f>
        <v>×</v>
      </c>
      <c r="ER59" s="222"/>
      <c r="ES59" s="222"/>
      <c r="ET59" s="222"/>
      <c r="EU59" s="222" t="str">
        <f ca="1">IF(COUNTIF(空き状況確認テーブル!EU65:EX65,"×")&lt;&gt;0,"×",IF(COUNTIF(空き状況確認テーブル!EU65:EX65,"△")&lt;&gt;0,"△",IF(COUNTIF(空き状況確認テーブル!EU65:EX65,"△")&lt;&gt;0,"△","〇")))</f>
        <v>×</v>
      </c>
      <c r="EV59" s="222"/>
      <c r="EW59" s="222"/>
      <c r="EX59" s="222"/>
      <c r="EY59" s="219" t="str">
        <f ca="1">IF(COUNTIF(空き状況確認テーブル!EY65:FA65,"×")&lt;&gt;0,"×",IF(COUNTIF(空き状況確認テーブル!EY65:FA65,"△")&lt;&gt;0,"△",IF(COUNTIF(空き状況確認テーブル!EY65:FA65,"△")&lt;&gt;0,"△","〇")))</f>
        <v>×</v>
      </c>
      <c r="EZ59" s="220"/>
      <c r="FA59" s="223"/>
      <c r="FB59" s="121" t="str">
        <f ca="1">空き状況確認テーブル!FB65</f>
        <v>×</v>
      </c>
      <c r="FC59" s="122" t="str">
        <f ca="1">空き状況確認テーブル!FC65</f>
        <v>×</v>
      </c>
      <c r="FD59" s="122" t="str">
        <f ca="1">空き状況確認テーブル!FD65</f>
        <v>×</v>
      </c>
      <c r="FE59" s="122" t="str">
        <f ca="1">空き状況確認テーブル!FE65</f>
        <v>×</v>
      </c>
      <c r="FF59" s="122" t="str">
        <f ca="1">空き状況確認テーブル!FF65</f>
        <v>×</v>
      </c>
      <c r="FG59" s="122" t="str">
        <f ca="1">空き状況確認テーブル!FG65</f>
        <v>×</v>
      </c>
      <c r="FH59" s="219" t="str">
        <f ca="1">IF(COUNTIF(空き状況確認テーブル!FH65:FJ65,"×")&lt;&gt;0,"×",IF(COUNTIF(空き状況確認テーブル!FH65:FJ65,"△")&lt;&gt;0,"△",IF(COUNTIF(空き状況確認テーブル!FH65:FJ65,"△")&lt;&gt;0,"△","〇")))</f>
        <v>×</v>
      </c>
      <c r="FI59" s="220"/>
      <c r="FJ59" s="221"/>
      <c r="FK59" s="222" t="str">
        <f ca="1">IF(COUNTIF(空き状況確認テーブル!FK65:FN65,"×")&lt;&gt;0,"×",IF(COUNTIF(空き状況確認テーブル!FK65:FN65,"△")&lt;&gt;0,"△",IF(COUNTIF(空き状況確認テーブル!FK65:FN65,"△")&lt;&gt;0,"△","〇")))</f>
        <v>×</v>
      </c>
      <c r="FL59" s="222"/>
      <c r="FM59" s="222"/>
      <c r="FN59" s="222"/>
      <c r="FO59" s="222" t="str">
        <f ca="1">IF(COUNTIF(空き状況確認テーブル!FO65:FR65,"×")&lt;&gt;0,"×",IF(COUNTIF(空き状況確認テーブル!FO65:FR65,"△")&lt;&gt;0,"△",IF(COUNTIF(空き状況確認テーブル!FO65:FR65,"△")&lt;&gt;0,"△","〇")))</f>
        <v>×</v>
      </c>
      <c r="FP59" s="222"/>
      <c r="FQ59" s="222"/>
      <c r="FR59" s="222"/>
      <c r="FS59" s="222" t="str">
        <f ca="1">IF(COUNTIF(空き状況確認テーブル!FS65:FV65,"×")&lt;&gt;0,"×",IF(COUNTIF(空き状況確認テーブル!FS65:FV65,"△")&lt;&gt;0,"△",IF(COUNTIF(空き状況確認テーブル!FS65:FV65,"△")&lt;&gt;0,"△","〇")))</f>
        <v>×</v>
      </c>
      <c r="FT59" s="222"/>
      <c r="FU59" s="222"/>
      <c r="FV59" s="222"/>
      <c r="FW59" s="219" t="str">
        <f ca="1">IF(COUNTIF(空き状況確認テーブル!FW65:FY65,"×")&lt;&gt;0,"×",IF(COUNTIF(空き状況確認テーブル!FW65:FY65,"△")&lt;&gt;0,"△",IF(COUNTIF(空き状況確認テーブル!FW65:FY65,"△")&lt;&gt;0,"△","〇")))</f>
        <v>×</v>
      </c>
      <c r="FX59" s="220"/>
      <c r="FY59" s="223"/>
    </row>
    <row r="60" spans="1:181">
      <c r="A60" s="47"/>
      <c r="B60" s="159" t="s">
        <v>360</v>
      </c>
      <c r="C60" s="199" t="s">
        <v>462</v>
      </c>
      <c r="D60" s="11" t="s">
        <v>205</v>
      </c>
      <c r="E60" s="10" t="str">
        <f>INDEX(施設情報!$D$1:$D$1000,MATCH(D60,施設情報!$C$1:$C$1000,0))</f>
        <v>1</v>
      </c>
      <c r="F60" s="11"/>
      <c r="G60" s="8" t="str">
        <f t="shared" si="22"/>
        <v>056-46391</v>
      </c>
      <c r="H60" s="10" t="str">
        <f t="shared" si="23"/>
        <v>056-46392</v>
      </c>
      <c r="I60" s="10" t="str">
        <f t="shared" si="24"/>
        <v>056-46393</v>
      </c>
      <c r="J60" s="10" t="str">
        <f t="shared" si="25"/>
        <v>056-46394</v>
      </c>
      <c r="K60" s="10" t="str">
        <f t="shared" si="26"/>
        <v>056-46395</v>
      </c>
      <c r="L60" s="10" t="str">
        <f t="shared" si="27"/>
        <v>056-46396</v>
      </c>
      <c r="M60" s="10" t="str">
        <f t="shared" si="28"/>
        <v>056-46397</v>
      </c>
      <c r="N60" s="121" t="str">
        <f ca="1">空き状況確認テーブル!N66</f>
        <v>△</v>
      </c>
      <c r="O60" s="122" t="str">
        <f ca="1">空き状況確認テーブル!O66</f>
        <v>△</v>
      </c>
      <c r="P60" s="122" t="str">
        <f ca="1">空き状況確認テーブル!P66</f>
        <v>△</v>
      </c>
      <c r="Q60" s="122" t="str">
        <f ca="1">空き状況確認テーブル!Q66</f>
        <v>△</v>
      </c>
      <c r="R60" s="122" t="str">
        <f ca="1">空き状況確認テーブル!R66</f>
        <v>△</v>
      </c>
      <c r="S60" s="122" t="str">
        <f ca="1">空き状況確認テーブル!S66</f>
        <v>△</v>
      </c>
      <c r="T60" s="219" t="str">
        <f ca="1">IF(COUNTIF(空き状況確認テーブル!T66:V66,"×")&lt;&gt;0,"×",IF(COUNTIF(空き状況確認テーブル!T66:V66,"△")&lt;&gt;0,"△",IF(COUNTIF(空き状況確認テーブル!T66:V66,"△")&lt;&gt;0,"△","〇")))</f>
        <v>×</v>
      </c>
      <c r="U60" s="220"/>
      <c r="V60" s="221"/>
      <c r="W60" s="222" t="str">
        <f ca="1">IF(COUNTIF(空き状況確認テーブル!W66:Z66,"×")&lt;&gt;0,"×",IF(COUNTIF(空き状況確認テーブル!W66:Z66,"△")&lt;&gt;0,"△",IF(COUNTIF(空き状況確認テーブル!W66:Z66,"△")&lt;&gt;0,"△","〇")))</f>
        <v>×</v>
      </c>
      <c r="X60" s="222"/>
      <c r="Y60" s="222"/>
      <c r="Z60" s="222"/>
      <c r="AA60" s="222" t="str">
        <f ca="1">IF(COUNTIF(空き状況確認テーブル!AA66:AD66,"×")&lt;&gt;0,"×",IF(COUNTIF(空き状況確認テーブル!AA66:AD66,"△")&lt;&gt;0,"△",IF(COUNTIF(空き状況確認テーブル!AA66:AD66,"△")&lt;&gt;0,"△","〇")))</f>
        <v>×</v>
      </c>
      <c r="AB60" s="222"/>
      <c r="AC60" s="222"/>
      <c r="AD60" s="222"/>
      <c r="AE60" s="222" t="str">
        <f ca="1">IF(COUNTIF(空き状況確認テーブル!AE66:AH66,"×")&lt;&gt;0,"×",IF(COUNTIF(空き状況確認テーブル!AE66:AH66,"△")&lt;&gt;0,"△",IF(COUNTIF(空き状況確認テーブル!AE66:AH66,"△")&lt;&gt;0,"△","〇")))</f>
        <v>×</v>
      </c>
      <c r="AF60" s="222"/>
      <c r="AG60" s="222"/>
      <c r="AH60" s="222"/>
      <c r="AI60" s="219" t="str">
        <f ca="1">IF(COUNTIF(空き状況確認テーブル!AI66:AK66,"×")&lt;&gt;0,"×",IF(COUNTIF(空き状況確認テーブル!AI66:AK66,"△")&lt;&gt;0,"△",IF(COUNTIF(空き状況確認テーブル!AI66:AK66,"△")&lt;&gt;0,"△","〇")))</f>
        <v>△</v>
      </c>
      <c r="AJ60" s="220"/>
      <c r="AK60" s="223"/>
      <c r="AL60" s="121" t="str">
        <f ca="1">空き状況確認テーブル!AL66</f>
        <v>△</v>
      </c>
      <c r="AM60" s="122" t="str">
        <f ca="1">空き状況確認テーブル!AM66</f>
        <v>△</v>
      </c>
      <c r="AN60" s="122" t="str">
        <f ca="1">空き状況確認テーブル!AN66</f>
        <v>△</v>
      </c>
      <c r="AO60" s="122" t="str">
        <f ca="1">空き状況確認テーブル!AO66</f>
        <v>△</v>
      </c>
      <c r="AP60" s="122" t="str">
        <f ca="1">空き状況確認テーブル!AP66</f>
        <v>△</v>
      </c>
      <c r="AQ60" s="122" t="str">
        <f ca="1">空き状況確認テーブル!AQ66</f>
        <v>△</v>
      </c>
      <c r="AR60" s="219" t="str">
        <f ca="1">IF(COUNTIF(空き状況確認テーブル!AR66:AT66,"×")&lt;&gt;0,"×",IF(COUNTIF(空き状況確認テーブル!AR66:AT66,"△")&lt;&gt;0,"△",IF(COUNTIF(空き状況確認テーブル!AR66:AT66,"△")&lt;&gt;0,"△","〇")))</f>
        <v>×</v>
      </c>
      <c r="AS60" s="220"/>
      <c r="AT60" s="221"/>
      <c r="AU60" s="222" t="str">
        <f ca="1">IF(COUNTIF(空き状況確認テーブル!AU66:AX66,"×")&lt;&gt;0,"×",IF(COUNTIF(空き状況確認テーブル!AU66:AX66,"△")&lt;&gt;0,"△",IF(COUNTIF(空き状況確認テーブル!AU66:AX66,"△")&lt;&gt;0,"△","〇")))</f>
        <v>×</v>
      </c>
      <c r="AV60" s="222"/>
      <c r="AW60" s="222"/>
      <c r="AX60" s="222"/>
      <c r="AY60" s="222" t="str">
        <f ca="1">IF(COUNTIF(空き状況確認テーブル!AY66:BB66,"×")&lt;&gt;0,"×",IF(COUNTIF(空き状況確認テーブル!AY66:BB66,"△")&lt;&gt;0,"△",IF(COUNTIF(空き状況確認テーブル!AY66:BB66,"△")&lt;&gt;0,"△","〇")))</f>
        <v>×</v>
      </c>
      <c r="AZ60" s="222"/>
      <c r="BA60" s="222"/>
      <c r="BB60" s="222"/>
      <c r="BC60" s="222" t="str">
        <f ca="1">IF(COUNTIF(空き状況確認テーブル!BC66:BF66,"×")&lt;&gt;0,"×",IF(COUNTIF(空き状況確認テーブル!BC66:BF66,"△")&lt;&gt;0,"△",IF(COUNTIF(空き状況確認テーブル!BC66:BF66,"△")&lt;&gt;0,"△","〇")))</f>
        <v>×</v>
      </c>
      <c r="BD60" s="222"/>
      <c r="BE60" s="222"/>
      <c r="BF60" s="222"/>
      <c r="BG60" s="219" t="str">
        <f ca="1">IF(COUNTIF(空き状況確認テーブル!BG66:BI66,"×")&lt;&gt;0,"×",IF(COUNTIF(空き状況確認テーブル!BG66:BI66,"△")&lt;&gt;0,"△",IF(COUNTIF(空き状況確認テーブル!BG66:BI66,"△")&lt;&gt;0,"△","〇")))</f>
        <v>△</v>
      </c>
      <c r="BH60" s="220"/>
      <c r="BI60" s="223"/>
      <c r="BJ60" s="121" t="str">
        <f ca="1">空き状況確認テーブル!BJ66</f>
        <v>△</v>
      </c>
      <c r="BK60" s="122" t="str">
        <f ca="1">空き状況確認テーブル!BK66</f>
        <v>△</v>
      </c>
      <c r="BL60" s="122" t="str">
        <f ca="1">空き状況確認テーブル!BL66</f>
        <v>△</v>
      </c>
      <c r="BM60" s="122" t="str">
        <f ca="1">空き状況確認テーブル!BM66</f>
        <v>△</v>
      </c>
      <c r="BN60" s="122" t="str">
        <f ca="1">空き状況確認テーブル!BN66</f>
        <v>△</v>
      </c>
      <c r="BO60" s="122" t="str">
        <f ca="1">空き状況確認テーブル!BO66</f>
        <v>△</v>
      </c>
      <c r="BP60" s="219" t="str">
        <f ca="1">IF(COUNTIF(空き状況確認テーブル!BP66:BR66,"×")&lt;&gt;0,"×",IF(COUNTIF(空き状況確認テーブル!BP66:BR66,"△")&lt;&gt;0,"△",IF(COUNTIF(空き状況確認テーブル!BP66:BR66,"△")&lt;&gt;0,"△","〇")))</f>
        <v>×</v>
      </c>
      <c r="BQ60" s="220"/>
      <c r="BR60" s="221"/>
      <c r="BS60" s="222" t="str">
        <f ca="1">IF(COUNTIF(空き状況確認テーブル!BS66:BV66,"×")&lt;&gt;0,"×",IF(COUNTIF(空き状況確認テーブル!BS66:BV66,"△")&lt;&gt;0,"△",IF(COUNTIF(空き状況確認テーブル!BS66:BV66,"△")&lt;&gt;0,"△","〇")))</f>
        <v>×</v>
      </c>
      <c r="BT60" s="222"/>
      <c r="BU60" s="222"/>
      <c r="BV60" s="222"/>
      <c r="BW60" s="222" t="str">
        <f ca="1">IF(COUNTIF(空き状況確認テーブル!BW66:BZ66,"×")&lt;&gt;0,"×",IF(COUNTIF(空き状況確認テーブル!BW66:BZ66,"△")&lt;&gt;0,"△",IF(COUNTIF(空き状況確認テーブル!BW66:BZ66,"△")&lt;&gt;0,"△","〇")))</f>
        <v>×</v>
      </c>
      <c r="BX60" s="222"/>
      <c r="BY60" s="222"/>
      <c r="BZ60" s="222"/>
      <c r="CA60" s="222" t="str">
        <f ca="1">IF(COUNTIF(空き状況確認テーブル!CA66:CD66,"×")&lt;&gt;0,"×",IF(COUNTIF(空き状況確認テーブル!CA66:CD66,"△")&lt;&gt;0,"△",IF(COUNTIF(空き状況確認テーブル!CA66:CD66,"△")&lt;&gt;0,"△","〇")))</f>
        <v>×</v>
      </c>
      <c r="CB60" s="222"/>
      <c r="CC60" s="222"/>
      <c r="CD60" s="222"/>
      <c r="CE60" s="219" t="str">
        <f ca="1">IF(COUNTIF(空き状況確認テーブル!CE66:CG66,"×")&lt;&gt;0,"×",IF(COUNTIF(空き状況確認テーブル!CE66:CG66,"△")&lt;&gt;0,"△",IF(COUNTIF(空き状況確認テーブル!CE66:CG66,"△")&lt;&gt;0,"△","〇")))</f>
        <v>△</v>
      </c>
      <c r="CF60" s="220"/>
      <c r="CG60" s="223"/>
      <c r="CH60" s="187" t="str">
        <f ca="1">空き状況確認テーブル!CH66</f>
        <v>△</v>
      </c>
      <c r="CI60" s="122" t="str">
        <f ca="1">空き状況確認テーブル!CI66</f>
        <v>△</v>
      </c>
      <c r="CJ60" s="122" t="str">
        <f ca="1">空き状況確認テーブル!CJ66</f>
        <v>△</v>
      </c>
      <c r="CK60" s="122" t="str">
        <f ca="1">空き状況確認テーブル!CK66</f>
        <v>△</v>
      </c>
      <c r="CL60" s="122" t="str">
        <f ca="1">空き状況確認テーブル!CL66</f>
        <v>△</v>
      </c>
      <c r="CM60" s="122" t="str">
        <f ca="1">空き状況確認テーブル!CM66</f>
        <v>△</v>
      </c>
      <c r="CN60" s="219" t="str">
        <f ca="1">IF(COUNTIF(空き状況確認テーブル!CN66:CP66,"×")&lt;&gt;0,"×",IF(COUNTIF(空き状況確認テーブル!CN66:CP66,"△")&lt;&gt;0,"△",IF(COUNTIF(空き状況確認テーブル!CN66:CP66,"△")&lt;&gt;0,"△","〇")))</f>
        <v>×</v>
      </c>
      <c r="CO60" s="220"/>
      <c r="CP60" s="221"/>
      <c r="CQ60" s="222" t="str">
        <f ca="1">IF(COUNTIF(空き状況確認テーブル!CQ66:CT66,"×")&lt;&gt;0,"×",IF(COUNTIF(空き状況確認テーブル!CQ66:CT66,"△")&lt;&gt;0,"△",IF(COUNTIF(空き状況確認テーブル!CQ66:CT66,"△")&lt;&gt;0,"△","〇")))</f>
        <v>×</v>
      </c>
      <c r="CR60" s="222"/>
      <c r="CS60" s="222"/>
      <c r="CT60" s="222"/>
      <c r="CU60" s="222" t="str">
        <f ca="1">IF(COUNTIF(空き状況確認テーブル!CU66:CX66,"×")&lt;&gt;0,"×",IF(COUNTIF(空き状況確認テーブル!CU66:CX66,"△")&lt;&gt;0,"△",IF(COUNTIF(空き状況確認テーブル!CU66:CX66,"△")&lt;&gt;0,"△","〇")))</f>
        <v>×</v>
      </c>
      <c r="CV60" s="222"/>
      <c r="CW60" s="222"/>
      <c r="CX60" s="222"/>
      <c r="CY60" s="222" t="str">
        <f ca="1">IF(COUNTIF(空き状況確認テーブル!CY66:DB66,"×")&lt;&gt;0,"×",IF(COUNTIF(空き状況確認テーブル!CY66:DB66,"△")&lt;&gt;0,"△",IF(COUNTIF(空き状況確認テーブル!CY66:DB66,"△")&lt;&gt;0,"△","〇")))</f>
        <v>×</v>
      </c>
      <c r="CZ60" s="222"/>
      <c r="DA60" s="222"/>
      <c r="DB60" s="222"/>
      <c r="DC60" s="219" t="str">
        <f ca="1">IF(COUNTIF(空き状況確認テーブル!DC66:DE66,"×")&lt;&gt;0,"×",IF(COUNTIF(空き状況確認テーブル!DC66:DE66,"△")&lt;&gt;0,"△",IF(COUNTIF(空き状況確認テーブル!DC66:DE66,"△")&lt;&gt;0,"△","〇")))</f>
        <v>△</v>
      </c>
      <c r="DD60" s="220"/>
      <c r="DE60" s="223"/>
      <c r="DF60" s="121" t="str">
        <f ca="1">空き状況確認テーブル!DF66</f>
        <v>△</v>
      </c>
      <c r="DG60" s="122" t="str">
        <f ca="1">空き状況確認テーブル!DG66</f>
        <v>△</v>
      </c>
      <c r="DH60" s="122" t="str">
        <f ca="1">空き状況確認テーブル!DH66</f>
        <v>△</v>
      </c>
      <c r="DI60" s="122" t="str">
        <f ca="1">空き状況確認テーブル!DI66</f>
        <v>△</v>
      </c>
      <c r="DJ60" s="122" t="str">
        <f ca="1">空き状況確認テーブル!DJ66</f>
        <v>△</v>
      </c>
      <c r="DK60" s="122" t="str">
        <f ca="1">空き状況確認テーブル!DK66</f>
        <v>△</v>
      </c>
      <c r="DL60" s="219" t="str">
        <f ca="1">IF(COUNTIF(空き状況確認テーブル!DL66:DN66,"×")&lt;&gt;0,"×",IF(COUNTIF(空き状況確認テーブル!DL66:DN66,"△")&lt;&gt;0,"△",IF(COUNTIF(空き状況確認テーブル!DL66:DN66,"△")&lt;&gt;0,"△","〇")))</f>
        <v>×</v>
      </c>
      <c r="DM60" s="220"/>
      <c r="DN60" s="221"/>
      <c r="DO60" s="222" t="str">
        <f ca="1">IF(COUNTIF(空き状況確認テーブル!DO66:DR66,"×")&lt;&gt;0,"×",IF(COUNTIF(空き状況確認テーブル!DO66:DR66,"△")&lt;&gt;0,"△",IF(COUNTIF(空き状況確認テーブル!DO66:DR66,"△")&lt;&gt;0,"△","〇")))</f>
        <v>×</v>
      </c>
      <c r="DP60" s="222"/>
      <c r="DQ60" s="222"/>
      <c r="DR60" s="222"/>
      <c r="DS60" s="222" t="str">
        <f ca="1">IF(COUNTIF(空き状況確認テーブル!DS66:DV66,"×")&lt;&gt;0,"×",IF(COUNTIF(空き状況確認テーブル!DS66:DV66,"△")&lt;&gt;0,"△",IF(COUNTIF(空き状況確認テーブル!DS66:DV66,"△")&lt;&gt;0,"△","〇")))</f>
        <v>×</v>
      </c>
      <c r="DT60" s="222"/>
      <c r="DU60" s="222"/>
      <c r="DV60" s="222"/>
      <c r="DW60" s="222" t="str">
        <f ca="1">IF(COUNTIF(空き状況確認テーブル!DW66:DZ66,"×")&lt;&gt;0,"×",IF(COUNTIF(空き状況確認テーブル!DW66:DZ66,"△")&lt;&gt;0,"△",IF(COUNTIF(空き状況確認テーブル!DW66:DZ66,"△")&lt;&gt;0,"△","〇")))</f>
        <v>×</v>
      </c>
      <c r="DX60" s="222"/>
      <c r="DY60" s="222"/>
      <c r="DZ60" s="222"/>
      <c r="EA60" s="219" t="str">
        <f ca="1">IF(COUNTIF(空き状況確認テーブル!EA66:EC66,"×")&lt;&gt;0,"×",IF(COUNTIF(空き状況確認テーブル!EA66:EC66,"△")&lt;&gt;0,"△",IF(COUNTIF(空き状況確認テーブル!EA66:EC66,"△")&lt;&gt;0,"△","〇")))</f>
        <v>△</v>
      </c>
      <c r="EB60" s="220"/>
      <c r="EC60" s="223"/>
      <c r="ED60" s="121" t="str">
        <f ca="1">空き状況確認テーブル!ED66</f>
        <v>×</v>
      </c>
      <c r="EE60" s="122" t="str">
        <f ca="1">空き状況確認テーブル!EE66</f>
        <v>×</v>
      </c>
      <c r="EF60" s="122" t="str">
        <f ca="1">空き状況確認テーブル!EF66</f>
        <v>×</v>
      </c>
      <c r="EG60" s="122" t="str">
        <f ca="1">空き状況確認テーブル!EG66</f>
        <v>×</v>
      </c>
      <c r="EH60" s="122" t="str">
        <f ca="1">空き状況確認テーブル!EH66</f>
        <v>×</v>
      </c>
      <c r="EI60" s="122" t="str">
        <f ca="1">空き状況確認テーブル!EI66</f>
        <v>×</v>
      </c>
      <c r="EJ60" s="219" t="str">
        <f ca="1">IF(COUNTIF(空き状況確認テーブル!EJ66:EL66,"×")&lt;&gt;0,"×",IF(COUNTIF(空き状況確認テーブル!EJ66:EL66,"△")&lt;&gt;0,"△",IF(COUNTIF(空き状況確認テーブル!EJ66:EL66,"△")&lt;&gt;0,"△","〇")))</f>
        <v>×</v>
      </c>
      <c r="EK60" s="220"/>
      <c r="EL60" s="221"/>
      <c r="EM60" s="222" t="str">
        <f ca="1">IF(COUNTIF(空き状況確認テーブル!EM66:EP66,"×")&lt;&gt;0,"×",IF(COUNTIF(空き状況確認テーブル!EM66:EP66,"△")&lt;&gt;0,"△",IF(COUNTIF(空き状況確認テーブル!EM66:EP66,"△")&lt;&gt;0,"△","〇")))</f>
        <v>×</v>
      </c>
      <c r="EN60" s="222"/>
      <c r="EO60" s="222"/>
      <c r="EP60" s="222"/>
      <c r="EQ60" s="222" t="str">
        <f ca="1">IF(COUNTIF(空き状況確認テーブル!EQ66:ET66,"×")&lt;&gt;0,"×",IF(COUNTIF(空き状況確認テーブル!EQ66:ET66,"△")&lt;&gt;0,"△",IF(COUNTIF(空き状況確認テーブル!EQ66:ET66,"△")&lt;&gt;0,"△","〇")))</f>
        <v>×</v>
      </c>
      <c r="ER60" s="222"/>
      <c r="ES60" s="222"/>
      <c r="ET60" s="222"/>
      <c r="EU60" s="222" t="str">
        <f ca="1">IF(COUNTIF(空き状況確認テーブル!EU66:EX66,"×")&lt;&gt;0,"×",IF(COUNTIF(空き状況確認テーブル!EU66:EX66,"△")&lt;&gt;0,"△",IF(COUNTIF(空き状況確認テーブル!EU66:EX66,"△")&lt;&gt;0,"△","〇")))</f>
        <v>×</v>
      </c>
      <c r="EV60" s="222"/>
      <c r="EW60" s="222"/>
      <c r="EX60" s="222"/>
      <c r="EY60" s="219" t="str">
        <f ca="1">IF(COUNTIF(空き状況確認テーブル!EY66:FA66,"×")&lt;&gt;0,"×",IF(COUNTIF(空き状況確認テーブル!EY66:FA66,"△")&lt;&gt;0,"△",IF(COUNTIF(空き状況確認テーブル!EY66:FA66,"△")&lt;&gt;0,"△","〇")))</f>
        <v>×</v>
      </c>
      <c r="EZ60" s="220"/>
      <c r="FA60" s="223"/>
      <c r="FB60" s="121" t="str">
        <f ca="1">空き状況確認テーブル!FB66</f>
        <v>×</v>
      </c>
      <c r="FC60" s="122" t="str">
        <f ca="1">空き状況確認テーブル!FC66</f>
        <v>×</v>
      </c>
      <c r="FD60" s="122" t="str">
        <f ca="1">空き状況確認テーブル!FD66</f>
        <v>×</v>
      </c>
      <c r="FE60" s="122" t="str">
        <f ca="1">空き状況確認テーブル!FE66</f>
        <v>×</v>
      </c>
      <c r="FF60" s="122" t="str">
        <f ca="1">空き状況確認テーブル!FF66</f>
        <v>×</v>
      </c>
      <c r="FG60" s="122" t="str">
        <f ca="1">空き状況確認テーブル!FG66</f>
        <v>×</v>
      </c>
      <c r="FH60" s="219" t="str">
        <f ca="1">IF(COUNTIF(空き状況確認テーブル!FH66:FJ66,"×")&lt;&gt;0,"×",IF(COUNTIF(空き状況確認テーブル!FH66:FJ66,"△")&lt;&gt;0,"△",IF(COUNTIF(空き状況確認テーブル!FH66:FJ66,"△")&lt;&gt;0,"△","〇")))</f>
        <v>×</v>
      </c>
      <c r="FI60" s="220"/>
      <c r="FJ60" s="221"/>
      <c r="FK60" s="222" t="str">
        <f ca="1">IF(COUNTIF(空き状況確認テーブル!FK66:FN66,"×")&lt;&gt;0,"×",IF(COUNTIF(空き状況確認テーブル!FK66:FN66,"△")&lt;&gt;0,"△",IF(COUNTIF(空き状況確認テーブル!FK66:FN66,"△")&lt;&gt;0,"△","〇")))</f>
        <v>×</v>
      </c>
      <c r="FL60" s="222"/>
      <c r="FM60" s="222"/>
      <c r="FN60" s="222"/>
      <c r="FO60" s="222" t="str">
        <f ca="1">IF(COUNTIF(空き状況確認テーブル!FO66:FR66,"×")&lt;&gt;0,"×",IF(COUNTIF(空き状況確認テーブル!FO66:FR66,"△")&lt;&gt;0,"△",IF(COUNTIF(空き状況確認テーブル!FO66:FR66,"△")&lt;&gt;0,"△","〇")))</f>
        <v>×</v>
      </c>
      <c r="FP60" s="222"/>
      <c r="FQ60" s="222"/>
      <c r="FR60" s="222"/>
      <c r="FS60" s="222" t="str">
        <f ca="1">IF(COUNTIF(空き状況確認テーブル!FS66:FV66,"×")&lt;&gt;0,"×",IF(COUNTIF(空き状況確認テーブル!FS66:FV66,"△")&lt;&gt;0,"△",IF(COUNTIF(空き状況確認テーブル!FS66:FV66,"△")&lt;&gt;0,"△","〇")))</f>
        <v>×</v>
      </c>
      <c r="FT60" s="222"/>
      <c r="FU60" s="222"/>
      <c r="FV60" s="222"/>
      <c r="FW60" s="219" t="str">
        <f ca="1">IF(COUNTIF(空き状況確認テーブル!FW66:FY66,"×")&lt;&gt;0,"×",IF(COUNTIF(空き状況確認テーブル!FW66:FY66,"△")&lt;&gt;0,"△",IF(COUNTIF(空き状況確認テーブル!FW66:FY66,"△")&lt;&gt;0,"△","〇")))</f>
        <v>×</v>
      </c>
      <c r="FX60" s="220"/>
      <c r="FY60" s="223"/>
    </row>
    <row r="61" spans="1:181">
      <c r="A61" s="47"/>
      <c r="B61" s="160" t="s">
        <v>360</v>
      </c>
      <c r="C61" s="199" t="s">
        <v>461</v>
      </c>
      <c r="D61" s="11" t="s">
        <v>206</v>
      </c>
      <c r="E61" s="10" t="str">
        <f>INDEX(施設情報!$D$1:$D$1000,MATCH(D61,施設情報!$C$1:$C$1000,0))</f>
        <v>1</v>
      </c>
      <c r="F61" s="11"/>
      <c r="G61" s="8" t="str">
        <f t="shared" si="22"/>
        <v>057-46391</v>
      </c>
      <c r="H61" s="10" t="str">
        <f t="shared" si="23"/>
        <v>057-46392</v>
      </c>
      <c r="I61" s="10" t="str">
        <f t="shared" si="24"/>
        <v>057-46393</v>
      </c>
      <c r="J61" s="10" t="str">
        <f t="shared" si="25"/>
        <v>057-46394</v>
      </c>
      <c r="K61" s="10" t="str">
        <f t="shared" si="26"/>
        <v>057-46395</v>
      </c>
      <c r="L61" s="10" t="str">
        <f t="shared" si="27"/>
        <v>057-46396</v>
      </c>
      <c r="M61" s="10" t="str">
        <f t="shared" si="28"/>
        <v>057-46397</v>
      </c>
      <c r="N61" s="121" t="str">
        <f ca="1">空き状況確認テーブル!N67</f>
        <v>△</v>
      </c>
      <c r="O61" s="122" t="str">
        <f ca="1">空き状況確認テーブル!O67</f>
        <v>△</v>
      </c>
      <c r="P61" s="122" t="str">
        <f ca="1">空き状況確認テーブル!P67</f>
        <v>△</v>
      </c>
      <c r="Q61" s="122" t="str">
        <f ca="1">空き状況確認テーブル!Q67</f>
        <v>△</v>
      </c>
      <c r="R61" s="122" t="str">
        <f ca="1">空き状況確認テーブル!R67</f>
        <v>△</v>
      </c>
      <c r="S61" s="122" t="str">
        <f ca="1">空き状況確認テーブル!S67</f>
        <v>△</v>
      </c>
      <c r="T61" s="219" t="str">
        <f ca="1">IF(COUNTIF(空き状況確認テーブル!T67:V67,"×")&lt;&gt;0,"×",IF(COUNTIF(空き状況確認テーブル!T67:V67,"△")&lt;&gt;0,"△",IF(COUNTIF(空き状況確認テーブル!T67:V67,"△")&lt;&gt;0,"△","〇")))</f>
        <v>×</v>
      </c>
      <c r="U61" s="220"/>
      <c r="V61" s="221"/>
      <c r="W61" s="222" t="str">
        <f ca="1">IF(COUNTIF(空き状況確認テーブル!W67:Z67,"×")&lt;&gt;0,"×",IF(COUNTIF(空き状況確認テーブル!W67:Z67,"△")&lt;&gt;0,"△",IF(COUNTIF(空き状況確認テーブル!W67:Z67,"△")&lt;&gt;0,"△","〇")))</f>
        <v>×</v>
      </c>
      <c r="X61" s="222"/>
      <c r="Y61" s="222"/>
      <c r="Z61" s="222"/>
      <c r="AA61" s="222" t="str">
        <f ca="1">IF(COUNTIF(空き状況確認テーブル!AA67:AD67,"×")&lt;&gt;0,"×",IF(COUNTIF(空き状況確認テーブル!AA67:AD67,"△")&lt;&gt;0,"△",IF(COUNTIF(空き状況確認テーブル!AA67:AD67,"△")&lt;&gt;0,"△","〇")))</f>
        <v>×</v>
      </c>
      <c r="AB61" s="222"/>
      <c r="AC61" s="222"/>
      <c r="AD61" s="222"/>
      <c r="AE61" s="222" t="str">
        <f ca="1">IF(COUNTIF(空き状況確認テーブル!AE67:AH67,"×")&lt;&gt;0,"×",IF(COUNTIF(空き状況確認テーブル!AE67:AH67,"△")&lt;&gt;0,"△",IF(COUNTIF(空き状況確認テーブル!AE67:AH67,"△")&lt;&gt;0,"△","〇")))</f>
        <v>×</v>
      </c>
      <c r="AF61" s="222"/>
      <c r="AG61" s="222"/>
      <c r="AH61" s="222"/>
      <c r="AI61" s="219" t="str">
        <f ca="1">IF(COUNTIF(空き状況確認テーブル!AI67:AK67,"×")&lt;&gt;0,"×",IF(COUNTIF(空き状況確認テーブル!AI67:AK67,"△")&lt;&gt;0,"△",IF(COUNTIF(空き状況確認テーブル!AI67:AK67,"△")&lt;&gt;0,"△","〇")))</f>
        <v>△</v>
      </c>
      <c r="AJ61" s="220"/>
      <c r="AK61" s="223"/>
      <c r="AL61" s="121" t="str">
        <f ca="1">空き状況確認テーブル!AL67</f>
        <v>△</v>
      </c>
      <c r="AM61" s="122" t="str">
        <f ca="1">空き状況確認テーブル!AM67</f>
        <v>△</v>
      </c>
      <c r="AN61" s="122" t="str">
        <f ca="1">空き状況確認テーブル!AN67</f>
        <v>△</v>
      </c>
      <c r="AO61" s="122" t="str">
        <f ca="1">空き状況確認テーブル!AO67</f>
        <v>△</v>
      </c>
      <c r="AP61" s="122" t="str">
        <f ca="1">空き状況確認テーブル!AP67</f>
        <v>△</v>
      </c>
      <c r="AQ61" s="122" t="str">
        <f ca="1">空き状況確認テーブル!AQ67</f>
        <v>△</v>
      </c>
      <c r="AR61" s="219" t="str">
        <f ca="1">IF(COUNTIF(空き状況確認テーブル!AR67:AT67,"×")&lt;&gt;0,"×",IF(COUNTIF(空き状況確認テーブル!AR67:AT67,"△")&lt;&gt;0,"△",IF(COUNTIF(空き状況確認テーブル!AR67:AT67,"△")&lt;&gt;0,"△","〇")))</f>
        <v>×</v>
      </c>
      <c r="AS61" s="220"/>
      <c r="AT61" s="221"/>
      <c r="AU61" s="222" t="str">
        <f ca="1">IF(COUNTIF(空き状況確認テーブル!AU67:AX67,"×")&lt;&gt;0,"×",IF(COUNTIF(空き状況確認テーブル!AU67:AX67,"△")&lt;&gt;0,"△",IF(COUNTIF(空き状況確認テーブル!AU67:AX67,"△")&lt;&gt;0,"△","〇")))</f>
        <v>×</v>
      </c>
      <c r="AV61" s="222"/>
      <c r="AW61" s="222"/>
      <c r="AX61" s="222"/>
      <c r="AY61" s="222" t="str">
        <f ca="1">IF(COUNTIF(空き状況確認テーブル!AY67:BB67,"×")&lt;&gt;0,"×",IF(COUNTIF(空き状況確認テーブル!AY67:BB67,"△")&lt;&gt;0,"△",IF(COUNTIF(空き状況確認テーブル!AY67:BB67,"△")&lt;&gt;0,"△","〇")))</f>
        <v>×</v>
      </c>
      <c r="AZ61" s="222"/>
      <c r="BA61" s="222"/>
      <c r="BB61" s="222"/>
      <c r="BC61" s="222" t="str">
        <f ca="1">IF(COUNTIF(空き状況確認テーブル!BC67:BF67,"×")&lt;&gt;0,"×",IF(COUNTIF(空き状況確認テーブル!BC67:BF67,"△")&lt;&gt;0,"△",IF(COUNTIF(空き状況確認テーブル!BC67:BF67,"△")&lt;&gt;0,"△","〇")))</f>
        <v>×</v>
      </c>
      <c r="BD61" s="222"/>
      <c r="BE61" s="222"/>
      <c r="BF61" s="222"/>
      <c r="BG61" s="219" t="str">
        <f ca="1">IF(COUNTIF(空き状況確認テーブル!BG67:BI67,"×")&lt;&gt;0,"×",IF(COUNTIF(空き状況確認テーブル!BG67:BI67,"△")&lt;&gt;0,"△",IF(COUNTIF(空き状況確認テーブル!BG67:BI67,"△")&lt;&gt;0,"△","〇")))</f>
        <v>△</v>
      </c>
      <c r="BH61" s="220"/>
      <c r="BI61" s="223"/>
      <c r="BJ61" s="121" t="str">
        <f ca="1">空き状況確認テーブル!BJ67</f>
        <v>△</v>
      </c>
      <c r="BK61" s="122" t="str">
        <f ca="1">空き状況確認テーブル!BK67</f>
        <v>△</v>
      </c>
      <c r="BL61" s="122" t="str">
        <f ca="1">空き状況確認テーブル!BL67</f>
        <v>△</v>
      </c>
      <c r="BM61" s="122" t="str">
        <f ca="1">空き状況確認テーブル!BM67</f>
        <v>△</v>
      </c>
      <c r="BN61" s="122" t="str">
        <f ca="1">空き状況確認テーブル!BN67</f>
        <v>△</v>
      </c>
      <c r="BO61" s="122" t="str">
        <f ca="1">空き状況確認テーブル!BO67</f>
        <v>△</v>
      </c>
      <c r="BP61" s="219" t="str">
        <f ca="1">IF(COUNTIF(空き状況確認テーブル!BP67:BR67,"×")&lt;&gt;0,"×",IF(COUNTIF(空き状況確認テーブル!BP67:BR67,"△")&lt;&gt;0,"△",IF(COUNTIF(空き状況確認テーブル!BP67:BR67,"△")&lt;&gt;0,"△","〇")))</f>
        <v>×</v>
      </c>
      <c r="BQ61" s="220"/>
      <c r="BR61" s="221"/>
      <c r="BS61" s="222" t="str">
        <f ca="1">IF(COUNTIF(空き状況確認テーブル!BS67:BV67,"×")&lt;&gt;0,"×",IF(COUNTIF(空き状況確認テーブル!BS67:BV67,"△")&lt;&gt;0,"△",IF(COUNTIF(空き状況確認テーブル!BS67:BV67,"△")&lt;&gt;0,"△","〇")))</f>
        <v>×</v>
      </c>
      <c r="BT61" s="222"/>
      <c r="BU61" s="222"/>
      <c r="BV61" s="222"/>
      <c r="BW61" s="222" t="str">
        <f ca="1">IF(COUNTIF(空き状況確認テーブル!BW67:BZ67,"×")&lt;&gt;0,"×",IF(COUNTIF(空き状況確認テーブル!BW67:BZ67,"△")&lt;&gt;0,"△",IF(COUNTIF(空き状況確認テーブル!BW67:BZ67,"△")&lt;&gt;0,"△","〇")))</f>
        <v>×</v>
      </c>
      <c r="BX61" s="222"/>
      <c r="BY61" s="222"/>
      <c r="BZ61" s="222"/>
      <c r="CA61" s="222" t="str">
        <f ca="1">IF(COUNTIF(空き状況確認テーブル!CA67:CD67,"×")&lt;&gt;0,"×",IF(COUNTIF(空き状況確認テーブル!CA67:CD67,"△")&lt;&gt;0,"△",IF(COUNTIF(空き状況確認テーブル!CA67:CD67,"△")&lt;&gt;0,"△","〇")))</f>
        <v>×</v>
      </c>
      <c r="CB61" s="222"/>
      <c r="CC61" s="222"/>
      <c r="CD61" s="222"/>
      <c r="CE61" s="219" t="str">
        <f ca="1">IF(COUNTIF(空き状況確認テーブル!CE67:CG67,"×")&lt;&gt;0,"×",IF(COUNTIF(空き状況確認テーブル!CE67:CG67,"△")&lt;&gt;0,"△",IF(COUNTIF(空き状況確認テーブル!CE67:CG67,"△")&lt;&gt;0,"△","〇")))</f>
        <v>△</v>
      </c>
      <c r="CF61" s="220"/>
      <c r="CG61" s="223"/>
      <c r="CH61" s="187" t="str">
        <f ca="1">空き状況確認テーブル!CH67</f>
        <v>△</v>
      </c>
      <c r="CI61" s="122" t="str">
        <f ca="1">空き状況確認テーブル!CI67</f>
        <v>△</v>
      </c>
      <c r="CJ61" s="122" t="str">
        <f ca="1">空き状況確認テーブル!CJ67</f>
        <v>△</v>
      </c>
      <c r="CK61" s="122" t="str">
        <f ca="1">空き状況確認テーブル!CK67</f>
        <v>△</v>
      </c>
      <c r="CL61" s="122" t="str">
        <f ca="1">空き状況確認テーブル!CL67</f>
        <v>△</v>
      </c>
      <c r="CM61" s="122" t="str">
        <f ca="1">空き状況確認テーブル!CM67</f>
        <v>△</v>
      </c>
      <c r="CN61" s="219" t="str">
        <f ca="1">IF(COUNTIF(空き状況確認テーブル!CN67:CP67,"×")&lt;&gt;0,"×",IF(COUNTIF(空き状況確認テーブル!CN67:CP67,"△")&lt;&gt;0,"△",IF(COUNTIF(空き状況確認テーブル!CN67:CP67,"△")&lt;&gt;0,"△","〇")))</f>
        <v>×</v>
      </c>
      <c r="CO61" s="220"/>
      <c r="CP61" s="221"/>
      <c r="CQ61" s="222" t="str">
        <f ca="1">IF(COUNTIF(空き状況確認テーブル!CQ67:CT67,"×")&lt;&gt;0,"×",IF(COUNTIF(空き状況確認テーブル!CQ67:CT67,"△")&lt;&gt;0,"△",IF(COUNTIF(空き状況確認テーブル!CQ67:CT67,"△")&lt;&gt;0,"△","〇")))</f>
        <v>×</v>
      </c>
      <c r="CR61" s="222"/>
      <c r="CS61" s="222"/>
      <c r="CT61" s="222"/>
      <c r="CU61" s="222" t="str">
        <f ca="1">IF(COUNTIF(空き状況確認テーブル!CU67:CX67,"×")&lt;&gt;0,"×",IF(COUNTIF(空き状況確認テーブル!CU67:CX67,"△")&lt;&gt;0,"△",IF(COUNTIF(空き状況確認テーブル!CU67:CX67,"△")&lt;&gt;0,"△","〇")))</f>
        <v>×</v>
      </c>
      <c r="CV61" s="222"/>
      <c r="CW61" s="222"/>
      <c r="CX61" s="222"/>
      <c r="CY61" s="222" t="str">
        <f ca="1">IF(COUNTIF(空き状況確認テーブル!CY67:DB67,"×")&lt;&gt;0,"×",IF(COUNTIF(空き状況確認テーブル!CY67:DB67,"△")&lt;&gt;0,"△",IF(COUNTIF(空き状況確認テーブル!CY67:DB67,"△")&lt;&gt;0,"△","〇")))</f>
        <v>×</v>
      </c>
      <c r="CZ61" s="222"/>
      <c r="DA61" s="222"/>
      <c r="DB61" s="222"/>
      <c r="DC61" s="219" t="str">
        <f ca="1">IF(COUNTIF(空き状況確認テーブル!DC67:DE67,"×")&lt;&gt;0,"×",IF(COUNTIF(空き状況確認テーブル!DC67:DE67,"△")&lt;&gt;0,"△",IF(COUNTIF(空き状況確認テーブル!DC67:DE67,"△")&lt;&gt;0,"△","〇")))</f>
        <v>△</v>
      </c>
      <c r="DD61" s="220"/>
      <c r="DE61" s="223"/>
      <c r="DF61" s="121" t="str">
        <f ca="1">空き状況確認テーブル!DF67</f>
        <v>△</v>
      </c>
      <c r="DG61" s="122" t="str">
        <f ca="1">空き状況確認テーブル!DG67</f>
        <v>△</v>
      </c>
      <c r="DH61" s="122" t="str">
        <f ca="1">空き状況確認テーブル!DH67</f>
        <v>△</v>
      </c>
      <c r="DI61" s="122" t="str">
        <f ca="1">空き状況確認テーブル!DI67</f>
        <v>△</v>
      </c>
      <c r="DJ61" s="122" t="str">
        <f ca="1">空き状況確認テーブル!DJ67</f>
        <v>△</v>
      </c>
      <c r="DK61" s="122" t="str">
        <f ca="1">空き状況確認テーブル!DK67</f>
        <v>△</v>
      </c>
      <c r="DL61" s="219" t="str">
        <f ca="1">IF(COUNTIF(空き状況確認テーブル!DL67:DN67,"×")&lt;&gt;0,"×",IF(COUNTIF(空き状況確認テーブル!DL67:DN67,"△")&lt;&gt;0,"△",IF(COUNTIF(空き状況確認テーブル!DL67:DN67,"△")&lt;&gt;0,"△","〇")))</f>
        <v>×</v>
      </c>
      <c r="DM61" s="220"/>
      <c r="DN61" s="221"/>
      <c r="DO61" s="222" t="str">
        <f ca="1">IF(COUNTIF(空き状況確認テーブル!DO67:DR67,"×")&lt;&gt;0,"×",IF(COUNTIF(空き状況確認テーブル!DO67:DR67,"△")&lt;&gt;0,"△",IF(COUNTIF(空き状況確認テーブル!DO67:DR67,"△")&lt;&gt;0,"△","〇")))</f>
        <v>×</v>
      </c>
      <c r="DP61" s="222"/>
      <c r="DQ61" s="222"/>
      <c r="DR61" s="222"/>
      <c r="DS61" s="222" t="str">
        <f ca="1">IF(COUNTIF(空き状況確認テーブル!DS67:DV67,"×")&lt;&gt;0,"×",IF(COUNTIF(空き状況確認テーブル!DS67:DV67,"△")&lt;&gt;0,"△",IF(COUNTIF(空き状況確認テーブル!DS67:DV67,"△")&lt;&gt;0,"△","〇")))</f>
        <v>×</v>
      </c>
      <c r="DT61" s="222"/>
      <c r="DU61" s="222"/>
      <c r="DV61" s="222"/>
      <c r="DW61" s="222" t="str">
        <f ca="1">IF(COUNTIF(空き状況確認テーブル!DW67:DZ67,"×")&lt;&gt;0,"×",IF(COUNTIF(空き状況確認テーブル!DW67:DZ67,"△")&lt;&gt;0,"△",IF(COUNTIF(空き状況確認テーブル!DW67:DZ67,"△")&lt;&gt;0,"△","〇")))</f>
        <v>×</v>
      </c>
      <c r="DX61" s="222"/>
      <c r="DY61" s="222"/>
      <c r="DZ61" s="222"/>
      <c r="EA61" s="219" t="str">
        <f ca="1">IF(COUNTIF(空き状況確認テーブル!EA67:EC67,"×")&lt;&gt;0,"×",IF(COUNTIF(空き状況確認テーブル!EA67:EC67,"△")&lt;&gt;0,"△",IF(COUNTIF(空き状況確認テーブル!EA67:EC67,"△")&lt;&gt;0,"△","〇")))</f>
        <v>△</v>
      </c>
      <c r="EB61" s="220"/>
      <c r="EC61" s="223"/>
      <c r="ED61" s="121" t="str">
        <f ca="1">空き状況確認テーブル!ED67</f>
        <v>×</v>
      </c>
      <c r="EE61" s="122" t="str">
        <f ca="1">空き状況確認テーブル!EE67</f>
        <v>×</v>
      </c>
      <c r="EF61" s="122" t="str">
        <f ca="1">空き状況確認テーブル!EF67</f>
        <v>×</v>
      </c>
      <c r="EG61" s="122" t="str">
        <f ca="1">空き状況確認テーブル!EG67</f>
        <v>×</v>
      </c>
      <c r="EH61" s="122" t="str">
        <f ca="1">空き状況確認テーブル!EH67</f>
        <v>×</v>
      </c>
      <c r="EI61" s="122" t="str">
        <f ca="1">空き状況確認テーブル!EI67</f>
        <v>×</v>
      </c>
      <c r="EJ61" s="219" t="str">
        <f ca="1">IF(COUNTIF(空き状況確認テーブル!EJ67:EL67,"×")&lt;&gt;0,"×",IF(COUNTIF(空き状況確認テーブル!EJ67:EL67,"△")&lt;&gt;0,"△",IF(COUNTIF(空き状況確認テーブル!EJ67:EL67,"△")&lt;&gt;0,"△","〇")))</f>
        <v>×</v>
      </c>
      <c r="EK61" s="220"/>
      <c r="EL61" s="221"/>
      <c r="EM61" s="222" t="str">
        <f ca="1">IF(COUNTIF(空き状況確認テーブル!EM67:EP67,"×")&lt;&gt;0,"×",IF(COUNTIF(空き状況確認テーブル!EM67:EP67,"△")&lt;&gt;0,"△",IF(COUNTIF(空き状況確認テーブル!EM67:EP67,"△")&lt;&gt;0,"△","〇")))</f>
        <v>×</v>
      </c>
      <c r="EN61" s="222"/>
      <c r="EO61" s="222"/>
      <c r="EP61" s="222"/>
      <c r="EQ61" s="222" t="str">
        <f ca="1">IF(COUNTIF(空き状況確認テーブル!EQ67:ET67,"×")&lt;&gt;0,"×",IF(COUNTIF(空き状況確認テーブル!EQ67:ET67,"△")&lt;&gt;0,"△",IF(COUNTIF(空き状況確認テーブル!EQ67:ET67,"△")&lt;&gt;0,"△","〇")))</f>
        <v>×</v>
      </c>
      <c r="ER61" s="222"/>
      <c r="ES61" s="222"/>
      <c r="ET61" s="222"/>
      <c r="EU61" s="222" t="str">
        <f ca="1">IF(COUNTIF(空き状況確認テーブル!EU67:EX67,"×")&lt;&gt;0,"×",IF(COUNTIF(空き状況確認テーブル!EU67:EX67,"△")&lt;&gt;0,"△",IF(COUNTIF(空き状況確認テーブル!EU67:EX67,"△")&lt;&gt;0,"△","〇")))</f>
        <v>×</v>
      </c>
      <c r="EV61" s="222"/>
      <c r="EW61" s="222"/>
      <c r="EX61" s="222"/>
      <c r="EY61" s="219" t="str">
        <f ca="1">IF(COUNTIF(空き状況確認テーブル!EY67:FA67,"×")&lt;&gt;0,"×",IF(COUNTIF(空き状況確認テーブル!EY67:FA67,"△")&lt;&gt;0,"△",IF(COUNTIF(空き状況確認テーブル!EY67:FA67,"△")&lt;&gt;0,"△","〇")))</f>
        <v>×</v>
      </c>
      <c r="EZ61" s="220"/>
      <c r="FA61" s="223"/>
      <c r="FB61" s="121" t="str">
        <f ca="1">空き状況確認テーブル!FB67</f>
        <v>×</v>
      </c>
      <c r="FC61" s="122" t="str">
        <f ca="1">空き状況確認テーブル!FC67</f>
        <v>×</v>
      </c>
      <c r="FD61" s="122" t="str">
        <f ca="1">空き状況確認テーブル!FD67</f>
        <v>×</v>
      </c>
      <c r="FE61" s="122" t="str">
        <f ca="1">空き状況確認テーブル!FE67</f>
        <v>×</v>
      </c>
      <c r="FF61" s="122" t="str">
        <f ca="1">空き状況確認テーブル!FF67</f>
        <v>×</v>
      </c>
      <c r="FG61" s="122" t="str">
        <f ca="1">空き状況確認テーブル!FG67</f>
        <v>×</v>
      </c>
      <c r="FH61" s="219" t="str">
        <f ca="1">IF(COUNTIF(空き状況確認テーブル!FH67:FJ67,"×")&lt;&gt;0,"×",IF(COUNTIF(空き状況確認テーブル!FH67:FJ67,"△")&lt;&gt;0,"△",IF(COUNTIF(空き状況確認テーブル!FH67:FJ67,"△")&lt;&gt;0,"△","〇")))</f>
        <v>×</v>
      </c>
      <c r="FI61" s="220"/>
      <c r="FJ61" s="221"/>
      <c r="FK61" s="222" t="str">
        <f ca="1">IF(COUNTIF(空き状況確認テーブル!FK67:FN67,"×")&lt;&gt;0,"×",IF(COUNTIF(空き状況確認テーブル!FK67:FN67,"△")&lt;&gt;0,"△",IF(COUNTIF(空き状況確認テーブル!FK67:FN67,"△")&lt;&gt;0,"△","〇")))</f>
        <v>×</v>
      </c>
      <c r="FL61" s="222"/>
      <c r="FM61" s="222"/>
      <c r="FN61" s="222"/>
      <c r="FO61" s="222" t="str">
        <f ca="1">IF(COUNTIF(空き状況確認テーブル!FO67:FR67,"×")&lt;&gt;0,"×",IF(COUNTIF(空き状況確認テーブル!FO67:FR67,"△")&lt;&gt;0,"△",IF(COUNTIF(空き状況確認テーブル!FO67:FR67,"△")&lt;&gt;0,"△","〇")))</f>
        <v>×</v>
      </c>
      <c r="FP61" s="222"/>
      <c r="FQ61" s="222"/>
      <c r="FR61" s="222"/>
      <c r="FS61" s="222" t="str">
        <f ca="1">IF(COUNTIF(空き状況確認テーブル!FS67:FV67,"×")&lt;&gt;0,"×",IF(COUNTIF(空き状況確認テーブル!FS67:FV67,"△")&lt;&gt;0,"△",IF(COUNTIF(空き状況確認テーブル!FS67:FV67,"△")&lt;&gt;0,"△","〇")))</f>
        <v>×</v>
      </c>
      <c r="FT61" s="222"/>
      <c r="FU61" s="222"/>
      <c r="FV61" s="222"/>
      <c r="FW61" s="219" t="str">
        <f ca="1">IF(COUNTIF(空き状況確認テーブル!FW67:FY67,"×")&lt;&gt;0,"×",IF(COUNTIF(空き状況確認テーブル!FW67:FY67,"△")&lt;&gt;0,"△",IF(COUNTIF(空き状況確認テーブル!FW67:FY67,"△")&lt;&gt;0,"△","〇")))</f>
        <v>×</v>
      </c>
      <c r="FX61" s="220"/>
      <c r="FY61" s="223"/>
    </row>
    <row r="62" spans="1:181">
      <c r="A62" s="47"/>
      <c r="B62" s="160" t="s">
        <v>360</v>
      </c>
      <c r="C62" s="199" t="s">
        <v>463</v>
      </c>
      <c r="D62" s="11" t="s">
        <v>207</v>
      </c>
      <c r="E62" s="10" t="str">
        <f>INDEX(施設情報!$D$1:$D$1000,MATCH(D62,施設情報!$C$1:$C$1000,0))</f>
        <v>1</v>
      </c>
      <c r="F62" s="11"/>
      <c r="G62" s="8" t="str">
        <f t="shared" si="22"/>
        <v>058-46391</v>
      </c>
      <c r="H62" s="10" t="str">
        <f t="shared" si="23"/>
        <v>058-46392</v>
      </c>
      <c r="I62" s="10" t="str">
        <f t="shared" si="24"/>
        <v>058-46393</v>
      </c>
      <c r="J62" s="10" t="str">
        <f t="shared" si="25"/>
        <v>058-46394</v>
      </c>
      <c r="K62" s="10" t="str">
        <f t="shared" si="26"/>
        <v>058-46395</v>
      </c>
      <c r="L62" s="10" t="str">
        <f t="shared" si="27"/>
        <v>058-46396</v>
      </c>
      <c r="M62" s="10" t="str">
        <f t="shared" si="28"/>
        <v>058-46397</v>
      </c>
      <c r="N62" s="121" t="str">
        <f ca="1">空き状況確認テーブル!N68</f>
        <v>△</v>
      </c>
      <c r="O62" s="122" t="str">
        <f ca="1">空き状況確認テーブル!O68</f>
        <v>△</v>
      </c>
      <c r="P62" s="122" t="str">
        <f ca="1">空き状況確認テーブル!P68</f>
        <v>△</v>
      </c>
      <c r="Q62" s="122" t="str">
        <f ca="1">空き状況確認テーブル!Q68</f>
        <v>△</v>
      </c>
      <c r="R62" s="122" t="str">
        <f ca="1">空き状況確認テーブル!R68</f>
        <v>△</v>
      </c>
      <c r="S62" s="122" t="str">
        <f ca="1">空き状況確認テーブル!S68</f>
        <v>△</v>
      </c>
      <c r="T62" s="219" t="str">
        <f ca="1">IF(COUNTIF(空き状況確認テーブル!T68:V68,"×")&lt;&gt;0,"×",IF(COUNTIF(空き状況確認テーブル!T68:V68,"△")&lt;&gt;0,"△",IF(COUNTIF(空き状況確認テーブル!T68:V68,"△")&lt;&gt;0,"△","〇")))</f>
        <v>×</v>
      </c>
      <c r="U62" s="220"/>
      <c r="V62" s="221"/>
      <c r="W62" s="222" t="str">
        <f ca="1">IF(COUNTIF(空き状況確認テーブル!W68:Z68,"×")&lt;&gt;0,"×",IF(COUNTIF(空き状況確認テーブル!W68:Z68,"△")&lt;&gt;0,"△",IF(COUNTIF(空き状況確認テーブル!W68:Z68,"△")&lt;&gt;0,"△","〇")))</f>
        <v>×</v>
      </c>
      <c r="X62" s="222"/>
      <c r="Y62" s="222"/>
      <c r="Z62" s="222"/>
      <c r="AA62" s="222" t="str">
        <f ca="1">IF(COUNTIF(空き状況確認テーブル!AA68:AD68,"×")&lt;&gt;0,"×",IF(COUNTIF(空き状況確認テーブル!AA68:AD68,"△")&lt;&gt;0,"△",IF(COUNTIF(空き状況確認テーブル!AA68:AD68,"△")&lt;&gt;0,"△","〇")))</f>
        <v>×</v>
      </c>
      <c r="AB62" s="222"/>
      <c r="AC62" s="222"/>
      <c r="AD62" s="222"/>
      <c r="AE62" s="222" t="str">
        <f ca="1">IF(COUNTIF(空き状況確認テーブル!AE68:AH68,"×")&lt;&gt;0,"×",IF(COUNTIF(空き状況確認テーブル!AE68:AH68,"△")&lt;&gt;0,"△",IF(COUNTIF(空き状況確認テーブル!AE68:AH68,"△")&lt;&gt;0,"△","〇")))</f>
        <v>×</v>
      </c>
      <c r="AF62" s="222"/>
      <c r="AG62" s="222"/>
      <c r="AH62" s="222"/>
      <c r="AI62" s="219" t="str">
        <f ca="1">IF(COUNTIF(空き状況確認テーブル!AI68:AK68,"×")&lt;&gt;0,"×",IF(COUNTIF(空き状況確認テーブル!AI68:AK68,"△")&lt;&gt;0,"△",IF(COUNTIF(空き状況確認テーブル!AI68:AK68,"△")&lt;&gt;0,"△","〇")))</f>
        <v>△</v>
      </c>
      <c r="AJ62" s="220"/>
      <c r="AK62" s="223"/>
      <c r="AL62" s="121" t="str">
        <f ca="1">空き状況確認テーブル!AL68</f>
        <v>△</v>
      </c>
      <c r="AM62" s="122" t="str">
        <f ca="1">空き状況確認テーブル!AM68</f>
        <v>△</v>
      </c>
      <c r="AN62" s="122" t="str">
        <f ca="1">空き状況確認テーブル!AN68</f>
        <v>△</v>
      </c>
      <c r="AO62" s="122" t="str">
        <f ca="1">空き状況確認テーブル!AO68</f>
        <v>△</v>
      </c>
      <c r="AP62" s="122" t="str">
        <f ca="1">空き状況確認テーブル!AP68</f>
        <v>△</v>
      </c>
      <c r="AQ62" s="122" t="str">
        <f ca="1">空き状況確認テーブル!AQ68</f>
        <v>△</v>
      </c>
      <c r="AR62" s="219" t="str">
        <f ca="1">IF(COUNTIF(空き状況確認テーブル!AR68:AT68,"×")&lt;&gt;0,"×",IF(COUNTIF(空き状況確認テーブル!AR68:AT68,"△")&lt;&gt;0,"△",IF(COUNTIF(空き状況確認テーブル!AR68:AT68,"△")&lt;&gt;0,"△","〇")))</f>
        <v>×</v>
      </c>
      <c r="AS62" s="220"/>
      <c r="AT62" s="221"/>
      <c r="AU62" s="222" t="str">
        <f ca="1">IF(COUNTIF(空き状況確認テーブル!AU68:AX68,"×")&lt;&gt;0,"×",IF(COUNTIF(空き状況確認テーブル!AU68:AX68,"△")&lt;&gt;0,"△",IF(COUNTIF(空き状況確認テーブル!AU68:AX68,"△")&lt;&gt;0,"△","〇")))</f>
        <v>×</v>
      </c>
      <c r="AV62" s="222"/>
      <c r="AW62" s="222"/>
      <c r="AX62" s="222"/>
      <c r="AY62" s="222" t="str">
        <f ca="1">IF(COUNTIF(空き状況確認テーブル!AY68:BB68,"×")&lt;&gt;0,"×",IF(COUNTIF(空き状況確認テーブル!AY68:BB68,"△")&lt;&gt;0,"△",IF(COUNTIF(空き状況確認テーブル!AY68:BB68,"△")&lt;&gt;0,"△","〇")))</f>
        <v>×</v>
      </c>
      <c r="AZ62" s="222"/>
      <c r="BA62" s="222"/>
      <c r="BB62" s="222"/>
      <c r="BC62" s="222" t="str">
        <f ca="1">IF(COUNTIF(空き状況確認テーブル!BC68:BF68,"×")&lt;&gt;0,"×",IF(COUNTIF(空き状況確認テーブル!BC68:BF68,"△")&lt;&gt;0,"△",IF(COUNTIF(空き状況確認テーブル!BC68:BF68,"△")&lt;&gt;0,"△","〇")))</f>
        <v>×</v>
      </c>
      <c r="BD62" s="222"/>
      <c r="BE62" s="222"/>
      <c r="BF62" s="222"/>
      <c r="BG62" s="219" t="str">
        <f ca="1">IF(COUNTIF(空き状況確認テーブル!BG68:BI68,"×")&lt;&gt;0,"×",IF(COUNTIF(空き状況確認テーブル!BG68:BI68,"△")&lt;&gt;0,"△",IF(COUNTIF(空き状況確認テーブル!BG68:BI68,"△")&lt;&gt;0,"△","〇")))</f>
        <v>△</v>
      </c>
      <c r="BH62" s="220"/>
      <c r="BI62" s="223"/>
      <c r="BJ62" s="121" t="str">
        <f ca="1">空き状況確認テーブル!BJ68</f>
        <v>△</v>
      </c>
      <c r="BK62" s="122" t="str">
        <f ca="1">空き状況確認テーブル!BK68</f>
        <v>△</v>
      </c>
      <c r="BL62" s="122" t="str">
        <f ca="1">空き状況確認テーブル!BL68</f>
        <v>△</v>
      </c>
      <c r="BM62" s="122" t="str">
        <f ca="1">空き状況確認テーブル!BM68</f>
        <v>△</v>
      </c>
      <c r="BN62" s="122" t="str">
        <f ca="1">空き状況確認テーブル!BN68</f>
        <v>△</v>
      </c>
      <c r="BO62" s="122" t="str">
        <f ca="1">空き状況確認テーブル!BO68</f>
        <v>△</v>
      </c>
      <c r="BP62" s="219" t="str">
        <f ca="1">IF(COUNTIF(空き状況確認テーブル!BP68:BR68,"×")&lt;&gt;0,"×",IF(COUNTIF(空き状況確認テーブル!BP68:BR68,"△")&lt;&gt;0,"△",IF(COUNTIF(空き状況確認テーブル!BP68:BR68,"△")&lt;&gt;0,"△","〇")))</f>
        <v>×</v>
      </c>
      <c r="BQ62" s="220"/>
      <c r="BR62" s="221"/>
      <c r="BS62" s="222" t="str">
        <f ca="1">IF(COUNTIF(空き状況確認テーブル!BS68:BV68,"×")&lt;&gt;0,"×",IF(COUNTIF(空き状況確認テーブル!BS68:BV68,"△")&lt;&gt;0,"△",IF(COUNTIF(空き状況確認テーブル!BS68:BV68,"△")&lt;&gt;0,"△","〇")))</f>
        <v>×</v>
      </c>
      <c r="BT62" s="222"/>
      <c r="BU62" s="222"/>
      <c r="BV62" s="222"/>
      <c r="BW62" s="222" t="str">
        <f ca="1">IF(COUNTIF(空き状況確認テーブル!BW68:BZ68,"×")&lt;&gt;0,"×",IF(COUNTIF(空き状況確認テーブル!BW68:BZ68,"△")&lt;&gt;0,"△",IF(COUNTIF(空き状況確認テーブル!BW68:BZ68,"△")&lt;&gt;0,"△","〇")))</f>
        <v>×</v>
      </c>
      <c r="BX62" s="222"/>
      <c r="BY62" s="222"/>
      <c r="BZ62" s="222"/>
      <c r="CA62" s="222" t="str">
        <f ca="1">IF(COUNTIF(空き状況確認テーブル!CA68:CD68,"×")&lt;&gt;0,"×",IF(COUNTIF(空き状況確認テーブル!CA68:CD68,"△")&lt;&gt;0,"△",IF(COUNTIF(空き状況確認テーブル!CA68:CD68,"△")&lt;&gt;0,"△","〇")))</f>
        <v>×</v>
      </c>
      <c r="CB62" s="222"/>
      <c r="CC62" s="222"/>
      <c r="CD62" s="222"/>
      <c r="CE62" s="219" t="str">
        <f ca="1">IF(COUNTIF(空き状況確認テーブル!CE68:CG68,"×")&lt;&gt;0,"×",IF(COUNTIF(空き状況確認テーブル!CE68:CG68,"△")&lt;&gt;0,"△",IF(COUNTIF(空き状況確認テーブル!CE68:CG68,"△")&lt;&gt;0,"△","〇")))</f>
        <v>△</v>
      </c>
      <c r="CF62" s="220"/>
      <c r="CG62" s="223"/>
      <c r="CH62" s="187" t="str">
        <f ca="1">空き状況確認テーブル!CH68</f>
        <v>△</v>
      </c>
      <c r="CI62" s="122" t="str">
        <f ca="1">空き状況確認テーブル!CI68</f>
        <v>△</v>
      </c>
      <c r="CJ62" s="122" t="str">
        <f ca="1">空き状況確認テーブル!CJ68</f>
        <v>△</v>
      </c>
      <c r="CK62" s="122" t="str">
        <f ca="1">空き状況確認テーブル!CK68</f>
        <v>△</v>
      </c>
      <c r="CL62" s="122" t="str">
        <f ca="1">空き状況確認テーブル!CL68</f>
        <v>△</v>
      </c>
      <c r="CM62" s="122" t="str">
        <f ca="1">空き状況確認テーブル!CM68</f>
        <v>△</v>
      </c>
      <c r="CN62" s="219" t="str">
        <f ca="1">IF(COUNTIF(空き状況確認テーブル!CN68:CP68,"×")&lt;&gt;0,"×",IF(COUNTIF(空き状況確認テーブル!CN68:CP68,"△")&lt;&gt;0,"△",IF(COUNTIF(空き状況確認テーブル!CN68:CP68,"△")&lt;&gt;0,"△","〇")))</f>
        <v>×</v>
      </c>
      <c r="CO62" s="220"/>
      <c r="CP62" s="221"/>
      <c r="CQ62" s="222" t="str">
        <f ca="1">IF(COUNTIF(空き状況確認テーブル!CQ68:CT68,"×")&lt;&gt;0,"×",IF(COUNTIF(空き状況確認テーブル!CQ68:CT68,"△")&lt;&gt;0,"△",IF(COUNTIF(空き状況確認テーブル!CQ68:CT68,"△")&lt;&gt;0,"△","〇")))</f>
        <v>×</v>
      </c>
      <c r="CR62" s="222"/>
      <c r="CS62" s="222"/>
      <c r="CT62" s="222"/>
      <c r="CU62" s="222" t="str">
        <f ca="1">IF(COUNTIF(空き状況確認テーブル!CU68:CX68,"×")&lt;&gt;0,"×",IF(COUNTIF(空き状況確認テーブル!CU68:CX68,"△")&lt;&gt;0,"△",IF(COUNTIF(空き状況確認テーブル!CU68:CX68,"△")&lt;&gt;0,"△","〇")))</f>
        <v>×</v>
      </c>
      <c r="CV62" s="222"/>
      <c r="CW62" s="222"/>
      <c r="CX62" s="222"/>
      <c r="CY62" s="222" t="str">
        <f ca="1">IF(COUNTIF(空き状況確認テーブル!CY68:DB68,"×")&lt;&gt;0,"×",IF(COUNTIF(空き状況確認テーブル!CY68:DB68,"△")&lt;&gt;0,"△",IF(COUNTIF(空き状況確認テーブル!CY68:DB68,"△")&lt;&gt;0,"△","〇")))</f>
        <v>×</v>
      </c>
      <c r="CZ62" s="222"/>
      <c r="DA62" s="222"/>
      <c r="DB62" s="222"/>
      <c r="DC62" s="219" t="str">
        <f ca="1">IF(COUNTIF(空き状況確認テーブル!DC68:DE68,"×")&lt;&gt;0,"×",IF(COUNTIF(空き状況確認テーブル!DC68:DE68,"△")&lt;&gt;0,"△",IF(COUNTIF(空き状況確認テーブル!DC68:DE68,"△")&lt;&gt;0,"△","〇")))</f>
        <v>△</v>
      </c>
      <c r="DD62" s="220"/>
      <c r="DE62" s="223"/>
      <c r="DF62" s="121" t="str">
        <f ca="1">空き状況確認テーブル!DF68</f>
        <v>△</v>
      </c>
      <c r="DG62" s="122" t="str">
        <f ca="1">空き状況確認テーブル!DG68</f>
        <v>△</v>
      </c>
      <c r="DH62" s="122" t="str">
        <f ca="1">空き状況確認テーブル!DH68</f>
        <v>△</v>
      </c>
      <c r="DI62" s="122" t="str">
        <f ca="1">空き状況確認テーブル!DI68</f>
        <v>△</v>
      </c>
      <c r="DJ62" s="122" t="str">
        <f ca="1">空き状況確認テーブル!DJ68</f>
        <v>△</v>
      </c>
      <c r="DK62" s="122" t="str">
        <f ca="1">空き状況確認テーブル!DK68</f>
        <v>△</v>
      </c>
      <c r="DL62" s="219" t="str">
        <f ca="1">IF(COUNTIF(空き状況確認テーブル!DL68:DN68,"×")&lt;&gt;0,"×",IF(COUNTIF(空き状況確認テーブル!DL68:DN68,"△")&lt;&gt;0,"△",IF(COUNTIF(空き状況確認テーブル!DL68:DN68,"△")&lt;&gt;0,"△","〇")))</f>
        <v>×</v>
      </c>
      <c r="DM62" s="220"/>
      <c r="DN62" s="221"/>
      <c r="DO62" s="222" t="str">
        <f ca="1">IF(COUNTIF(空き状況確認テーブル!DO68:DR68,"×")&lt;&gt;0,"×",IF(COUNTIF(空き状況確認テーブル!DO68:DR68,"△")&lt;&gt;0,"△",IF(COUNTIF(空き状況確認テーブル!DO68:DR68,"△")&lt;&gt;0,"△","〇")))</f>
        <v>×</v>
      </c>
      <c r="DP62" s="222"/>
      <c r="DQ62" s="222"/>
      <c r="DR62" s="222"/>
      <c r="DS62" s="222" t="str">
        <f ca="1">IF(COUNTIF(空き状況確認テーブル!DS68:DV68,"×")&lt;&gt;0,"×",IF(COUNTIF(空き状況確認テーブル!DS68:DV68,"△")&lt;&gt;0,"△",IF(COUNTIF(空き状況確認テーブル!DS68:DV68,"△")&lt;&gt;0,"△","〇")))</f>
        <v>×</v>
      </c>
      <c r="DT62" s="222"/>
      <c r="DU62" s="222"/>
      <c r="DV62" s="222"/>
      <c r="DW62" s="222" t="str">
        <f ca="1">IF(COUNTIF(空き状況確認テーブル!DW68:DZ68,"×")&lt;&gt;0,"×",IF(COUNTIF(空き状況確認テーブル!DW68:DZ68,"△")&lt;&gt;0,"△",IF(COUNTIF(空き状況確認テーブル!DW68:DZ68,"△")&lt;&gt;0,"△","〇")))</f>
        <v>×</v>
      </c>
      <c r="DX62" s="222"/>
      <c r="DY62" s="222"/>
      <c r="DZ62" s="222"/>
      <c r="EA62" s="219" t="str">
        <f ca="1">IF(COUNTIF(空き状況確認テーブル!EA68:EC68,"×")&lt;&gt;0,"×",IF(COUNTIF(空き状況確認テーブル!EA68:EC68,"△")&lt;&gt;0,"△",IF(COUNTIF(空き状況確認テーブル!EA68:EC68,"△")&lt;&gt;0,"△","〇")))</f>
        <v>△</v>
      </c>
      <c r="EB62" s="220"/>
      <c r="EC62" s="223"/>
      <c r="ED62" s="121" t="str">
        <f ca="1">空き状況確認テーブル!ED68</f>
        <v>×</v>
      </c>
      <c r="EE62" s="122" t="str">
        <f ca="1">空き状況確認テーブル!EE68</f>
        <v>×</v>
      </c>
      <c r="EF62" s="122" t="str">
        <f ca="1">空き状況確認テーブル!EF68</f>
        <v>×</v>
      </c>
      <c r="EG62" s="122" t="str">
        <f ca="1">空き状況確認テーブル!EG68</f>
        <v>×</v>
      </c>
      <c r="EH62" s="122" t="str">
        <f ca="1">空き状況確認テーブル!EH68</f>
        <v>×</v>
      </c>
      <c r="EI62" s="122" t="str">
        <f ca="1">空き状況確認テーブル!EI68</f>
        <v>×</v>
      </c>
      <c r="EJ62" s="219" t="str">
        <f ca="1">IF(COUNTIF(空き状況確認テーブル!EJ68:EL68,"×")&lt;&gt;0,"×",IF(COUNTIF(空き状況確認テーブル!EJ68:EL68,"△")&lt;&gt;0,"△",IF(COUNTIF(空き状況確認テーブル!EJ68:EL68,"△")&lt;&gt;0,"△","〇")))</f>
        <v>×</v>
      </c>
      <c r="EK62" s="220"/>
      <c r="EL62" s="221"/>
      <c r="EM62" s="222" t="str">
        <f ca="1">IF(COUNTIF(空き状況確認テーブル!EM68:EP68,"×")&lt;&gt;0,"×",IF(COUNTIF(空き状況確認テーブル!EM68:EP68,"△")&lt;&gt;0,"△",IF(COUNTIF(空き状況確認テーブル!EM68:EP68,"△")&lt;&gt;0,"△","〇")))</f>
        <v>×</v>
      </c>
      <c r="EN62" s="222"/>
      <c r="EO62" s="222"/>
      <c r="EP62" s="222"/>
      <c r="EQ62" s="222" t="str">
        <f ca="1">IF(COUNTIF(空き状況確認テーブル!EQ68:ET68,"×")&lt;&gt;0,"×",IF(COUNTIF(空き状況確認テーブル!EQ68:ET68,"△")&lt;&gt;0,"△",IF(COUNTIF(空き状況確認テーブル!EQ68:ET68,"△")&lt;&gt;0,"△","〇")))</f>
        <v>×</v>
      </c>
      <c r="ER62" s="222"/>
      <c r="ES62" s="222"/>
      <c r="ET62" s="222"/>
      <c r="EU62" s="222" t="str">
        <f ca="1">IF(COUNTIF(空き状況確認テーブル!EU68:EX68,"×")&lt;&gt;0,"×",IF(COUNTIF(空き状況確認テーブル!EU68:EX68,"△")&lt;&gt;0,"△",IF(COUNTIF(空き状況確認テーブル!EU68:EX68,"△")&lt;&gt;0,"△","〇")))</f>
        <v>×</v>
      </c>
      <c r="EV62" s="222"/>
      <c r="EW62" s="222"/>
      <c r="EX62" s="222"/>
      <c r="EY62" s="219" t="str">
        <f ca="1">IF(COUNTIF(空き状況確認テーブル!EY68:FA68,"×")&lt;&gt;0,"×",IF(COUNTIF(空き状況確認テーブル!EY68:FA68,"△")&lt;&gt;0,"△",IF(COUNTIF(空き状況確認テーブル!EY68:FA68,"△")&lt;&gt;0,"△","〇")))</f>
        <v>×</v>
      </c>
      <c r="EZ62" s="220"/>
      <c r="FA62" s="223"/>
      <c r="FB62" s="121" t="str">
        <f ca="1">空き状況確認テーブル!FB68</f>
        <v>×</v>
      </c>
      <c r="FC62" s="122" t="str">
        <f ca="1">空き状況確認テーブル!FC68</f>
        <v>×</v>
      </c>
      <c r="FD62" s="122" t="str">
        <f ca="1">空き状況確認テーブル!FD68</f>
        <v>×</v>
      </c>
      <c r="FE62" s="122" t="str">
        <f ca="1">空き状況確認テーブル!FE68</f>
        <v>×</v>
      </c>
      <c r="FF62" s="122" t="str">
        <f ca="1">空き状況確認テーブル!FF68</f>
        <v>×</v>
      </c>
      <c r="FG62" s="122" t="str">
        <f ca="1">空き状況確認テーブル!FG68</f>
        <v>×</v>
      </c>
      <c r="FH62" s="219" t="str">
        <f ca="1">IF(COUNTIF(空き状況確認テーブル!FH68:FJ68,"×")&lt;&gt;0,"×",IF(COUNTIF(空き状況確認テーブル!FH68:FJ68,"△")&lt;&gt;0,"△",IF(COUNTIF(空き状況確認テーブル!FH68:FJ68,"△")&lt;&gt;0,"△","〇")))</f>
        <v>×</v>
      </c>
      <c r="FI62" s="220"/>
      <c r="FJ62" s="221"/>
      <c r="FK62" s="222" t="str">
        <f ca="1">IF(COUNTIF(空き状況確認テーブル!FK68:FN68,"×")&lt;&gt;0,"×",IF(COUNTIF(空き状況確認テーブル!FK68:FN68,"△")&lt;&gt;0,"△",IF(COUNTIF(空き状況確認テーブル!FK68:FN68,"△")&lt;&gt;0,"△","〇")))</f>
        <v>×</v>
      </c>
      <c r="FL62" s="222"/>
      <c r="FM62" s="222"/>
      <c r="FN62" s="222"/>
      <c r="FO62" s="222" t="str">
        <f ca="1">IF(COUNTIF(空き状況確認テーブル!FO68:FR68,"×")&lt;&gt;0,"×",IF(COUNTIF(空き状況確認テーブル!FO68:FR68,"△")&lt;&gt;0,"△",IF(COUNTIF(空き状況確認テーブル!FO68:FR68,"△")&lt;&gt;0,"△","〇")))</f>
        <v>×</v>
      </c>
      <c r="FP62" s="222"/>
      <c r="FQ62" s="222"/>
      <c r="FR62" s="222"/>
      <c r="FS62" s="222" t="str">
        <f ca="1">IF(COUNTIF(空き状況確認テーブル!FS68:FV68,"×")&lt;&gt;0,"×",IF(COUNTIF(空き状況確認テーブル!FS68:FV68,"△")&lt;&gt;0,"△",IF(COUNTIF(空き状況確認テーブル!FS68:FV68,"△")&lt;&gt;0,"△","〇")))</f>
        <v>×</v>
      </c>
      <c r="FT62" s="222"/>
      <c r="FU62" s="222"/>
      <c r="FV62" s="222"/>
      <c r="FW62" s="219" t="str">
        <f ca="1">IF(COUNTIF(空き状況確認テーブル!FW68:FY68,"×")&lt;&gt;0,"×",IF(COUNTIF(空き状況確認テーブル!FW68:FY68,"△")&lt;&gt;0,"△",IF(COUNTIF(空き状況確認テーブル!FW68:FY68,"△")&lt;&gt;0,"△","〇")))</f>
        <v>×</v>
      </c>
      <c r="FX62" s="220"/>
      <c r="FY62" s="223"/>
    </row>
    <row r="63" spans="1:181">
      <c r="A63" s="47"/>
      <c r="B63" s="160" t="s">
        <v>360</v>
      </c>
      <c r="C63" s="199" t="s">
        <v>464</v>
      </c>
      <c r="D63" s="11" t="s">
        <v>208</v>
      </c>
      <c r="E63" s="10" t="str">
        <f>INDEX(施設情報!$D$1:$D$1000,MATCH(D63,施設情報!$C$1:$C$1000,0))</f>
        <v>1</v>
      </c>
      <c r="F63" s="11"/>
      <c r="G63" s="8" t="str">
        <f t="shared" si="22"/>
        <v>059-46391</v>
      </c>
      <c r="H63" s="10" t="str">
        <f t="shared" si="23"/>
        <v>059-46392</v>
      </c>
      <c r="I63" s="10" t="str">
        <f t="shared" si="24"/>
        <v>059-46393</v>
      </c>
      <c r="J63" s="10" t="str">
        <f t="shared" si="25"/>
        <v>059-46394</v>
      </c>
      <c r="K63" s="10" t="str">
        <f t="shared" si="26"/>
        <v>059-46395</v>
      </c>
      <c r="L63" s="10" t="str">
        <f t="shared" si="27"/>
        <v>059-46396</v>
      </c>
      <c r="M63" s="10" t="str">
        <f t="shared" si="28"/>
        <v>059-46397</v>
      </c>
      <c r="N63" s="121" t="str">
        <f ca="1">空き状況確認テーブル!N69</f>
        <v>△</v>
      </c>
      <c r="O63" s="122" t="str">
        <f ca="1">空き状況確認テーブル!O69</f>
        <v>△</v>
      </c>
      <c r="P63" s="122" t="str">
        <f ca="1">空き状況確認テーブル!P69</f>
        <v>△</v>
      </c>
      <c r="Q63" s="122" t="str">
        <f ca="1">空き状況確認テーブル!Q69</f>
        <v>△</v>
      </c>
      <c r="R63" s="122" t="str">
        <f ca="1">空き状況確認テーブル!R69</f>
        <v>△</v>
      </c>
      <c r="S63" s="122" t="str">
        <f ca="1">空き状況確認テーブル!S69</f>
        <v>△</v>
      </c>
      <c r="T63" s="219" t="str">
        <f ca="1">IF(COUNTIF(空き状況確認テーブル!T69:V69,"×")&lt;&gt;0,"×",IF(COUNTIF(空き状況確認テーブル!T69:V69,"△")&lt;&gt;0,"△",IF(COUNTIF(空き状況確認テーブル!T69:V69,"△")&lt;&gt;0,"△","〇")))</f>
        <v>×</v>
      </c>
      <c r="U63" s="220"/>
      <c r="V63" s="221"/>
      <c r="W63" s="222" t="str">
        <f ca="1">IF(COUNTIF(空き状況確認テーブル!W69:Z69,"×")&lt;&gt;0,"×",IF(COUNTIF(空き状況確認テーブル!W69:Z69,"△")&lt;&gt;0,"△",IF(COUNTIF(空き状況確認テーブル!W69:Z69,"△")&lt;&gt;0,"△","〇")))</f>
        <v>×</v>
      </c>
      <c r="X63" s="222"/>
      <c r="Y63" s="222"/>
      <c r="Z63" s="222"/>
      <c r="AA63" s="222" t="str">
        <f ca="1">IF(COUNTIF(空き状況確認テーブル!AA69:AD69,"×")&lt;&gt;0,"×",IF(COUNTIF(空き状況確認テーブル!AA69:AD69,"△")&lt;&gt;0,"△",IF(COUNTIF(空き状況確認テーブル!AA69:AD69,"△")&lt;&gt;0,"△","〇")))</f>
        <v>×</v>
      </c>
      <c r="AB63" s="222"/>
      <c r="AC63" s="222"/>
      <c r="AD63" s="222"/>
      <c r="AE63" s="222" t="str">
        <f ca="1">IF(COUNTIF(空き状況確認テーブル!AE69:AH69,"×")&lt;&gt;0,"×",IF(COUNTIF(空き状況確認テーブル!AE69:AH69,"△")&lt;&gt;0,"△",IF(COUNTIF(空き状況確認テーブル!AE69:AH69,"△")&lt;&gt;0,"△","〇")))</f>
        <v>×</v>
      </c>
      <c r="AF63" s="222"/>
      <c r="AG63" s="222"/>
      <c r="AH63" s="222"/>
      <c r="AI63" s="219" t="str">
        <f ca="1">IF(COUNTIF(空き状況確認テーブル!AI69:AK69,"×")&lt;&gt;0,"×",IF(COUNTIF(空き状況確認テーブル!AI69:AK69,"△")&lt;&gt;0,"△",IF(COUNTIF(空き状況確認テーブル!AI69:AK69,"△")&lt;&gt;0,"△","〇")))</f>
        <v>△</v>
      </c>
      <c r="AJ63" s="220"/>
      <c r="AK63" s="223"/>
      <c r="AL63" s="121" t="str">
        <f ca="1">空き状況確認テーブル!AL69</f>
        <v>△</v>
      </c>
      <c r="AM63" s="122" t="str">
        <f ca="1">空き状況確認テーブル!AM69</f>
        <v>△</v>
      </c>
      <c r="AN63" s="122" t="str">
        <f ca="1">空き状況確認テーブル!AN69</f>
        <v>△</v>
      </c>
      <c r="AO63" s="122" t="str">
        <f ca="1">空き状況確認テーブル!AO69</f>
        <v>△</v>
      </c>
      <c r="AP63" s="122" t="str">
        <f ca="1">空き状況確認テーブル!AP69</f>
        <v>△</v>
      </c>
      <c r="AQ63" s="122" t="str">
        <f ca="1">空き状況確認テーブル!AQ69</f>
        <v>△</v>
      </c>
      <c r="AR63" s="219" t="str">
        <f ca="1">IF(COUNTIF(空き状況確認テーブル!AR69:AT69,"×")&lt;&gt;0,"×",IF(COUNTIF(空き状況確認テーブル!AR69:AT69,"△")&lt;&gt;0,"△",IF(COUNTIF(空き状況確認テーブル!AR69:AT69,"△")&lt;&gt;0,"△","〇")))</f>
        <v>×</v>
      </c>
      <c r="AS63" s="220"/>
      <c r="AT63" s="221"/>
      <c r="AU63" s="222" t="str">
        <f ca="1">IF(COUNTIF(空き状況確認テーブル!AU69:AX69,"×")&lt;&gt;0,"×",IF(COUNTIF(空き状況確認テーブル!AU69:AX69,"△")&lt;&gt;0,"△",IF(COUNTIF(空き状況確認テーブル!AU69:AX69,"△")&lt;&gt;0,"△","〇")))</f>
        <v>×</v>
      </c>
      <c r="AV63" s="222"/>
      <c r="AW63" s="222"/>
      <c r="AX63" s="222"/>
      <c r="AY63" s="222" t="str">
        <f ca="1">IF(COUNTIF(空き状況確認テーブル!AY69:BB69,"×")&lt;&gt;0,"×",IF(COUNTIF(空き状況確認テーブル!AY69:BB69,"△")&lt;&gt;0,"△",IF(COUNTIF(空き状況確認テーブル!AY69:BB69,"△")&lt;&gt;0,"△","〇")))</f>
        <v>×</v>
      </c>
      <c r="AZ63" s="222"/>
      <c r="BA63" s="222"/>
      <c r="BB63" s="222"/>
      <c r="BC63" s="222" t="str">
        <f ca="1">IF(COUNTIF(空き状況確認テーブル!BC69:BF69,"×")&lt;&gt;0,"×",IF(COUNTIF(空き状況確認テーブル!BC69:BF69,"△")&lt;&gt;0,"△",IF(COUNTIF(空き状況確認テーブル!BC69:BF69,"△")&lt;&gt;0,"△","〇")))</f>
        <v>×</v>
      </c>
      <c r="BD63" s="222"/>
      <c r="BE63" s="222"/>
      <c r="BF63" s="222"/>
      <c r="BG63" s="219" t="str">
        <f ca="1">IF(COUNTIF(空き状況確認テーブル!BG69:BI69,"×")&lt;&gt;0,"×",IF(COUNTIF(空き状況確認テーブル!BG69:BI69,"△")&lt;&gt;0,"△",IF(COUNTIF(空き状況確認テーブル!BG69:BI69,"△")&lt;&gt;0,"△","〇")))</f>
        <v>△</v>
      </c>
      <c r="BH63" s="220"/>
      <c r="BI63" s="223"/>
      <c r="BJ63" s="121" t="str">
        <f ca="1">空き状況確認テーブル!BJ69</f>
        <v>△</v>
      </c>
      <c r="BK63" s="122" t="str">
        <f ca="1">空き状況確認テーブル!BK69</f>
        <v>△</v>
      </c>
      <c r="BL63" s="122" t="str">
        <f ca="1">空き状況確認テーブル!BL69</f>
        <v>△</v>
      </c>
      <c r="BM63" s="122" t="str">
        <f ca="1">空き状況確認テーブル!BM69</f>
        <v>△</v>
      </c>
      <c r="BN63" s="122" t="str">
        <f ca="1">空き状況確認テーブル!BN69</f>
        <v>△</v>
      </c>
      <c r="BO63" s="122" t="str">
        <f ca="1">空き状況確認テーブル!BO69</f>
        <v>△</v>
      </c>
      <c r="BP63" s="219" t="str">
        <f ca="1">IF(COUNTIF(空き状況確認テーブル!BP69:BR69,"×")&lt;&gt;0,"×",IF(COUNTIF(空き状況確認テーブル!BP69:BR69,"△")&lt;&gt;0,"△",IF(COUNTIF(空き状況確認テーブル!BP69:BR69,"△")&lt;&gt;0,"△","〇")))</f>
        <v>×</v>
      </c>
      <c r="BQ63" s="220"/>
      <c r="BR63" s="221"/>
      <c r="BS63" s="222" t="str">
        <f ca="1">IF(COUNTIF(空き状況確認テーブル!BS69:BV69,"×")&lt;&gt;0,"×",IF(COUNTIF(空き状況確認テーブル!BS69:BV69,"△")&lt;&gt;0,"△",IF(COUNTIF(空き状況確認テーブル!BS69:BV69,"△")&lt;&gt;0,"△","〇")))</f>
        <v>×</v>
      </c>
      <c r="BT63" s="222"/>
      <c r="BU63" s="222"/>
      <c r="BV63" s="222"/>
      <c r="BW63" s="222" t="str">
        <f ca="1">IF(COUNTIF(空き状況確認テーブル!BW69:BZ69,"×")&lt;&gt;0,"×",IF(COUNTIF(空き状況確認テーブル!BW69:BZ69,"△")&lt;&gt;0,"△",IF(COUNTIF(空き状況確認テーブル!BW69:BZ69,"△")&lt;&gt;0,"△","〇")))</f>
        <v>×</v>
      </c>
      <c r="BX63" s="222"/>
      <c r="BY63" s="222"/>
      <c r="BZ63" s="222"/>
      <c r="CA63" s="222" t="str">
        <f ca="1">IF(COUNTIF(空き状況確認テーブル!CA69:CD69,"×")&lt;&gt;0,"×",IF(COUNTIF(空き状況確認テーブル!CA69:CD69,"△")&lt;&gt;0,"△",IF(COUNTIF(空き状況確認テーブル!CA69:CD69,"△")&lt;&gt;0,"△","〇")))</f>
        <v>×</v>
      </c>
      <c r="CB63" s="222"/>
      <c r="CC63" s="222"/>
      <c r="CD63" s="222"/>
      <c r="CE63" s="219" t="str">
        <f ca="1">IF(COUNTIF(空き状況確認テーブル!CE69:CG69,"×")&lt;&gt;0,"×",IF(COUNTIF(空き状況確認テーブル!CE69:CG69,"△")&lt;&gt;0,"△",IF(COUNTIF(空き状況確認テーブル!CE69:CG69,"△")&lt;&gt;0,"△","〇")))</f>
        <v>△</v>
      </c>
      <c r="CF63" s="220"/>
      <c r="CG63" s="223"/>
      <c r="CH63" s="187" t="str">
        <f ca="1">空き状況確認テーブル!CH69</f>
        <v>△</v>
      </c>
      <c r="CI63" s="122" t="str">
        <f ca="1">空き状況確認テーブル!CI69</f>
        <v>△</v>
      </c>
      <c r="CJ63" s="122" t="str">
        <f ca="1">空き状況確認テーブル!CJ69</f>
        <v>△</v>
      </c>
      <c r="CK63" s="122" t="str">
        <f ca="1">空き状況確認テーブル!CK69</f>
        <v>△</v>
      </c>
      <c r="CL63" s="122" t="str">
        <f ca="1">空き状況確認テーブル!CL69</f>
        <v>△</v>
      </c>
      <c r="CM63" s="122" t="str">
        <f ca="1">空き状況確認テーブル!CM69</f>
        <v>△</v>
      </c>
      <c r="CN63" s="219" t="str">
        <f ca="1">IF(COUNTIF(空き状況確認テーブル!CN69:CP69,"×")&lt;&gt;0,"×",IF(COUNTIF(空き状況確認テーブル!CN69:CP69,"△")&lt;&gt;0,"△",IF(COUNTIF(空き状況確認テーブル!CN69:CP69,"△")&lt;&gt;0,"△","〇")))</f>
        <v>×</v>
      </c>
      <c r="CO63" s="220"/>
      <c r="CP63" s="221"/>
      <c r="CQ63" s="222" t="str">
        <f ca="1">IF(COUNTIF(空き状況確認テーブル!CQ69:CT69,"×")&lt;&gt;0,"×",IF(COUNTIF(空き状況確認テーブル!CQ69:CT69,"△")&lt;&gt;0,"△",IF(COUNTIF(空き状況確認テーブル!CQ69:CT69,"△")&lt;&gt;0,"△","〇")))</f>
        <v>×</v>
      </c>
      <c r="CR63" s="222"/>
      <c r="CS63" s="222"/>
      <c r="CT63" s="222"/>
      <c r="CU63" s="222" t="str">
        <f ca="1">IF(COUNTIF(空き状況確認テーブル!CU69:CX69,"×")&lt;&gt;0,"×",IF(COUNTIF(空き状況確認テーブル!CU69:CX69,"△")&lt;&gt;0,"△",IF(COUNTIF(空き状況確認テーブル!CU69:CX69,"△")&lt;&gt;0,"△","〇")))</f>
        <v>×</v>
      </c>
      <c r="CV63" s="222"/>
      <c r="CW63" s="222"/>
      <c r="CX63" s="222"/>
      <c r="CY63" s="222" t="str">
        <f ca="1">IF(COUNTIF(空き状況確認テーブル!CY69:DB69,"×")&lt;&gt;0,"×",IF(COUNTIF(空き状況確認テーブル!CY69:DB69,"△")&lt;&gt;0,"△",IF(COUNTIF(空き状況確認テーブル!CY69:DB69,"△")&lt;&gt;0,"△","〇")))</f>
        <v>×</v>
      </c>
      <c r="CZ63" s="222"/>
      <c r="DA63" s="222"/>
      <c r="DB63" s="222"/>
      <c r="DC63" s="219" t="str">
        <f ca="1">IF(COUNTIF(空き状況確認テーブル!DC69:DE69,"×")&lt;&gt;0,"×",IF(COUNTIF(空き状況確認テーブル!DC69:DE69,"△")&lt;&gt;0,"△",IF(COUNTIF(空き状況確認テーブル!DC69:DE69,"△")&lt;&gt;0,"△","〇")))</f>
        <v>△</v>
      </c>
      <c r="DD63" s="220"/>
      <c r="DE63" s="223"/>
      <c r="DF63" s="121" t="str">
        <f ca="1">空き状況確認テーブル!DF69</f>
        <v>△</v>
      </c>
      <c r="DG63" s="122" t="str">
        <f ca="1">空き状況確認テーブル!DG69</f>
        <v>△</v>
      </c>
      <c r="DH63" s="122" t="str">
        <f ca="1">空き状況確認テーブル!DH69</f>
        <v>△</v>
      </c>
      <c r="DI63" s="122" t="str">
        <f ca="1">空き状況確認テーブル!DI69</f>
        <v>△</v>
      </c>
      <c r="DJ63" s="122" t="str">
        <f ca="1">空き状況確認テーブル!DJ69</f>
        <v>△</v>
      </c>
      <c r="DK63" s="122" t="str">
        <f ca="1">空き状況確認テーブル!DK69</f>
        <v>△</v>
      </c>
      <c r="DL63" s="219" t="str">
        <f ca="1">IF(COUNTIF(空き状況確認テーブル!DL69:DN69,"×")&lt;&gt;0,"×",IF(COUNTIF(空き状況確認テーブル!DL69:DN69,"△")&lt;&gt;0,"△",IF(COUNTIF(空き状況確認テーブル!DL69:DN69,"△")&lt;&gt;0,"△","〇")))</f>
        <v>×</v>
      </c>
      <c r="DM63" s="220"/>
      <c r="DN63" s="221"/>
      <c r="DO63" s="222" t="str">
        <f ca="1">IF(COUNTIF(空き状況確認テーブル!DO69:DR69,"×")&lt;&gt;0,"×",IF(COUNTIF(空き状況確認テーブル!DO69:DR69,"△")&lt;&gt;0,"△",IF(COUNTIF(空き状況確認テーブル!DO69:DR69,"△")&lt;&gt;0,"△","〇")))</f>
        <v>×</v>
      </c>
      <c r="DP63" s="222"/>
      <c r="DQ63" s="222"/>
      <c r="DR63" s="222"/>
      <c r="DS63" s="222" t="str">
        <f ca="1">IF(COUNTIF(空き状況確認テーブル!DS69:DV69,"×")&lt;&gt;0,"×",IF(COUNTIF(空き状況確認テーブル!DS69:DV69,"△")&lt;&gt;0,"△",IF(COUNTIF(空き状況確認テーブル!DS69:DV69,"△")&lt;&gt;0,"△","〇")))</f>
        <v>×</v>
      </c>
      <c r="DT63" s="222"/>
      <c r="DU63" s="222"/>
      <c r="DV63" s="222"/>
      <c r="DW63" s="222" t="str">
        <f ca="1">IF(COUNTIF(空き状況確認テーブル!DW69:DZ69,"×")&lt;&gt;0,"×",IF(COUNTIF(空き状況確認テーブル!DW69:DZ69,"△")&lt;&gt;0,"△",IF(COUNTIF(空き状況確認テーブル!DW69:DZ69,"△")&lt;&gt;0,"△","〇")))</f>
        <v>×</v>
      </c>
      <c r="DX63" s="222"/>
      <c r="DY63" s="222"/>
      <c r="DZ63" s="222"/>
      <c r="EA63" s="219" t="str">
        <f ca="1">IF(COUNTIF(空き状況確認テーブル!EA69:EC69,"×")&lt;&gt;0,"×",IF(COUNTIF(空き状況確認テーブル!EA69:EC69,"△")&lt;&gt;0,"△",IF(COUNTIF(空き状況確認テーブル!EA69:EC69,"△")&lt;&gt;0,"△","〇")))</f>
        <v>△</v>
      </c>
      <c r="EB63" s="220"/>
      <c r="EC63" s="223"/>
      <c r="ED63" s="121" t="str">
        <f ca="1">空き状況確認テーブル!ED69</f>
        <v>×</v>
      </c>
      <c r="EE63" s="122" t="str">
        <f ca="1">空き状況確認テーブル!EE69</f>
        <v>×</v>
      </c>
      <c r="EF63" s="122" t="str">
        <f ca="1">空き状況確認テーブル!EF69</f>
        <v>×</v>
      </c>
      <c r="EG63" s="122" t="str">
        <f ca="1">空き状況確認テーブル!EG69</f>
        <v>×</v>
      </c>
      <c r="EH63" s="122" t="str">
        <f ca="1">空き状況確認テーブル!EH69</f>
        <v>×</v>
      </c>
      <c r="EI63" s="122" t="str">
        <f ca="1">空き状況確認テーブル!EI69</f>
        <v>×</v>
      </c>
      <c r="EJ63" s="219" t="str">
        <f ca="1">IF(COUNTIF(空き状況確認テーブル!EJ69:EL69,"×")&lt;&gt;0,"×",IF(COUNTIF(空き状況確認テーブル!EJ69:EL69,"△")&lt;&gt;0,"△",IF(COUNTIF(空き状況確認テーブル!EJ69:EL69,"△")&lt;&gt;0,"△","〇")))</f>
        <v>×</v>
      </c>
      <c r="EK63" s="220"/>
      <c r="EL63" s="221"/>
      <c r="EM63" s="222" t="str">
        <f ca="1">IF(COUNTIF(空き状況確認テーブル!EM69:EP69,"×")&lt;&gt;0,"×",IF(COUNTIF(空き状況確認テーブル!EM69:EP69,"△")&lt;&gt;0,"△",IF(COUNTIF(空き状況確認テーブル!EM69:EP69,"△")&lt;&gt;0,"△","〇")))</f>
        <v>×</v>
      </c>
      <c r="EN63" s="222"/>
      <c r="EO63" s="222"/>
      <c r="EP63" s="222"/>
      <c r="EQ63" s="222" t="str">
        <f ca="1">IF(COUNTIF(空き状況確認テーブル!EQ69:ET69,"×")&lt;&gt;0,"×",IF(COUNTIF(空き状況確認テーブル!EQ69:ET69,"△")&lt;&gt;0,"△",IF(COUNTIF(空き状況確認テーブル!EQ69:ET69,"△")&lt;&gt;0,"△","〇")))</f>
        <v>×</v>
      </c>
      <c r="ER63" s="222"/>
      <c r="ES63" s="222"/>
      <c r="ET63" s="222"/>
      <c r="EU63" s="222" t="str">
        <f ca="1">IF(COUNTIF(空き状況確認テーブル!EU69:EX69,"×")&lt;&gt;0,"×",IF(COUNTIF(空き状況確認テーブル!EU69:EX69,"△")&lt;&gt;0,"△",IF(COUNTIF(空き状況確認テーブル!EU69:EX69,"△")&lt;&gt;0,"△","〇")))</f>
        <v>×</v>
      </c>
      <c r="EV63" s="222"/>
      <c r="EW63" s="222"/>
      <c r="EX63" s="222"/>
      <c r="EY63" s="219" t="str">
        <f ca="1">IF(COUNTIF(空き状況確認テーブル!EY69:FA69,"×")&lt;&gt;0,"×",IF(COUNTIF(空き状況確認テーブル!EY69:FA69,"△")&lt;&gt;0,"△",IF(COUNTIF(空き状況確認テーブル!EY69:FA69,"△")&lt;&gt;0,"△","〇")))</f>
        <v>×</v>
      </c>
      <c r="EZ63" s="220"/>
      <c r="FA63" s="223"/>
      <c r="FB63" s="121" t="str">
        <f ca="1">空き状況確認テーブル!FB69</f>
        <v>×</v>
      </c>
      <c r="FC63" s="122" t="str">
        <f ca="1">空き状況確認テーブル!FC69</f>
        <v>×</v>
      </c>
      <c r="FD63" s="122" t="str">
        <f ca="1">空き状況確認テーブル!FD69</f>
        <v>×</v>
      </c>
      <c r="FE63" s="122" t="str">
        <f ca="1">空き状況確認テーブル!FE69</f>
        <v>×</v>
      </c>
      <c r="FF63" s="122" t="str">
        <f ca="1">空き状況確認テーブル!FF69</f>
        <v>×</v>
      </c>
      <c r="FG63" s="122" t="str">
        <f ca="1">空き状況確認テーブル!FG69</f>
        <v>×</v>
      </c>
      <c r="FH63" s="219" t="str">
        <f ca="1">IF(COUNTIF(空き状況確認テーブル!FH69:FJ69,"×")&lt;&gt;0,"×",IF(COUNTIF(空き状況確認テーブル!FH69:FJ69,"△")&lt;&gt;0,"△",IF(COUNTIF(空き状況確認テーブル!FH69:FJ69,"△")&lt;&gt;0,"△","〇")))</f>
        <v>×</v>
      </c>
      <c r="FI63" s="220"/>
      <c r="FJ63" s="221"/>
      <c r="FK63" s="222" t="str">
        <f ca="1">IF(COUNTIF(空き状況確認テーブル!FK69:FN69,"×")&lt;&gt;0,"×",IF(COUNTIF(空き状況確認テーブル!FK69:FN69,"△")&lt;&gt;0,"△",IF(COUNTIF(空き状況確認テーブル!FK69:FN69,"△")&lt;&gt;0,"△","〇")))</f>
        <v>×</v>
      </c>
      <c r="FL63" s="222"/>
      <c r="FM63" s="222"/>
      <c r="FN63" s="222"/>
      <c r="FO63" s="222" t="str">
        <f ca="1">IF(COUNTIF(空き状況確認テーブル!FO69:FR69,"×")&lt;&gt;0,"×",IF(COUNTIF(空き状況確認テーブル!FO69:FR69,"△")&lt;&gt;0,"△",IF(COUNTIF(空き状況確認テーブル!FO69:FR69,"△")&lt;&gt;0,"△","〇")))</f>
        <v>×</v>
      </c>
      <c r="FP63" s="222"/>
      <c r="FQ63" s="222"/>
      <c r="FR63" s="222"/>
      <c r="FS63" s="222" t="str">
        <f ca="1">IF(COUNTIF(空き状況確認テーブル!FS69:FV69,"×")&lt;&gt;0,"×",IF(COUNTIF(空き状況確認テーブル!FS69:FV69,"△")&lt;&gt;0,"△",IF(COUNTIF(空き状況確認テーブル!FS69:FV69,"△")&lt;&gt;0,"△","〇")))</f>
        <v>×</v>
      </c>
      <c r="FT63" s="222"/>
      <c r="FU63" s="222"/>
      <c r="FV63" s="222"/>
      <c r="FW63" s="219" t="str">
        <f ca="1">IF(COUNTIF(空き状況確認テーブル!FW69:FY69,"×")&lt;&gt;0,"×",IF(COUNTIF(空き状況確認テーブル!FW69:FY69,"△")&lt;&gt;0,"△",IF(COUNTIF(空き状況確認テーブル!FW69:FY69,"△")&lt;&gt;0,"△","〇")))</f>
        <v>×</v>
      </c>
      <c r="FX63" s="220"/>
      <c r="FY63" s="223"/>
    </row>
    <row r="64" spans="1:181">
      <c r="A64" s="47"/>
      <c r="B64" s="160" t="s">
        <v>360</v>
      </c>
      <c r="C64" s="199" t="s">
        <v>465</v>
      </c>
      <c r="D64" s="11" t="s">
        <v>209</v>
      </c>
      <c r="E64" s="10" t="str">
        <f>INDEX(施設情報!$D$1:$D$1000,MATCH(D64,施設情報!$C$1:$C$1000,0))</f>
        <v>1</v>
      </c>
      <c r="F64" s="11"/>
      <c r="G64" s="8" t="str">
        <f t="shared" si="22"/>
        <v>060-46391</v>
      </c>
      <c r="H64" s="10" t="str">
        <f t="shared" si="23"/>
        <v>060-46392</v>
      </c>
      <c r="I64" s="10" t="str">
        <f t="shared" si="24"/>
        <v>060-46393</v>
      </c>
      <c r="J64" s="10" t="str">
        <f t="shared" si="25"/>
        <v>060-46394</v>
      </c>
      <c r="K64" s="10" t="str">
        <f t="shared" si="26"/>
        <v>060-46395</v>
      </c>
      <c r="L64" s="10" t="str">
        <f t="shared" si="27"/>
        <v>060-46396</v>
      </c>
      <c r="M64" s="10" t="str">
        <f t="shared" si="28"/>
        <v>060-46397</v>
      </c>
      <c r="N64" s="121" t="str">
        <f ca="1">空き状況確認テーブル!N70</f>
        <v>△</v>
      </c>
      <c r="O64" s="122" t="str">
        <f ca="1">空き状況確認テーブル!O70</f>
        <v>△</v>
      </c>
      <c r="P64" s="122" t="str">
        <f ca="1">空き状況確認テーブル!P70</f>
        <v>△</v>
      </c>
      <c r="Q64" s="122" t="str">
        <f ca="1">空き状況確認テーブル!Q70</f>
        <v>△</v>
      </c>
      <c r="R64" s="122" t="str">
        <f ca="1">空き状況確認テーブル!R70</f>
        <v>△</v>
      </c>
      <c r="S64" s="122" t="str">
        <f ca="1">空き状況確認テーブル!S70</f>
        <v>△</v>
      </c>
      <c r="T64" s="219" t="str">
        <f ca="1">IF(COUNTIF(空き状況確認テーブル!T70:V70,"×")&lt;&gt;0,"×",IF(COUNTIF(空き状況確認テーブル!T70:V70,"△")&lt;&gt;0,"△",IF(COUNTIF(空き状況確認テーブル!T70:V70,"△")&lt;&gt;0,"△","〇")))</f>
        <v>×</v>
      </c>
      <c r="U64" s="220"/>
      <c r="V64" s="221"/>
      <c r="W64" s="222" t="str">
        <f ca="1">IF(COUNTIF(空き状況確認テーブル!W70:Z70,"×")&lt;&gt;0,"×",IF(COUNTIF(空き状況確認テーブル!W70:Z70,"△")&lt;&gt;0,"△",IF(COUNTIF(空き状況確認テーブル!W70:Z70,"△")&lt;&gt;0,"△","〇")))</f>
        <v>×</v>
      </c>
      <c r="X64" s="222"/>
      <c r="Y64" s="222"/>
      <c r="Z64" s="222"/>
      <c r="AA64" s="222" t="str">
        <f ca="1">IF(COUNTIF(空き状況確認テーブル!AA70:AD70,"×")&lt;&gt;0,"×",IF(COUNTIF(空き状況確認テーブル!AA70:AD70,"△")&lt;&gt;0,"△",IF(COUNTIF(空き状況確認テーブル!AA70:AD70,"△")&lt;&gt;0,"△","〇")))</f>
        <v>×</v>
      </c>
      <c r="AB64" s="222"/>
      <c r="AC64" s="222"/>
      <c r="AD64" s="222"/>
      <c r="AE64" s="222" t="str">
        <f ca="1">IF(COUNTIF(空き状況確認テーブル!AE70:AH70,"×")&lt;&gt;0,"×",IF(COUNTIF(空き状況確認テーブル!AE70:AH70,"△")&lt;&gt;0,"△",IF(COUNTIF(空き状況確認テーブル!AE70:AH70,"△")&lt;&gt;0,"△","〇")))</f>
        <v>×</v>
      </c>
      <c r="AF64" s="222"/>
      <c r="AG64" s="222"/>
      <c r="AH64" s="222"/>
      <c r="AI64" s="219" t="str">
        <f ca="1">IF(COUNTIF(空き状況確認テーブル!AI70:AK70,"×")&lt;&gt;0,"×",IF(COUNTIF(空き状況確認テーブル!AI70:AK70,"△")&lt;&gt;0,"△",IF(COUNTIF(空き状況確認テーブル!AI70:AK70,"△")&lt;&gt;0,"△","〇")))</f>
        <v>△</v>
      </c>
      <c r="AJ64" s="220"/>
      <c r="AK64" s="223"/>
      <c r="AL64" s="121" t="str">
        <f ca="1">空き状況確認テーブル!AL70</f>
        <v>△</v>
      </c>
      <c r="AM64" s="122" t="str">
        <f ca="1">空き状況確認テーブル!AM70</f>
        <v>△</v>
      </c>
      <c r="AN64" s="122" t="str">
        <f ca="1">空き状況確認テーブル!AN70</f>
        <v>△</v>
      </c>
      <c r="AO64" s="122" t="str">
        <f ca="1">空き状況確認テーブル!AO70</f>
        <v>△</v>
      </c>
      <c r="AP64" s="122" t="str">
        <f ca="1">空き状況確認テーブル!AP70</f>
        <v>△</v>
      </c>
      <c r="AQ64" s="122" t="str">
        <f ca="1">空き状況確認テーブル!AQ70</f>
        <v>△</v>
      </c>
      <c r="AR64" s="219" t="str">
        <f ca="1">IF(COUNTIF(空き状況確認テーブル!AR70:AT70,"×")&lt;&gt;0,"×",IF(COUNTIF(空き状況確認テーブル!AR70:AT70,"△")&lt;&gt;0,"△",IF(COUNTIF(空き状況確認テーブル!AR70:AT70,"△")&lt;&gt;0,"△","〇")))</f>
        <v>×</v>
      </c>
      <c r="AS64" s="220"/>
      <c r="AT64" s="221"/>
      <c r="AU64" s="222" t="str">
        <f ca="1">IF(COUNTIF(空き状況確認テーブル!AU70:AX70,"×")&lt;&gt;0,"×",IF(COUNTIF(空き状況確認テーブル!AU70:AX70,"△")&lt;&gt;0,"△",IF(COUNTIF(空き状況確認テーブル!AU70:AX70,"△")&lt;&gt;0,"△","〇")))</f>
        <v>×</v>
      </c>
      <c r="AV64" s="222"/>
      <c r="AW64" s="222"/>
      <c r="AX64" s="222"/>
      <c r="AY64" s="222" t="str">
        <f ca="1">IF(COUNTIF(空き状況確認テーブル!AY70:BB70,"×")&lt;&gt;0,"×",IF(COUNTIF(空き状況確認テーブル!AY70:BB70,"△")&lt;&gt;0,"△",IF(COUNTIF(空き状況確認テーブル!AY70:BB70,"△")&lt;&gt;0,"△","〇")))</f>
        <v>×</v>
      </c>
      <c r="AZ64" s="222"/>
      <c r="BA64" s="222"/>
      <c r="BB64" s="222"/>
      <c r="BC64" s="222" t="str">
        <f ca="1">IF(COUNTIF(空き状況確認テーブル!BC70:BF70,"×")&lt;&gt;0,"×",IF(COUNTIF(空き状況確認テーブル!BC70:BF70,"△")&lt;&gt;0,"△",IF(COUNTIF(空き状況確認テーブル!BC70:BF70,"△")&lt;&gt;0,"△","〇")))</f>
        <v>×</v>
      </c>
      <c r="BD64" s="222"/>
      <c r="BE64" s="222"/>
      <c r="BF64" s="222"/>
      <c r="BG64" s="219" t="str">
        <f ca="1">IF(COUNTIF(空き状況確認テーブル!BG70:BI70,"×")&lt;&gt;0,"×",IF(COUNTIF(空き状況確認テーブル!BG70:BI70,"△")&lt;&gt;0,"△",IF(COUNTIF(空き状況確認テーブル!BG70:BI70,"△")&lt;&gt;0,"△","〇")))</f>
        <v>△</v>
      </c>
      <c r="BH64" s="220"/>
      <c r="BI64" s="223"/>
      <c r="BJ64" s="121" t="str">
        <f ca="1">空き状況確認テーブル!BJ70</f>
        <v>△</v>
      </c>
      <c r="BK64" s="122" t="str">
        <f ca="1">空き状況確認テーブル!BK70</f>
        <v>△</v>
      </c>
      <c r="BL64" s="122" t="str">
        <f ca="1">空き状況確認テーブル!BL70</f>
        <v>△</v>
      </c>
      <c r="BM64" s="122" t="str">
        <f ca="1">空き状況確認テーブル!BM70</f>
        <v>△</v>
      </c>
      <c r="BN64" s="122" t="str">
        <f ca="1">空き状況確認テーブル!BN70</f>
        <v>△</v>
      </c>
      <c r="BO64" s="122" t="str">
        <f ca="1">空き状況確認テーブル!BO70</f>
        <v>△</v>
      </c>
      <c r="BP64" s="219" t="str">
        <f ca="1">IF(COUNTIF(空き状況確認テーブル!BP70:BR70,"×")&lt;&gt;0,"×",IF(COUNTIF(空き状況確認テーブル!BP70:BR70,"△")&lt;&gt;0,"△",IF(COUNTIF(空き状況確認テーブル!BP70:BR70,"△")&lt;&gt;0,"△","〇")))</f>
        <v>×</v>
      </c>
      <c r="BQ64" s="220"/>
      <c r="BR64" s="221"/>
      <c r="BS64" s="222" t="str">
        <f ca="1">IF(COUNTIF(空き状況確認テーブル!BS70:BV70,"×")&lt;&gt;0,"×",IF(COUNTIF(空き状況確認テーブル!BS70:BV70,"△")&lt;&gt;0,"△",IF(COUNTIF(空き状況確認テーブル!BS70:BV70,"△")&lt;&gt;0,"△","〇")))</f>
        <v>×</v>
      </c>
      <c r="BT64" s="222"/>
      <c r="BU64" s="222"/>
      <c r="BV64" s="222"/>
      <c r="BW64" s="222" t="str">
        <f ca="1">IF(COUNTIF(空き状況確認テーブル!BW70:BZ70,"×")&lt;&gt;0,"×",IF(COUNTIF(空き状況確認テーブル!BW70:BZ70,"△")&lt;&gt;0,"△",IF(COUNTIF(空き状況確認テーブル!BW70:BZ70,"△")&lt;&gt;0,"△","〇")))</f>
        <v>×</v>
      </c>
      <c r="BX64" s="222"/>
      <c r="BY64" s="222"/>
      <c r="BZ64" s="222"/>
      <c r="CA64" s="222" t="str">
        <f ca="1">IF(COUNTIF(空き状況確認テーブル!CA70:CD70,"×")&lt;&gt;0,"×",IF(COUNTIF(空き状況確認テーブル!CA70:CD70,"△")&lt;&gt;0,"△",IF(COUNTIF(空き状況確認テーブル!CA70:CD70,"△")&lt;&gt;0,"△","〇")))</f>
        <v>×</v>
      </c>
      <c r="CB64" s="222"/>
      <c r="CC64" s="222"/>
      <c r="CD64" s="222"/>
      <c r="CE64" s="219" t="str">
        <f ca="1">IF(COUNTIF(空き状況確認テーブル!CE70:CG70,"×")&lt;&gt;0,"×",IF(COUNTIF(空き状況確認テーブル!CE70:CG70,"△")&lt;&gt;0,"△",IF(COUNTIF(空き状況確認テーブル!CE70:CG70,"△")&lt;&gt;0,"△","〇")))</f>
        <v>△</v>
      </c>
      <c r="CF64" s="220"/>
      <c r="CG64" s="223"/>
      <c r="CH64" s="187" t="str">
        <f ca="1">空き状況確認テーブル!CH70</f>
        <v>△</v>
      </c>
      <c r="CI64" s="122" t="str">
        <f ca="1">空き状況確認テーブル!CI70</f>
        <v>△</v>
      </c>
      <c r="CJ64" s="122" t="str">
        <f ca="1">空き状況確認テーブル!CJ70</f>
        <v>△</v>
      </c>
      <c r="CK64" s="122" t="str">
        <f ca="1">空き状況確認テーブル!CK70</f>
        <v>△</v>
      </c>
      <c r="CL64" s="122" t="str">
        <f ca="1">空き状況確認テーブル!CL70</f>
        <v>△</v>
      </c>
      <c r="CM64" s="122" t="str">
        <f ca="1">空き状況確認テーブル!CM70</f>
        <v>△</v>
      </c>
      <c r="CN64" s="219" t="str">
        <f ca="1">IF(COUNTIF(空き状況確認テーブル!CN70:CP70,"×")&lt;&gt;0,"×",IF(COUNTIF(空き状況確認テーブル!CN70:CP70,"△")&lt;&gt;0,"△",IF(COUNTIF(空き状況確認テーブル!CN70:CP70,"△")&lt;&gt;0,"△","〇")))</f>
        <v>×</v>
      </c>
      <c r="CO64" s="220"/>
      <c r="CP64" s="221"/>
      <c r="CQ64" s="222" t="str">
        <f ca="1">IF(COUNTIF(空き状況確認テーブル!CQ70:CT70,"×")&lt;&gt;0,"×",IF(COUNTIF(空き状況確認テーブル!CQ70:CT70,"△")&lt;&gt;0,"△",IF(COUNTIF(空き状況確認テーブル!CQ70:CT70,"△")&lt;&gt;0,"△","〇")))</f>
        <v>×</v>
      </c>
      <c r="CR64" s="222"/>
      <c r="CS64" s="222"/>
      <c r="CT64" s="222"/>
      <c r="CU64" s="222" t="str">
        <f ca="1">IF(COUNTIF(空き状況確認テーブル!CU70:CX70,"×")&lt;&gt;0,"×",IF(COUNTIF(空き状況確認テーブル!CU70:CX70,"△")&lt;&gt;0,"△",IF(COUNTIF(空き状況確認テーブル!CU70:CX70,"△")&lt;&gt;0,"△","〇")))</f>
        <v>×</v>
      </c>
      <c r="CV64" s="222"/>
      <c r="CW64" s="222"/>
      <c r="CX64" s="222"/>
      <c r="CY64" s="222" t="str">
        <f ca="1">IF(COUNTIF(空き状況確認テーブル!CY70:DB70,"×")&lt;&gt;0,"×",IF(COUNTIF(空き状況確認テーブル!CY70:DB70,"△")&lt;&gt;0,"△",IF(COUNTIF(空き状況確認テーブル!CY70:DB70,"△")&lt;&gt;0,"△","〇")))</f>
        <v>×</v>
      </c>
      <c r="CZ64" s="222"/>
      <c r="DA64" s="222"/>
      <c r="DB64" s="222"/>
      <c r="DC64" s="219" t="str">
        <f ca="1">IF(COUNTIF(空き状況確認テーブル!DC70:DE70,"×")&lt;&gt;0,"×",IF(COUNTIF(空き状況確認テーブル!DC70:DE70,"△")&lt;&gt;0,"△",IF(COUNTIF(空き状況確認テーブル!DC70:DE70,"△")&lt;&gt;0,"△","〇")))</f>
        <v>△</v>
      </c>
      <c r="DD64" s="220"/>
      <c r="DE64" s="223"/>
      <c r="DF64" s="121" t="str">
        <f ca="1">空き状況確認テーブル!DF70</f>
        <v>△</v>
      </c>
      <c r="DG64" s="122" t="str">
        <f ca="1">空き状況確認テーブル!DG70</f>
        <v>△</v>
      </c>
      <c r="DH64" s="122" t="str">
        <f ca="1">空き状況確認テーブル!DH70</f>
        <v>△</v>
      </c>
      <c r="DI64" s="122" t="str">
        <f ca="1">空き状況確認テーブル!DI70</f>
        <v>△</v>
      </c>
      <c r="DJ64" s="122" t="str">
        <f ca="1">空き状況確認テーブル!DJ70</f>
        <v>△</v>
      </c>
      <c r="DK64" s="122" t="str">
        <f ca="1">空き状況確認テーブル!DK70</f>
        <v>△</v>
      </c>
      <c r="DL64" s="219" t="str">
        <f ca="1">IF(COUNTIF(空き状況確認テーブル!DL70:DN70,"×")&lt;&gt;0,"×",IF(COUNTIF(空き状況確認テーブル!DL70:DN70,"△")&lt;&gt;0,"△",IF(COUNTIF(空き状況確認テーブル!DL70:DN70,"△")&lt;&gt;0,"△","〇")))</f>
        <v>×</v>
      </c>
      <c r="DM64" s="220"/>
      <c r="DN64" s="221"/>
      <c r="DO64" s="222" t="str">
        <f ca="1">IF(COUNTIF(空き状況確認テーブル!DO70:DR70,"×")&lt;&gt;0,"×",IF(COUNTIF(空き状況確認テーブル!DO70:DR70,"△")&lt;&gt;0,"△",IF(COUNTIF(空き状況確認テーブル!DO70:DR70,"△")&lt;&gt;0,"△","〇")))</f>
        <v>×</v>
      </c>
      <c r="DP64" s="222"/>
      <c r="DQ64" s="222"/>
      <c r="DR64" s="222"/>
      <c r="DS64" s="222" t="str">
        <f ca="1">IF(COUNTIF(空き状況確認テーブル!DS70:DV70,"×")&lt;&gt;0,"×",IF(COUNTIF(空き状況確認テーブル!DS70:DV70,"△")&lt;&gt;0,"△",IF(COUNTIF(空き状況確認テーブル!DS70:DV70,"△")&lt;&gt;0,"△","〇")))</f>
        <v>×</v>
      </c>
      <c r="DT64" s="222"/>
      <c r="DU64" s="222"/>
      <c r="DV64" s="222"/>
      <c r="DW64" s="222" t="str">
        <f ca="1">IF(COUNTIF(空き状況確認テーブル!DW70:DZ70,"×")&lt;&gt;0,"×",IF(COUNTIF(空き状況確認テーブル!DW70:DZ70,"△")&lt;&gt;0,"△",IF(COUNTIF(空き状況確認テーブル!DW70:DZ70,"△")&lt;&gt;0,"△","〇")))</f>
        <v>×</v>
      </c>
      <c r="DX64" s="222"/>
      <c r="DY64" s="222"/>
      <c r="DZ64" s="222"/>
      <c r="EA64" s="219" t="str">
        <f ca="1">IF(COUNTIF(空き状況確認テーブル!EA70:EC70,"×")&lt;&gt;0,"×",IF(COUNTIF(空き状況確認テーブル!EA70:EC70,"△")&lt;&gt;0,"△",IF(COUNTIF(空き状況確認テーブル!EA70:EC70,"△")&lt;&gt;0,"△","〇")))</f>
        <v>△</v>
      </c>
      <c r="EB64" s="220"/>
      <c r="EC64" s="223"/>
      <c r="ED64" s="121" t="str">
        <f ca="1">空き状況確認テーブル!ED70</f>
        <v>×</v>
      </c>
      <c r="EE64" s="122" t="str">
        <f ca="1">空き状況確認テーブル!EE70</f>
        <v>×</v>
      </c>
      <c r="EF64" s="122" t="str">
        <f ca="1">空き状況確認テーブル!EF70</f>
        <v>×</v>
      </c>
      <c r="EG64" s="122" t="str">
        <f ca="1">空き状況確認テーブル!EG70</f>
        <v>×</v>
      </c>
      <c r="EH64" s="122" t="str">
        <f ca="1">空き状況確認テーブル!EH70</f>
        <v>×</v>
      </c>
      <c r="EI64" s="122" t="str">
        <f ca="1">空き状況確認テーブル!EI70</f>
        <v>×</v>
      </c>
      <c r="EJ64" s="219" t="str">
        <f ca="1">IF(COUNTIF(空き状況確認テーブル!EJ70:EL70,"×")&lt;&gt;0,"×",IF(COUNTIF(空き状況確認テーブル!EJ70:EL70,"△")&lt;&gt;0,"△",IF(COUNTIF(空き状況確認テーブル!EJ70:EL70,"△")&lt;&gt;0,"△","〇")))</f>
        <v>×</v>
      </c>
      <c r="EK64" s="220"/>
      <c r="EL64" s="221"/>
      <c r="EM64" s="222" t="str">
        <f ca="1">IF(COUNTIF(空き状況確認テーブル!EM70:EP70,"×")&lt;&gt;0,"×",IF(COUNTIF(空き状況確認テーブル!EM70:EP70,"△")&lt;&gt;0,"△",IF(COUNTIF(空き状況確認テーブル!EM70:EP70,"△")&lt;&gt;0,"△","〇")))</f>
        <v>×</v>
      </c>
      <c r="EN64" s="222"/>
      <c r="EO64" s="222"/>
      <c r="EP64" s="222"/>
      <c r="EQ64" s="222" t="str">
        <f ca="1">IF(COUNTIF(空き状況確認テーブル!EQ70:ET70,"×")&lt;&gt;0,"×",IF(COUNTIF(空き状況確認テーブル!EQ70:ET70,"△")&lt;&gt;0,"△",IF(COUNTIF(空き状況確認テーブル!EQ70:ET70,"△")&lt;&gt;0,"△","〇")))</f>
        <v>×</v>
      </c>
      <c r="ER64" s="222"/>
      <c r="ES64" s="222"/>
      <c r="ET64" s="222"/>
      <c r="EU64" s="222" t="str">
        <f ca="1">IF(COUNTIF(空き状況確認テーブル!EU70:EX70,"×")&lt;&gt;0,"×",IF(COUNTIF(空き状況確認テーブル!EU70:EX70,"△")&lt;&gt;0,"△",IF(COUNTIF(空き状況確認テーブル!EU70:EX70,"△")&lt;&gt;0,"△","〇")))</f>
        <v>×</v>
      </c>
      <c r="EV64" s="222"/>
      <c r="EW64" s="222"/>
      <c r="EX64" s="222"/>
      <c r="EY64" s="219" t="str">
        <f ca="1">IF(COUNTIF(空き状況確認テーブル!EY70:FA70,"×")&lt;&gt;0,"×",IF(COUNTIF(空き状況確認テーブル!EY70:FA70,"△")&lt;&gt;0,"△",IF(COUNTIF(空き状況確認テーブル!EY70:FA70,"△")&lt;&gt;0,"△","〇")))</f>
        <v>×</v>
      </c>
      <c r="EZ64" s="220"/>
      <c r="FA64" s="223"/>
      <c r="FB64" s="121" t="str">
        <f ca="1">空き状況確認テーブル!FB70</f>
        <v>×</v>
      </c>
      <c r="FC64" s="122" t="str">
        <f ca="1">空き状況確認テーブル!FC70</f>
        <v>×</v>
      </c>
      <c r="FD64" s="122" t="str">
        <f ca="1">空き状況確認テーブル!FD70</f>
        <v>×</v>
      </c>
      <c r="FE64" s="122" t="str">
        <f ca="1">空き状況確認テーブル!FE70</f>
        <v>×</v>
      </c>
      <c r="FF64" s="122" t="str">
        <f ca="1">空き状況確認テーブル!FF70</f>
        <v>×</v>
      </c>
      <c r="FG64" s="122" t="str">
        <f ca="1">空き状況確認テーブル!FG70</f>
        <v>×</v>
      </c>
      <c r="FH64" s="219" t="str">
        <f ca="1">IF(COUNTIF(空き状況確認テーブル!FH70:FJ70,"×")&lt;&gt;0,"×",IF(COUNTIF(空き状況確認テーブル!FH70:FJ70,"△")&lt;&gt;0,"△",IF(COUNTIF(空き状況確認テーブル!FH70:FJ70,"△")&lt;&gt;0,"△","〇")))</f>
        <v>×</v>
      </c>
      <c r="FI64" s="220"/>
      <c r="FJ64" s="221"/>
      <c r="FK64" s="222" t="str">
        <f ca="1">IF(COUNTIF(空き状況確認テーブル!FK70:FN70,"×")&lt;&gt;0,"×",IF(COUNTIF(空き状況確認テーブル!FK70:FN70,"△")&lt;&gt;0,"△",IF(COUNTIF(空き状況確認テーブル!FK70:FN70,"△")&lt;&gt;0,"△","〇")))</f>
        <v>×</v>
      </c>
      <c r="FL64" s="222"/>
      <c r="FM64" s="222"/>
      <c r="FN64" s="222"/>
      <c r="FO64" s="222" t="str">
        <f ca="1">IF(COUNTIF(空き状況確認テーブル!FO70:FR70,"×")&lt;&gt;0,"×",IF(COUNTIF(空き状況確認テーブル!FO70:FR70,"△")&lt;&gt;0,"△",IF(COUNTIF(空き状況確認テーブル!FO70:FR70,"△")&lt;&gt;0,"△","〇")))</f>
        <v>×</v>
      </c>
      <c r="FP64" s="222"/>
      <c r="FQ64" s="222"/>
      <c r="FR64" s="222"/>
      <c r="FS64" s="222" t="str">
        <f ca="1">IF(COUNTIF(空き状況確認テーブル!FS70:FV70,"×")&lt;&gt;0,"×",IF(COUNTIF(空き状況確認テーブル!FS70:FV70,"△")&lt;&gt;0,"△",IF(COUNTIF(空き状況確認テーブル!FS70:FV70,"△")&lt;&gt;0,"△","〇")))</f>
        <v>×</v>
      </c>
      <c r="FT64" s="222"/>
      <c r="FU64" s="222"/>
      <c r="FV64" s="222"/>
      <c r="FW64" s="219" t="str">
        <f ca="1">IF(COUNTIF(空き状況確認テーブル!FW70:FY70,"×")&lt;&gt;0,"×",IF(COUNTIF(空き状況確認テーブル!FW70:FY70,"△")&lt;&gt;0,"△",IF(COUNTIF(空き状況確認テーブル!FW70:FY70,"△")&lt;&gt;0,"△","〇")))</f>
        <v>×</v>
      </c>
      <c r="FX64" s="220"/>
      <c r="FY64" s="223"/>
    </row>
    <row r="65" spans="1:181">
      <c r="A65" s="47"/>
      <c r="B65" s="161" t="s">
        <v>360</v>
      </c>
      <c r="C65" s="199" t="s">
        <v>466</v>
      </c>
      <c r="D65" s="11" t="s">
        <v>210</v>
      </c>
      <c r="E65" s="10" t="str">
        <f>INDEX(施設情報!$D$1:$D$1000,MATCH(D65,施設情報!$C$1:$C$1000,0))</f>
        <v>1</v>
      </c>
      <c r="F65" s="11"/>
      <c r="G65" s="8" t="str">
        <f t="shared" si="22"/>
        <v>061-46391</v>
      </c>
      <c r="H65" s="10" t="str">
        <f t="shared" si="23"/>
        <v>061-46392</v>
      </c>
      <c r="I65" s="10" t="str">
        <f t="shared" si="24"/>
        <v>061-46393</v>
      </c>
      <c r="J65" s="10" t="str">
        <f t="shared" si="25"/>
        <v>061-46394</v>
      </c>
      <c r="K65" s="10" t="str">
        <f t="shared" si="26"/>
        <v>061-46395</v>
      </c>
      <c r="L65" s="10" t="str">
        <f t="shared" si="27"/>
        <v>061-46396</v>
      </c>
      <c r="M65" s="10" t="str">
        <f t="shared" si="28"/>
        <v>061-46397</v>
      </c>
      <c r="N65" s="121" t="str">
        <f ca="1">空き状況確認テーブル!N71</f>
        <v>△</v>
      </c>
      <c r="O65" s="122" t="str">
        <f ca="1">空き状況確認テーブル!O71</f>
        <v>△</v>
      </c>
      <c r="P65" s="122" t="str">
        <f ca="1">空き状況確認テーブル!P71</f>
        <v>△</v>
      </c>
      <c r="Q65" s="122" t="str">
        <f ca="1">空き状況確認テーブル!Q71</f>
        <v>△</v>
      </c>
      <c r="R65" s="122" t="str">
        <f ca="1">空き状況確認テーブル!R71</f>
        <v>△</v>
      </c>
      <c r="S65" s="122" t="str">
        <f ca="1">空き状況確認テーブル!S71</f>
        <v>△</v>
      </c>
      <c r="T65" s="219" t="str">
        <f ca="1">IF(COUNTIF(空き状況確認テーブル!T71:V71,"×")&lt;&gt;0,"×",IF(COUNTIF(空き状況確認テーブル!T71:V71,"△")&lt;&gt;0,"△",IF(COUNTIF(空き状況確認テーブル!T71:V71,"△")&lt;&gt;0,"△","〇")))</f>
        <v>×</v>
      </c>
      <c r="U65" s="220"/>
      <c r="V65" s="221"/>
      <c r="W65" s="222" t="str">
        <f ca="1">IF(COUNTIF(空き状況確認テーブル!W71:Z71,"×")&lt;&gt;0,"×",IF(COUNTIF(空き状況確認テーブル!W71:Z71,"△")&lt;&gt;0,"△",IF(COUNTIF(空き状況確認テーブル!W71:Z71,"△")&lt;&gt;0,"△","〇")))</f>
        <v>×</v>
      </c>
      <c r="X65" s="222"/>
      <c r="Y65" s="222"/>
      <c r="Z65" s="222"/>
      <c r="AA65" s="222" t="str">
        <f ca="1">IF(COUNTIF(空き状況確認テーブル!AA71:AD71,"×")&lt;&gt;0,"×",IF(COUNTIF(空き状況確認テーブル!AA71:AD71,"△")&lt;&gt;0,"△",IF(COUNTIF(空き状況確認テーブル!AA71:AD71,"△")&lt;&gt;0,"△","〇")))</f>
        <v>×</v>
      </c>
      <c r="AB65" s="222"/>
      <c r="AC65" s="222"/>
      <c r="AD65" s="222"/>
      <c r="AE65" s="222" t="str">
        <f ca="1">IF(COUNTIF(空き状況確認テーブル!AE71:AH71,"×")&lt;&gt;0,"×",IF(COUNTIF(空き状況確認テーブル!AE71:AH71,"△")&lt;&gt;0,"△",IF(COUNTIF(空き状況確認テーブル!AE71:AH71,"△")&lt;&gt;0,"△","〇")))</f>
        <v>×</v>
      </c>
      <c r="AF65" s="222"/>
      <c r="AG65" s="222"/>
      <c r="AH65" s="222"/>
      <c r="AI65" s="219" t="str">
        <f ca="1">IF(COUNTIF(空き状況確認テーブル!AI71:AK71,"×")&lt;&gt;0,"×",IF(COUNTIF(空き状況確認テーブル!AI71:AK71,"△")&lt;&gt;0,"△",IF(COUNTIF(空き状況確認テーブル!AI71:AK71,"△")&lt;&gt;0,"△","〇")))</f>
        <v>△</v>
      </c>
      <c r="AJ65" s="220"/>
      <c r="AK65" s="223"/>
      <c r="AL65" s="121" t="str">
        <f ca="1">空き状況確認テーブル!AL71</f>
        <v>△</v>
      </c>
      <c r="AM65" s="122" t="str">
        <f ca="1">空き状況確認テーブル!AM71</f>
        <v>△</v>
      </c>
      <c r="AN65" s="122" t="str">
        <f ca="1">空き状況確認テーブル!AN71</f>
        <v>△</v>
      </c>
      <c r="AO65" s="122" t="str">
        <f ca="1">空き状況確認テーブル!AO71</f>
        <v>△</v>
      </c>
      <c r="AP65" s="122" t="str">
        <f ca="1">空き状況確認テーブル!AP71</f>
        <v>△</v>
      </c>
      <c r="AQ65" s="122" t="str">
        <f ca="1">空き状況確認テーブル!AQ71</f>
        <v>△</v>
      </c>
      <c r="AR65" s="219" t="str">
        <f ca="1">IF(COUNTIF(空き状況確認テーブル!AR71:AT71,"×")&lt;&gt;0,"×",IF(COUNTIF(空き状況確認テーブル!AR71:AT71,"△")&lt;&gt;0,"△",IF(COUNTIF(空き状況確認テーブル!AR71:AT71,"△")&lt;&gt;0,"△","〇")))</f>
        <v>×</v>
      </c>
      <c r="AS65" s="220"/>
      <c r="AT65" s="221"/>
      <c r="AU65" s="222" t="str">
        <f ca="1">IF(COUNTIF(空き状況確認テーブル!AU71:AX71,"×")&lt;&gt;0,"×",IF(COUNTIF(空き状況確認テーブル!AU71:AX71,"△")&lt;&gt;0,"△",IF(COUNTIF(空き状況確認テーブル!AU71:AX71,"△")&lt;&gt;0,"△","〇")))</f>
        <v>×</v>
      </c>
      <c r="AV65" s="222"/>
      <c r="AW65" s="222"/>
      <c r="AX65" s="222"/>
      <c r="AY65" s="222" t="str">
        <f ca="1">IF(COUNTIF(空き状況確認テーブル!AY71:BB71,"×")&lt;&gt;0,"×",IF(COUNTIF(空き状況確認テーブル!AY71:BB71,"△")&lt;&gt;0,"△",IF(COUNTIF(空き状況確認テーブル!AY71:BB71,"△")&lt;&gt;0,"△","〇")))</f>
        <v>×</v>
      </c>
      <c r="AZ65" s="222"/>
      <c r="BA65" s="222"/>
      <c r="BB65" s="222"/>
      <c r="BC65" s="222" t="str">
        <f ca="1">IF(COUNTIF(空き状況確認テーブル!BC71:BF71,"×")&lt;&gt;0,"×",IF(COUNTIF(空き状況確認テーブル!BC71:BF71,"△")&lt;&gt;0,"△",IF(COUNTIF(空き状況確認テーブル!BC71:BF71,"△")&lt;&gt;0,"△","〇")))</f>
        <v>×</v>
      </c>
      <c r="BD65" s="222"/>
      <c r="BE65" s="222"/>
      <c r="BF65" s="222"/>
      <c r="BG65" s="219" t="str">
        <f ca="1">IF(COUNTIF(空き状況確認テーブル!BG71:BI71,"×")&lt;&gt;0,"×",IF(COUNTIF(空き状況確認テーブル!BG71:BI71,"△")&lt;&gt;0,"△",IF(COUNTIF(空き状況確認テーブル!BG71:BI71,"△")&lt;&gt;0,"△","〇")))</f>
        <v>△</v>
      </c>
      <c r="BH65" s="220"/>
      <c r="BI65" s="223"/>
      <c r="BJ65" s="121" t="str">
        <f ca="1">空き状況確認テーブル!BJ71</f>
        <v>△</v>
      </c>
      <c r="BK65" s="122" t="str">
        <f ca="1">空き状況確認テーブル!BK71</f>
        <v>△</v>
      </c>
      <c r="BL65" s="122" t="str">
        <f ca="1">空き状況確認テーブル!BL71</f>
        <v>△</v>
      </c>
      <c r="BM65" s="122" t="str">
        <f ca="1">空き状況確認テーブル!BM71</f>
        <v>△</v>
      </c>
      <c r="BN65" s="122" t="str">
        <f ca="1">空き状況確認テーブル!BN71</f>
        <v>△</v>
      </c>
      <c r="BO65" s="122" t="str">
        <f ca="1">空き状況確認テーブル!BO71</f>
        <v>△</v>
      </c>
      <c r="BP65" s="219" t="str">
        <f ca="1">IF(COUNTIF(空き状況確認テーブル!BP71:BR71,"×")&lt;&gt;0,"×",IF(COUNTIF(空き状況確認テーブル!BP71:BR71,"△")&lt;&gt;0,"△",IF(COUNTIF(空き状況確認テーブル!BP71:BR71,"△")&lt;&gt;0,"△","〇")))</f>
        <v>×</v>
      </c>
      <c r="BQ65" s="220"/>
      <c r="BR65" s="221"/>
      <c r="BS65" s="222" t="str">
        <f ca="1">IF(COUNTIF(空き状況確認テーブル!BS71:BV71,"×")&lt;&gt;0,"×",IF(COUNTIF(空き状況確認テーブル!BS71:BV71,"△")&lt;&gt;0,"△",IF(COUNTIF(空き状況確認テーブル!BS71:BV71,"△")&lt;&gt;0,"△","〇")))</f>
        <v>×</v>
      </c>
      <c r="BT65" s="222"/>
      <c r="BU65" s="222"/>
      <c r="BV65" s="222"/>
      <c r="BW65" s="222" t="str">
        <f ca="1">IF(COUNTIF(空き状況確認テーブル!BW71:BZ71,"×")&lt;&gt;0,"×",IF(COUNTIF(空き状況確認テーブル!BW71:BZ71,"△")&lt;&gt;0,"△",IF(COUNTIF(空き状況確認テーブル!BW71:BZ71,"△")&lt;&gt;0,"△","〇")))</f>
        <v>×</v>
      </c>
      <c r="BX65" s="222"/>
      <c r="BY65" s="222"/>
      <c r="BZ65" s="222"/>
      <c r="CA65" s="222" t="str">
        <f ca="1">IF(COUNTIF(空き状況確認テーブル!CA71:CD71,"×")&lt;&gt;0,"×",IF(COUNTIF(空き状況確認テーブル!CA71:CD71,"△")&lt;&gt;0,"△",IF(COUNTIF(空き状況確認テーブル!CA71:CD71,"△")&lt;&gt;0,"△","〇")))</f>
        <v>×</v>
      </c>
      <c r="CB65" s="222"/>
      <c r="CC65" s="222"/>
      <c r="CD65" s="222"/>
      <c r="CE65" s="219" t="str">
        <f ca="1">IF(COUNTIF(空き状況確認テーブル!CE71:CG71,"×")&lt;&gt;0,"×",IF(COUNTIF(空き状況確認テーブル!CE71:CG71,"△")&lt;&gt;0,"△",IF(COUNTIF(空き状況確認テーブル!CE71:CG71,"△")&lt;&gt;0,"△","〇")))</f>
        <v>△</v>
      </c>
      <c r="CF65" s="220"/>
      <c r="CG65" s="223"/>
      <c r="CH65" s="187" t="str">
        <f ca="1">空き状況確認テーブル!CH71</f>
        <v>△</v>
      </c>
      <c r="CI65" s="122" t="str">
        <f ca="1">空き状況確認テーブル!CI71</f>
        <v>△</v>
      </c>
      <c r="CJ65" s="122" t="str">
        <f ca="1">空き状況確認テーブル!CJ71</f>
        <v>△</v>
      </c>
      <c r="CK65" s="122" t="str">
        <f ca="1">空き状況確認テーブル!CK71</f>
        <v>△</v>
      </c>
      <c r="CL65" s="122" t="str">
        <f ca="1">空き状況確認テーブル!CL71</f>
        <v>△</v>
      </c>
      <c r="CM65" s="122" t="str">
        <f ca="1">空き状況確認テーブル!CM71</f>
        <v>△</v>
      </c>
      <c r="CN65" s="219" t="str">
        <f ca="1">IF(COUNTIF(空き状況確認テーブル!CN71:CP71,"×")&lt;&gt;0,"×",IF(COUNTIF(空き状況確認テーブル!CN71:CP71,"△")&lt;&gt;0,"△",IF(COUNTIF(空き状況確認テーブル!CN71:CP71,"△")&lt;&gt;0,"△","〇")))</f>
        <v>×</v>
      </c>
      <c r="CO65" s="220"/>
      <c r="CP65" s="221"/>
      <c r="CQ65" s="222" t="str">
        <f ca="1">IF(COUNTIF(空き状況確認テーブル!CQ71:CT71,"×")&lt;&gt;0,"×",IF(COUNTIF(空き状況確認テーブル!CQ71:CT71,"△")&lt;&gt;0,"△",IF(COUNTIF(空き状況確認テーブル!CQ71:CT71,"△")&lt;&gt;0,"△","〇")))</f>
        <v>×</v>
      </c>
      <c r="CR65" s="222"/>
      <c r="CS65" s="222"/>
      <c r="CT65" s="222"/>
      <c r="CU65" s="222" t="str">
        <f ca="1">IF(COUNTIF(空き状況確認テーブル!CU71:CX71,"×")&lt;&gt;0,"×",IF(COUNTIF(空き状況確認テーブル!CU71:CX71,"△")&lt;&gt;0,"△",IF(COUNTIF(空き状況確認テーブル!CU71:CX71,"△")&lt;&gt;0,"△","〇")))</f>
        <v>×</v>
      </c>
      <c r="CV65" s="222"/>
      <c r="CW65" s="222"/>
      <c r="CX65" s="222"/>
      <c r="CY65" s="222" t="str">
        <f ca="1">IF(COUNTIF(空き状況確認テーブル!CY71:DB71,"×")&lt;&gt;0,"×",IF(COUNTIF(空き状況確認テーブル!CY71:DB71,"△")&lt;&gt;0,"△",IF(COUNTIF(空き状況確認テーブル!CY71:DB71,"△")&lt;&gt;0,"△","〇")))</f>
        <v>×</v>
      </c>
      <c r="CZ65" s="222"/>
      <c r="DA65" s="222"/>
      <c r="DB65" s="222"/>
      <c r="DC65" s="219" t="str">
        <f ca="1">IF(COUNTIF(空き状況確認テーブル!DC71:DE71,"×")&lt;&gt;0,"×",IF(COUNTIF(空き状況確認テーブル!DC71:DE71,"△")&lt;&gt;0,"△",IF(COUNTIF(空き状況確認テーブル!DC71:DE71,"△")&lt;&gt;0,"△","〇")))</f>
        <v>△</v>
      </c>
      <c r="DD65" s="220"/>
      <c r="DE65" s="223"/>
      <c r="DF65" s="121" t="str">
        <f ca="1">空き状況確認テーブル!DF71</f>
        <v>△</v>
      </c>
      <c r="DG65" s="122" t="str">
        <f ca="1">空き状況確認テーブル!DG71</f>
        <v>△</v>
      </c>
      <c r="DH65" s="122" t="str">
        <f ca="1">空き状況確認テーブル!DH71</f>
        <v>△</v>
      </c>
      <c r="DI65" s="122" t="str">
        <f ca="1">空き状況確認テーブル!DI71</f>
        <v>△</v>
      </c>
      <c r="DJ65" s="122" t="str">
        <f ca="1">空き状況確認テーブル!DJ71</f>
        <v>△</v>
      </c>
      <c r="DK65" s="122" t="str">
        <f ca="1">空き状況確認テーブル!DK71</f>
        <v>△</v>
      </c>
      <c r="DL65" s="219" t="str">
        <f ca="1">IF(COUNTIF(空き状況確認テーブル!DL71:DN71,"×")&lt;&gt;0,"×",IF(COUNTIF(空き状況確認テーブル!DL71:DN71,"△")&lt;&gt;0,"△",IF(COUNTIF(空き状況確認テーブル!DL71:DN71,"△")&lt;&gt;0,"△","〇")))</f>
        <v>×</v>
      </c>
      <c r="DM65" s="220"/>
      <c r="DN65" s="221"/>
      <c r="DO65" s="222" t="str">
        <f ca="1">IF(COUNTIF(空き状況確認テーブル!DO71:DR71,"×")&lt;&gt;0,"×",IF(COUNTIF(空き状況確認テーブル!DO71:DR71,"△")&lt;&gt;0,"△",IF(COUNTIF(空き状況確認テーブル!DO71:DR71,"△")&lt;&gt;0,"△","〇")))</f>
        <v>×</v>
      </c>
      <c r="DP65" s="222"/>
      <c r="DQ65" s="222"/>
      <c r="DR65" s="222"/>
      <c r="DS65" s="222" t="str">
        <f ca="1">IF(COUNTIF(空き状況確認テーブル!DS71:DV71,"×")&lt;&gt;0,"×",IF(COUNTIF(空き状況確認テーブル!DS71:DV71,"△")&lt;&gt;0,"△",IF(COUNTIF(空き状況確認テーブル!DS71:DV71,"△")&lt;&gt;0,"△","〇")))</f>
        <v>×</v>
      </c>
      <c r="DT65" s="222"/>
      <c r="DU65" s="222"/>
      <c r="DV65" s="222"/>
      <c r="DW65" s="222" t="str">
        <f ca="1">IF(COUNTIF(空き状況確認テーブル!DW71:DZ71,"×")&lt;&gt;0,"×",IF(COUNTIF(空き状況確認テーブル!DW71:DZ71,"△")&lt;&gt;0,"△",IF(COUNTIF(空き状況確認テーブル!DW71:DZ71,"△")&lt;&gt;0,"△","〇")))</f>
        <v>×</v>
      </c>
      <c r="DX65" s="222"/>
      <c r="DY65" s="222"/>
      <c r="DZ65" s="222"/>
      <c r="EA65" s="219" t="str">
        <f ca="1">IF(COUNTIF(空き状況確認テーブル!EA71:EC71,"×")&lt;&gt;0,"×",IF(COUNTIF(空き状況確認テーブル!EA71:EC71,"△")&lt;&gt;0,"△",IF(COUNTIF(空き状況確認テーブル!EA71:EC71,"△")&lt;&gt;0,"△","〇")))</f>
        <v>△</v>
      </c>
      <c r="EB65" s="220"/>
      <c r="EC65" s="223"/>
      <c r="ED65" s="121" t="str">
        <f ca="1">空き状況確認テーブル!ED71</f>
        <v>×</v>
      </c>
      <c r="EE65" s="122" t="str">
        <f ca="1">空き状況確認テーブル!EE71</f>
        <v>×</v>
      </c>
      <c r="EF65" s="122" t="str">
        <f ca="1">空き状況確認テーブル!EF71</f>
        <v>×</v>
      </c>
      <c r="EG65" s="122" t="str">
        <f ca="1">空き状況確認テーブル!EG71</f>
        <v>×</v>
      </c>
      <c r="EH65" s="122" t="str">
        <f ca="1">空き状況確認テーブル!EH71</f>
        <v>×</v>
      </c>
      <c r="EI65" s="122" t="str">
        <f ca="1">空き状況確認テーブル!EI71</f>
        <v>×</v>
      </c>
      <c r="EJ65" s="219" t="str">
        <f ca="1">IF(COUNTIF(空き状況確認テーブル!EJ71:EL71,"×")&lt;&gt;0,"×",IF(COUNTIF(空き状況確認テーブル!EJ71:EL71,"△")&lt;&gt;0,"△",IF(COUNTIF(空き状況確認テーブル!EJ71:EL71,"△")&lt;&gt;0,"△","〇")))</f>
        <v>×</v>
      </c>
      <c r="EK65" s="220"/>
      <c r="EL65" s="221"/>
      <c r="EM65" s="222" t="str">
        <f ca="1">IF(COUNTIF(空き状況確認テーブル!EM71:EP71,"×")&lt;&gt;0,"×",IF(COUNTIF(空き状況確認テーブル!EM71:EP71,"△")&lt;&gt;0,"△",IF(COUNTIF(空き状況確認テーブル!EM71:EP71,"△")&lt;&gt;0,"△","〇")))</f>
        <v>×</v>
      </c>
      <c r="EN65" s="222"/>
      <c r="EO65" s="222"/>
      <c r="EP65" s="222"/>
      <c r="EQ65" s="222" t="str">
        <f ca="1">IF(COUNTIF(空き状況確認テーブル!EQ71:ET71,"×")&lt;&gt;0,"×",IF(COUNTIF(空き状況確認テーブル!EQ71:ET71,"△")&lt;&gt;0,"△",IF(COUNTIF(空き状況確認テーブル!EQ71:ET71,"△")&lt;&gt;0,"△","〇")))</f>
        <v>×</v>
      </c>
      <c r="ER65" s="222"/>
      <c r="ES65" s="222"/>
      <c r="ET65" s="222"/>
      <c r="EU65" s="222" t="str">
        <f ca="1">IF(COUNTIF(空き状況確認テーブル!EU71:EX71,"×")&lt;&gt;0,"×",IF(COUNTIF(空き状況確認テーブル!EU71:EX71,"△")&lt;&gt;0,"△",IF(COUNTIF(空き状況確認テーブル!EU71:EX71,"△")&lt;&gt;0,"△","〇")))</f>
        <v>×</v>
      </c>
      <c r="EV65" s="222"/>
      <c r="EW65" s="222"/>
      <c r="EX65" s="222"/>
      <c r="EY65" s="219" t="str">
        <f ca="1">IF(COUNTIF(空き状況確認テーブル!EY71:FA71,"×")&lt;&gt;0,"×",IF(COUNTIF(空き状況確認テーブル!EY71:FA71,"△")&lt;&gt;0,"△",IF(COUNTIF(空き状況確認テーブル!EY71:FA71,"△")&lt;&gt;0,"△","〇")))</f>
        <v>×</v>
      </c>
      <c r="EZ65" s="220"/>
      <c r="FA65" s="223"/>
      <c r="FB65" s="121" t="str">
        <f ca="1">空き状況確認テーブル!FB71</f>
        <v>×</v>
      </c>
      <c r="FC65" s="122" t="str">
        <f ca="1">空き状況確認テーブル!FC71</f>
        <v>×</v>
      </c>
      <c r="FD65" s="122" t="str">
        <f ca="1">空き状況確認テーブル!FD71</f>
        <v>×</v>
      </c>
      <c r="FE65" s="122" t="str">
        <f ca="1">空き状況確認テーブル!FE71</f>
        <v>×</v>
      </c>
      <c r="FF65" s="122" t="str">
        <f ca="1">空き状況確認テーブル!FF71</f>
        <v>×</v>
      </c>
      <c r="FG65" s="122" t="str">
        <f ca="1">空き状況確認テーブル!FG71</f>
        <v>×</v>
      </c>
      <c r="FH65" s="219" t="str">
        <f ca="1">IF(COUNTIF(空き状況確認テーブル!FH71:FJ71,"×")&lt;&gt;0,"×",IF(COUNTIF(空き状況確認テーブル!FH71:FJ71,"△")&lt;&gt;0,"△",IF(COUNTIF(空き状況確認テーブル!FH71:FJ71,"△")&lt;&gt;0,"△","〇")))</f>
        <v>×</v>
      </c>
      <c r="FI65" s="220"/>
      <c r="FJ65" s="221"/>
      <c r="FK65" s="222" t="str">
        <f ca="1">IF(COUNTIF(空き状況確認テーブル!FK71:FN71,"×")&lt;&gt;0,"×",IF(COUNTIF(空き状況確認テーブル!FK71:FN71,"△")&lt;&gt;0,"△",IF(COUNTIF(空き状況確認テーブル!FK71:FN71,"△")&lt;&gt;0,"△","〇")))</f>
        <v>×</v>
      </c>
      <c r="FL65" s="222"/>
      <c r="FM65" s="222"/>
      <c r="FN65" s="222"/>
      <c r="FO65" s="222" t="str">
        <f ca="1">IF(COUNTIF(空き状況確認テーブル!FO71:FR71,"×")&lt;&gt;0,"×",IF(COUNTIF(空き状況確認テーブル!FO71:FR71,"△")&lt;&gt;0,"△",IF(COUNTIF(空き状況確認テーブル!FO71:FR71,"△")&lt;&gt;0,"△","〇")))</f>
        <v>×</v>
      </c>
      <c r="FP65" s="222"/>
      <c r="FQ65" s="222"/>
      <c r="FR65" s="222"/>
      <c r="FS65" s="222" t="str">
        <f ca="1">IF(COUNTIF(空き状況確認テーブル!FS71:FV71,"×")&lt;&gt;0,"×",IF(COUNTIF(空き状況確認テーブル!FS71:FV71,"△")&lt;&gt;0,"△",IF(COUNTIF(空き状況確認テーブル!FS71:FV71,"△")&lt;&gt;0,"△","〇")))</f>
        <v>×</v>
      </c>
      <c r="FT65" s="222"/>
      <c r="FU65" s="222"/>
      <c r="FV65" s="222"/>
      <c r="FW65" s="219" t="str">
        <f ca="1">IF(COUNTIF(空き状況確認テーブル!FW71:FY71,"×")&lt;&gt;0,"×",IF(COUNTIF(空き状況確認テーブル!FW71:FY71,"△")&lt;&gt;0,"△",IF(COUNTIF(空き状況確認テーブル!FW71:FY71,"△")&lt;&gt;0,"△","〇")))</f>
        <v>×</v>
      </c>
      <c r="FX65" s="220"/>
      <c r="FY65" s="223"/>
    </row>
    <row r="66" spans="1:181" ht="0.2" customHeight="1">
      <c r="C66" s="192"/>
      <c r="AK66" s="192"/>
      <c r="AL66" s="191"/>
      <c r="BI66" s="192"/>
      <c r="BJ66" s="191"/>
      <c r="CG66" s="192"/>
      <c r="DE66" s="192"/>
      <c r="DF66" s="191"/>
      <c r="EC66" s="192"/>
      <c r="ED66" s="191"/>
      <c r="FA66" s="192"/>
      <c r="FB66" s="191"/>
      <c r="FY66" s="192"/>
    </row>
    <row r="67" spans="1:181" ht="0.2" customHeight="1">
      <c r="C67" s="192"/>
      <c r="AK67" s="192"/>
      <c r="AL67" s="191"/>
      <c r="BI67" s="192"/>
      <c r="BJ67" s="191"/>
      <c r="CG67" s="192"/>
      <c r="DE67" s="192"/>
      <c r="DF67" s="191"/>
      <c r="EC67" s="192"/>
      <c r="ED67" s="191"/>
      <c r="FA67" s="192"/>
      <c r="FB67" s="191"/>
      <c r="FY67" s="192"/>
    </row>
    <row r="68" spans="1:181">
      <c r="A68" s="18" t="s">
        <v>126</v>
      </c>
      <c r="B68" s="13"/>
      <c r="C68" s="201"/>
      <c r="D68" s="11" t="s">
        <v>123</v>
      </c>
      <c r="E68" s="10"/>
      <c r="F68" s="11"/>
      <c r="G68" s="8"/>
      <c r="H68" s="10"/>
      <c r="I68" s="10"/>
      <c r="J68" s="10"/>
      <c r="K68" s="10"/>
      <c r="L68" s="10"/>
      <c r="M68" s="10"/>
      <c r="N68" s="124"/>
      <c r="O68" s="188"/>
      <c r="P68" s="188"/>
      <c r="Q68" s="188"/>
      <c r="R68" s="188"/>
      <c r="S68" s="188"/>
      <c r="T68" s="188"/>
      <c r="U68" s="188"/>
      <c r="V68" s="188"/>
      <c r="W68" s="125"/>
      <c r="X68" s="188"/>
      <c r="Y68" s="188"/>
      <c r="Z68" s="126"/>
      <c r="AA68" s="188"/>
      <c r="AB68" s="188"/>
      <c r="AC68" s="188"/>
      <c r="AD68" s="188"/>
      <c r="AE68" s="125"/>
      <c r="AF68" s="188"/>
      <c r="AG68" s="188"/>
      <c r="AH68" s="126"/>
      <c r="AI68" s="188"/>
      <c r="AJ68" s="188"/>
      <c r="AK68" s="190"/>
      <c r="AL68" s="124"/>
      <c r="AM68" s="188"/>
      <c r="AN68" s="188"/>
      <c r="AO68" s="188"/>
      <c r="AP68" s="188"/>
      <c r="AQ68" s="188"/>
      <c r="AR68" s="188"/>
      <c r="AS68" s="188"/>
      <c r="AT68" s="188"/>
      <c r="AU68" s="125"/>
      <c r="AV68" s="188"/>
      <c r="AW68" s="188"/>
      <c r="AX68" s="126"/>
      <c r="AY68" s="188"/>
      <c r="AZ68" s="188"/>
      <c r="BA68" s="188"/>
      <c r="BB68" s="188"/>
      <c r="BC68" s="125"/>
      <c r="BD68" s="188"/>
      <c r="BE68" s="188"/>
      <c r="BF68" s="126"/>
      <c r="BG68" s="188"/>
      <c r="BH68" s="188"/>
      <c r="BI68" s="190"/>
      <c r="BJ68" s="124"/>
      <c r="BK68" s="188"/>
      <c r="BL68" s="188"/>
      <c r="BM68" s="188"/>
      <c r="BN68" s="188"/>
      <c r="BO68" s="188"/>
      <c r="BP68" s="188"/>
      <c r="BQ68" s="188"/>
      <c r="BR68" s="188"/>
      <c r="BS68" s="125"/>
      <c r="BT68" s="188"/>
      <c r="BU68" s="188"/>
      <c r="BV68" s="126"/>
      <c r="BW68" s="188"/>
      <c r="BX68" s="188"/>
      <c r="BY68" s="188"/>
      <c r="BZ68" s="188"/>
      <c r="CA68" s="125"/>
      <c r="CB68" s="188"/>
      <c r="CC68" s="188"/>
      <c r="CD68" s="126"/>
      <c r="CE68" s="188"/>
      <c r="CF68" s="188"/>
      <c r="CG68" s="190"/>
      <c r="CH68" s="188"/>
      <c r="CI68" s="188"/>
      <c r="CJ68" s="188"/>
      <c r="CK68" s="188"/>
      <c r="CL68" s="188"/>
      <c r="CM68" s="188"/>
      <c r="CN68" s="188"/>
      <c r="CO68" s="188"/>
      <c r="CP68" s="188"/>
      <c r="CQ68" s="125"/>
      <c r="CR68" s="188"/>
      <c r="CS68" s="188"/>
      <c r="CT68" s="126"/>
      <c r="CU68" s="188"/>
      <c r="CV68" s="188"/>
      <c r="CW68" s="188"/>
      <c r="CX68" s="188"/>
      <c r="CY68" s="125"/>
      <c r="CZ68" s="188"/>
      <c r="DA68" s="188"/>
      <c r="DB68" s="126"/>
      <c r="DC68" s="188"/>
      <c r="DD68" s="188"/>
      <c r="DE68" s="190"/>
      <c r="DF68" s="124"/>
      <c r="DG68" s="188"/>
      <c r="DH68" s="188"/>
      <c r="DI68" s="188"/>
      <c r="DJ68" s="188"/>
      <c r="DK68" s="188"/>
      <c r="DL68" s="188"/>
      <c r="DM68" s="188"/>
      <c r="DN68" s="188"/>
      <c r="DO68" s="125"/>
      <c r="DP68" s="188"/>
      <c r="DQ68" s="188"/>
      <c r="DR68" s="126"/>
      <c r="DS68" s="188"/>
      <c r="DT68" s="188"/>
      <c r="DU68" s="188"/>
      <c r="DV68" s="188"/>
      <c r="DW68" s="125"/>
      <c r="DX68" s="188"/>
      <c r="DY68" s="188"/>
      <c r="DZ68" s="126"/>
      <c r="EA68" s="188"/>
      <c r="EB68" s="188"/>
      <c r="EC68" s="190"/>
      <c r="ED68" s="124"/>
      <c r="EE68" s="188"/>
      <c r="EF68" s="188"/>
      <c r="EG68" s="188"/>
      <c r="EH68" s="188"/>
      <c r="EI68" s="188"/>
      <c r="EJ68" s="188"/>
      <c r="EK68" s="188"/>
      <c r="EL68" s="188"/>
      <c r="EM68" s="125"/>
      <c r="EN68" s="188"/>
      <c r="EO68" s="188"/>
      <c r="EP68" s="126"/>
      <c r="EQ68" s="188"/>
      <c r="ER68" s="188"/>
      <c r="ES68" s="188"/>
      <c r="ET68" s="188"/>
      <c r="EU68" s="125"/>
      <c r="EV68" s="188"/>
      <c r="EW68" s="188"/>
      <c r="EX68" s="126"/>
      <c r="EY68" s="188"/>
      <c r="EZ68" s="188"/>
      <c r="FA68" s="190"/>
      <c r="FB68" s="124"/>
      <c r="FC68" s="188"/>
      <c r="FD68" s="188"/>
      <c r="FE68" s="188"/>
      <c r="FF68" s="188"/>
      <c r="FG68" s="188"/>
      <c r="FH68" s="188"/>
      <c r="FI68" s="188"/>
      <c r="FJ68" s="188"/>
      <c r="FK68" s="125"/>
      <c r="FL68" s="188"/>
      <c r="FM68" s="188"/>
      <c r="FN68" s="126"/>
      <c r="FO68" s="188"/>
      <c r="FP68" s="188"/>
      <c r="FQ68" s="188"/>
      <c r="FR68" s="188"/>
      <c r="FS68" s="125"/>
      <c r="FT68" s="188"/>
      <c r="FU68" s="188"/>
      <c r="FV68" s="126"/>
      <c r="FW68" s="188"/>
      <c r="FX68" s="188"/>
      <c r="FY68" s="190"/>
    </row>
    <row r="69" spans="1:181">
      <c r="A69" s="17"/>
      <c r="B69" s="181" t="s">
        <v>382</v>
      </c>
      <c r="C69" s="202"/>
      <c r="D69" s="11" t="s">
        <v>315</v>
      </c>
      <c r="E69" s="10" t="str">
        <f>INDEX(施設情報!$D$1:$D$1000,MATCH(D69,施設情報!$C$1:$C$1000,0))</f>
        <v>1</v>
      </c>
      <c r="F69" s="11"/>
      <c r="G69" s="8" t="str">
        <f t="shared" ref="G69:G101" si="29">$D69&amp;"-"&amp;$N$5</f>
        <v>064-46391</v>
      </c>
      <c r="H69" s="10" t="str">
        <f t="shared" ref="H69:H101" si="30">$D69&amp;"-"&amp;$AL$5</f>
        <v>064-46392</v>
      </c>
      <c r="I69" s="10" t="str">
        <f t="shared" ref="I69:I101" si="31">$D69&amp;"-"&amp;$BJ$5</f>
        <v>064-46393</v>
      </c>
      <c r="J69" s="10" t="str">
        <f t="shared" ref="J69:J101" si="32">$D69&amp;"-"&amp;$CH$5</f>
        <v>064-46394</v>
      </c>
      <c r="K69" s="10" t="str">
        <f t="shared" ref="K69:K101" si="33">$D69&amp;"-"&amp;$DF$5</f>
        <v>064-46395</v>
      </c>
      <c r="L69" s="10" t="str">
        <f t="shared" ref="L69:L101" si="34">$D69&amp;"-"&amp;$ED$5</f>
        <v>064-46396</v>
      </c>
      <c r="M69" s="10" t="str">
        <f t="shared" ref="M69:M101" si="35">$D69&amp;"-"&amp;$FB$5</f>
        <v>064-46397</v>
      </c>
      <c r="N69" s="121" t="str">
        <f ca="1">空き状況確認テーブル!N75</f>
        <v>△</v>
      </c>
      <c r="O69" s="122" t="str">
        <f ca="1">空き状況確認テーブル!O75</f>
        <v>△</v>
      </c>
      <c r="P69" s="122" t="str">
        <f ca="1">空き状況確認テーブル!P75</f>
        <v>△</v>
      </c>
      <c r="Q69" s="122" t="str">
        <f ca="1">空き状況確認テーブル!Q75</f>
        <v>△</v>
      </c>
      <c r="R69" s="122" t="str">
        <f ca="1">空き状況確認テーブル!R75</f>
        <v>△</v>
      </c>
      <c r="S69" s="122" t="str">
        <f ca="1">空き状況確認テーブル!S75</f>
        <v>△</v>
      </c>
      <c r="T69" s="219" t="str">
        <f ca="1">IF(COUNTIF(空き状況確認テーブル!T75:V75,"×")&lt;&gt;0,"×",IF(COUNTIF(空き状況確認テーブル!T75:V75,"△")&lt;&gt;0,"△",IF(COUNTIF(空き状況確認テーブル!T75:V75,"△")&lt;&gt;0,"△","〇")))</f>
        <v>×</v>
      </c>
      <c r="U69" s="220"/>
      <c r="V69" s="221"/>
      <c r="W69" s="222" t="str">
        <f ca="1">IF(COUNTIF(空き状況確認テーブル!W75:Z75,"×")&lt;&gt;0,"×",IF(COUNTIF(空き状況確認テーブル!W75:Z75,"△")&lt;&gt;0,"△",IF(COUNTIF(空き状況確認テーブル!W75:Z75,"△")&lt;&gt;0,"△","〇")))</f>
        <v>×</v>
      </c>
      <c r="X69" s="222"/>
      <c r="Y69" s="222"/>
      <c r="Z69" s="222"/>
      <c r="AA69" s="222" t="str">
        <f ca="1">IF(COUNTIF(空き状況確認テーブル!AA75:AD75,"×")&lt;&gt;0,"×",IF(COUNTIF(空き状況確認テーブル!AA75:AD75,"△")&lt;&gt;0,"△",IF(COUNTIF(空き状況確認テーブル!AA75:AD75,"△")&lt;&gt;0,"△","〇")))</f>
        <v>×</v>
      </c>
      <c r="AB69" s="222"/>
      <c r="AC69" s="222"/>
      <c r="AD69" s="222"/>
      <c r="AE69" s="222" t="str">
        <f ca="1">IF(COUNTIF(空き状況確認テーブル!AE75:AH75,"×")&lt;&gt;0,"×",IF(COUNTIF(空き状況確認テーブル!AE75:AH75,"△")&lt;&gt;0,"△",IF(COUNTIF(空き状況確認テーブル!AE75:AH75,"△")&lt;&gt;0,"△","〇")))</f>
        <v>×</v>
      </c>
      <c r="AF69" s="222"/>
      <c r="AG69" s="222"/>
      <c r="AH69" s="222"/>
      <c r="AI69" s="219" t="str">
        <f ca="1">IF(COUNTIF(空き状況確認テーブル!AI75:AK75,"×")&lt;&gt;0,"×",IF(COUNTIF(空き状況確認テーブル!AI75:AK75,"△")&lt;&gt;0,"△",IF(COUNTIF(空き状況確認テーブル!AI75:AK75,"△")&lt;&gt;0,"△","〇")))</f>
        <v>△</v>
      </c>
      <c r="AJ69" s="220"/>
      <c r="AK69" s="223"/>
      <c r="AL69" s="121" t="str">
        <f ca="1">空き状況確認テーブル!AL75</f>
        <v>△</v>
      </c>
      <c r="AM69" s="122" t="str">
        <f ca="1">空き状況確認テーブル!AM75</f>
        <v>△</v>
      </c>
      <c r="AN69" s="122" t="str">
        <f ca="1">空き状況確認テーブル!AN75</f>
        <v>△</v>
      </c>
      <c r="AO69" s="122" t="str">
        <f ca="1">空き状況確認テーブル!AO75</f>
        <v>△</v>
      </c>
      <c r="AP69" s="122" t="str">
        <f ca="1">空き状況確認テーブル!AP75</f>
        <v>△</v>
      </c>
      <c r="AQ69" s="122" t="str">
        <f ca="1">空き状況確認テーブル!AQ75</f>
        <v>△</v>
      </c>
      <c r="AR69" s="219" t="str">
        <f ca="1">IF(COUNTIF(空き状況確認テーブル!AR75:AT75,"×")&lt;&gt;0,"×",IF(COUNTIF(空き状況確認テーブル!AR75:AT75,"△")&lt;&gt;0,"△",IF(COUNTIF(空き状況確認テーブル!AR75:AT75,"△")&lt;&gt;0,"△","〇")))</f>
        <v>×</v>
      </c>
      <c r="AS69" s="220"/>
      <c r="AT69" s="221"/>
      <c r="AU69" s="222" t="str">
        <f ca="1">IF(COUNTIF(空き状況確認テーブル!AU75:AX75,"×")&lt;&gt;0,"×",IF(COUNTIF(空き状況確認テーブル!AU75:AX75,"△")&lt;&gt;0,"△",IF(COUNTIF(空き状況確認テーブル!AU75:AX75,"△")&lt;&gt;0,"△","〇")))</f>
        <v>×</v>
      </c>
      <c r="AV69" s="222"/>
      <c r="AW69" s="222"/>
      <c r="AX69" s="222"/>
      <c r="AY69" s="222" t="str">
        <f ca="1">IF(COUNTIF(空き状況確認テーブル!AY75:BB75,"×")&lt;&gt;0,"×",IF(COUNTIF(空き状況確認テーブル!AY75:BB75,"△")&lt;&gt;0,"△",IF(COUNTIF(空き状況確認テーブル!AY75:BB75,"△")&lt;&gt;0,"△","〇")))</f>
        <v>×</v>
      </c>
      <c r="AZ69" s="222"/>
      <c r="BA69" s="222"/>
      <c r="BB69" s="222"/>
      <c r="BC69" s="222" t="str">
        <f ca="1">IF(COUNTIF(空き状況確認テーブル!BC75:BF75,"×")&lt;&gt;0,"×",IF(COUNTIF(空き状況確認テーブル!BC75:BF75,"△")&lt;&gt;0,"△",IF(COUNTIF(空き状況確認テーブル!BC75:BF75,"△")&lt;&gt;0,"△","〇")))</f>
        <v>×</v>
      </c>
      <c r="BD69" s="222"/>
      <c r="BE69" s="222"/>
      <c r="BF69" s="222"/>
      <c r="BG69" s="219" t="str">
        <f ca="1">IF(COUNTIF(空き状況確認テーブル!BG75:BI75,"×")&lt;&gt;0,"×",IF(COUNTIF(空き状況確認テーブル!BG75:BI75,"△")&lt;&gt;0,"△",IF(COUNTIF(空き状況確認テーブル!BG75:BI75,"△")&lt;&gt;0,"△","〇")))</f>
        <v>△</v>
      </c>
      <c r="BH69" s="220"/>
      <c r="BI69" s="223"/>
      <c r="BJ69" s="121" t="str">
        <f ca="1">空き状況確認テーブル!BJ75</f>
        <v>△</v>
      </c>
      <c r="BK69" s="122" t="str">
        <f ca="1">空き状況確認テーブル!BK75</f>
        <v>△</v>
      </c>
      <c r="BL69" s="122" t="str">
        <f ca="1">空き状況確認テーブル!BL75</f>
        <v>△</v>
      </c>
      <c r="BM69" s="122" t="str">
        <f ca="1">空き状況確認テーブル!BM75</f>
        <v>△</v>
      </c>
      <c r="BN69" s="122" t="str">
        <f ca="1">空き状況確認テーブル!BN75</f>
        <v>△</v>
      </c>
      <c r="BO69" s="122" t="str">
        <f ca="1">空き状況確認テーブル!BO75</f>
        <v>△</v>
      </c>
      <c r="BP69" s="219" t="str">
        <f ca="1">IF(COUNTIF(空き状況確認テーブル!BP75:BR75,"×")&lt;&gt;0,"×",IF(COUNTIF(空き状況確認テーブル!BP75:BR75,"△")&lt;&gt;0,"△",IF(COUNTIF(空き状況確認テーブル!BP75:BR75,"△")&lt;&gt;0,"△","〇")))</f>
        <v>×</v>
      </c>
      <c r="BQ69" s="220"/>
      <c r="BR69" s="221"/>
      <c r="BS69" s="222" t="str">
        <f ca="1">IF(COUNTIF(空き状況確認テーブル!BS75:BV75,"×")&lt;&gt;0,"×",IF(COUNTIF(空き状況確認テーブル!BS75:BV75,"△")&lt;&gt;0,"△",IF(COUNTIF(空き状況確認テーブル!BS75:BV75,"△")&lt;&gt;0,"△","〇")))</f>
        <v>×</v>
      </c>
      <c r="BT69" s="222"/>
      <c r="BU69" s="222"/>
      <c r="BV69" s="222"/>
      <c r="BW69" s="222" t="str">
        <f ca="1">IF(COUNTIF(空き状況確認テーブル!BW75:BZ75,"×")&lt;&gt;0,"×",IF(COUNTIF(空き状況確認テーブル!BW75:BZ75,"△")&lt;&gt;0,"△",IF(COUNTIF(空き状況確認テーブル!BW75:BZ75,"△")&lt;&gt;0,"△","〇")))</f>
        <v>×</v>
      </c>
      <c r="BX69" s="222"/>
      <c r="BY69" s="222"/>
      <c r="BZ69" s="222"/>
      <c r="CA69" s="222" t="str">
        <f ca="1">IF(COUNTIF(空き状況確認テーブル!CA75:CD75,"×")&lt;&gt;0,"×",IF(COUNTIF(空き状況確認テーブル!CA75:CD75,"△")&lt;&gt;0,"△",IF(COUNTIF(空き状況確認テーブル!CA75:CD75,"△")&lt;&gt;0,"△","〇")))</f>
        <v>×</v>
      </c>
      <c r="CB69" s="222"/>
      <c r="CC69" s="222"/>
      <c r="CD69" s="222"/>
      <c r="CE69" s="219" t="str">
        <f ca="1">IF(COUNTIF(空き状況確認テーブル!CE75:CG75,"×")&lt;&gt;0,"×",IF(COUNTIF(空き状況確認テーブル!CE75:CG75,"△")&lt;&gt;0,"△",IF(COUNTIF(空き状況確認テーブル!CE75:CG75,"△")&lt;&gt;0,"△","〇")))</f>
        <v>△</v>
      </c>
      <c r="CF69" s="220"/>
      <c r="CG69" s="223"/>
      <c r="CH69" s="187" t="str">
        <f ca="1">空き状況確認テーブル!CH75</f>
        <v>△</v>
      </c>
      <c r="CI69" s="122" t="str">
        <f ca="1">空き状況確認テーブル!CI75</f>
        <v>△</v>
      </c>
      <c r="CJ69" s="122" t="str">
        <f ca="1">空き状況確認テーブル!CJ75</f>
        <v>△</v>
      </c>
      <c r="CK69" s="122" t="str">
        <f ca="1">空き状況確認テーブル!CK75</f>
        <v>△</v>
      </c>
      <c r="CL69" s="122" t="str">
        <f ca="1">空き状況確認テーブル!CL75</f>
        <v>△</v>
      </c>
      <c r="CM69" s="122" t="str">
        <f ca="1">空き状況確認テーブル!CM75</f>
        <v>△</v>
      </c>
      <c r="CN69" s="219" t="str">
        <f ca="1">IF(COUNTIF(空き状況確認テーブル!CN75:CP75,"×")&lt;&gt;0,"×",IF(COUNTIF(空き状況確認テーブル!CN75:CP75,"△")&lt;&gt;0,"△",IF(COUNTIF(空き状況確認テーブル!CN75:CP75,"△")&lt;&gt;0,"△","〇")))</f>
        <v>×</v>
      </c>
      <c r="CO69" s="220"/>
      <c r="CP69" s="221"/>
      <c r="CQ69" s="222" t="str">
        <f ca="1">IF(COUNTIF(空き状況確認テーブル!CQ75:CT75,"×")&lt;&gt;0,"×",IF(COUNTIF(空き状況確認テーブル!CQ75:CT75,"△")&lt;&gt;0,"△",IF(COUNTIF(空き状況確認テーブル!CQ75:CT75,"△")&lt;&gt;0,"△","〇")))</f>
        <v>×</v>
      </c>
      <c r="CR69" s="222"/>
      <c r="CS69" s="222"/>
      <c r="CT69" s="222"/>
      <c r="CU69" s="222" t="str">
        <f ca="1">IF(COUNTIF(空き状況確認テーブル!CU75:CX75,"×")&lt;&gt;0,"×",IF(COUNTIF(空き状況確認テーブル!CU75:CX75,"△")&lt;&gt;0,"△",IF(COUNTIF(空き状況確認テーブル!CU75:CX75,"△")&lt;&gt;0,"△","〇")))</f>
        <v>×</v>
      </c>
      <c r="CV69" s="222"/>
      <c r="CW69" s="222"/>
      <c r="CX69" s="222"/>
      <c r="CY69" s="222" t="str">
        <f ca="1">IF(COUNTIF(空き状況確認テーブル!CY75:DB75,"×")&lt;&gt;0,"×",IF(COUNTIF(空き状況確認テーブル!CY75:DB75,"△")&lt;&gt;0,"△",IF(COUNTIF(空き状況確認テーブル!CY75:DB75,"△")&lt;&gt;0,"△","〇")))</f>
        <v>×</v>
      </c>
      <c r="CZ69" s="222"/>
      <c r="DA69" s="222"/>
      <c r="DB69" s="222"/>
      <c r="DC69" s="219" t="str">
        <f ca="1">IF(COUNTIF(空き状況確認テーブル!DC75:DE75,"×")&lt;&gt;0,"×",IF(COUNTIF(空き状況確認テーブル!DC75:DE75,"△")&lt;&gt;0,"△",IF(COUNTIF(空き状況確認テーブル!DC75:DE75,"△")&lt;&gt;0,"△","〇")))</f>
        <v>△</v>
      </c>
      <c r="DD69" s="220"/>
      <c r="DE69" s="223"/>
      <c r="DF69" s="121" t="str">
        <f ca="1">空き状況確認テーブル!DF75</f>
        <v>△</v>
      </c>
      <c r="DG69" s="122" t="str">
        <f ca="1">空き状況確認テーブル!DG75</f>
        <v>△</v>
      </c>
      <c r="DH69" s="122" t="str">
        <f ca="1">空き状況確認テーブル!DH75</f>
        <v>△</v>
      </c>
      <c r="DI69" s="122" t="str">
        <f ca="1">空き状況確認テーブル!DI75</f>
        <v>△</v>
      </c>
      <c r="DJ69" s="122" t="str">
        <f ca="1">空き状況確認テーブル!DJ75</f>
        <v>△</v>
      </c>
      <c r="DK69" s="122" t="str">
        <f ca="1">空き状況確認テーブル!DK75</f>
        <v>△</v>
      </c>
      <c r="DL69" s="219" t="str">
        <f ca="1">IF(COUNTIF(空き状況確認テーブル!DL75:DN75,"×")&lt;&gt;0,"×",IF(COUNTIF(空き状況確認テーブル!DL75:DN75,"△")&lt;&gt;0,"△",IF(COUNTIF(空き状況確認テーブル!DL75:DN75,"△")&lt;&gt;0,"△","〇")))</f>
        <v>×</v>
      </c>
      <c r="DM69" s="220"/>
      <c r="DN69" s="221"/>
      <c r="DO69" s="222" t="str">
        <f ca="1">IF(COUNTIF(空き状況確認テーブル!DO75:DR75,"×")&lt;&gt;0,"×",IF(COUNTIF(空き状況確認テーブル!DO75:DR75,"△")&lt;&gt;0,"△",IF(COUNTIF(空き状況確認テーブル!DO75:DR75,"△")&lt;&gt;0,"△","〇")))</f>
        <v>×</v>
      </c>
      <c r="DP69" s="222"/>
      <c r="DQ69" s="222"/>
      <c r="DR69" s="222"/>
      <c r="DS69" s="222" t="str">
        <f ca="1">IF(COUNTIF(空き状況確認テーブル!DS75:DV75,"×")&lt;&gt;0,"×",IF(COUNTIF(空き状況確認テーブル!DS75:DV75,"△")&lt;&gt;0,"△",IF(COUNTIF(空き状況確認テーブル!DS75:DV75,"△")&lt;&gt;0,"△","〇")))</f>
        <v>×</v>
      </c>
      <c r="DT69" s="222"/>
      <c r="DU69" s="222"/>
      <c r="DV69" s="222"/>
      <c r="DW69" s="222" t="str">
        <f ca="1">IF(COUNTIF(空き状況確認テーブル!DW75:DZ75,"×")&lt;&gt;0,"×",IF(COUNTIF(空き状況確認テーブル!DW75:DZ75,"△")&lt;&gt;0,"△",IF(COUNTIF(空き状況確認テーブル!DW75:DZ75,"△")&lt;&gt;0,"△","〇")))</f>
        <v>×</v>
      </c>
      <c r="DX69" s="222"/>
      <c r="DY69" s="222"/>
      <c r="DZ69" s="222"/>
      <c r="EA69" s="219" t="str">
        <f ca="1">IF(COUNTIF(空き状況確認テーブル!EA75:EC75,"×")&lt;&gt;0,"×",IF(COUNTIF(空き状況確認テーブル!EA75:EC75,"△")&lt;&gt;0,"△",IF(COUNTIF(空き状況確認テーブル!EA75:EC75,"△")&lt;&gt;0,"△","〇")))</f>
        <v>△</v>
      </c>
      <c r="EB69" s="220"/>
      <c r="EC69" s="223"/>
      <c r="ED69" s="121" t="str">
        <f ca="1">空き状況確認テーブル!ED75</f>
        <v>×</v>
      </c>
      <c r="EE69" s="122" t="str">
        <f ca="1">空き状況確認テーブル!EE75</f>
        <v>×</v>
      </c>
      <c r="EF69" s="122" t="str">
        <f ca="1">空き状況確認テーブル!EF75</f>
        <v>×</v>
      </c>
      <c r="EG69" s="122" t="str">
        <f ca="1">空き状況確認テーブル!EG75</f>
        <v>×</v>
      </c>
      <c r="EH69" s="122" t="str">
        <f ca="1">空き状況確認テーブル!EH75</f>
        <v>×</v>
      </c>
      <c r="EI69" s="122" t="str">
        <f ca="1">空き状況確認テーブル!EI75</f>
        <v>×</v>
      </c>
      <c r="EJ69" s="219" t="str">
        <f ca="1">IF(COUNTIF(空き状況確認テーブル!EJ75:EL75,"×")&lt;&gt;0,"×",IF(COUNTIF(空き状況確認テーブル!EJ75:EL75,"△")&lt;&gt;0,"△",IF(COUNTIF(空き状況確認テーブル!EJ75:EL75,"△")&lt;&gt;0,"△","〇")))</f>
        <v>×</v>
      </c>
      <c r="EK69" s="220"/>
      <c r="EL69" s="221"/>
      <c r="EM69" s="222" t="str">
        <f ca="1">IF(COUNTIF(空き状況確認テーブル!EM75:EP75,"×")&lt;&gt;0,"×",IF(COUNTIF(空き状況確認テーブル!EM75:EP75,"△")&lt;&gt;0,"△",IF(COUNTIF(空き状況確認テーブル!EM75:EP75,"△")&lt;&gt;0,"△","〇")))</f>
        <v>×</v>
      </c>
      <c r="EN69" s="222"/>
      <c r="EO69" s="222"/>
      <c r="EP69" s="222"/>
      <c r="EQ69" s="222" t="str">
        <f ca="1">IF(COUNTIF(空き状況確認テーブル!EQ75:ET75,"×")&lt;&gt;0,"×",IF(COUNTIF(空き状況確認テーブル!EQ75:ET75,"△")&lt;&gt;0,"△",IF(COUNTIF(空き状況確認テーブル!EQ75:ET75,"△")&lt;&gt;0,"△","〇")))</f>
        <v>×</v>
      </c>
      <c r="ER69" s="222"/>
      <c r="ES69" s="222"/>
      <c r="ET69" s="222"/>
      <c r="EU69" s="222" t="str">
        <f ca="1">IF(COUNTIF(空き状況確認テーブル!EU75:EX75,"×")&lt;&gt;0,"×",IF(COUNTIF(空き状況確認テーブル!EU75:EX75,"△")&lt;&gt;0,"△",IF(COUNTIF(空き状況確認テーブル!EU75:EX75,"△")&lt;&gt;0,"△","〇")))</f>
        <v>×</v>
      </c>
      <c r="EV69" s="222"/>
      <c r="EW69" s="222"/>
      <c r="EX69" s="222"/>
      <c r="EY69" s="219" t="str">
        <f ca="1">IF(COUNTIF(空き状況確認テーブル!EY75:FA75,"×")&lt;&gt;0,"×",IF(COUNTIF(空き状況確認テーブル!EY75:FA75,"△")&lt;&gt;0,"△",IF(COUNTIF(空き状況確認テーブル!EY75:FA75,"△")&lt;&gt;0,"△","〇")))</f>
        <v>×</v>
      </c>
      <c r="EZ69" s="220"/>
      <c r="FA69" s="223"/>
      <c r="FB69" s="121" t="str">
        <f ca="1">空き状況確認テーブル!FB75</f>
        <v>×</v>
      </c>
      <c r="FC69" s="122" t="str">
        <f ca="1">空き状況確認テーブル!FC75</f>
        <v>×</v>
      </c>
      <c r="FD69" s="122" t="str">
        <f ca="1">空き状況確認テーブル!FD75</f>
        <v>×</v>
      </c>
      <c r="FE69" s="122" t="str">
        <f ca="1">空き状況確認テーブル!FE75</f>
        <v>×</v>
      </c>
      <c r="FF69" s="122" t="str">
        <f ca="1">空き状況確認テーブル!FF75</f>
        <v>×</v>
      </c>
      <c r="FG69" s="122" t="str">
        <f ca="1">空き状況確認テーブル!FG75</f>
        <v>×</v>
      </c>
      <c r="FH69" s="219" t="str">
        <f ca="1">IF(COUNTIF(空き状況確認テーブル!FH75:FJ75,"×")&lt;&gt;0,"×",IF(COUNTIF(空き状況確認テーブル!FH75:FJ75,"△")&lt;&gt;0,"△",IF(COUNTIF(空き状況確認テーブル!FH75:FJ75,"△")&lt;&gt;0,"△","〇")))</f>
        <v>×</v>
      </c>
      <c r="FI69" s="220"/>
      <c r="FJ69" s="221"/>
      <c r="FK69" s="222" t="str">
        <f ca="1">IF(COUNTIF(空き状況確認テーブル!FK75:FN75,"×")&lt;&gt;0,"×",IF(COUNTIF(空き状況確認テーブル!FK75:FN75,"△")&lt;&gt;0,"△",IF(COUNTIF(空き状況確認テーブル!FK75:FN75,"△")&lt;&gt;0,"△","〇")))</f>
        <v>×</v>
      </c>
      <c r="FL69" s="222"/>
      <c r="FM69" s="222"/>
      <c r="FN69" s="222"/>
      <c r="FO69" s="222" t="str">
        <f ca="1">IF(COUNTIF(空き状況確認テーブル!FO75:FR75,"×")&lt;&gt;0,"×",IF(COUNTIF(空き状況確認テーブル!FO75:FR75,"△")&lt;&gt;0,"△",IF(COUNTIF(空き状況確認テーブル!FO75:FR75,"△")&lt;&gt;0,"△","〇")))</f>
        <v>×</v>
      </c>
      <c r="FP69" s="222"/>
      <c r="FQ69" s="222"/>
      <c r="FR69" s="222"/>
      <c r="FS69" s="222" t="str">
        <f ca="1">IF(COUNTIF(空き状況確認テーブル!FS75:FV75,"×")&lt;&gt;0,"×",IF(COUNTIF(空き状況確認テーブル!FS75:FV75,"△")&lt;&gt;0,"△",IF(COUNTIF(空き状況確認テーブル!FS75:FV75,"△")&lt;&gt;0,"△","〇")))</f>
        <v>×</v>
      </c>
      <c r="FT69" s="222"/>
      <c r="FU69" s="222"/>
      <c r="FV69" s="222"/>
      <c r="FW69" s="219" t="str">
        <f ca="1">IF(COUNTIF(空き状況確認テーブル!FW75:FY75,"×")&lt;&gt;0,"×",IF(COUNTIF(空き状況確認テーブル!FW75:FY75,"△")&lt;&gt;0,"△",IF(COUNTIF(空き状況確認テーブル!FW75:FY75,"△")&lt;&gt;0,"△","〇")))</f>
        <v>×</v>
      </c>
      <c r="FX69" s="220"/>
      <c r="FY69" s="223"/>
    </row>
    <row r="70" spans="1:181">
      <c r="A70" s="17"/>
      <c r="B70" s="181" t="s">
        <v>383</v>
      </c>
      <c r="C70" s="202"/>
      <c r="D70" s="11" t="s">
        <v>214</v>
      </c>
      <c r="E70" s="10" t="str">
        <f>INDEX(施設情報!$D$1:$D$1000,MATCH(D70,施設情報!$C$1:$C$1000,0))</f>
        <v>1</v>
      </c>
      <c r="F70" s="11"/>
      <c r="G70" s="8" t="str">
        <f t="shared" si="29"/>
        <v>065-46391</v>
      </c>
      <c r="H70" s="10" t="str">
        <f t="shared" si="30"/>
        <v>065-46392</v>
      </c>
      <c r="I70" s="10" t="str">
        <f t="shared" si="31"/>
        <v>065-46393</v>
      </c>
      <c r="J70" s="10" t="str">
        <f t="shared" si="32"/>
        <v>065-46394</v>
      </c>
      <c r="K70" s="10" t="str">
        <f t="shared" si="33"/>
        <v>065-46395</v>
      </c>
      <c r="L70" s="10" t="str">
        <f t="shared" si="34"/>
        <v>065-46396</v>
      </c>
      <c r="M70" s="10" t="str">
        <f t="shared" si="35"/>
        <v>065-46397</v>
      </c>
      <c r="N70" s="121" t="str">
        <f ca="1">空き状況確認テーブル!N76</f>
        <v>△</v>
      </c>
      <c r="O70" s="122" t="str">
        <f ca="1">空き状況確認テーブル!O76</f>
        <v>△</v>
      </c>
      <c r="P70" s="122" t="str">
        <f ca="1">空き状況確認テーブル!P76</f>
        <v>△</v>
      </c>
      <c r="Q70" s="122" t="str">
        <f ca="1">空き状況確認テーブル!Q76</f>
        <v>△</v>
      </c>
      <c r="R70" s="122" t="str">
        <f ca="1">空き状況確認テーブル!R76</f>
        <v>△</v>
      </c>
      <c r="S70" s="122" t="str">
        <f ca="1">空き状況確認テーブル!S76</f>
        <v>△</v>
      </c>
      <c r="T70" s="219" t="str">
        <f ca="1">IF(COUNTIF(空き状況確認テーブル!T76:V76,"×")&lt;&gt;0,"×",IF(COUNTIF(空き状況確認テーブル!T76:V76,"△")&lt;&gt;0,"△",IF(COUNTIF(空き状況確認テーブル!T76:V76,"△")&lt;&gt;0,"△","〇")))</f>
        <v>×</v>
      </c>
      <c r="U70" s="220"/>
      <c r="V70" s="221"/>
      <c r="W70" s="222" t="str">
        <f ca="1">IF(COUNTIF(空き状況確認テーブル!W76:Z76,"×")&lt;&gt;0,"×",IF(COUNTIF(空き状況確認テーブル!W76:Z76,"△")&lt;&gt;0,"△",IF(COUNTIF(空き状況確認テーブル!W76:Z76,"△")&lt;&gt;0,"△","〇")))</f>
        <v>×</v>
      </c>
      <c r="X70" s="222"/>
      <c r="Y70" s="222"/>
      <c r="Z70" s="222"/>
      <c r="AA70" s="222" t="str">
        <f ca="1">IF(COUNTIF(空き状況確認テーブル!AA76:AD76,"×")&lt;&gt;0,"×",IF(COUNTIF(空き状況確認テーブル!AA76:AD76,"△")&lt;&gt;0,"△",IF(COUNTIF(空き状況確認テーブル!AA76:AD76,"△")&lt;&gt;0,"△","〇")))</f>
        <v>×</v>
      </c>
      <c r="AB70" s="222"/>
      <c r="AC70" s="222"/>
      <c r="AD70" s="222"/>
      <c r="AE70" s="222" t="str">
        <f ca="1">IF(COUNTIF(空き状況確認テーブル!AE76:AH76,"×")&lt;&gt;0,"×",IF(COUNTIF(空き状況確認テーブル!AE76:AH76,"△")&lt;&gt;0,"△",IF(COUNTIF(空き状況確認テーブル!AE76:AH76,"△")&lt;&gt;0,"△","〇")))</f>
        <v>×</v>
      </c>
      <c r="AF70" s="222"/>
      <c r="AG70" s="222"/>
      <c r="AH70" s="222"/>
      <c r="AI70" s="219" t="str">
        <f ca="1">IF(COUNTIF(空き状況確認テーブル!AI76:AK76,"×")&lt;&gt;0,"×",IF(COUNTIF(空き状況確認テーブル!AI76:AK76,"△")&lt;&gt;0,"△",IF(COUNTIF(空き状況確認テーブル!AI76:AK76,"△")&lt;&gt;0,"△","〇")))</f>
        <v>△</v>
      </c>
      <c r="AJ70" s="220"/>
      <c r="AK70" s="223"/>
      <c r="AL70" s="121" t="str">
        <f ca="1">空き状況確認テーブル!AL76</f>
        <v>△</v>
      </c>
      <c r="AM70" s="122" t="str">
        <f ca="1">空き状況確認テーブル!AM76</f>
        <v>△</v>
      </c>
      <c r="AN70" s="122" t="str">
        <f ca="1">空き状況確認テーブル!AN76</f>
        <v>△</v>
      </c>
      <c r="AO70" s="122" t="str">
        <f ca="1">空き状況確認テーブル!AO76</f>
        <v>△</v>
      </c>
      <c r="AP70" s="122" t="str">
        <f ca="1">空き状況確認テーブル!AP76</f>
        <v>△</v>
      </c>
      <c r="AQ70" s="122" t="str">
        <f ca="1">空き状況確認テーブル!AQ76</f>
        <v>△</v>
      </c>
      <c r="AR70" s="219" t="str">
        <f ca="1">IF(COUNTIF(空き状況確認テーブル!AR76:AT76,"×")&lt;&gt;0,"×",IF(COUNTIF(空き状況確認テーブル!AR76:AT76,"△")&lt;&gt;0,"△",IF(COUNTIF(空き状況確認テーブル!AR76:AT76,"△")&lt;&gt;0,"△","〇")))</f>
        <v>×</v>
      </c>
      <c r="AS70" s="220"/>
      <c r="AT70" s="221"/>
      <c r="AU70" s="222" t="str">
        <f ca="1">IF(COUNTIF(空き状況確認テーブル!AU76:AX76,"×")&lt;&gt;0,"×",IF(COUNTIF(空き状況確認テーブル!AU76:AX76,"△")&lt;&gt;0,"△",IF(COUNTIF(空き状況確認テーブル!AU76:AX76,"△")&lt;&gt;0,"△","〇")))</f>
        <v>×</v>
      </c>
      <c r="AV70" s="222"/>
      <c r="AW70" s="222"/>
      <c r="AX70" s="222"/>
      <c r="AY70" s="222" t="str">
        <f ca="1">IF(COUNTIF(空き状況確認テーブル!AY76:BB76,"×")&lt;&gt;0,"×",IF(COUNTIF(空き状況確認テーブル!AY76:BB76,"△")&lt;&gt;0,"△",IF(COUNTIF(空き状況確認テーブル!AY76:BB76,"△")&lt;&gt;0,"△","〇")))</f>
        <v>×</v>
      </c>
      <c r="AZ70" s="222"/>
      <c r="BA70" s="222"/>
      <c r="BB70" s="222"/>
      <c r="BC70" s="222" t="str">
        <f ca="1">IF(COUNTIF(空き状況確認テーブル!BC76:BF76,"×")&lt;&gt;0,"×",IF(COUNTIF(空き状況確認テーブル!BC76:BF76,"△")&lt;&gt;0,"△",IF(COUNTIF(空き状況確認テーブル!BC76:BF76,"△")&lt;&gt;0,"△","〇")))</f>
        <v>×</v>
      </c>
      <c r="BD70" s="222"/>
      <c r="BE70" s="222"/>
      <c r="BF70" s="222"/>
      <c r="BG70" s="219" t="str">
        <f ca="1">IF(COUNTIF(空き状況確認テーブル!BG76:BI76,"×")&lt;&gt;0,"×",IF(COUNTIF(空き状況確認テーブル!BG76:BI76,"△")&lt;&gt;0,"△",IF(COUNTIF(空き状況確認テーブル!BG76:BI76,"△")&lt;&gt;0,"△","〇")))</f>
        <v>△</v>
      </c>
      <c r="BH70" s="220"/>
      <c r="BI70" s="223"/>
      <c r="BJ70" s="121" t="str">
        <f ca="1">空き状況確認テーブル!BJ76</f>
        <v>△</v>
      </c>
      <c r="BK70" s="122" t="str">
        <f ca="1">空き状況確認テーブル!BK76</f>
        <v>△</v>
      </c>
      <c r="BL70" s="122" t="str">
        <f ca="1">空き状況確認テーブル!BL76</f>
        <v>△</v>
      </c>
      <c r="BM70" s="122" t="str">
        <f ca="1">空き状況確認テーブル!BM76</f>
        <v>△</v>
      </c>
      <c r="BN70" s="122" t="str">
        <f ca="1">空き状況確認テーブル!BN76</f>
        <v>△</v>
      </c>
      <c r="BO70" s="122" t="str">
        <f ca="1">空き状況確認テーブル!BO76</f>
        <v>△</v>
      </c>
      <c r="BP70" s="219" t="str">
        <f ca="1">IF(COUNTIF(空き状況確認テーブル!BP76:BR76,"×")&lt;&gt;0,"×",IF(COUNTIF(空き状況確認テーブル!BP76:BR76,"△")&lt;&gt;0,"△",IF(COUNTIF(空き状況確認テーブル!BP76:BR76,"△")&lt;&gt;0,"△","〇")))</f>
        <v>×</v>
      </c>
      <c r="BQ70" s="220"/>
      <c r="BR70" s="221"/>
      <c r="BS70" s="222" t="str">
        <f ca="1">IF(COUNTIF(空き状況確認テーブル!BS76:BV76,"×")&lt;&gt;0,"×",IF(COUNTIF(空き状況確認テーブル!BS76:BV76,"△")&lt;&gt;0,"△",IF(COUNTIF(空き状況確認テーブル!BS76:BV76,"△")&lt;&gt;0,"△","〇")))</f>
        <v>×</v>
      </c>
      <c r="BT70" s="222"/>
      <c r="BU70" s="222"/>
      <c r="BV70" s="222"/>
      <c r="BW70" s="222" t="str">
        <f ca="1">IF(COUNTIF(空き状況確認テーブル!BW76:BZ76,"×")&lt;&gt;0,"×",IF(COUNTIF(空き状況確認テーブル!BW76:BZ76,"△")&lt;&gt;0,"△",IF(COUNTIF(空き状況確認テーブル!BW76:BZ76,"△")&lt;&gt;0,"△","〇")))</f>
        <v>×</v>
      </c>
      <c r="BX70" s="222"/>
      <c r="BY70" s="222"/>
      <c r="BZ70" s="222"/>
      <c r="CA70" s="222" t="str">
        <f ca="1">IF(COUNTIF(空き状況確認テーブル!CA76:CD76,"×")&lt;&gt;0,"×",IF(COUNTIF(空き状況確認テーブル!CA76:CD76,"△")&lt;&gt;0,"△",IF(COUNTIF(空き状況確認テーブル!CA76:CD76,"△")&lt;&gt;0,"△","〇")))</f>
        <v>×</v>
      </c>
      <c r="CB70" s="222"/>
      <c r="CC70" s="222"/>
      <c r="CD70" s="222"/>
      <c r="CE70" s="219" t="str">
        <f ca="1">IF(COUNTIF(空き状況確認テーブル!CE76:CG76,"×")&lt;&gt;0,"×",IF(COUNTIF(空き状況確認テーブル!CE76:CG76,"△")&lt;&gt;0,"△",IF(COUNTIF(空き状況確認テーブル!CE76:CG76,"△")&lt;&gt;0,"△","〇")))</f>
        <v>△</v>
      </c>
      <c r="CF70" s="220"/>
      <c r="CG70" s="223"/>
      <c r="CH70" s="187" t="str">
        <f ca="1">空き状況確認テーブル!CH76</f>
        <v>△</v>
      </c>
      <c r="CI70" s="122" t="str">
        <f ca="1">空き状況確認テーブル!CI76</f>
        <v>△</v>
      </c>
      <c r="CJ70" s="122" t="str">
        <f ca="1">空き状況確認テーブル!CJ76</f>
        <v>△</v>
      </c>
      <c r="CK70" s="122" t="str">
        <f ca="1">空き状況確認テーブル!CK76</f>
        <v>△</v>
      </c>
      <c r="CL70" s="122" t="str">
        <f ca="1">空き状況確認テーブル!CL76</f>
        <v>△</v>
      </c>
      <c r="CM70" s="122" t="str">
        <f ca="1">空き状況確認テーブル!CM76</f>
        <v>△</v>
      </c>
      <c r="CN70" s="219" t="str">
        <f ca="1">IF(COUNTIF(空き状況確認テーブル!CN76:CP76,"×")&lt;&gt;0,"×",IF(COUNTIF(空き状況確認テーブル!CN76:CP76,"△")&lt;&gt;0,"△",IF(COUNTIF(空き状況確認テーブル!CN76:CP76,"△")&lt;&gt;0,"△","〇")))</f>
        <v>×</v>
      </c>
      <c r="CO70" s="220"/>
      <c r="CP70" s="221"/>
      <c r="CQ70" s="222" t="str">
        <f ca="1">IF(COUNTIF(空き状況確認テーブル!CQ76:CT76,"×")&lt;&gt;0,"×",IF(COUNTIF(空き状況確認テーブル!CQ76:CT76,"△")&lt;&gt;0,"△",IF(COUNTIF(空き状況確認テーブル!CQ76:CT76,"△")&lt;&gt;0,"△","〇")))</f>
        <v>×</v>
      </c>
      <c r="CR70" s="222"/>
      <c r="CS70" s="222"/>
      <c r="CT70" s="222"/>
      <c r="CU70" s="222" t="str">
        <f ca="1">IF(COUNTIF(空き状況確認テーブル!CU76:CX76,"×")&lt;&gt;0,"×",IF(COUNTIF(空き状況確認テーブル!CU76:CX76,"△")&lt;&gt;0,"△",IF(COUNTIF(空き状況確認テーブル!CU76:CX76,"△")&lt;&gt;0,"△","〇")))</f>
        <v>×</v>
      </c>
      <c r="CV70" s="222"/>
      <c r="CW70" s="222"/>
      <c r="CX70" s="222"/>
      <c r="CY70" s="222" t="str">
        <f ca="1">IF(COUNTIF(空き状況確認テーブル!CY76:DB76,"×")&lt;&gt;0,"×",IF(COUNTIF(空き状況確認テーブル!CY76:DB76,"△")&lt;&gt;0,"△",IF(COUNTIF(空き状況確認テーブル!CY76:DB76,"△")&lt;&gt;0,"△","〇")))</f>
        <v>×</v>
      </c>
      <c r="CZ70" s="222"/>
      <c r="DA70" s="222"/>
      <c r="DB70" s="222"/>
      <c r="DC70" s="219" t="str">
        <f ca="1">IF(COUNTIF(空き状況確認テーブル!DC76:DE76,"×")&lt;&gt;0,"×",IF(COUNTIF(空き状況確認テーブル!DC76:DE76,"△")&lt;&gt;0,"△",IF(COUNTIF(空き状況確認テーブル!DC76:DE76,"△")&lt;&gt;0,"△","〇")))</f>
        <v>△</v>
      </c>
      <c r="DD70" s="220"/>
      <c r="DE70" s="223"/>
      <c r="DF70" s="121" t="str">
        <f ca="1">空き状況確認テーブル!DF76</f>
        <v>△</v>
      </c>
      <c r="DG70" s="122" t="str">
        <f ca="1">空き状況確認テーブル!DG76</f>
        <v>△</v>
      </c>
      <c r="DH70" s="122" t="str">
        <f ca="1">空き状況確認テーブル!DH76</f>
        <v>△</v>
      </c>
      <c r="DI70" s="122" t="str">
        <f ca="1">空き状況確認テーブル!DI76</f>
        <v>△</v>
      </c>
      <c r="DJ70" s="122" t="str">
        <f ca="1">空き状況確認テーブル!DJ76</f>
        <v>△</v>
      </c>
      <c r="DK70" s="122" t="str">
        <f ca="1">空き状況確認テーブル!DK76</f>
        <v>△</v>
      </c>
      <c r="DL70" s="219" t="str">
        <f ca="1">IF(COUNTIF(空き状況確認テーブル!DL76:DN76,"×")&lt;&gt;0,"×",IF(COUNTIF(空き状況確認テーブル!DL76:DN76,"△")&lt;&gt;0,"△",IF(COUNTIF(空き状況確認テーブル!DL76:DN76,"△")&lt;&gt;0,"△","〇")))</f>
        <v>×</v>
      </c>
      <c r="DM70" s="220"/>
      <c r="DN70" s="221"/>
      <c r="DO70" s="222" t="str">
        <f ca="1">IF(COUNTIF(空き状況確認テーブル!DO76:DR76,"×")&lt;&gt;0,"×",IF(COUNTIF(空き状況確認テーブル!DO76:DR76,"△")&lt;&gt;0,"△",IF(COUNTIF(空き状況確認テーブル!DO76:DR76,"△")&lt;&gt;0,"△","〇")))</f>
        <v>×</v>
      </c>
      <c r="DP70" s="222"/>
      <c r="DQ70" s="222"/>
      <c r="DR70" s="222"/>
      <c r="DS70" s="222" t="str">
        <f ca="1">IF(COUNTIF(空き状況確認テーブル!DS76:DV76,"×")&lt;&gt;0,"×",IF(COUNTIF(空き状況確認テーブル!DS76:DV76,"△")&lt;&gt;0,"△",IF(COUNTIF(空き状況確認テーブル!DS76:DV76,"△")&lt;&gt;0,"△","〇")))</f>
        <v>×</v>
      </c>
      <c r="DT70" s="222"/>
      <c r="DU70" s="222"/>
      <c r="DV70" s="222"/>
      <c r="DW70" s="222" t="str">
        <f ca="1">IF(COUNTIF(空き状況確認テーブル!DW76:DZ76,"×")&lt;&gt;0,"×",IF(COUNTIF(空き状況確認テーブル!DW76:DZ76,"△")&lt;&gt;0,"△",IF(COUNTIF(空き状況確認テーブル!DW76:DZ76,"△")&lt;&gt;0,"△","〇")))</f>
        <v>×</v>
      </c>
      <c r="DX70" s="222"/>
      <c r="DY70" s="222"/>
      <c r="DZ70" s="222"/>
      <c r="EA70" s="219" t="str">
        <f ca="1">IF(COUNTIF(空き状況確認テーブル!EA76:EC76,"×")&lt;&gt;0,"×",IF(COUNTIF(空き状況確認テーブル!EA76:EC76,"△")&lt;&gt;0,"△",IF(COUNTIF(空き状況確認テーブル!EA76:EC76,"△")&lt;&gt;0,"△","〇")))</f>
        <v>△</v>
      </c>
      <c r="EB70" s="220"/>
      <c r="EC70" s="223"/>
      <c r="ED70" s="121" t="str">
        <f ca="1">空き状況確認テーブル!ED76</f>
        <v>×</v>
      </c>
      <c r="EE70" s="122" t="str">
        <f ca="1">空き状況確認テーブル!EE76</f>
        <v>×</v>
      </c>
      <c r="EF70" s="122" t="str">
        <f ca="1">空き状況確認テーブル!EF76</f>
        <v>×</v>
      </c>
      <c r="EG70" s="122" t="str">
        <f ca="1">空き状況確認テーブル!EG76</f>
        <v>×</v>
      </c>
      <c r="EH70" s="122" t="str">
        <f ca="1">空き状況確認テーブル!EH76</f>
        <v>×</v>
      </c>
      <c r="EI70" s="122" t="str">
        <f ca="1">空き状況確認テーブル!EI76</f>
        <v>×</v>
      </c>
      <c r="EJ70" s="219" t="str">
        <f ca="1">IF(COUNTIF(空き状況確認テーブル!EJ76:EL76,"×")&lt;&gt;0,"×",IF(COUNTIF(空き状況確認テーブル!EJ76:EL76,"△")&lt;&gt;0,"△",IF(COUNTIF(空き状況確認テーブル!EJ76:EL76,"△")&lt;&gt;0,"△","〇")))</f>
        <v>×</v>
      </c>
      <c r="EK70" s="220"/>
      <c r="EL70" s="221"/>
      <c r="EM70" s="222" t="str">
        <f ca="1">IF(COUNTIF(空き状況確認テーブル!EM76:EP76,"×")&lt;&gt;0,"×",IF(COUNTIF(空き状況確認テーブル!EM76:EP76,"△")&lt;&gt;0,"△",IF(COUNTIF(空き状況確認テーブル!EM76:EP76,"△")&lt;&gt;0,"△","〇")))</f>
        <v>×</v>
      </c>
      <c r="EN70" s="222"/>
      <c r="EO70" s="222"/>
      <c r="EP70" s="222"/>
      <c r="EQ70" s="222" t="str">
        <f ca="1">IF(COUNTIF(空き状況確認テーブル!EQ76:ET76,"×")&lt;&gt;0,"×",IF(COUNTIF(空き状況確認テーブル!EQ76:ET76,"△")&lt;&gt;0,"△",IF(COUNTIF(空き状況確認テーブル!EQ76:ET76,"△")&lt;&gt;0,"△","〇")))</f>
        <v>×</v>
      </c>
      <c r="ER70" s="222"/>
      <c r="ES70" s="222"/>
      <c r="ET70" s="222"/>
      <c r="EU70" s="222" t="str">
        <f ca="1">IF(COUNTIF(空き状況確認テーブル!EU76:EX76,"×")&lt;&gt;0,"×",IF(COUNTIF(空き状況確認テーブル!EU76:EX76,"△")&lt;&gt;0,"△",IF(COUNTIF(空き状況確認テーブル!EU76:EX76,"△")&lt;&gt;0,"△","〇")))</f>
        <v>×</v>
      </c>
      <c r="EV70" s="222"/>
      <c r="EW70" s="222"/>
      <c r="EX70" s="222"/>
      <c r="EY70" s="219" t="str">
        <f ca="1">IF(COUNTIF(空き状況確認テーブル!EY76:FA76,"×")&lt;&gt;0,"×",IF(COUNTIF(空き状況確認テーブル!EY76:FA76,"△")&lt;&gt;0,"△",IF(COUNTIF(空き状況確認テーブル!EY76:FA76,"△")&lt;&gt;0,"△","〇")))</f>
        <v>×</v>
      </c>
      <c r="EZ70" s="220"/>
      <c r="FA70" s="223"/>
      <c r="FB70" s="121" t="str">
        <f ca="1">空き状況確認テーブル!FB76</f>
        <v>×</v>
      </c>
      <c r="FC70" s="122" t="str">
        <f ca="1">空き状況確認テーブル!FC76</f>
        <v>×</v>
      </c>
      <c r="FD70" s="122" t="str">
        <f ca="1">空き状況確認テーブル!FD76</f>
        <v>×</v>
      </c>
      <c r="FE70" s="122" t="str">
        <f ca="1">空き状況確認テーブル!FE76</f>
        <v>×</v>
      </c>
      <c r="FF70" s="122" t="str">
        <f ca="1">空き状況確認テーブル!FF76</f>
        <v>×</v>
      </c>
      <c r="FG70" s="122" t="str">
        <f ca="1">空き状況確認テーブル!FG76</f>
        <v>×</v>
      </c>
      <c r="FH70" s="219" t="str">
        <f ca="1">IF(COUNTIF(空き状況確認テーブル!FH76:FJ76,"×")&lt;&gt;0,"×",IF(COUNTIF(空き状況確認テーブル!FH76:FJ76,"△")&lt;&gt;0,"△",IF(COUNTIF(空き状況確認テーブル!FH76:FJ76,"△")&lt;&gt;0,"△","〇")))</f>
        <v>×</v>
      </c>
      <c r="FI70" s="220"/>
      <c r="FJ70" s="221"/>
      <c r="FK70" s="222" t="str">
        <f ca="1">IF(COUNTIF(空き状況確認テーブル!FK76:FN76,"×")&lt;&gt;0,"×",IF(COUNTIF(空き状況確認テーブル!FK76:FN76,"△")&lt;&gt;0,"△",IF(COUNTIF(空き状況確認テーブル!FK76:FN76,"△")&lt;&gt;0,"△","〇")))</f>
        <v>×</v>
      </c>
      <c r="FL70" s="222"/>
      <c r="FM70" s="222"/>
      <c r="FN70" s="222"/>
      <c r="FO70" s="222" t="str">
        <f ca="1">IF(COUNTIF(空き状況確認テーブル!FO76:FR76,"×")&lt;&gt;0,"×",IF(COUNTIF(空き状況確認テーブル!FO76:FR76,"△")&lt;&gt;0,"△",IF(COUNTIF(空き状況確認テーブル!FO76:FR76,"△")&lt;&gt;0,"△","〇")))</f>
        <v>×</v>
      </c>
      <c r="FP70" s="222"/>
      <c r="FQ70" s="222"/>
      <c r="FR70" s="222"/>
      <c r="FS70" s="222" t="str">
        <f ca="1">IF(COUNTIF(空き状況確認テーブル!FS76:FV76,"×")&lt;&gt;0,"×",IF(COUNTIF(空き状況確認テーブル!FS76:FV76,"△")&lt;&gt;0,"△",IF(COUNTIF(空き状況確認テーブル!FS76:FV76,"△")&lt;&gt;0,"△","〇")))</f>
        <v>×</v>
      </c>
      <c r="FT70" s="222"/>
      <c r="FU70" s="222"/>
      <c r="FV70" s="222"/>
      <c r="FW70" s="219" t="str">
        <f ca="1">IF(COUNTIF(空き状況確認テーブル!FW76:FY76,"×")&lt;&gt;0,"×",IF(COUNTIF(空き状況確認テーブル!FW76:FY76,"△")&lt;&gt;0,"△",IF(COUNTIF(空き状況確認テーブル!FW76:FY76,"△")&lt;&gt;0,"△","〇")))</f>
        <v>×</v>
      </c>
      <c r="FX70" s="220"/>
      <c r="FY70" s="223"/>
    </row>
    <row r="71" spans="1:181">
      <c r="A71" s="17"/>
      <c r="B71" s="182" t="s">
        <v>384</v>
      </c>
      <c r="C71" s="202" t="s">
        <v>342</v>
      </c>
      <c r="D71" s="11" t="s">
        <v>215</v>
      </c>
      <c r="E71" s="10" t="str">
        <f>INDEX(施設情報!$D$1:$D$1000,MATCH(D71,施設情報!$C$1:$C$1000,0))</f>
        <v>1</v>
      </c>
      <c r="F71" s="11"/>
      <c r="G71" s="8" t="str">
        <f t="shared" si="29"/>
        <v>066-46391</v>
      </c>
      <c r="H71" s="10" t="str">
        <f t="shared" si="30"/>
        <v>066-46392</v>
      </c>
      <c r="I71" s="10" t="str">
        <f t="shared" si="31"/>
        <v>066-46393</v>
      </c>
      <c r="J71" s="10" t="str">
        <f t="shared" si="32"/>
        <v>066-46394</v>
      </c>
      <c r="K71" s="10" t="str">
        <f t="shared" si="33"/>
        <v>066-46395</v>
      </c>
      <c r="L71" s="10" t="str">
        <f t="shared" si="34"/>
        <v>066-46396</v>
      </c>
      <c r="M71" s="10" t="str">
        <f t="shared" si="35"/>
        <v>066-46397</v>
      </c>
      <c r="N71" s="121" t="str">
        <f ca="1">空き状況確認テーブル!N77</f>
        <v>△</v>
      </c>
      <c r="O71" s="122" t="str">
        <f ca="1">空き状況確認テーブル!O77</f>
        <v>△</v>
      </c>
      <c r="P71" s="122" t="str">
        <f ca="1">空き状況確認テーブル!P77</f>
        <v>△</v>
      </c>
      <c r="Q71" s="122" t="str">
        <f ca="1">空き状況確認テーブル!Q77</f>
        <v>△</v>
      </c>
      <c r="R71" s="122" t="str">
        <f ca="1">空き状況確認テーブル!R77</f>
        <v>△</v>
      </c>
      <c r="S71" s="122" t="str">
        <f ca="1">空き状況確認テーブル!S77</f>
        <v>△</v>
      </c>
      <c r="T71" s="219" t="str">
        <f ca="1">IF(COUNTIF(空き状況確認テーブル!T77:V77,"×")&lt;&gt;0,"×",IF(COUNTIF(空き状況確認テーブル!T77:V77,"△")&lt;&gt;0,"△",IF(COUNTIF(空き状況確認テーブル!T77:V77,"△")&lt;&gt;0,"△","〇")))</f>
        <v>×</v>
      </c>
      <c r="U71" s="220"/>
      <c r="V71" s="221"/>
      <c r="W71" s="222" t="str">
        <f ca="1">IF(COUNTIF(空き状況確認テーブル!W77:Z77,"×")&lt;&gt;0,"×",IF(COUNTIF(空き状況確認テーブル!W77:Z77,"△")&lt;&gt;0,"△",IF(COUNTIF(空き状況確認テーブル!W77:Z77,"△")&lt;&gt;0,"△","〇")))</f>
        <v>×</v>
      </c>
      <c r="X71" s="222"/>
      <c r="Y71" s="222"/>
      <c r="Z71" s="222"/>
      <c r="AA71" s="222" t="str">
        <f ca="1">IF(COUNTIF(空き状況確認テーブル!AA77:AD77,"×")&lt;&gt;0,"×",IF(COUNTIF(空き状況確認テーブル!AA77:AD77,"△")&lt;&gt;0,"△",IF(COUNTIF(空き状況確認テーブル!AA77:AD77,"△")&lt;&gt;0,"△","〇")))</f>
        <v>×</v>
      </c>
      <c r="AB71" s="222"/>
      <c r="AC71" s="222"/>
      <c r="AD71" s="222"/>
      <c r="AE71" s="222" t="str">
        <f ca="1">IF(COUNTIF(空き状況確認テーブル!AE77:AH77,"×")&lt;&gt;0,"×",IF(COUNTIF(空き状況確認テーブル!AE77:AH77,"△")&lt;&gt;0,"△",IF(COUNTIF(空き状況確認テーブル!AE77:AH77,"△")&lt;&gt;0,"△","〇")))</f>
        <v>×</v>
      </c>
      <c r="AF71" s="222"/>
      <c r="AG71" s="222"/>
      <c r="AH71" s="222"/>
      <c r="AI71" s="219" t="str">
        <f ca="1">IF(COUNTIF(空き状況確認テーブル!AI77:AK77,"×")&lt;&gt;0,"×",IF(COUNTIF(空き状況確認テーブル!AI77:AK77,"△")&lt;&gt;0,"△",IF(COUNTIF(空き状況確認テーブル!AI77:AK77,"△")&lt;&gt;0,"△","〇")))</f>
        <v>△</v>
      </c>
      <c r="AJ71" s="220"/>
      <c r="AK71" s="223"/>
      <c r="AL71" s="121" t="str">
        <f ca="1">空き状況確認テーブル!AL77</f>
        <v>△</v>
      </c>
      <c r="AM71" s="122" t="str">
        <f ca="1">空き状況確認テーブル!AM77</f>
        <v>△</v>
      </c>
      <c r="AN71" s="122" t="str">
        <f ca="1">空き状況確認テーブル!AN77</f>
        <v>△</v>
      </c>
      <c r="AO71" s="122" t="str">
        <f ca="1">空き状況確認テーブル!AO77</f>
        <v>△</v>
      </c>
      <c r="AP71" s="122" t="str">
        <f ca="1">空き状況確認テーブル!AP77</f>
        <v>△</v>
      </c>
      <c r="AQ71" s="122" t="str">
        <f ca="1">空き状況確認テーブル!AQ77</f>
        <v>△</v>
      </c>
      <c r="AR71" s="219" t="str">
        <f ca="1">IF(COUNTIF(空き状況確認テーブル!AR77:AT77,"×")&lt;&gt;0,"×",IF(COUNTIF(空き状況確認テーブル!AR77:AT77,"△")&lt;&gt;0,"△",IF(COUNTIF(空き状況確認テーブル!AR77:AT77,"△")&lt;&gt;0,"△","〇")))</f>
        <v>×</v>
      </c>
      <c r="AS71" s="220"/>
      <c r="AT71" s="221"/>
      <c r="AU71" s="222" t="str">
        <f ca="1">IF(COUNTIF(空き状況確認テーブル!AU77:AX77,"×")&lt;&gt;0,"×",IF(COUNTIF(空き状況確認テーブル!AU77:AX77,"△")&lt;&gt;0,"△",IF(COUNTIF(空き状況確認テーブル!AU77:AX77,"△")&lt;&gt;0,"△","〇")))</f>
        <v>×</v>
      </c>
      <c r="AV71" s="222"/>
      <c r="AW71" s="222"/>
      <c r="AX71" s="222"/>
      <c r="AY71" s="222" t="str">
        <f ca="1">IF(COUNTIF(空き状況確認テーブル!AY77:BB77,"×")&lt;&gt;0,"×",IF(COUNTIF(空き状況確認テーブル!AY77:BB77,"△")&lt;&gt;0,"△",IF(COUNTIF(空き状況確認テーブル!AY77:BB77,"△")&lt;&gt;0,"△","〇")))</f>
        <v>×</v>
      </c>
      <c r="AZ71" s="222"/>
      <c r="BA71" s="222"/>
      <c r="BB71" s="222"/>
      <c r="BC71" s="222" t="str">
        <f ca="1">IF(COUNTIF(空き状況確認テーブル!BC77:BF77,"×")&lt;&gt;0,"×",IF(COUNTIF(空き状況確認テーブル!BC77:BF77,"△")&lt;&gt;0,"△",IF(COUNTIF(空き状況確認テーブル!BC77:BF77,"△")&lt;&gt;0,"△","〇")))</f>
        <v>×</v>
      </c>
      <c r="BD71" s="222"/>
      <c r="BE71" s="222"/>
      <c r="BF71" s="222"/>
      <c r="BG71" s="219" t="str">
        <f ca="1">IF(COUNTIF(空き状況確認テーブル!BG77:BI77,"×")&lt;&gt;0,"×",IF(COUNTIF(空き状況確認テーブル!BG77:BI77,"△")&lt;&gt;0,"△",IF(COUNTIF(空き状況確認テーブル!BG77:BI77,"△")&lt;&gt;0,"△","〇")))</f>
        <v>△</v>
      </c>
      <c r="BH71" s="220"/>
      <c r="BI71" s="223"/>
      <c r="BJ71" s="121" t="str">
        <f ca="1">空き状況確認テーブル!BJ77</f>
        <v>△</v>
      </c>
      <c r="BK71" s="122" t="str">
        <f ca="1">空き状況確認テーブル!BK77</f>
        <v>△</v>
      </c>
      <c r="BL71" s="122" t="str">
        <f ca="1">空き状況確認テーブル!BL77</f>
        <v>△</v>
      </c>
      <c r="BM71" s="122" t="str">
        <f ca="1">空き状況確認テーブル!BM77</f>
        <v>△</v>
      </c>
      <c r="BN71" s="122" t="str">
        <f ca="1">空き状況確認テーブル!BN77</f>
        <v>△</v>
      </c>
      <c r="BO71" s="122" t="str">
        <f ca="1">空き状況確認テーブル!BO77</f>
        <v>△</v>
      </c>
      <c r="BP71" s="219" t="str">
        <f ca="1">IF(COUNTIF(空き状況確認テーブル!BP77:BR77,"×")&lt;&gt;0,"×",IF(COUNTIF(空き状況確認テーブル!BP77:BR77,"△")&lt;&gt;0,"△",IF(COUNTIF(空き状況確認テーブル!BP77:BR77,"△")&lt;&gt;0,"△","〇")))</f>
        <v>×</v>
      </c>
      <c r="BQ71" s="220"/>
      <c r="BR71" s="221"/>
      <c r="BS71" s="222" t="str">
        <f ca="1">IF(COUNTIF(空き状況確認テーブル!BS77:BV77,"×")&lt;&gt;0,"×",IF(COUNTIF(空き状況確認テーブル!BS77:BV77,"△")&lt;&gt;0,"△",IF(COUNTIF(空き状況確認テーブル!BS77:BV77,"△")&lt;&gt;0,"△","〇")))</f>
        <v>×</v>
      </c>
      <c r="BT71" s="222"/>
      <c r="BU71" s="222"/>
      <c r="BV71" s="222"/>
      <c r="BW71" s="222" t="str">
        <f ca="1">IF(COUNTIF(空き状況確認テーブル!BW77:BZ77,"×")&lt;&gt;0,"×",IF(COUNTIF(空き状況確認テーブル!BW77:BZ77,"△")&lt;&gt;0,"△",IF(COUNTIF(空き状況確認テーブル!BW77:BZ77,"△")&lt;&gt;0,"△","〇")))</f>
        <v>×</v>
      </c>
      <c r="BX71" s="222"/>
      <c r="BY71" s="222"/>
      <c r="BZ71" s="222"/>
      <c r="CA71" s="222" t="str">
        <f ca="1">IF(COUNTIF(空き状況確認テーブル!CA77:CD77,"×")&lt;&gt;0,"×",IF(COUNTIF(空き状況確認テーブル!CA77:CD77,"△")&lt;&gt;0,"△",IF(COUNTIF(空き状況確認テーブル!CA77:CD77,"△")&lt;&gt;0,"△","〇")))</f>
        <v>×</v>
      </c>
      <c r="CB71" s="222"/>
      <c r="CC71" s="222"/>
      <c r="CD71" s="222"/>
      <c r="CE71" s="219" t="str">
        <f ca="1">IF(COUNTIF(空き状況確認テーブル!CE77:CG77,"×")&lt;&gt;0,"×",IF(COUNTIF(空き状況確認テーブル!CE77:CG77,"△")&lt;&gt;0,"△",IF(COUNTIF(空き状況確認テーブル!CE77:CG77,"△")&lt;&gt;0,"△","〇")))</f>
        <v>△</v>
      </c>
      <c r="CF71" s="220"/>
      <c r="CG71" s="223"/>
      <c r="CH71" s="187" t="str">
        <f ca="1">空き状況確認テーブル!CH77</f>
        <v>△</v>
      </c>
      <c r="CI71" s="122" t="str">
        <f ca="1">空き状況確認テーブル!CI77</f>
        <v>△</v>
      </c>
      <c r="CJ71" s="122" t="str">
        <f ca="1">空き状況確認テーブル!CJ77</f>
        <v>△</v>
      </c>
      <c r="CK71" s="122" t="str">
        <f ca="1">空き状況確認テーブル!CK77</f>
        <v>△</v>
      </c>
      <c r="CL71" s="122" t="str">
        <f ca="1">空き状況確認テーブル!CL77</f>
        <v>△</v>
      </c>
      <c r="CM71" s="122" t="str">
        <f ca="1">空き状況確認テーブル!CM77</f>
        <v>△</v>
      </c>
      <c r="CN71" s="219" t="str">
        <f ca="1">IF(COUNTIF(空き状況確認テーブル!CN77:CP77,"×")&lt;&gt;0,"×",IF(COUNTIF(空き状況確認テーブル!CN77:CP77,"△")&lt;&gt;0,"△",IF(COUNTIF(空き状況確認テーブル!CN77:CP77,"△")&lt;&gt;0,"△","〇")))</f>
        <v>×</v>
      </c>
      <c r="CO71" s="220"/>
      <c r="CP71" s="221"/>
      <c r="CQ71" s="222" t="str">
        <f ca="1">IF(COUNTIF(空き状況確認テーブル!CQ77:CT77,"×")&lt;&gt;0,"×",IF(COUNTIF(空き状況確認テーブル!CQ77:CT77,"△")&lt;&gt;0,"△",IF(COUNTIF(空き状況確認テーブル!CQ77:CT77,"△")&lt;&gt;0,"△","〇")))</f>
        <v>×</v>
      </c>
      <c r="CR71" s="222"/>
      <c r="CS71" s="222"/>
      <c r="CT71" s="222"/>
      <c r="CU71" s="222" t="str">
        <f ca="1">IF(COUNTIF(空き状況確認テーブル!CU77:CX77,"×")&lt;&gt;0,"×",IF(COUNTIF(空き状況確認テーブル!CU77:CX77,"△")&lt;&gt;0,"△",IF(COUNTIF(空き状況確認テーブル!CU77:CX77,"△")&lt;&gt;0,"△","〇")))</f>
        <v>×</v>
      </c>
      <c r="CV71" s="222"/>
      <c r="CW71" s="222"/>
      <c r="CX71" s="222"/>
      <c r="CY71" s="222" t="str">
        <f ca="1">IF(COUNTIF(空き状況確認テーブル!CY77:DB77,"×")&lt;&gt;0,"×",IF(COUNTIF(空き状況確認テーブル!CY77:DB77,"△")&lt;&gt;0,"△",IF(COUNTIF(空き状況確認テーブル!CY77:DB77,"△")&lt;&gt;0,"△","〇")))</f>
        <v>×</v>
      </c>
      <c r="CZ71" s="222"/>
      <c r="DA71" s="222"/>
      <c r="DB71" s="222"/>
      <c r="DC71" s="219" t="str">
        <f ca="1">IF(COUNTIF(空き状況確認テーブル!DC77:DE77,"×")&lt;&gt;0,"×",IF(COUNTIF(空き状況確認テーブル!DC77:DE77,"△")&lt;&gt;0,"△",IF(COUNTIF(空き状況確認テーブル!DC77:DE77,"△")&lt;&gt;0,"△","〇")))</f>
        <v>△</v>
      </c>
      <c r="DD71" s="220"/>
      <c r="DE71" s="223"/>
      <c r="DF71" s="121" t="str">
        <f ca="1">空き状況確認テーブル!DF77</f>
        <v>△</v>
      </c>
      <c r="DG71" s="122" t="str">
        <f ca="1">空き状況確認テーブル!DG77</f>
        <v>△</v>
      </c>
      <c r="DH71" s="122" t="str">
        <f ca="1">空き状況確認テーブル!DH77</f>
        <v>△</v>
      </c>
      <c r="DI71" s="122" t="str">
        <f ca="1">空き状況確認テーブル!DI77</f>
        <v>△</v>
      </c>
      <c r="DJ71" s="122" t="str">
        <f ca="1">空き状況確認テーブル!DJ77</f>
        <v>△</v>
      </c>
      <c r="DK71" s="122" t="str">
        <f ca="1">空き状況確認テーブル!DK77</f>
        <v>△</v>
      </c>
      <c r="DL71" s="219" t="str">
        <f ca="1">IF(COUNTIF(空き状況確認テーブル!DL77:DN77,"×")&lt;&gt;0,"×",IF(COUNTIF(空き状況確認テーブル!DL77:DN77,"△")&lt;&gt;0,"△",IF(COUNTIF(空き状況確認テーブル!DL77:DN77,"△")&lt;&gt;0,"△","〇")))</f>
        <v>×</v>
      </c>
      <c r="DM71" s="220"/>
      <c r="DN71" s="221"/>
      <c r="DO71" s="222" t="str">
        <f ca="1">IF(COUNTIF(空き状況確認テーブル!DO77:DR77,"×")&lt;&gt;0,"×",IF(COUNTIF(空き状況確認テーブル!DO77:DR77,"△")&lt;&gt;0,"△",IF(COUNTIF(空き状況確認テーブル!DO77:DR77,"△")&lt;&gt;0,"△","〇")))</f>
        <v>×</v>
      </c>
      <c r="DP71" s="222"/>
      <c r="DQ71" s="222"/>
      <c r="DR71" s="222"/>
      <c r="DS71" s="222" t="str">
        <f ca="1">IF(COUNTIF(空き状況確認テーブル!DS77:DV77,"×")&lt;&gt;0,"×",IF(COUNTIF(空き状況確認テーブル!DS77:DV77,"△")&lt;&gt;0,"△",IF(COUNTIF(空き状況確認テーブル!DS77:DV77,"△")&lt;&gt;0,"△","〇")))</f>
        <v>×</v>
      </c>
      <c r="DT71" s="222"/>
      <c r="DU71" s="222"/>
      <c r="DV71" s="222"/>
      <c r="DW71" s="222" t="str">
        <f ca="1">IF(COUNTIF(空き状況確認テーブル!DW77:DZ77,"×")&lt;&gt;0,"×",IF(COUNTIF(空き状況確認テーブル!DW77:DZ77,"△")&lt;&gt;0,"△",IF(COUNTIF(空き状況確認テーブル!DW77:DZ77,"△")&lt;&gt;0,"△","〇")))</f>
        <v>×</v>
      </c>
      <c r="DX71" s="222"/>
      <c r="DY71" s="222"/>
      <c r="DZ71" s="222"/>
      <c r="EA71" s="219" t="str">
        <f ca="1">IF(COUNTIF(空き状況確認テーブル!EA77:EC77,"×")&lt;&gt;0,"×",IF(COUNTIF(空き状況確認テーブル!EA77:EC77,"△")&lt;&gt;0,"△",IF(COUNTIF(空き状況確認テーブル!EA77:EC77,"△")&lt;&gt;0,"△","〇")))</f>
        <v>△</v>
      </c>
      <c r="EB71" s="220"/>
      <c r="EC71" s="223"/>
      <c r="ED71" s="121" t="str">
        <f ca="1">空き状況確認テーブル!ED77</f>
        <v>×</v>
      </c>
      <c r="EE71" s="122" t="str">
        <f ca="1">空き状況確認テーブル!EE77</f>
        <v>×</v>
      </c>
      <c r="EF71" s="122" t="str">
        <f ca="1">空き状況確認テーブル!EF77</f>
        <v>×</v>
      </c>
      <c r="EG71" s="122" t="str">
        <f ca="1">空き状況確認テーブル!EG77</f>
        <v>×</v>
      </c>
      <c r="EH71" s="122" t="str">
        <f ca="1">空き状況確認テーブル!EH77</f>
        <v>×</v>
      </c>
      <c r="EI71" s="122" t="str">
        <f ca="1">空き状況確認テーブル!EI77</f>
        <v>×</v>
      </c>
      <c r="EJ71" s="219" t="str">
        <f ca="1">IF(COUNTIF(空き状況確認テーブル!EJ77:EL77,"×")&lt;&gt;0,"×",IF(COUNTIF(空き状況確認テーブル!EJ77:EL77,"△")&lt;&gt;0,"△",IF(COUNTIF(空き状況確認テーブル!EJ77:EL77,"△")&lt;&gt;0,"△","〇")))</f>
        <v>×</v>
      </c>
      <c r="EK71" s="220"/>
      <c r="EL71" s="221"/>
      <c r="EM71" s="222" t="str">
        <f ca="1">IF(COUNTIF(空き状況確認テーブル!EM77:EP77,"×")&lt;&gt;0,"×",IF(COUNTIF(空き状況確認テーブル!EM77:EP77,"△")&lt;&gt;0,"△",IF(COUNTIF(空き状況確認テーブル!EM77:EP77,"△")&lt;&gt;0,"△","〇")))</f>
        <v>×</v>
      </c>
      <c r="EN71" s="222"/>
      <c r="EO71" s="222"/>
      <c r="EP71" s="222"/>
      <c r="EQ71" s="222" t="str">
        <f ca="1">IF(COUNTIF(空き状況確認テーブル!EQ77:ET77,"×")&lt;&gt;0,"×",IF(COUNTIF(空き状況確認テーブル!EQ77:ET77,"△")&lt;&gt;0,"△",IF(COUNTIF(空き状況確認テーブル!EQ77:ET77,"△")&lt;&gt;0,"△","〇")))</f>
        <v>×</v>
      </c>
      <c r="ER71" s="222"/>
      <c r="ES71" s="222"/>
      <c r="ET71" s="222"/>
      <c r="EU71" s="222" t="str">
        <f ca="1">IF(COUNTIF(空き状況確認テーブル!EU77:EX77,"×")&lt;&gt;0,"×",IF(COUNTIF(空き状況確認テーブル!EU77:EX77,"△")&lt;&gt;0,"△",IF(COUNTIF(空き状況確認テーブル!EU77:EX77,"△")&lt;&gt;0,"△","〇")))</f>
        <v>×</v>
      </c>
      <c r="EV71" s="222"/>
      <c r="EW71" s="222"/>
      <c r="EX71" s="222"/>
      <c r="EY71" s="219" t="str">
        <f ca="1">IF(COUNTIF(空き状況確認テーブル!EY77:FA77,"×")&lt;&gt;0,"×",IF(COUNTIF(空き状況確認テーブル!EY77:FA77,"△")&lt;&gt;0,"△",IF(COUNTIF(空き状況確認テーブル!EY77:FA77,"△")&lt;&gt;0,"△","〇")))</f>
        <v>×</v>
      </c>
      <c r="EZ71" s="220"/>
      <c r="FA71" s="223"/>
      <c r="FB71" s="121" t="str">
        <f ca="1">空き状況確認テーブル!FB77</f>
        <v>×</v>
      </c>
      <c r="FC71" s="122" t="str">
        <f ca="1">空き状況確認テーブル!FC77</f>
        <v>×</v>
      </c>
      <c r="FD71" s="122" t="str">
        <f ca="1">空き状況確認テーブル!FD77</f>
        <v>×</v>
      </c>
      <c r="FE71" s="122" t="str">
        <f ca="1">空き状況確認テーブル!FE77</f>
        <v>×</v>
      </c>
      <c r="FF71" s="122" t="str">
        <f ca="1">空き状況確認テーブル!FF77</f>
        <v>×</v>
      </c>
      <c r="FG71" s="122" t="str">
        <f ca="1">空き状況確認テーブル!FG77</f>
        <v>×</v>
      </c>
      <c r="FH71" s="219" t="str">
        <f ca="1">IF(COUNTIF(空き状況確認テーブル!FH77:FJ77,"×")&lt;&gt;0,"×",IF(COUNTIF(空き状況確認テーブル!FH77:FJ77,"△")&lt;&gt;0,"△",IF(COUNTIF(空き状況確認テーブル!FH77:FJ77,"△")&lt;&gt;0,"△","〇")))</f>
        <v>×</v>
      </c>
      <c r="FI71" s="220"/>
      <c r="FJ71" s="221"/>
      <c r="FK71" s="222" t="str">
        <f ca="1">IF(COUNTIF(空き状況確認テーブル!FK77:FN77,"×")&lt;&gt;0,"×",IF(COUNTIF(空き状況確認テーブル!FK77:FN77,"△")&lt;&gt;0,"△",IF(COUNTIF(空き状況確認テーブル!FK77:FN77,"△")&lt;&gt;0,"△","〇")))</f>
        <v>×</v>
      </c>
      <c r="FL71" s="222"/>
      <c r="FM71" s="222"/>
      <c r="FN71" s="222"/>
      <c r="FO71" s="222" t="str">
        <f ca="1">IF(COUNTIF(空き状況確認テーブル!FO77:FR77,"×")&lt;&gt;0,"×",IF(COUNTIF(空き状況確認テーブル!FO77:FR77,"△")&lt;&gt;0,"△",IF(COUNTIF(空き状況確認テーブル!FO77:FR77,"△")&lt;&gt;0,"△","〇")))</f>
        <v>×</v>
      </c>
      <c r="FP71" s="222"/>
      <c r="FQ71" s="222"/>
      <c r="FR71" s="222"/>
      <c r="FS71" s="222" t="str">
        <f ca="1">IF(COUNTIF(空き状況確認テーブル!FS77:FV77,"×")&lt;&gt;0,"×",IF(COUNTIF(空き状況確認テーブル!FS77:FV77,"△")&lt;&gt;0,"△",IF(COUNTIF(空き状況確認テーブル!FS77:FV77,"△")&lt;&gt;0,"△","〇")))</f>
        <v>×</v>
      </c>
      <c r="FT71" s="222"/>
      <c r="FU71" s="222"/>
      <c r="FV71" s="222"/>
      <c r="FW71" s="219" t="str">
        <f ca="1">IF(COUNTIF(空き状況確認テーブル!FW77:FY77,"×")&lt;&gt;0,"×",IF(COUNTIF(空き状況確認テーブル!FW77:FY77,"△")&lt;&gt;0,"△",IF(COUNTIF(空き状況確認テーブル!FW77:FY77,"△")&lt;&gt;0,"△","〇")))</f>
        <v>×</v>
      </c>
      <c r="FX71" s="220"/>
      <c r="FY71" s="223"/>
    </row>
    <row r="72" spans="1:181">
      <c r="A72" s="17"/>
      <c r="B72" s="162" t="s">
        <v>361</v>
      </c>
      <c r="C72" s="202" t="s">
        <v>343</v>
      </c>
      <c r="D72" s="11" t="s">
        <v>216</v>
      </c>
      <c r="E72" s="10" t="str">
        <f>INDEX(施設情報!$D$1:$D$1000,MATCH(D72,施設情報!$C$1:$C$1000,0))</f>
        <v>1</v>
      </c>
      <c r="F72" s="11"/>
      <c r="G72" s="8" t="str">
        <f t="shared" si="29"/>
        <v>067-46391</v>
      </c>
      <c r="H72" s="10" t="str">
        <f t="shared" si="30"/>
        <v>067-46392</v>
      </c>
      <c r="I72" s="10" t="str">
        <f t="shared" si="31"/>
        <v>067-46393</v>
      </c>
      <c r="J72" s="10" t="str">
        <f t="shared" si="32"/>
        <v>067-46394</v>
      </c>
      <c r="K72" s="10" t="str">
        <f t="shared" si="33"/>
        <v>067-46395</v>
      </c>
      <c r="L72" s="10" t="str">
        <f t="shared" si="34"/>
        <v>067-46396</v>
      </c>
      <c r="M72" s="10" t="str">
        <f t="shared" si="35"/>
        <v>067-46397</v>
      </c>
      <c r="N72" s="121" t="str">
        <f ca="1">空き状況確認テーブル!N78</f>
        <v>△</v>
      </c>
      <c r="O72" s="122" t="str">
        <f ca="1">空き状況確認テーブル!O78</f>
        <v>△</v>
      </c>
      <c r="P72" s="122" t="str">
        <f ca="1">空き状況確認テーブル!P78</f>
        <v>△</v>
      </c>
      <c r="Q72" s="122" t="str">
        <f ca="1">空き状況確認テーブル!Q78</f>
        <v>△</v>
      </c>
      <c r="R72" s="122" t="str">
        <f ca="1">空き状況確認テーブル!R78</f>
        <v>△</v>
      </c>
      <c r="S72" s="122" t="str">
        <f ca="1">空き状況確認テーブル!S78</f>
        <v>△</v>
      </c>
      <c r="T72" s="219" t="str">
        <f ca="1">IF(COUNTIF(空き状況確認テーブル!T78:V78,"×")&lt;&gt;0,"×",IF(COUNTIF(空き状況確認テーブル!T78:V78,"△")&lt;&gt;0,"△",IF(COUNTIF(空き状況確認テーブル!T78:V78,"△")&lt;&gt;0,"△","〇")))</f>
        <v>×</v>
      </c>
      <c r="U72" s="220"/>
      <c r="V72" s="221"/>
      <c r="W72" s="222" t="str">
        <f ca="1">IF(COUNTIF(空き状況確認テーブル!W78:Z78,"×")&lt;&gt;0,"×",IF(COUNTIF(空き状況確認テーブル!W78:Z78,"△")&lt;&gt;0,"△",IF(COUNTIF(空き状況確認テーブル!W78:Z78,"△")&lt;&gt;0,"△","〇")))</f>
        <v>×</v>
      </c>
      <c r="X72" s="222"/>
      <c r="Y72" s="222"/>
      <c r="Z72" s="222"/>
      <c r="AA72" s="222" t="str">
        <f ca="1">IF(COUNTIF(空き状況確認テーブル!AA78:AD78,"×")&lt;&gt;0,"×",IF(COUNTIF(空き状況確認テーブル!AA78:AD78,"△")&lt;&gt;0,"△",IF(COUNTIF(空き状況確認テーブル!AA78:AD78,"△")&lt;&gt;0,"△","〇")))</f>
        <v>×</v>
      </c>
      <c r="AB72" s="222"/>
      <c r="AC72" s="222"/>
      <c r="AD72" s="222"/>
      <c r="AE72" s="222" t="str">
        <f ca="1">IF(COUNTIF(空き状況確認テーブル!AE78:AH78,"×")&lt;&gt;0,"×",IF(COUNTIF(空き状況確認テーブル!AE78:AH78,"△")&lt;&gt;0,"△",IF(COUNTIF(空き状況確認テーブル!AE78:AH78,"△")&lt;&gt;0,"△","〇")))</f>
        <v>×</v>
      </c>
      <c r="AF72" s="222"/>
      <c r="AG72" s="222"/>
      <c r="AH72" s="222"/>
      <c r="AI72" s="219" t="str">
        <f ca="1">IF(COUNTIF(空き状況確認テーブル!AI78:AK78,"×")&lt;&gt;0,"×",IF(COUNTIF(空き状況確認テーブル!AI78:AK78,"△")&lt;&gt;0,"△",IF(COUNTIF(空き状況確認テーブル!AI78:AK78,"△")&lt;&gt;0,"△","〇")))</f>
        <v>△</v>
      </c>
      <c r="AJ72" s="220"/>
      <c r="AK72" s="223"/>
      <c r="AL72" s="121" t="str">
        <f ca="1">空き状況確認テーブル!AL78</f>
        <v>△</v>
      </c>
      <c r="AM72" s="122" t="str">
        <f ca="1">空き状況確認テーブル!AM78</f>
        <v>△</v>
      </c>
      <c r="AN72" s="122" t="str">
        <f ca="1">空き状況確認テーブル!AN78</f>
        <v>△</v>
      </c>
      <c r="AO72" s="122" t="str">
        <f ca="1">空き状況確認テーブル!AO78</f>
        <v>△</v>
      </c>
      <c r="AP72" s="122" t="str">
        <f ca="1">空き状況確認テーブル!AP78</f>
        <v>△</v>
      </c>
      <c r="AQ72" s="122" t="str">
        <f ca="1">空き状況確認テーブル!AQ78</f>
        <v>△</v>
      </c>
      <c r="AR72" s="219" t="str">
        <f ca="1">IF(COUNTIF(空き状況確認テーブル!AR78:AT78,"×")&lt;&gt;0,"×",IF(COUNTIF(空き状況確認テーブル!AR78:AT78,"△")&lt;&gt;0,"△",IF(COUNTIF(空き状況確認テーブル!AR78:AT78,"△")&lt;&gt;0,"△","〇")))</f>
        <v>×</v>
      </c>
      <c r="AS72" s="220"/>
      <c r="AT72" s="221"/>
      <c r="AU72" s="222" t="str">
        <f ca="1">IF(COUNTIF(空き状況確認テーブル!AU78:AX78,"×")&lt;&gt;0,"×",IF(COUNTIF(空き状況確認テーブル!AU78:AX78,"△")&lt;&gt;0,"△",IF(COUNTIF(空き状況確認テーブル!AU78:AX78,"△")&lt;&gt;0,"△","〇")))</f>
        <v>×</v>
      </c>
      <c r="AV72" s="222"/>
      <c r="AW72" s="222"/>
      <c r="AX72" s="222"/>
      <c r="AY72" s="222" t="str">
        <f ca="1">IF(COUNTIF(空き状況確認テーブル!AY78:BB78,"×")&lt;&gt;0,"×",IF(COUNTIF(空き状況確認テーブル!AY78:BB78,"△")&lt;&gt;0,"△",IF(COUNTIF(空き状況確認テーブル!AY78:BB78,"△")&lt;&gt;0,"△","〇")))</f>
        <v>×</v>
      </c>
      <c r="AZ72" s="222"/>
      <c r="BA72" s="222"/>
      <c r="BB72" s="222"/>
      <c r="BC72" s="222" t="str">
        <f ca="1">IF(COUNTIF(空き状況確認テーブル!BC78:BF78,"×")&lt;&gt;0,"×",IF(COUNTIF(空き状況確認テーブル!BC78:BF78,"△")&lt;&gt;0,"△",IF(COUNTIF(空き状況確認テーブル!BC78:BF78,"△")&lt;&gt;0,"△","〇")))</f>
        <v>×</v>
      </c>
      <c r="BD72" s="222"/>
      <c r="BE72" s="222"/>
      <c r="BF72" s="222"/>
      <c r="BG72" s="219" t="str">
        <f ca="1">IF(COUNTIF(空き状況確認テーブル!BG78:BI78,"×")&lt;&gt;0,"×",IF(COUNTIF(空き状況確認テーブル!BG78:BI78,"△")&lt;&gt;0,"△",IF(COUNTIF(空き状況確認テーブル!BG78:BI78,"△")&lt;&gt;0,"△","〇")))</f>
        <v>△</v>
      </c>
      <c r="BH72" s="220"/>
      <c r="BI72" s="223"/>
      <c r="BJ72" s="121" t="str">
        <f ca="1">空き状況確認テーブル!BJ78</f>
        <v>△</v>
      </c>
      <c r="BK72" s="122" t="str">
        <f ca="1">空き状況確認テーブル!BK78</f>
        <v>△</v>
      </c>
      <c r="BL72" s="122" t="str">
        <f ca="1">空き状況確認テーブル!BL78</f>
        <v>△</v>
      </c>
      <c r="BM72" s="122" t="str">
        <f ca="1">空き状況確認テーブル!BM78</f>
        <v>△</v>
      </c>
      <c r="BN72" s="122" t="str">
        <f ca="1">空き状況確認テーブル!BN78</f>
        <v>△</v>
      </c>
      <c r="BO72" s="122" t="str">
        <f ca="1">空き状況確認テーブル!BO78</f>
        <v>△</v>
      </c>
      <c r="BP72" s="219" t="str">
        <f ca="1">IF(COUNTIF(空き状況確認テーブル!BP78:BR78,"×")&lt;&gt;0,"×",IF(COUNTIF(空き状況確認テーブル!BP78:BR78,"△")&lt;&gt;0,"△",IF(COUNTIF(空き状況確認テーブル!BP78:BR78,"△")&lt;&gt;0,"△","〇")))</f>
        <v>×</v>
      </c>
      <c r="BQ72" s="220"/>
      <c r="BR72" s="221"/>
      <c r="BS72" s="222" t="str">
        <f ca="1">IF(COUNTIF(空き状況確認テーブル!BS78:BV78,"×")&lt;&gt;0,"×",IF(COUNTIF(空き状況確認テーブル!BS78:BV78,"△")&lt;&gt;0,"△",IF(COUNTIF(空き状況確認テーブル!BS78:BV78,"△")&lt;&gt;0,"△","〇")))</f>
        <v>×</v>
      </c>
      <c r="BT72" s="222"/>
      <c r="BU72" s="222"/>
      <c r="BV72" s="222"/>
      <c r="BW72" s="222" t="str">
        <f ca="1">IF(COUNTIF(空き状況確認テーブル!BW78:BZ78,"×")&lt;&gt;0,"×",IF(COUNTIF(空き状況確認テーブル!BW78:BZ78,"△")&lt;&gt;0,"△",IF(COUNTIF(空き状況確認テーブル!BW78:BZ78,"△")&lt;&gt;0,"△","〇")))</f>
        <v>×</v>
      </c>
      <c r="BX72" s="222"/>
      <c r="BY72" s="222"/>
      <c r="BZ72" s="222"/>
      <c r="CA72" s="222" t="str">
        <f ca="1">IF(COUNTIF(空き状況確認テーブル!CA78:CD78,"×")&lt;&gt;0,"×",IF(COUNTIF(空き状況確認テーブル!CA78:CD78,"△")&lt;&gt;0,"△",IF(COUNTIF(空き状況確認テーブル!CA78:CD78,"△")&lt;&gt;0,"△","〇")))</f>
        <v>×</v>
      </c>
      <c r="CB72" s="222"/>
      <c r="CC72" s="222"/>
      <c r="CD72" s="222"/>
      <c r="CE72" s="219" t="str">
        <f ca="1">IF(COUNTIF(空き状況確認テーブル!CE78:CG78,"×")&lt;&gt;0,"×",IF(COUNTIF(空き状況確認テーブル!CE78:CG78,"△")&lt;&gt;0,"△",IF(COUNTIF(空き状況確認テーブル!CE78:CG78,"△")&lt;&gt;0,"△","〇")))</f>
        <v>△</v>
      </c>
      <c r="CF72" s="220"/>
      <c r="CG72" s="223"/>
      <c r="CH72" s="187" t="str">
        <f ca="1">空き状況確認テーブル!CH78</f>
        <v>△</v>
      </c>
      <c r="CI72" s="122" t="str">
        <f ca="1">空き状況確認テーブル!CI78</f>
        <v>△</v>
      </c>
      <c r="CJ72" s="122" t="str">
        <f ca="1">空き状況確認テーブル!CJ78</f>
        <v>△</v>
      </c>
      <c r="CK72" s="122" t="str">
        <f ca="1">空き状況確認テーブル!CK78</f>
        <v>△</v>
      </c>
      <c r="CL72" s="122" t="str">
        <f ca="1">空き状況確認テーブル!CL78</f>
        <v>△</v>
      </c>
      <c r="CM72" s="122" t="str">
        <f ca="1">空き状況確認テーブル!CM78</f>
        <v>△</v>
      </c>
      <c r="CN72" s="219" t="str">
        <f ca="1">IF(COUNTIF(空き状況確認テーブル!CN78:CP78,"×")&lt;&gt;0,"×",IF(COUNTIF(空き状況確認テーブル!CN78:CP78,"△")&lt;&gt;0,"△",IF(COUNTIF(空き状況確認テーブル!CN78:CP78,"△")&lt;&gt;0,"△","〇")))</f>
        <v>×</v>
      </c>
      <c r="CO72" s="220"/>
      <c r="CP72" s="221"/>
      <c r="CQ72" s="222" t="str">
        <f ca="1">IF(COUNTIF(空き状況確認テーブル!CQ78:CT78,"×")&lt;&gt;0,"×",IF(COUNTIF(空き状況確認テーブル!CQ78:CT78,"△")&lt;&gt;0,"△",IF(COUNTIF(空き状況確認テーブル!CQ78:CT78,"△")&lt;&gt;0,"△","〇")))</f>
        <v>×</v>
      </c>
      <c r="CR72" s="222"/>
      <c r="CS72" s="222"/>
      <c r="CT72" s="222"/>
      <c r="CU72" s="222" t="str">
        <f ca="1">IF(COUNTIF(空き状況確認テーブル!CU78:CX78,"×")&lt;&gt;0,"×",IF(COUNTIF(空き状況確認テーブル!CU78:CX78,"△")&lt;&gt;0,"△",IF(COUNTIF(空き状況確認テーブル!CU78:CX78,"△")&lt;&gt;0,"△","〇")))</f>
        <v>×</v>
      </c>
      <c r="CV72" s="222"/>
      <c r="CW72" s="222"/>
      <c r="CX72" s="222"/>
      <c r="CY72" s="222" t="str">
        <f ca="1">IF(COUNTIF(空き状況確認テーブル!CY78:DB78,"×")&lt;&gt;0,"×",IF(COUNTIF(空き状況確認テーブル!CY78:DB78,"△")&lt;&gt;0,"△",IF(COUNTIF(空き状況確認テーブル!CY78:DB78,"△")&lt;&gt;0,"△","〇")))</f>
        <v>×</v>
      </c>
      <c r="CZ72" s="222"/>
      <c r="DA72" s="222"/>
      <c r="DB72" s="222"/>
      <c r="DC72" s="219" t="str">
        <f ca="1">IF(COUNTIF(空き状況確認テーブル!DC78:DE78,"×")&lt;&gt;0,"×",IF(COUNTIF(空き状況確認テーブル!DC78:DE78,"△")&lt;&gt;0,"△",IF(COUNTIF(空き状況確認テーブル!DC78:DE78,"△")&lt;&gt;0,"△","〇")))</f>
        <v>△</v>
      </c>
      <c r="DD72" s="220"/>
      <c r="DE72" s="223"/>
      <c r="DF72" s="121" t="str">
        <f ca="1">空き状況確認テーブル!DF78</f>
        <v>△</v>
      </c>
      <c r="DG72" s="122" t="str">
        <f ca="1">空き状況確認テーブル!DG78</f>
        <v>△</v>
      </c>
      <c r="DH72" s="122" t="str">
        <f ca="1">空き状況確認テーブル!DH78</f>
        <v>△</v>
      </c>
      <c r="DI72" s="122" t="str">
        <f ca="1">空き状況確認テーブル!DI78</f>
        <v>△</v>
      </c>
      <c r="DJ72" s="122" t="str">
        <f ca="1">空き状況確認テーブル!DJ78</f>
        <v>△</v>
      </c>
      <c r="DK72" s="122" t="str">
        <f ca="1">空き状況確認テーブル!DK78</f>
        <v>△</v>
      </c>
      <c r="DL72" s="219" t="str">
        <f ca="1">IF(COUNTIF(空き状況確認テーブル!DL78:DN78,"×")&lt;&gt;0,"×",IF(COUNTIF(空き状況確認テーブル!DL78:DN78,"△")&lt;&gt;0,"△",IF(COUNTIF(空き状況確認テーブル!DL78:DN78,"△")&lt;&gt;0,"△","〇")))</f>
        <v>×</v>
      </c>
      <c r="DM72" s="220"/>
      <c r="DN72" s="221"/>
      <c r="DO72" s="222" t="str">
        <f ca="1">IF(COUNTIF(空き状況確認テーブル!DO78:DR78,"×")&lt;&gt;0,"×",IF(COUNTIF(空き状況確認テーブル!DO78:DR78,"△")&lt;&gt;0,"△",IF(COUNTIF(空き状況確認テーブル!DO78:DR78,"△")&lt;&gt;0,"△","〇")))</f>
        <v>×</v>
      </c>
      <c r="DP72" s="222"/>
      <c r="DQ72" s="222"/>
      <c r="DR72" s="222"/>
      <c r="DS72" s="222" t="str">
        <f ca="1">IF(COUNTIF(空き状況確認テーブル!DS78:DV78,"×")&lt;&gt;0,"×",IF(COUNTIF(空き状況確認テーブル!DS78:DV78,"△")&lt;&gt;0,"△",IF(COUNTIF(空き状況確認テーブル!DS78:DV78,"△")&lt;&gt;0,"△","〇")))</f>
        <v>×</v>
      </c>
      <c r="DT72" s="222"/>
      <c r="DU72" s="222"/>
      <c r="DV72" s="222"/>
      <c r="DW72" s="222" t="str">
        <f ca="1">IF(COUNTIF(空き状況確認テーブル!DW78:DZ78,"×")&lt;&gt;0,"×",IF(COUNTIF(空き状況確認テーブル!DW78:DZ78,"△")&lt;&gt;0,"△",IF(COUNTIF(空き状況確認テーブル!DW78:DZ78,"△")&lt;&gt;0,"△","〇")))</f>
        <v>×</v>
      </c>
      <c r="DX72" s="222"/>
      <c r="DY72" s="222"/>
      <c r="DZ72" s="222"/>
      <c r="EA72" s="219" t="str">
        <f ca="1">IF(COUNTIF(空き状況確認テーブル!EA78:EC78,"×")&lt;&gt;0,"×",IF(COUNTIF(空き状況確認テーブル!EA78:EC78,"△")&lt;&gt;0,"△",IF(COUNTIF(空き状況確認テーブル!EA78:EC78,"△")&lt;&gt;0,"△","〇")))</f>
        <v>△</v>
      </c>
      <c r="EB72" s="220"/>
      <c r="EC72" s="223"/>
      <c r="ED72" s="121" t="str">
        <f ca="1">空き状況確認テーブル!ED78</f>
        <v>×</v>
      </c>
      <c r="EE72" s="122" t="str">
        <f ca="1">空き状況確認テーブル!EE78</f>
        <v>×</v>
      </c>
      <c r="EF72" s="122" t="str">
        <f ca="1">空き状況確認テーブル!EF78</f>
        <v>×</v>
      </c>
      <c r="EG72" s="122" t="str">
        <f ca="1">空き状況確認テーブル!EG78</f>
        <v>×</v>
      </c>
      <c r="EH72" s="122" t="str">
        <f ca="1">空き状況確認テーブル!EH78</f>
        <v>×</v>
      </c>
      <c r="EI72" s="122" t="str">
        <f ca="1">空き状況確認テーブル!EI78</f>
        <v>×</v>
      </c>
      <c r="EJ72" s="219" t="str">
        <f ca="1">IF(COUNTIF(空き状況確認テーブル!EJ78:EL78,"×")&lt;&gt;0,"×",IF(COUNTIF(空き状況確認テーブル!EJ78:EL78,"△")&lt;&gt;0,"△",IF(COUNTIF(空き状況確認テーブル!EJ78:EL78,"△")&lt;&gt;0,"△","〇")))</f>
        <v>×</v>
      </c>
      <c r="EK72" s="220"/>
      <c r="EL72" s="221"/>
      <c r="EM72" s="222" t="str">
        <f ca="1">IF(COUNTIF(空き状況確認テーブル!EM78:EP78,"×")&lt;&gt;0,"×",IF(COUNTIF(空き状況確認テーブル!EM78:EP78,"△")&lt;&gt;0,"△",IF(COUNTIF(空き状況確認テーブル!EM78:EP78,"△")&lt;&gt;0,"△","〇")))</f>
        <v>×</v>
      </c>
      <c r="EN72" s="222"/>
      <c r="EO72" s="222"/>
      <c r="EP72" s="222"/>
      <c r="EQ72" s="222" t="str">
        <f ca="1">IF(COUNTIF(空き状況確認テーブル!EQ78:ET78,"×")&lt;&gt;0,"×",IF(COUNTIF(空き状況確認テーブル!EQ78:ET78,"△")&lt;&gt;0,"△",IF(COUNTIF(空き状況確認テーブル!EQ78:ET78,"△")&lt;&gt;0,"△","〇")))</f>
        <v>×</v>
      </c>
      <c r="ER72" s="222"/>
      <c r="ES72" s="222"/>
      <c r="ET72" s="222"/>
      <c r="EU72" s="222" t="str">
        <f ca="1">IF(COUNTIF(空き状況確認テーブル!EU78:EX78,"×")&lt;&gt;0,"×",IF(COUNTIF(空き状況確認テーブル!EU78:EX78,"△")&lt;&gt;0,"△",IF(COUNTIF(空き状況確認テーブル!EU78:EX78,"△")&lt;&gt;0,"△","〇")))</f>
        <v>×</v>
      </c>
      <c r="EV72" s="222"/>
      <c r="EW72" s="222"/>
      <c r="EX72" s="222"/>
      <c r="EY72" s="219" t="str">
        <f ca="1">IF(COUNTIF(空き状況確認テーブル!EY78:FA78,"×")&lt;&gt;0,"×",IF(COUNTIF(空き状況確認テーブル!EY78:FA78,"△")&lt;&gt;0,"△",IF(COUNTIF(空き状況確認テーブル!EY78:FA78,"△")&lt;&gt;0,"△","〇")))</f>
        <v>×</v>
      </c>
      <c r="EZ72" s="220"/>
      <c r="FA72" s="223"/>
      <c r="FB72" s="121" t="str">
        <f ca="1">空き状況確認テーブル!FB78</f>
        <v>×</v>
      </c>
      <c r="FC72" s="122" t="str">
        <f ca="1">空き状況確認テーブル!FC78</f>
        <v>×</v>
      </c>
      <c r="FD72" s="122" t="str">
        <f ca="1">空き状況確認テーブル!FD78</f>
        <v>×</v>
      </c>
      <c r="FE72" s="122" t="str">
        <f ca="1">空き状況確認テーブル!FE78</f>
        <v>×</v>
      </c>
      <c r="FF72" s="122" t="str">
        <f ca="1">空き状況確認テーブル!FF78</f>
        <v>×</v>
      </c>
      <c r="FG72" s="122" t="str">
        <f ca="1">空き状況確認テーブル!FG78</f>
        <v>×</v>
      </c>
      <c r="FH72" s="219" t="str">
        <f ca="1">IF(COUNTIF(空き状況確認テーブル!FH78:FJ78,"×")&lt;&gt;0,"×",IF(COUNTIF(空き状況確認テーブル!FH78:FJ78,"△")&lt;&gt;0,"△",IF(COUNTIF(空き状況確認テーブル!FH78:FJ78,"△")&lt;&gt;0,"△","〇")))</f>
        <v>×</v>
      </c>
      <c r="FI72" s="220"/>
      <c r="FJ72" s="221"/>
      <c r="FK72" s="222" t="str">
        <f ca="1">IF(COUNTIF(空き状況確認テーブル!FK78:FN78,"×")&lt;&gt;0,"×",IF(COUNTIF(空き状況確認テーブル!FK78:FN78,"△")&lt;&gt;0,"△",IF(COUNTIF(空き状況確認テーブル!FK78:FN78,"△")&lt;&gt;0,"△","〇")))</f>
        <v>×</v>
      </c>
      <c r="FL72" s="222"/>
      <c r="FM72" s="222"/>
      <c r="FN72" s="222"/>
      <c r="FO72" s="222" t="str">
        <f ca="1">IF(COUNTIF(空き状況確認テーブル!FO78:FR78,"×")&lt;&gt;0,"×",IF(COUNTIF(空き状況確認テーブル!FO78:FR78,"△")&lt;&gt;0,"△",IF(COUNTIF(空き状況確認テーブル!FO78:FR78,"△")&lt;&gt;0,"△","〇")))</f>
        <v>×</v>
      </c>
      <c r="FP72" s="222"/>
      <c r="FQ72" s="222"/>
      <c r="FR72" s="222"/>
      <c r="FS72" s="222" t="str">
        <f ca="1">IF(COUNTIF(空き状況確認テーブル!FS78:FV78,"×")&lt;&gt;0,"×",IF(COUNTIF(空き状況確認テーブル!FS78:FV78,"△")&lt;&gt;0,"△",IF(COUNTIF(空き状況確認テーブル!FS78:FV78,"△")&lt;&gt;0,"△","〇")))</f>
        <v>×</v>
      </c>
      <c r="FT72" s="222"/>
      <c r="FU72" s="222"/>
      <c r="FV72" s="222"/>
      <c r="FW72" s="219" t="str">
        <f ca="1">IF(COUNTIF(空き状況確認テーブル!FW78:FY78,"×")&lt;&gt;0,"×",IF(COUNTIF(空き状況確認テーブル!FW78:FY78,"△")&lt;&gt;0,"△",IF(COUNTIF(空き状況確認テーブル!FW78:FY78,"△")&lt;&gt;0,"△","〇")))</f>
        <v>×</v>
      </c>
      <c r="FX72" s="220"/>
      <c r="FY72" s="223"/>
    </row>
    <row r="73" spans="1:181">
      <c r="A73" s="17"/>
      <c r="B73" s="163" t="s">
        <v>362</v>
      </c>
      <c r="C73" s="202" t="s">
        <v>344</v>
      </c>
      <c r="D73" s="11" t="s">
        <v>217</v>
      </c>
      <c r="E73" s="10" t="str">
        <f>INDEX(施設情報!$D$1:$D$1000,MATCH(D73,施設情報!$C$1:$C$1000,0))</f>
        <v>1</v>
      </c>
      <c r="F73" s="11"/>
      <c r="G73" s="8" t="str">
        <f>$D73&amp;"-"&amp;$N$5</f>
        <v>068-46391</v>
      </c>
      <c r="H73" s="10" t="str">
        <f t="shared" si="30"/>
        <v>068-46392</v>
      </c>
      <c r="I73" s="10" t="str">
        <f t="shared" si="31"/>
        <v>068-46393</v>
      </c>
      <c r="J73" s="10" t="str">
        <f t="shared" si="32"/>
        <v>068-46394</v>
      </c>
      <c r="K73" s="10" t="str">
        <f t="shared" si="33"/>
        <v>068-46395</v>
      </c>
      <c r="L73" s="10" t="str">
        <f t="shared" si="34"/>
        <v>068-46396</v>
      </c>
      <c r="M73" s="10" t="str">
        <f t="shared" si="35"/>
        <v>068-46397</v>
      </c>
      <c r="N73" s="121" t="str">
        <f ca="1">空き状況確認テーブル!N79</f>
        <v>△</v>
      </c>
      <c r="O73" s="122" t="str">
        <f ca="1">空き状況確認テーブル!O79</f>
        <v>△</v>
      </c>
      <c r="P73" s="122" t="str">
        <f ca="1">空き状況確認テーブル!P79</f>
        <v>△</v>
      </c>
      <c r="Q73" s="122" t="str">
        <f ca="1">空き状況確認テーブル!Q79</f>
        <v>△</v>
      </c>
      <c r="R73" s="122" t="str">
        <f ca="1">空き状況確認テーブル!R79</f>
        <v>△</v>
      </c>
      <c r="S73" s="122" t="str">
        <f ca="1">空き状況確認テーブル!S79</f>
        <v>△</v>
      </c>
      <c r="T73" s="219" t="str">
        <f ca="1">IF(COUNTIF(空き状況確認テーブル!T79:V79,"×")&lt;&gt;0,"×",IF(COUNTIF(空き状況確認テーブル!T79:V79,"△")&lt;&gt;0,"△",IF(COUNTIF(空き状況確認テーブル!T79:V79,"△")&lt;&gt;0,"△","〇")))</f>
        <v>×</v>
      </c>
      <c r="U73" s="220"/>
      <c r="V73" s="221"/>
      <c r="W73" s="222" t="str">
        <f ca="1">IF(COUNTIF(空き状況確認テーブル!W79:Z79,"×")&lt;&gt;0,"×",IF(COUNTIF(空き状況確認テーブル!W79:Z79,"△")&lt;&gt;0,"△",IF(COUNTIF(空き状況確認テーブル!W79:Z79,"△")&lt;&gt;0,"△","〇")))</f>
        <v>×</v>
      </c>
      <c r="X73" s="222"/>
      <c r="Y73" s="222"/>
      <c r="Z73" s="222"/>
      <c r="AA73" s="222" t="str">
        <f ca="1">IF(COUNTIF(空き状況確認テーブル!AA79:AD79,"×")&lt;&gt;0,"×",IF(COUNTIF(空き状況確認テーブル!AA79:AD79,"△")&lt;&gt;0,"△",IF(COUNTIF(空き状況確認テーブル!AA79:AD79,"△")&lt;&gt;0,"△","〇")))</f>
        <v>×</v>
      </c>
      <c r="AB73" s="222"/>
      <c r="AC73" s="222"/>
      <c r="AD73" s="222"/>
      <c r="AE73" s="222" t="str">
        <f ca="1">IF(COUNTIF(空き状況確認テーブル!AE79:AH79,"×")&lt;&gt;0,"×",IF(COUNTIF(空き状況確認テーブル!AE79:AH79,"△")&lt;&gt;0,"△",IF(COUNTIF(空き状況確認テーブル!AE79:AH79,"△")&lt;&gt;0,"△","〇")))</f>
        <v>×</v>
      </c>
      <c r="AF73" s="222"/>
      <c r="AG73" s="222"/>
      <c r="AH73" s="222"/>
      <c r="AI73" s="219" t="str">
        <f ca="1">IF(COUNTIF(空き状況確認テーブル!AI79:AK79,"×")&lt;&gt;0,"×",IF(COUNTIF(空き状況確認テーブル!AI79:AK79,"△")&lt;&gt;0,"△",IF(COUNTIF(空き状況確認テーブル!AI79:AK79,"△")&lt;&gt;0,"△","〇")))</f>
        <v>△</v>
      </c>
      <c r="AJ73" s="220"/>
      <c r="AK73" s="223"/>
      <c r="AL73" s="121" t="str">
        <f ca="1">空き状況確認テーブル!AL79</f>
        <v>△</v>
      </c>
      <c r="AM73" s="122" t="str">
        <f ca="1">空き状況確認テーブル!AM79</f>
        <v>△</v>
      </c>
      <c r="AN73" s="122" t="str">
        <f ca="1">空き状況確認テーブル!AN79</f>
        <v>△</v>
      </c>
      <c r="AO73" s="122" t="str">
        <f ca="1">空き状況確認テーブル!AO79</f>
        <v>△</v>
      </c>
      <c r="AP73" s="122" t="str">
        <f ca="1">空き状況確認テーブル!AP79</f>
        <v>△</v>
      </c>
      <c r="AQ73" s="122" t="str">
        <f ca="1">空き状況確認テーブル!AQ79</f>
        <v>△</v>
      </c>
      <c r="AR73" s="219" t="str">
        <f ca="1">IF(COUNTIF(空き状況確認テーブル!AR79:AT79,"×")&lt;&gt;0,"×",IF(COUNTIF(空き状況確認テーブル!AR79:AT79,"△")&lt;&gt;0,"△",IF(COUNTIF(空き状況確認テーブル!AR79:AT79,"△")&lt;&gt;0,"△","〇")))</f>
        <v>×</v>
      </c>
      <c r="AS73" s="220"/>
      <c r="AT73" s="221"/>
      <c r="AU73" s="222" t="str">
        <f ca="1">IF(COUNTIF(空き状況確認テーブル!AU79:AX79,"×")&lt;&gt;0,"×",IF(COUNTIF(空き状況確認テーブル!AU79:AX79,"△")&lt;&gt;0,"△",IF(COUNTIF(空き状況確認テーブル!AU79:AX79,"△")&lt;&gt;0,"△","〇")))</f>
        <v>×</v>
      </c>
      <c r="AV73" s="222"/>
      <c r="AW73" s="222"/>
      <c r="AX73" s="222"/>
      <c r="AY73" s="222" t="str">
        <f ca="1">IF(COUNTIF(空き状況確認テーブル!AY79:BB79,"×")&lt;&gt;0,"×",IF(COUNTIF(空き状況確認テーブル!AY79:BB79,"△")&lt;&gt;0,"△",IF(COUNTIF(空き状況確認テーブル!AY79:BB79,"△")&lt;&gt;0,"△","〇")))</f>
        <v>×</v>
      </c>
      <c r="AZ73" s="222"/>
      <c r="BA73" s="222"/>
      <c r="BB73" s="222"/>
      <c r="BC73" s="222" t="str">
        <f ca="1">IF(COUNTIF(空き状況確認テーブル!BC79:BF79,"×")&lt;&gt;0,"×",IF(COUNTIF(空き状況確認テーブル!BC79:BF79,"△")&lt;&gt;0,"△",IF(COUNTIF(空き状況確認テーブル!BC79:BF79,"△")&lt;&gt;0,"△","〇")))</f>
        <v>×</v>
      </c>
      <c r="BD73" s="222"/>
      <c r="BE73" s="222"/>
      <c r="BF73" s="222"/>
      <c r="BG73" s="219" t="str">
        <f ca="1">IF(COUNTIF(空き状況確認テーブル!BG79:BI79,"×")&lt;&gt;0,"×",IF(COUNTIF(空き状況確認テーブル!BG79:BI79,"△")&lt;&gt;0,"△",IF(COUNTIF(空き状況確認テーブル!BG79:BI79,"△")&lt;&gt;0,"△","〇")))</f>
        <v>△</v>
      </c>
      <c r="BH73" s="220"/>
      <c r="BI73" s="223"/>
      <c r="BJ73" s="121" t="str">
        <f ca="1">空き状況確認テーブル!BJ79</f>
        <v>△</v>
      </c>
      <c r="BK73" s="122" t="str">
        <f ca="1">空き状況確認テーブル!BK79</f>
        <v>△</v>
      </c>
      <c r="BL73" s="122" t="str">
        <f ca="1">空き状況確認テーブル!BL79</f>
        <v>△</v>
      </c>
      <c r="BM73" s="122" t="str">
        <f ca="1">空き状況確認テーブル!BM79</f>
        <v>△</v>
      </c>
      <c r="BN73" s="122" t="str">
        <f ca="1">空き状況確認テーブル!BN79</f>
        <v>△</v>
      </c>
      <c r="BO73" s="122" t="str">
        <f ca="1">空き状況確認テーブル!BO79</f>
        <v>△</v>
      </c>
      <c r="BP73" s="219" t="str">
        <f ca="1">IF(COUNTIF(空き状況確認テーブル!BP79:BR79,"×")&lt;&gt;0,"×",IF(COUNTIF(空き状況確認テーブル!BP79:BR79,"△")&lt;&gt;0,"△",IF(COUNTIF(空き状況確認テーブル!BP79:BR79,"△")&lt;&gt;0,"△","〇")))</f>
        <v>×</v>
      </c>
      <c r="BQ73" s="220"/>
      <c r="BR73" s="221"/>
      <c r="BS73" s="222" t="str">
        <f ca="1">IF(COUNTIF(空き状況確認テーブル!BS79:BV79,"×")&lt;&gt;0,"×",IF(COUNTIF(空き状況確認テーブル!BS79:BV79,"△")&lt;&gt;0,"△",IF(COUNTIF(空き状況確認テーブル!BS79:BV79,"△")&lt;&gt;0,"△","〇")))</f>
        <v>×</v>
      </c>
      <c r="BT73" s="222"/>
      <c r="BU73" s="222"/>
      <c r="BV73" s="222"/>
      <c r="BW73" s="222" t="str">
        <f ca="1">IF(COUNTIF(空き状況確認テーブル!BW79:BZ79,"×")&lt;&gt;0,"×",IF(COUNTIF(空き状況確認テーブル!BW79:BZ79,"△")&lt;&gt;0,"△",IF(COUNTIF(空き状況確認テーブル!BW79:BZ79,"△")&lt;&gt;0,"△","〇")))</f>
        <v>×</v>
      </c>
      <c r="BX73" s="222"/>
      <c r="BY73" s="222"/>
      <c r="BZ73" s="222"/>
      <c r="CA73" s="222" t="str">
        <f ca="1">IF(COUNTIF(空き状況確認テーブル!CA79:CD79,"×")&lt;&gt;0,"×",IF(COUNTIF(空き状況確認テーブル!CA79:CD79,"△")&lt;&gt;0,"△",IF(COUNTIF(空き状況確認テーブル!CA79:CD79,"△")&lt;&gt;0,"△","〇")))</f>
        <v>×</v>
      </c>
      <c r="CB73" s="222"/>
      <c r="CC73" s="222"/>
      <c r="CD73" s="222"/>
      <c r="CE73" s="219" t="str">
        <f ca="1">IF(COUNTIF(空き状況確認テーブル!CE79:CG79,"×")&lt;&gt;0,"×",IF(COUNTIF(空き状況確認テーブル!CE79:CG79,"△")&lt;&gt;0,"△",IF(COUNTIF(空き状況確認テーブル!CE79:CG79,"△")&lt;&gt;0,"△","〇")))</f>
        <v>△</v>
      </c>
      <c r="CF73" s="220"/>
      <c r="CG73" s="223"/>
      <c r="CH73" s="187" t="str">
        <f ca="1">空き状況確認テーブル!CH79</f>
        <v>△</v>
      </c>
      <c r="CI73" s="122" t="str">
        <f ca="1">空き状況確認テーブル!CI79</f>
        <v>△</v>
      </c>
      <c r="CJ73" s="122" t="str">
        <f ca="1">空き状況確認テーブル!CJ79</f>
        <v>△</v>
      </c>
      <c r="CK73" s="122" t="str">
        <f ca="1">空き状況確認テーブル!CK79</f>
        <v>△</v>
      </c>
      <c r="CL73" s="122" t="str">
        <f ca="1">空き状況確認テーブル!CL79</f>
        <v>△</v>
      </c>
      <c r="CM73" s="122" t="str">
        <f ca="1">空き状況確認テーブル!CM79</f>
        <v>△</v>
      </c>
      <c r="CN73" s="219" t="str">
        <f ca="1">IF(COUNTIF(空き状況確認テーブル!CN79:CP79,"×")&lt;&gt;0,"×",IF(COUNTIF(空き状況確認テーブル!CN79:CP79,"△")&lt;&gt;0,"△",IF(COUNTIF(空き状況確認テーブル!CN79:CP79,"△")&lt;&gt;0,"△","〇")))</f>
        <v>×</v>
      </c>
      <c r="CO73" s="220"/>
      <c r="CP73" s="221"/>
      <c r="CQ73" s="222" t="str">
        <f ca="1">IF(COUNTIF(空き状況確認テーブル!CQ79:CT79,"×")&lt;&gt;0,"×",IF(COUNTIF(空き状況確認テーブル!CQ79:CT79,"△")&lt;&gt;0,"△",IF(COUNTIF(空き状況確認テーブル!CQ79:CT79,"△")&lt;&gt;0,"△","〇")))</f>
        <v>×</v>
      </c>
      <c r="CR73" s="222"/>
      <c r="CS73" s="222"/>
      <c r="CT73" s="222"/>
      <c r="CU73" s="222" t="str">
        <f ca="1">IF(COUNTIF(空き状況確認テーブル!CU79:CX79,"×")&lt;&gt;0,"×",IF(COUNTIF(空き状況確認テーブル!CU79:CX79,"△")&lt;&gt;0,"△",IF(COUNTIF(空き状況確認テーブル!CU79:CX79,"△")&lt;&gt;0,"△","〇")))</f>
        <v>×</v>
      </c>
      <c r="CV73" s="222"/>
      <c r="CW73" s="222"/>
      <c r="CX73" s="222"/>
      <c r="CY73" s="222" t="str">
        <f ca="1">IF(COUNTIF(空き状況確認テーブル!CY79:DB79,"×")&lt;&gt;0,"×",IF(COUNTIF(空き状況確認テーブル!CY79:DB79,"△")&lt;&gt;0,"△",IF(COUNTIF(空き状況確認テーブル!CY79:DB79,"△")&lt;&gt;0,"△","〇")))</f>
        <v>×</v>
      </c>
      <c r="CZ73" s="222"/>
      <c r="DA73" s="222"/>
      <c r="DB73" s="222"/>
      <c r="DC73" s="219" t="str">
        <f ca="1">IF(COUNTIF(空き状況確認テーブル!DC79:DE79,"×")&lt;&gt;0,"×",IF(COUNTIF(空き状況確認テーブル!DC79:DE79,"△")&lt;&gt;0,"△",IF(COUNTIF(空き状況確認テーブル!DC79:DE79,"△")&lt;&gt;0,"△","〇")))</f>
        <v>△</v>
      </c>
      <c r="DD73" s="220"/>
      <c r="DE73" s="223"/>
      <c r="DF73" s="121" t="str">
        <f ca="1">空き状況確認テーブル!DF79</f>
        <v>△</v>
      </c>
      <c r="DG73" s="122" t="str">
        <f ca="1">空き状況確認テーブル!DG79</f>
        <v>△</v>
      </c>
      <c r="DH73" s="122" t="str">
        <f ca="1">空き状況確認テーブル!DH79</f>
        <v>△</v>
      </c>
      <c r="DI73" s="122" t="str">
        <f ca="1">空き状況確認テーブル!DI79</f>
        <v>△</v>
      </c>
      <c r="DJ73" s="122" t="str">
        <f ca="1">空き状況確認テーブル!DJ79</f>
        <v>△</v>
      </c>
      <c r="DK73" s="122" t="str">
        <f ca="1">空き状況確認テーブル!DK79</f>
        <v>△</v>
      </c>
      <c r="DL73" s="219" t="str">
        <f ca="1">IF(COUNTIF(空き状況確認テーブル!DL79:DN79,"×")&lt;&gt;0,"×",IF(COUNTIF(空き状況確認テーブル!DL79:DN79,"△")&lt;&gt;0,"△",IF(COUNTIF(空き状況確認テーブル!DL79:DN79,"△")&lt;&gt;0,"△","〇")))</f>
        <v>×</v>
      </c>
      <c r="DM73" s="220"/>
      <c r="DN73" s="221"/>
      <c r="DO73" s="222" t="str">
        <f ca="1">IF(COUNTIF(空き状況確認テーブル!DO79:DR79,"×")&lt;&gt;0,"×",IF(COUNTIF(空き状況確認テーブル!DO79:DR79,"△")&lt;&gt;0,"△",IF(COUNTIF(空き状況確認テーブル!DO79:DR79,"△")&lt;&gt;0,"△","〇")))</f>
        <v>×</v>
      </c>
      <c r="DP73" s="222"/>
      <c r="DQ73" s="222"/>
      <c r="DR73" s="222"/>
      <c r="DS73" s="222" t="str">
        <f ca="1">IF(COUNTIF(空き状況確認テーブル!DS79:DV79,"×")&lt;&gt;0,"×",IF(COUNTIF(空き状況確認テーブル!DS79:DV79,"△")&lt;&gt;0,"△",IF(COUNTIF(空き状況確認テーブル!DS79:DV79,"△")&lt;&gt;0,"△","〇")))</f>
        <v>×</v>
      </c>
      <c r="DT73" s="222"/>
      <c r="DU73" s="222"/>
      <c r="DV73" s="222"/>
      <c r="DW73" s="222" t="str">
        <f ca="1">IF(COUNTIF(空き状況確認テーブル!DW79:DZ79,"×")&lt;&gt;0,"×",IF(COUNTIF(空き状況確認テーブル!DW79:DZ79,"△")&lt;&gt;0,"△",IF(COUNTIF(空き状況確認テーブル!DW79:DZ79,"△")&lt;&gt;0,"△","〇")))</f>
        <v>×</v>
      </c>
      <c r="DX73" s="222"/>
      <c r="DY73" s="222"/>
      <c r="DZ73" s="222"/>
      <c r="EA73" s="219" t="str">
        <f ca="1">IF(COUNTIF(空き状況確認テーブル!EA79:EC79,"×")&lt;&gt;0,"×",IF(COUNTIF(空き状況確認テーブル!EA79:EC79,"△")&lt;&gt;0,"△",IF(COUNTIF(空き状況確認テーブル!EA79:EC79,"△")&lt;&gt;0,"△","〇")))</f>
        <v>△</v>
      </c>
      <c r="EB73" s="220"/>
      <c r="EC73" s="223"/>
      <c r="ED73" s="121" t="str">
        <f ca="1">空き状況確認テーブル!ED79</f>
        <v>×</v>
      </c>
      <c r="EE73" s="122" t="str">
        <f ca="1">空き状況確認テーブル!EE79</f>
        <v>×</v>
      </c>
      <c r="EF73" s="122" t="str">
        <f ca="1">空き状況確認テーブル!EF79</f>
        <v>×</v>
      </c>
      <c r="EG73" s="122" t="str">
        <f ca="1">空き状況確認テーブル!EG79</f>
        <v>×</v>
      </c>
      <c r="EH73" s="122" t="str">
        <f ca="1">空き状況確認テーブル!EH79</f>
        <v>×</v>
      </c>
      <c r="EI73" s="122" t="str">
        <f ca="1">空き状況確認テーブル!EI79</f>
        <v>×</v>
      </c>
      <c r="EJ73" s="219" t="str">
        <f ca="1">IF(COUNTIF(空き状況確認テーブル!EJ79:EL79,"×")&lt;&gt;0,"×",IF(COUNTIF(空き状況確認テーブル!EJ79:EL79,"△")&lt;&gt;0,"△",IF(COUNTIF(空き状況確認テーブル!EJ79:EL79,"△")&lt;&gt;0,"△","〇")))</f>
        <v>×</v>
      </c>
      <c r="EK73" s="220"/>
      <c r="EL73" s="221"/>
      <c r="EM73" s="222" t="str">
        <f ca="1">IF(COUNTIF(空き状況確認テーブル!EM79:EP79,"×")&lt;&gt;0,"×",IF(COUNTIF(空き状況確認テーブル!EM79:EP79,"△")&lt;&gt;0,"△",IF(COUNTIF(空き状況確認テーブル!EM79:EP79,"△")&lt;&gt;0,"△","〇")))</f>
        <v>×</v>
      </c>
      <c r="EN73" s="222"/>
      <c r="EO73" s="222"/>
      <c r="EP73" s="222"/>
      <c r="EQ73" s="222" t="str">
        <f ca="1">IF(COUNTIF(空き状況確認テーブル!EQ79:ET79,"×")&lt;&gt;0,"×",IF(COUNTIF(空き状況確認テーブル!EQ79:ET79,"△")&lt;&gt;0,"△",IF(COUNTIF(空き状況確認テーブル!EQ79:ET79,"△")&lt;&gt;0,"△","〇")))</f>
        <v>×</v>
      </c>
      <c r="ER73" s="222"/>
      <c r="ES73" s="222"/>
      <c r="ET73" s="222"/>
      <c r="EU73" s="222" t="str">
        <f ca="1">IF(COUNTIF(空き状況確認テーブル!EU79:EX79,"×")&lt;&gt;0,"×",IF(COUNTIF(空き状況確認テーブル!EU79:EX79,"△")&lt;&gt;0,"△",IF(COUNTIF(空き状況確認テーブル!EU79:EX79,"△")&lt;&gt;0,"△","〇")))</f>
        <v>×</v>
      </c>
      <c r="EV73" s="222"/>
      <c r="EW73" s="222"/>
      <c r="EX73" s="222"/>
      <c r="EY73" s="219" t="str">
        <f ca="1">IF(COUNTIF(空き状況確認テーブル!EY79:FA79,"×")&lt;&gt;0,"×",IF(COUNTIF(空き状況確認テーブル!EY79:FA79,"△")&lt;&gt;0,"△",IF(COUNTIF(空き状況確認テーブル!EY79:FA79,"△")&lt;&gt;0,"△","〇")))</f>
        <v>×</v>
      </c>
      <c r="EZ73" s="220"/>
      <c r="FA73" s="223"/>
      <c r="FB73" s="121" t="str">
        <f ca="1">空き状況確認テーブル!FB79</f>
        <v>×</v>
      </c>
      <c r="FC73" s="122" t="str">
        <f ca="1">空き状況確認テーブル!FC79</f>
        <v>×</v>
      </c>
      <c r="FD73" s="122" t="str">
        <f ca="1">空き状況確認テーブル!FD79</f>
        <v>×</v>
      </c>
      <c r="FE73" s="122" t="str">
        <f ca="1">空き状況確認テーブル!FE79</f>
        <v>×</v>
      </c>
      <c r="FF73" s="122" t="str">
        <f ca="1">空き状況確認テーブル!FF79</f>
        <v>×</v>
      </c>
      <c r="FG73" s="122" t="str">
        <f ca="1">空き状況確認テーブル!FG79</f>
        <v>×</v>
      </c>
      <c r="FH73" s="219" t="str">
        <f ca="1">IF(COUNTIF(空き状況確認テーブル!FH79:FJ79,"×")&lt;&gt;0,"×",IF(COUNTIF(空き状況確認テーブル!FH79:FJ79,"△")&lt;&gt;0,"△",IF(COUNTIF(空き状況確認テーブル!FH79:FJ79,"△")&lt;&gt;0,"△","〇")))</f>
        <v>×</v>
      </c>
      <c r="FI73" s="220"/>
      <c r="FJ73" s="221"/>
      <c r="FK73" s="222" t="str">
        <f ca="1">IF(COUNTIF(空き状況確認テーブル!FK79:FN79,"×")&lt;&gt;0,"×",IF(COUNTIF(空き状況確認テーブル!FK79:FN79,"△")&lt;&gt;0,"△",IF(COUNTIF(空き状況確認テーブル!FK79:FN79,"△")&lt;&gt;0,"△","〇")))</f>
        <v>×</v>
      </c>
      <c r="FL73" s="222"/>
      <c r="FM73" s="222"/>
      <c r="FN73" s="222"/>
      <c r="FO73" s="222" t="str">
        <f ca="1">IF(COUNTIF(空き状況確認テーブル!FO79:FR79,"×")&lt;&gt;0,"×",IF(COUNTIF(空き状況確認テーブル!FO79:FR79,"△")&lt;&gt;0,"△",IF(COUNTIF(空き状況確認テーブル!FO79:FR79,"△")&lt;&gt;0,"△","〇")))</f>
        <v>×</v>
      </c>
      <c r="FP73" s="222"/>
      <c r="FQ73" s="222"/>
      <c r="FR73" s="222"/>
      <c r="FS73" s="222" t="str">
        <f ca="1">IF(COUNTIF(空き状況確認テーブル!FS79:FV79,"×")&lt;&gt;0,"×",IF(COUNTIF(空き状況確認テーブル!FS79:FV79,"△")&lt;&gt;0,"△",IF(COUNTIF(空き状況確認テーブル!FS79:FV79,"△")&lt;&gt;0,"△","〇")))</f>
        <v>×</v>
      </c>
      <c r="FT73" s="222"/>
      <c r="FU73" s="222"/>
      <c r="FV73" s="222"/>
      <c r="FW73" s="219" t="str">
        <f ca="1">IF(COUNTIF(空き状況確認テーブル!FW79:FY79,"×")&lt;&gt;0,"×",IF(COUNTIF(空き状況確認テーブル!FW79:FY79,"△")&lt;&gt;0,"△",IF(COUNTIF(空き状況確認テーブル!FW79:FY79,"△")&lt;&gt;0,"△","〇")))</f>
        <v>×</v>
      </c>
      <c r="FX73" s="220"/>
      <c r="FY73" s="223"/>
    </row>
    <row r="74" spans="1:181">
      <c r="A74" s="17"/>
      <c r="B74" s="181" t="s">
        <v>385</v>
      </c>
      <c r="C74" s="202"/>
      <c r="D74" s="11" t="s">
        <v>218</v>
      </c>
      <c r="E74" s="10" t="str">
        <f>INDEX(施設情報!$D$1:$D$1000,MATCH(D74,施設情報!$C$1:$C$1000,0))</f>
        <v>1</v>
      </c>
      <c r="F74" s="11"/>
      <c r="G74" s="8" t="str">
        <f t="shared" si="29"/>
        <v>069-46391</v>
      </c>
      <c r="H74" s="10" t="str">
        <f t="shared" si="30"/>
        <v>069-46392</v>
      </c>
      <c r="I74" s="10" t="str">
        <f t="shared" si="31"/>
        <v>069-46393</v>
      </c>
      <c r="J74" s="10" t="str">
        <f t="shared" si="32"/>
        <v>069-46394</v>
      </c>
      <c r="K74" s="10" t="str">
        <f t="shared" si="33"/>
        <v>069-46395</v>
      </c>
      <c r="L74" s="10" t="str">
        <f t="shared" si="34"/>
        <v>069-46396</v>
      </c>
      <c r="M74" s="10" t="str">
        <f t="shared" si="35"/>
        <v>069-46397</v>
      </c>
      <c r="N74" s="121" t="str">
        <f ca="1">空き状況確認テーブル!N80</f>
        <v>△</v>
      </c>
      <c r="O74" s="122" t="str">
        <f ca="1">空き状況確認テーブル!O80</f>
        <v>△</v>
      </c>
      <c r="P74" s="122" t="str">
        <f ca="1">空き状況確認テーブル!P80</f>
        <v>△</v>
      </c>
      <c r="Q74" s="122" t="str">
        <f ca="1">空き状況確認テーブル!Q80</f>
        <v>△</v>
      </c>
      <c r="R74" s="122" t="str">
        <f ca="1">空き状況確認テーブル!R80</f>
        <v>△</v>
      </c>
      <c r="S74" s="122" t="str">
        <f ca="1">空き状況確認テーブル!S80</f>
        <v>△</v>
      </c>
      <c r="T74" s="219" t="str">
        <f ca="1">IF(COUNTIF(空き状況確認テーブル!T80:V80,"×")&lt;&gt;0,"×",IF(COUNTIF(空き状況確認テーブル!T80:V80,"△")&lt;&gt;0,"△",IF(COUNTIF(空き状況確認テーブル!T80:V80,"△")&lt;&gt;0,"△","〇")))</f>
        <v>×</v>
      </c>
      <c r="U74" s="220"/>
      <c r="V74" s="221"/>
      <c r="W74" s="222" t="str">
        <f ca="1">IF(COUNTIF(空き状況確認テーブル!W80:Z80,"×")&lt;&gt;0,"×",IF(COUNTIF(空き状況確認テーブル!W80:Z80,"△")&lt;&gt;0,"△",IF(COUNTIF(空き状況確認テーブル!W80:Z80,"△")&lt;&gt;0,"△","〇")))</f>
        <v>×</v>
      </c>
      <c r="X74" s="222"/>
      <c r="Y74" s="222"/>
      <c r="Z74" s="222"/>
      <c r="AA74" s="222" t="str">
        <f ca="1">IF(COUNTIF(空き状況確認テーブル!AA80:AD80,"×")&lt;&gt;0,"×",IF(COUNTIF(空き状況確認テーブル!AA80:AD80,"△")&lt;&gt;0,"△",IF(COUNTIF(空き状況確認テーブル!AA80:AD80,"△")&lt;&gt;0,"△","〇")))</f>
        <v>×</v>
      </c>
      <c r="AB74" s="222"/>
      <c r="AC74" s="222"/>
      <c r="AD74" s="222"/>
      <c r="AE74" s="222" t="str">
        <f ca="1">IF(COUNTIF(空き状況確認テーブル!AE80:AH80,"×")&lt;&gt;0,"×",IF(COUNTIF(空き状況確認テーブル!AE80:AH80,"△")&lt;&gt;0,"△",IF(COUNTIF(空き状況確認テーブル!AE80:AH80,"△")&lt;&gt;0,"△","〇")))</f>
        <v>×</v>
      </c>
      <c r="AF74" s="222"/>
      <c r="AG74" s="222"/>
      <c r="AH74" s="222"/>
      <c r="AI74" s="219" t="str">
        <f ca="1">IF(COUNTIF(空き状況確認テーブル!AI80:AK80,"×")&lt;&gt;0,"×",IF(COUNTIF(空き状況確認テーブル!AI80:AK80,"△")&lt;&gt;0,"△",IF(COUNTIF(空き状況確認テーブル!AI80:AK80,"△")&lt;&gt;0,"△","〇")))</f>
        <v>△</v>
      </c>
      <c r="AJ74" s="220"/>
      <c r="AK74" s="223"/>
      <c r="AL74" s="121" t="str">
        <f ca="1">空き状況確認テーブル!AL80</f>
        <v>△</v>
      </c>
      <c r="AM74" s="122" t="str">
        <f ca="1">空き状況確認テーブル!AM80</f>
        <v>△</v>
      </c>
      <c r="AN74" s="122" t="str">
        <f ca="1">空き状況確認テーブル!AN80</f>
        <v>△</v>
      </c>
      <c r="AO74" s="122" t="str">
        <f ca="1">空き状況確認テーブル!AO80</f>
        <v>△</v>
      </c>
      <c r="AP74" s="122" t="str">
        <f ca="1">空き状況確認テーブル!AP80</f>
        <v>△</v>
      </c>
      <c r="AQ74" s="122" t="str">
        <f ca="1">空き状況確認テーブル!AQ80</f>
        <v>△</v>
      </c>
      <c r="AR74" s="219" t="str">
        <f ca="1">IF(COUNTIF(空き状況確認テーブル!AR80:AT80,"×")&lt;&gt;0,"×",IF(COUNTIF(空き状況確認テーブル!AR80:AT80,"△")&lt;&gt;0,"△",IF(COUNTIF(空き状況確認テーブル!AR80:AT80,"△")&lt;&gt;0,"△","〇")))</f>
        <v>×</v>
      </c>
      <c r="AS74" s="220"/>
      <c r="AT74" s="221"/>
      <c r="AU74" s="222" t="str">
        <f ca="1">IF(COUNTIF(空き状況確認テーブル!AU80:AX80,"×")&lt;&gt;0,"×",IF(COUNTIF(空き状況確認テーブル!AU80:AX80,"△")&lt;&gt;0,"△",IF(COUNTIF(空き状況確認テーブル!AU80:AX80,"△")&lt;&gt;0,"△","〇")))</f>
        <v>×</v>
      </c>
      <c r="AV74" s="222"/>
      <c r="AW74" s="222"/>
      <c r="AX74" s="222"/>
      <c r="AY74" s="222" t="str">
        <f ca="1">IF(COUNTIF(空き状況確認テーブル!AY80:BB80,"×")&lt;&gt;0,"×",IF(COUNTIF(空き状況確認テーブル!AY80:BB80,"△")&lt;&gt;0,"△",IF(COUNTIF(空き状況確認テーブル!AY80:BB80,"△")&lt;&gt;0,"△","〇")))</f>
        <v>×</v>
      </c>
      <c r="AZ74" s="222"/>
      <c r="BA74" s="222"/>
      <c r="BB74" s="222"/>
      <c r="BC74" s="222" t="str">
        <f ca="1">IF(COUNTIF(空き状況確認テーブル!BC80:BF80,"×")&lt;&gt;0,"×",IF(COUNTIF(空き状況確認テーブル!BC80:BF80,"△")&lt;&gt;0,"△",IF(COUNTIF(空き状況確認テーブル!BC80:BF80,"△")&lt;&gt;0,"△","〇")))</f>
        <v>×</v>
      </c>
      <c r="BD74" s="222"/>
      <c r="BE74" s="222"/>
      <c r="BF74" s="222"/>
      <c r="BG74" s="219" t="str">
        <f ca="1">IF(COUNTIF(空き状況確認テーブル!BG80:BI80,"×")&lt;&gt;0,"×",IF(COUNTIF(空き状況確認テーブル!BG80:BI80,"△")&lt;&gt;0,"△",IF(COUNTIF(空き状況確認テーブル!BG80:BI80,"△")&lt;&gt;0,"△","〇")))</f>
        <v>△</v>
      </c>
      <c r="BH74" s="220"/>
      <c r="BI74" s="223"/>
      <c r="BJ74" s="121" t="str">
        <f ca="1">空き状況確認テーブル!BJ80</f>
        <v>△</v>
      </c>
      <c r="BK74" s="122" t="str">
        <f ca="1">空き状況確認テーブル!BK80</f>
        <v>△</v>
      </c>
      <c r="BL74" s="122" t="str">
        <f ca="1">空き状況確認テーブル!BL80</f>
        <v>△</v>
      </c>
      <c r="BM74" s="122" t="str">
        <f ca="1">空き状況確認テーブル!BM80</f>
        <v>△</v>
      </c>
      <c r="BN74" s="122" t="str">
        <f ca="1">空き状況確認テーブル!BN80</f>
        <v>△</v>
      </c>
      <c r="BO74" s="122" t="str">
        <f ca="1">空き状況確認テーブル!BO80</f>
        <v>△</v>
      </c>
      <c r="BP74" s="219" t="str">
        <f ca="1">IF(COUNTIF(空き状況確認テーブル!BP80:BR80,"×")&lt;&gt;0,"×",IF(COUNTIF(空き状況確認テーブル!BP80:BR80,"△")&lt;&gt;0,"△",IF(COUNTIF(空き状況確認テーブル!BP80:BR80,"△")&lt;&gt;0,"△","〇")))</f>
        <v>×</v>
      </c>
      <c r="BQ74" s="220"/>
      <c r="BR74" s="221"/>
      <c r="BS74" s="222" t="str">
        <f ca="1">IF(COUNTIF(空き状況確認テーブル!BS80:BV80,"×")&lt;&gt;0,"×",IF(COUNTIF(空き状況確認テーブル!BS80:BV80,"△")&lt;&gt;0,"△",IF(COUNTIF(空き状況確認テーブル!BS80:BV80,"△")&lt;&gt;0,"△","〇")))</f>
        <v>×</v>
      </c>
      <c r="BT74" s="222"/>
      <c r="BU74" s="222"/>
      <c r="BV74" s="222"/>
      <c r="BW74" s="222" t="str">
        <f ca="1">IF(COUNTIF(空き状況確認テーブル!BW80:BZ80,"×")&lt;&gt;0,"×",IF(COUNTIF(空き状況確認テーブル!BW80:BZ80,"△")&lt;&gt;0,"△",IF(COUNTIF(空き状況確認テーブル!BW80:BZ80,"△")&lt;&gt;0,"△","〇")))</f>
        <v>×</v>
      </c>
      <c r="BX74" s="222"/>
      <c r="BY74" s="222"/>
      <c r="BZ74" s="222"/>
      <c r="CA74" s="222" t="str">
        <f ca="1">IF(COUNTIF(空き状況確認テーブル!CA80:CD80,"×")&lt;&gt;0,"×",IF(COUNTIF(空き状況確認テーブル!CA80:CD80,"△")&lt;&gt;0,"△",IF(COUNTIF(空き状況確認テーブル!CA80:CD80,"△")&lt;&gt;0,"△","〇")))</f>
        <v>×</v>
      </c>
      <c r="CB74" s="222"/>
      <c r="CC74" s="222"/>
      <c r="CD74" s="222"/>
      <c r="CE74" s="219" t="str">
        <f ca="1">IF(COUNTIF(空き状況確認テーブル!CE80:CG80,"×")&lt;&gt;0,"×",IF(COUNTIF(空き状況確認テーブル!CE80:CG80,"△")&lt;&gt;0,"△",IF(COUNTIF(空き状況確認テーブル!CE80:CG80,"△")&lt;&gt;0,"△","〇")))</f>
        <v>△</v>
      </c>
      <c r="CF74" s="220"/>
      <c r="CG74" s="223"/>
      <c r="CH74" s="187" t="str">
        <f ca="1">空き状況確認テーブル!CH80</f>
        <v>△</v>
      </c>
      <c r="CI74" s="122" t="str">
        <f ca="1">空き状況確認テーブル!CI80</f>
        <v>△</v>
      </c>
      <c r="CJ74" s="122" t="str">
        <f ca="1">空き状況確認テーブル!CJ80</f>
        <v>△</v>
      </c>
      <c r="CK74" s="122" t="str">
        <f ca="1">空き状況確認テーブル!CK80</f>
        <v>△</v>
      </c>
      <c r="CL74" s="122" t="str">
        <f ca="1">空き状況確認テーブル!CL80</f>
        <v>△</v>
      </c>
      <c r="CM74" s="122" t="str">
        <f ca="1">空き状況確認テーブル!CM80</f>
        <v>△</v>
      </c>
      <c r="CN74" s="219" t="str">
        <f ca="1">IF(COUNTIF(空き状況確認テーブル!CN80:CP80,"×")&lt;&gt;0,"×",IF(COUNTIF(空き状況確認テーブル!CN80:CP80,"△")&lt;&gt;0,"△",IF(COUNTIF(空き状況確認テーブル!CN80:CP80,"△")&lt;&gt;0,"△","〇")))</f>
        <v>×</v>
      </c>
      <c r="CO74" s="220"/>
      <c r="CP74" s="221"/>
      <c r="CQ74" s="222" t="str">
        <f ca="1">IF(COUNTIF(空き状況確認テーブル!CQ80:CT80,"×")&lt;&gt;0,"×",IF(COUNTIF(空き状況確認テーブル!CQ80:CT80,"△")&lt;&gt;0,"△",IF(COUNTIF(空き状況確認テーブル!CQ80:CT80,"△")&lt;&gt;0,"△","〇")))</f>
        <v>×</v>
      </c>
      <c r="CR74" s="222"/>
      <c r="CS74" s="222"/>
      <c r="CT74" s="222"/>
      <c r="CU74" s="222" t="str">
        <f ca="1">IF(COUNTIF(空き状況確認テーブル!CU80:CX80,"×")&lt;&gt;0,"×",IF(COUNTIF(空き状況確認テーブル!CU80:CX80,"△")&lt;&gt;0,"△",IF(COUNTIF(空き状況確認テーブル!CU80:CX80,"△")&lt;&gt;0,"△","〇")))</f>
        <v>×</v>
      </c>
      <c r="CV74" s="222"/>
      <c r="CW74" s="222"/>
      <c r="CX74" s="222"/>
      <c r="CY74" s="222" t="str">
        <f ca="1">IF(COUNTIF(空き状況確認テーブル!CY80:DB80,"×")&lt;&gt;0,"×",IF(COUNTIF(空き状況確認テーブル!CY80:DB80,"△")&lt;&gt;0,"△",IF(COUNTIF(空き状況確認テーブル!CY80:DB80,"△")&lt;&gt;0,"△","〇")))</f>
        <v>×</v>
      </c>
      <c r="CZ74" s="222"/>
      <c r="DA74" s="222"/>
      <c r="DB74" s="222"/>
      <c r="DC74" s="219" t="str">
        <f ca="1">IF(COUNTIF(空き状況確認テーブル!DC80:DE80,"×")&lt;&gt;0,"×",IF(COUNTIF(空き状況確認テーブル!DC80:DE80,"△")&lt;&gt;0,"△",IF(COUNTIF(空き状況確認テーブル!DC80:DE80,"△")&lt;&gt;0,"△","〇")))</f>
        <v>△</v>
      </c>
      <c r="DD74" s="220"/>
      <c r="DE74" s="223"/>
      <c r="DF74" s="121" t="str">
        <f ca="1">空き状況確認テーブル!DF80</f>
        <v>△</v>
      </c>
      <c r="DG74" s="122" t="str">
        <f ca="1">空き状況確認テーブル!DG80</f>
        <v>△</v>
      </c>
      <c r="DH74" s="122" t="str">
        <f ca="1">空き状況確認テーブル!DH80</f>
        <v>△</v>
      </c>
      <c r="DI74" s="122" t="str">
        <f ca="1">空き状況確認テーブル!DI80</f>
        <v>△</v>
      </c>
      <c r="DJ74" s="122" t="str">
        <f ca="1">空き状況確認テーブル!DJ80</f>
        <v>△</v>
      </c>
      <c r="DK74" s="122" t="str">
        <f ca="1">空き状況確認テーブル!DK80</f>
        <v>△</v>
      </c>
      <c r="DL74" s="219" t="str">
        <f ca="1">IF(COUNTIF(空き状況確認テーブル!DL80:DN80,"×")&lt;&gt;0,"×",IF(COUNTIF(空き状況確認テーブル!DL80:DN80,"△")&lt;&gt;0,"△",IF(COUNTIF(空き状況確認テーブル!DL80:DN80,"△")&lt;&gt;0,"△","〇")))</f>
        <v>×</v>
      </c>
      <c r="DM74" s="220"/>
      <c r="DN74" s="221"/>
      <c r="DO74" s="222" t="str">
        <f ca="1">IF(COUNTIF(空き状況確認テーブル!DO80:DR80,"×")&lt;&gt;0,"×",IF(COUNTIF(空き状況確認テーブル!DO80:DR80,"△")&lt;&gt;0,"△",IF(COUNTIF(空き状況確認テーブル!DO80:DR80,"△")&lt;&gt;0,"△","〇")))</f>
        <v>×</v>
      </c>
      <c r="DP74" s="222"/>
      <c r="DQ74" s="222"/>
      <c r="DR74" s="222"/>
      <c r="DS74" s="222" t="str">
        <f ca="1">IF(COUNTIF(空き状況確認テーブル!DS80:DV80,"×")&lt;&gt;0,"×",IF(COUNTIF(空き状況確認テーブル!DS80:DV80,"△")&lt;&gt;0,"△",IF(COUNTIF(空き状況確認テーブル!DS80:DV80,"△")&lt;&gt;0,"△","〇")))</f>
        <v>×</v>
      </c>
      <c r="DT74" s="222"/>
      <c r="DU74" s="222"/>
      <c r="DV74" s="222"/>
      <c r="DW74" s="222" t="str">
        <f ca="1">IF(COUNTIF(空き状況確認テーブル!DW80:DZ80,"×")&lt;&gt;0,"×",IF(COUNTIF(空き状況確認テーブル!DW80:DZ80,"△")&lt;&gt;0,"△",IF(COUNTIF(空き状況確認テーブル!DW80:DZ80,"△")&lt;&gt;0,"△","〇")))</f>
        <v>×</v>
      </c>
      <c r="DX74" s="222"/>
      <c r="DY74" s="222"/>
      <c r="DZ74" s="222"/>
      <c r="EA74" s="219" t="str">
        <f ca="1">IF(COUNTIF(空き状況確認テーブル!EA80:EC80,"×")&lt;&gt;0,"×",IF(COUNTIF(空き状況確認テーブル!EA80:EC80,"△")&lt;&gt;0,"△",IF(COUNTIF(空き状況確認テーブル!EA80:EC80,"△")&lt;&gt;0,"△","〇")))</f>
        <v>△</v>
      </c>
      <c r="EB74" s="220"/>
      <c r="EC74" s="223"/>
      <c r="ED74" s="121" t="str">
        <f ca="1">空き状況確認テーブル!ED80</f>
        <v>×</v>
      </c>
      <c r="EE74" s="122" t="str">
        <f ca="1">空き状況確認テーブル!EE80</f>
        <v>×</v>
      </c>
      <c r="EF74" s="122" t="str">
        <f ca="1">空き状況確認テーブル!EF80</f>
        <v>×</v>
      </c>
      <c r="EG74" s="122" t="str">
        <f ca="1">空き状況確認テーブル!EG80</f>
        <v>×</v>
      </c>
      <c r="EH74" s="122" t="str">
        <f ca="1">空き状況確認テーブル!EH80</f>
        <v>×</v>
      </c>
      <c r="EI74" s="122" t="str">
        <f ca="1">空き状況確認テーブル!EI80</f>
        <v>×</v>
      </c>
      <c r="EJ74" s="219" t="str">
        <f ca="1">IF(COUNTIF(空き状況確認テーブル!EJ80:EL80,"×")&lt;&gt;0,"×",IF(COUNTIF(空き状況確認テーブル!EJ80:EL80,"△")&lt;&gt;0,"△",IF(COUNTIF(空き状況確認テーブル!EJ80:EL80,"△")&lt;&gt;0,"△","〇")))</f>
        <v>×</v>
      </c>
      <c r="EK74" s="220"/>
      <c r="EL74" s="221"/>
      <c r="EM74" s="222" t="str">
        <f ca="1">IF(COUNTIF(空き状況確認テーブル!EM80:EP80,"×")&lt;&gt;0,"×",IF(COUNTIF(空き状況確認テーブル!EM80:EP80,"△")&lt;&gt;0,"△",IF(COUNTIF(空き状況確認テーブル!EM80:EP80,"△")&lt;&gt;0,"△","〇")))</f>
        <v>×</v>
      </c>
      <c r="EN74" s="222"/>
      <c r="EO74" s="222"/>
      <c r="EP74" s="222"/>
      <c r="EQ74" s="222" t="str">
        <f ca="1">IF(COUNTIF(空き状況確認テーブル!EQ80:ET80,"×")&lt;&gt;0,"×",IF(COUNTIF(空き状況確認テーブル!EQ80:ET80,"△")&lt;&gt;0,"△",IF(COUNTIF(空き状況確認テーブル!EQ80:ET80,"△")&lt;&gt;0,"△","〇")))</f>
        <v>×</v>
      </c>
      <c r="ER74" s="222"/>
      <c r="ES74" s="222"/>
      <c r="ET74" s="222"/>
      <c r="EU74" s="222" t="str">
        <f ca="1">IF(COUNTIF(空き状況確認テーブル!EU80:EX80,"×")&lt;&gt;0,"×",IF(COUNTIF(空き状況確認テーブル!EU80:EX80,"△")&lt;&gt;0,"△",IF(COUNTIF(空き状況確認テーブル!EU80:EX80,"△")&lt;&gt;0,"△","〇")))</f>
        <v>×</v>
      </c>
      <c r="EV74" s="222"/>
      <c r="EW74" s="222"/>
      <c r="EX74" s="222"/>
      <c r="EY74" s="219" t="str">
        <f ca="1">IF(COUNTIF(空き状況確認テーブル!EY80:FA80,"×")&lt;&gt;0,"×",IF(COUNTIF(空き状況確認テーブル!EY80:FA80,"△")&lt;&gt;0,"△",IF(COUNTIF(空き状況確認テーブル!EY80:FA80,"△")&lt;&gt;0,"△","〇")))</f>
        <v>×</v>
      </c>
      <c r="EZ74" s="220"/>
      <c r="FA74" s="223"/>
      <c r="FB74" s="121" t="str">
        <f ca="1">空き状況確認テーブル!FB80</f>
        <v>×</v>
      </c>
      <c r="FC74" s="122" t="str">
        <f ca="1">空き状況確認テーブル!FC80</f>
        <v>×</v>
      </c>
      <c r="FD74" s="122" t="str">
        <f ca="1">空き状況確認テーブル!FD80</f>
        <v>×</v>
      </c>
      <c r="FE74" s="122" t="str">
        <f ca="1">空き状況確認テーブル!FE80</f>
        <v>×</v>
      </c>
      <c r="FF74" s="122" t="str">
        <f ca="1">空き状況確認テーブル!FF80</f>
        <v>×</v>
      </c>
      <c r="FG74" s="122" t="str">
        <f ca="1">空き状況確認テーブル!FG80</f>
        <v>×</v>
      </c>
      <c r="FH74" s="219" t="str">
        <f ca="1">IF(COUNTIF(空き状況確認テーブル!FH80:FJ80,"×")&lt;&gt;0,"×",IF(COUNTIF(空き状況確認テーブル!FH80:FJ80,"△")&lt;&gt;0,"△",IF(COUNTIF(空き状況確認テーブル!FH80:FJ80,"△")&lt;&gt;0,"△","〇")))</f>
        <v>×</v>
      </c>
      <c r="FI74" s="220"/>
      <c r="FJ74" s="221"/>
      <c r="FK74" s="222" t="str">
        <f ca="1">IF(COUNTIF(空き状況確認テーブル!FK80:FN80,"×")&lt;&gt;0,"×",IF(COUNTIF(空き状況確認テーブル!FK80:FN80,"△")&lt;&gt;0,"△",IF(COUNTIF(空き状況確認テーブル!FK80:FN80,"△")&lt;&gt;0,"△","〇")))</f>
        <v>×</v>
      </c>
      <c r="FL74" s="222"/>
      <c r="FM74" s="222"/>
      <c r="FN74" s="222"/>
      <c r="FO74" s="222" t="str">
        <f ca="1">IF(COUNTIF(空き状況確認テーブル!FO80:FR80,"×")&lt;&gt;0,"×",IF(COUNTIF(空き状況確認テーブル!FO80:FR80,"△")&lt;&gt;0,"△",IF(COUNTIF(空き状況確認テーブル!FO80:FR80,"△")&lt;&gt;0,"△","〇")))</f>
        <v>×</v>
      </c>
      <c r="FP74" s="222"/>
      <c r="FQ74" s="222"/>
      <c r="FR74" s="222"/>
      <c r="FS74" s="222" t="str">
        <f ca="1">IF(COUNTIF(空き状況確認テーブル!FS80:FV80,"×")&lt;&gt;0,"×",IF(COUNTIF(空き状況確認テーブル!FS80:FV80,"△")&lt;&gt;0,"△",IF(COUNTIF(空き状況確認テーブル!FS80:FV80,"△")&lt;&gt;0,"△","〇")))</f>
        <v>×</v>
      </c>
      <c r="FT74" s="222"/>
      <c r="FU74" s="222"/>
      <c r="FV74" s="222"/>
      <c r="FW74" s="219" t="str">
        <f ca="1">IF(COUNTIF(空き状況確認テーブル!FW80:FY80,"×")&lt;&gt;0,"×",IF(COUNTIF(空き状況確認テーブル!FW80:FY80,"△")&lt;&gt;0,"△",IF(COUNTIF(空き状況確認テーブル!FW80:FY80,"△")&lt;&gt;0,"△","〇")))</f>
        <v>×</v>
      </c>
      <c r="FX74" s="220"/>
      <c r="FY74" s="223"/>
    </row>
    <row r="75" spans="1:181">
      <c r="A75" s="17"/>
      <c r="B75" s="181" t="s">
        <v>386</v>
      </c>
      <c r="C75" s="202"/>
      <c r="D75" s="11" t="s">
        <v>247</v>
      </c>
      <c r="E75" s="10" t="str">
        <f>INDEX(施設情報!$D$1:$D$1000,MATCH(D75,施設情報!$C$1:$C$1000,0))</f>
        <v>1</v>
      </c>
      <c r="F75" s="11" t="s">
        <v>275</v>
      </c>
      <c r="G75" s="8" t="str">
        <f t="shared" si="29"/>
        <v>101-46391</v>
      </c>
      <c r="H75" s="10" t="str">
        <f t="shared" si="30"/>
        <v>101-46392</v>
      </c>
      <c r="I75" s="10" t="str">
        <f t="shared" si="31"/>
        <v>101-46393</v>
      </c>
      <c r="J75" s="10" t="str">
        <f t="shared" si="32"/>
        <v>101-46394</v>
      </c>
      <c r="K75" s="10" t="str">
        <f t="shared" si="33"/>
        <v>101-46395</v>
      </c>
      <c r="L75" s="10" t="str">
        <f t="shared" si="34"/>
        <v>101-46396</v>
      </c>
      <c r="M75" s="10" t="str">
        <f t="shared" si="35"/>
        <v>101-46397</v>
      </c>
      <c r="N75" s="121" t="str">
        <f ca="1">空き状況確認テーブル!N81</f>
        <v>△</v>
      </c>
      <c r="O75" s="122" t="str">
        <f ca="1">空き状況確認テーブル!O81</f>
        <v>△</v>
      </c>
      <c r="P75" s="122" t="str">
        <f ca="1">空き状況確認テーブル!P81</f>
        <v>△</v>
      </c>
      <c r="Q75" s="122" t="str">
        <f ca="1">空き状況確認テーブル!Q81</f>
        <v>△</v>
      </c>
      <c r="R75" s="122" t="str">
        <f ca="1">空き状況確認テーブル!R81</f>
        <v>△</v>
      </c>
      <c r="S75" s="122" t="str">
        <f ca="1">空き状況確認テーブル!S81</f>
        <v>△</v>
      </c>
      <c r="T75" s="219" t="str">
        <f ca="1">IF(COUNTIF(空き状況確認テーブル!T81:V81,"×")&lt;&gt;0,"×",IF(COUNTIF(空き状況確認テーブル!T81:V81,"△")&lt;&gt;0,"△",IF(COUNTIF(空き状況確認テーブル!T81:V81,"△")&lt;&gt;0,"△","〇")))</f>
        <v>×</v>
      </c>
      <c r="U75" s="220"/>
      <c r="V75" s="221"/>
      <c r="W75" s="222" t="str">
        <f ca="1">IF(COUNTIF(空き状況確認テーブル!W81:Z81,"×")&lt;&gt;0,"×",IF(COUNTIF(空き状況確認テーブル!W81:Z81,"△")&lt;&gt;0,"△",IF(COUNTIF(空き状況確認テーブル!W81:Z81,"△")&lt;&gt;0,"△","〇")))</f>
        <v>×</v>
      </c>
      <c r="X75" s="222"/>
      <c r="Y75" s="222"/>
      <c r="Z75" s="222"/>
      <c r="AA75" s="222" t="str">
        <f ca="1">IF(COUNTIF(空き状況確認テーブル!AA81:AD81,"×")&lt;&gt;0,"×",IF(COUNTIF(空き状況確認テーブル!AA81:AD81,"△")&lt;&gt;0,"△",IF(COUNTIF(空き状況確認テーブル!AA81:AD81,"△")&lt;&gt;0,"△","〇")))</f>
        <v>×</v>
      </c>
      <c r="AB75" s="222"/>
      <c r="AC75" s="222"/>
      <c r="AD75" s="222"/>
      <c r="AE75" s="222" t="str">
        <f ca="1">IF(COUNTIF(空き状況確認テーブル!AE81:AH81,"×")&lt;&gt;0,"×",IF(COUNTIF(空き状況確認テーブル!AE81:AH81,"△")&lt;&gt;0,"△",IF(COUNTIF(空き状況確認テーブル!AE81:AH81,"△")&lt;&gt;0,"△","〇")))</f>
        <v>×</v>
      </c>
      <c r="AF75" s="222"/>
      <c r="AG75" s="222"/>
      <c r="AH75" s="222"/>
      <c r="AI75" s="219" t="str">
        <f ca="1">IF(COUNTIF(空き状況確認テーブル!AI81:AK81,"×")&lt;&gt;0,"×",IF(COUNTIF(空き状況確認テーブル!AI81:AK81,"△")&lt;&gt;0,"△",IF(COUNTIF(空き状況確認テーブル!AI81:AK81,"△")&lt;&gt;0,"△","〇")))</f>
        <v>△</v>
      </c>
      <c r="AJ75" s="220"/>
      <c r="AK75" s="223"/>
      <c r="AL75" s="121" t="str">
        <f ca="1">空き状況確認テーブル!AL81</f>
        <v>△</v>
      </c>
      <c r="AM75" s="122" t="str">
        <f ca="1">空き状況確認テーブル!AM81</f>
        <v>△</v>
      </c>
      <c r="AN75" s="122" t="str">
        <f ca="1">空き状況確認テーブル!AN81</f>
        <v>△</v>
      </c>
      <c r="AO75" s="122" t="str">
        <f ca="1">空き状況確認テーブル!AO81</f>
        <v>△</v>
      </c>
      <c r="AP75" s="122" t="str">
        <f ca="1">空き状況確認テーブル!AP81</f>
        <v>△</v>
      </c>
      <c r="AQ75" s="122" t="str">
        <f ca="1">空き状況確認テーブル!AQ81</f>
        <v>△</v>
      </c>
      <c r="AR75" s="219" t="str">
        <f ca="1">IF(COUNTIF(空き状況確認テーブル!AR81:AT81,"×")&lt;&gt;0,"×",IF(COUNTIF(空き状況確認テーブル!AR81:AT81,"△")&lt;&gt;0,"△",IF(COUNTIF(空き状況確認テーブル!AR81:AT81,"△")&lt;&gt;0,"△","〇")))</f>
        <v>×</v>
      </c>
      <c r="AS75" s="220"/>
      <c r="AT75" s="221"/>
      <c r="AU75" s="222" t="str">
        <f ca="1">IF(COUNTIF(空き状況確認テーブル!AU81:AX81,"×")&lt;&gt;0,"×",IF(COUNTIF(空き状況確認テーブル!AU81:AX81,"△")&lt;&gt;0,"△",IF(COUNTIF(空き状況確認テーブル!AU81:AX81,"△")&lt;&gt;0,"△","〇")))</f>
        <v>×</v>
      </c>
      <c r="AV75" s="222"/>
      <c r="AW75" s="222"/>
      <c r="AX75" s="222"/>
      <c r="AY75" s="222" t="str">
        <f ca="1">IF(COUNTIF(空き状況確認テーブル!AY81:BB81,"×")&lt;&gt;0,"×",IF(COUNTIF(空き状況確認テーブル!AY81:BB81,"△")&lt;&gt;0,"△",IF(COUNTIF(空き状況確認テーブル!AY81:BB81,"△")&lt;&gt;0,"△","〇")))</f>
        <v>×</v>
      </c>
      <c r="AZ75" s="222"/>
      <c r="BA75" s="222"/>
      <c r="BB75" s="222"/>
      <c r="BC75" s="222" t="str">
        <f ca="1">IF(COUNTIF(空き状況確認テーブル!BC81:BF81,"×")&lt;&gt;0,"×",IF(COUNTIF(空き状況確認テーブル!BC81:BF81,"△")&lt;&gt;0,"△",IF(COUNTIF(空き状況確認テーブル!BC81:BF81,"△")&lt;&gt;0,"△","〇")))</f>
        <v>×</v>
      </c>
      <c r="BD75" s="222"/>
      <c r="BE75" s="222"/>
      <c r="BF75" s="222"/>
      <c r="BG75" s="219" t="str">
        <f ca="1">IF(COUNTIF(空き状況確認テーブル!BG81:BI81,"×")&lt;&gt;0,"×",IF(COUNTIF(空き状況確認テーブル!BG81:BI81,"△")&lt;&gt;0,"△",IF(COUNTIF(空き状況確認テーブル!BG81:BI81,"△")&lt;&gt;0,"△","〇")))</f>
        <v>△</v>
      </c>
      <c r="BH75" s="220"/>
      <c r="BI75" s="223"/>
      <c r="BJ75" s="121" t="str">
        <f ca="1">空き状況確認テーブル!BJ81</f>
        <v>△</v>
      </c>
      <c r="BK75" s="122" t="str">
        <f ca="1">空き状況確認テーブル!BK81</f>
        <v>△</v>
      </c>
      <c r="BL75" s="122" t="str">
        <f ca="1">空き状況確認テーブル!BL81</f>
        <v>△</v>
      </c>
      <c r="BM75" s="122" t="str">
        <f ca="1">空き状況確認テーブル!BM81</f>
        <v>△</v>
      </c>
      <c r="BN75" s="122" t="str">
        <f ca="1">空き状況確認テーブル!BN81</f>
        <v>△</v>
      </c>
      <c r="BO75" s="122" t="str">
        <f ca="1">空き状況確認テーブル!BO81</f>
        <v>△</v>
      </c>
      <c r="BP75" s="219" t="str">
        <f ca="1">IF(COUNTIF(空き状況確認テーブル!BP81:BR81,"×")&lt;&gt;0,"×",IF(COUNTIF(空き状況確認テーブル!BP81:BR81,"△")&lt;&gt;0,"△",IF(COUNTIF(空き状況確認テーブル!BP81:BR81,"△")&lt;&gt;0,"△","〇")))</f>
        <v>×</v>
      </c>
      <c r="BQ75" s="220"/>
      <c r="BR75" s="221"/>
      <c r="BS75" s="222" t="str">
        <f ca="1">IF(COUNTIF(空き状況確認テーブル!BS81:BV81,"×")&lt;&gt;0,"×",IF(COUNTIF(空き状況確認テーブル!BS81:BV81,"△")&lt;&gt;0,"△",IF(COUNTIF(空き状況確認テーブル!BS81:BV81,"△")&lt;&gt;0,"△","〇")))</f>
        <v>×</v>
      </c>
      <c r="BT75" s="222"/>
      <c r="BU75" s="222"/>
      <c r="BV75" s="222"/>
      <c r="BW75" s="222" t="str">
        <f ca="1">IF(COUNTIF(空き状況確認テーブル!BW81:BZ81,"×")&lt;&gt;0,"×",IF(COUNTIF(空き状況確認テーブル!BW81:BZ81,"△")&lt;&gt;0,"△",IF(COUNTIF(空き状況確認テーブル!BW81:BZ81,"△")&lt;&gt;0,"△","〇")))</f>
        <v>×</v>
      </c>
      <c r="BX75" s="222"/>
      <c r="BY75" s="222"/>
      <c r="BZ75" s="222"/>
      <c r="CA75" s="222" t="str">
        <f ca="1">IF(COUNTIF(空き状況確認テーブル!CA81:CD81,"×")&lt;&gt;0,"×",IF(COUNTIF(空き状況確認テーブル!CA81:CD81,"△")&lt;&gt;0,"△",IF(COUNTIF(空き状況確認テーブル!CA81:CD81,"△")&lt;&gt;0,"△","〇")))</f>
        <v>×</v>
      </c>
      <c r="CB75" s="222"/>
      <c r="CC75" s="222"/>
      <c r="CD75" s="222"/>
      <c r="CE75" s="219" t="str">
        <f ca="1">IF(COUNTIF(空き状況確認テーブル!CE81:CG81,"×")&lt;&gt;0,"×",IF(COUNTIF(空き状況確認テーブル!CE81:CG81,"△")&lt;&gt;0,"△",IF(COUNTIF(空き状況確認テーブル!CE81:CG81,"△")&lt;&gt;0,"△","〇")))</f>
        <v>△</v>
      </c>
      <c r="CF75" s="220"/>
      <c r="CG75" s="223"/>
      <c r="CH75" s="187" t="str">
        <f ca="1">空き状況確認テーブル!CH81</f>
        <v>△</v>
      </c>
      <c r="CI75" s="122" t="str">
        <f ca="1">空き状況確認テーブル!CI81</f>
        <v>△</v>
      </c>
      <c r="CJ75" s="122" t="str">
        <f ca="1">空き状況確認テーブル!CJ81</f>
        <v>△</v>
      </c>
      <c r="CK75" s="122" t="str">
        <f ca="1">空き状況確認テーブル!CK81</f>
        <v>△</v>
      </c>
      <c r="CL75" s="122" t="str">
        <f ca="1">空き状況確認テーブル!CL81</f>
        <v>△</v>
      </c>
      <c r="CM75" s="122" t="str">
        <f ca="1">空き状況確認テーブル!CM81</f>
        <v>△</v>
      </c>
      <c r="CN75" s="219" t="str">
        <f ca="1">IF(COUNTIF(空き状況確認テーブル!CN81:CP81,"×")&lt;&gt;0,"×",IF(COUNTIF(空き状況確認テーブル!CN81:CP81,"△")&lt;&gt;0,"△",IF(COUNTIF(空き状況確認テーブル!CN81:CP81,"△")&lt;&gt;0,"△","〇")))</f>
        <v>×</v>
      </c>
      <c r="CO75" s="220"/>
      <c r="CP75" s="221"/>
      <c r="CQ75" s="222" t="str">
        <f ca="1">IF(COUNTIF(空き状況確認テーブル!CQ81:CT81,"×")&lt;&gt;0,"×",IF(COUNTIF(空き状況確認テーブル!CQ81:CT81,"△")&lt;&gt;0,"△",IF(COUNTIF(空き状況確認テーブル!CQ81:CT81,"△")&lt;&gt;0,"△","〇")))</f>
        <v>×</v>
      </c>
      <c r="CR75" s="222"/>
      <c r="CS75" s="222"/>
      <c r="CT75" s="222"/>
      <c r="CU75" s="222" t="str">
        <f ca="1">IF(COUNTIF(空き状況確認テーブル!CU81:CX81,"×")&lt;&gt;0,"×",IF(COUNTIF(空き状況確認テーブル!CU81:CX81,"△")&lt;&gt;0,"△",IF(COUNTIF(空き状況確認テーブル!CU81:CX81,"△")&lt;&gt;0,"△","〇")))</f>
        <v>×</v>
      </c>
      <c r="CV75" s="222"/>
      <c r="CW75" s="222"/>
      <c r="CX75" s="222"/>
      <c r="CY75" s="222" t="str">
        <f ca="1">IF(COUNTIF(空き状況確認テーブル!CY81:DB81,"×")&lt;&gt;0,"×",IF(COUNTIF(空き状況確認テーブル!CY81:DB81,"△")&lt;&gt;0,"△",IF(COUNTIF(空き状況確認テーブル!CY81:DB81,"△")&lt;&gt;0,"△","〇")))</f>
        <v>×</v>
      </c>
      <c r="CZ75" s="222"/>
      <c r="DA75" s="222"/>
      <c r="DB75" s="222"/>
      <c r="DC75" s="219" t="str">
        <f ca="1">IF(COUNTIF(空き状況確認テーブル!DC81:DE81,"×")&lt;&gt;0,"×",IF(COUNTIF(空き状況確認テーブル!DC81:DE81,"△")&lt;&gt;0,"△",IF(COUNTIF(空き状況確認テーブル!DC81:DE81,"△")&lt;&gt;0,"△","〇")))</f>
        <v>△</v>
      </c>
      <c r="DD75" s="220"/>
      <c r="DE75" s="223"/>
      <c r="DF75" s="121" t="str">
        <f ca="1">空き状況確認テーブル!DF81</f>
        <v>△</v>
      </c>
      <c r="DG75" s="122" t="str">
        <f ca="1">空き状況確認テーブル!DG81</f>
        <v>△</v>
      </c>
      <c r="DH75" s="122" t="str">
        <f ca="1">空き状況確認テーブル!DH81</f>
        <v>△</v>
      </c>
      <c r="DI75" s="122" t="str">
        <f ca="1">空き状況確認テーブル!DI81</f>
        <v>△</v>
      </c>
      <c r="DJ75" s="122" t="str">
        <f ca="1">空き状況確認テーブル!DJ81</f>
        <v>△</v>
      </c>
      <c r="DK75" s="122" t="str">
        <f ca="1">空き状況確認テーブル!DK81</f>
        <v>△</v>
      </c>
      <c r="DL75" s="219" t="str">
        <f ca="1">IF(COUNTIF(空き状況確認テーブル!DL81:DN81,"×")&lt;&gt;0,"×",IF(COUNTIF(空き状況確認テーブル!DL81:DN81,"△")&lt;&gt;0,"△",IF(COUNTIF(空き状況確認テーブル!DL81:DN81,"△")&lt;&gt;0,"△","〇")))</f>
        <v>×</v>
      </c>
      <c r="DM75" s="220"/>
      <c r="DN75" s="221"/>
      <c r="DO75" s="222" t="str">
        <f ca="1">IF(COUNTIF(空き状況確認テーブル!DO81:DR81,"×")&lt;&gt;0,"×",IF(COUNTIF(空き状況確認テーブル!DO81:DR81,"△")&lt;&gt;0,"△",IF(COUNTIF(空き状況確認テーブル!DO81:DR81,"△")&lt;&gt;0,"△","〇")))</f>
        <v>×</v>
      </c>
      <c r="DP75" s="222"/>
      <c r="DQ75" s="222"/>
      <c r="DR75" s="222"/>
      <c r="DS75" s="222" t="str">
        <f ca="1">IF(COUNTIF(空き状況確認テーブル!DS81:DV81,"×")&lt;&gt;0,"×",IF(COUNTIF(空き状況確認テーブル!DS81:DV81,"△")&lt;&gt;0,"△",IF(COUNTIF(空き状況確認テーブル!DS81:DV81,"△")&lt;&gt;0,"△","〇")))</f>
        <v>×</v>
      </c>
      <c r="DT75" s="222"/>
      <c r="DU75" s="222"/>
      <c r="DV75" s="222"/>
      <c r="DW75" s="222" t="str">
        <f ca="1">IF(COUNTIF(空き状況確認テーブル!DW81:DZ81,"×")&lt;&gt;0,"×",IF(COUNTIF(空き状況確認テーブル!DW81:DZ81,"△")&lt;&gt;0,"△",IF(COUNTIF(空き状況確認テーブル!DW81:DZ81,"△")&lt;&gt;0,"△","〇")))</f>
        <v>×</v>
      </c>
      <c r="DX75" s="222"/>
      <c r="DY75" s="222"/>
      <c r="DZ75" s="222"/>
      <c r="EA75" s="219" t="str">
        <f ca="1">IF(COUNTIF(空き状況確認テーブル!EA81:EC81,"×")&lt;&gt;0,"×",IF(COUNTIF(空き状況確認テーブル!EA81:EC81,"△")&lt;&gt;0,"△",IF(COUNTIF(空き状況確認テーブル!EA81:EC81,"△")&lt;&gt;0,"△","〇")))</f>
        <v>△</v>
      </c>
      <c r="EB75" s="220"/>
      <c r="EC75" s="223"/>
      <c r="ED75" s="121" t="str">
        <f ca="1">空き状況確認テーブル!ED81</f>
        <v>×</v>
      </c>
      <c r="EE75" s="122" t="str">
        <f ca="1">空き状況確認テーブル!EE81</f>
        <v>×</v>
      </c>
      <c r="EF75" s="122" t="str">
        <f ca="1">空き状況確認テーブル!EF81</f>
        <v>×</v>
      </c>
      <c r="EG75" s="122" t="str">
        <f ca="1">空き状況確認テーブル!EG81</f>
        <v>×</v>
      </c>
      <c r="EH75" s="122" t="str">
        <f ca="1">空き状況確認テーブル!EH81</f>
        <v>×</v>
      </c>
      <c r="EI75" s="122" t="str">
        <f ca="1">空き状況確認テーブル!EI81</f>
        <v>×</v>
      </c>
      <c r="EJ75" s="219" t="str">
        <f ca="1">IF(COUNTIF(空き状況確認テーブル!EJ81:EL81,"×")&lt;&gt;0,"×",IF(COUNTIF(空き状況確認テーブル!EJ81:EL81,"△")&lt;&gt;0,"△",IF(COUNTIF(空き状況確認テーブル!EJ81:EL81,"△")&lt;&gt;0,"△","〇")))</f>
        <v>×</v>
      </c>
      <c r="EK75" s="220"/>
      <c r="EL75" s="221"/>
      <c r="EM75" s="222" t="str">
        <f ca="1">IF(COUNTIF(空き状況確認テーブル!EM81:EP81,"×")&lt;&gt;0,"×",IF(COUNTIF(空き状況確認テーブル!EM81:EP81,"△")&lt;&gt;0,"△",IF(COUNTIF(空き状況確認テーブル!EM81:EP81,"△")&lt;&gt;0,"△","〇")))</f>
        <v>×</v>
      </c>
      <c r="EN75" s="222"/>
      <c r="EO75" s="222"/>
      <c r="EP75" s="222"/>
      <c r="EQ75" s="222" t="str">
        <f ca="1">IF(COUNTIF(空き状況確認テーブル!EQ81:ET81,"×")&lt;&gt;0,"×",IF(COUNTIF(空き状況確認テーブル!EQ81:ET81,"△")&lt;&gt;0,"△",IF(COUNTIF(空き状況確認テーブル!EQ81:ET81,"△")&lt;&gt;0,"△","〇")))</f>
        <v>×</v>
      </c>
      <c r="ER75" s="222"/>
      <c r="ES75" s="222"/>
      <c r="ET75" s="222"/>
      <c r="EU75" s="222" t="str">
        <f ca="1">IF(COUNTIF(空き状況確認テーブル!EU81:EX81,"×")&lt;&gt;0,"×",IF(COUNTIF(空き状況確認テーブル!EU81:EX81,"△")&lt;&gt;0,"△",IF(COUNTIF(空き状況確認テーブル!EU81:EX81,"△")&lt;&gt;0,"△","〇")))</f>
        <v>×</v>
      </c>
      <c r="EV75" s="222"/>
      <c r="EW75" s="222"/>
      <c r="EX75" s="222"/>
      <c r="EY75" s="219" t="str">
        <f ca="1">IF(COUNTIF(空き状況確認テーブル!EY81:FA81,"×")&lt;&gt;0,"×",IF(COUNTIF(空き状況確認テーブル!EY81:FA81,"△")&lt;&gt;0,"△",IF(COUNTIF(空き状況確認テーブル!EY81:FA81,"△")&lt;&gt;0,"△","〇")))</f>
        <v>×</v>
      </c>
      <c r="EZ75" s="220"/>
      <c r="FA75" s="223"/>
      <c r="FB75" s="121" t="str">
        <f ca="1">空き状況確認テーブル!FB81</f>
        <v>×</v>
      </c>
      <c r="FC75" s="122" t="str">
        <f ca="1">空き状況確認テーブル!FC81</f>
        <v>×</v>
      </c>
      <c r="FD75" s="122" t="str">
        <f ca="1">空き状況確認テーブル!FD81</f>
        <v>×</v>
      </c>
      <c r="FE75" s="122" t="str">
        <f ca="1">空き状況確認テーブル!FE81</f>
        <v>×</v>
      </c>
      <c r="FF75" s="122" t="str">
        <f ca="1">空き状況確認テーブル!FF81</f>
        <v>×</v>
      </c>
      <c r="FG75" s="122" t="str">
        <f ca="1">空き状況確認テーブル!FG81</f>
        <v>×</v>
      </c>
      <c r="FH75" s="219" t="str">
        <f ca="1">IF(COUNTIF(空き状況確認テーブル!FH81:FJ81,"×")&lt;&gt;0,"×",IF(COUNTIF(空き状況確認テーブル!FH81:FJ81,"△")&lt;&gt;0,"△",IF(COUNTIF(空き状況確認テーブル!FH81:FJ81,"△")&lt;&gt;0,"△","〇")))</f>
        <v>×</v>
      </c>
      <c r="FI75" s="220"/>
      <c r="FJ75" s="221"/>
      <c r="FK75" s="222" t="str">
        <f ca="1">IF(COUNTIF(空き状況確認テーブル!FK81:FN81,"×")&lt;&gt;0,"×",IF(COUNTIF(空き状況確認テーブル!FK81:FN81,"△")&lt;&gt;0,"△",IF(COUNTIF(空き状況確認テーブル!FK81:FN81,"△")&lt;&gt;0,"△","〇")))</f>
        <v>×</v>
      </c>
      <c r="FL75" s="222"/>
      <c r="FM75" s="222"/>
      <c r="FN75" s="222"/>
      <c r="FO75" s="222" t="str">
        <f ca="1">IF(COUNTIF(空き状況確認テーブル!FO81:FR81,"×")&lt;&gt;0,"×",IF(COUNTIF(空き状況確認テーブル!FO81:FR81,"△")&lt;&gt;0,"△",IF(COUNTIF(空き状況確認テーブル!FO81:FR81,"△")&lt;&gt;0,"△","〇")))</f>
        <v>×</v>
      </c>
      <c r="FP75" s="222"/>
      <c r="FQ75" s="222"/>
      <c r="FR75" s="222"/>
      <c r="FS75" s="222" t="str">
        <f ca="1">IF(COUNTIF(空き状況確認テーブル!FS81:FV81,"×")&lt;&gt;0,"×",IF(COUNTIF(空き状況確認テーブル!FS81:FV81,"△")&lt;&gt;0,"△",IF(COUNTIF(空き状況確認テーブル!FS81:FV81,"△")&lt;&gt;0,"△","〇")))</f>
        <v>×</v>
      </c>
      <c r="FT75" s="222"/>
      <c r="FU75" s="222"/>
      <c r="FV75" s="222"/>
      <c r="FW75" s="219" t="str">
        <f ca="1">IF(COUNTIF(空き状況確認テーブル!FW81:FY81,"×")&lt;&gt;0,"×",IF(COUNTIF(空き状況確認テーブル!FW81:FY81,"△")&lt;&gt;0,"△",IF(COUNTIF(空き状況確認テーブル!FW81:FY81,"△")&lt;&gt;0,"△","〇")))</f>
        <v>×</v>
      </c>
      <c r="FX75" s="220"/>
      <c r="FY75" s="223"/>
    </row>
    <row r="76" spans="1:181">
      <c r="A76" s="17"/>
      <c r="B76" s="182" t="s">
        <v>387</v>
      </c>
      <c r="C76" s="202" t="s">
        <v>345</v>
      </c>
      <c r="D76" s="11" t="s">
        <v>248</v>
      </c>
      <c r="E76" s="10" t="str">
        <f>INDEX(施設情報!$D$1:$D$1000,MATCH(D76,施設情報!$C$1:$C$1000,0))</f>
        <v>1</v>
      </c>
      <c r="F76" s="11" t="s">
        <v>275</v>
      </c>
      <c r="G76" s="8" t="str">
        <f t="shared" si="29"/>
        <v>102-46391</v>
      </c>
      <c r="H76" s="10" t="str">
        <f t="shared" si="30"/>
        <v>102-46392</v>
      </c>
      <c r="I76" s="10" t="str">
        <f t="shared" si="31"/>
        <v>102-46393</v>
      </c>
      <c r="J76" s="10" t="str">
        <f t="shared" si="32"/>
        <v>102-46394</v>
      </c>
      <c r="K76" s="10" t="str">
        <f t="shared" si="33"/>
        <v>102-46395</v>
      </c>
      <c r="L76" s="10" t="str">
        <f t="shared" si="34"/>
        <v>102-46396</v>
      </c>
      <c r="M76" s="10" t="str">
        <f t="shared" si="35"/>
        <v>102-46397</v>
      </c>
      <c r="N76" s="121" t="str">
        <f ca="1">空き状況確認テーブル!N82</f>
        <v>△</v>
      </c>
      <c r="O76" s="122" t="str">
        <f ca="1">空き状況確認テーブル!O82</f>
        <v>△</v>
      </c>
      <c r="P76" s="122" t="str">
        <f ca="1">空き状況確認テーブル!P82</f>
        <v>△</v>
      </c>
      <c r="Q76" s="122" t="str">
        <f ca="1">空き状況確認テーブル!Q82</f>
        <v>△</v>
      </c>
      <c r="R76" s="122" t="str">
        <f ca="1">空き状況確認テーブル!R82</f>
        <v>△</v>
      </c>
      <c r="S76" s="122" t="str">
        <f ca="1">空き状況確認テーブル!S82</f>
        <v>△</v>
      </c>
      <c r="T76" s="219" t="str">
        <f ca="1">IF(COUNTIF(空き状況確認テーブル!T82:V82,"×")&lt;&gt;0,"×",IF(COUNTIF(空き状況確認テーブル!T82:V82,"△")&lt;&gt;0,"△",IF(COUNTIF(空き状況確認テーブル!T82:V82,"△")&lt;&gt;0,"△","〇")))</f>
        <v>×</v>
      </c>
      <c r="U76" s="220"/>
      <c r="V76" s="221"/>
      <c r="W76" s="222" t="str">
        <f ca="1">IF(COUNTIF(空き状況確認テーブル!W82:Z82,"×")&lt;&gt;0,"×",IF(COUNTIF(空き状況確認テーブル!W82:Z82,"△")&lt;&gt;0,"△",IF(COUNTIF(空き状況確認テーブル!W82:Z82,"△")&lt;&gt;0,"△","〇")))</f>
        <v>×</v>
      </c>
      <c r="X76" s="222"/>
      <c r="Y76" s="222"/>
      <c r="Z76" s="222"/>
      <c r="AA76" s="222" t="str">
        <f ca="1">IF(COUNTIF(空き状況確認テーブル!AA82:AD82,"×")&lt;&gt;0,"×",IF(COUNTIF(空き状況確認テーブル!AA82:AD82,"△")&lt;&gt;0,"△",IF(COUNTIF(空き状況確認テーブル!AA82:AD82,"△")&lt;&gt;0,"△","〇")))</f>
        <v>×</v>
      </c>
      <c r="AB76" s="222"/>
      <c r="AC76" s="222"/>
      <c r="AD76" s="222"/>
      <c r="AE76" s="222" t="str">
        <f ca="1">IF(COUNTIF(空き状況確認テーブル!AE82:AH82,"×")&lt;&gt;0,"×",IF(COUNTIF(空き状況確認テーブル!AE82:AH82,"△")&lt;&gt;0,"△",IF(COUNTIF(空き状況確認テーブル!AE82:AH82,"△")&lt;&gt;0,"△","〇")))</f>
        <v>×</v>
      </c>
      <c r="AF76" s="222"/>
      <c r="AG76" s="222"/>
      <c r="AH76" s="222"/>
      <c r="AI76" s="219" t="str">
        <f ca="1">IF(COUNTIF(空き状況確認テーブル!AI82:AK82,"×")&lt;&gt;0,"×",IF(COUNTIF(空き状況確認テーブル!AI82:AK82,"△")&lt;&gt;0,"△",IF(COUNTIF(空き状況確認テーブル!AI82:AK82,"△")&lt;&gt;0,"△","〇")))</f>
        <v>△</v>
      </c>
      <c r="AJ76" s="220"/>
      <c r="AK76" s="223"/>
      <c r="AL76" s="121" t="str">
        <f ca="1">空き状況確認テーブル!AL82</f>
        <v>△</v>
      </c>
      <c r="AM76" s="122" t="str">
        <f ca="1">空き状況確認テーブル!AM82</f>
        <v>△</v>
      </c>
      <c r="AN76" s="122" t="str">
        <f ca="1">空き状況確認テーブル!AN82</f>
        <v>△</v>
      </c>
      <c r="AO76" s="122" t="str">
        <f ca="1">空き状況確認テーブル!AO82</f>
        <v>△</v>
      </c>
      <c r="AP76" s="122" t="str">
        <f ca="1">空き状況確認テーブル!AP82</f>
        <v>△</v>
      </c>
      <c r="AQ76" s="122" t="str">
        <f ca="1">空き状況確認テーブル!AQ82</f>
        <v>△</v>
      </c>
      <c r="AR76" s="219" t="str">
        <f ca="1">IF(COUNTIF(空き状況確認テーブル!AR82:AT82,"×")&lt;&gt;0,"×",IF(COUNTIF(空き状況確認テーブル!AR82:AT82,"△")&lt;&gt;0,"△",IF(COUNTIF(空き状況確認テーブル!AR82:AT82,"△")&lt;&gt;0,"△","〇")))</f>
        <v>×</v>
      </c>
      <c r="AS76" s="220"/>
      <c r="AT76" s="221"/>
      <c r="AU76" s="222" t="str">
        <f ca="1">IF(COUNTIF(空き状況確認テーブル!AU82:AX82,"×")&lt;&gt;0,"×",IF(COUNTIF(空き状況確認テーブル!AU82:AX82,"△")&lt;&gt;0,"△",IF(COUNTIF(空き状況確認テーブル!AU82:AX82,"△")&lt;&gt;0,"△","〇")))</f>
        <v>×</v>
      </c>
      <c r="AV76" s="222"/>
      <c r="AW76" s="222"/>
      <c r="AX76" s="222"/>
      <c r="AY76" s="222" t="str">
        <f ca="1">IF(COUNTIF(空き状況確認テーブル!AY82:BB82,"×")&lt;&gt;0,"×",IF(COUNTIF(空き状況確認テーブル!AY82:BB82,"△")&lt;&gt;0,"△",IF(COUNTIF(空き状況確認テーブル!AY82:BB82,"△")&lt;&gt;0,"△","〇")))</f>
        <v>×</v>
      </c>
      <c r="AZ76" s="222"/>
      <c r="BA76" s="222"/>
      <c r="BB76" s="222"/>
      <c r="BC76" s="222" t="str">
        <f ca="1">IF(COUNTIF(空き状況確認テーブル!BC82:BF82,"×")&lt;&gt;0,"×",IF(COUNTIF(空き状況確認テーブル!BC82:BF82,"△")&lt;&gt;0,"△",IF(COUNTIF(空き状況確認テーブル!BC82:BF82,"△")&lt;&gt;0,"△","〇")))</f>
        <v>×</v>
      </c>
      <c r="BD76" s="222"/>
      <c r="BE76" s="222"/>
      <c r="BF76" s="222"/>
      <c r="BG76" s="219" t="str">
        <f ca="1">IF(COUNTIF(空き状況確認テーブル!BG82:BI82,"×")&lt;&gt;0,"×",IF(COUNTIF(空き状況確認テーブル!BG82:BI82,"△")&lt;&gt;0,"△",IF(COUNTIF(空き状況確認テーブル!BG82:BI82,"△")&lt;&gt;0,"△","〇")))</f>
        <v>△</v>
      </c>
      <c r="BH76" s="220"/>
      <c r="BI76" s="223"/>
      <c r="BJ76" s="121" t="str">
        <f ca="1">空き状況確認テーブル!BJ82</f>
        <v>△</v>
      </c>
      <c r="BK76" s="122" t="str">
        <f ca="1">空き状況確認テーブル!BK82</f>
        <v>△</v>
      </c>
      <c r="BL76" s="122" t="str">
        <f ca="1">空き状況確認テーブル!BL82</f>
        <v>△</v>
      </c>
      <c r="BM76" s="122" t="str">
        <f ca="1">空き状況確認テーブル!BM82</f>
        <v>△</v>
      </c>
      <c r="BN76" s="122" t="str">
        <f ca="1">空き状況確認テーブル!BN82</f>
        <v>△</v>
      </c>
      <c r="BO76" s="122" t="str">
        <f ca="1">空き状況確認テーブル!BO82</f>
        <v>△</v>
      </c>
      <c r="BP76" s="219" t="str">
        <f ca="1">IF(COUNTIF(空き状況確認テーブル!BP82:BR82,"×")&lt;&gt;0,"×",IF(COUNTIF(空き状況確認テーブル!BP82:BR82,"△")&lt;&gt;0,"△",IF(COUNTIF(空き状況確認テーブル!BP82:BR82,"△")&lt;&gt;0,"△","〇")))</f>
        <v>×</v>
      </c>
      <c r="BQ76" s="220"/>
      <c r="BR76" s="221"/>
      <c r="BS76" s="222" t="str">
        <f ca="1">IF(COUNTIF(空き状況確認テーブル!BS82:BV82,"×")&lt;&gt;0,"×",IF(COUNTIF(空き状況確認テーブル!BS82:BV82,"△")&lt;&gt;0,"△",IF(COUNTIF(空き状況確認テーブル!BS82:BV82,"△")&lt;&gt;0,"△","〇")))</f>
        <v>×</v>
      </c>
      <c r="BT76" s="222"/>
      <c r="BU76" s="222"/>
      <c r="BV76" s="222"/>
      <c r="BW76" s="222" t="str">
        <f ca="1">IF(COUNTIF(空き状況確認テーブル!BW82:BZ82,"×")&lt;&gt;0,"×",IF(COUNTIF(空き状況確認テーブル!BW82:BZ82,"△")&lt;&gt;0,"△",IF(COUNTIF(空き状況確認テーブル!BW82:BZ82,"△")&lt;&gt;0,"△","〇")))</f>
        <v>×</v>
      </c>
      <c r="BX76" s="222"/>
      <c r="BY76" s="222"/>
      <c r="BZ76" s="222"/>
      <c r="CA76" s="222" t="str">
        <f ca="1">IF(COUNTIF(空き状況確認テーブル!CA82:CD82,"×")&lt;&gt;0,"×",IF(COUNTIF(空き状況確認テーブル!CA82:CD82,"△")&lt;&gt;0,"△",IF(COUNTIF(空き状況確認テーブル!CA82:CD82,"△")&lt;&gt;0,"△","〇")))</f>
        <v>×</v>
      </c>
      <c r="CB76" s="222"/>
      <c r="CC76" s="222"/>
      <c r="CD76" s="222"/>
      <c r="CE76" s="219" t="str">
        <f ca="1">IF(COUNTIF(空き状況確認テーブル!CE82:CG82,"×")&lt;&gt;0,"×",IF(COUNTIF(空き状況確認テーブル!CE82:CG82,"△")&lt;&gt;0,"△",IF(COUNTIF(空き状況確認テーブル!CE82:CG82,"△")&lt;&gt;0,"△","〇")))</f>
        <v>△</v>
      </c>
      <c r="CF76" s="220"/>
      <c r="CG76" s="223"/>
      <c r="CH76" s="187" t="str">
        <f ca="1">空き状況確認テーブル!CH82</f>
        <v>△</v>
      </c>
      <c r="CI76" s="122" t="str">
        <f ca="1">空き状況確認テーブル!CI82</f>
        <v>△</v>
      </c>
      <c r="CJ76" s="122" t="str">
        <f ca="1">空き状況確認テーブル!CJ82</f>
        <v>△</v>
      </c>
      <c r="CK76" s="122" t="str">
        <f ca="1">空き状況確認テーブル!CK82</f>
        <v>△</v>
      </c>
      <c r="CL76" s="122" t="str">
        <f ca="1">空き状況確認テーブル!CL82</f>
        <v>△</v>
      </c>
      <c r="CM76" s="122" t="str">
        <f ca="1">空き状況確認テーブル!CM82</f>
        <v>△</v>
      </c>
      <c r="CN76" s="219" t="str">
        <f ca="1">IF(COUNTIF(空き状況確認テーブル!CN82:CP82,"×")&lt;&gt;0,"×",IF(COUNTIF(空き状況確認テーブル!CN82:CP82,"△")&lt;&gt;0,"△",IF(COUNTIF(空き状況確認テーブル!CN82:CP82,"△")&lt;&gt;0,"△","〇")))</f>
        <v>×</v>
      </c>
      <c r="CO76" s="220"/>
      <c r="CP76" s="221"/>
      <c r="CQ76" s="222" t="str">
        <f ca="1">IF(COUNTIF(空き状況確認テーブル!CQ82:CT82,"×")&lt;&gt;0,"×",IF(COUNTIF(空き状況確認テーブル!CQ82:CT82,"△")&lt;&gt;0,"△",IF(COUNTIF(空き状況確認テーブル!CQ82:CT82,"△")&lt;&gt;0,"△","〇")))</f>
        <v>×</v>
      </c>
      <c r="CR76" s="222"/>
      <c r="CS76" s="222"/>
      <c r="CT76" s="222"/>
      <c r="CU76" s="222" t="str">
        <f ca="1">IF(COUNTIF(空き状況確認テーブル!CU82:CX82,"×")&lt;&gt;0,"×",IF(COUNTIF(空き状況確認テーブル!CU82:CX82,"△")&lt;&gt;0,"△",IF(COUNTIF(空き状況確認テーブル!CU82:CX82,"△")&lt;&gt;0,"△","〇")))</f>
        <v>×</v>
      </c>
      <c r="CV76" s="222"/>
      <c r="CW76" s="222"/>
      <c r="CX76" s="222"/>
      <c r="CY76" s="222" t="str">
        <f ca="1">IF(COUNTIF(空き状況確認テーブル!CY82:DB82,"×")&lt;&gt;0,"×",IF(COUNTIF(空き状況確認テーブル!CY82:DB82,"△")&lt;&gt;0,"△",IF(COUNTIF(空き状況確認テーブル!CY82:DB82,"△")&lt;&gt;0,"△","〇")))</f>
        <v>×</v>
      </c>
      <c r="CZ76" s="222"/>
      <c r="DA76" s="222"/>
      <c r="DB76" s="222"/>
      <c r="DC76" s="219" t="str">
        <f ca="1">IF(COUNTIF(空き状況確認テーブル!DC82:DE82,"×")&lt;&gt;0,"×",IF(COUNTIF(空き状況確認テーブル!DC82:DE82,"△")&lt;&gt;0,"△",IF(COUNTIF(空き状況確認テーブル!DC82:DE82,"△")&lt;&gt;0,"△","〇")))</f>
        <v>△</v>
      </c>
      <c r="DD76" s="220"/>
      <c r="DE76" s="223"/>
      <c r="DF76" s="121" t="str">
        <f ca="1">空き状況確認テーブル!DF82</f>
        <v>△</v>
      </c>
      <c r="DG76" s="122" t="str">
        <f ca="1">空き状況確認テーブル!DG82</f>
        <v>△</v>
      </c>
      <c r="DH76" s="122" t="str">
        <f ca="1">空き状況確認テーブル!DH82</f>
        <v>△</v>
      </c>
      <c r="DI76" s="122" t="str">
        <f ca="1">空き状況確認テーブル!DI82</f>
        <v>△</v>
      </c>
      <c r="DJ76" s="122" t="str">
        <f ca="1">空き状況確認テーブル!DJ82</f>
        <v>△</v>
      </c>
      <c r="DK76" s="122" t="str">
        <f ca="1">空き状況確認テーブル!DK82</f>
        <v>△</v>
      </c>
      <c r="DL76" s="219" t="str">
        <f ca="1">IF(COUNTIF(空き状況確認テーブル!DL82:DN82,"×")&lt;&gt;0,"×",IF(COUNTIF(空き状況確認テーブル!DL82:DN82,"△")&lt;&gt;0,"△",IF(COUNTIF(空き状況確認テーブル!DL82:DN82,"△")&lt;&gt;0,"△","〇")))</f>
        <v>×</v>
      </c>
      <c r="DM76" s="220"/>
      <c r="DN76" s="221"/>
      <c r="DO76" s="222" t="str">
        <f ca="1">IF(COUNTIF(空き状況確認テーブル!DO82:DR82,"×")&lt;&gt;0,"×",IF(COUNTIF(空き状況確認テーブル!DO82:DR82,"△")&lt;&gt;0,"△",IF(COUNTIF(空き状況確認テーブル!DO82:DR82,"△")&lt;&gt;0,"△","〇")))</f>
        <v>×</v>
      </c>
      <c r="DP76" s="222"/>
      <c r="DQ76" s="222"/>
      <c r="DR76" s="222"/>
      <c r="DS76" s="222" t="str">
        <f ca="1">IF(COUNTIF(空き状況確認テーブル!DS82:DV82,"×")&lt;&gt;0,"×",IF(COUNTIF(空き状況確認テーブル!DS82:DV82,"△")&lt;&gt;0,"△",IF(COUNTIF(空き状況確認テーブル!DS82:DV82,"△")&lt;&gt;0,"△","〇")))</f>
        <v>×</v>
      </c>
      <c r="DT76" s="222"/>
      <c r="DU76" s="222"/>
      <c r="DV76" s="222"/>
      <c r="DW76" s="222" t="str">
        <f ca="1">IF(COUNTIF(空き状況確認テーブル!DW82:DZ82,"×")&lt;&gt;0,"×",IF(COUNTIF(空き状況確認テーブル!DW82:DZ82,"△")&lt;&gt;0,"△",IF(COUNTIF(空き状況確認テーブル!DW82:DZ82,"△")&lt;&gt;0,"△","〇")))</f>
        <v>×</v>
      </c>
      <c r="DX76" s="222"/>
      <c r="DY76" s="222"/>
      <c r="DZ76" s="222"/>
      <c r="EA76" s="219" t="str">
        <f ca="1">IF(COUNTIF(空き状況確認テーブル!EA82:EC82,"×")&lt;&gt;0,"×",IF(COUNTIF(空き状況確認テーブル!EA82:EC82,"△")&lt;&gt;0,"△",IF(COUNTIF(空き状況確認テーブル!EA82:EC82,"△")&lt;&gt;0,"△","〇")))</f>
        <v>△</v>
      </c>
      <c r="EB76" s="220"/>
      <c r="EC76" s="223"/>
      <c r="ED76" s="121" t="str">
        <f ca="1">空き状況確認テーブル!ED82</f>
        <v>×</v>
      </c>
      <c r="EE76" s="122" t="str">
        <f ca="1">空き状況確認テーブル!EE82</f>
        <v>×</v>
      </c>
      <c r="EF76" s="122" t="str">
        <f ca="1">空き状況確認テーブル!EF82</f>
        <v>×</v>
      </c>
      <c r="EG76" s="122" t="str">
        <f ca="1">空き状況確認テーブル!EG82</f>
        <v>×</v>
      </c>
      <c r="EH76" s="122" t="str">
        <f ca="1">空き状況確認テーブル!EH82</f>
        <v>×</v>
      </c>
      <c r="EI76" s="122" t="str">
        <f ca="1">空き状況確認テーブル!EI82</f>
        <v>×</v>
      </c>
      <c r="EJ76" s="219" t="str">
        <f ca="1">IF(COUNTIF(空き状況確認テーブル!EJ82:EL82,"×")&lt;&gt;0,"×",IF(COUNTIF(空き状況確認テーブル!EJ82:EL82,"△")&lt;&gt;0,"△",IF(COUNTIF(空き状況確認テーブル!EJ82:EL82,"△")&lt;&gt;0,"△","〇")))</f>
        <v>×</v>
      </c>
      <c r="EK76" s="220"/>
      <c r="EL76" s="221"/>
      <c r="EM76" s="222" t="str">
        <f ca="1">IF(COUNTIF(空き状況確認テーブル!EM82:EP82,"×")&lt;&gt;0,"×",IF(COUNTIF(空き状況確認テーブル!EM82:EP82,"△")&lt;&gt;0,"△",IF(COUNTIF(空き状況確認テーブル!EM82:EP82,"△")&lt;&gt;0,"△","〇")))</f>
        <v>×</v>
      </c>
      <c r="EN76" s="222"/>
      <c r="EO76" s="222"/>
      <c r="EP76" s="222"/>
      <c r="EQ76" s="222" t="str">
        <f ca="1">IF(COUNTIF(空き状況確認テーブル!EQ82:ET82,"×")&lt;&gt;0,"×",IF(COUNTIF(空き状況確認テーブル!EQ82:ET82,"△")&lt;&gt;0,"△",IF(COUNTIF(空き状況確認テーブル!EQ82:ET82,"△")&lt;&gt;0,"△","〇")))</f>
        <v>×</v>
      </c>
      <c r="ER76" s="222"/>
      <c r="ES76" s="222"/>
      <c r="ET76" s="222"/>
      <c r="EU76" s="222" t="str">
        <f ca="1">IF(COUNTIF(空き状況確認テーブル!EU82:EX82,"×")&lt;&gt;0,"×",IF(COUNTIF(空き状況確認テーブル!EU82:EX82,"△")&lt;&gt;0,"△",IF(COUNTIF(空き状況確認テーブル!EU82:EX82,"△")&lt;&gt;0,"△","〇")))</f>
        <v>×</v>
      </c>
      <c r="EV76" s="222"/>
      <c r="EW76" s="222"/>
      <c r="EX76" s="222"/>
      <c r="EY76" s="219" t="str">
        <f ca="1">IF(COUNTIF(空き状況確認テーブル!EY82:FA82,"×")&lt;&gt;0,"×",IF(COUNTIF(空き状況確認テーブル!EY82:FA82,"△")&lt;&gt;0,"△",IF(COUNTIF(空き状況確認テーブル!EY82:FA82,"△")&lt;&gt;0,"△","〇")))</f>
        <v>×</v>
      </c>
      <c r="EZ76" s="220"/>
      <c r="FA76" s="223"/>
      <c r="FB76" s="121" t="str">
        <f ca="1">空き状況確認テーブル!FB82</f>
        <v>×</v>
      </c>
      <c r="FC76" s="122" t="str">
        <f ca="1">空き状況確認テーブル!FC82</f>
        <v>×</v>
      </c>
      <c r="FD76" s="122" t="str">
        <f ca="1">空き状況確認テーブル!FD82</f>
        <v>×</v>
      </c>
      <c r="FE76" s="122" t="str">
        <f ca="1">空き状況確認テーブル!FE82</f>
        <v>×</v>
      </c>
      <c r="FF76" s="122" t="str">
        <f ca="1">空き状況確認テーブル!FF82</f>
        <v>×</v>
      </c>
      <c r="FG76" s="122" t="str">
        <f ca="1">空き状況確認テーブル!FG82</f>
        <v>×</v>
      </c>
      <c r="FH76" s="219" t="str">
        <f ca="1">IF(COUNTIF(空き状況確認テーブル!FH82:FJ82,"×")&lt;&gt;0,"×",IF(COUNTIF(空き状況確認テーブル!FH82:FJ82,"△")&lt;&gt;0,"△",IF(COUNTIF(空き状況確認テーブル!FH82:FJ82,"△")&lt;&gt;0,"△","〇")))</f>
        <v>×</v>
      </c>
      <c r="FI76" s="220"/>
      <c r="FJ76" s="221"/>
      <c r="FK76" s="222" t="str">
        <f ca="1">IF(COUNTIF(空き状況確認テーブル!FK82:FN82,"×")&lt;&gt;0,"×",IF(COUNTIF(空き状況確認テーブル!FK82:FN82,"△")&lt;&gt;0,"△",IF(COUNTIF(空き状況確認テーブル!FK82:FN82,"△")&lt;&gt;0,"△","〇")))</f>
        <v>×</v>
      </c>
      <c r="FL76" s="222"/>
      <c r="FM76" s="222"/>
      <c r="FN76" s="222"/>
      <c r="FO76" s="222" t="str">
        <f ca="1">IF(COUNTIF(空き状況確認テーブル!FO82:FR82,"×")&lt;&gt;0,"×",IF(COUNTIF(空き状況確認テーブル!FO82:FR82,"△")&lt;&gt;0,"△",IF(COUNTIF(空き状況確認テーブル!FO82:FR82,"△")&lt;&gt;0,"△","〇")))</f>
        <v>×</v>
      </c>
      <c r="FP76" s="222"/>
      <c r="FQ76" s="222"/>
      <c r="FR76" s="222"/>
      <c r="FS76" s="222" t="str">
        <f ca="1">IF(COUNTIF(空き状況確認テーブル!FS82:FV82,"×")&lt;&gt;0,"×",IF(COUNTIF(空き状況確認テーブル!FS82:FV82,"△")&lt;&gt;0,"△",IF(COUNTIF(空き状況確認テーブル!FS82:FV82,"△")&lt;&gt;0,"△","〇")))</f>
        <v>×</v>
      </c>
      <c r="FT76" s="222"/>
      <c r="FU76" s="222"/>
      <c r="FV76" s="222"/>
      <c r="FW76" s="219" t="str">
        <f ca="1">IF(COUNTIF(空き状況確認テーブル!FW82:FY82,"×")&lt;&gt;0,"×",IF(COUNTIF(空き状況確認テーブル!FW82:FY82,"△")&lt;&gt;0,"△",IF(COUNTIF(空き状況確認テーブル!FW82:FY82,"△")&lt;&gt;0,"△","〇")))</f>
        <v>×</v>
      </c>
      <c r="FX76" s="220"/>
      <c r="FY76" s="223"/>
    </row>
    <row r="77" spans="1:181">
      <c r="A77" s="17"/>
      <c r="B77" s="162" t="s">
        <v>364</v>
      </c>
      <c r="C77" s="202" t="s">
        <v>346</v>
      </c>
      <c r="D77" s="11" t="s">
        <v>249</v>
      </c>
      <c r="E77" s="10" t="str">
        <f>INDEX(施設情報!$D$1:$D$1000,MATCH(D77,施設情報!$C$1:$C$1000,0))</f>
        <v>1</v>
      </c>
      <c r="F77" s="11" t="s">
        <v>275</v>
      </c>
      <c r="G77" s="8" t="str">
        <f t="shared" si="29"/>
        <v>103-46391</v>
      </c>
      <c r="H77" s="10" t="str">
        <f t="shared" si="30"/>
        <v>103-46392</v>
      </c>
      <c r="I77" s="10" t="str">
        <f t="shared" si="31"/>
        <v>103-46393</v>
      </c>
      <c r="J77" s="10" t="str">
        <f t="shared" si="32"/>
        <v>103-46394</v>
      </c>
      <c r="K77" s="10" t="str">
        <f t="shared" si="33"/>
        <v>103-46395</v>
      </c>
      <c r="L77" s="10" t="str">
        <f t="shared" si="34"/>
        <v>103-46396</v>
      </c>
      <c r="M77" s="10" t="str">
        <f t="shared" si="35"/>
        <v>103-46397</v>
      </c>
      <c r="N77" s="121" t="str">
        <f ca="1">空き状況確認テーブル!N83</f>
        <v>△</v>
      </c>
      <c r="O77" s="122" t="str">
        <f ca="1">空き状況確認テーブル!O83</f>
        <v>△</v>
      </c>
      <c r="P77" s="122" t="str">
        <f ca="1">空き状況確認テーブル!P83</f>
        <v>△</v>
      </c>
      <c r="Q77" s="122" t="str">
        <f ca="1">空き状況確認テーブル!Q83</f>
        <v>△</v>
      </c>
      <c r="R77" s="122" t="str">
        <f ca="1">空き状況確認テーブル!R83</f>
        <v>△</v>
      </c>
      <c r="S77" s="122" t="str">
        <f ca="1">空き状況確認テーブル!S83</f>
        <v>△</v>
      </c>
      <c r="T77" s="219" t="str">
        <f ca="1">IF(COUNTIF(空き状況確認テーブル!T83:V83,"×")&lt;&gt;0,"×",IF(COUNTIF(空き状況確認テーブル!T83:V83,"△")&lt;&gt;0,"△",IF(COUNTIF(空き状況確認テーブル!T83:V83,"△")&lt;&gt;0,"△","〇")))</f>
        <v>×</v>
      </c>
      <c r="U77" s="220"/>
      <c r="V77" s="221"/>
      <c r="W77" s="222" t="str">
        <f ca="1">IF(COUNTIF(空き状況確認テーブル!W83:Z83,"×")&lt;&gt;0,"×",IF(COUNTIF(空き状況確認テーブル!W83:Z83,"△")&lt;&gt;0,"△",IF(COUNTIF(空き状況確認テーブル!W83:Z83,"△")&lt;&gt;0,"△","〇")))</f>
        <v>×</v>
      </c>
      <c r="X77" s="222"/>
      <c r="Y77" s="222"/>
      <c r="Z77" s="222"/>
      <c r="AA77" s="222" t="str">
        <f ca="1">IF(COUNTIF(空き状況確認テーブル!AA83:AD83,"×")&lt;&gt;0,"×",IF(COUNTIF(空き状況確認テーブル!AA83:AD83,"△")&lt;&gt;0,"△",IF(COUNTIF(空き状況確認テーブル!AA83:AD83,"△")&lt;&gt;0,"△","〇")))</f>
        <v>×</v>
      </c>
      <c r="AB77" s="222"/>
      <c r="AC77" s="222"/>
      <c r="AD77" s="222"/>
      <c r="AE77" s="222" t="str">
        <f ca="1">IF(COUNTIF(空き状況確認テーブル!AE83:AH83,"×")&lt;&gt;0,"×",IF(COUNTIF(空き状況確認テーブル!AE83:AH83,"△")&lt;&gt;0,"△",IF(COUNTIF(空き状況確認テーブル!AE83:AH83,"△")&lt;&gt;0,"△","〇")))</f>
        <v>×</v>
      </c>
      <c r="AF77" s="222"/>
      <c r="AG77" s="222"/>
      <c r="AH77" s="222"/>
      <c r="AI77" s="219" t="str">
        <f ca="1">IF(COUNTIF(空き状況確認テーブル!AI83:AK83,"×")&lt;&gt;0,"×",IF(COUNTIF(空き状況確認テーブル!AI83:AK83,"△")&lt;&gt;0,"△",IF(COUNTIF(空き状況確認テーブル!AI83:AK83,"△")&lt;&gt;0,"△","〇")))</f>
        <v>△</v>
      </c>
      <c r="AJ77" s="220"/>
      <c r="AK77" s="223"/>
      <c r="AL77" s="121" t="str">
        <f ca="1">空き状況確認テーブル!AL83</f>
        <v>△</v>
      </c>
      <c r="AM77" s="122" t="str">
        <f ca="1">空き状況確認テーブル!AM83</f>
        <v>△</v>
      </c>
      <c r="AN77" s="122" t="str">
        <f ca="1">空き状況確認テーブル!AN83</f>
        <v>△</v>
      </c>
      <c r="AO77" s="122" t="str">
        <f ca="1">空き状況確認テーブル!AO83</f>
        <v>△</v>
      </c>
      <c r="AP77" s="122" t="str">
        <f ca="1">空き状況確認テーブル!AP83</f>
        <v>△</v>
      </c>
      <c r="AQ77" s="122" t="str">
        <f ca="1">空き状況確認テーブル!AQ83</f>
        <v>△</v>
      </c>
      <c r="AR77" s="219" t="str">
        <f ca="1">IF(COUNTIF(空き状況確認テーブル!AR83:AT83,"×")&lt;&gt;0,"×",IF(COUNTIF(空き状況確認テーブル!AR83:AT83,"△")&lt;&gt;0,"△",IF(COUNTIF(空き状況確認テーブル!AR83:AT83,"△")&lt;&gt;0,"△","〇")))</f>
        <v>×</v>
      </c>
      <c r="AS77" s="220"/>
      <c r="AT77" s="221"/>
      <c r="AU77" s="222" t="str">
        <f ca="1">IF(COUNTIF(空き状況確認テーブル!AU83:AX83,"×")&lt;&gt;0,"×",IF(COUNTIF(空き状況確認テーブル!AU83:AX83,"△")&lt;&gt;0,"△",IF(COUNTIF(空き状況確認テーブル!AU83:AX83,"△")&lt;&gt;0,"△","〇")))</f>
        <v>×</v>
      </c>
      <c r="AV77" s="222"/>
      <c r="AW77" s="222"/>
      <c r="AX77" s="222"/>
      <c r="AY77" s="222" t="str">
        <f ca="1">IF(COUNTIF(空き状況確認テーブル!AY83:BB83,"×")&lt;&gt;0,"×",IF(COUNTIF(空き状況確認テーブル!AY83:BB83,"△")&lt;&gt;0,"△",IF(COUNTIF(空き状況確認テーブル!AY83:BB83,"△")&lt;&gt;0,"△","〇")))</f>
        <v>×</v>
      </c>
      <c r="AZ77" s="222"/>
      <c r="BA77" s="222"/>
      <c r="BB77" s="222"/>
      <c r="BC77" s="222" t="str">
        <f ca="1">IF(COUNTIF(空き状況確認テーブル!BC83:BF83,"×")&lt;&gt;0,"×",IF(COUNTIF(空き状況確認テーブル!BC83:BF83,"△")&lt;&gt;0,"△",IF(COUNTIF(空き状況確認テーブル!BC83:BF83,"△")&lt;&gt;0,"△","〇")))</f>
        <v>×</v>
      </c>
      <c r="BD77" s="222"/>
      <c r="BE77" s="222"/>
      <c r="BF77" s="222"/>
      <c r="BG77" s="219" t="str">
        <f ca="1">IF(COUNTIF(空き状況確認テーブル!BG83:BI83,"×")&lt;&gt;0,"×",IF(COUNTIF(空き状況確認テーブル!BG83:BI83,"△")&lt;&gt;0,"△",IF(COUNTIF(空き状況確認テーブル!BG83:BI83,"△")&lt;&gt;0,"△","〇")))</f>
        <v>△</v>
      </c>
      <c r="BH77" s="220"/>
      <c r="BI77" s="223"/>
      <c r="BJ77" s="121" t="str">
        <f ca="1">空き状況確認テーブル!BJ83</f>
        <v>△</v>
      </c>
      <c r="BK77" s="122" t="str">
        <f ca="1">空き状況確認テーブル!BK83</f>
        <v>△</v>
      </c>
      <c r="BL77" s="122" t="str">
        <f ca="1">空き状況確認テーブル!BL83</f>
        <v>△</v>
      </c>
      <c r="BM77" s="122" t="str">
        <f ca="1">空き状況確認テーブル!BM83</f>
        <v>△</v>
      </c>
      <c r="BN77" s="122" t="str">
        <f ca="1">空き状況確認テーブル!BN83</f>
        <v>△</v>
      </c>
      <c r="BO77" s="122" t="str">
        <f ca="1">空き状況確認テーブル!BO83</f>
        <v>△</v>
      </c>
      <c r="BP77" s="219" t="str">
        <f ca="1">IF(COUNTIF(空き状況確認テーブル!BP83:BR83,"×")&lt;&gt;0,"×",IF(COUNTIF(空き状況確認テーブル!BP83:BR83,"△")&lt;&gt;0,"△",IF(COUNTIF(空き状況確認テーブル!BP83:BR83,"△")&lt;&gt;0,"△","〇")))</f>
        <v>×</v>
      </c>
      <c r="BQ77" s="220"/>
      <c r="BR77" s="221"/>
      <c r="BS77" s="222" t="str">
        <f ca="1">IF(COUNTIF(空き状況確認テーブル!BS83:BV83,"×")&lt;&gt;0,"×",IF(COUNTIF(空き状況確認テーブル!BS83:BV83,"△")&lt;&gt;0,"△",IF(COUNTIF(空き状況確認テーブル!BS83:BV83,"△")&lt;&gt;0,"△","〇")))</f>
        <v>×</v>
      </c>
      <c r="BT77" s="222"/>
      <c r="BU77" s="222"/>
      <c r="BV77" s="222"/>
      <c r="BW77" s="222" t="str">
        <f ca="1">IF(COUNTIF(空き状況確認テーブル!BW83:BZ83,"×")&lt;&gt;0,"×",IF(COUNTIF(空き状況確認テーブル!BW83:BZ83,"△")&lt;&gt;0,"△",IF(COUNTIF(空き状況確認テーブル!BW83:BZ83,"△")&lt;&gt;0,"△","〇")))</f>
        <v>×</v>
      </c>
      <c r="BX77" s="222"/>
      <c r="BY77" s="222"/>
      <c r="BZ77" s="222"/>
      <c r="CA77" s="222" t="str">
        <f ca="1">IF(COUNTIF(空き状況確認テーブル!CA83:CD83,"×")&lt;&gt;0,"×",IF(COUNTIF(空き状況確認テーブル!CA83:CD83,"△")&lt;&gt;0,"△",IF(COUNTIF(空き状況確認テーブル!CA83:CD83,"△")&lt;&gt;0,"△","〇")))</f>
        <v>×</v>
      </c>
      <c r="CB77" s="222"/>
      <c r="CC77" s="222"/>
      <c r="CD77" s="222"/>
      <c r="CE77" s="219" t="str">
        <f ca="1">IF(COUNTIF(空き状況確認テーブル!CE83:CG83,"×")&lt;&gt;0,"×",IF(COUNTIF(空き状況確認テーブル!CE83:CG83,"△")&lt;&gt;0,"△",IF(COUNTIF(空き状況確認テーブル!CE83:CG83,"△")&lt;&gt;0,"△","〇")))</f>
        <v>△</v>
      </c>
      <c r="CF77" s="220"/>
      <c r="CG77" s="223"/>
      <c r="CH77" s="187" t="str">
        <f ca="1">空き状況確認テーブル!CH83</f>
        <v>△</v>
      </c>
      <c r="CI77" s="122" t="str">
        <f ca="1">空き状況確認テーブル!CI83</f>
        <v>△</v>
      </c>
      <c r="CJ77" s="122" t="str">
        <f ca="1">空き状況確認テーブル!CJ83</f>
        <v>△</v>
      </c>
      <c r="CK77" s="122" t="str">
        <f ca="1">空き状況確認テーブル!CK83</f>
        <v>△</v>
      </c>
      <c r="CL77" s="122" t="str">
        <f ca="1">空き状況確認テーブル!CL83</f>
        <v>△</v>
      </c>
      <c r="CM77" s="122" t="str">
        <f ca="1">空き状況確認テーブル!CM83</f>
        <v>△</v>
      </c>
      <c r="CN77" s="219" t="str">
        <f ca="1">IF(COUNTIF(空き状況確認テーブル!CN83:CP83,"×")&lt;&gt;0,"×",IF(COUNTIF(空き状況確認テーブル!CN83:CP83,"△")&lt;&gt;0,"△",IF(COUNTIF(空き状況確認テーブル!CN83:CP83,"△")&lt;&gt;0,"△","〇")))</f>
        <v>×</v>
      </c>
      <c r="CO77" s="220"/>
      <c r="CP77" s="221"/>
      <c r="CQ77" s="222" t="str">
        <f ca="1">IF(COUNTIF(空き状況確認テーブル!CQ83:CT83,"×")&lt;&gt;0,"×",IF(COUNTIF(空き状況確認テーブル!CQ83:CT83,"△")&lt;&gt;0,"△",IF(COUNTIF(空き状況確認テーブル!CQ83:CT83,"△")&lt;&gt;0,"△","〇")))</f>
        <v>×</v>
      </c>
      <c r="CR77" s="222"/>
      <c r="CS77" s="222"/>
      <c r="CT77" s="222"/>
      <c r="CU77" s="222" t="str">
        <f ca="1">IF(COUNTIF(空き状況確認テーブル!CU83:CX83,"×")&lt;&gt;0,"×",IF(COUNTIF(空き状況確認テーブル!CU83:CX83,"△")&lt;&gt;0,"△",IF(COUNTIF(空き状況確認テーブル!CU83:CX83,"△")&lt;&gt;0,"△","〇")))</f>
        <v>×</v>
      </c>
      <c r="CV77" s="222"/>
      <c r="CW77" s="222"/>
      <c r="CX77" s="222"/>
      <c r="CY77" s="222" t="str">
        <f ca="1">IF(COUNTIF(空き状況確認テーブル!CY83:DB83,"×")&lt;&gt;0,"×",IF(COUNTIF(空き状況確認テーブル!CY83:DB83,"△")&lt;&gt;0,"△",IF(COUNTIF(空き状況確認テーブル!CY83:DB83,"△")&lt;&gt;0,"△","〇")))</f>
        <v>×</v>
      </c>
      <c r="CZ77" s="222"/>
      <c r="DA77" s="222"/>
      <c r="DB77" s="222"/>
      <c r="DC77" s="219" t="str">
        <f ca="1">IF(COUNTIF(空き状況確認テーブル!DC83:DE83,"×")&lt;&gt;0,"×",IF(COUNTIF(空き状況確認テーブル!DC83:DE83,"△")&lt;&gt;0,"△",IF(COUNTIF(空き状況確認テーブル!DC83:DE83,"△")&lt;&gt;0,"△","〇")))</f>
        <v>△</v>
      </c>
      <c r="DD77" s="220"/>
      <c r="DE77" s="223"/>
      <c r="DF77" s="121" t="str">
        <f ca="1">空き状況確認テーブル!DF83</f>
        <v>△</v>
      </c>
      <c r="DG77" s="122" t="str">
        <f ca="1">空き状況確認テーブル!DG83</f>
        <v>△</v>
      </c>
      <c r="DH77" s="122" t="str">
        <f ca="1">空き状況確認テーブル!DH83</f>
        <v>△</v>
      </c>
      <c r="DI77" s="122" t="str">
        <f ca="1">空き状況確認テーブル!DI83</f>
        <v>△</v>
      </c>
      <c r="DJ77" s="122" t="str">
        <f ca="1">空き状況確認テーブル!DJ83</f>
        <v>△</v>
      </c>
      <c r="DK77" s="122" t="str">
        <f ca="1">空き状況確認テーブル!DK83</f>
        <v>△</v>
      </c>
      <c r="DL77" s="219" t="str">
        <f ca="1">IF(COUNTIF(空き状況確認テーブル!DL83:DN83,"×")&lt;&gt;0,"×",IF(COUNTIF(空き状況確認テーブル!DL83:DN83,"△")&lt;&gt;0,"△",IF(COUNTIF(空き状況確認テーブル!DL83:DN83,"△")&lt;&gt;0,"△","〇")))</f>
        <v>×</v>
      </c>
      <c r="DM77" s="220"/>
      <c r="DN77" s="221"/>
      <c r="DO77" s="222" t="str">
        <f ca="1">IF(COUNTIF(空き状況確認テーブル!DO83:DR83,"×")&lt;&gt;0,"×",IF(COUNTIF(空き状況確認テーブル!DO83:DR83,"△")&lt;&gt;0,"△",IF(COUNTIF(空き状況確認テーブル!DO83:DR83,"△")&lt;&gt;0,"△","〇")))</f>
        <v>×</v>
      </c>
      <c r="DP77" s="222"/>
      <c r="DQ77" s="222"/>
      <c r="DR77" s="222"/>
      <c r="DS77" s="222" t="str">
        <f ca="1">IF(COUNTIF(空き状況確認テーブル!DS83:DV83,"×")&lt;&gt;0,"×",IF(COUNTIF(空き状況確認テーブル!DS83:DV83,"△")&lt;&gt;0,"△",IF(COUNTIF(空き状況確認テーブル!DS83:DV83,"△")&lt;&gt;0,"△","〇")))</f>
        <v>×</v>
      </c>
      <c r="DT77" s="222"/>
      <c r="DU77" s="222"/>
      <c r="DV77" s="222"/>
      <c r="DW77" s="222" t="str">
        <f ca="1">IF(COUNTIF(空き状況確認テーブル!DW83:DZ83,"×")&lt;&gt;0,"×",IF(COUNTIF(空き状況確認テーブル!DW83:DZ83,"△")&lt;&gt;0,"△",IF(COUNTIF(空き状況確認テーブル!DW83:DZ83,"△")&lt;&gt;0,"△","〇")))</f>
        <v>×</v>
      </c>
      <c r="DX77" s="222"/>
      <c r="DY77" s="222"/>
      <c r="DZ77" s="222"/>
      <c r="EA77" s="219" t="str">
        <f ca="1">IF(COUNTIF(空き状況確認テーブル!EA83:EC83,"×")&lt;&gt;0,"×",IF(COUNTIF(空き状況確認テーブル!EA83:EC83,"△")&lt;&gt;0,"△",IF(COUNTIF(空き状況確認テーブル!EA83:EC83,"△")&lt;&gt;0,"△","〇")))</f>
        <v>△</v>
      </c>
      <c r="EB77" s="220"/>
      <c r="EC77" s="223"/>
      <c r="ED77" s="121" t="str">
        <f ca="1">空き状況確認テーブル!ED83</f>
        <v>×</v>
      </c>
      <c r="EE77" s="122" t="str">
        <f ca="1">空き状況確認テーブル!EE83</f>
        <v>×</v>
      </c>
      <c r="EF77" s="122" t="str">
        <f ca="1">空き状況確認テーブル!EF83</f>
        <v>×</v>
      </c>
      <c r="EG77" s="122" t="str">
        <f ca="1">空き状況確認テーブル!EG83</f>
        <v>×</v>
      </c>
      <c r="EH77" s="122" t="str">
        <f ca="1">空き状況確認テーブル!EH83</f>
        <v>×</v>
      </c>
      <c r="EI77" s="122" t="str">
        <f ca="1">空き状況確認テーブル!EI83</f>
        <v>×</v>
      </c>
      <c r="EJ77" s="219" t="str">
        <f ca="1">IF(COUNTIF(空き状況確認テーブル!EJ83:EL83,"×")&lt;&gt;0,"×",IF(COUNTIF(空き状況確認テーブル!EJ83:EL83,"△")&lt;&gt;0,"△",IF(COUNTIF(空き状況確認テーブル!EJ83:EL83,"△")&lt;&gt;0,"△","〇")))</f>
        <v>×</v>
      </c>
      <c r="EK77" s="220"/>
      <c r="EL77" s="221"/>
      <c r="EM77" s="222" t="str">
        <f ca="1">IF(COUNTIF(空き状況確認テーブル!EM83:EP83,"×")&lt;&gt;0,"×",IF(COUNTIF(空き状況確認テーブル!EM83:EP83,"△")&lt;&gt;0,"△",IF(COUNTIF(空き状況確認テーブル!EM83:EP83,"△")&lt;&gt;0,"△","〇")))</f>
        <v>×</v>
      </c>
      <c r="EN77" s="222"/>
      <c r="EO77" s="222"/>
      <c r="EP77" s="222"/>
      <c r="EQ77" s="222" t="str">
        <f ca="1">IF(COUNTIF(空き状況確認テーブル!EQ83:ET83,"×")&lt;&gt;0,"×",IF(COUNTIF(空き状況確認テーブル!EQ83:ET83,"△")&lt;&gt;0,"△",IF(COUNTIF(空き状況確認テーブル!EQ83:ET83,"△")&lt;&gt;0,"△","〇")))</f>
        <v>×</v>
      </c>
      <c r="ER77" s="222"/>
      <c r="ES77" s="222"/>
      <c r="ET77" s="222"/>
      <c r="EU77" s="222" t="str">
        <f ca="1">IF(COUNTIF(空き状況確認テーブル!EU83:EX83,"×")&lt;&gt;0,"×",IF(COUNTIF(空き状況確認テーブル!EU83:EX83,"△")&lt;&gt;0,"△",IF(COUNTIF(空き状況確認テーブル!EU83:EX83,"△")&lt;&gt;0,"△","〇")))</f>
        <v>×</v>
      </c>
      <c r="EV77" s="222"/>
      <c r="EW77" s="222"/>
      <c r="EX77" s="222"/>
      <c r="EY77" s="219" t="str">
        <f ca="1">IF(COUNTIF(空き状況確認テーブル!EY83:FA83,"×")&lt;&gt;0,"×",IF(COUNTIF(空き状況確認テーブル!EY83:FA83,"△")&lt;&gt;0,"△",IF(COUNTIF(空き状況確認テーブル!EY83:FA83,"△")&lt;&gt;0,"△","〇")))</f>
        <v>×</v>
      </c>
      <c r="EZ77" s="220"/>
      <c r="FA77" s="223"/>
      <c r="FB77" s="121" t="str">
        <f ca="1">空き状況確認テーブル!FB83</f>
        <v>×</v>
      </c>
      <c r="FC77" s="122" t="str">
        <f ca="1">空き状況確認テーブル!FC83</f>
        <v>×</v>
      </c>
      <c r="FD77" s="122" t="str">
        <f ca="1">空き状況確認テーブル!FD83</f>
        <v>×</v>
      </c>
      <c r="FE77" s="122" t="str">
        <f ca="1">空き状況確認テーブル!FE83</f>
        <v>×</v>
      </c>
      <c r="FF77" s="122" t="str">
        <f ca="1">空き状況確認テーブル!FF83</f>
        <v>×</v>
      </c>
      <c r="FG77" s="122" t="str">
        <f ca="1">空き状況確認テーブル!FG83</f>
        <v>×</v>
      </c>
      <c r="FH77" s="219" t="str">
        <f ca="1">IF(COUNTIF(空き状況確認テーブル!FH83:FJ83,"×")&lt;&gt;0,"×",IF(COUNTIF(空き状況確認テーブル!FH83:FJ83,"△")&lt;&gt;0,"△",IF(COUNTIF(空き状況確認テーブル!FH83:FJ83,"△")&lt;&gt;0,"△","〇")))</f>
        <v>×</v>
      </c>
      <c r="FI77" s="220"/>
      <c r="FJ77" s="221"/>
      <c r="FK77" s="222" t="str">
        <f ca="1">IF(COUNTIF(空き状況確認テーブル!FK83:FN83,"×")&lt;&gt;0,"×",IF(COUNTIF(空き状況確認テーブル!FK83:FN83,"△")&lt;&gt;0,"△",IF(COUNTIF(空き状況確認テーブル!FK83:FN83,"△")&lt;&gt;0,"△","〇")))</f>
        <v>×</v>
      </c>
      <c r="FL77" s="222"/>
      <c r="FM77" s="222"/>
      <c r="FN77" s="222"/>
      <c r="FO77" s="222" t="str">
        <f ca="1">IF(COUNTIF(空き状況確認テーブル!FO83:FR83,"×")&lt;&gt;0,"×",IF(COUNTIF(空き状況確認テーブル!FO83:FR83,"△")&lt;&gt;0,"△",IF(COUNTIF(空き状況確認テーブル!FO83:FR83,"△")&lt;&gt;0,"△","〇")))</f>
        <v>×</v>
      </c>
      <c r="FP77" s="222"/>
      <c r="FQ77" s="222"/>
      <c r="FR77" s="222"/>
      <c r="FS77" s="222" t="str">
        <f ca="1">IF(COUNTIF(空き状況確認テーブル!FS83:FV83,"×")&lt;&gt;0,"×",IF(COUNTIF(空き状況確認テーブル!FS83:FV83,"△")&lt;&gt;0,"△",IF(COUNTIF(空き状況確認テーブル!FS83:FV83,"△")&lt;&gt;0,"△","〇")))</f>
        <v>×</v>
      </c>
      <c r="FT77" s="222"/>
      <c r="FU77" s="222"/>
      <c r="FV77" s="222"/>
      <c r="FW77" s="219" t="str">
        <f ca="1">IF(COUNTIF(空き状況確認テーブル!FW83:FY83,"×")&lt;&gt;0,"×",IF(COUNTIF(空き状況確認テーブル!FW83:FY83,"△")&lt;&gt;0,"△",IF(COUNTIF(空き状況確認テーブル!FW83:FY83,"△")&lt;&gt;0,"△","〇")))</f>
        <v>×</v>
      </c>
      <c r="FX77" s="220"/>
      <c r="FY77" s="223"/>
    </row>
    <row r="78" spans="1:181">
      <c r="A78" s="17"/>
      <c r="B78" s="164" t="s">
        <v>364</v>
      </c>
      <c r="C78" s="202" t="s">
        <v>347</v>
      </c>
      <c r="D78" s="11" t="s">
        <v>250</v>
      </c>
      <c r="E78" s="10" t="str">
        <f>INDEX(施設情報!$D$1:$D$1000,MATCH(D78,施設情報!$C$1:$C$1000,0))</f>
        <v>1</v>
      </c>
      <c r="F78" s="11" t="s">
        <v>275</v>
      </c>
      <c r="G78" s="8" t="str">
        <f t="shared" si="29"/>
        <v>104-46391</v>
      </c>
      <c r="H78" s="10" t="str">
        <f t="shared" si="30"/>
        <v>104-46392</v>
      </c>
      <c r="I78" s="10" t="str">
        <f t="shared" si="31"/>
        <v>104-46393</v>
      </c>
      <c r="J78" s="10" t="str">
        <f t="shared" si="32"/>
        <v>104-46394</v>
      </c>
      <c r="K78" s="10" t="str">
        <f t="shared" si="33"/>
        <v>104-46395</v>
      </c>
      <c r="L78" s="10" t="str">
        <f t="shared" si="34"/>
        <v>104-46396</v>
      </c>
      <c r="M78" s="10" t="str">
        <f t="shared" si="35"/>
        <v>104-46397</v>
      </c>
      <c r="N78" s="121" t="str">
        <f ca="1">空き状況確認テーブル!N84</f>
        <v>△</v>
      </c>
      <c r="O78" s="122" t="str">
        <f ca="1">空き状況確認テーブル!O84</f>
        <v>△</v>
      </c>
      <c r="P78" s="122" t="str">
        <f ca="1">空き状況確認テーブル!P84</f>
        <v>△</v>
      </c>
      <c r="Q78" s="122" t="str">
        <f ca="1">空き状況確認テーブル!Q84</f>
        <v>△</v>
      </c>
      <c r="R78" s="122" t="str">
        <f ca="1">空き状況確認テーブル!R84</f>
        <v>△</v>
      </c>
      <c r="S78" s="122" t="str">
        <f ca="1">空き状況確認テーブル!S84</f>
        <v>△</v>
      </c>
      <c r="T78" s="219" t="str">
        <f ca="1">IF(COUNTIF(空き状況確認テーブル!T84:V84,"×")&lt;&gt;0,"×",IF(COUNTIF(空き状況確認テーブル!T84:V84,"△")&lt;&gt;0,"△",IF(COUNTIF(空き状況確認テーブル!T84:V84,"△")&lt;&gt;0,"△","〇")))</f>
        <v>×</v>
      </c>
      <c r="U78" s="220"/>
      <c r="V78" s="221"/>
      <c r="W78" s="222" t="str">
        <f ca="1">IF(COUNTIF(空き状況確認テーブル!W84:Z84,"×")&lt;&gt;0,"×",IF(COUNTIF(空き状況確認テーブル!W84:Z84,"△")&lt;&gt;0,"△",IF(COUNTIF(空き状況確認テーブル!W84:Z84,"△")&lt;&gt;0,"△","〇")))</f>
        <v>×</v>
      </c>
      <c r="X78" s="222"/>
      <c r="Y78" s="222"/>
      <c r="Z78" s="222"/>
      <c r="AA78" s="222" t="str">
        <f ca="1">IF(COUNTIF(空き状況確認テーブル!AA84:AD84,"×")&lt;&gt;0,"×",IF(COUNTIF(空き状況確認テーブル!AA84:AD84,"△")&lt;&gt;0,"△",IF(COUNTIF(空き状況確認テーブル!AA84:AD84,"△")&lt;&gt;0,"△","〇")))</f>
        <v>×</v>
      </c>
      <c r="AB78" s="222"/>
      <c r="AC78" s="222"/>
      <c r="AD78" s="222"/>
      <c r="AE78" s="222" t="str">
        <f ca="1">IF(COUNTIF(空き状況確認テーブル!AE84:AH84,"×")&lt;&gt;0,"×",IF(COUNTIF(空き状況確認テーブル!AE84:AH84,"△")&lt;&gt;0,"△",IF(COUNTIF(空き状況確認テーブル!AE84:AH84,"△")&lt;&gt;0,"△","〇")))</f>
        <v>×</v>
      </c>
      <c r="AF78" s="222"/>
      <c r="AG78" s="222"/>
      <c r="AH78" s="222"/>
      <c r="AI78" s="219" t="str">
        <f ca="1">IF(COUNTIF(空き状況確認テーブル!AI84:AK84,"×")&lt;&gt;0,"×",IF(COUNTIF(空き状況確認テーブル!AI84:AK84,"△")&lt;&gt;0,"△",IF(COUNTIF(空き状況確認テーブル!AI84:AK84,"△")&lt;&gt;0,"△","〇")))</f>
        <v>△</v>
      </c>
      <c r="AJ78" s="220"/>
      <c r="AK78" s="223"/>
      <c r="AL78" s="121" t="str">
        <f ca="1">空き状況確認テーブル!AL84</f>
        <v>△</v>
      </c>
      <c r="AM78" s="122" t="str">
        <f ca="1">空き状況確認テーブル!AM84</f>
        <v>△</v>
      </c>
      <c r="AN78" s="122" t="str">
        <f ca="1">空き状況確認テーブル!AN84</f>
        <v>△</v>
      </c>
      <c r="AO78" s="122" t="str">
        <f ca="1">空き状況確認テーブル!AO84</f>
        <v>△</v>
      </c>
      <c r="AP78" s="122" t="str">
        <f ca="1">空き状況確認テーブル!AP84</f>
        <v>△</v>
      </c>
      <c r="AQ78" s="122" t="str">
        <f ca="1">空き状況確認テーブル!AQ84</f>
        <v>△</v>
      </c>
      <c r="AR78" s="219" t="str">
        <f ca="1">IF(COUNTIF(空き状況確認テーブル!AR84:AT84,"×")&lt;&gt;0,"×",IF(COUNTIF(空き状況確認テーブル!AR84:AT84,"△")&lt;&gt;0,"△",IF(COUNTIF(空き状況確認テーブル!AR84:AT84,"△")&lt;&gt;0,"△","〇")))</f>
        <v>×</v>
      </c>
      <c r="AS78" s="220"/>
      <c r="AT78" s="221"/>
      <c r="AU78" s="222" t="str">
        <f ca="1">IF(COUNTIF(空き状況確認テーブル!AU84:AX84,"×")&lt;&gt;0,"×",IF(COUNTIF(空き状況確認テーブル!AU84:AX84,"△")&lt;&gt;0,"△",IF(COUNTIF(空き状況確認テーブル!AU84:AX84,"△")&lt;&gt;0,"△","〇")))</f>
        <v>×</v>
      </c>
      <c r="AV78" s="222"/>
      <c r="AW78" s="222"/>
      <c r="AX78" s="222"/>
      <c r="AY78" s="222" t="str">
        <f ca="1">IF(COUNTIF(空き状況確認テーブル!AY84:BB84,"×")&lt;&gt;0,"×",IF(COUNTIF(空き状況確認テーブル!AY84:BB84,"△")&lt;&gt;0,"△",IF(COUNTIF(空き状況確認テーブル!AY84:BB84,"△")&lt;&gt;0,"△","〇")))</f>
        <v>×</v>
      </c>
      <c r="AZ78" s="222"/>
      <c r="BA78" s="222"/>
      <c r="BB78" s="222"/>
      <c r="BC78" s="222" t="str">
        <f ca="1">IF(COUNTIF(空き状況確認テーブル!BC84:BF84,"×")&lt;&gt;0,"×",IF(COUNTIF(空き状況確認テーブル!BC84:BF84,"△")&lt;&gt;0,"△",IF(COUNTIF(空き状況確認テーブル!BC84:BF84,"△")&lt;&gt;0,"△","〇")))</f>
        <v>×</v>
      </c>
      <c r="BD78" s="222"/>
      <c r="BE78" s="222"/>
      <c r="BF78" s="222"/>
      <c r="BG78" s="219" t="str">
        <f ca="1">IF(COUNTIF(空き状況確認テーブル!BG84:BI84,"×")&lt;&gt;0,"×",IF(COUNTIF(空き状況確認テーブル!BG84:BI84,"△")&lt;&gt;0,"△",IF(COUNTIF(空き状況確認テーブル!BG84:BI84,"△")&lt;&gt;0,"△","〇")))</f>
        <v>△</v>
      </c>
      <c r="BH78" s="220"/>
      <c r="BI78" s="223"/>
      <c r="BJ78" s="121" t="str">
        <f ca="1">空き状況確認テーブル!BJ84</f>
        <v>△</v>
      </c>
      <c r="BK78" s="122" t="str">
        <f ca="1">空き状況確認テーブル!BK84</f>
        <v>△</v>
      </c>
      <c r="BL78" s="122" t="str">
        <f ca="1">空き状況確認テーブル!BL84</f>
        <v>△</v>
      </c>
      <c r="BM78" s="122" t="str">
        <f ca="1">空き状況確認テーブル!BM84</f>
        <v>△</v>
      </c>
      <c r="BN78" s="122" t="str">
        <f ca="1">空き状況確認テーブル!BN84</f>
        <v>△</v>
      </c>
      <c r="BO78" s="122" t="str">
        <f ca="1">空き状況確認テーブル!BO84</f>
        <v>△</v>
      </c>
      <c r="BP78" s="219" t="str">
        <f ca="1">IF(COUNTIF(空き状況確認テーブル!BP84:BR84,"×")&lt;&gt;0,"×",IF(COUNTIF(空き状況確認テーブル!BP84:BR84,"△")&lt;&gt;0,"△",IF(COUNTIF(空き状況確認テーブル!BP84:BR84,"△")&lt;&gt;0,"△","〇")))</f>
        <v>×</v>
      </c>
      <c r="BQ78" s="220"/>
      <c r="BR78" s="221"/>
      <c r="BS78" s="222" t="str">
        <f ca="1">IF(COUNTIF(空き状況確認テーブル!BS84:BV84,"×")&lt;&gt;0,"×",IF(COUNTIF(空き状況確認テーブル!BS84:BV84,"△")&lt;&gt;0,"△",IF(COUNTIF(空き状況確認テーブル!BS84:BV84,"△")&lt;&gt;0,"△","〇")))</f>
        <v>×</v>
      </c>
      <c r="BT78" s="222"/>
      <c r="BU78" s="222"/>
      <c r="BV78" s="222"/>
      <c r="BW78" s="222" t="str">
        <f ca="1">IF(COUNTIF(空き状況確認テーブル!BW84:BZ84,"×")&lt;&gt;0,"×",IF(COUNTIF(空き状況確認テーブル!BW84:BZ84,"△")&lt;&gt;0,"△",IF(COUNTIF(空き状況確認テーブル!BW84:BZ84,"△")&lt;&gt;0,"△","〇")))</f>
        <v>×</v>
      </c>
      <c r="BX78" s="222"/>
      <c r="BY78" s="222"/>
      <c r="BZ78" s="222"/>
      <c r="CA78" s="222" t="str">
        <f ca="1">IF(COUNTIF(空き状況確認テーブル!CA84:CD84,"×")&lt;&gt;0,"×",IF(COUNTIF(空き状況確認テーブル!CA84:CD84,"△")&lt;&gt;0,"△",IF(COUNTIF(空き状況確認テーブル!CA84:CD84,"△")&lt;&gt;0,"△","〇")))</f>
        <v>×</v>
      </c>
      <c r="CB78" s="222"/>
      <c r="CC78" s="222"/>
      <c r="CD78" s="222"/>
      <c r="CE78" s="219" t="str">
        <f ca="1">IF(COUNTIF(空き状況確認テーブル!CE84:CG84,"×")&lt;&gt;0,"×",IF(COUNTIF(空き状況確認テーブル!CE84:CG84,"△")&lt;&gt;0,"△",IF(COUNTIF(空き状況確認テーブル!CE84:CG84,"△")&lt;&gt;0,"△","〇")))</f>
        <v>△</v>
      </c>
      <c r="CF78" s="220"/>
      <c r="CG78" s="223"/>
      <c r="CH78" s="187" t="str">
        <f ca="1">空き状況確認テーブル!CH84</f>
        <v>△</v>
      </c>
      <c r="CI78" s="122" t="str">
        <f ca="1">空き状況確認テーブル!CI84</f>
        <v>△</v>
      </c>
      <c r="CJ78" s="122" t="str">
        <f ca="1">空き状況確認テーブル!CJ84</f>
        <v>△</v>
      </c>
      <c r="CK78" s="122" t="str">
        <f ca="1">空き状況確認テーブル!CK84</f>
        <v>△</v>
      </c>
      <c r="CL78" s="122" t="str">
        <f ca="1">空き状況確認テーブル!CL84</f>
        <v>△</v>
      </c>
      <c r="CM78" s="122" t="str">
        <f ca="1">空き状況確認テーブル!CM84</f>
        <v>△</v>
      </c>
      <c r="CN78" s="219" t="str">
        <f ca="1">IF(COUNTIF(空き状況確認テーブル!CN84:CP84,"×")&lt;&gt;0,"×",IF(COUNTIF(空き状況確認テーブル!CN84:CP84,"△")&lt;&gt;0,"△",IF(COUNTIF(空き状況確認テーブル!CN84:CP84,"△")&lt;&gt;0,"△","〇")))</f>
        <v>×</v>
      </c>
      <c r="CO78" s="220"/>
      <c r="CP78" s="221"/>
      <c r="CQ78" s="222" t="str">
        <f ca="1">IF(COUNTIF(空き状況確認テーブル!CQ84:CT84,"×")&lt;&gt;0,"×",IF(COUNTIF(空き状況確認テーブル!CQ84:CT84,"△")&lt;&gt;0,"△",IF(COUNTIF(空き状況確認テーブル!CQ84:CT84,"△")&lt;&gt;0,"△","〇")))</f>
        <v>×</v>
      </c>
      <c r="CR78" s="222"/>
      <c r="CS78" s="222"/>
      <c r="CT78" s="222"/>
      <c r="CU78" s="222" t="str">
        <f ca="1">IF(COUNTIF(空き状況確認テーブル!CU84:CX84,"×")&lt;&gt;0,"×",IF(COUNTIF(空き状況確認テーブル!CU84:CX84,"△")&lt;&gt;0,"△",IF(COUNTIF(空き状況確認テーブル!CU84:CX84,"△")&lt;&gt;0,"△","〇")))</f>
        <v>×</v>
      </c>
      <c r="CV78" s="222"/>
      <c r="CW78" s="222"/>
      <c r="CX78" s="222"/>
      <c r="CY78" s="222" t="str">
        <f ca="1">IF(COUNTIF(空き状況確認テーブル!CY84:DB84,"×")&lt;&gt;0,"×",IF(COUNTIF(空き状況確認テーブル!CY84:DB84,"△")&lt;&gt;0,"△",IF(COUNTIF(空き状況確認テーブル!CY84:DB84,"△")&lt;&gt;0,"△","〇")))</f>
        <v>×</v>
      </c>
      <c r="CZ78" s="222"/>
      <c r="DA78" s="222"/>
      <c r="DB78" s="222"/>
      <c r="DC78" s="219" t="str">
        <f ca="1">IF(COUNTIF(空き状況確認テーブル!DC84:DE84,"×")&lt;&gt;0,"×",IF(COUNTIF(空き状況確認テーブル!DC84:DE84,"△")&lt;&gt;0,"△",IF(COUNTIF(空き状況確認テーブル!DC84:DE84,"△")&lt;&gt;0,"△","〇")))</f>
        <v>△</v>
      </c>
      <c r="DD78" s="220"/>
      <c r="DE78" s="223"/>
      <c r="DF78" s="121" t="str">
        <f ca="1">空き状況確認テーブル!DF84</f>
        <v>△</v>
      </c>
      <c r="DG78" s="122" t="str">
        <f ca="1">空き状況確認テーブル!DG84</f>
        <v>△</v>
      </c>
      <c r="DH78" s="122" t="str">
        <f ca="1">空き状況確認テーブル!DH84</f>
        <v>△</v>
      </c>
      <c r="DI78" s="122" t="str">
        <f ca="1">空き状況確認テーブル!DI84</f>
        <v>△</v>
      </c>
      <c r="DJ78" s="122" t="str">
        <f ca="1">空き状況確認テーブル!DJ84</f>
        <v>△</v>
      </c>
      <c r="DK78" s="122" t="str">
        <f ca="1">空き状況確認テーブル!DK84</f>
        <v>△</v>
      </c>
      <c r="DL78" s="219" t="str">
        <f ca="1">IF(COUNTIF(空き状況確認テーブル!DL84:DN84,"×")&lt;&gt;0,"×",IF(COUNTIF(空き状況確認テーブル!DL84:DN84,"△")&lt;&gt;0,"△",IF(COUNTIF(空き状況確認テーブル!DL84:DN84,"△")&lt;&gt;0,"△","〇")))</f>
        <v>×</v>
      </c>
      <c r="DM78" s="220"/>
      <c r="DN78" s="221"/>
      <c r="DO78" s="222" t="str">
        <f ca="1">IF(COUNTIF(空き状況確認テーブル!DO84:DR84,"×")&lt;&gt;0,"×",IF(COUNTIF(空き状況確認テーブル!DO84:DR84,"△")&lt;&gt;0,"△",IF(COUNTIF(空き状況確認テーブル!DO84:DR84,"△")&lt;&gt;0,"△","〇")))</f>
        <v>×</v>
      </c>
      <c r="DP78" s="222"/>
      <c r="DQ78" s="222"/>
      <c r="DR78" s="222"/>
      <c r="DS78" s="222" t="str">
        <f ca="1">IF(COUNTIF(空き状況確認テーブル!DS84:DV84,"×")&lt;&gt;0,"×",IF(COUNTIF(空き状況確認テーブル!DS84:DV84,"△")&lt;&gt;0,"△",IF(COUNTIF(空き状況確認テーブル!DS84:DV84,"△")&lt;&gt;0,"△","〇")))</f>
        <v>×</v>
      </c>
      <c r="DT78" s="222"/>
      <c r="DU78" s="222"/>
      <c r="DV78" s="222"/>
      <c r="DW78" s="222" t="str">
        <f ca="1">IF(COUNTIF(空き状況確認テーブル!DW84:DZ84,"×")&lt;&gt;0,"×",IF(COUNTIF(空き状況確認テーブル!DW84:DZ84,"△")&lt;&gt;0,"△",IF(COUNTIF(空き状況確認テーブル!DW84:DZ84,"△")&lt;&gt;0,"△","〇")))</f>
        <v>×</v>
      </c>
      <c r="DX78" s="222"/>
      <c r="DY78" s="222"/>
      <c r="DZ78" s="222"/>
      <c r="EA78" s="219" t="str">
        <f ca="1">IF(COUNTIF(空き状況確認テーブル!EA84:EC84,"×")&lt;&gt;0,"×",IF(COUNTIF(空き状況確認テーブル!EA84:EC84,"△")&lt;&gt;0,"△",IF(COUNTIF(空き状況確認テーブル!EA84:EC84,"△")&lt;&gt;0,"△","〇")))</f>
        <v>△</v>
      </c>
      <c r="EB78" s="220"/>
      <c r="EC78" s="223"/>
      <c r="ED78" s="121" t="str">
        <f ca="1">空き状況確認テーブル!ED84</f>
        <v>×</v>
      </c>
      <c r="EE78" s="122" t="str">
        <f ca="1">空き状況確認テーブル!EE84</f>
        <v>×</v>
      </c>
      <c r="EF78" s="122" t="str">
        <f ca="1">空き状況確認テーブル!EF84</f>
        <v>×</v>
      </c>
      <c r="EG78" s="122" t="str">
        <f ca="1">空き状況確認テーブル!EG84</f>
        <v>×</v>
      </c>
      <c r="EH78" s="122" t="str">
        <f ca="1">空き状況確認テーブル!EH84</f>
        <v>×</v>
      </c>
      <c r="EI78" s="122" t="str">
        <f ca="1">空き状況確認テーブル!EI84</f>
        <v>×</v>
      </c>
      <c r="EJ78" s="219" t="str">
        <f ca="1">IF(COUNTIF(空き状況確認テーブル!EJ84:EL84,"×")&lt;&gt;0,"×",IF(COUNTIF(空き状況確認テーブル!EJ84:EL84,"△")&lt;&gt;0,"△",IF(COUNTIF(空き状況確認テーブル!EJ84:EL84,"△")&lt;&gt;0,"△","〇")))</f>
        <v>×</v>
      </c>
      <c r="EK78" s="220"/>
      <c r="EL78" s="221"/>
      <c r="EM78" s="222" t="str">
        <f ca="1">IF(COUNTIF(空き状況確認テーブル!EM84:EP84,"×")&lt;&gt;0,"×",IF(COUNTIF(空き状況確認テーブル!EM84:EP84,"△")&lt;&gt;0,"△",IF(COUNTIF(空き状況確認テーブル!EM84:EP84,"△")&lt;&gt;0,"△","〇")))</f>
        <v>×</v>
      </c>
      <c r="EN78" s="222"/>
      <c r="EO78" s="222"/>
      <c r="EP78" s="222"/>
      <c r="EQ78" s="222" t="str">
        <f ca="1">IF(COUNTIF(空き状況確認テーブル!EQ84:ET84,"×")&lt;&gt;0,"×",IF(COUNTIF(空き状況確認テーブル!EQ84:ET84,"△")&lt;&gt;0,"△",IF(COUNTIF(空き状況確認テーブル!EQ84:ET84,"△")&lt;&gt;0,"△","〇")))</f>
        <v>×</v>
      </c>
      <c r="ER78" s="222"/>
      <c r="ES78" s="222"/>
      <c r="ET78" s="222"/>
      <c r="EU78" s="222" t="str">
        <f ca="1">IF(COUNTIF(空き状況確認テーブル!EU84:EX84,"×")&lt;&gt;0,"×",IF(COUNTIF(空き状況確認テーブル!EU84:EX84,"△")&lt;&gt;0,"△",IF(COUNTIF(空き状況確認テーブル!EU84:EX84,"△")&lt;&gt;0,"△","〇")))</f>
        <v>×</v>
      </c>
      <c r="EV78" s="222"/>
      <c r="EW78" s="222"/>
      <c r="EX78" s="222"/>
      <c r="EY78" s="219" t="str">
        <f ca="1">IF(COUNTIF(空き状況確認テーブル!EY84:FA84,"×")&lt;&gt;0,"×",IF(COUNTIF(空き状況確認テーブル!EY84:FA84,"△")&lt;&gt;0,"△",IF(COUNTIF(空き状況確認テーブル!EY84:FA84,"△")&lt;&gt;0,"△","〇")))</f>
        <v>×</v>
      </c>
      <c r="EZ78" s="220"/>
      <c r="FA78" s="223"/>
      <c r="FB78" s="121" t="str">
        <f ca="1">空き状況確認テーブル!FB84</f>
        <v>×</v>
      </c>
      <c r="FC78" s="122" t="str">
        <f ca="1">空き状況確認テーブル!FC84</f>
        <v>×</v>
      </c>
      <c r="FD78" s="122" t="str">
        <f ca="1">空き状況確認テーブル!FD84</f>
        <v>×</v>
      </c>
      <c r="FE78" s="122" t="str">
        <f ca="1">空き状況確認テーブル!FE84</f>
        <v>×</v>
      </c>
      <c r="FF78" s="122" t="str">
        <f ca="1">空き状況確認テーブル!FF84</f>
        <v>×</v>
      </c>
      <c r="FG78" s="122" t="str">
        <f ca="1">空き状況確認テーブル!FG84</f>
        <v>×</v>
      </c>
      <c r="FH78" s="219" t="str">
        <f ca="1">IF(COUNTIF(空き状況確認テーブル!FH84:FJ84,"×")&lt;&gt;0,"×",IF(COUNTIF(空き状況確認テーブル!FH84:FJ84,"△")&lt;&gt;0,"△",IF(COUNTIF(空き状況確認テーブル!FH84:FJ84,"△")&lt;&gt;0,"△","〇")))</f>
        <v>×</v>
      </c>
      <c r="FI78" s="220"/>
      <c r="FJ78" s="221"/>
      <c r="FK78" s="222" t="str">
        <f ca="1">IF(COUNTIF(空き状況確認テーブル!FK84:FN84,"×")&lt;&gt;0,"×",IF(COUNTIF(空き状況確認テーブル!FK84:FN84,"△")&lt;&gt;0,"△",IF(COUNTIF(空き状況確認テーブル!FK84:FN84,"△")&lt;&gt;0,"△","〇")))</f>
        <v>×</v>
      </c>
      <c r="FL78" s="222"/>
      <c r="FM78" s="222"/>
      <c r="FN78" s="222"/>
      <c r="FO78" s="222" t="str">
        <f ca="1">IF(COUNTIF(空き状況確認テーブル!FO84:FR84,"×")&lt;&gt;0,"×",IF(COUNTIF(空き状況確認テーブル!FO84:FR84,"△")&lt;&gt;0,"△",IF(COUNTIF(空き状況確認テーブル!FO84:FR84,"△")&lt;&gt;0,"△","〇")))</f>
        <v>×</v>
      </c>
      <c r="FP78" s="222"/>
      <c r="FQ78" s="222"/>
      <c r="FR78" s="222"/>
      <c r="FS78" s="222" t="str">
        <f ca="1">IF(COUNTIF(空き状況確認テーブル!FS84:FV84,"×")&lt;&gt;0,"×",IF(COUNTIF(空き状況確認テーブル!FS84:FV84,"△")&lt;&gt;0,"△",IF(COUNTIF(空き状況確認テーブル!FS84:FV84,"△")&lt;&gt;0,"△","〇")))</f>
        <v>×</v>
      </c>
      <c r="FT78" s="222"/>
      <c r="FU78" s="222"/>
      <c r="FV78" s="222"/>
      <c r="FW78" s="219" t="str">
        <f ca="1">IF(COUNTIF(空き状況確認テーブル!FW84:FY84,"×")&lt;&gt;0,"×",IF(COUNTIF(空き状況確認テーブル!FW84:FY84,"△")&lt;&gt;0,"△",IF(COUNTIF(空き状況確認テーブル!FW84:FY84,"△")&lt;&gt;0,"△","〇")))</f>
        <v>×</v>
      </c>
      <c r="FX78" s="220"/>
      <c r="FY78" s="223"/>
    </row>
    <row r="79" spans="1:181">
      <c r="A79" s="17"/>
      <c r="B79" s="164" t="s">
        <v>364</v>
      </c>
      <c r="C79" s="202" t="s">
        <v>348</v>
      </c>
      <c r="D79" s="11" t="s">
        <v>251</v>
      </c>
      <c r="E79" s="10" t="str">
        <f>INDEX(施設情報!$D$1:$D$1000,MATCH(D79,施設情報!$C$1:$C$1000,0))</f>
        <v>1</v>
      </c>
      <c r="F79" s="11" t="s">
        <v>275</v>
      </c>
      <c r="G79" s="8" t="str">
        <f t="shared" si="29"/>
        <v>105-46391</v>
      </c>
      <c r="H79" s="10" t="str">
        <f t="shared" si="30"/>
        <v>105-46392</v>
      </c>
      <c r="I79" s="10" t="str">
        <f t="shared" si="31"/>
        <v>105-46393</v>
      </c>
      <c r="J79" s="10" t="str">
        <f t="shared" si="32"/>
        <v>105-46394</v>
      </c>
      <c r="K79" s="10" t="str">
        <f t="shared" si="33"/>
        <v>105-46395</v>
      </c>
      <c r="L79" s="10" t="str">
        <f t="shared" si="34"/>
        <v>105-46396</v>
      </c>
      <c r="M79" s="10" t="str">
        <f t="shared" si="35"/>
        <v>105-46397</v>
      </c>
      <c r="N79" s="121" t="str">
        <f ca="1">空き状況確認テーブル!N85</f>
        <v>△</v>
      </c>
      <c r="O79" s="122" t="str">
        <f ca="1">空き状況確認テーブル!O85</f>
        <v>△</v>
      </c>
      <c r="P79" s="122" t="str">
        <f ca="1">空き状況確認テーブル!P85</f>
        <v>△</v>
      </c>
      <c r="Q79" s="122" t="str">
        <f ca="1">空き状況確認テーブル!Q85</f>
        <v>△</v>
      </c>
      <c r="R79" s="122" t="str">
        <f ca="1">空き状況確認テーブル!R85</f>
        <v>△</v>
      </c>
      <c r="S79" s="122" t="str">
        <f ca="1">空き状況確認テーブル!S85</f>
        <v>△</v>
      </c>
      <c r="T79" s="219" t="str">
        <f ca="1">IF(COUNTIF(空き状況確認テーブル!T85:V85,"×")&lt;&gt;0,"×",IF(COUNTIF(空き状況確認テーブル!T85:V85,"△")&lt;&gt;0,"△",IF(COUNTIF(空き状況確認テーブル!T85:V85,"△")&lt;&gt;0,"△","〇")))</f>
        <v>×</v>
      </c>
      <c r="U79" s="220"/>
      <c r="V79" s="221"/>
      <c r="W79" s="222" t="str">
        <f ca="1">IF(COUNTIF(空き状況確認テーブル!W85:Z85,"×")&lt;&gt;0,"×",IF(COUNTIF(空き状況確認テーブル!W85:Z85,"△")&lt;&gt;0,"△",IF(COUNTIF(空き状況確認テーブル!W85:Z85,"△")&lt;&gt;0,"△","〇")))</f>
        <v>×</v>
      </c>
      <c r="X79" s="222"/>
      <c r="Y79" s="222"/>
      <c r="Z79" s="222"/>
      <c r="AA79" s="222" t="str">
        <f ca="1">IF(COUNTIF(空き状況確認テーブル!AA85:AD85,"×")&lt;&gt;0,"×",IF(COUNTIF(空き状況確認テーブル!AA85:AD85,"△")&lt;&gt;0,"△",IF(COUNTIF(空き状況確認テーブル!AA85:AD85,"△")&lt;&gt;0,"△","〇")))</f>
        <v>×</v>
      </c>
      <c r="AB79" s="222"/>
      <c r="AC79" s="222"/>
      <c r="AD79" s="222"/>
      <c r="AE79" s="222" t="str">
        <f ca="1">IF(COUNTIF(空き状況確認テーブル!AE85:AH85,"×")&lt;&gt;0,"×",IF(COUNTIF(空き状況確認テーブル!AE85:AH85,"△")&lt;&gt;0,"△",IF(COUNTIF(空き状況確認テーブル!AE85:AH85,"△")&lt;&gt;0,"△","〇")))</f>
        <v>×</v>
      </c>
      <c r="AF79" s="222"/>
      <c r="AG79" s="222"/>
      <c r="AH79" s="222"/>
      <c r="AI79" s="219" t="str">
        <f ca="1">IF(COUNTIF(空き状況確認テーブル!AI85:AK85,"×")&lt;&gt;0,"×",IF(COUNTIF(空き状況確認テーブル!AI85:AK85,"△")&lt;&gt;0,"△",IF(COUNTIF(空き状況確認テーブル!AI85:AK85,"△")&lt;&gt;0,"△","〇")))</f>
        <v>△</v>
      </c>
      <c r="AJ79" s="220"/>
      <c r="AK79" s="223"/>
      <c r="AL79" s="121" t="str">
        <f ca="1">空き状況確認テーブル!AL85</f>
        <v>△</v>
      </c>
      <c r="AM79" s="122" t="str">
        <f ca="1">空き状況確認テーブル!AM85</f>
        <v>△</v>
      </c>
      <c r="AN79" s="122" t="str">
        <f ca="1">空き状況確認テーブル!AN85</f>
        <v>△</v>
      </c>
      <c r="AO79" s="122" t="str">
        <f ca="1">空き状況確認テーブル!AO85</f>
        <v>△</v>
      </c>
      <c r="AP79" s="122" t="str">
        <f ca="1">空き状況確認テーブル!AP85</f>
        <v>△</v>
      </c>
      <c r="AQ79" s="122" t="str">
        <f ca="1">空き状況確認テーブル!AQ85</f>
        <v>△</v>
      </c>
      <c r="AR79" s="219" t="str">
        <f ca="1">IF(COUNTIF(空き状況確認テーブル!AR85:AT85,"×")&lt;&gt;0,"×",IF(COUNTIF(空き状況確認テーブル!AR85:AT85,"△")&lt;&gt;0,"△",IF(COUNTIF(空き状況確認テーブル!AR85:AT85,"△")&lt;&gt;0,"△","〇")))</f>
        <v>×</v>
      </c>
      <c r="AS79" s="220"/>
      <c r="AT79" s="221"/>
      <c r="AU79" s="222" t="str">
        <f ca="1">IF(COUNTIF(空き状況確認テーブル!AU85:AX85,"×")&lt;&gt;0,"×",IF(COUNTIF(空き状況確認テーブル!AU85:AX85,"△")&lt;&gt;0,"△",IF(COUNTIF(空き状況確認テーブル!AU85:AX85,"△")&lt;&gt;0,"△","〇")))</f>
        <v>×</v>
      </c>
      <c r="AV79" s="222"/>
      <c r="AW79" s="222"/>
      <c r="AX79" s="222"/>
      <c r="AY79" s="222" t="str">
        <f ca="1">IF(COUNTIF(空き状況確認テーブル!AY85:BB85,"×")&lt;&gt;0,"×",IF(COUNTIF(空き状況確認テーブル!AY85:BB85,"△")&lt;&gt;0,"△",IF(COUNTIF(空き状況確認テーブル!AY85:BB85,"△")&lt;&gt;0,"△","〇")))</f>
        <v>×</v>
      </c>
      <c r="AZ79" s="222"/>
      <c r="BA79" s="222"/>
      <c r="BB79" s="222"/>
      <c r="BC79" s="222" t="str">
        <f ca="1">IF(COUNTIF(空き状況確認テーブル!BC85:BF85,"×")&lt;&gt;0,"×",IF(COUNTIF(空き状況確認テーブル!BC85:BF85,"△")&lt;&gt;0,"△",IF(COUNTIF(空き状況確認テーブル!BC85:BF85,"△")&lt;&gt;0,"△","〇")))</f>
        <v>×</v>
      </c>
      <c r="BD79" s="222"/>
      <c r="BE79" s="222"/>
      <c r="BF79" s="222"/>
      <c r="BG79" s="219" t="str">
        <f ca="1">IF(COUNTIF(空き状況確認テーブル!BG85:BI85,"×")&lt;&gt;0,"×",IF(COUNTIF(空き状況確認テーブル!BG85:BI85,"△")&lt;&gt;0,"△",IF(COUNTIF(空き状況確認テーブル!BG85:BI85,"△")&lt;&gt;0,"△","〇")))</f>
        <v>△</v>
      </c>
      <c r="BH79" s="220"/>
      <c r="BI79" s="223"/>
      <c r="BJ79" s="121" t="str">
        <f ca="1">空き状況確認テーブル!BJ85</f>
        <v>△</v>
      </c>
      <c r="BK79" s="122" t="str">
        <f ca="1">空き状況確認テーブル!BK85</f>
        <v>△</v>
      </c>
      <c r="BL79" s="122" t="str">
        <f ca="1">空き状況確認テーブル!BL85</f>
        <v>△</v>
      </c>
      <c r="BM79" s="122" t="str">
        <f ca="1">空き状況確認テーブル!BM85</f>
        <v>△</v>
      </c>
      <c r="BN79" s="122" t="str">
        <f ca="1">空き状況確認テーブル!BN85</f>
        <v>△</v>
      </c>
      <c r="BO79" s="122" t="str">
        <f ca="1">空き状況確認テーブル!BO85</f>
        <v>△</v>
      </c>
      <c r="BP79" s="219" t="str">
        <f ca="1">IF(COUNTIF(空き状況確認テーブル!BP85:BR85,"×")&lt;&gt;0,"×",IF(COUNTIF(空き状況確認テーブル!BP85:BR85,"△")&lt;&gt;0,"△",IF(COUNTIF(空き状況確認テーブル!BP85:BR85,"△")&lt;&gt;0,"△","〇")))</f>
        <v>×</v>
      </c>
      <c r="BQ79" s="220"/>
      <c r="BR79" s="221"/>
      <c r="BS79" s="222" t="str">
        <f ca="1">IF(COUNTIF(空き状況確認テーブル!BS85:BV85,"×")&lt;&gt;0,"×",IF(COUNTIF(空き状況確認テーブル!BS85:BV85,"△")&lt;&gt;0,"△",IF(COUNTIF(空き状況確認テーブル!BS85:BV85,"△")&lt;&gt;0,"△","〇")))</f>
        <v>×</v>
      </c>
      <c r="BT79" s="222"/>
      <c r="BU79" s="222"/>
      <c r="BV79" s="222"/>
      <c r="BW79" s="222" t="str">
        <f ca="1">IF(COUNTIF(空き状況確認テーブル!BW85:BZ85,"×")&lt;&gt;0,"×",IF(COUNTIF(空き状況確認テーブル!BW85:BZ85,"△")&lt;&gt;0,"△",IF(COUNTIF(空き状況確認テーブル!BW85:BZ85,"△")&lt;&gt;0,"△","〇")))</f>
        <v>×</v>
      </c>
      <c r="BX79" s="222"/>
      <c r="BY79" s="222"/>
      <c r="BZ79" s="222"/>
      <c r="CA79" s="222" t="str">
        <f ca="1">IF(COUNTIF(空き状況確認テーブル!CA85:CD85,"×")&lt;&gt;0,"×",IF(COUNTIF(空き状況確認テーブル!CA85:CD85,"△")&lt;&gt;0,"△",IF(COUNTIF(空き状況確認テーブル!CA85:CD85,"△")&lt;&gt;0,"△","〇")))</f>
        <v>×</v>
      </c>
      <c r="CB79" s="222"/>
      <c r="CC79" s="222"/>
      <c r="CD79" s="222"/>
      <c r="CE79" s="219" t="str">
        <f ca="1">IF(COUNTIF(空き状況確認テーブル!CE85:CG85,"×")&lt;&gt;0,"×",IF(COUNTIF(空き状況確認テーブル!CE85:CG85,"△")&lt;&gt;0,"△",IF(COUNTIF(空き状況確認テーブル!CE85:CG85,"△")&lt;&gt;0,"△","〇")))</f>
        <v>△</v>
      </c>
      <c r="CF79" s="220"/>
      <c r="CG79" s="223"/>
      <c r="CH79" s="187" t="str">
        <f ca="1">空き状況確認テーブル!CH85</f>
        <v>△</v>
      </c>
      <c r="CI79" s="122" t="str">
        <f ca="1">空き状況確認テーブル!CI85</f>
        <v>△</v>
      </c>
      <c r="CJ79" s="122" t="str">
        <f ca="1">空き状況確認テーブル!CJ85</f>
        <v>△</v>
      </c>
      <c r="CK79" s="122" t="str">
        <f ca="1">空き状況確認テーブル!CK85</f>
        <v>△</v>
      </c>
      <c r="CL79" s="122" t="str">
        <f ca="1">空き状況確認テーブル!CL85</f>
        <v>△</v>
      </c>
      <c r="CM79" s="122" t="str">
        <f ca="1">空き状況確認テーブル!CM85</f>
        <v>△</v>
      </c>
      <c r="CN79" s="219" t="str">
        <f ca="1">IF(COUNTIF(空き状況確認テーブル!CN85:CP85,"×")&lt;&gt;0,"×",IF(COUNTIF(空き状況確認テーブル!CN85:CP85,"△")&lt;&gt;0,"△",IF(COUNTIF(空き状況確認テーブル!CN85:CP85,"△")&lt;&gt;0,"△","〇")))</f>
        <v>×</v>
      </c>
      <c r="CO79" s="220"/>
      <c r="CP79" s="221"/>
      <c r="CQ79" s="222" t="str">
        <f ca="1">IF(COUNTIF(空き状況確認テーブル!CQ85:CT85,"×")&lt;&gt;0,"×",IF(COUNTIF(空き状況確認テーブル!CQ85:CT85,"△")&lt;&gt;0,"△",IF(COUNTIF(空き状況確認テーブル!CQ85:CT85,"△")&lt;&gt;0,"△","〇")))</f>
        <v>×</v>
      </c>
      <c r="CR79" s="222"/>
      <c r="CS79" s="222"/>
      <c r="CT79" s="222"/>
      <c r="CU79" s="222" t="str">
        <f ca="1">IF(COUNTIF(空き状況確認テーブル!CU85:CX85,"×")&lt;&gt;0,"×",IF(COUNTIF(空き状況確認テーブル!CU85:CX85,"△")&lt;&gt;0,"△",IF(COUNTIF(空き状況確認テーブル!CU85:CX85,"△")&lt;&gt;0,"△","〇")))</f>
        <v>×</v>
      </c>
      <c r="CV79" s="222"/>
      <c r="CW79" s="222"/>
      <c r="CX79" s="222"/>
      <c r="CY79" s="222" t="str">
        <f ca="1">IF(COUNTIF(空き状況確認テーブル!CY85:DB85,"×")&lt;&gt;0,"×",IF(COUNTIF(空き状況確認テーブル!CY85:DB85,"△")&lt;&gt;0,"△",IF(COUNTIF(空き状況確認テーブル!CY85:DB85,"△")&lt;&gt;0,"△","〇")))</f>
        <v>×</v>
      </c>
      <c r="CZ79" s="222"/>
      <c r="DA79" s="222"/>
      <c r="DB79" s="222"/>
      <c r="DC79" s="219" t="str">
        <f ca="1">IF(COUNTIF(空き状況確認テーブル!DC85:DE85,"×")&lt;&gt;0,"×",IF(COUNTIF(空き状況確認テーブル!DC85:DE85,"△")&lt;&gt;0,"△",IF(COUNTIF(空き状況確認テーブル!DC85:DE85,"△")&lt;&gt;0,"△","〇")))</f>
        <v>△</v>
      </c>
      <c r="DD79" s="220"/>
      <c r="DE79" s="223"/>
      <c r="DF79" s="121" t="str">
        <f ca="1">空き状況確認テーブル!DF85</f>
        <v>△</v>
      </c>
      <c r="DG79" s="122" t="str">
        <f ca="1">空き状況確認テーブル!DG85</f>
        <v>△</v>
      </c>
      <c r="DH79" s="122" t="str">
        <f ca="1">空き状況確認テーブル!DH85</f>
        <v>△</v>
      </c>
      <c r="DI79" s="122" t="str">
        <f ca="1">空き状況確認テーブル!DI85</f>
        <v>△</v>
      </c>
      <c r="DJ79" s="122" t="str">
        <f ca="1">空き状況確認テーブル!DJ85</f>
        <v>△</v>
      </c>
      <c r="DK79" s="122" t="str">
        <f ca="1">空き状況確認テーブル!DK85</f>
        <v>△</v>
      </c>
      <c r="DL79" s="219" t="str">
        <f ca="1">IF(COUNTIF(空き状況確認テーブル!DL85:DN85,"×")&lt;&gt;0,"×",IF(COUNTIF(空き状況確認テーブル!DL85:DN85,"△")&lt;&gt;0,"△",IF(COUNTIF(空き状況確認テーブル!DL85:DN85,"△")&lt;&gt;0,"△","〇")))</f>
        <v>×</v>
      </c>
      <c r="DM79" s="220"/>
      <c r="DN79" s="221"/>
      <c r="DO79" s="222" t="str">
        <f ca="1">IF(COUNTIF(空き状況確認テーブル!DO85:DR85,"×")&lt;&gt;0,"×",IF(COUNTIF(空き状況確認テーブル!DO85:DR85,"△")&lt;&gt;0,"△",IF(COUNTIF(空き状況確認テーブル!DO85:DR85,"△")&lt;&gt;0,"△","〇")))</f>
        <v>×</v>
      </c>
      <c r="DP79" s="222"/>
      <c r="DQ79" s="222"/>
      <c r="DR79" s="222"/>
      <c r="DS79" s="222" t="str">
        <f ca="1">IF(COUNTIF(空き状況確認テーブル!DS85:DV85,"×")&lt;&gt;0,"×",IF(COUNTIF(空き状況確認テーブル!DS85:DV85,"△")&lt;&gt;0,"△",IF(COUNTIF(空き状況確認テーブル!DS85:DV85,"△")&lt;&gt;0,"△","〇")))</f>
        <v>×</v>
      </c>
      <c r="DT79" s="222"/>
      <c r="DU79" s="222"/>
      <c r="DV79" s="222"/>
      <c r="DW79" s="222" t="str">
        <f ca="1">IF(COUNTIF(空き状況確認テーブル!DW85:DZ85,"×")&lt;&gt;0,"×",IF(COUNTIF(空き状況確認テーブル!DW85:DZ85,"△")&lt;&gt;0,"△",IF(COUNTIF(空き状況確認テーブル!DW85:DZ85,"△")&lt;&gt;0,"△","〇")))</f>
        <v>×</v>
      </c>
      <c r="DX79" s="222"/>
      <c r="DY79" s="222"/>
      <c r="DZ79" s="222"/>
      <c r="EA79" s="219" t="str">
        <f ca="1">IF(COUNTIF(空き状況確認テーブル!EA85:EC85,"×")&lt;&gt;0,"×",IF(COUNTIF(空き状況確認テーブル!EA85:EC85,"△")&lt;&gt;0,"△",IF(COUNTIF(空き状況確認テーブル!EA85:EC85,"△")&lt;&gt;0,"△","〇")))</f>
        <v>△</v>
      </c>
      <c r="EB79" s="220"/>
      <c r="EC79" s="223"/>
      <c r="ED79" s="121" t="str">
        <f ca="1">空き状況確認テーブル!ED85</f>
        <v>×</v>
      </c>
      <c r="EE79" s="122" t="str">
        <f ca="1">空き状況確認テーブル!EE85</f>
        <v>×</v>
      </c>
      <c r="EF79" s="122" t="str">
        <f ca="1">空き状況確認テーブル!EF85</f>
        <v>×</v>
      </c>
      <c r="EG79" s="122" t="str">
        <f ca="1">空き状況確認テーブル!EG85</f>
        <v>×</v>
      </c>
      <c r="EH79" s="122" t="str">
        <f ca="1">空き状況確認テーブル!EH85</f>
        <v>×</v>
      </c>
      <c r="EI79" s="122" t="str">
        <f ca="1">空き状況確認テーブル!EI85</f>
        <v>×</v>
      </c>
      <c r="EJ79" s="219" t="str">
        <f ca="1">IF(COUNTIF(空き状況確認テーブル!EJ85:EL85,"×")&lt;&gt;0,"×",IF(COUNTIF(空き状況確認テーブル!EJ85:EL85,"△")&lt;&gt;0,"△",IF(COUNTIF(空き状況確認テーブル!EJ85:EL85,"△")&lt;&gt;0,"△","〇")))</f>
        <v>×</v>
      </c>
      <c r="EK79" s="220"/>
      <c r="EL79" s="221"/>
      <c r="EM79" s="222" t="str">
        <f ca="1">IF(COUNTIF(空き状況確認テーブル!EM85:EP85,"×")&lt;&gt;0,"×",IF(COUNTIF(空き状況確認テーブル!EM85:EP85,"△")&lt;&gt;0,"△",IF(COUNTIF(空き状況確認テーブル!EM85:EP85,"△")&lt;&gt;0,"△","〇")))</f>
        <v>×</v>
      </c>
      <c r="EN79" s="222"/>
      <c r="EO79" s="222"/>
      <c r="EP79" s="222"/>
      <c r="EQ79" s="222" t="str">
        <f ca="1">IF(COUNTIF(空き状況確認テーブル!EQ85:ET85,"×")&lt;&gt;0,"×",IF(COUNTIF(空き状況確認テーブル!EQ85:ET85,"△")&lt;&gt;0,"△",IF(COUNTIF(空き状況確認テーブル!EQ85:ET85,"△")&lt;&gt;0,"△","〇")))</f>
        <v>×</v>
      </c>
      <c r="ER79" s="222"/>
      <c r="ES79" s="222"/>
      <c r="ET79" s="222"/>
      <c r="EU79" s="222" t="str">
        <f ca="1">IF(COUNTIF(空き状況確認テーブル!EU85:EX85,"×")&lt;&gt;0,"×",IF(COUNTIF(空き状況確認テーブル!EU85:EX85,"△")&lt;&gt;0,"△",IF(COUNTIF(空き状況確認テーブル!EU85:EX85,"△")&lt;&gt;0,"△","〇")))</f>
        <v>×</v>
      </c>
      <c r="EV79" s="222"/>
      <c r="EW79" s="222"/>
      <c r="EX79" s="222"/>
      <c r="EY79" s="219" t="str">
        <f ca="1">IF(COUNTIF(空き状況確認テーブル!EY85:FA85,"×")&lt;&gt;0,"×",IF(COUNTIF(空き状況確認テーブル!EY85:FA85,"△")&lt;&gt;0,"△",IF(COUNTIF(空き状況確認テーブル!EY85:FA85,"△")&lt;&gt;0,"△","〇")))</f>
        <v>×</v>
      </c>
      <c r="EZ79" s="220"/>
      <c r="FA79" s="223"/>
      <c r="FB79" s="121" t="str">
        <f ca="1">空き状況確認テーブル!FB85</f>
        <v>×</v>
      </c>
      <c r="FC79" s="122" t="str">
        <f ca="1">空き状況確認テーブル!FC85</f>
        <v>×</v>
      </c>
      <c r="FD79" s="122" t="str">
        <f ca="1">空き状況確認テーブル!FD85</f>
        <v>×</v>
      </c>
      <c r="FE79" s="122" t="str">
        <f ca="1">空き状況確認テーブル!FE85</f>
        <v>×</v>
      </c>
      <c r="FF79" s="122" t="str">
        <f ca="1">空き状況確認テーブル!FF85</f>
        <v>×</v>
      </c>
      <c r="FG79" s="122" t="str">
        <f ca="1">空き状況確認テーブル!FG85</f>
        <v>×</v>
      </c>
      <c r="FH79" s="219" t="str">
        <f ca="1">IF(COUNTIF(空き状況確認テーブル!FH85:FJ85,"×")&lt;&gt;0,"×",IF(COUNTIF(空き状況確認テーブル!FH85:FJ85,"△")&lt;&gt;0,"△",IF(COUNTIF(空き状況確認テーブル!FH85:FJ85,"△")&lt;&gt;0,"△","〇")))</f>
        <v>×</v>
      </c>
      <c r="FI79" s="220"/>
      <c r="FJ79" s="221"/>
      <c r="FK79" s="222" t="str">
        <f ca="1">IF(COUNTIF(空き状況確認テーブル!FK85:FN85,"×")&lt;&gt;0,"×",IF(COUNTIF(空き状況確認テーブル!FK85:FN85,"△")&lt;&gt;0,"△",IF(COUNTIF(空き状況確認テーブル!FK85:FN85,"△")&lt;&gt;0,"△","〇")))</f>
        <v>×</v>
      </c>
      <c r="FL79" s="222"/>
      <c r="FM79" s="222"/>
      <c r="FN79" s="222"/>
      <c r="FO79" s="222" t="str">
        <f ca="1">IF(COUNTIF(空き状況確認テーブル!FO85:FR85,"×")&lt;&gt;0,"×",IF(COUNTIF(空き状況確認テーブル!FO85:FR85,"△")&lt;&gt;0,"△",IF(COUNTIF(空き状況確認テーブル!FO85:FR85,"△")&lt;&gt;0,"△","〇")))</f>
        <v>×</v>
      </c>
      <c r="FP79" s="222"/>
      <c r="FQ79" s="222"/>
      <c r="FR79" s="222"/>
      <c r="FS79" s="222" t="str">
        <f ca="1">IF(COUNTIF(空き状況確認テーブル!FS85:FV85,"×")&lt;&gt;0,"×",IF(COUNTIF(空き状況確認テーブル!FS85:FV85,"△")&lt;&gt;0,"△",IF(COUNTIF(空き状況確認テーブル!FS85:FV85,"△")&lt;&gt;0,"△","〇")))</f>
        <v>×</v>
      </c>
      <c r="FT79" s="222"/>
      <c r="FU79" s="222"/>
      <c r="FV79" s="222"/>
      <c r="FW79" s="219" t="str">
        <f ca="1">IF(COUNTIF(空き状況確認テーブル!FW85:FY85,"×")&lt;&gt;0,"×",IF(COUNTIF(空き状況確認テーブル!FW85:FY85,"△")&lt;&gt;0,"△",IF(COUNTIF(空き状況確認テーブル!FW85:FY85,"△")&lt;&gt;0,"△","〇")))</f>
        <v>×</v>
      </c>
      <c r="FX79" s="220"/>
      <c r="FY79" s="223"/>
    </row>
    <row r="80" spans="1:181">
      <c r="A80" s="17"/>
      <c r="B80" s="163" t="s">
        <v>364</v>
      </c>
      <c r="C80" s="202" t="s">
        <v>349</v>
      </c>
      <c r="D80" s="11" t="s">
        <v>252</v>
      </c>
      <c r="E80" s="10" t="str">
        <f>INDEX(施設情報!$D$1:$D$1000,MATCH(D80,施設情報!$C$1:$C$1000,0))</f>
        <v>1</v>
      </c>
      <c r="F80" s="11" t="s">
        <v>275</v>
      </c>
      <c r="G80" s="8" t="str">
        <f t="shared" si="29"/>
        <v>106-46391</v>
      </c>
      <c r="H80" s="10" t="str">
        <f t="shared" si="30"/>
        <v>106-46392</v>
      </c>
      <c r="I80" s="10" t="str">
        <f t="shared" si="31"/>
        <v>106-46393</v>
      </c>
      <c r="J80" s="10" t="str">
        <f t="shared" si="32"/>
        <v>106-46394</v>
      </c>
      <c r="K80" s="10" t="str">
        <f t="shared" si="33"/>
        <v>106-46395</v>
      </c>
      <c r="L80" s="10" t="str">
        <f t="shared" si="34"/>
        <v>106-46396</v>
      </c>
      <c r="M80" s="10" t="str">
        <f t="shared" si="35"/>
        <v>106-46397</v>
      </c>
      <c r="N80" s="121" t="str">
        <f ca="1">空き状況確認テーブル!N86</f>
        <v>△</v>
      </c>
      <c r="O80" s="122" t="str">
        <f ca="1">空き状況確認テーブル!O86</f>
        <v>△</v>
      </c>
      <c r="P80" s="122" t="str">
        <f ca="1">空き状況確認テーブル!P86</f>
        <v>△</v>
      </c>
      <c r="Q80" s="122" t="str">
        <f ca="1">空き状況確認テーブル!Q86</f>
        <v>△</v>
      </c>
      <c r="R80" s="122" t="str">
        <f ca="1">空き状況確認テーブル!R86</f>
        <v>△</v>
      </c>
      <c r="S80" s="122" t="str">
        <f ca="1">空き状況確認テーブル!S86</f>
        <v>△</v>
      </c>
      <c r="T80" s="219" t="str">
        <f ca="1">IF(COUNTIF(空き状況確認テーブル!T86:V86,"×")&lt;&gt;0,"×",IF(COUNTIF(空き状況確認テーブル!T86:V86,"△")&lt;&gt;0,"△",IF(COUNTIF(空き状況確認テーブル!T86:V86,"△")&lt;&gt;0,"△","〇")))</f>
        <v>×</v>
      </c>
      <c r="U80" s="220"/>
      <c r="V80" s="221"/>
      <c r="W80" s="222" t="str">
        <f ca="1">IF(COUNTIF(空き状況確認テーブル!W86:Z86,"×")&lt;&gt;0,"×",IF(COUNTIF(空き状況確認テーブル!W86:Z86,"△")&lt;&gt;0,"△",IF(COUNTIF(空き状況確認テーブル!W86:Z86,"△")&lt;&gt;0,"△","〇")))</f>
        <v>×</v>
      </c>
      <c r="X80" s="222"/>
      <c r="Y80" s="222"/>
      <c r="Z80" s="222"/>
      <c r="AA80" s="222" t="str">
        <f ca="1">IF(COUNTIF(空き状況確認テーブル!AA86:AD86,"×")&lt;&gt;0,"×",IF(COUNTIF(空き状況確認テーブル!AA86:AD86,"△")&lt;&gt;0,"△",IF(COUNTIF(空き状況確認テーブル!AA86:AD86,"△")&lt;&gt;0,"△","〇")))</f>
        <v>×</v>
      </c>
      <c r="AB80" s="222"/>
      <c r="AC80" s="222"/>
      <c r="AD80" s="222"/>
      <c r="AE80" s="222" t="str">
        <f ca="1">IF(COUNTIF(空き状況確認テーブル!AE86:AH86,"×")&lt;&gt;0,"×",IF(COUNTIF(空き状況確認テーブル!AE86:AH86,"△")&lt;&gt;0,"△",IF(COUNTIF(空き状況確認テーブル!AE86:AH86,"△")&lt;&gt;0,"△","〇")))</f>
        <v>×</v>
      </c>
      <c r="AF80" s="222"/>
      <c r="AG80" s="222"/>
      <c r="AH80" s="222"/>
      <c r="AI80" s="219" t="str">
        <f ca="1">IF(COUNTIF(空き状況確認テーブル!AI86:AK86,"×")&lt;&gt;0,"×",IF(COUNTIF(空き状況確認テーブル!AI86:AK86,"△")&lt;&gt;0,"△",IF(COUNTIF(空き状況確認テーブル!AI86:AK86,"△")&lt;&gt;0,"△","〇")))</f>
        <v>△</v>
      </c>
      <c r="AJ80" s="220"/>
      <c r="AK80" s="223"/>
      <c r="AL80" s="121" t="str">
        <f ca="1">空き状況確認テーブル!AL86</f>
        <v>△</v>
      </c>
      <c r="AM80" s="122" t="str">
        <f ca="1">空き状況確認テーブル!AM86</f>
        <v>△</v>
      </c>
      <c r="AN80" s="122" t="str">
        <f ca="1">空き状況確認テーブル!AN86</f>
        <v>△</v>
      </c>
      <c r="AO80" s="122" t="str">
        <f ca="1">空き状況確認テーブル!AO86</f>
        <v>△</v>
      </c>
      <c r="AP80" s="122" t="str">
        <f ca="1">空き状況確認テーブル!AP86</f>
        <v>△</v>
      </c>
      <c r="AQ80" s="122" t="str">
        <f ca="1">空き状況確認テーブル!AQ86</f>
        <v>△</v>
      </c>
      <c r="AR80" s="219" t="str">
        <f ca="1">IF(COUNTIF(空き状況確認テーブル!AR86:AT86,"×")&lt;&gt;0,"×",IF(COUNTIF(空き状況確認テーブル!AR86:AT86,"△")&lt;&gt;0,"△",IF(COUNTIF(空き状況確認テーブル!AR86:AT86,"△")&lt;&gt;0,"△","〇")))</f>
        <v>×</v>
      </c>
      <c r="AS80" s="220"/>
      <c r="AT80" s="221"/>
      <c r="AU80" s="222" t="str">
        <f ca="1">IF(COUNTIF(空き状況確認テーブル!AU86:AX86,"×")&lt;&gt;0,"×",IF(COUNTIF(空き状況確認テーブル!AU86:AX86,"△")&lt;&gt;0,"△",IF(COUNTIF(空き状況確認テーブル!AU86:AX86,"△")&lt;&gt;0,"△","〇")))</f>
        <v>×</v>
      </c>
      <c r="AV80" s="222"/>
      <c r="AW80" s="222"/>
      <c r="AX80" s="222"/>
      <c r="AY80" s="222" t="str">
        <f ca="1">IF(COUNTIF(空き状況確認テーブル!AY86:BB86,"×")&lt;&gt;0,"×",IF(COUNTIF(空き状況確認テーブル!AY86:BB86,"△")&lt;&gt;0,"△",IF(COUNTIF(空き状況確認テーブル!AY86:BB86,"△")&lt;&gt;0,"△","〇")))</f>
        <v>×</v>
      </c>
      <c r="AZ80" s="222"/>
      <c r="BA80" s="222"/>
      <c r="BB80" s="222"/>
      <c r="BC80" s="222" t="str">
        <f ca="1">IF(COUNTIF(空き状況確認テーブル!BC86:BF86,"×")&lt;&gt;0,"×",IF(COUNTIF(空き状況確認テーブル!BC86:BF86,"△")&lt;&gt;0,"△",IF(COUNTIF(空き状況確認テーブル!BC86:BF86,"△")&lt;&gt;0,"△","〇")))</f>
        <v>×</v>
      </c>
      <c r="BD80" s="222"/>
      <c r="BE80" s="222"/>
      <c r="BF80" s="222"/>
      <c r="BG80" s="219" t="str">
        <f ca="1">IF(COUNTIF(空き状況確認テーブル!BG86:BI86,"×")&lt;&gt;0,"×",IF(COUNTIF(空き状況確認テーブル!BG86:BI86,"△")&lt;&gt;0,"△",IF(COUNTIF(空き状況確認テーブル!BG86:BI86,"△")&lt;&gt;0,"△","〇")))</f>
        <v>△</v>
      </c>
      <c r="BH80" s="220"/>
      <c r="BI80" s="223"/>
      <c r="BJ80" s="121" t="str">
        <f ca="1">空き状況確認テーブル!BJ86</f>
        <v>△</v>
      </c>
      <c r="BK80" s="122" t="str">
        <f ca="1">空き状況確認テーブル!BK86</f>
        <v>△</v>
      </c>
      <c r="BL80" s="122" t="str">
        <f ca="1">空き状況確認テーブル!BL86</f>
        <v>△</v>
      </c>
      <c r="BM80" s="122" t="str">
        <f ca="1">空き状況確認テーブル!BM86</f>
        <v>△</v>
      </c>
      <c r="BN80" s="122" t="str">
        <f ca="1">空き状況確認テーブル!BN86</f>
        <v>△</v>
      </c>
      <c r="BO80" s="122" t="str">
        <f ca="1">空き状況確認テーブル!BO86</f>
        <v>△</v>
      </c>
      <c r="BP80" s="219" t="str">
        <f ca="1">IF(COUNTIF(空き状況確認テーブル!BP86:BR86,"×")&lt;&gt;0,"×",IF(COUNTIF(空き状況確認テーブル!BP86:BR86,"△")&lt;&gt;0,"△",IF(COUNTIF(空き状況確認テーブル!BP86:BR86,"△")&lt;&gt;0,"△","〇")))</f>
        <v>×</v>
      </c>
      <c r="BQ80" s="220"/>
      <c r="BR80" s="221"/>
      <c r="BS80" s="222" t="str">
        <f ca="1">IF(COUNTIF(空き状況確認テーブル!BS86:BV86,"×")&lt;&gt;0,"×",IF(COUNTIF(空き状況確認テーブル!BS86:BV86,"△")&lt;&gt;0,"△",IF(COUNTIF(空き状況確認テーブル!BS86:BV86,"△")&lt;&gt;0,"△","〇")))</f>
        <v>×</v>
      </c>
      <c r="BT80" s="222"/>
      <c r="BU80" s="222"/>
      <c r="BV80" s="222"/>
      <c r="BW80" s="222" t="str">
        <f ca="1">IF(COUNTIF(空き状況確認テーブル!BW86:BZ86,"×")&lt;&gt;0,"×",IF(COUNTIF(空き状況確認テーブル!BW86:BZ86,"△")&lt;&gt;0,"△",IF(COUNTIF(空き状況確認テーブル!BW86:BZ86,"△")&lt;&gt;0,"△","〇")))</f>
        <v>×</v>
      </c>
      <c r="BX80" s="222"/>
      <c r="BY80" s="222"/>
      <c r="BZ80" s="222"/>
      <c r="CA80" s="222" t="str">
        <f ca="1">IF(COUNTIF(空き状況確認テーブル!CA86:CD86,"×")&lt;&gt;0,"×",IF(COUNTIF(空き状況確認テーブル!CA86:CD86,"△")&lt;&gt;0,"△",IF(COUNTIF(空き状況確認テーブル!CA86:CD86,"△")&lt;&gt;0,"△","〇")))</f>
        <v>×</v>
      </c>
      <c r="CB80" s="222"/>
      <c r="CC80" s="222"/>
      <c r="CD80" s="222"/>
      <c r="CE80" s="219" t="str">
        <f ca="1">IF(COUNTIF(空き状況確認テーブル!CE86:CG86,"×")&lt;&gt;0,"×",IF(COUNTIF(空き状況確認テーブル!CE86:CG86,"△")&lt;&gt;0,"△",IF(COUNTIF(空き状況確認テーブル!CE86:CG86,"△")&lt;&gt;0,"△","〇")))</f>
        <v>△</v>
      </c>
      <c r="CF80" s="220"/>
      <c r="CG80" s="223"/>
      <c r="CH80" s="187" t="str">
        <f ca="1">空き状況確認テーブル!CH86</f>
        <v>△</v>
      </c>
      <c r="CI80" s="122" t="str">
        <f ca="1">空き状況確認テーブル!CI86</f>
        <v>△</v>
      </c>
      <c r="CJ80" s="122" t="str">
        <f ca="1">空き状況確認テーブル!CJ86</f>
        <v>△</v>
      </c>
      <c r="CK80" s="122" t="str">
        <f ca="1">空き状況確認テーブル!CK86</f>
        <v>△</v>
      </c>
      <c r="CL80" s="122" t="str">
        <f ca="1">空き状況確認テーブル!CL86</f>
        <v>△</v>
      </c>
      <c r="CM80" s="122" t="str">
        <f ca="1">空き状況確認テーブル!CM86</f>
        <v>△</v>
      </c>
      <c r="CN80" s="219" t="str">
        <f ca="1">IF(COUNTIF(空き状況確認テーブル!CN86:CP86,"×")&lt;&gt;0,"×",IF(COUNTIF(空き状況確認テーブル!CN86:CP86,"△")&lt;&gt;0,"△",IF(COUNTIF(空き状況確認テーブル!CN86:CP86,"△")&lt;&gt;0,"△","〇")))</f>
        <v>×</v>
      </c>
      <c r="CO80" s="220"/>
      <c r="CP80" s="221"/>
      <c r="CQ80" s="222" t="str">
        <f ca="1">IF(COUNTIF(空き状況確認テーブル!CQ86:CT86,"×")&lt;&gt;0,"×",IF(COUNTIF(空き状況確認テーブル!CQ86:CT86,"△")&lt;&gt;0,"△",IF(COUNTIF(空き状況確認テーブル!CQ86:CT86,"△")&lt;&gt;0,"△","〇")))</f>
        <v>×</v>
      </c>
      <c r="CR80" s="222"/>
      <c r="CS80" s="222"/>
      <c r="CT80" s="222"/>
      <c r="CU80" s="222" t="str">
        <f ca="1">IF(COUNTIF(空き状況確認テーブル!CU86:CX86,"×")&lt;&gt;0,"×",IF(COUNTIF(空き状況確認テーブル!CU86:CX86,"△")&lt;&gt;0,"△",IF(COUNTIF(空き状況確認テーブル!CU86:CX86,"△")&lt;&gt;0,"△","〇")))</f>
        <v>×</v>
      </c>
      <c r="CV80" s="222"/>
      <c r="CW80" s="222"/>
      <c r="CX80" s="222"/>
      <c r="CY80" s="222" t="str">
        <f ca="1">IF(COUNTIF(空き状況確認テーブル!CY86:DB86,"×")&lt;&gt;0,"×",IF(COUNTIF(空き状況確認テーブル!CY86:DB86,"△")&lt;&gt;0,"△",IF(COUNTIF(空き状況確認テーブル!CY86:DB86,"△")&lt;&gt;0,"△","〇")))</f>
        <v>×</v>
      </c>
      <c r="CZ80" s="222"/>
      <c r="DA80" s="222"/>
      <c r="DB80" s="222"/>
      <c r="DC80" s="219" t="str">
        <f ca="1">IF(COUNTIF(空き状況確認テーブル!DC86:DE86,"×")&lt;&gt;0,"×",IF(COUNTIF(空き状況確認テーブル!DC86:DE86,"△")&lt;&gt;0,"△",IF(COUNTIF(空き状況確認テーブル!DC86:DE86,"△")&lt;&gt;0,"△","〇")))</f>
        <v>△</v>
      </c>
      <c r="DD80" s="220"/>
      <c r="DE80" s="223"/>
      <c r="DF80" s="121" t="str">
        <f ca="1">空き状況確認テーブル!DF86</f>
        <v>△</v>
      </c>
      <c r="DG80" s="122" t="str">
        <f ca="1">空き状況確認テーブル!DG86</f>
        <v>△</v>
      </c>
      <c r="DH80" s="122" t="str">
        <f ca="1">空き状況確認テーブル!DH86</f>
        <v>△</v>
      </c>
      <c r="DI80" s="122" t="str">
        <f ca="1">空き状況確認テーブル!DI86</f>
        <v>△</v>
      </c>
      <c r="DJ80" s="122" t="str">
        <f ca="1">空き状況確認テーブル!DJ86</f>
        <v>△</v>
      </c>
      <c r="DK80" s="122" t="str">
        <f ca="1">空き状況確認テーブル!DK86</f>
        <v>△</v>
      </c>
      <c r="DL80" s="219" t="str">
        <f ca="1">IF(COUNTIF(空き状況確認テーブル!DL86:DN86,"×")&lt;&gt;0,"×",IF(COUNTIF(空き状況確認テーブル!DL86:DN86,"△")&lt;&gt;0,"△",IF(COUNTIF(空き状況確認テーブル!DL86:DN86,"△")&lt;&gt;0,"△","〇")))</f>
        <v>×</v>
      </c>
      <c r="DM80" s="220"/>
      <c r="DN80" s="221"/>
      <c r="DO80" s="222" t="str">
        <f ca="1">IF(COUNTIF(空き状況確認テーブル!DO86:DR86,"×")&lt;&gt;0,"×",IF(COUNTIF(空き状況確認テーブル!DO86:DR86,"△")&lt;&gt;0,"△",IF(COUNTIF(空き状況確認テーブル!DO86:DR86,"△")&lt;&gt;0,"△","〇")))</f>
        <v>×</v>
      </c>
      <c r="DP80" s="222"/>
      <c r="DQ80" s="222"/>
      <c r="DR80" s="222"/>
      <c r="DS80" s="222" t="str">
        <f ca="1">IF(COUNTIF(空き状況確認テーブル!DS86:DV86,"×")&lt;&gt;0,"×",IF(COUNTIF(空き状況確認テーブル!DS86:DV86,"△")&lt;&gt;0,"△",IF(COUNTIF(空き状況確認テーブル!DS86:DV86,"△")&lt;&gt;0,"△","〇")))</f>
        <v>×</v>
      </c>
      <c r="DT80" s="222"/>
      <c r="DU80" s="222"/>
      <c r="DV80" s="222"/>
      <c r="DW80" s="222" t="str">
        <f ca="1">IF(COUNTIF(空き状況確認テーブル!DW86:DZ86,"×")&lt;&gt;0,"×",IF(COUNTIF(空き状況確認テーブル!DW86:DZ86,"△")&lt;&gt;0,"△",IF(COUNTIF(空き状況確認テーブル!DW86:DZ86,"△")&lt;&gt;0,"△","〇")))</f>
        <v>×</v>
      </c>
      <c r="DX80" s="222"/>
      <c r="DY80" s="222"/>
      <c r="DZ80" s="222"/>
      <c r="EA80" s="219" t="str">
        <f ca="1">IF(COUNTIF(空き状況確認テーブル!EA86:EC86,"×")&lt;&gt;0,"×",IF(COUNTIF(空き状況確認テーブル!EA86:EC86,"△")&lt;&gt;0,"△",IF(COUNTIF(空き状況確認テーブル!EA86:EC86,"△")&lt;&gt;0,"△","〇")))</f>
        <v>△</v>
      </c>
      <c r="EB80" s="220"/>
      <c r="EC80" s="223"/>
      <c r="ED80" s="121" t="str">
        <f ca="1">空き状況確認テーブル!ED86</f>
        <v>×</v>
      </c>
      <c r="EE80" s="122" t="str">
        <f ca="1">空き状況確認テーブル!EE86</f>
        <v>×</v>
      </c>
      <c r="EF80" s="122" t="str">
        <f ca="1">空き状況確認テーブル!EF86</f>
        <v>×</v>
      </c>
      <c r="EG80" s="122" t="str">
        <f ca="1">空き状況確認テーブル!EG86</f>
        <v>×</v>
      </c>
      <c r="EH80" s="122" t="str">
        <f ca="1">空き状況確認テーブル!EH86</f>
        <v>×</v>
      </c>
      <c r="EI80" s="122" t="str">
        <f ca="1">空き状況確認テーブル!EI86</f>
        <v>×</v>
      </c>
      <c r="EJ80" s="219" t="str">
        <f ca="1">IF(COUNTIF(空き状況確認テーブル!EJ86:EL86,"×")&lt;&gt;0,"×",IF(COUNTIF(空き状況確認テーブル!EJ86:EL86,"△")&lt;&gt;0,"△",IF(COUNTIF(空き状況確認テーブル!EJ86:EL86,"△")&lt;&gt;0,"△","〇")))</f>
        <v>×</v>
      </c>
      <c r="EK80" s="220"/>
      <c r="EL80" s="221"/>
      <c r="EM80" s="222" t="str">
        <f ca="1">IF(COUNTIF(空き状況確認テーブル!EM86:EP86,"×")&lt;&gt;0,"×",IF(COUNTIF(空き状況確認テーブル!EM86:EP86,"△")&lt;&gt;0,"△",IF(COUNTIF(空き状況確認テーブル!EM86:EP86,"△")&lt;&gt;0,"△","〇")))</f>
        <v>×</v>
      </c>
      <c r="EN80" s="222"/>
      <c r="EO80" s="222"/>
      <c r="EP80" s="222"/>
      <c r="EQ80" s="222" t="str">
        <f ca="1">IF(COUNTIF(空き状況確認テーブル!EQ86:ET86,"×")&lt;&gt;0,"×",IF(COUNTIF(空き状況確認テーブル!EQ86:ET86,"△")&lt;&gt;0,"△",IF(COUNTIF(空き状況確認テーブル!EQ86:ET86,"△")&lt;&gt;0,"△","〇")))</f>
        <v>×</v>
      </c>
      <c r="ER80" s="222"/>
      <c r="ES80" s="222"/>
      <c r="ET80" s="222"/>
      <c r="EU80" s="222" t="str">
        <f ca="1">IF(COUNTIF(空き状況確認テーブル!EU86:EX86,"×")&lt;&gt;0,"×",IF(COUNTIF(空き状況確認テーブル!EU86:EX86,"△")&lt;&gt;0,"△",IF(COUNTIF(空き状況確認テーブル!EU86:EX86,"△")&lt;&gt;0,"△","〇")))</f>
        <v>×</v>
      </c>
      <c r="EV80" s="222"/>
      <c r="EW80" s="222"/>
      <c r="EX80" s="222"/>
      <c r="EY80" s="219" t="str">
        <f ca="1">IF(COUNTIF(空き状況確認テーブル!EY86:FA86,"×")&lt;&gt;0,"×",IF(COUNTIF(空き状況確認テーブル!EY86:FA86,"△")&lt;&gt;0,"△",IF(COUNTIF(空き状況確認テーブル!EY86:FA86,"△")&lt;&gt;0,"△","〇")))</f>
        <v>×</v>
      </c>
      <c r="EZ80" s="220"/>
      <c r="FA80" s="223"/>
      <c r="FB80" s="121" t="str">
        <f ca="1">空き状況確認テーブル!FB86</f>
        <v>×</v>
      </c>
      <c r="FC80" s="122" t="str">
        <f ca="1">空き状況確認テーブル!FC86</f>
        <v>×</v>
      </c>
      <c r="FD80" s="122" t="str">
        <f ca="1">空き状況確認テーブル!FD86</f>
        <v>×</v>
      </c>
      <c r="FE80" s="122" t="str">
        <f ca="1">空き状況確認テーブル!FE86</f>
        <v>×</v>
      </c>
      <c r="FF80" s="122" t="str">
        <f ca="1">空き状況確認テーブル!FF86</f>
        <v>×</v>
      </c>
      <c r="FG80" s="122" t="str">
        <f ca="1">空き状況確認テーブル!FG86</f>
        <v>×</v>
      </c>
      <c r="FH80" s="219" t="str">
        <f ca="1">IF(COUNTIF(空き状況確認テーブル!FH86:FJ86,"×")&lt;&gt;0,"×",IF(COUNTIF(空き状況確認テーブル!FH86:FJ86,"△")&lt;&gt;0,"△",IF(COUNTIF(空き状況確認テーブル!FH86:FJ86,"△")&lt;&gt;0,"△","〇")))</f>
        <v>×</v>
      </c>
      <c r="FI80" s="220"/>
      <c r="FJ80" s="221"/>
      <c r="FK80" s="222" t="str">
        <f ca="1">IF(COUNTIF(空き状況確認テーブル!FK86:FN86,"×")&lt;&gt;0,"×",IF(COUNTIF(空き状況確認テーブル!FK86:FN86,"△")&lt;&gt;0,"△",IF(COUNTIF(空き状況確認テーブル!FK86:FN86,"△")&lt;&gt;0,"△","〇")))</f>
        <v>×</v>
      </c>
      <c r="FL80" s="222"/>
      <c r="FM80" s="222"/>
      <c r="FN80" s="222"/>
      <c r="FO80" s="222" t="str">
        <f ca="1">IF(COUNTIF(空き状況確認テーブル!FO86:FR86,"×")&lt;&gt;0,"×",IF(COUNTIF(空き状況確認テーブル!FO86:FR86,"△")&lt;&gt;0,"△",IF(COUNTIF(空き状況確認テーブル!FO86:FR86,"△")&lt;&gt;0,"△","〇")))</f>
        <v>×</v>
      </c>
      <c r="FP80" s="222"/>
      <c r="FQ80" s="222"/>
      <c r="FR80" s="222"/>
      <c r="FS80" s="222" t="str">
        <f ca="1">IF(COUNTIF(空き状況確認テーブル!FS86:FV86,"×")&lt;&gt;0,"×",IF(COUNTIF(空き状況確認テーブル!FS86:FV86,"△")&lt;&gt;0,"△",IF(COUNTIF(空き状況確認テーブル!FS86:FV86,"△")&lt;&gt;0,"△","〇")))</f>
        <v>×</v>
      </c>
      <c r="FT80" s="222"/>
      <c r="FU80" s="222"/>
      <c r="FV80" s="222"/>
      <c r="FW80" s="219" t="str">
        <f ca="1">IF(COUNTIF(空き状況確認テーブル!FW86:FY86,"×")&lt;&gt;0,"×",IF(COUNTIF(空き状況確認テーブル!FW86:FY86,"△")&lt;&gt;0,"△",IF(COUNTIF(空き状況確認テーブル!FW86:FY86,"△")&lt;&gt;0,"△","〇")))</f>
        <v>×</v>
      </c>
      <c r="FX80" s="220"/>
      <c r="FY80" s="223"/>
    </row>
    <row r="81" spans="1:181">
      <c r="A81" s="17"/>
      <c r="B81" s="181" t="s">
        <v>467</v>
      </c>
      <c r="C81" s="202"/>
      <c r="D81" s="11" t="s">
        <v>253</v>
      </c>
      <c r="E81" s="10" t="str">
        <f>INDEX(施設情報!$D$1:$D$1000,MATCH(D81,施設情報!$C$1:$C$1000,0))</f>
        <v>1</v>
      </c>
      <c r="F81" s="11" t="s">
        <v>275</v>
      </c>
      <c r="G81" s="8" t="str">
        <f t="shared" si="29"/>
        <v>107-46391</v>
      </c>
      <c r="H81" s="10" t="str">
        <f t="shared" si="30"/>
        <v>107-46392</v>
      </c>
      <c r="I81" s="10" t="str">
        <f t="shared" si="31"/>
        <v>107-46393</v>
      </c>
      <c r="J81" s="10" t="str">
        <f t="shared" si="32"/>
        <v>107-46394</v>
      </c>
      <c r="K81" s="10" t="str">
        <f t="shared" si="33"/>
        <v>107-46395</v>
      </c>
      <c r="L81" s="10" t="str">
        <f t="shared" si="34"/>
        <v>107-46396</v>
      </c>
      <c r="M81" s="10" t="str">
        <f t="shared" si="35"/>
        <v>107-46397</v>
      </c>
      <c r="N81" s="121" t="str">
        <f ca="1">空き状況確認テーブル!N87</f>
        <v>△</v>
      </c>
      <c r="O81" s="122" t="str">
        <f ca="1">空き状況確認テーブル!O87</f>
        <v>△</v>
      </c>
      <c r="P81" s="122" t="str">
        <f ca="1">空き状況確認テーブル!P87</f>
        <v>△</v>
      </c>
      <c r="Q81" s="122" t="str">
        <f ca="1">空き状況確認テーブル!Q87</f>
        <v>△</v>
      </c>
      <c r="R81" s="122" t="str">
        <f ca="1">空き状況確認テーブル!R87</f>
        <v>△</v>
      </c>
      <c r="S81" s="122" t="str">
        <f ca="1">空き状況確認テーブル!S87</f>
        <v>△</v>
      </c>
      <c r="T81" s="219" t="str">
        <f ca="1">IF(COUNTIF(空き状況確認テーブル!T87:V87,"×")&lt;&gt;0,"×",IF(COUNTIF(空き状況確認テーブル!T87:V87,"△")&lt;&gt;0,"△",IF(COUNTIF(空き状況確認テーブル!T87:V87,"△")&lt;&gt;0,"△","〇")))</f>
        <v>×</v>
      </c>
      <c r="U81" s="220"/>
      <c r="V81" s="221"/>
      <c r="W81" s="222" t="str">
        <f ca="1">IF(COUNTIF(空き状況確認テーブル!W87:Z87,"×")&lt;&gt;0,"×",IF(COUNTIF(空き状況確認テーブル!W87:Z87,"△")&lt;&gt;0,"△",IF(COUNTIF(空き状況確認テーブル!W87:Z87,"△")&lt;&gt;0,"△","〇")))</f>
        <v>×</v>
      </c>
      <c r="X81" s="222"/>
      <c r="Y81" s="222"/>
      <c r="Z81" s="222"/>
      <c r="AA81" s="222" t="str">
        <f ca="1">IF(COUNTIF(空き状況確認テーブル!AA87:AD87,"×")&lt;&gt;0,"×",IF(COUNTIF(空き状況確認テーブル!AA87:AD87,"△")&lt;&gt;0,"△",IF(COUNTIF(空き状況確認テーブル!AA87:AD87,"△")&lt;&gt;0,"△","〇")))</f>
        <v>×</v>
      </c>
      <c r="AB81" s="222"/>
      <c r="AC81" s="222"/>
      <c r="AD81" s="222"/>
      <c r="AE81" s="222" t="str">
        <f ca="1">IF(COUNTIF(空き状況確認テーブル!AE87:AH87,"×")&lt;&gt;0,"×",IF(COUNTIF(空き状況確認テーブル!AE87:AH87,"△")&lt;&gt;0,"△",IF(COUNTIF(空き状況確認テーブル!AE87:AH87,"△")&lt;&gt;0,"△","〇")))</f>
        <v>×</v>
      </c>
      <c r="AF81" s="222"/>
      <c r="AG81" s="222"/>
      <c r="AH81" s="222"/>
      <c r="AI81" s="219" t="str">
        <f ca="1">IF(COUNTIF(空き状況確認テーブル!AI87:AK87,"×")&lt;&gt;0,"×",IF(COUNTIF(空き状況確認テーブル!AI87:AK87,"△")&lt;&gt;0,"△",IF(COUNTIF(空き状況確認テーブル!AI87:AK87,"△")&lt;&gt;0,"△","〇")))</f>
        <v>△</v>
      </c>
      <c r="AJ81" s="220"/>
      <c r="AK81" s="223"/>
      <c r="AL81" s="121" t="str">
        <f ca="1">空き状況確認テーブル!AL87</f>
        <v>△</v>
      </c>
      <c r="AM81" s="122" t="str">
        <f ca="1">空き状況確認テーブル!AM87</f>
        <v>△</v>
      </c>
      <c r="AN81" s="122" t="str">
        <f ca="1">空き状況確認テーブル!AN87</f>
        <v>△</v>
      </c>
      <c r="AO81" s="122" t="str">
        <f ca="1">空き状況確認テーブル!AO87</f>
        <v>△</v>
      </c>
      <c r="AP81" s="122" t="str">
        <f ca="1">空き状況確認テーブル!AP87</f>
        <v>△</v>
      </c>
      <c r="AQ81" s="122" t="str">
        <f ca="1">空き状況確認テーブル!AQ87</f>
        <v>△</v>
      </c>
      <c r="AR81" s="219" t="str">
        <f ca="1">IF(COUNTIF(空き状況確認テーブル!AR87:AT87,"×")&lt;&gt;0,"×",IF(COUNTIF(空き状況確認テーブル!AR87:AT87,"△")&lt;&gt;0,"△",IF(COUNTIF(空き状況確認テーブル!AR87:AT87,"△")&lt;&gt;0,"△","〇")))</f>
        <v>×</v>
      </c>
      <c r="AS81" s="220"/>
      <c r="AT81" s="221"/>
      <c r="AU81" s="222" t="str">
        <f ca="1">IF(COUNTIF(空き状況確認テーブル!AU87:AX87,"×")&lt;&gt;0,"×",IF(COUNTIF(空き状況確認テーブル!AU87:AX87,"△")&lt;&gt;0,"△",IF(COUNTIF(空き状況確認テーブル!AU87:AX87,"△")&lt;&gt;0,"△","〇")))</f>
        <v>×</v>
      </c>
      <c r="AV81" s="222"/>
      <c r="AW81" s="222"/>
      <c r="AX81" s="222"/>
      <c r="AY81" s="222" t="str">
        <f ca="1">IF(COUNTIF(空き状況確認テーブル!AY87:BB87,"×")&lt;&gt;0,"×",IF(COUNTIF(空き状況確認テーブル!AY87:BB87,"△")&lt;&gt;0,"△",IF(COUNTIF(空き状況確認テーブル!AY87:BB87,"△")&lt;&gt;0,"△","〇")))</f>
        <v>×</v>
      </c>
      <c r="AZ81" s="222"/>
      <c r="BA81" s="222"/>
      <c r="BB81" s="222"/>
      <c r="BC81" s="222" t="str">
        <f ca="1">IF(COUNTIF(空き状況確認テーブル!BC87:BF87,"×")&lt;&gt;0,"×",IF(COUNTIF(空き状況確認テーブル!BC87:BF87,"△")&lt;&gt;0,"△",IF(COUNTIF(空き状況確認テーブル!BC87:BF87,"△")&lt;&gt;0,"△","〇")))</f>
        <v>×</v>
      </c>
      <c r="BD81" s="222"/>
      <c r="BE81" s="222"/>
      <c r="BF81" s="222"/>
      <c r="BG81" s="219" t="str">
        <f ca="1">IF(COUNTIF(空き状況確認テーブル!BG87:BI87,"×")&lt;&gt;0,"×",IF(COUNTIF(空き状況確認テーブル!BG87:BI87,"△")&lt;&gt;0,"△",IF(COUNTIF(空き状況確認テーブル!BG87:BI87,"△")&lt;&gt;0,"△","〇")))</f>
        <v>△</v>
      </c>
      <c r="BH81" s="220"/>
      <c r="BI81" s="223"/>
      <c r="BJ81" s="121" t="str">
        <f ca="1">空き状況確認テーブル!BJ87</f>
        <v>△</v>
      </c>
      <c r="BK81" s="122" t="str">
        <f ca="1">空き状況確認テーブル!BK87</f>
        <v>△</v>
      </c>
      <c r="BL81" s="122" t="str">
        <f ca="1">空き状況確認テーブル!BL87</f>
        <v>△</v>
      </c>
      <c r="BM81" s="122" t="str">
        <f ca="1">空き状況確認テーブル!BM87</f>
        <v>△</v>
      </c>
      <c r="BN81" s="122" t="str">
        <f ca="1">空き状況確認テーブル!BN87</f>
        <v>△</v>
      </c>
      <c r="BO81" s="122" t="str">
        <f ca="1">空き状況確認テーブル!BO87</f>
        <v>△</v>
      </c>
      <c r="BP81" s="219" t="str">
        <f ca="1">IF(COUNTIF(空き状況確認テーブル!BP87:BR87,"×")&lt;&gt;0,"×",IF(COUNTIF(空き状況確認テーブル!BP87:BR87,"△")&lt;&gt;0,"△",IF(COUNTIF(空き状況確認テーブル!BP87:BR87,"△")&lt;&gt;0,"△","〇")))</f>
        <v>×</v>
      </c>
      <c r="BQ81" s="220"/>
      <c r="BR81" s="221"/>
      <c r="BS81" s="222" t="str">
        <f ca="1">IF(COUNTIF(空き状況確認テーブル!BS87:BV87,"×")&lt;&gt;0,"×",IF(COUNTIF(空き状況確認テーブル!BS87:BV87,"△")&lt;&gt;0,"△",IF(COUNTIF(空き状況確認テーブル!BS87:BV87,"△")&lt;&gt;0,"△","〇")))</f>
        <v>×</v>
      </c>
      <c r="BT81" s="222"/>
      <c r="BU81" s="222"/>
      <c r="BV81" s="222"/>
      <c r="BW81" s="222" t="str">
        <f ca="1">IF(COUNTIF(空き状況確認テーブル!BW87:BZ87,"×")&lt;&gt;0,"×",IF(COUNTIF(空き状況確認テーブル!BW87:BZ87,"△")&lt;&gt;0,"△",IF(COUNTIF(空き状況確認テーブル!BW87:BZ87,"△")&lt;&gt;0,"△","〇")))</f>
        <v>×</v>
      </c>
      <c r="BX81" s="222"/>
      <c r="BY81" s="222"/>
      <c r="BZ81" s="222"/>
      <c r="CA81" s="222" t="str">
        <f ca="1">IF(COUNTIF(空き状況確認テーブル!CA87:CD87,"×")&lt;&gt;0,"×",IF(COUNTIF(空き状況確認テーブル!CA87:CD87,"△")&lt;&gt;0,"△",IF(COUNTIF(空き状況確認テーブル!CA87:CD87,"△")&lt;&gt;0,"△","〇")))</f>
        <v>×</v>
      </c>
      <c r="CB81" s="222"/>
      <c r="CC81" s="222"/>
      <c r="CD81" s="222"/>
      <c r="CE81" s="219" t="str">
        <f ca="1">IF(COUNTIF(空き状況確認テーブル!CE87:CG87,"×")&lt;&gt;0,"×",IF(COUNTIF(空き状況確認テーブル!CE87:CG87,"△")&lt;&gt;0,"△",IF(COUNTIF(空き状況確認テーブル!CE87:CG87,"△")&lt;&gt;0,"△","〇")))</f>
        <v>△</v>
      </c>
      <c r="CF81" s="220"/>
      <c r="CG81" s="223"/>
      <c r="CH81" s="187" t="str">
        <f ca="1">空き状況確認テーブル!CH87</f>
        <v>△</v>
      </c>
      <c r="CI81" s="122" t="str">
        <f ca="1">空き状況確認テーブル!CI87</f>
        <v>△</v>
      </c>
      <c r="CJ81" s="122" t="str">
        <f ca="1">空き状況確認テーブル!CJ87</f>
        <v>△</v>
      </c>
      <c r="CK81" s="122" t="str">
        <f ca="1">空き状況確認テーブル!CK87</f>
        <v>△</v>
      </c>
      <c r="CL81" s="122" t="str">
        <f ca="1">空き状況確認テーブル!CL87</f>
        <v>△</v>
      </c>
      <c r="CM81" s="122" t="str">
        <f ca="1">空き状況確認テーブル!CM87</f>
        <v>△</v>
      </c>
      <c r="CN81" s="219" t="str">
        <f ca="1">IF(COUNTIF(空き状況確認テーブル!CN87:CP87,"×")&lt;&gt;0,"×",IF(COUNTIF(空き状況確認テーブル!CN87:CP87,"△")&lt;&gt;0,"△",IF(COUNTIF(空き状況確認テーブル!CN87:CP87,"△")&lt;&gt;0,"△","〇")))</f>
        <v>×</v>
      </c>
      <c r="CO81" s="220"/>
      <c r="CP81" s="221"/>
      <c r="CQ81" s="222" t="str">
        <f ca="1">IF(COUNTIF(空き状況確認テーブル!CQ87:CT87,"×")&lt;&gt;0,"×",IF(COUNTIF(空き状況確認テーブル!CQ87:CT87,"△")&lt;&gt;0,"△",IF(COUNTIF(空き状況確認テーブル!CQ87:CT87,"△")&lt;&gt;0,"△","〇")))</f>
        <v>×</v>
      </c>
      <c r="CR81" s="222"/>
      <c r="CS81" s="222"/>
      <c r="CT81" s="222"/>
      <c r="CU81" s="222" t="str">
        <f ca="1">IF(COUNTIF(空き状況確認テーブル!CU87:CX87,"×")&lt;&gt;0,"×",IF(COUNTIF(空き状況確認テーブル!CU87:CX87,"△")&lt;&gt;0,"△",IF(COUNTIF(空き状況確認テーブル!CU87:CX87,"△")&lt;&gt;0,"△","〇")))</f>
        <v>×</v>
      </c>
      <c r="CV81" s="222"/>
      <c r="CW81" s="222"/>
      <c r="CX81" s="222"/>
      <c r="CY81" s="222" t="str">
        <f ca="1">IF(COUNTIF(空き状況確認テーブル!CY87:DB87,"×")&lt;&gt;0,"×",IF(COUNTIF(空き状況確認テーブル!CY87:DB87,"△")&lt;&gt;0,"△",IF(COUNTIF(空き状況確認テーブル!CY87:DB87,"△")&lt;&gt;0,"△","〇")))</f>
        <v>×</v>
      </c>
      <c r="CZ81" s="222"/>
      <c r="DA81" s="222"/>
      <c r="DB81" s="222"/>
      <c r="DC81" s="219" t="str">
        <f ca="1">IF(COUNTIF(空き状況確認テーブル!DC87:DE87,"×")&lt;&gt;0,"×",IF(COUNTIF(空き状況確認テーブル!DC87:DE87,"△")&lt;&gt;0,"△",IF(COUNTIF(空き状況確認テーブル!DC87:DE87,"△")&lt;&gt;0,"△","〇")))</f>
        <v>△</v>
      </c>
      <c r="DD81" s="220"/>
      <c r="DE81" s="223"/>
      <c r="DF81" s="121" t="str">
        <f ca="1">空き状況確認テーブル!DF87</f>
        <v>△</v>
      </c>
      <c r="DG81" s="122" t="str">
        <f ca="1">空き状況確認テーブル!DG87</f>
        <v>△</v>
      </c>
      <c r="DH81" s="122" t="str">
        <f ca="1">空き状況確認テーブル!DH87</f>
        <v>△</v>
      </c>
      <c r="DI81" s="122" t="str">
        <f ca="1">空き状況確認テーブル!DI87</f>
        <v>△</v>
      </c>
      <c r="DJ81" s="122" t="str">
        <f ca="1">空き状況確認テーブル!DJ87</f>
        <v>△</v>
      </c>
      <c r="DK81" s="122" t="str">
        <f ca="1">空き状況確認テーブル!DK87</f>
        <v>△</v>
      </c>
      <c r="DL81" s="219" t="str">
        <f ca="1">IF(COUNTIF(空き状況確認テーブル!DL87:DN87,"×")&lt;&gt;0,"×",IF(COUNTIF(空き状況確認テーブル!DL87:DN87,"△")&lt;&gt;0,"△",IF(COUNTIF(空き状況確認テーブル!DL87:DN87,"△")&lt;&gt;0,"△","〇")))</f>
        <v>×</v>
      </c>
      <c r="DM81" s="220"/>
      <c r="DN81" s="221"/>
      <c r="DO81" s="222" t="str">
        <f ca="1">IF(COUNTIF(空き状況確認テーブル!DO87:DR87,"×")&lt;&gt;0,"×",IF(COUNTIF(空き状況確認テーブル!DO87:DR87,"△")&lt;&gt;0,"△",IF(COUNTIF(空き状況確認テーブル!DO87:DR87,"△")&lt;&gt;0,"△","〇")))</f>
        <v>×</v>
      </c>
      <c r="DP81" s="222"/>
      <c r="DQ81" s="222"/>
      <c r="DR81" s="222"/>
      <c r="DS81" s="222" t="str">
        <f ca="1">IF(COUNTIF(空き状況確認テーブル!DS87:DV87,"×")&lt;&gt;0,"×",IF(COUNTIF(空き状況確認テーブル!DS87:DV87,"△")&lt;&gt;0,"△",IF(COUNTIF(空き状況確認テーブル!DS87:DV87,"△")&lt;&gt;0,"△","〇")))</f>
        <v>×</v>
      </c>
      <c r="DT81" s="222"/>
      <c r="DU81" s="222"/>
      <c r="DV81" s="222"/>
      <c r="DW81" s="222" t="str">
        <f ca="1">IF(COUNTIF(空き状況確認テーブル!DW87:DZ87,"×")&lt;&gt;0,"×",IF(COUNTIF(空き状況確認テーブル!DW87:DZ87,"△")&lt;&gt;0,"△",IF(COUNTIF(空き状況確認テーブル!DW87:DZ87,"△")&lt;&gt;0,"△","〇")))</f>
        <v>×</v>
      </c>
      <c r="DX81" s="222"/>
      <c r="DY81" s="222"/>
      <c r="DZ81" s="222"/>
      <c r="EA81" s="219" t="str">
        <f ca="1">IF(COUNTIF(空き状況確認テーブル!EA87:EC87,"×")&lt;&gt;0,"×",IF(COUNTIF(空き状況確認テーブル!EA87:EC87,"△")&lt;&gt;0,"△",IF(COUNTIF(空き状況確認テーブル!EA87:EC87,"△")&lt;&gt;0,"△","〇")))</f>
        <v>△</v>
      </c>
      <c r="EB81" s="220"/>
      <c r="EC81" s="223"/>
      <c r="ED81" s="121" t="str">
        <f ca="1">空き状況確認テーブル!ED87</f>
        <v>×</v>
      </c>
      <c r="EE81" s="122" t="str">
        <f ca="1">空き状況確認テーブル!EE87</f>
        <v>×</v>
      </c>
      <c r="EF81" s="122" t="str">
        <f ca="1">空き状況確認テーブル!EF87</f>
        <v>×</v>
      </c>
      <c r="EG81" s="122" t="str">
        <f ca="1">空き状況確認テーブル!EG87</f>
        <v>×</v>
      </c>
      <c r="EH81" s="122" t="str">
        <f ca="1">空き状況確認テーブル!EH87</f>
        <v>×</v>
      </c>
      <c r="EI81" s="122" t="str">
        <f ca="1">空き状況確認テーブル!EI87</f>
        <v>×</v>
      </c>
      <c r="EJ81" s="219" t="str">
        <f ca="1">IF(COUNTIF(空き状況確認テーブル!EJ87:EL87,"×")&lt;&gt;0,"×",IF(COUNTIF(空き状況確認テーブル!EJ87:EL87,"△")&lt;&gt;0,"△",IF(COUNTIF(空き状況確認テーブル!EJ87:EL87,"△")&lt;&gt;0,"△","〇")))</f>
        <v>×</v>
      </c>
      <c r="EK81" s="220"/>
      <c r="EL81" s="221"/>
      <c r="EM81" s="222" t="str">
        <f ca="1">IF(COUNTIF(空き状況確認テーブル!EM87:EP87,"×")&lt;&gt;0,"×",IF(COUNTIF(空き状況確認テーブル!EM87:EP87,"△")&lt;&gt;0,"△",IF(COUNTIF(空き状況確認テーブル!EM87:EP87,"△")&lt;&gt;0,"△","〇")))</f>
        <v>×</v>
      </c>
      <c r="EN81" s="222"/>
      <c r="EO81" s="222"/>
      <c r="EP81" s="222"/>
      <c r="EQ81" s="222" t="str">
        <f ca="1">IF(COUNTIF(空き状況確認テーブル!EQ87:ET87,"×")&lt;&gt;0,"×",IF(COUNTIF(空き状況確認テーブル!EQ87:ET87,"△")&lt;&gt;0,"△",IF(COUNTIF(空き状況確認テーブル!EQ87:ET87,"△")&lt;&gt;0,"△","〇")))</f>
        <v>×</v>
      </c>
      <c r="ER81" s="222"/>
      <c r="ES81" s="222"/>
      <c r="ET81" s="222"/>
      <c r="EU81" s="222" t="str">
        <f ca="1">IF(COUNTIF(空き状況確認テーブル!EU87:EX87,"×")&lt;&gt;0,"×",IF(COUNTIF(空き状況確認テーブル!EU87:EX87,"△")&lt;&gt;0,"△",IF(COUNTIF(空き状況確認テーブル!EU87:EX87,"△")&lt;&gt;0,"△","〇")))</f>
        <v>×</v>
      </c>
      <c r="EV81" s="222"/>
      <c r="EW81" s="222"/>
      <c r="EX81" s="222"/>
      <c r="EY81" s="219" t="str">
        <f ca="1">IF(COUNTIF(空き状況確認テーブル!EY87:FA87,"×")&lt;&gt;0,"×",IF(COUNTIF(空き状況確認テーブル!EY87:FA87,"△")&lt;&gt;0,"△",IF(COUNTIF(空き状況確認テーブル!EY87:FA87,"△")&lt;&gt;0,"△","〇")))</f>
        <v>×</v>
      </c>
      <c r="EZ81" s="220"/>
      <c r="FA81" s="223"/>
      <c r="FB81" s="121" t="str">
        <f ca="1">空き状況確認テーブル!FB87</f>
        <v>×</v>
      </c>
      <c r="FC81" s="122" t="str">
        <f ca="1">空き状況確認テーブル!FC87</f>
        <v>×</v>
      </c>
      <c r="FD81" s="122" t="str">
        <f ca="1">空き状況確認テーブル!FD87</f>
        <v>×</v>
      </c>
      <c r="FE81" s="122" t="str">
        <f ca="1">空き状況確認テーブル!FE87</f>
        <v>×</v>
      </c>
      <c r="FF81" s="122" t="str">
        <f ca="1">空き状況確認テーブル!FF87</f>
        <v>×</v>
      </c>
      <c r="FG81" s="122" t="str">
        <f ca="1">空き状況確認テーブル!FG87</f>
        <v>×</v>
      </c>
      <c r="FH81" s="219" t="str">
        <f ca="1">IF(COUNTIF(空き状況確認テーブル!FH87:FJ87,"×")&lt;&gt;0,"×",IF(COUNTIF(空き状況確認テーブル!FH87:FJ87,"△")&lt;&gt;0,"△",IF(COUNTIF(空き状況確認テーブル!FH87:FJ87,"△")&lt;&gt;0,"△","〇")))</f>
        <v>×</v>
      </c>
      <c r="FI81" s="220"/>
      <c r="FJ81" s="221"/>
      <c r="FK81" s="222" t="str">
        <f ca="1">IF(COUNTIF(空き状況確認テーブル!FK87:FN87,"×")&lt;&gt;0,"×",IF(COUNTIF(空き状況確認テーブル!FK87:FN87,"△")&lt;&gt;0,"△",IF(COUNTIF(空き状況確認テーブル!FK87:FN87,"△")&lt;&gt;0,"△","〇")))</f>
        <v>×</v>
      </c>
      <c r="FL81" s="222"/>
      <c r="FM81" s="222"/>
      <c r="FN81" s="222"/>
      <c r="FO81" s="222" t="str">
        <f ca="1">IF(COUNTIF(空き状況確認テーブル!FO87:FR87,"×")&lt;&gt;0,"×",IF(COUNTIF(空き状況確認テーブル!FO87:FR87,"△")&lt;&gt;0,"△",IF(COUNTIF(空き状況確認テーブル!FO87:FR87,"△")&lt;&gt;0,"△","〇")))</f>
        <v>×</v>
      </c>
      <c r="FP81" s="222"/>
      <c r="FQ81" s="222"/>
      <c r="FR81" s="222"/>
      <c r="FS81" s="222" t="str">
        <f ca="1">IF(COUNTIF(空き状況確認テーブル!FS87:FV87,"×")&lt;&gt;0,"×",IF(COUNTIF(空き状況確認テーブル!FS87:FV87,"△")&lt;&gt;0,"△",IF(COUNTIF(空き状況確認テーブル!FS87:FV87,"△")&lt;&gt;0,"△","〇")))</f>
        <v>×</v>
      </c>
      <c r="FT81" s="222"/>
      <c r="FU81" s="222"/>
      <c r="FV81" s="222"/>
      <c r="FW81" s="219" t="str">
        <f ca="1">IF(COUNTIF(空き状況確認テーブル!FW87:FY87,"×")&lt;&gt;0,"×",IF(COUNTIF(空き状況確認テーブル!FW87:FY87,"△")&lt;&gt;0,"△",IF(COUNTIF(空き状況確認テーブル!FW87:FY87,"△")&lt;&gt;0,"△","〇")))</f>
        <v>×</v>
      </c>
      <c r="FX81" s="220"/>
      <c r="FY81" s="223"/>
    </row>
    <row r="82" spans="1:181">
      <c r="A82" s="17"/>
      <c r="B82" s="181" t="s">
        <v>468</v>
      </c>
      <c r="C82" s="202"/>
      <c r="D82" s="11" t="s">
        <v>254</v>
      </c>
      <c r="E82" s="10" t="str">
        <f>INDEX(施設情報!$D$1:$D$1000,MATCH(D82,施設情報!$C$1:$C$1000,0))</f>
        <v>1</v>
      </c>
      <c r="F82" s="11" t="s">
        <v>275</v>
      </c>
      <c r="G82" s="8" t="str">
        <f t="shared" si="29"/>
        <v>108-46391</v>
      </c>
      <c r="H82" s="10" t="str">
        <f t="shared" si="30"/>
        <v>108-46392</v>
      </c>
      <c r="I82" s="10" t="str">
        <f t="shared" si="31"/>
        <v>108-46393</v>
      </c>
      <c r="J82" s="10" t="str">
        <f t="shared" si="32"/>
        <v>108-46394</v>
      </c>
      <c r="K82" s="10" t="str">
        <f t="shared" si="33"/>
        <v>108-46395</v>
      </c>
      <c r="L82" s="10" t="str">
        <f t="shared" si="34"/>
        <v>108-46396</v>
      </c>
      <c r="M82" s="10" t="str">
        <f t="shared" si="35"/>
        <v>108-46397</v>
      </c>
      <c r="N82" s="224" t="str">
        <f ca="1">IF(COUNTIF(空き状況確認テーブル!N88:AK88,"×")&lt;&gt;0,"×",IF(COUNTIF(空き状況確認テーブル!N88:AK88,"△")&lt;&gt;0,"△","〇"))</f>
        <v>×</v>
      </c>
      <c r="O82" s="222"/>
      <c r="P82" s="222"/>
      <c r="Q82" s="222"/>
      <c r="R82" s="222"/>
      <c r="S82" s="222"/>
      <c r="T82" s="222"/>
      <c r="U82" s="222"/>
      <c r="V82" s="222"/>
      <c r="W82" s="222"/>
      <c r="X82" s="222"/>
      <c r="Y82" s="222"/>
      <c r="Z82" s="222"/>
      <c r="AA82" s="222"/>
      <c r="AB82" s="222"/>
      <c r="AC82" s="222"/>
      <c r="AD82" s="222"/>
      <c r="AE82" s="222"/>
      <c r="AF82" s="222"/>
      <c r="AG82" s="222"/>
      <c r="AH82" s="222"/>
      <c r="AI82" s="222"/>
      <c r="AJ82" s="222"/>
      <c r="AK82" s="225"/>
      <c r="AL82" s="224" t="str">
        <f ca="1">IF(COUNTIF(空き状況確認テーブル!AL88:BI88,"×")&lt;&gt;0,"×",IF(COUNTIF(空き状況確認テーブル!AL88:BI88,"△")&lt;&gt;0,"△","〇"))</f>
        <v>×</v>
      </c>
      <c r="AM82" s="222"/>
      <c r="AN82" s="222"/>
      <c r="AO82" s="222"/>
      <c r="AP82" s="222"/>
      <c r="AQ82" s="222"/>
      <c r="AR82" s="222"/>
      <c r="AS82" s="222"/>
      <c r="AT82" s="222"/>
      <c r="AU82" s="222"/>
      <c r="AV82" s="222"/>
      <c r="AW82" s="222"/>
      <c r="AX82" s="222"/>
      <c r="AY82" s="222"/>
      <c r="AZ82" s="222"/>
      <c r="BA82" s="222"/>
      <c r="BB82" s="222"/>
      <c r="BC82" s="222"/>
      <c r="BD82" s="222"/>
      <c r="BE82" s="222"/>
      <c r="BF82" s="222"/>
      <c r="BG82" s="222"/>
      <c r="BH82" s="222"/>
      <c r="BI82" s="225"/>
      <c r="BJ82" s="224" t="str">
        <f ca="1">IF(COUNTIF(空き状況確認テーブル!BJ88:CG88,"×")&lt;&gt;0,"×",IF(COUNTIF(空き状況確認テーブル!BJ88:CG88,"△")&lt;&gt;0,"△","〇"))</f>
        <v>×</v>
      </c>
      <c r="BK82" s="222"/>
      <c r="BL82" s="222"/>
      <c r="BM82" s="222"/>
      <c r="BN82" s="222"/>
      <c r="BO82" s="222"/>
      <c r="BP82" s="222"/>
      <c r="BQ82" s="222"/>
      <c r="BR82" s="222"/>
      <c r="BS82" s="222"/>
      <c r="BT82" s="222"/>
      <c r="BU82" s="222"/>
      <c r="BV82" s="222"/>
      <c r="BW82" s="222"/>
      <c r="BX82" s="222"/>
      <c r="BY82" s="222"/>
      <c r="BZ82" s="222"/>
      <c r="CA82" s="222"/>
      <c r="CB82" s="222"/>
      <c r="CC82" s="222"/>
      <c r="CD82" s="222"/>
      <c r="CE82" s="222"/>
      <c r="CF82" s="222"/>
      <c r="CG82" s="225"/>
      <c r="CH82" s="221" t="str">
        <f ca="1">IF(COUNTIF(空き状況確認テーブル!CH88:DE88,"×")&lt;&gt;0,"×",IF(COUNTIF(空き状況確認テーブル!CH88:DE88,"△")&lt;&gt;0,"△","〇"))</f>
        <v>×</v>
      </c>
      <c r="CI82" s="222"/>
      <c r="CJ82" s="222"/>
      <c r="CK82" s="222"/>
      <c r="CL82" s="222"/>
      <c r="CM82" s="222"/>
      <c r="CN82" s="222"/>
      <c r="CO82" s="222"/>
      <c r="CP82" s="222"/>
      <c r="CQ82" s="222"/>
      <c r="CR82" s="222"/>
      <c r="CS82" s="222"/>
      <c r="CT82" s="222"/>
      <c r="CU82" s="222"/>
      <c r="CV82" s="222"/>
      <c r="CW82" s="222"/>
      <c r="CX82" s="222"/>
      <c r="CY82" s="222"/>
      <c r="CZ82" s="222"/>
      <c r="DA82" s="222"/>
      <c r="DB82" s="222"/>
      <c r="DC82" s="222"/>
      <c r="DD82" s="222"/>
      <c r="DE82" s="225"/>
      <c r="DF82" s="224" t="str">
        <f ca="1">IF(COUNTIF(空き状況確認テーブル!DF88:EC88,"×")&lt;&gt;0,"×",IF(COUNTIF(空き状況確認テーブル!DF88:EC88,"△")&lt;&gt;0,"△","〇"))</f>
        <v>×</v>
      </c>
      <c r="DG82" s="222"/>
      <c r="DH82" s="222"/>
      <c r="DI82" s="222"/>
      <c r="DJ82" s="222"/>
      <c r="DK82" s="222"/>
      <c r="DL82" s="222"/>
      <c r="DM82" s="222"/>
      <c r="DN82" s="222"/>
      <c r="DO82" s="222"/>
      <c r="DP82" s="222"/>
      <c r="DQ82" s="222"/>
      <c r="DR82" s="222"/>
      <c r="DS82" s="222"/>
      <c r="DT82" s="222"/>
      <c r="DU82" s="222"/>
      <c r="DV82" s="222"/>
      <c r="DW82" s="222"/>
      <c r="DX82" s="222"/>
      <c r="DY82" s="222"/>
      <c r="DZ82" s="222"/>
      <c r="EA82" s="222"/>
      <c r="EB82" s="222"/>
      <c r="EC82" s="225"/>
      <c r="ED82" s="224" t="str">
        <f ca="1">IF(COUNTIF(空き状況確認テーブル!ED88:FA88,"×")&lt;&gt;0,"×",IF(COUNTIF(空き状況確認テーブル!ED88:FA88,"△")&lt;&gt;0,"△","〇"))</f>
        <v>×</v>
      </c>
      <c r="EE82" s="222"/>
      <c r="EF82" s="222"/>
      <c r="EG82" s="222"/>
      <c r="EH82" s="222"/>
      <c r="EI82" s="222"/>
      <c r="EJ82" s="222"/>
      <c r="EK82" s="222"/>
      <c r="EL82" s="222"/>
      <c r="EM82" s="222"/>
      <c r="EN82" s="222"/>
      <c r="EO82" s="222"/>
      <c r="EP82" s="222"/>
      <c r="EQ82" s="222"/>
      <c r="ER82" s="222"/>
      <c r="ES82" s="222"/>
      <c r="ET82" s="222"/>
      <c r="EU82" s="222"/>
      <c r="EV82" s="222"/>
      <c r="EW82" s="222"/>
      <c r="EX82" s="222"/>
      <c r="EY82" s="222"/>
      <c r="EZ82" s="222"/>
      <c r="FA82" s="225"/>
      <c r="FB82" s="224" t="str">
        <f ca="1">IF(COUNTIF(空き状況確認テーブル!FB88:FY88,"×")&lt;&gt;0,"×",IF(COUNTIF(空き状況確認テーブル!FB88:FY88,"△")&lt;&gt;0,"△","〇"))</f>
        <v>×</v>
      </c>
      <c r="FC82" s="222"/>
      <c r="FD82" s="222"/>
      <c r="FE82" s="222"/>
      <c r="FF82" s="222"/>
      <c r="FG82" s="222"/>
      <c r="FH82" s="222"/>
      <c r="FI82" s="222"/>
      <c r="FJ82" s="222"/>
      <c r="FK82" s="222"/>
      <c r="FL82" s="222"/>
      <c r="FM82" s="222"/>
      <c r="FN82" s="222"/>
      <c r="FO82" s="222"/>
      <c r="FP82" s="222"/>
      <c r="FQ82" s="222"/>
      <c r="FR82" s="222"/>
      <c r="FS82" s="222"/>
      <c r="FT82" s="222"/>
      <c r="FU82" s="222"/>
      <c r="FV82" s="222"/>
      <c r="FW82" s="222"/>
      <c r="FX82" s="222"/>
      <c r="FY82" s="225"/>
    </row>
    <row r="83" spans="1:181">
      <c r="A83" s="17"/>
      <c r="B83" s="182" t="s">
        <v>388</v>
      </c>
      <c r="C83" s="203" t="s">
        <v>280</v>
      </c>
      <c r="D83" s="11" t="s">
        <v>255</v>
      </c>
      <c r="E83" s="10" t="str">
        <f>INDEX(施設情報!$D$1:$D$1000,MATCH(D83,施設情報!$C$1:$C$1000,0))</f>
        <v>4</v>
      </c>
      <c r="F83" s="11" t="s">
        <v>275</v>
      </c>
      <c r="G83" s="8" t="str">
        <f t="shared" si="29"/>
        <v>109-46391</v>
      </c>
      <c r="H83" s="10" t="str">
        <f t="shared" si="30"/>
        <v>109-46392</v>
      </c>
      <c r="I83" s="10" t="str">
        <f t="shared" si="31"/>
        <v>109-46393</v>
      </c>
      <c r="J83" s="10" t="str">
        <f t="shared" si="32"/>
        <v>109-46394</v>
      </c>
      <c r="K83" s="10" t="str">
        <f t="shared" si="33"/>
        <v>109-46395</v>
      </c>
      <c r="L83" s="10" t="str">
        <f t="shared" si="34"/>
        <v>109-46396</v>
      </c>
      <c r="M83" s="10" t="str">
        <f t="shared" si="35"/>
        <v>109-46397</v>
      </c>
      <c r="N83" s="121" t="str">
        <f ca="1">空き状況確認テーブル!N89</f>
        <v>△</v>
      </c>
      <c r="O83" s="122" t="str">
        <f ca="1">空き状況確認テーブル!O89</f>
        <v>△</v>
      </c>
      <c r="P83" s="122" t="str">
        <f ca="1">空き状況確認テーブル!P89</f>
        <v>△</v>
      </c>
      <c r="Q83" s="122" t="str">
        <f ca="1">空き状況確認テーブル!Q89</f>
        <v>△</v>
      </c>
      <c r="R83" s="122" t="str">
        <f ca="1">空き状況確認テーブル!R89</f>
        <v>△</v>
      </c>
      <c r="S83" s="122" t="str">
        <f ca="1">空き状況確認テーブル!S89</f>
        <v>△</v>
      </c>
      <c r="T83" s="219" t="str">
        <f ca="1">IF(COUNTIF(空き状況確認テーブル!T89:V89,"×")&lt;&gt;0,"×",IF(COUNTIF(空き状況確認テーブル!T89:V89,"△")&lt;&gt;0,"△",IF(COUNTIF(空き状況確認テーブル!T89:V89,"△")&lt;&gt;0,"△","〇")))</f>
        <v>×</v>
      </c>
      <c r="U83" s="220"/>
      <c r="V83" s="221"/>
      <c r="W83" s="222" t="str">
        <f ca="1">IF(COUNTIF(空き状況確認テーブル!W89:Z89,"×")&lt;&gt;0,"×",IF(COUNTIF(空き状況確認テーブル!W89:Z89,"△")&lt;&gt;0,"△",IF(COUNTIF(空き状況確認テーブル!W89:Z89,"△")&lt;&gt;0,"△","〇")))</f>
        <v>×</v>
      </c>
      <c r="X83" s="222"/>
      <c r="Y83" s="222"/>
      <c r="Z83" s="222"/>
      <c r="AA83" s="222" t="str">
        <f ca="1">IF(COUNTIF(空き状況確認テーブル!AA89:AD89,"×")&lt;&gt;0,"×",IF(COUNTIF(空き状況確認テーブル!AA89:AD89,"△")&lt;&gt;0,"△",IF(COUNTIF(空き状況確認テーブル!AA89:AD89,"△")&lt;&gt;0,"△","〇")))</f>
        <v>×</v>
      </c>
      <c r="AB83" s="222"/>
      <c r="AC83" s="222"/>
      <c r="AD83" s="222"/>
      <c r="AE83" s="222" t="str">
        <f ca="1">IF(COUNTIF(空き状況確認テーブル!AE89:AH89,"×")&lt;&gt;0,"×",IF(COUNTIF(空き状況確認テーブル!AE89:AH89,"△")&lt;&gt;0,"△",IF(COUNTIF(空き状況確認テーブル!AE89:AH89,"△")&lt;&gt;0,"△","〇")))</f>
        <v>×</v>
      </c>
      <c r="AF83" s="222"/>
      <c r="AG83" s="222"/>
      <c r="AH83" s="222"/>
      <c r="AI83" s="219" t="str">
        <f ca="1">IF(COUNTIF(空き状況確認テーブル!AI89:AK89,"×")&lt;&gt;0,"×",IF(COUNTIF(空き状況確認テーブル!AI89:AK89,"△")&lt;&gt;0,"△",IF(COUNTIF(空き状況確認テーブル!AI89:AK89,"△")&lt;&gt;0,"△","〇")))</f>
        <v>△</v>
      </c>
      <c r="AJ83" s="220"/>
      <c r="AK83" s="223"/>
      <c r="AL83" s="121" t="str">
        <f ca="1">空き状況確認テーブル!AL89</f>
        <v>△</v>
      </c>
      <c r="AM83" s="122" t="str">
        <f ca="1">空き状況確認テーブル!AM89</f>
        <v>△</v>
      </c>
      <c r="AN83" s="122" t="str">
        <f ca="1">空き状況確認テーブル!AN89</f>
        <v>△</v>
      </c>
      <c r="AO83" s="122" t="str">
        <f ca="1">空き状況確認テーブル!AO89</f>
        <v>△</v>
      </c>
      <c r="AP83" s="122" t="str">
        <f ca="1">空き状況確認テーブル!AP89</f>
        <v>△</v>
      </c>
      <c r="AQ83" s="122" t="str">
        <f ca="1">空き状況確認テーブル!AQ89</f>
        <v>△</v>
      </c>
      <c r="AR83" s="219" t="str">
        <f ca="1">IF(COUNTIF(空き状況確認テーブル!AR89:AT89,"×")&lt;&gt;0,"×",IF(COUNTIF(空き状況確認テーブル!AR89:AT89,"△")&lt;&gt;0,"△",IF(COUNTIF(空き状況確認テーブル!AR89:AT89,"△")&lt;&gt;0,"△","〇")))</f>
        <v>×</v>
      </c>
      <c r="AS83" s="220"/>
      <c r="AT83" s="221"/>
      <c r="AU83" s="222" t="str">
        <f ca="1">IF(COUNTIF(空き状況確認テーブル!AU89:AX89,"×")&lt;&gt;0,"×",IF(COUNTIF(空き状況確認テーブル!AU89:AX89,"△")&lt;&gt;0,"△",IF(COUNTIF(空き状況確認テーブル!AU89:AX89,"△")&lt;&gt;0,"△","〇")))</f>
        <v>×</v>
      </c>
      <c r="AV83" s="222"/>
      <c r="AW83" s="222"/>
      <c r="AX83" s="222"/>
      <c r="AY83" s="222" t="str">
        <f ca="1">IF(COUNTIF(空き状況確認テーブル!AY89:BB89,"×")&lt;&gt;0,"×",IF(COUNTIF(空き状況確認テーブル!AY89:BB89,"△")&lt;&gt;0,"△",IF(COUNTIF(空き状況確認テーブル!AY89:BB89,"△")&lt;&gt;0,"△","〇")))</f>
        <v>×</v>
      </c>
      <c r="AZ83" s="222"/>
      <c r="BA83" s="222"/>
      <c r="BB83" s="222"/>
      <c r="BC83" s="222" t="str">
        <f ca="1">IF(COUNTIF(空き状況確認テーブル!BC89:BF89,"×")&lt;&gt;0,"×",IF(COUNTIF(空き状況確認テーブル!BC89:BF89,"△")&lt;&gt;0,"△",IF(COUNTIF(空き状況確認テーブル!BC89:BF89,"△")&lt;&gt;0,"△","〇")))</f>
        <v>×</v>
      </c>
      <c r="BD83" s="222"/>
      <c r="BE83" s="222"/>
      <c r="BF83" s="222"/>
      <c r="BG83" s="219" t="str">
        <f ca="1">IF(COUNTIF(空き状況確認テーブル!BG89:BI89,"×")&lt;&gt;0,"×",IF(COUNTIF(空き状況確認テーブル!BG89:BI89,"△")&lt;&gt;0,"△",IF(COUNTIF(空き状況確認テーブル!BG89:BI89,"△")&lt;&gt;0,"△","〇")))</f>
        <v>△</v>
      </c>
      <c r="BH83" s="220"/>
      <c r="BI83" s="223"/>
      <c r="BJ83" s="121" t="str">
        <f ca="1">空き状況確認テーブル!BJ89</f>
        <v>△</v>
      </c>
      <c r="BK83" s="122" t="str">
        <f ca="1">空き状況確認テーブル!BK89</f>
        <v>△</v>
      </c>
      <c r="BL83" s="122" t="str">
        <f ca="1">空き状況確認テーブル!BL89</f>
        <v>△</v>
      </c>
      <c r="BM83" s="122" t="str">
        <f ca="1">空き状況確認テーブル!BM89</f>
        <v>△</v>
      </c>
      <c r="BN83" s="122" t="str">
        <f ca="1">空き状況確認テーブル!BN89</f>
        <v>△</v>
      </c>
      <c r="BO83" s="122" t="str">
        <f ca="1">空き状況確認テーブル!BO89</f>
        <v>△</v>
      </c>
      <c r="BP83" s="219" t="str">
        <f ca="1">IF(COUNTIF(空き状況確認テーブル!BP89:BR89,"×")&lt;&gt;0,"×",IF(COUNTIF(空き状況確認テーブル!BP89:BR89,"△")&lt;&gt;0,"△",IF(COUNTIF(空き状況確認テーブル!BP89:BR89,"△")&lt;&gt;0,"△","〇")))</f>
        <v>×</v>
      </c>
      <c r="BQ83" s="220"/>
      <c r="BR83" s="221"/>
      <c r="BS83" s="222" t="str">
        <f ca="1">IF(COUNTIF(空き状況確認テーブル!BS89:BV89,"×")&lt;&gt;0,"×",IF(COUNTIF(空き状況確認テーブル!BS89:BV89,"△")&lt;&gt;0,"△",IF(COUNTIF(空き状況確認テーブル!BS89:BV89,"△")&lt;&gt;0,"△","〇")))</f>
        <v>×</v>
      </c>
      <c r="BT83" s="222"/>
      <c r="BU83" s="222"/>
      <c r="BV83" s="222"/>
      <c r="BW83" s="222" t="str">
        <f ca="1">IF(COUNTIF(空き状況確認テーブル!BW89:BZ89,"×")&lt;&gt;0,"×",IF(COUNTIF(空き状況確認テーブル!BW89:BZ89,"△")&lt;&gt;0,"△",IF(COUNTIF(空き状況確認テーブル!BW89:BZ89,"△")&lt;&gt;0,"△","〇")))</f>
        <v>×</v>
      </c>
      <c r="BX83" s="222"/>
      <c r="BY83" s="222"/>
      <c r="BZ83" s="222"/>
      <c r="CA83" s="222" t="str">
        <f ca="1">IF(COUNTIF(空き状況確認テーブル!CA89:CD89,"×")&lt;&gt;0,"×",IF(COUNTIF(空き状況確認テーブル!CA89:CD89,"△")&lt;&gt;0,"△",IF(COUNTIF(空き状況確認テーブル!CA89:CD89,"△")&lt;&gt;0,"△","〇")))</f>
        <v>×</v>
      </c>
      <c r="CB83" s="222"/>
      <c r="CC83" s="222"/>
      <c r="CD83" s="222"/>
      <c r="CE83" s="219" t="str">
        <f ca="1">IF(COUNTIF(空き状況確認テーブル!CE89:CG89,"×")&lt;&gt;0,"×",IF(COUNTIF(空き状況確認テーブル!CE89:CG89,"△")&lt;&gt;0,"△",IF(COUNTIF(空き状況確認テーブル!CE89:CG89,"△")&lt;&gt;0,"△","〇")))</f>
        <v>△</v>
      </c>
      <c r="CF83" s="220"/>
      <c r="CG83" s="223"/>
      <c r="CH83" s="187" t="str">
        <f ca="1">空き状況確認テーブル!CH89</f>
        <v>△</v>
      </c>
      <c r="CI83" s="122" t="str">
        <f ca="1">空き状況確認テーブル!CI89</f>
        <v>△</v>
      </c>
      <c r="CJ83" s="122" t="str">
        <f ca="1">空き状況確認テーブル!CJ89</f>
        <v>△</v>
      </c>
      <c r="CK83" s="122" t="str">
        <f ca="1">空き状況確認テーブル!CK89</f>
        <v>△</v>
      </c>
      <c r="CL83" s="122" t="str">
        <f ca="1">空き状況確認テーブル!CL89</f>
        <v>△</v>
      </c>
      <c r="CM83" s="122" t="str">
        <f ca="1">空き状況確認テーブル!CM89</f>
        <v>△</v>
      </c>
      <c r="CN83" s="219" t="str">
        <f ca="1">IF(COUNTIF(空き状況確認テーブル!CN89:CP89,"×")&lt;&gt;0,"×",IF(COUNTIF(空き状況確認テーブル!CN89:CP89,"△")&lt;&gt;0,"△",IF(COUNTIF(空き状況確認テーブル!CN89:CP89,"△")&lt;&gt;0,"△","〇")))</f>
        <v>×</v>
      </c>
      <c r="CO83" s="220"/>
      <c r="CP83" s="221"/>
      <c r="CQ83" s="222" t="str">
        <f ca="1">IF(COUNTIF(空き状況確認テーブル!CQ89:CT89,"×")&lt;&gt;0,"×",IF(COUNTIF(空き状況確認テーブル!CQ89:CT89,"△")&lt;&gt;0,"△",IF(COUNTIF(空き状況確認テーブル!CQ89:CT89,"△")&lt;&gt;0,"△","〇")))</f>
        <v>×</v>
      </c>
      <c r="CR83" s="222"/>
      <c r="CS83" s="222"/>
      <c r="CT83" s="222"/>
      <c r="CU83" s="222" t="str">
        <f ca="1">IF(COUNTIF(空き状況確認テーブル!CU89:CX89,"×")&lt;&gt;0,"×",IF(COUNTIF(空き状況確認テーブル!CU89:CX89,"△")&lt;&gt;0,"△",IF(COUNTIF(空き状況確認テーブル!CU89:CX89,"△")&lt;&gt;0,"△","〇")))</f>
        <v>×</v>
      </c>
      <c r="CV83" s="222"/>
      <c r="CW83" s="222"/>
      <c r="CX83" s="222"/>
      <c r="CY83" s="222" t="str">
        <f ca="1">IF(COUNTIF(空き状況確認テーブル!CY89:DB89,"×")&lt;&gt;0,"×",IF(COUNTIF(空き状況確認テーブル!CY89:DB89,"△")&lt;&gt;0,"△",IF(COUNTIF(空き状況確認テーブル!CY89:DB89,"△")&lt;&gt;0,"△","〇")))</f>
        <v>×</v>
      </c>
      <c r="CZ83" s="222"/>
      <c r="DA83" s="222"/>
      <c r="DB83" s="222"/>
      <c r="DC83" s="219" t="str">
        <f ca="1">IF(COUNTIF(空き状況確認テーブル!DC89:DE89,"×")&lt;&gt;0,"×",IF(COUNTIF(空き状況確認テーブル!DC89:DE89,"△")&lt;&gt;0,"△",IF(COUNTIF(空き状況確認テーブル!DC89:DE89,"△")&lt;&gt;0,"△","〇")))</f>
        <v>△</v>
      </c>
      <c r="DD83" s="220"/>
      <c r="DE83" s="223"/>
      <c r="DF83" s="121" t="str">
        <f ca="1">空き状況確認テーブル!DF89</f>
        <v>△</v>
      </c>
      <c r="DG83" s="122" t="str">
        <f ca="1">空き状況確認テーブル!DG89</f>
        <v>△</v>
      </c>
      <c r="DH83" s="122" t="str">
        <f ca="1">空き状況確認テーブル!DH89</f>
        <v>△</v>
      </c>
      <c r="DI83" s="122" t="str">
        <f ca="1">空き状況確認テーブル!DI89</f>
        <v>△</v>
      </c>
      <c r="DJ83" s="122" t="str">
        <f ca="1">空き状況確認テーブル!DJ89</f>
        <v>△</v>
      </c>
      <c r="DK83" s="122" t="str">
        <f ca="1">空き状況確認テーブル!DK89</f>
        <v>△</v>
      </c>
      <c r="DL83" s="219" t="str">
        <f ca="1">IF(COUNTIF(空き状況確認テーブル!DL89:DN89,"×")&lt;&gt;0,"×",IF(COUNTIF(空き状況確認テーブル!DL89:DN89,"△")&lt;&gt;0,"△",IF(COUNTIF(空き状況確認テーブル!DL89:DN89,"△")&lt;&gt;0,"△","〇")))</f>
        <v>×</v>
      </c>
      <c r="DM83" s="220"/>
      <c r="DN83" s="221"/>
      <c r="DO83" s="222" t="str">
        <f ca="1">IF(COUNTIF(空き状況確認テーブル!DO89:DR89,"×")&lt;&gt;0,"×",IF(COUNTIF(空き状況確認テーブル!DO89:DR89,"△")&lt;&gt;0,"△",IF(COUNTIF(空き状況確認テーブル!DO89:DR89,"△")&lt;&gt;0,"△","〇")))</f>
        <v>×</v>
      </c>
      <c r="DP83" s="222"/>
      <c r="DQ83" s="222"/>
      <c r="DR83" s="222"/>
      <c r="DS83" s="222" t="str">
        <f ca="1">IF(COUNTIF(空き状況確認テーブル!DS89:DV89,"×")&lt;&gt;0,"×",IF(COUNTIF(空き状況確認テーブル!DS89:DV89,"△")&lt;&gt;0,"△",IF(COUNTIF(空き状況確認テーブル!DS89:DV89,"△")&lt;&gt;0,"△","〇")))</f>
        <v>×</v>
      </c>
      <c r="DT83" s="222"/>
      <c r="DU83" s="222"/>
      <c r="DV83" s="222"/>
      <c r="DW83" s="222" t="str">
        <f ca="1">IF(COUNTIF(空き状況確認テーブル!DW89:DZ89,"×")&lt;&gt;0,"×",IF(COUNTIF(空き状況確認テーブル!DW89:DZ89,"△")&lt;&gt;0,"△",IF(COUNTIF(空き状況確認テーブル!DW89:DZ89,"△")&lt;&gt;0,"△","〇")))</f>
        <v>×</v>
      </c>
      <c r="DX83" s="222"/>
      <c r="DY83" s="222"/>
      <c r="DZ83" s="222"/>
      <c r="EA83" s="219" t="str">
        <f ca="1">IF(COUNTIF(空き状況確認テーブル!EA89:EC89,"×")&lt;&gt;0,"×",IF(COUNTIF(空き状況確認テーブル!EA89:EC89,"△")&lt;&gt;0,"△",IF(COUNTIF(空き状況確認テーブル!EA89:EC89,"△")&lt;&gt;0,"△","〇")))</f>
        <v>△</v>
      </c>
      <c r="EB83" s="220"/>
      <c r="EC83" s="223"/>
      <c r="ED83" s="121" t="str">
        <f ca="1">空き状況確認テーブル!ED89</f>
        <v>×</v>
      </c>
      <c r="EE83" s="122" t="str">
        <f ca="1">空き状況確認テーブル!EE89</f>
        <v>×</v>
      </c>
      <c r="EF83" s="122" t="str">
        <f ca="1">空き状況確認テーブル!EF89</f>
        <v>×</v>
      </c>
      <c r="EG83" s="122" t="str">
        <f ca="1">空き状況確認テーブル!EG89</f>
        <v>×</v>
      </c>
      <c r="EH83" s="122" t="str">
        <f ca="1">空き状況確認テーブル!EH89</f>
        <v>×</v>
      </c>
      <c r="EI83" s="122" t="str">
        <f ca="1">空き状況確認テーブル!EI89</f>
        <v>×</v>
      </c>
      <c r="EJ83" s="219" t="str">
        <f ca="1">IF(COUNTIF(空き状況確認テーブル!EJ89:EL89,"×")&lt;&gt;0,"×",IF(COUNTIF(空き状況確認テーブル!EJ89:EL89,"△")&lt;&gt;0,"△",IF(COUNTIF(空き状況確認テーブル!EJ89:EL89,"△")&lt;&gt;0,"△","〇")))</f>
        <v>×</v>
      </c>
      <c r="EK83" s="220"/>
      <c r="EL83" s="221"/>
      <c r="EM83" s="222" t="str">
        <f ca="1">IF(COUNTIF(空き状況確認テーブル!EM89:EP89,"×")&lt;&gt;0,"×",IF(COUNTIF(空き状況確認テーブル!EM89:EP89,"△")&lt;&gt;0,"△",IF(COUNTIF(空き状況確認テーブル!EM89:EP89,"△")&lt;&gt;0,"△","〇")))</f>
        <v>×</v>
      </c>
      <c r="EN83" s="222"/>
      <c r="EO83" s="222"/>
      <c r="EP83" s="222"/>
      <c r="EQ83" s="222" t="str">
        <f ca="1">IF(COUNTIF(空き状況確認テーブル!EQ89:ET89,"×")&lt;&gt;0,"×",IF(COUNTIF(空き状況確認テーブル!EQ89:ET89,"△")&lt;&gt;0,"△",IF(COUNTIF(空き状況確認テーブル!EQ89:ET89,"△")&lt;&gt;0,"△","〇")))</f>
        <v>×</v>
      </c>
      <c r="ER83" s="222"/>
      <c r="ES83" s="222"/>
      <c r="ET83" s="222"/>
      <c r="EU83" s="222" t="str">
        <f ca="1">IF(COUNTIF(空き状況確認テーブル!EU89:EX89,"×")&lt;&gt;0,"×",IF(COUNTIF(空き状況確認テーブル!EU89:EX89,"△")&lt;&gt;0,"△",IF(COUNTIF(空き状況確認テーブル!EU89:EX89,"△")&lt;&gt;0,"△","〇")))</f>
        <v>×</v>
      </c>
      <c r="EV83" s="222"/>
      <c r="EW83" s="222"/>
      <c r="EX83" s="222"/>
      <c r="EY83" s="219" t="str">
        <f ca="1">IF(COUNTIF(空き状況確認テーブル!EY89:FA89,"×")&lt;&gt;0,"×",IF(COUNTIF(空き状況確認テーブル!EY89:FA89,"△")&lt;&gt;0,"△",IF(COUNTIF(空き状況確認テーブル!EY89:FA89,"△")&lt;&gt;0,"△","〇")))</f>
        <v>×</v>
      </c>
      <c r="EZ83" s="220"/>
      <c r="FA83" s="223"/>
      <c r="FB83" s="121" t="str">
        <f ca="1">空き状況確認テーブル!FB89</f>
        <v>×</v>
      </c>
      <c r="FC83" s="122" t="str">
        <f ca="1">空き状況確認テーブル!FC89</f>
        <v>×</v>
      </c>
      <c r="FD83" s="122" t="str">
        <f ca="1">空き状況確認テーブル!FD89</f>
        <v>×</v>
      </c>
      <c r="FE83" s="122" t="str">
        <f ca="1">空き状況確認テーブル!FE89</f>
        <v>×</v>
      </c>
      <c r="FF83" s="122" t="str">
        <f ca="1">空き状況確認テーブル!FF89</f>
        <v>×</v>
      </c>
      <c r="FG83" s="122" t="str">
        <f ca="1">空き状況確認テーブル!FG89</f>
        <v>×</v>
      </c>
      <c r="FH83" s="219" t="str">
        <f ca="1">IF(COUNTIF(空き状況確認テーブル!FH89:FJ89,"×")&lt;&gt;0,"×",IF(COUNTIF(空き状況確認テーブル!FH89:FJ89,"△")&lt;&gt;0,"△",IF(COUNTIF(空き状況確認テーブル!FH89:FJ89,"△")&lt;&gt;0,"△","〇")))</f>
        <v>×</v>
      </c>
      <c r="FI83" s="220"/>
      <c r="FJ83" s="221"/>
      <c r="FK83" s="222" t="str">
        <f ca="1">IF(COUNTIF(空き状況確認テーブル!FK89:FN89,"×")&lt;&gt;0,"×",IF(COUNTIF(空き状況確認テーブル!FK89:FN89,"△")&lt;&gt;0,"△",IF(COUNTIF(空き状況確認テーブル!FK89:FN89,"△")&lt;&gt;0,"△","〇")))</f>
        <v>×</v>
      </c>
      <c r="FL83" s="222"/>
      <c r="FM83" s="222"/>
      <c r="FN83" s="222"/>
      <c r="FO83" s="222" t="str">
        <f ca="1">IF(COUNTIF(空き状況確認テーブル!FO89:FR89,"×")&lt;&gt;0,"×",IF(COUNTIF(空き状況確認テーブル!FO89:FR89,"△")&lt;&gt;0,"△",IF(COUNTIF(空き状況確認テーブル!FO89:FR89,"△")&lt;&gt;0,"△","〇")))</f>
        <v>×</v>
      </c>
      <c r="FP83" s="222"/>
      <c r="FQ83" s="222"/>
      <c r="FR83" s="222"/>
      <c r="FS83" s="222" t="str">
        <f ca="1">IF(COUNTIF(空き状況確認テーブル!FS89:FV89,"×")&lt;&gt;0,"×",IF(COUNTIF(空き状況確認テーブル!FS89:FV89,"△")&lt;&gt;0,"△",IF(COUNTIF(空き状況確認テーブル!FS89:FV89,"△")&lt;&gt;0,"△","〇")))</f>
        <v>×</v>
      </c>
      <c r="FT83" s="222"/>
      <c r="FU83" s="222"/>
      <c r="FV83" s="222"/>
      <c r="FW83" s="219" t="str">
        <f ca="1">IF(COUNTIF(空き状況確認テーブル!FW89:FY89,"×")&lt;&gt;0,"×",IF(COUNTIF(空き状況確認テーブル!FW89:FY89,"△")&lt;&gt;0,"△",IF(COUNTIF(空き状況確認テーブル!FW89:FY89,"△")&lt;&gt;0,"△","〇")))</f>
        <v>×</v>
      </c>
      <c r="FX83" s="220"/>
      <c r="FY83" s="223"/>
    </row>
    <row r="84" spans="1:181">
      <c r="A84" s="17"/>
      <c r="B84" s="162" t="s">
        <v>363</v>
      </c>
      <c r="C84" s="203" t="s">
        <v>283</v>
      </c>
      <c r="D84" s="11" t="s">
        <v>256</v>
      </c>
      <c r="E84" s="10" t="str">
        <f>INDEX(施設情報!$D$1:$D$1000,MATCH(D84,施設情報!$C$1:$C$1000,0))</f>
        <v>2</v>
      </c>
      <c r="F84" s="11" t="s">
        <v>275</v>
      </c>
      <c r="G84" s="8" t="str">
        <f t="shared" si="29"/>
        <v>110-46391</v>
      </c>
      <c r="H84" s="10" t="str">
        <f t="shared" si="30"/>
        <v>110-46392</v>
      </c>
      <c r="I84" s="10" t="str">
        <f t="shared" si="31"/>
        <v>110-46393</v>
      </c>
      <c r="J84" s="10" t="str">
        <f t="shared" si="32"/>
        <v>110-46394</v>
      </c>
      <c r="K84" s="10" t="str">
        <f t="shared" si="33"/>
        <v>110-46395</v>
      </c>
      <c r="L84" s="10" t="str">
        <f t="shared" si="34"/>
        <v>110-46396</v>
      </c>
      <c r="M84" s="10" t="str">
        <f t="shared" si="35"/>
        <v>110-46397</v>
      </c>
      <c r="N84" s="121" t="str">
        <f ca="1">空き状況確認テーブル!N90</f>
        <v>△</v>
      </c>
      <c r="O84" s="122" t="str">
        <f ca="1">空き状況確認テーブル!O90</f>
        <v>△</v>
      </c>
      <c r="P84" s="122" t="str">
        <f ca="1">空き状況確認テーブル!P90</f>
        <v>△</v>
      </c>
      <c r="Q84" s="122" t="str">
        <f ca="1">空き状況確認テーブル!Q90</f>
        <v>△</v>
      </c>
      <c r="R84" s="122" t="str">
        <f ca="1">空き状況確認テーブル!R90</f>
        <v>△</v>
      </c>
      <c r="S84" s="122" t="str">
        <f ca="1">空き状況確認テーブル!S90</f>
        <v>△</v>
      </c>
      <c r="T84" s="219" t="str">
        <f ca="1">IF(COUNTIF(空き状況確認テーブル!T90:V90,"×")&lt;&gt;0,"×",IF(COUNTIF(空き状況確認テーブル!T90:V90,"△")&lt;&gt;0,"△",IF(COUNTIF(空き状況確認テーブル!T90:V90,"△")&lt;&gt;0,"△","〇")))</f>
        <v>×</v>
      </c>
      <c r="U84" s="220"/>
      <c r="V84" s="221"/>
      <c r="W84" s="222" t="str">
        <f ca="1">IF(COUNTIF(空き状況確認テーブル!W90:Z90,"×")&lt;&gt;0,"×",IF(COUNTIF(空き状況確認テーブル!W90:Z90,"△")&lt;&gt;0,"△",IF(COUNTIF(空き状況確認テーブル!W90:Z90,"△")&lt;&gt;0,"△","〇")))</f>
        <v>×</v>
      </c>
      <c r="X84" s="222"/>
      <c r="Y84" s="222"/>
      <c r="Z84" s="222"/>
      <c r="AA84" s="222" t="str">
        <f ca="1">IF(COUNTIF(空き状況確認テーブル!AA90:AD90,"×")&lt;&gt;0,"×",IF(COUNTIF(空き状況確認テーブル!AA90:AD90,"△")&lt;&gt;0,"△",IF(COUNTIF(空き状況確認テーブル!AA90:AD90,"△")&lt;&gt;0,"△","〇")))</f>
        <v>×</v>
      </c>
      <c r="AB84" s="222"/>
      <c r="AC84" s="222"/>
      <c r="AD84" s="222"/>
      <c r="AE84" s="222" t="str">
        <f ca="1">IF(COUNTIF(空き状況確認テーブル!AE90:AH90,"×")&lt;&gt;0,"×",IF(COUNTIF(空き状況確認テーブル!AE90:AH90,"△")&lt;&gt;0,"△",IF(COUNTIF(空き状況確認テーブル!AE90:AH90,"△")&lt;&gt;0,"△","〇")))</f>
        <v>×</v>
      </c>
      <c r="AF84" s="222"/>
      <c r="AG84" s="222"/>
      <c r="AH84" s="222"/>
      <c r="AI84" s="219" t="str">
        <f ca="1">IF(COUNTIF(空き状況確認テーブル!AI90:AK90,"×")&lt;&gt;0,"×",IF(COUNTIF(空き状況確認テーブル!AI90:AK90,"△")&lt;&gt;0,"△",IF(COUNTIF(空き状況確認テーブル!AI90:AK90,"△")&lt;&gt;0,"△","〇")))</f>
        <v>△</v>
      </c>
      <c r="AJ84" s="220"/>
      <c r="AK84" s="223"/>
      <c r="AL84" s="121" t="str">
        <f ca="1">空き状況確認テーブル!AL90</f>
        <v>△</v>
      </c>
      <c r="AM84" s="122" t="str">
        <f ca="1">空き状況確認テーブル!AM90</f>
        <v>△</v>
      </c>
      <c r="AN84" s="122" t="str">
        <f ca="1">空き状況確認テーブル!AN90</f>
        <v>△</v>
      </c>
      <c r="AO84" s="122" t="str">
        <f ca="1">空き状況確認テーブル!AO90</f>
        <v>△</v>
      </c>
      <c r="AP84" s="122" t="str">
        <f ca="1">空き状況確認テーブル!AP90</f>
        <v>△</v>
      </c>
      <c r="AQ84" s="122" t="str">
        <f ca="1">空き状況確認テーブル!AQ90</f>
        <v>△</v>
      </c>
      <c r="AR84" s="219" t="str">
        <f ca="1">IF(COUNTIF(空き状況確認テーブル!AR90:AT90,"×")&lt;&gt;0,"×",IF(COUNTIF(空き状況確認テーブル!AR90:AT90,"△")&lt;&gt;0,"△",IF(COUNTIF(空き状況確認テーブル!AR90:AT90,"△")&lt;&gt;0,"△","〇")))</f>
        <v>×</v>
      </c>
      <c r="AS84" s="220"/>
      <c r="AT84" s="221"/>
      <c r="AU84" s="222" t="str">
        <f ca="1">IF(COUNTIF(空き状況確認テーブル!AU90:AX90,"×")&lt;&gt;0,"×",IF(COUNTIF(空き状況確認テーブル!AU90:AX90,"△")&lt;&gt;0,"△",IF(COUNTIF(空き状況確認テーブル!AU90:AX90,"△")&lt;&gt;0,"△","〇")))</f>
        <v>×</v>
      </c>
      <c r="AV84" s="222"/>
      <c r="AW84" s="222"/>
      <c r="AX84" s="222"/>
      <c r="AY84" s="222" t="str">
        <f ca="1">IF(COUNTIF(空き状況確認テーブル!AY90:BB90,"×")&lt;&gt;0,"×",IF(COUNTIF(空き状況確認テーブル!AY90:BB90,"△")&lt;&gt;0,"△",IF(COUNTIF(空き状況確認テーブル!AY90:BB90,"△")&lt;&gt;0,"△","〇")))</f>
        <v>×</v>
      </c>
      <c r="AZ84" s="222"/>
      <c r="BA84" s="222"/>
      <c r="BB84" s="222"/>
      <c r="BC84" s="222" t="str">
        <f ca="1">IF(COUNTIF(空き状況確認テーブル!BC90:BF90,"×")&lt;&gt;0,"×",IF(COUNTIF(空き状況確認テーブル!BC90:BF90,"△")&lt;&gt;0,"△",IF(COUNTIF(空き状況確認テーブル!BC90:BF90,"△")&lt;&gt;0,"△","〇")))</f>
        <v>×</v>
      </c>
      <c r="BD84" s="222"/>
      <c r="BE84" s="222"/>
      <c r="BF84" s="222"/>
      <c r="BG84" s="219" t="str">
        <f ca="1">IF(COUNTIF(空き状況確認テーブル!BG90:BI90,"×")&lt;&gt;0,"×",IF(COUNTIF(空き状況確認テーブル!BG90:BI90,"△")&lt;&gt;0,"△",IF(COUNTIF(空き状況確認テーブル!BG90:BI90,"△")&lt;&gt;0,"△","〇")))</f>
        <v>△</v>
      </c>
      <c r="BH84" s="220"/>
      <c r="BI84" s="223"/>
      <c r="BJ84" s="121" t="str">
        <f ca="1">空き状況確認テーブル!BJ90</f>
        <v>△</v>
      </c>
      <c r="BK84" s="122" t="str">
        <f ca="1">空き状況確認テーブル!BK90</f>
        <v>△</v>
      </c>
      <c r="BL84" s="122" t="str">
        <f ca="1">空き状況確認テーブル!BL90</f>
        <v>△</v>
      </c>
      <c r="BM84" s="122" t="str">
        <f ca="1">空き状況確認テーブル!BM90</f>
        <v>△</v>
      </c>
      <c r="BN84" s="122" t="str">
        <f ca="1">空き状況確認テーブル!BN90</f>
        <v>△</v>
      </c>
      <c r="BO84" s="122" t="str">
        <f ca="1">空き状況確認テーブル!BO90</f>
        <v>△</v>
      </c>
      <c r="BP84" s="219" t="str">
        <f ca="1">IF(COUNTIF(空き状況確認テーブル!BP90:BR90,"×")&lt;&gt;0,"×",IF(COUNTIF(空き状況確認テーブル!BP90:BR90,"△")&lt;&gt;0,"△",IF(COUNTIF(空き状況確認テーブル!BP90:BR90,"△")&lt;&gt;0,"△","〇")))</f>
        <v>×</v>
      </c>
      <c r="BQ84" s="220"/>
      <c r="BR84" s="221"/>
      <c r="BS84" s="222" t="str">
        <f ca="1">IF(COUNTIF(空き状況確認テーブル!BS90:BV90,"×")&lt;&gt;0,"×",IF(COUNTIF(空き状況確認テーブル!BS90:BV90,"△")&lt;&gt;0,"△",IF(COUNTIF(空き状況確認テーブル!BS90:BV90,"△")&lt;&gt;0,"△","〇")))</f>
        <v>×</v>
      </c>
      <c r="BT84" s="222"/>
      <c r="BU84" s="222"/>
      <c r="BV84" s="222"/>
      <c r="BW84" s="222" t="str">
        <f ca="1">IF(COUNTIF(空き状況確認テーブル!BW90:BZ90,"×")&lt;&gt;0,"×",IF(COUNTIF(空き状況確認テーブル!BW90:BZ90,"△")&lt;&gt;0,"△",IF(COUNTIF(空き状況確認テーブル!BW90:BZ90,"△")&lt;&gt;0,"△","〇")))</f>
        <v>×</v>
      </c>
      <c r="BX84" s="222"/>
      <c r="BY84" s="222"/>
      <c r="BZ84" s="222"/>
      <c r="CA84" s="222" t="str">
        <f ca="1">IF(COUNTIF(空き状況確認テーブル!CA90:CD90,"×")&lt;&gt;0,"×",IF(COUNTIF(空き状況確認テーブル!CA90:CD90,"△")&lt;&gt;0,"△",IF(COUNTIF(空き状況確認テーブル!CA90:CD90,"△")&lt;&gt;0,"△","〇")))</f>
        <v>×</v>
      </c>
      <c r="CB84" s="222"/>
      <c r="CC84" s="222"/>
      <c r="CD84" s="222"/>
      <c r="CE84" s="219" t="str">
        <f ca="1">IF(COUNTIF(空き状況確認テーブル!CE90:CG90,"×")&lt;&gt;0,"×",IF(COUNTIF(空き状況確認テーブル!CE90:CG90,"△")&lt;&gt;0,"△",IF(COUNTIF(空き状況確認テーブル!CE90:CG90,"△")&lt;&gt;0,"△","〇")))</f>
        <v>△</v>
      </c>
      <c r="CF84" s="220"/>
      <c r="CG84" s="223"/>
      <c r="CH84" s="187" t="str">
        <f ca="1">空き状況確認テーブル!CH90</f>
        <v>△</v>
      </c>
      <c r="CI84" s="122" t="str">
        <f ca="1">空き状況確認テーブル!CI90</f>
        <v>△</v>
      </c>
      <c r="CJ84" s="122" t="str">
        <f ca="1">空き状況確認テーブル!CJ90</f>
        <v>△</v>
      </c>
      <c r="CK84" s="122" t="str">
        <f ca="1">空き状況確認テーブル!CK90</f>
        <v>△</v>
      </c>
      <c r="CL84" s="122" t="str">
        <f ca="1">空き状況確認テーブル!CL90</f>
        <v>△</v>
      </c>
      <c r="CM84" s="122" t="str">
        <f ca="1">空き状況確認テーブル!CM90</f>
        <v>△</v>
      </c>
      <c r="CN84" s="219" t="str">
        <f ca="1">IF(COUNTIF(空き状況確認テーブル!CN90:CP90,"×")&lt;&gt;0,"×",IF(COUNTIF(空き状況確認テーブル!CN90:CP90,"△")&lt;&gt;0,"△",IF(COUNTIF(空き状況確認テーブル!CN90:CP90,"△")&lt;&gt;0,"△","〇")))</f>
        <v>×</v>
      </c>
      <c r="CO84" s="220"/>
      <c r="CP84" s="221"/>
      <c r="CQ84" s="222" t="str">
        <f ca="1">IF(COUNTIF(空き状況確認テーブル!CQ90:CT90,"×")&lt;&gt;0,"×",IF(COUNTIF(空き状況確認テーブル!CQ90:CT90,"△")&lt;&gt;0,"△",IF(COUNTIF(空き状況確認テーブル!CQ90:CT90,"△")&lt;&gt;0,"△","〇")))</f>
        <v>×</v>
      </c>
      <c r="CR84" s="222"/>
      <c r="CS84" s="222"/>
      <c r="CT84" s="222"/>
      <c r="CU84" s="222" t="str">
        <f ca="1">IF(COUNTIF(空き状況確認テーブル!CU90:CX90,"×")&lt;&gt;0,"×",IF(COUNTIF(空き状況確認テーブル!CU90:CX90,"△")&lt;&gt;0,"△",IF(COUNTIF(空き状況確認テーブル!CU90:CX90,"△")&lt;&gt;0,"△","〇")))</f>
        <v>×</v>
      </c>
      <c r="CV84" s="222"/>
      <c r="CW84" s="222"/>
      <c r="CX84" s="222"/>
      <c r="CY84" s="222" t="str">
        <f ca="1">IF(COUNTIF(空き状況確認テーブル!CY90:DB90,"×")&lt;&gt;0,"×",IF(COUNTIF(空き状況確認テーブル!CY90:DB90,"△")&lt;&gt;0,"△",IF(COUNTIF(空き状況確認テーブル!CY90:DB90,"△")&lt;&gt;0,"△","〇")))</f>
        <v>×</v>
      </c>
      <c r="CZ84" s="222"/>
      <c r="DA84" s="222"/>
      <c r="DB84" s="222"/>
      <c r="DC84" s="219" t="str">
        <f ca="1">IF(COUNTIF(空き状況確認テーブル!DC90:DE90,"×")&lt;&gt;0,"×",IF(COUNTIF(空き状況確認テーブル!DC90:DE90,"△")&lt;&gt;0,"△",IF(COUNTIF(空き状況確認テーブル!DC90:DE90,"△")&lt;&gt;0,"△","〇")))</f>
        <v>△</v>
      </c>
      <c r="DD84" s="220"/>
      <c r="DE84" s="223"/>
      <c r="DF84" s="121" t="str">
        <f ca="1">空き状況確認テーブル!DF90</f>
        <v>△</v>
      </c>
      <c r="DG84" s="122" t="str">
        <f ca="1">空き状況確認テーブル!DG90</f>
        <v>△</v>
      </c>
      <c r="DH84" s="122" t="str">
        <f ca="1">空き状況確認テーブル!DH90</f>
        <v>△</v>
      </c>
      <c r="DI84" s="122" t="str">
        <f ca="1">空き状況確認テーブル!DI90</f>
        <v>△</v>
      </c>
      <c r="DJ84" s="122" t="str">
        <f ca="1">空き状況確認テーブル!DJ90</f>
        <v>△</v>
      </c>
      <c r="DK84" s="122" t="str">
        <f ca="1">空き状況確認テーブル!DK90</f>
        <v>△</v>
      </c>
      <c r="DL84" s="219" t="str">
        <f ca="1">IF(COUNTIF(空き状況確認テーブル!DL90:DN90,"×")&lt;&gt;0,"×",IF(COUNTIF(空き状況確認テーブル!DL90:DN90,"△")&lt;&gt;0,"△",IF(COUNTIF(空き状況確認テーブル!DL90:DN90,"△")&lt;&gt;0,"△","〇")))</f>
        <v>×</v>
      </c>
      <c r="DM84" s="220"/>
      <c r="DN84" s="221"/>
      <c r="DO84" s="222" t="str">
        <f ca="1">IF(COUNTIF(空き状況確認テーブル!DO90:DR90,"×")&lt;&gt;0,"×",IF(COUNTIF(空き状況確認テーブル!DO90:DR90,"△")&lt;&gt;0,"△",IF(COUNTIF(空き状況確認テーブル!DO90:DR90,"△")&lt;&gt;0,"△","〇")))</f>
        <v>×</v>
      </c>
      <c r="DP84" s="222"/>
      <c r="DQ84" s="222"/>
      <c r="DR84" s="222"/>
      <c r="DS84" s="222" t="str">
        <f ca="1">IF(COUNTIF(空き状況確認テーブル!DS90:DV90,"×")&lt;&gt;0,"×",IF(COUNTIF(空き状況確認テーブル!DS90:DV90,"△")&lt;&gt;0,"△",IF(COUNTIF(空き状況確認テーブル!DS90:DV90,"△")&lt;&gt;0,"△","〇")))</f>
        <v>×</v>
      </c>
      <c r="DT84" s="222"/>
      <c r="DU84" s="222"/>
      <c r="DV84" s="222"/>
      <c r="DW84" s="222" t="str">
        <f ca="1">IF(COUNTIF(空き状況確認テーブル!DW90:DZ90,"×")&lt;&gt;0,"×",IF(COUNTIF(空き状況確認テーブル!DW90:DZ90,"△")&lt;&gt;0,"△",IF(COUNTIF(空き状況確認テーブル!DW90:DZ90,"△")&lt;&gt;0,"△","〇")))</f>
        <v>×</v>
      </c>
      <c r="DX84" s="222"/>
      <c r="DY84" s="222"/>
      <c r="DZ84" s="222"/>
      <c r="EA84" s="219" t="str">
        <f ca="1">IF(COUNTIF(空き状況確認テーブル!EA90:EC90,"×")&lt;&gt;0,"×",IF(COUNTIF(空き状況確認テーブル!EA90:EC90,"△")&lt;&gt;0,"△",IF(COUNTIF(空き状況確認テーブル!EA90:EC90,"△")&lt;&gt;0,"△","〇")))</f>
        <v>△</v>
      </c>
      <c r="EB84" s="220"/>
      <c r="EC84" s="223"/>
      <c r="ED84" s="121" t="str">
        <f ca="1">空き状況確認テーブル!ED90</f>
        <v>×</v>
      </c>
      <c r="EE84" s="122" t="str">
        <f ca="1">空き状況確認テーブル!EE90</f>
        <v>×</v>
      </c>
      <c r="EF84" s="122" t="str">
        <f ca="1">空き状況確認テーブル!EF90</f>
        <v>×</v>
      </c>
      <c r="EG84" s="122" t="str">
        <f ca="1">空き状況確認テーブル!EG90</f>
        <v>×</v>
      </c>
      <c r="EH84" s="122" t="str">
        <f ca="1">空き状況確認テーブル!EH90</f>
        <v>×</v>
      </c>
      <c r="EI84" s="122" t="str">
        <f ca="1">空き状況確認テーブル!EI90</f>
        <v>×</v>
      </c>
      <c r="EJ84" s="219" t="str">
        <f ca="1">IF(COUNTIF(空き状況確認テーブル!EJ90:EL90,"×")&lt;&gt;0,"×",IF(COUNTIF(空き状況確認テーブル!EJ90:EL90,"△")&lt;&gt;0,"△",IF(COUNTIF(空き状況確認テーブル!EJ90:EL90,"△")&lt;&gt;0,"△","〇")))</f>
        <v>×</v>
      </c>
      <c r="EK84" s="220"/>
      <c r="EL84" s="221"/>
      <c r="EM84" s="222" t="str">
        <f ca="1">IF(COUNTIF(空き状況確認テーブル!EM90:EP90,"×")&lt;&gt;0,"×",IF(COUNTIF(空き状況確認テーブル!EM90:EP90,"△")&lt;&gt;0,"△",IF(COUNTIF(空き状況確認テーブル!EM90:EP90,"△")&lt;&gt;0,"△","〇")))</f>
        <v>×</v>
      </c>
      <c r="EN84" s="222"/>
      <c r="EO84" s="222"/>
      <c r="EP84" s="222"/>
      <c r="EQ84" s="222" t="str">
        <f ca="1">IF(COUNTIF(空き状況確認テーブル!EQ90:ET90,"×")&lt;&gt;0,"×",IF(COUNTIF(空き状況確認テーブル!EQ90:ET90,"△")&lt;&gt;0,"△",IF(COUNTIF(空き状況確認テーブル!EQ90:ET90,"△")&lt;&gt;0,"△","〇")))</f>
        <v>×</v>
      </c>
      <c r="ER84" s="222"/>
      <c r="ES84" s="222"/>
      <c r="ET84" s="222"/>
      <c r="EU84" s="222" t="str">
        <f ca="1">IF(COUNTIF(空き状況確認テーブル!EU90:EX90,"×")&lt;&gt;0,"×",IF(COUNTIF(空き状況確認テーブル!EU90:EX90,"△")&lt;&gt;0,"△",IF(COUNTIF(空き状況確認テーブル!EU90:EX90,"△")&lt;&gt;0,"△","〇")))</f>
        <v>×</v>
      </c>
      <c r="EV84" s="222"/>
      <c r="EW84" s="222"/>
      <c r="EX84" s="222"/>
      <c r="EY84" s="219" t="str">
        <f ca="1">IF(COUNTIF(空き状況確認テーブル!EY90:FA90,"×")&lt;&gt;0,"×",IF(COUNTIF(空き状況確認テーブル!EY90:FA90,"△")&lt;&gt;0,"△",IF(COUNTIF(空き状況確認テーブル!EY90:FA90,"△")&lt;&gt;0,"△","〇")))</f>
        <v>×</v>
      </c>
      <c r="EZ84" s="220"/>
      <c r="FA84" s="223"/>
      <c r="FB84" s="121" t="str">
        <f ca="1">空き状況確認テーブル!FB90</f>
        <v>×</v>
      </c>
      <c r="FC84" s="122" t="str">
        <f ca="1">空き状況確認テーブル!FC90</f>
        <v>×</v>
      </c>
      <c r="FD84" s="122" t="str">
        <f ca="1">空き状況確認テーブル!FD90</f>
        <v>×</v>
      </c>
      <c r="FE84" s="122" t="str">
        <f ca="1">空き状況確認テーブル!FE90</f>
        <v>×</v>
      </c>
      <c r="FF84" s="122" t="str">
        <f ca="1">空き状況確認テーブル!FF90</f>
        <v>×</v>
      </c>
      <c r="FG84" s="122" t="str">
        <f ca="1">空き状況確認テーブル!FG90</f>
        <v>×</v>
      </c>
      <c r="FH84" s="219" t="str">
        <f ca="1">IF(COUNTIF(空き状況確認テーブル!FH90:FJ90,"×")&lt;&gt;0,"×",IF(COUNTIF(空き状況確認テーブル!FH90:FJ90,"△")&lt;&gt;0,"△",IF(COUNTIF(空き状況確認テーブル!FH90:FJ90,"△")&lt;&gt;0,"△","〇")))</f>
        <v>×</v>
      </c>
      <c r="FI84" s="220"/>
      <c r="FJ84" s="221"/>
      <c r="FK84" s="222" t="str">
        <f ca="1">IF(COUNTIF(空き状況確認テーブル!FK90:FN90,"×")&lt;&gt;0,"×",IF(COUNTIF(空き状況確認テーブル!FK90:FN90,"△")&lt;&gt;0,"△",IF(COUNTIF(空き状況確認テーブル!FK90:FN90,"△")&lt;&gt;0,"△","〇")))</f>
        <v>×</v>
      </c>
      <c r="FL84" s="222"/>
      <c r="FM84" s="222"/>
      <c r="FN84" s="222"/>
      <c r="FO84" s="222" t="str">
        <f ca="1">IF(COUNTIF(空き状況確認テーブル!FO90:FR90,"×")&lt;&gt;0,"×",IF(COUNTIF(空き状況確認テーブル!FO90:FR90,"△")&lt;&gt;0,"△",IF(COUNTIF(空き状況確認テーブル!FO90:FR90,"△")&lt;&gt;0,"△","〇")))</f>
        <v>×</v>
      </c>
      <c r="FP84" s="222"/>
      <c r="FQ84" s="222"/>
      <c r="FR84" s="222"/>
      <c r="FS84" s="222" t="str">
        <f ca="1">IF(COUNTIF(空き状況確認テーブル!FS90:FV90,"×")&lt;&gt;0,"×",IF(COUNTIF(空き状況確認テーブル!FS90:FV90,"△")&lt;&gt;0,"△",IF(COUNTIF(空き状況確認テーブル!FS90:FV90,"△")&lt;&gt;0,"△","〇")))</f>
        <v>×</v>
      </c>
      <c r="FT84" s="222"/>
      <c r="FU84" s="222"/>
      <c r="FV84" s="222"/>
      <c r="FW84" s="219" t="str">
        <f ca="1">IF(COUNTIF(空き状況確認テーブル!FW90:FY90,"×")&lt;&gt;0,"×",IF(COUNTIF(空き状況確認テーブル!FW90:FY90,"△")&lt;&gt;0,"△",IF(COUNTIF(空き状況確認テーブル!FW90:FY90,"△")&lt;&gt;0,"△","〇")))</f>
        <v>×</v>
      </c>
      <c r="FX84" s="220"/>
      <c r="FY84" s="223"/>
    </row>
    <row r="85" spans="1:181">
      <c r="A85" s="17"/>
      <c r="B85" s="164" t="s">
        <v>363</v>
      </c>
      <c r="C85" s="203" t="s">
        <v>285</v>
      </c>
      <c r="D85" s="11" t="s">
        <v>257</v>
      </c>
      <c r="E85" s="10" t="str">
        <f>INDEX(施設情報!$D$1:$D$1000,MATCH(D85,施設情報!$C$1:$C$1000,0))</f>
        <v>2</v>
      </c>
      <c r="F85" s="11" t="s">
        <v>275</v>
      </c>
      <c r="G85" s="8" t="str">
        <f t="shared" si="29"/>
        <v>111-46391</v>
      </c>
      <c r="H85" s="10" t="str">
        <f t="shared" si="30"/>
        <v>111-46392</v>
      </c>
      <c r="I85" s="10" t="str">
        <f t="shared" si="31"/>
        <v>111-46393</v>
      </c>
      <c r="J85" s="10" t="str">
        <f t="shared" si="32"/>
        <v>111-46394</v>
      </c>
      <c r="K85" s="10" t="str">
        <f t="shared" si="33"/>
        <v>111-46395</v>
      </c>
      <c r="L85" s="10" t="str">
        <f t="shared" si="34"/>
        <v>111-46396</v>
      </c>
      <c r="M85" s="10" t="str">
        <f t="shared" si="35"/>
        <v>111-46397</v>
      </c>
      <c r="N85" s="121" t="str">
        <f ca="1">空き状況確認テーブル!N91</f>
        <v>△</v>
      </c>
      <c r="O85" s="122" t="str">
        <f ca="1">空き状況確認テーブル!O91</f>
        <v>△</v>
      </c>
      <c r="P85" s="122" t="str">
        <f ca="1">空き状況確認テーブル!P91</f>
        <v>△</v>
      </c>
      <c r="Q85" s="122" t="str">
        <f ca="1">空き状況確認テーブル!Q91</f>
        <v>△</v>
      </c>
      <c r="R85" s="122" t="str">
        <f ca="1">空き状況確認テーブル!R91</f>
        <v>△</v>
      </c>
      <c r="S85" s="122" t="str">
        <f ca="1">空き状況確認テーブル!S91</f>
        <v>△</v>
      </c>
      <c r="T85" s="219" t="str">
        <f ca="1">IF(COUNTIF(空き状況確認テーブル!T91:V91,"×")&lt;&gt;0,"×",IF(COUNTIF(空き状況確認テーブル!T91:V91,"△")&lt;&gt;0,"△",IF(COUNTIF(空き状況確認テーブル!T91:V91,"△")&lt;&gt;0,"△","〇")))</f>
        <v>×</v>
      </c>
      <c r="U85" s="220"/>
      <c r="V85" s="221"/>
      <c r="W85" s="222" t="str">
        <f ca="1">IF(COUNTIF(空き状況確認テーブル!W91:Z91,"×")&lt;&gt;0,"×",IF(COUNTIF(空き状況確認テーブル!W91:Z91,"△")&lt;&gt;0,"△",IF(COUNTIF(空き状況確認テーブル!W91:Z91,"△")&lt;&gt;0,"△","〇")))</f>
        <v>×</v>
      </c>
      <c r="X85" s="222"/>
      <c r="Y85" s="222"/>
      <c r="Z85" s="222"/>
      <c r="AA85" s="222" t="str">
        <f ca="1">IF(COUNTIF(空き状況確認テーブル!AA91:AD91,"×")&lt;&gt;0,"×",IF(COUNTIF(空き状況確認テーブル!AA91:AD91,"△")&lt;&gt;0,"△",IF(COUNTIF(空き状況確認テーブル!AA91:AD91,"△")&lt;&gt;0,"△","〇")))</f>
        <v>×</v>
      </c>
      <c r="AB85" s="222"/>
      <c r="AC85" s="222"/>
      <c r="AD85" s="222"/>
      <c r="AE85" s="222" t="str">
        <f ca="1">IF(COUNTIF(空き状況確認テーブル!AE91:AH91,"×")&lt;&gt;0,"×",IF(COUNTIF(空き状況確認テーブル!AE91:AH91,"△")&lt;&gt;0,"△",IF(COUNTIF(空き状況確認テーブル!AE91:AH91,"△")&lt;&gt;0,"△","〇")))</f>
        <v>×</v>
      </c>
      <c r="AF85" s="222"/>
      <c r="AG85" s="222"/>
      <c r="AH85" s="222"/>
      <c r="AI85" s="219" t="str">
        <f ca="1">IF(COUNTIF(空き状況確認テーブル!AI91:AK91,"×")&lt;&gt;0,"×",IF(COUNTIF(空き状況確認テーブル!AI91:AK91,"△")&lt;&gt;0,"△",IF(COUNTIF(空き状況確認テーブル!AI91:AK91,"△")&lt;&gt;0,"△","〇")))</f>
        <v>△</v>
      </c>
      <c r="AJ85" s="220"/>
      <c r="AK85" s="223"/>
      <c r="AL85" s="121" t="str">
        <f ca="1">空き状況確認テーブル!AL91</f>
        <v>△</v>
      </c>
      <c r="AM85" s="122" t="str">
        <f ca="1">空き状況確認テーブル!AM91</f>
        <v>△</v>
      </c>
      <c r="AN85" s="122" t="str">
        <f ca="1">空き状況確認テーブル!AN91</f>
        <v>△</v>
      </c>
      <c r="AO85" s="122" t="str">
        <f ca="1">空き状況確認テーブル!AO91</f>
        <v>△</v>
      </c>
      <c r="AP85" s="122" t="str">
        <f ca="1">空き状況確認テーブル!AP91</f>
        <v>△</v>
      </c>
      <c r="AQ85" s="122" t="str">
        <f ca="1">空き状況確認テーブル!AQ91</f>
        <v>△</v>
      </c>
      <c r="AR85" s="219" t="str">
        <f ca="1">IF(COUNTIF(空き状況確認テーブル!AR91:AT91,"×")&lt;&gt;0,"×",IF(COUNTIF(空き状況確認テーブル!AR91:AT91,"△")&lt;&gt;0,"△",IF(COUNTIF(空き状況確認テーブル!AR91:AT91,"△")&lt;&gt;0,"△","〇")))</f>
        <v>×</v>
      </c>
      <c r="AS85" s="220"/>
      <c r="AT85" s="221"/>
      <c r="AU85" s="222" t="str">
        <f ca="1">IF(COUNTIF(空き状況確認テーブル!AU91:AX91,"×")&lt;&gt;0,"×",IF(COUNTIF(空き状況確認テーブル!AU91:AX91,"△")&lt;&gt;0,"△",IF(COUNTIF(空き状況確認テーブル!AU91:AX91,"△")&lt;&gt;0,"△","〇")))</f>
        <v>×</v>
      </c>
      <c r="AV85" s="222"/>
      <c r="AW85" s="222"/>
      <c r="AX85" s="222"/>
      <c r="AY85" s="222" t="str">
        <f ca="1">IF(COUNTIF(空き状況確認テーブル!AY91:BB91,"×")&lt;&gt;0,"×",IF(COUNTIF(空き状況確認テーブル!AY91:BB91,"△")&lt;&gt;0,"△",IF(COUNTIF(空き状況確認テーブル!AY91:BB91,"△")&lt;&gt;0,"△","〇")))</f>
        <v>×</v>
      </c>
      <c r="AZ85" s="222"/>
      <c r="BA85" s="222"/>
      <c r="BB85" s="222"/>
      <c r="BC85" s="222" t="str">
        <f ca="1">IF(COUNTIF(空き状況確認テーブル!BC91:BF91,"×")&lt;&gt;0,"×",IF(COUNTIF(空き状況確認テーブル!BC91:BF91,"△")&lt;&gt;0,"△",IF(COUNTIF(空き状況確認テーブル!BC91:BF91,"△")&lt;&gt;0,"△","〇")))</f>
        <v>×</v>
      </c>
      <c r="BD85" s="222"/>
      <c r="BE85" s="222"/>
      <c r="BF85" s="222"/>
      <c r="BG85" s="219" t="str">
        <f ca="1">IF(COUNTIF(空き状況確認テーブル!BG91:BI91,"×")&lt;&gt;0,"×",IF(COUNTIF(空き状況確認テーブル!BG91:BI91,"△")&lt;&gt;0,"△",IF(COUNTIF(空き状況確認テーブル!BG91:BI91,"△")&lt;&gt;0,"△","〇")))</f>
        <v>△</v>
      </c>
      <c r="BH85" s="220"/>
      <c r="BI85" s="223"/>
      <c r="BJ85" s="121" t="str">
        <f ca="1">空き状況確認テーブル!BJ91</f>
        <v>△</v>
      </c>
      <c r="BK85" s="122" t="str">
        <f ca="1">空き状況確認テーブル!BK91</f>
        <v>△</v>
      </c>
      <c r="BL85" s="122" t="str">
        <f ca="1">空き状況確認テーブル!BL91</f>
        <v>△</v>
      </c>
      <c r="BM85" s="122" t="str">
        <f ca="1">空き状況確認テーブル!BM91</f>
        <v>△</v>
      </c>
      <c r="BN85" s="122" t="str">
        <f ca="1">空き状況確認テーブル!BN91</f>
        <v>△</v>
      </c>
      <c r="BO85" s="122" t="str">
        <f ca="1">空き状況確認テーブル!BO91</f>
        <v>△</v>
      </c>
      <c r="BP85" s="219" t="str">
        <f ca="1">IF(COUNTIF(空き状況確認テーブル!BP91:BR91,"×")&lt;&gt;0,"×",IF(COUNTIF(空き状況確認テーブル!BP91:BR91,"△")&lt;&gt;0,"△",IF(COUNTIF(空き状況確認テーブル!BP91:BR91,"△")&lt;&gt;0,"△","〇")))</f>
        <v>×</v>
      </c>
      <c r="BQ85" s="220"/>
      <c r="BR85" s="221"/>
      <c r="BS85" s="222" t="str">
        <f ca="1">IF(COUNTIF(空き状況確認テーブル!BS91:BV91,"×")&lt;&gt;0,"×",IF(COUNTIF(空き状況確認テーブル!BS91:BV91,"△")&lt;&gt;0,"△",IF(COUNTIF(空き状況確認テーブル!BS91:BV91,"△")&lt;&gt;0,"△","〇")))</f>
        <v>×</v>
      </c>
      <c r="BT85" s="222"/>
      <c r="BU85" s="222"/>
      <c r="BV85" s="222"/>
      <c r="BW85" s="222" t="str">
        <f ca="1">IF(COUNTIF(空き状況確認テーブル!BW91:BZ91,"×")&lt;&gt;0,"×",IF(COUNTIF(空き状況確認テーブル!BW91:BZ91,"△")&lt;&gt;0,"△",IF(COUNTIF(空き状況確認テーブル!BW91:BZ91,"△")&lt;&gt;0,"△","〇")))</f>
        <v>×</v>
      </c>
      <c r="BX85" s="222"/>
      <c r="BY85" s="222"/>
      <c r="BZ85" s="222"/>
      <c r="CA85" s="222" t="str">
        <f ca="1">IF(COUNTIF(空き状況確認テーブル!CA91:CD91,"×")&lt;&gt;0,"×",IF(COUNTIF(空き状況確認テーブル!CA91:CD91,"△")&lt;&gt;0,"△",IF(COUNTIF(空き状況確認テーブル!CA91:CD91,"△")&lt;&gt;0,"△","〇")))</f>
        <v>×</v>
      </c>
      <c r="CB85" s="222"/>
      <c r="CC85" s="222"/>
      <c r="CD85" s="222"/>
      <c r="CE85" s="219" t="str">
        <f ca="1">IF(COUNTIF(空き状況確認テーブル!CE91:CG91,"×")&lt;&gt;0,"×",IF(COUNTIF(空き状況確認テーブル!CE91:CG91,"△")&lt;&gt;0,"△",IF(COUNTIF(空き状況確認テーブル!CE91:CG91,"△")&lt;&gt;0,"△","〇")))</f>
        <v>△</v>
      </c>
      <c r="CF85" s="220"/>
      <c r="CG85" s="223"/>
      <c r="CH85" s="187" t="str">
        <f ca="1">空き状況確認テーブル!CH91</f>
        <v>△</v>
      </c>
      <c r="CI85" s="122" t="str">
        <f ca="1">空き状況確認テーブル!CI91</f>
        <v>△</v>
      </c>
      <c r="CJ85" s="122" t="str">
        <f ca="1">空き状況確認テーブル!CJ91</f>
        <v>△</v>
      </c>
      <c r="CK85" s="122" t="str">
        <f ca="1">空き状況確認テーブル!CK91</f>
        <v>△</v>
      </c>
      <c r="CL85" s="122" t="str">
        <f ca="1">空き状況確認テーブル!CL91</f>
        <v>△</v>
      </c>
      <c r="CM85" s="122" t="str">
        <f ca="1">空き状況確認テーブル!CM91</f>
        <v>△</v>
      </c>
      <c r="CN85" s="219" t="str">
        <f ca="1">IF(COUNTIF(空き状況確認テーブル!CN91:CP91,"×")&lt;&gt;0,"×",IF(COUNTIF(空き状況確認テーブル!CN91:CP91,"△")&lt;&gt;0,"△",IF(COUNTIF(空き状況確認テーブル!CN91:CP91,"△")&lt;&gt;0,"△","〇")))</f>
        <v>×</v>
      </c>
      <c r="CO85" s="220"/>
      <c r="CP85" s="221"/>
      <c r="CQ85" s="222" t="str">
        <f ca="1">IF(COUNTIF(空き状況確認テーブル!CQ91:CT91,"×")&lt;&gt;0,"×",IF(COUNTIF(空き状況確認テーブル!CQ91:CT91,"△")&lt;&gt;0,"△",IF(COUNTIF(空き状況確認テーブル!CQ91:CT91,"△")&lt;&gt;0,"△","〇")))</f>
        <v>×</v>
      </c>
      <c r="CR85" s="222"/>
      <c r="CS85" s="222"/>
      <c r="CT85" s="222"/>
      <c r="CU85" s="222" t="str">
        <f ca="1">IF(COUNTIF(空き状況確認テーブル!CU91:CX91,"×")&lt;&gt;0,"×",IF(COUNTIF(空き状況確認テーブル!CU91:CX91,"△")&lt;&gt;0,"△",IF(COUNTIF(空き状況確認テーブル!CU91:CX91,"△")&lt;&gt;0,"△","〇")))</f>
        <v>×</v>
      </c>
      <c r="CV85" s="222"/>
      <c r="CW85" s="222"/>
      <c r="CX85" s="222"/>
      <c r="CY85" s="222" t="str">
        <f ca="1">IF(COUNTIF(空き状況確認テーブル!CY91:DB91,"×")&lt;&gt;0,"×",IF(COUNTIF(空き状況確認テーブル!CY91:DB91,"△")&lt;&gt;0,"△",IF(COUNTIF(空き状況確認テーブル!CY91:DB91,"△")&lt;&gt;0,"△","〇")))</f>
        <v>×</v>
      </c>
      <c r="CZ85" s="222"/>
      <c r="DA85" s="222"/>
      <c r="DB85" s="222"/>
      <c r="DC85" s="219" t="str">
        <f ca="1">IF(COUNTIF(空き状況確認テーブル!DC91:DE91,"×")&lt;&gt;0,"×",IF(COUNTIF(空き状況確認テーブル!DC91:DE91,"△")&lt;&gt;0,"△",IF(COUNTIF(空き状況確認テーブル!DC91:DE91,"△")&lt;&gt;0,"△","〇")))</f>
        <v>△</v>
      </c>
      <c r="DD85" s="220"/>
      <c r="DE85" s="223"/>
      <c r="DF85" s="121" t="str">
        <f ca="1">空き状況確認テーブル!DF91</f>
        <v>△</v>
      </c>
      <c r="DG85" s="122" t="str">
        <f ca="1">空き状況確認テーブル!DG91</f>
        <v>△</v>
      </c>
      <c r="DH85" s="122" t="str">
        <f ca="1">空き状況確認テーブル!DH91</f>
        <v>△</v>
      </c>
      <c r="DI85" s="122" t="str">
        <f ca="1">空き状況確認テーブル!DI91</f>
        <v>△</v>
      </c>
      <c r="DJ85" s="122" t="str">
        <f ca="1">空き状況確認テーブル!DJ91</f>
        <v>△</v>
      </c>
      <c r="DK85" s="122" t="str">
        <f ca="1">空き状況確認テーブル!DK91</f>
        <v>△</v>
      </c>
      <c r="DL85" s="219" t="str">
        <f ca="1">IF(COUNTIF(空き状況確認テーブル!DL91:DN91,"×")&lt;&gt;0,"×",IF(COUNTIF(空き状況確認テーブル!DL91:DN91,"△")&lt;&gt;0,"△",IF(COUNTIF(空き状況確認テーブル!DL91:DN91,"△")&lt;&gt;0,"△","〇")))</f>
        <v>×</v>
      </c>
      <c r="DM85" s="220"/>
      <c r="DN85" s="221"/>
      <c r="DO85" s="222" t="str">
        <f ca="1">IF(COUNTIF(空き状況確認テーブル!DO91:DR91,"×")&lt;&gt;0,"×",IF(COUNTIF(空き状況確認テーブル!DO91:DR91,"△")&lt;&gt;0,"△",IF(COUNTIF(空き状況確認テーブル!DO91:DR91,"△")&lt;&gt;0,"△","〇")))</f>
        <v>×</v>
      </c>
      <c r="DP85" s="222"/>
      <c r="DQ85" s="222"/>
      <c r="DR85" s="222"/>
      <c r="DS85" s="222" t="str">
        <f ca="1">IF(COUNTIF(空き状況確認テーブル!DS91:DV91,"×")&lt;&gt;0,"×",IF(COUNTIF(空き状況確認テーブル!DS91:DV91,"△")&lt;&gt;0,"△",IF(COUNTIF(空き状況確認テーブル!DS91:DV91,"△")&lt;&gt;0,"△","〇")))</f>
        <v>×</v>
      </c>
      <c r="DT85" s="222"/>
      <c r="DU85" s="222"/>
      <c r="DV85" s="222"/>
      <c r="DW85" s="222" t="str">
        <f ca="1">IF(COUNTIF(空き状況確認テーブル!DW91:DZ91,"×")&lt;&gt;0,"×",IF(COUNTIF(空き状況確認テーブル!DW91:DZ91,"△")&lt;&gt;0,"△",IF(COUNTIF(空き状況確認テーブル!DW91:DZ91,"△")&lt;&gt;0,"△","〇")))</f>
        <v>×</v>
      </c>
      <c r="DX85" s="222"/>
      <c r="DY85" s="222"/>
      <c r="DZ85" s="222"/>
      <c r="EA85" s="219" t="str">
        <f ca="1">IF(COUNTIF(空き状況確認テーブル!EA91:EC91,"×")&lt;&gt;0,"×",IF(COUNTIF(空き状況確認テーブル!EA91:EC91,"△")&lt;&gt;0,"△",IF(COUNTIF(空き状況確認テーブル!EA91:EC91,"△")&lt;&gt;0,"△","〇")))</f>
        <v>△</v>
      </c>
      <c r="EB85" s="220"/>
      <c r="EC85" s="223"/>
      <c r="ED85" s="121" t="str">
        <f ca="1">空き状況確認テーブル!ED91</f>
        <v>×</v>
      </c>
      <c r="EE85" s="122" t="str">
        <f ca="1">空き状況確認テーブル!EE91</f>
        <v>×</v>
      </c>
      <c r="EF85" s="122" t="str">
        <f ca="1">空き状況確認テーブル!EF91</f>
        <v>×</v>
      </c>
      <c r="EG85" s="122" t="str">
        <f ca="1">空き状況確認テーブル!EG91</f>
        <v>×</v>
      </c>
      <c r="EH85" s="122" t="str">
        <f ca="1">空き状況確認テーブル!EH91</f>
        <v>×</v>
      </c>
      <c r="EI85" s="122" t="str">
        <f ca="1">空き状況確認テーブル!EI91</f>
        <v>×</v>
      </c>
      <c r="EJ85" s="219" t="str">
        <f ca="1">IF(COUNTIF(空き状況確認テーブル!EJ91:EL91,"×")&lt;&gt;0,"×",IF(COUNTIF(空き状況確認テーブル!EJ91:EL91,"△")&lt;&gt;0,"△",IF(COUNTIF(空き状況確認テーブル!EJ91:EL91,"△")&lt;&gt;0,"△","〇")))</f>
        <v>×</v>
      </c>
      <c r="EK85" s="220"/>
      <c r="EL85" s="221"/>
      <c r="EM85" s="222" t="str">
        <f ca="1">IF(COUNTIF(空き状況確認テーブル!EM91:EP91,"×")&lt;&gt;0,"×",IF(COUNTIF(空き状況確認テーブル!EM91:EP91,"△")&lt;&gt;0,"△",IF(COUNTIF(空き状況確認テーブル!EM91:EP91,"△")&lt;&gt;0,"△","〇")))</f>
        <v>×</v>
      </c>
      <c r="EN85" s="222"/>
      <c r="EO85" s="222"/>
      <c r="EP85" s="222"/>
      <c r="EQ85" s="222" t="str">
        <f ca="1">IF(COUNTIF(空き状況確認テーブル!EQ91:ET91,"×")&lt;&gt;0,"×",IF(COUNTIF(空き状況確認テーブル!EQ91:ET91,"△")&lt;&gt;0,"△",IF(COUNTIF(空き状況確認テーブル!EQ91:ET91,"△")&lt;&gt;0,"△","〇")))</f>
        <v>×</v>
      </c>
      <c r="ER85" s="222"/>
      <c r="ES85" s="222"/>
      <c r="ET85" s="222"/>
      <c r="EU85" s="222" t="str">
        <f ca="1">IF(COUNTIF(空き状況確認テーブル!EU91:EX91,"×")&lt;&gt;0,"×",IF(COUNTIF(空き状況確認テーブル!EU91:EX91,"△")&lt;&gt;0,"△",IF(COUNTIF(空き状況確認テーブル!EU91:EX91,"△")&lt;&gt;0,"△","〇")))</f>
        <v>×</v>
      </c>
      <c r="EV85" s="222"/>
      <c r="EW85" s="222"/>
      <c r="EX85" s="222"/>
      <c r="EY85" s="219" t="str">
        <f ca="1">IF(COUNTIF(空き状況確認テーブル!EY91:FA91,"×")&lt;&gt;0,"×",IF(COUNTIF(空き状況確認テーブル!EY91:FA91,"△")&lt;&gt;0,"△",IF(COUNTIF(空き状況確認テーブル!EY91:FA91,"△")&lt;&gt;0,"△","〇")))</f>
        <v>×</v>
      </c>
      <c r="EZ85" s="220"/>
      <c r="FA85" s="223"/>
      <c r="FB85" s="121" t="str">
        <f ca="1">空き状況確認テーブル!FB91</f>
        <v>×</v>
      </c>
      <c r="FC85" s="122" t="str">
        <f ca="1">空き状況確認テーブル!FC91</f>
        <v>×</v>
      </c>
      <c r="FD85" s="122" t="str">
        <f ca="1">空き状況確認テーブル!FD91</f>
        <v>×</v>
      </c>
      <c r="FE85" s="122" t="str">
        <f ca="1">空き状況確認テーブル!FE91</f>
        <v>×</v>
      </c>
      <c r="FF85" s="122" t="str">
        <f ca="1">空き状況確認テーブル!FF91</f>
        <v>×</v>
      </c>
      <c r="FG85" s="122" t="str">
        <f ca="1">空き状況確認テーブル!FG91</f>
        <v>×</v>
      </c>
      <c r="FH85" s="219" t="str">
        <f ca="1">IF(COUNTIF(空き状況確認テーブル!FH91:FJ91,"×")&lt;&gt;0,"×",IF(COUNTIF(空き状況確認テーブル!FH91:FJ91,"△")&lt;&gt;0,"△",IF(COUNTIF(空き状況確認テーブル!FH91:FJ91,"△")&lt;&gt;0,"△","〇")))</f>
        <v>×</v>
      </c>
      <c r="FI85" s="220"/>
      <c r="FJ85" s="221"/>
      <c r="FK85" s="222" t="str">
        <f ca="1">IF(COUNTIF(空き状況確認テーブル!FK91:FN91,"×")&lt;&gt;0,"×",IF(COUNTIF(空き状況確認テーブル!FK91:FN91,"△")&lt;&gt;0,"△",IF(COUNTIF(空き状況確認テーブル!FK91:FN91,"△")&lt;&gt;0,"△","〇")))</f>
        <v>×</v>
      </c>
      <c r="FL85" s="222"/>
      <c r="FM85" s="222"/>
      <c r="FN85" s="222"/>
      <c r="FO85" s="222" t="str">
        <f ca="1">IF(COUNTIF(空き状況確認テーブル!FO91:FR91,"×")&lt;&gt;0,"×",IF(COUNTIF(空き状況確認テーブル!FO91:FR91,"△")&lt;&gt;0,"△",IF(COUNTIF(空き状況確認テーブル!FO91:FR91,"△")&lt;&gt;0,"△","〇")))</f>
        <v>×</v>
      </c>
      <c r="FP85" s="222"/>
      <c r="FQ85" s="222"/>
      <c r="FR85" s="222"/>
      <c r="FS85" s="222" t="str">
        <f ca="1">IF(COUNTIF(空き状況確認テーブル!FS91:FV91,"×")&lt;&gt;0,"×",IF(COUNTIF(空き状況確認テーブル!FS91:FV91,"△")&lt;&gt;0,"△",IF(COUNTIF(空き状況確認テーブル!FS91:FV91,"△")&lt;&gt;0,"△","〇")))</f>
        <v>×</v>
      </c>
      <c r="FT85" s="222"/>
      <c r="FU85" s="222"/>
      <c r="FV85" s="222"/>
      <c r="FW85" s="219" t="str">
        <f ca="1">IF(COUNTIF(空き状況確認テーブル!FW91:FY91,"×")&lt;&gt;0,"×",IF(COUNTIF(空き状況確認テーブル!FW91:FY91,"△")&lt;&gt;0,"△",IF(COUNTIF(空き状況確認テーブル!FW91:FY91,"△")&lt;&gt;0,"△","〇")))</f>
        <v>×</v>
      </c>
      <c r="FX85" s="220"/>
      <c r="FY85" s="223"/>
    </row>
    <row r="86" spans="1:181">
      <c r="A86" s="17"/>
      <c r="B86" s="164" t="s">
        <v>363</v>
      </c>
      <c r="C86" s="203" t="s">
        <v>281</v>
      </c>
      <c r="D86" s="11" t="s">
        <v>258</v>
      </c>
      <c r="E86" s="10" t="str">
        <f>INDEX(施設情報!$D$1:$D$1000,MATCH(D86,施設情報!$C$1:$C$1000,0))</f>
        <v>4</v>
      </c>
      <c r="F86" s="11" t="s">
        <v>275</v>
      </c>
      <c r="G86" s="8" t="str">
        <f t="shared" si="29"/>
        <v>112-46391</v>
      </c>
      <c r="H86" s="10" t="str">
        <f t="shared" si="30"/>
        <v>112-46392</v>
      </c>
      <c r="I86" s="10" t="str">
        <f t="shared" si="31"/>
        <v>112-46393</v>
      </c>
      <c r="J86" s="10" t="str">
        <f t="shared" si="32"/>
        <v>112-46394</v>
      </c>
      <c r="K86" s="10" t="str">
        <f t="shared" si="33"/>
        <v>112-46395</v>
      </c>
      <c r="L86" s="10" t="str">
        <f t="shared" si="34"/>
        <v>112-46396</v>
      </c>
      <c r="M86" s="10" t="str">
        <f t="shared" si="35"/>
        <v>112-46397</v>
      </c>
      <c r="N86" s="121" t="str">
        <f ca="1">空き状況確認テーブル!N92</f>
        <v>△</v>
      </c>
      <c r="O86" s="122" t="str">
        <f ca="1">空き状況確認テーブル!O92</f>
        <v>△</v>
      </c>
      <c r="P86" s="122" t="str">
        <f ca="1">空き状況確認テーブル!P92</f>
        <v>△</v>
      </c>
      <c r="Q86" s="122" t="str">
        <f ca="1">空き状況確認テーブル!Q92</f>
        <v>△</v>
      </c>
      <c r="R86" s="122" t="str">
        <f ca="1">空き状況確認テーブル!R92</f>
        <v>△</v>
      </c>
      <c r="S86" s="122" t="str">
        <f ca="1">空き状況確認テーブル!S92</f>
        <v>△</v>
      </c>
      <c r="T86" s="219" t="str">
        <f ca="1">IF(COUNTIF(空き状況確認テーブル!T92:V92,"×")&lt;&gt;0,"×",IF(COUNTIF(空き状況確認テーブル!T92:V92,"△")&lt;&gt;0,"△",IF(COUNTIF(空き状況確認テーブル!T92:V92,"△")&lt;&gt;0,"△","〇")))</f>
        <v>×</v>
      </c>
      <c r="U86" s="220"/>
      <c r="V86" s="221"/>
      <c r="W86" s="222" t="str">
        <f ca="1">IF(COUNTIF(空き状況確認テーブル!W92:Z92,"×")&lt;&gt;0,"×",IF(COUNTIF(空き状況確認テーブル!W92:Z92,"△")&lt;&gt;0,"△",IF(COUNTIF(空き状況確認テーブル!W92:Z92,"△")&lt;&gt;0,"△","〇")))</f>
        <v>×</v>
      </c>
      <c r="X86" s="222"/>
      <c r="Y86" s="222"/>
      <c r="Z86" s="222"/>
      <c r="AA86" s="222" t="str">
        <f ca="1">IF(COUNTIF(空き状況確認テーブル!AA92:AD92,"×")&lt;&gt;0,"×",IF(COUNTIF(空き状況確認テーブル!AA92:AD92,"△")&lt;&gt;0,"△",IF(COUNTIF(空き状況確認テーブル!AA92:AD92,"△")&lt;&gt;0,"△","〇")))</f>
        <v>×</v>
      </c>
      <c r="AB86" s="222"/>
      <c r="AC86" s="222"/>
      <c r="AD86" s="222"/>
      <c r="AE86" s="222" t="str">
        <f ca="1">IF(COUNTIF(空き状況確認テーブル!AE92:AH92,"×")&lt;&gt;0,"×",IF(COUNTIF(空き状況確認テーブル!AE92:AH92,"△")&lt;&gt;0,"△",IF(COUNTIF(空き状況確認テーブル!AE92:AH92,"△")&lt;&gt;0,"△","〇")))</f>
        <v>×</v>
      </c>
      <c r="AF86" s="222"/>
      <c r="AG86" s="222"/>
      <c r="AH86" s="222"/>
      <c r="AI86" s="219" t="str">
        <f ca="1">IF(COUNTIF(空き状況確認テーブル!AI92:AK92,"×")&lt;&gt;0,"×",IF(COUNTIF(空き状況確認テーブル!AI92:AK92,"△")&lt;&gt;0,"△",IF(COUNTIF(空き状況確認テーブル!AI92:AK92,"△")&lt;&gt;0,"△","〇")))</f>
        <v>△</v>
      </c>
      <c r="AJ86" s="220"/>
      <c r="AK86" s="223"/>
      <c r="AL86" s="121" t="str">
        <f ca="1">空き状況確認テーブル!AL92</f>
        <v>△</v>
      </c>
      <c r="AM86" s="122" t="str">
        <f ca="1">空き状況確認テーブル!AM92</f>
        <v>△</v>
      </c>
      <c r="AN86" s="122" t="str">
        <f ca="1">空き状況確認テーブル!AN92</f>
        <v>△</v>
      </c>
      <c r="AO86" s="122" t="str">
        <f ca="1">空き状況確認テーブル!AO92</f>
        <v>△</v>
      </c>
      <c r="AP86" s="122" t="str">
        <f ca="1">空き状況確認テーブル!AP92</f>
        <v>△</v>
      </c>
      <c r="AQ86" s="122" t="str">
        <f ca="1">空き状況確認テーブル!AQ92</f>
        <v>△</v>
      </c>
      <c r="AR86" s="219" t="str">
        <f ca="1">IF(COUNTIF(空き状況確認テーブル!AR92:AT92,"×")&lt;&gt;0,"×",IF(COUNTIF(空き状況確認テーブル!AR92:AT92,"△")&lt;&gt;0,"△",IF(COUNTIF(空き状況確認テーブル!AR92:AT92,"△")&lt;&gt;0,"△","〇")))</f>
        <v>×</v>
      </c>
      <c r="AS86" s="220"/>
      <c r="AT86" s="221"/>
      <c r="AU86" s="222" t="str">
        <f ca="1">IF(COUNTIF(空き状況確認テーブル!AU92:AX92,"×")&lt;&gt;0,"×",IF(COUNTIF(空き状況確認テーブル!AU92:AX92,"△")&lt;&gt;0,"△",IF(COUNTIF(空き状況確認テーブル!AU92:AX92,"△")&lt;&gt;0,"△","〇")))</f>
        <v>×</v>
      </c>
      <c r="AV86" s="222"/>
      <c r="AW86" s="222"/>
      <c r="AX86" s="222"/>
      <c r="AY86" s="222" t="str">
        <f ca="1">IF(COUNTIF(空き状況確認テーブル!AY92:BB92,"×")&lt;&gt;0,"×",IF(COUNTIF(空き状況確認テーブル!AY92:BB92,"△")&lt;&gt;0,"△",IF(COUNTIF(空き状況確認テーブル!AY92:BB92,"△")&lt;&gt;0,"△","〇")))</f>
        <v>×</v>
      </c>
      <c r="AZ86" s="222"/>
      <c r="BA86" s="222"/>
      <c r="BB86" s="222"/>
      <c r="BC86" s="222" t="str">
        <f ca="1">IF(COUNTIF(空き状況確認テーブル!BC92:BF92,"×")&lt;&gt;0,"×",IF(COUNTIF(空き状況確認テーブル!BC92:BF92,"△")&lt;&gt;0,"△",IF(COUNTIF(空き状況確認テーブル!BC92:BF92,"△")&lt;&gt;0,"△","〇")))</f>
        <v>×</v>
      </c>
      <c r="BD86" s="222"/>
      <c r="BE86" s="222"/>
      <c r="BF86" s="222"/>
      <c r="BG86" s="219" t="str">
        <f ca="1">IF(COUNTIF(空き状況確認テーブル!BG92:BI92,"×")&lt;&gt;0,"×",IF(COUNTIF(空き状況確認テーブル!BG92:BI92,"△")&lt;&gt;0,"△",IF(COUNTIF(空き状況確認テーブル!BG92:BI92,"△")&lt;&gt;0,"△","〇")))</f>
        <v>△</v>
      </c>
      <c r="BH86" s="220"/>
      <c r="BI86" s="223"/>
      <c r="BJ86" s="121" t="str">
        <f ca="1">空き状況確認テーブル!BJ92</f>
        <v>△</v>
      </c>
      <c r="BK86" s="122" t="str">
        <f ca="1">空き状況確認テーブル!BK92</f>
        <v>△</v>
      </c>
      <c r="BL86" s="122" t="str">
        <f ca="1">空き状況確認テーブル!BL92</f>
        <v>△</v>
      </c>
      <c r="BM86" s="122" t="str">
        <f ca="1">空き状況確認テーブル!BM92</f>
        <v>△</v>
      </c>
      <c r="BN86" s="122" t="str">
        <f ca="1">空き状況確認テーブル!BN92</f>
        <v>△</v>
      </c>
      <c r="BO86" s="122" t="str">
        <f ca="1">空き状況確認テーブル!BO92</f>
        <v>△</v>
      </c>
      <c r="BP86" s="219" t="str">
        <f ca="1">IF(COUNTIF(空き状況確認テーブル!BP92:BR92,"×")&lt;&gt;0,"×",IF(COUNTIF(空き状況確認テーブル!BP92:BR92,"△")&lt;&gt;0,"△",IF(COUNTIF(空き状況確認テーブル!BP92:BR92,"△")&lt;&gt;0,"△","〇")))</f>
        <v>×</v>
      </c>
      <c r="BQ86" s="220"/>
      <c r="BR86" s="221"/>
      <c r="BS86" s="222" t="str">
        <f ca="1">IF(COUNTIF(空き状況確認テーブル!BS92:BV92,"×")&lt;&gt;0,"×",IF(COUNTIF(空き状況確認テーブル!BS92:BV92,"△")&lt;&gt;0,"△",IF(COUNTIF(空き状況確認テーブル!BS92:BV92,"△")&lt;&gt;0,"△","〇")))</f>
        <v>×</v>
      </c>
      <c r="BT86" s="222"/>
      <c r="BU86" s="222"/>
      <c r="BV86" s="222"/>
      <c r="BW86" s="222" t="str">
        <f ca="1">IF(COUNTIF(空き状況確認テーブル!BW92:BZ92,"×")&lt;&gt;0,"×",IF(COUNTIF(空き状況確認テーブル!BW92:BZ92,"△")&lt;&gt;0,"△",IF(COUNTIF(空き状況確認テーブル!BW92:BZ92,"△")&lt;&gt;0,"△","〇")))</f>
        <v>×</v>
      </c>
      <c r="BX86" s="222"/>
      <c r="BY86" s="222"/>
      <c r="BZ86" s="222"/>
      <c r="CA86" s="222" t="str">
        <f ca="1">IF(COUNTIF(空き状況確認テーブル!CA92:CD92,"×")&lt;&gt;0,"×",IF(COUNTIF(空き状況確認テーブル!CA92:CD92,"△")&lt;&gt;0,"△",IF(COUNTIF(空き状況確認テーブル!CA92:CD92,"△")&lt;&gt;0,"△","〇")))</f>
        <v>×</v>
      </c>
      <c r="CB86" s="222"/>
      <c r="CC86" s="222"/>
      <c r="CD86" s="222"/>
      <c r="CE86" s="219" t="str">
        <f ca="1">IF(COUNTIF(空き状況確認テーブル!CE92:CG92,"×")&lt;&gt;0,"×",IF(COUNTIF(空き状況確認テーブル!CE92:CG92,"△")&lt;&gt;0,"△",IF(COUNTIF(空き状況確認テーブル!CE92:CG92,"△")&lt;&gt;0,"△","〇")))</f>
        <v>△</v>
      </c>
      <c r="CF86" s="220"/>
      <c r="CG86" s="223"/>
      <c r="CH86" s="187" t="str">
        <f ca="1">空き状況確認テーブル!CH92</f>
        <v>△</v>
      </c>
      <c r="CI86" s="122" t="str">
        <f ca="1">空き状況確認テーブル!CI92</f>
        <v>△</v>
      </c>
      <c r="CJ86" s="122" t="str">
        <f ca="1">空き状況確認テーブル!CJ92</f>
        <v>△</v>
      </c>
      <c r="CK86" s="122" t="str">
        <f ca="1">空き状況確認テーブル!CK92</f>
        <v>△</v>
      </c>
      <c r="CL86" s="122" t="str">
        <f ca="1">空き状況確認テーブル!CL92</f>
        <v>△</v>
      </c>
      <c r="CM86" s="122" t="str">
        <f ca="1">空き状況確認テーブル!CM92</f>
        <v>△</v>
      </c>
      <c r="CN86" s="219" t="str">
        <f ca="1">IF(COUNTIF(空き状況確認テーブル!CN92:CP92,"×")&lt;&gt;0,"×",IF(COUNTIF(空き状況確認テーブル!CN92:CP92,"△")&lt;&gt;0,"△",IF(COUNTIF(空き状況確認テーブル!CN92:CP92,"△")&lt;&gt;0,"△","〇")))</f>
        <v>×</v>
      </c>
      <c r="CO86" s="220"/>
      <c r="CP86" s="221"/>
      <c r="CQ86" s="222" t="str">
        <f ca="1">IF(COUNTIF(空き状況確認テーブル!CQ92:CT92,"×")&lt;&gt;0,"×",IF(COUNTIF(空き状況確認テーブル!CQ92:CT92,"△")&lt;&gt;0,"△",IF(COUNTIF(空き状況確認テーブル!CQ92:CT92,"△")&lt;&gt;0,"△","〇")))</f>
        <v>×</v>
      </c>
      <c r="CR86" s="222"/>
      <c r="CS86" s="222"/>
      <c r="CT86" s="222"/>
      <c r="CU86" s="222" t="str">
        <f ca="1">IF(COUNTIF(空き状況確認テーブル!CU92:CX92,"×")&lt;&gt;0,"×",IF(COUNTIF(空き状況確認テーブル!CU92:CX92,"△")&lt;&gt;0,"△",IF(COUNTIF(空き状況確認テーブル!CU92:CX92,"△")&lt;&gt;0,"△","〇")))</f>
        <v>×</v>
      </c>
      <c r="CV86" s="222"/>
      <c r="CW86" s="222"/>
      <c r="CX86" s="222"/>
      <c r="CY86" s="222" t="str">
        <f ca="1">IF(COUNTIF(空き状況確認テーブル!CY92:DB92,"×")&lt;&gt;0,"×",IF(COUNTIF(空き状況確認テーブル!CY92:DB92,"△")&lt;&gt;0,"△",IF(COUNTIF(空き状況確認テーブル!CY92:DB92,"△")&lt;&gt;0,"△","〇")))</f>
        <v>×</v>
      </c>
      <c r="CZ86" s="222"/>
      <c r="DA86" s="222"/>
      <c r="DB86" s="222"/>
      <c r="DC86" s="219" t="str">
        <f ca="1">IF(COUNTIF(空き状況確認テーブル!DC92:DE92,"×")&lt;&gt;0,"×",IF(COUNTIF(空き状況確認テーブル!DC92:DE92,"△")&lt;&gt;0,"△",IF(COUNTIF(空き状況確認テーブル!DC92:DE92,"△")&lt;&gt;0,"△","〇")))</f>
        <v>△</v>
      </c>
      <c r="DD86" s="220"/>
      <c r="DE86" s="223"/>
      <c r="DF86" s="121" t="str">
        <f ca="1">空き状況確認テーブル!DF92</f>
        <v>△</v>
      </c>
      <c r="DG86" s="122" t="str">
        <f ca="1">空き状況確認テーブル!DG92</f>
        <v>△</v>
      </c>
      <c r="DH86" s="122" t="str">
        <f ca="1">空き状況確認テーブル!DH92</f>
        <v>△</v>
      </c>
      <c r="DI86" s="122" t="str">
        <f ca="1">空き状況確認テーブル!DI92</f>
        <v>△</v>
      </c>
      <c r="DJ86" s="122" t="str">
        <f ca="1">空き状況確認テーブル!DJ92</f>
        <v>△</v>
      </c>
      <c r="DK86" s="122" t="str">
        <f ca="1">空き状況確認テーブル!DK92</f>
        <v>△</v>
      </c>
      <c r="DL86" s="219" t="str">
        <f ca="1">IF(COUNTIF(空き状況確認テーブル!DL92:DN92,"×")&lt;&gt;0,"×",IF(COUNTIF(空き状況確認テーブル!DL92:DN92,"△")&lt;&gt;0,"△",IF(COUNTIF(空き状況確認テーブル!DL92:DN92,"△")&lt;&gt;0,"△","〇")))</f>
        <v>×</v>
      </c>
      <c r="DM86" s="220"/>
      <c r="DN86" s="221"/>
      <c r="DO86" s="222" t="str">
        <f ca="1">IF(COUNTIF(空き状況確認テーブル!DO92:DR92,"×")&lt;&gt;0,"×",IF(COUNTIF(空き状況確認テーブル!DO92:DR92,"△")&lt;&gt;0,"△",IF(COUNTIF(空き状況確認テーブル!DO92:DR92,"△")&lt;&gt;0,"△","〇")))</f>
        <v>×</v>
      </c>
      <c r="DP86" s="222"/>
      <c r="DQ86" s="222"/>
      <c r="DR86" s="222"/>
      <c r="DS86" s="222" t="str">
        <f ca="1">IF(COUNTIF(空き状況確認テーブル!DS92:DV92,"×")&lt;&gt;0,"×",IF(COUNTIF(空き状況確認テーブル!DS92:DV92,"△")&lt;&gt;0,"△",IF(COUNTIF(空き状況確認テーブル!DS92:DV92,"△")&lt;&gt;0,"△","〇")))</f>
        <v>×</v>
      </c>
      <c r="DT86" s="222"/>
      <c r="DU86" s="222"/>
      <c r="DV86" s="222"/>
      <c r="DW86" s="222" t="str">
        <f ca="1">IF(COUNTIF(空き状況確認テーブル!DW92:DZ92,"×")&lt;&gt;0,"×",IF(COUNTIF(空き状況確認テーブル!DW92:DZ92,"△")&lt;&gt;0,"△",IF(COUNTIF(空き状況確認テーブル!DW92:DZ92,"△")&lt;&gt;0,"△","〇")))</f>
        <v>×</v>
      </c>
      <c r="DX86" s="222"/>
      <c r="DY86" s="222"/>
      <c r="DZ86" s="222"/>
      <c r="EA86" s="219" t="str">
        <f ca="1">IF(COUNTIF(空き状況確認テーブル!EA92:EC92,"×")&lt;&gt;0,"×",IF(COUNTIF(空き状況確認テーブル!EA92:EC92,"△")&lt;&gt;0,"△",IF(COUNTIF(空き状況確認テーブル!EA92:EC92,"△")&lt;&gt;0,"△","〇")))</f>
        <v>△</v>
      </c>
      <c r="EB86" s="220"/>
      <c r="EC86" s="223"/>
      <c r="ED86" s="121" t="str">
        <f ca="1">空き状況確認テーブル!ED92</f>
        <v>×</v>
      </c>
      <c r="EE86" s="122" t="str">
        <f ca="1">空き状況確認テーブル!EE92</f>
        <v>×</v>
      </c>
      <c r="EF86" s="122" t="str">
        <f ca="1">空き状況確認テーブル!EF92</f>
        <v>×</v>
      </c>
      <c r="EG86" s="122" t="str">
        <f ca="1">空き状況確認テーブル!EG92</f>
        <v>×</v>
      </c>
      <c r="EH86" s="122" t="str">
        <f ca="1">空き状況確認テーブル!EH92</f>
        <v>×</v>
      </c>
      <c r="EI86" s="122" t="str">
        <f ca="1">空き状況確認テーブル!EI92</f>
        <v>×</v>
      </c>
      <c r="EJ86" s="219" t="str">
        <f ca="1">IF(COUNTIF(空き状況確認テーブル!EJ92:EL92,"×")&lt;&gt;0,"×",IF(COUNTIF(空き状況確認テーブル!EJ92:EL92,"△")&lt;&gt;0,"△",IF(COUNTIF(空き状況確認テーブル!EJ92:EL92,"△")&lt;&gt;0,"△","〇")))</f>
        <v>×</v>
      </c>
      <c r="EK86" s="220"/>
      <c r="EL86" s="221"/>
      <c r="EM86" s="222" t="str">
        <f ca="1">IF(COUNTIF(空き状況確認テーブル!EM92:EP92,"×")&lt;&gt;0,"×",IF(COUNTIF(空き状況確認テーブル!EM92:EP92,"△")&lt;&gt;0,"△",IF(COUNTIF(空き状況確認テーブル!EM92:EP92,"△")&lt;&gt;0,"△","〇")))</f>
        <v>×</v>
      </c>
      <c r="EN86" s="222"/>
      <c r="EO86" s="222"/>
      <c r="EP86" s="222"/>
      <c r="EQ86" s="222" t="str">
        <f ca="1">IF(COUNTIF(空き状況確認テーブル!EQ92:ET92,"×")&lt;&gt;0,"×",IF(COUNTIF(空き状況確認テーブル!EQ92:ET92,"△")&lt;&gt;0,"△",IF(COUNTIF(空き状況確認テーブル!EQ92:ET92,"△")&lt;&gt;0,"△","〇")))</f>
        <v>×</v>
      </c>
      <c r="ER86" s="222"/>
      <c r="ES86" s="222"/>
      <c r="ET86" s="222"/>
      <c r="EU86" s="222" t="str">
        <f ca="1">IF(COUNTIF(空き状況確認テーブル!EU92:EX92,"×")&lt;&gt;0,"×",IF(COUNTIF(空き状況確認テーブル!EU92:EX92,"△")&lt;&gt;0,"△",IF(COUNTIF(空き状況確認テーブル!EU92:EX92,"△")&lt;&gt;0,"△","〇")))</f>
        <v>×</v>
      </c>
      <c r="EV86" s="222"/>
      <c r="EW86" s="222"/>
      <c r="EX86" s="222"/>
      <c r="EY86" s="219" t="str">
        <f ca="1">IF(COUNTIF(空き状況確認テーブル!EY92:FA92,"×")&lt;&gt;0,"×",IF(COUNTIF(空き状況確認テーブル!EY92:FA92,"△")&lt;&gt;0,"△",IF(COUNTIF(空き状況確認テーブル!EY92:FA92,"△")&lt;&gt;0,"△","〇")))</f>
        <v>×</v>
      </c>
      <c r="EZ86" s="220"/>
      <c r="FA86" s="223"/>
      <c r="FB86" s="121" t="str">
        <f ca="1">空き状況確認テーブル!FB92</f>
        <v>×</v>
      </c>
      <c r="FC86" s="122" t="str">
        <f ca="1">空き状況確認テーブル!FC92</f>
        <v>×</v>
      </c>
      <c r="FD86" s="122" t="str">
        <f ca="1">空き状況確認テーブル!FD92</f>
        <v>×</v>
      </c>
      <c r="FE86" s="122" t="str">
        <f ca="1">空き状況確認テーブル!FE92</f>
        <v>×</v>
      </c>
      <c r="FF86" s="122" t="str">
        <f ca="1">空き状況確認テーブル!FF92</f>
        <v>×</v>
      </c>
      <c r="FG86" s="122" t="str">
        <f ca="1">空き状況確認テーブル!FG92</f>
        <v>×</v>
      </c>
      <c r="FH86" s="219" t="str">
        <f ca="1">IF(COUNTIF(空き状況確認テーブル!FH92:FJ92,"×")&lt;&gt;0,"×",IF(COUNTIF(空き状況確認テーブル!FH92:FJ92,"△")&lt;&gt;0,"△",IF(COUNTIF(空き状況確認テーブル!FH92:FJ92,"△")&lt;&gt;0,"△","〇")))</f>
        <v>×</v>
      </c>
      <c r="FI86" s="220"/>
      <c r="FJ86" s="221"/>
      <c r="FK86" s="222" t="str">
        <f ca="1">IF(COUNTIF(空き状況確認テーブル!FK92:FN92,"×")&lt;&gt;0,"×",IF(COUNTIF(空き状況確認テーブル!FK92:FN92,"△")&lt;&gt;0,"△",IF(COUNTIF(空き状況確認テーブル!FK92:FN92,"△")&lt;&gt;0,"△","〇")))</f>
        <v>×</v>
      </c>
      <c r="FL86" s="222"/>
      <c r="FM86" s="222"/>
      <c r="FN86" s="222"/>
      <c r="FO86" s="222" t="str">
        <f ca="1">IF(COUNTIF(空き状況確認テーブル!FO92:FR92,"×")&lt;&gt;0,"×",IF(COUNTIF(空き状況確認テーブル!FO92:FR92,"△")&lt;&gt;0,"△",IF(COUNTIF(空き状況確認テーブル!FO92:FR92,"△")&lt;&gt;0,"△","〇")))</f>
        <v>×</v>
      </c>
      <c r="FP86" s="222"/>
      <c r="FQ86" s="222"/>
      <c r="FR86" s="222"/>
      <c r="FS86" s="222" t="str">
        <f ca="1">IF(COUNTIF(空き状況確認テーブル!FS92:FV92,"×")&lt;&gt;0,"×",IF(COUNTIF(空き状況確認テーブル!FS92:FV92,"△")&lt;&gt;0,"△",IF(COUNTIF(空き状況確認テーブル!FS92:FV92,"△")&lt;&gt;0,"△","〇")))</f>
        <v>×</v>
      </c>
      <c r="FT86" s="222"/>
      <c r="FU86" s="222"/>
      <c r="FV86" s="222"/>
      <c r="FW86" s="219" t="str">
        <f ca="1">IF(COUNTIF(空き状況確認テーブル!FW92:FY92,"×")&lt;&gt;0,"×",IF(COUNTIF(空き状況確認テーブル!FW92:FY92,"△")&lt;&gt;0,"△",IF(COUNTIF(空き状況確認テーブル!FW92:FY92,"△")&lt;&gt;0,"△","〇")))</f>
        <v>×</v>
      </c>
      <c r="FX86" s="220"/>
      <c r="FY86" s="223"/>
    </row>
    <row r="87" spans="1:181">
      <c r="A87" s="17"/>
      <c r="B87" s="164" t="s">
        <v>363</v>
      </c>
      <c r="C87" s="203" t="s">
        <v>284</v>
      </c>
      <c r="D87" s="11" t="s">
        <v>259</v>
      </c>
      <c r="E87" s="10" t="str">
        <f>INDEX(施設情報!$D$1:$D$1000,MATCH(D87,施設情報!$C$1:$C$1000,0))</f>
        <v>1</v>
      </c>
      <c r="F87" s="11" t="s">
        <v>275</v>
      </c>
      <c r="G87" s="8" t="str">
        <f t="shared" si="29"/>
        <v>113-46391</v>
      </c>
      <c r="H87" s="10" t="str">
        <f t="shared" si="30"/>
        <v>113-46392</v>
      </c>
      <c r="I87" s="10" t="str">
        <f t="shared" si="31"/>
        <v>113-46393</v>
      </c>
      <c r="J87" s="10" t="str">
        <f t="shared" si="32"/>
        <v>113-46394</v>
      </c>
      <c r="K87" s="10" t="str">
        <f t="shared" si="33"/>
        <v>113-46395</v>
      </c>
      <c r="L87" s="10" t="str">
        <f t="shared" si="34"/>
        <v>113-46396</v>
      </c>
      <c r="M87" s="10" t="str">
        <f t="shared" si="35"/>
        <v>113-46397</v>
      </c>
      <c r="N87" s="121" t="str">
        <f ca="1">空き状況確認テーブル!N93</f>
        <v>△</v>
      </c>
      <c r="O87" s="122" t="str">
        <f ca="1">空き状況確認テーブル!O93</f>
        <v>△</v>
      </c>
      <c r="P87" s="122" t="str">
        <f ca="1">空き状況確認テーブル!P93</f>
        <v>△</v>
      </c>
      <c r="Q87" s="122" t="str">
        <f ca="1">空き状況確認テーブル!Q93</f>
        <v>△</v>
      </c>
      <c r="R87" s="122" t="str">
        <f ca="1">空き状況確認テーブル!R93</f>
        <v>△</v>
      </c>
      <c r="S87" s="122" t="str">
        <f ca="1">空き状況確認テーブル!S93</f>
        <v>△</v>
      </c>
      <c r="T87" s="219" t="str">
        <f ca="1">IF(COUNTIF(空き状況確認テーブル!T93:V93,"×")&lt;&gt;0,"×",IF(COUNTIF(空き状況確認テーブル!T93:V93,"△")&lt;&gt;0,"△",IF(COUNTIF(空き状況確認テーブル!T93:V93,"△")&lt;&gt;0,"△","〇")))</f>
        <v>×</v>
      </c>
      <c r="U87" s="220"/>
      <c r="V87" s="221"/>
      <c r="W87" s="222" t="str">
        <f ca="1">IF(COUNTIF(空き状況確認テーブル!W93:Z93,"×")&lt;&gt;0,"×",IF(COUNTIF(空き状況確認テーブル!W93:Z93,"△")&lt;&gt;0,"△",IF(COUNTIF(空き状況確認テーブル!W93:Z93,"△")&lt;&gt;0,"△","〇")))</f>
        <v>×</v>
      </c>
      <c r="X87" s="222"/>
      <c r="Y87" s="222"/>
      <c r="Z87" s="222"/>
      <c r="AA87" s="222" t="str">
        <f ca="1">IF(COUNTIF(空き状況確認テーブル!AA93:AD93,"×")&lt;&gt;0,"×",IF(COUNTIF(空き状況確認テーブル!AA93:AD93,"△")&lt;&gt;0,"△",IF(COUNTIF(空き状況確認テーブル!AA93:AD93,"△")&lt;&gt;0,"△","〇")))</f>
        <v>×</v>
      </c>
      <c r="AB87" s="222"/>
      <c r="AC87" s="222"/>
      <c r="AD87" s="222"/>
      <c r="AE87" s="222" t="str">
        <f ca="1">IF(COUNTIF(空き状況確認テーブル!AE93:AH93,"×")&lt;&gt;0,"×",IF(COUNTIF(空き状況確認テーブル!AE93:AH93,"△")&lt;&gt;0,"△",IF(COUNTIF(空き状況確認テーブル!AE93:AH93,"△")&lt;&gt;0,"△","〇")))</f>
        <v>×</v>
      </c>
      <c r="AF87" s="222"/>
      <c r="AG87" s="222"/>
      <c r="AH87" s="222"/>
      <c r="AI87" s="219" t="str">
        <f ca="1">IF(COUNTIF(空き状況確認テーブル!AI93:AK93,"×")&lt;&gt;0,"×",IF(COUNTIF(空き状況確認テーブル!AI93:AK93,"△")&lt;&gt;0,"△",IF(COUNTIF(空き状況確認テーブル!AI93:AK93,"△")&lt;&gt;0,"△","〇")))</f>
        <v>△</v>
      </c>
      <c r="AJ87" s="220"/>
      <c r="AK87" s="223"/>
      <c r="AL87" s="121" t="str">
        <f ca="1">空き状況確認テーブル!AL93</f>
        <v>△</v>
      </c>
      <c r="AM87" s="122" t="str">
        <f ca="1">空き状況確認テーブル!AM93</f>
        <v>△</v>
      </c>
      <c r="AN87" s="122" t="str">
        <f ca="1">空き状況確認テーブル!AN93</f>
        <v>△</v>
      </c>
      <c r="AO87" s="122" t="str">
        <f ca="1">空き状況確認テーブル!AO93</f>
        <v>△</v>
      </c>
      <c r="AP87" s="122" t="str">
        <f ca="1">空き状況確認テーブル!AP93</f>
        <v>△</v>
      </c>
      <c r="AQ87" s="122" t="str">
        <f ca="1">空き状況確認テーブル!AQ93</f>
        <v>△</v>
      </c>
      <c r="AR87" s="219" t="str">
        <f ca="1">IF(COUNTIF(空き状況確認テーブル!AR93:AT93,"×")&lt;&gt;0,"×",IF(COUNTIF(空き状況確認テーブル!AR93:AT93,"△")&lt;&gt;0,"△",IF(COUNTIF(空き状況確認テーブル!AR93:AT93,"△")&lt;&gt;0,"△","〇")))</f>
        <v>×</v>
      </c>
      <c r="AS87" s="220"/>
      <c r="AT87" s="221"/>
      <c r="AU87" s="222" t="str">
        <f ca="1">IF(COUNTIF(空き状況確認テーブル!AU93:AX93,"×")&lt;&gt;0,"×",IF(COUNTIF(空き状況確認テーブル!AU93:AX93,"△")&lt;&gt;0,"△",IF(COUNTIF(空き状況確認テーブル!AU93:AX93,"△")&lt;&gt;0,"△","〇")))</f>
        <v>×</v>
      </c>
      <c r="AV87" s="222"/>
      <c r="AW87" s="222"/>
      <c r="AX87" s="222"/>
      <c r="AY87" s="222" t="str">
        <f ca="1">IF(COUNTIF(空き状況確認テーブル!AY93:BB93,"×")&lt;&gt;0,"×",IF(COUNTIF(空き状況確認テーブル!AY93:BB93,"△")&lt;&gt;0,"△",IF(COUNTIF(空き状況確認テーブル!AY93:BB93,"△")&lt;&gt;0,"△","〇")))</f>
        <v>×</v>
      </c>
      <c r="AZ87" s="222"/>
      <c r="BA87" s="222"/>
      <c r="BB87" s="222"/>
      <c r="BC87" s="222" t="str">
        <f ca="1">IF(COUNTIF(空き状況確認テーブル!BC93:BF93,"×")&lt;&gt;0,"×",IF(COUNTIF(空き状況確認テーブル!BC93:BF93,"△")&lt;&gt;0,"△",IF(COUNTIF(空き状況確認テーブル!BC93:BF93,"△")&lt;&gt;0,"△","〇")))</f>
        <v>×</v>
      </c>
      <c r="BD87" s="222"/>
      <c r="BE87" s="222"/>
      <c r="BF87" s="222"/>
      <c r="BG87" s="219" t="str">
        <f ca="1">IF(COUNTIF(空き状況確認テーブル!BG93:BI93,"×")&lt;&gt;0,"×",IF(COUNTIF(空き状況確認テーブル!BG93:BI93,"△")&lt;&gt;0,"△",IF(COUNTIF(空き状況確認テーブル!BG93:BI93,"△")&lt;&gt;0,"△","〇")))</f>
        <v>△</v>
      </c>
      <c r="BH87" s="220"/>
      <c r="BI87" s="223"/>
      <c r="BJ87" s="121" t="str">
        <f ca="1">空き状況確認テーブル!BJ93</f>
        <v>△</v>
      </c>
      <c r="BK87" s="122" t="str">
        <f ca="1">空き状況確認テーブル!BK93</f>
        <v>△</v>
      </c>
      <c r="BL87" s="122" t="str">
        <f ca="1">空き状況確認テーブル!BL93</f>
        <v>△</v>
      </c>
      <c r="BM87" s="122" t="str">
        <f ca="1">空き状況確認テーブル!BM93</f>
        <v>△</v>
      </c>
      <c r="BN87" s="122" t="str">
        <f ca="1">空き状況確認テーブル!BN93</f>
        <v>△</v>
      </c>
      <c r="BO87" s="122" t="str">
        <f ca="1">空き状況確認テーブル!BO93</f>
        <v>△</v>
      </c>
      <c r="BP87" s="219" t="str">
        <f ca="1">IF(COUNTIF(空き状況確認テーブル!BP93:BR93,"×")&lt;&gt;0,"×",IF(COUNTIF(空き状況確認テーブル!BP93:BR93,"△")&lt;&gt;0,"△",IF(COUNTIF(空き状況確認テーブル!BP93:BR93,"△")&lt;&gt;0,"△","〇")))</f>
        <v>×</v>
      </c>
      <c r="BQ87" s="220"/>
      <c r="BR87" s="221"/>
      <c r="BS87" s="222" t="str">
        <f ca="1">IF(COUNTIF(空き状況確認テーブル!BS93:BV93,"×")&lt;&gt;0,"×",IF(COUNTIF(空き状況確認テーブル!BS93:BV93,"△")&lt;&gt;0,"△",IF(COUNTIF(空き状況確認テーブル!BS93:BV93,"△")&lt;&gt;0,"△","〇")))</f>
        <v>×</v>
      </c>
      <c r="BT87" s="222"/>
      <c r="BU87" s="222"/>
      <c r="BV87" s="222"/>
      <c r="BW87" s="222" t="str">
        <f ca="1">IF(COUNTIF(空き状況確認テーブル!BW93:BZ93,"×")&lt;&gt;0,"×",IF(COUNTIF(空き状況確認テーブル!BW93:BZ93,"△")&lt;&gt;0,"△",IF(COUNTIF(空き状況確認テーブル!BW93:BZ93,"△")&lt;&gt;0,"△","〇")))</f>
        <v>×</v>
      </c>
      <c r="BX87" s="222"/>
      <c r="BY87" s="222"/>
      <c r="BZ87" s="222"/>
      <c r="CA87" s="222" t="str">
        <f ca="1">IF(COUNTIF(空き状況確認テーブル!CA93:CD93,"×")&lt;&gt;0,"×",IF(COUNTIF(空き状況確認テーブル!CA93:CD93,"△")&lt;&gt;0,"△",IF(COUNTIF(空き状況確認テーブル!CA93:CD93,"△")&lt;&gt;0,"△","〇")))</f>
        <v>×</v>
      </c>
      <c r="CB87" s="222"/>
      <c r="CC87" s="222"/>
      <c r="CD87" s="222"/>
      <c r="CE87" s="219" t="str">
        <f ca="1">IF(COUNTIF(空き状況確認テーブル!CE93:CG93,"×")&lt;&gt;0,"×",IF(COUNTIF(空き状況確認テーブル!CE93:CG93,"△")&lt;&gt;0,"△",IF(COUNTIF(空き状況確認テーブル!CE93:CG93,"△")&lt;&gt;0,"△","〇")))</f>
        <v>△</v>
      </c>
      <c r="CF87" s="220"/>
      <c r="CG87" s="223"/>
      <c r="CH87" s="187" t="str">
        <f ca="1">空き状況確認テーブル!CH93</f>
        <v>△</v>
      </c>
      <c r="CI87" s="122" t="str">
        <f ca="1">空き状況確認テーブル!CI93</f>
        <v>△</v>
      </c>
      <c r="CJ87" s="122" t="str">
        <f ca="1">空き状況確認テーブル!CJ93</f>
        <v>△</v>
      </c>
      <c r="CK87" s="122" t="str">
        <f ca="1">空き状況確認テーブル!CK93</f>
        <v>△</v>
      </c>
      <c r="CL87" s="122" t="str">
        <f ca="1">空き状況確認テーブル!CL93</f>
        <v>△</v>
      </c>
      <c r="CM87" s="122" t="str">
        <f ca="1">空き状況確認テーブル!CM93</f>
        <v>△</v>
      </c>
      <c r="CN87" s="219" t="str">
        <f ca="1">IF(COUNTIF(空き状況確認テーブル!CN93:CP93,"×")&lt;&gt;0,"×",IF(COUNTIF(空き状況確認テーブル!CN93:CP93,"△")&lt;&gt;0,"△",IF(COUNTIF(空き状況確認テーブル!CN93:CP93,"△")&lt;&gt;0,"△","〇")))</f>
        <v>×</v>
      </c>
      <c r="CO87" s="220"/>
      <c r="CP87" s="221"/>
      <c r="CQ87" s="222" t="str">
        <f ca="1">IF(COUNTIF(空き状況確認テーブル!CQ93:CT93,"×")&lt;&gt;0,"×",IF(COUNTIF(空き状況確認テーブル!CQ93:CT93,"△")&lt;&gt;0,"△",IF(COUNTIF(空き状況確認テーブル!CQ93:CT93,"△")&lt;&gt;0,"△","〇")))</f>
        <v>×</v>
      </c>
      <c r="CR87" s="222"/>
      <c r="CS87" s="222"/>
      <c r="CT87" s="222"/>
      <c r="CU87" s="222" t="str">
        <f ca="1">IF(COUNTIF(空き状況確認テーブル!CU93:CX93,"×")&lt;&gt;0,"×",IF(COUNTIF(空き状況確認テーブル!CU93:CX93,"△")&lt;&gt;0,"△",IF(COUNTIF(空き状況確認テーブル!CU93:CX93,"△")&lt;&gt;0,"△","〇")))</f>
        <v>×</v>
      </c>
      <c r="CV87" s="222"/>
      <c r="CW87" s="222"/>
      <c r="CX87" s="222"/>
      <c r="CY87" s="222" t="str">
        <f ca="1">IF(COUNTIF(空き状況確認テーブル!CY93:DB93,"×")&lt;&gt;0,"×",IF(COUNTIF(空き状況確認テーブル!CY93:DB93,"△")&lt;&gt;0,"△",IF(COUNTIF(空き状況確認テーブル!CY93:DB93,"△")&lt;&gt;0,"△","〇")))</f>
        <v>×</v>
      </c>
      <c r="CZ87" s="222"/>
      <c r="DA87" s="222"/>
      <c r="DB87" s="222"/>
      <c r="DC87" s="219" t="str">
        <f ca="1">IF(COUNTIF(空き状況確認テーブル!DC93:DE93,"×")&lt;&gt;0,"×",IF(COUNTIF(空き状況確認テーブル!DC93:DE93,"△")&lt;&gt;0,"△",IF(COUNTIF(空き状況確認テーブル!DC93:DE93,"△")&lt;&gt;0,"△","〇")))</f>
        <v>△</v>
      </c>
      <c r="DD87" s="220"/>
      <c r="DE87" s="223"/>
      <c r="DF87" s="121" t="str">
        <f ca="1">空き状況確認テーブル!DF93</f>
        <v>△</v>
      </c>
      <c r="DG87" s="122" t="str">
        <f ca="1">空き状況確認テーブル!DG93</f>
        <v>△</v>
      </c>
      <c r="DH87" s="122" t="str">
        <f ca="1">空き状況確認テーブル!DH93</f>
        <v>△</v>
      </c>
      <c r="DI87" s="122" t="str">
        <f ca="1">空き状況確認テーブル!DI93</f>
        <v>△</v>
      </c>
      <c r="DJ87" s="122" t="str">
        <f ca="1">空き状況確認テーブル!DJ93</f>
        <v>△</v>
      </c>
      <c r="DK87" s="122" t="str">
        <f ca="1">空き状況確認テーブル!DK93</f>
        <v>△</v>
      </c>
      <c r="DL87" s="219" t="str">
        <f ca="1">IF(COUNTIF(空き状況確認テーブル!DL93:DN93,"×")&lt;&gt;0,"×",IF(COUNTIF(空き状況確認テーブル!DL93:DN93,"△")&lt;&gt;0,"△",IF(COUNTIF(空き状況確認テーブル!DL93:DN93,"△")&lt;&gt;0,"△","〇")))</f>
        <v>×</v>
      </c>
      <c r="DM87" s="220"/>
      <c r="DN87" s="221"/>
      <c r="DO87" s="222" t="str">
        <f ca="1">IF(COUNTIF(空き状況確認テーブル!DO93:DR93,"×")&lt;&gt;0,"×",IF(COUNTIF(空き状況確認テーブル!DO93:DR93,"△")&lt;&gt;0,"△",IF(COUNTIF(空き状況確認テーブル!DO93:DR93,"△")&lt;&gt;0,"△","〇")))</f>
        <v>×</v>
      </c>
      <c r="DP87" s="222"/>
      <c r="DQ87" s="222"/>
      <c r="DR87" s="222"/>
      <c r="DS87" s="222" t="str">
        <f ca="1">IF(COUNTIF(空き状況確認テーブル!DS93:DV93,"×")&lt;&gt;0,"×",IF(COUNTIF(空き状況確認テーブル!DS93:DV93,"△")&lt;&gt;0,"△",IF(COUNTIF(空き状況確認テーブル!DS93:DV93,"△")&lt;&gt;0,"△","〇")))</f>
        <v>×</v>
      </c>
      <c r="DT87" s="222"/>
      <c r="DU87" s="222"/>
      <c r="DV87" s="222"/>
      <c r="DW87" s="222" t="str">
        <f ca="1">IF(COUNTIF(空き状況確認テーブル!DW93:DZ93,"×")&lt;&gt;0,"×",IF(COUNTIF(空き状況確認テーブル!DW93:DZ93,"△")&lt;&gt;0,"△",IF(COUNTIF(空き状況確認テーブル!DW93:DZ93,"△")&lt;&gt;0,"△","〇")))</f>
        <v>×</v>
      </c>
      <c r="DX87" s="222"/>
      <c r="DY87" s="222"/>
      <c r="DZ87" s="222"/>
      <c r="EA87" s="219" t="str">
        <f ca="1">IF(COUNTIF(空き状況確認テーブル!EA93:EC93,"×")&lt;&gt;0,"×",IF(COUNTIF(空き状況確認テーブル!EA93:EC93,"△")&lt;&gt;0,"△",IF(COUNTIF(空き状況確認テーブル!EA93:EC93,"△")&lt;&gt;0,"△","〇")))</f>
        <v>△</v>
      </c>
      <c r="EB87" s="220"/>
      <c r="EC87" s="223"/>
      <c r="ED87" s="121" t="str">
        <f ca="1">空き状況確認テーブル!ED93</f>
        <v>×</v>
      </c>
      <c r="EE87" s="122" t="str">
        <f ca="1">空き状況確認テーブル!EE93</f>
        <v>×</v>
      </c>
      <c r="EF87" s="122" t="str">
        <f ca="1">空き状況確認テーブル!EF93</f>
        <v>×</v>
      </c>
      <c r="EG87" s="122" t="str">
        <f ca="1">空き状況確認テーブル!EG93</f>
        <v>×</v>
      </c>
      <c r="EH87" s="122" t="str">
        <f ca="1">空き状況確認テーブル!EH93</f>
        <v>×</v>
      </c>
      <c r="EI87" s="122" t="str">
        <f ca="1">空き状況確認テーブル!EI93</f>
        <v>×</v>
      </c>
      <c r="EJ87" s="219" t="str">
        <f ca="1">IF(COUNTIF(空き状況確認テーブル!EJ93:EL93,"×")&lt;&gt;0,"×",IF(COUNTIF(空き状況確認テーブル!EJ93:EL93,"△")&lt;&gt;0,"△",IF(COUNTIF(空き状況確認テーブル!EJ93:EL93,"△")&lt;&gt;0,"△","〇")))</f>
        <v>×</v>
      </c>
      <c r="EK87" s="220"/>
      <c r="EL87" s="221"/>
      <c r="EM87" s="222" t="str">
        <f ca="1">IF(COUNTIF(空き状況確認テーブル!EM93:EP93,"×")&lt;&gt;0,"×",IF(COUNTIF(空き状況確認テーブル!EM93:EP93,"△")&lt;&gt;0,"△",IF(COUNTIF(空き状況確認テーブル!EM93:EP93,"△")&lt;&gt;0,"△","〇")))</f>
        <v>×</v>
      </c>
      <c r="EN87" s="222"/>
      <c r="EO87" s="222"/>
      <c r="EP87" s="222"/>
      <c r="EQ87" s="222" t="str">
        <f ca="1">IF(COUNTIF(空き状況確認テーブル!EQ93:ET93,"×")&lt;&gt;0,"×",IF(COUNTIF(空き状況確認テーブル!EQ93:ET93,"△")&lt;&gt;0,"△",IF(COUNTIF(空き状況確認テーブル!EQ93:ET93,"△")&lt;&gt;0,"△","〇")))</f>
        <v>×</v>
      </c>
      <c r="ER87" s="222"/>
      <c r="ES87" s="222"/>
      <c r="ET87" s="222"/>
      <c r="EU87" s="222" t="str">
        <f ca="1">IF(COUNTIF(空き状況確認テーブル!EU93:EX93,"×")&lt;&gt;0,"×",IF(COUNTIF(空き状況確認テーブル!EU93:EX93,"△")&lt;&gt;0,"△",IF(COUNTIF(空き状況確認テーブル!EU93:EX93,"△")&lt;&gt;0,"△","〇")))</f>
        <v>×</v>
      </c>
      <c r="EV87" s="222"/>
      <c r="EW87" s="222"/>
      <c r="EX87" s="222"/>
      <c r="EY87" s="219" t="str">
        <f ca="1">IF(COUNTIF(空き状況確認テーブル!EY93:FA93,"×")&lt;&gt;0,"×",IF(COUNTIF(空き状況確認テーブル!EY93:FA93,"△")&lt;&gt;0,"△",IF(COUNTIF(空き状況確認テーブル!EY93:FA93,"△")&lt;&gt;0,"△","〇")))</f>
        <v>×</v>
      </c>
      <c r="EZ87" s="220"/>
      <c r="FA87" s="223"/>
      <c r="FB87" s="121" t="str">
        <f ca="1">空き状況確認テーブル!FB93</f>
        <v>×</v>
      </c>
      <c r="FC87" s="122" t="str">
        <f ca="1">空き状況確認テーブル!FC93</f>
        <v>×</v>
      </c>
      <c r="FD87" s="122" t="str">
        <f ca="1">空き状況確認テーブル!FD93</f>
        <v>×</v>
      </c>
      <c r="FE87" s="122" t="str">
        <f ca="1">空き状況確認テーブル!FE93</f>
        <v>×</v>
      </c>
      <c r="FF87" s="122" t="str">
        <f ca="1">空き状況確認テーブル!FF93</f>
        <v>×</v>
      </c>
      <c r="FG87" s="122" t="str">
        <f ca="1">空き状況確認テーブル!FG93</f>
        <v>×</v>
      </c>
      <c r="FH87" s="219" t="str">
        <f ca="1">IF(COUNTIF(空き状況確認テーブル!FH93:FJ93,"×")&lt;&gt;0,"×",IF(COUNTIF(空き状況確認テーブル!FH93:FJ93,"△")&lt;&gt;0,"△",IF(COUNTIF(空き状況確認テーブル!FH93:FJ93,"△")&lt;&gt;0,"△","〇")))</f>
        <v>×</v>
      </c>
      <c r="FI87" s="220"/>
      <c r="FJ87" s="221"/>
      <c r="FK87" s="222" t="str">
        <f ca="1">IF(COUNTIF(空き状況確認テーブル!FK93:FN93,"×")&lt;&gt;0,"×",IF(COUNTIF(空き状況確認テーブル!FK93:FN93,"△")&lt;&gt;0,"△",IF(COUNTIF(空き状況確認テーブル!FK93:FN93,"△")&lt;&gt;0,"△","〇")))</f>
        <v>×</v>
      </c>
      <c r="FL87" s="222"/>
      <c r="FM87" s="222"/>
      <c r="FN87" s="222"/>
      <c r="FO87" s="222" t="str">
        <f ca="1">IF(COUNTIF(空き状況確認テーブル!FO93:FR93,"×")&lt;&gt;0,"×",IF(COUNTIF(空き状況確認テーブル!FO93:FR93,"△")&lt;&gt;0,"△",IF(COUNTIF(空き状況確認テーブル!FO93:FR93,"△")&lt;&gt;0,"△","〇")))</f>
        <v>×</v>
      </c>
      <c r="FP87" s="222"/>
      <c r="FQ87" s="222"/>
      <c r="FR87" s="222"/>
      <c r="FS87" s="222" t="str">
        <f ca="1">IF(COUNTIF(空き状況確認テーブル!FS93:FV93,"×")&lt;&gt;0,"×",IF(COUNTIF(空き状況確認テーブル!FS93:FV93,"△")&lt;&gt;0,"△",IF(COUNTIF(空き状況確認テーブル!FS93:FV93,"△")&lt;&gt;0,"△","〇")))</f>
        <v>×</v>
      </c>
      <c r="FT87" s="222"/>
      <c r="FU87" s="222"/>
      <c r="FV87" s="222"/>
      <c r="FW87" s="219" t="str">
        <f ca="1">IF(COUNTIF(空き状況確認テーブル!FW93:FY93,"×")&lt;&gt;0,"×",IF(COUNTIF(空き状況確認テーブル!FW93:FY93,"△")&lt;&gt;0,"△",IF(COUNTIF(空き状況確認テーブル!FW93:FY93,"△")&lt;&gt;0,"△","〇")))</f>
        <v>×</v>
      </c>
      <c r="FX87" s="220"/>
      <c r="FY87" s="223"/>
    </row>
    <row r="88" spans="1:181">
      <c r="A88" s="17"/>
      <c r="B88" s="164" t="s">
        <v>363</v>
      </c>
      <c r="C88" s="203" t="s">
        <v>286</v>
      </c>
      <c r="D88" s="11" t="s">
        <v>260</v>
      </c>
      <c r="E88" s="10" t="str">
        <f>INDEX(施設情報!$D$1:$D$1000,MATCH(D88,施設情報!$C$1:$C$1000,0))</f>
        <v>1</v>
      </c>
      <c r="F88" s="11" t="s">
        <v>275</v>
      </c>
      <c r="G88" s="8" t="str">
        <f t="shared" si="29"/>
        <v>114-46391</v>
      </c>
      <c r="H88" s="10" t="str">
        <f t="shared" si="30"/>
        <v>114-46392</v>
      </c>
      <c r="I88" s="10" t="str">
        <f t="shared" si="31"/>
        <v>114-46393</v>
      </c>
      <c r="J88" s="10" t="str">
        <f t="shared" si="32"/>
        <v>114-46394</v>
      </c>
      <c r="K88" s="10" t="str">
        <f t="shared" si="33"/>
        <v>114-46395</v>
      </c>
      <c r="L88" s="10" t="str">
        <f t="shared" si="34"/>
        <v>114-46396</v>
      </c>
      <c r="M88" s="10" t="str">
        <f t="shared" si="35"/>
        <v>114-46397</v>
      </c>
      <c r="N88" s="121" t="str">
        <f ca="1">空き状況確認テーブル!N94</f>
        <v>△</v>
      </c>
      <c r="O88" s="122" t="str">
        <f ca="1">空き状況確認テーブル!O94</f>
        <v>△</v>
      </c>
      <c r="P88" s="122" t="str">
        <f ca="1">空き状況確認テーブル!P94</f>
        <v>△</v>
      </c>
      <c r="Q88" s="122" t="str">
        <f ca="1">空き状況確認テーブル!Q94</f>
        <v>△</v>
      </c>
      <c r="R88" s="122" t="str">
        <f ca="1">空き状況確認テーブル!R94</f>
        <v>△</v>
      </c>
      <c r="S88" s="122" t="str">
        <f ca="1">空き状況確認テーブル!S94</f>
        <v>△</v>
      </c>
      <c r="T88" s="219" t="str">
        <f ca="1">IF(COUNTIF(空き状況確認テーブル!T94:V94,"×")&lt;&gt;0,"×",IF(COUNTIF(空き状況確認テーブル!T94:V94,"△")&lt;&gt;0,"△",IF(COUNTIF(空き状況確認テーブル!T94:V94,"△")&lt;&gt;0,"△","〇")))</f>
        <v>×</v>
      </c>
      <c r="U88" s="220"/>
      <c r="V88" s="221"/>
      <c r="W88" s="222" t="str">
        <f ca="1">IF(COUNTIF(空き状況確認テーブル!W94:Z94,"×")&lt;&gt;0,"×",IF(COUNTIF(空き状況確認テーブル!W94:Z94,"△")&lt;&gt;0,"△",IF(COUNTIF(空き状況確認テーブル!W94:Z94,"△")&lt;&gt;0,"△","〇")))</f>
        <v>×</v>
      </c>
      <c r="X88" s="222"/>
      <c r="Y88" s="222"/>
      <c r="Z88" s="222"/>
      <c r="AA88" s="222" t="str">
        <f ca="1">IF(COUNTIF(空き状況確認テーブル!AA94:AD94,"×")&lt;&gt;0,"×",IF(COUNTIF(空き状況確認テーブル!AA94:AD94,"△")&lt;&gt;0,"△",IF(COUNTIF(空き状況確認テーブル!AA94:AD94,"△")&lt;&gt;0,"△","〇")))</f>
        <v>×</v>
      </c>
      <c r="AB88" s="222"/>
      <c r="AC88" s="222"/>
      <c r="AD88" s="222"/>
      <c r="AE88" s="222" t="str">
        <f ca="1">IF(COUNTIF(空き状況確認テーブル!AE94:AH94,"×")&lt;&gt;0,"×",IF(COUNTIF(空き状況確認テーブル!AE94:AH94,"△")&lt;&gt;0,"△",IF(COUNTIF(空き状況確認テーブル!AE94:AH94,"△")&lt;&gt;0,"△","〇")))</f>
        <v>×</v>
      </c>
      <c r="AF88" s="222"/>
      <c r="AG88" s="222"/>
      <c r="AH88" s="222"/>
      <c r="AI88" s="219" t="str">
        <f ca="1">IF(COUNTIF(空き状況確認テーブル!AI94:AK94,"×")&lt;&gt;0,"×",IF(COUNTIF(空き状況確認テーブル!AI94:AK94,"△")&lt;&gt;0,"△",IF(COUNTIF(空き状況確認テーブル!AI94:AK94,"△")&lt;&gt;0,"△","〇")))</f>
        <v>△</v>
      </c>
      <c r="AJ88" s="220"/>
      <c r="AK88" s="223"/>
      <c r="AL88" s="121" t="str">
        <f ca="1">空き状況確認テーブル!AL94</f>
        <v>△</v>
      </c>
      <c r="AM88" s="122" t="str">
        <f ca="1">空き状況確認テーブル!AM94</f>
        <v>△</v>
      </c>
      <c r="AN88" s="122" t="str">
        <f ca="1">空き状況確認テーブル!AN94</f>
        <v>△</v>
      </c>
      <c r="AO88" s="122" t="str">
        <f ca="1">空き状況確認テーブル!AO94</f>
        <v>△</v>
      </c>
      <c r="AP88" s="122" t="str">
        <f ca="1">空き状況確認テーブル!AP94</f>
        <v>△</v>
      </c>
      <c r="AQ88" s="122" t="str">
        <f ca="1">空き状況確認テーブル!AQ94</f>
        <v>△</v>
      </c>
      <c r="AR88" s="219" t="str">
        <f ca="1">IF(COUNTIF(空き状況確認テーブル!AR94:AT94,"×")&lt;&gt;0,"×",IF(COUNTIF(空き状況確認テーブル!AR94:AT94,"△")&lt;&gt;0,"△",IF(COUNTIF(空き状況確認テーブル!AR94:AT94,"△")&lt;&gt;0,"△","〇")))</f>
        <v>×</v>
      </c>
      <c r="AS88" s="220"/>
      <c r="AT88" s="221"/>
      <c r="AU88" s="222" t="str">
        <f ca="1">IF(COUNTIF(空き状況確認テーブル!AU94:AX94,"×")&lt;&gt;0,"×",IF(COUNTIF(空き状況確認テーブル!AU94:AX94,"△")&lt;&gt;0,"△",IF(COUNTIF(空き状況確認テーブル!AU94:AX94,"△")&lt;&gt;0,"△","〇")))</f>
        <v>×</v>
      </c>
      <c r="AV88" s="222"/>
      <c r="AW88" s="222"/>
      <c r="AX88" s="222"/>
      <c r="AY88" s="222" t="str">
        <f ca="1">IF(COUNTIF(空き状況確認テーブル!AY94:BB94,"×")&lt;&gt;0,"×",IF(COUNTIF(空き状況確認テーブル!AY94:BB94,"△")&lt;&gt;0,"△",IF(COUNTIF(空き状況確認テーブル!AY94:BB94,"△")&lt;&gt;0,"△","〇")))</f>
        <v>×</v>
      </c>
      <c r="AZ88" s="222"/>
      <c r="BA88" s="222"/>
      <c r="BB88" s="222"/>
      <c r="BC88" s="222" t="str">
        <f ca="1">IF(COUNTIF(空き状況確認テーブル!BC94:BF94,"×")&lt;&gt;0,"×",IF(COUNTIF(空き状況確認テーブル!BC94:BF94,"△")&lt;&gt;0,"△",IF(COUNTIF(空き状況確認テーブル!BC94:BF94,"△")&lt;&gt;0,"△","〇")))</f>
        <v>×</v>
      </c>
      <c r="BD88" s="222"/>
      <c r="BE88" s="222"/>
      <c r="BF88" s="222"/>
      <c r="BG88" s="219" t="str">
        <f ca="1">IF(COUNTIF(空き状況確認テーブル!BG94:BI94,"×")&lt;&gt;0,"×",IF(COUNTIF(空き状況確認テーブル!BG94:BI94,"△")&lt;&gt;0,"△",IF(COUNTIF(空き状況確認テーブル!BG94:BI94,"△")&lt;&gt;0,"△","〇")))</f>
        <v>△</v>
      </c>
      <c r="BH88" s="220"/>
      <c r="BI88" s="223"/>
      <c r="BJ88" s="121" t="str">
        <f ca="1">空き状況確認テーブル!BJ94</f>
        <v>△</v>
      </c>
      <c r="BK88" s="122" t="str">
        <f ca="1">空き状況確認テーブル!BK94</f>
        <v>△</v>
      </c>
      <c r="BL88" s="122" t="str">
        <f ca="1">空き状況確認テーブル!BL94</f>
        <v>△</v>
      </c>
      <c r="BM88" s="122" t="str">
        <f ca="1">空き状況確認テーブル!BM94</f>
        <v>△</v>
      </c>
      <c r="BN88" s="122" t="str">
        <f ca="1">空き状況確認テーブル!BN94</f>
        <v>△</v>
      </c>
      <c r="BO88" s="122" t="str">
        <f ca="1">空き状況確認テーブル!BO94</f>
        <v>△</v>
      </c>
      <c r="BP88" s="219" t="str">
        <f ca="1">IF(COUNTIF(空き状況確認テーブル!BP94:BR94,"×")&lt;&gt;0,"×",IF(COUNTIF(空き状況確認テーブル!BP94:BR94,"△")&lt;&gt;0,"△",IF(COUNTIF(空き状況確認テーブル!BP94:BR94,"△")&lt;&gt;0,"△","〇")))</f>
        <v>×</v>
      </c>
      <c r="BQ88" s="220"/>
      <c r="BR88" s="221"/>
      <c r="BS88" s="222" t="str">
        <f ca="1">IF(COUNTIF(空き状況確認テーブル!BS94:BV94,"×")&lt;&gt;0,"×",IF(COUNTIF(空き状況確認テーブル!BS94:BV94,"△")&lt;&gt;0,"△",IF(COUNTIF(空き状況確認テーブル!BS94:BV94,"△")&lt;&gt;0,"△","〇")))</f>
        <v>×</v>
      </c>
      <c r="BT88" s="222"/>
      <c r="BU88" s="222"/>
      <c r="BV88" s="222"/>
      <c r="BW88" s="222" t="str">
        <f ca="1">IF(COUNTIF(空き状況確認テーブル!BW94:BZ94,"×")&lt;&gt;0,"×",IF(COUNTIF(空き状況確認テーブル!BW94:BZ94,"△")&lt;&gt;0,"△",IF(COUNTIF(空き状況確認テーブル!BW94:BZ94,"△")&lt;&gt;0,"△","〇")))</f>
        <v>×</v>
      </c>
      <c r="BX88" s="222"/>
      <c r="BY88" s="222"/>
      <c r="BZ88" s="222"/>
      <c r="CA88" s="222" t="str">
        <f ca="1">IF(COUNTIF(空き状況確認テーブル!CA94:CD94,"×")&lt;&gt;0,"×",IF(COUNTIF(空き状況確認テーブル!CA94:CD94,"△")&lt;&gt;0,"△",IF(COUNTIF(空き状況確認テーブル!CA94:CD94,"△")&lt;&gt;0,"△","〇")))</f>
        <v>×</v>
      </c>
      <c r="CB88" s="222"/>
      <c r="CC88" s="222"/>
      <c r="CD88" s="222"/>
      <c r="CE88" s="219" t="str">
        <f ca="1">IF(COUNTIF(空き状況確認テーブル!CE94:CG94,"×")&lt;&gt;0,"×",IF(COUNTIF(空き状況確認テーブル!CE94:CG94,"△")&lt;&gt;0,"△",IF(COUNTIF(空き状況確認テーブル!CE94:CG94,"△")&lt;&gt;0,"△","〇")))</f>
        <v>△</v>
      </c>
      <c r="CF88" s="220"/>
      <c r="CG88" s="223"/>
      <c r="CH88" s="187" t="str">
        <f ca="1">空き状況確認テーブル!CH94</f>
        <v>△</v>
      </c>
      <c r="CI88" s="122" t="str">
        <f ca="1">空き状況確認テーブル!CI94</f>
        <v>△</v>
      </c>
      <c r="CJ88" s="122" t="str">
        <f ca="1">空き状況確認テーブル!CJ94</f>
        <v>△</v>
      </c>
      <c r="CK88" s="122" t="str">
        <f ca="1">空き状況確認テーブル!CK94</f>
        <v>△</v>
      </c>
      <c r="CL88" s="122" t="str">
        <f ca="1">空き状況確認テーブル!CL94</f>
        <v>△</v>
      </c>
      <c r="CM88" s="122" t="str">
        <f ca="1">空き状況確認テーブル!CM94</f>
        <v>△</v>
      </c>
      <c r="CN88" s="219" t="str">
        <f ca="1">IF(COUNTIF(空き状況確認テーブル!CN94:CP94,"×")&lt;&gt;0,"×",IF(COUNTIF(空き状況確認テーブル!CN94:CP94,"△")&lt;&gt;0,"△",IF(COUNTIF(空き状況確認テーブル!CN94:CP94,"△")&lt;&gt;0,"△","〇")))</f>
        <v>×</v>
      </c>
      <c r="CO88" s="220"/>
      <c r="CP88" s="221"/>
      <c r="CQ88" s="222" t="str">
        <f ca="1">IF(COUNTIF(空き状況確認テーブル!CQ94:CT94,"×")&lt;&gt;0,"×",IF(COUNTIF(空き状況確認テーブル!CQ94:CT94,"△")&lt;&gt;0,"△",IF(COUNTIF(空き状況確認テーブル!CQ94:CT94,"△")&lt;&gt;0,"△","〇")))</f>
        <v>×</v>
      </c>
      <c r="CR88" s="222"/>
      <c r="CS88" s="222"/>
      <c r="CT88" s="222"/>
      <c r="CU88" s="222" t="str">
        <f ca="1">IF(COUNTIF(空き状況確認テーブル!CU94:CX94,"×")&lt;&gt;0,"×",IF(COUNTIF(空き状況確認テーブル!CU94:CX94,"△")&lt;&gt;0,"△",IF(COUNTIF(空き状況確認テーブル!CU94:CX94,"△")&lt;&gt;0,"△","〇")))</f>
        <v>×</v>
      </c>
      <c r="CV88" s="222"/>
      <c r="CW88" s="222"/>
      <c r="CX88" s="222"/>
      <c r="CY88" s="222" t="str">
        <f ca="1">IF(COUNTIF(空き状況確認テーブル!CY94:DB94,"×")&lt;&gt;0,"×",IF(COUNTIF(空き状況確認テーブル!CY94:DB94,"△")&lt;&gt;0,"△",IF(COUNTIF(空き状況確認テーブル!CY94:DB94,"△")&lt;&gt;0,"△","〇")))</f>
        <v>×</v>
      </c>
      <c r="CZ88" s="222"/>
      <c r="DA88" s="222"/>
      <c r="DB88" s="222"/>
      <c r="DC88" s="219" t="str">
        <f ca="1">IF(COUNTIF(空き状況確認テーブル!DC94:DE94,"×")&lt;&gt;0,"×",IF(COUNTIF(空き状況確認テーブル!DC94:DE94,"△")&lt;&gt;0,"△",IF(COUNTIF(空き状況確認テーブル!DC94:DE94,"△")&lt;&gt;0,"△","〇")))</f>
        <v>△</v>
      </c>
      <c r="DD88" s="220"/>
      <c r="DE88" s="223"/>
      <c r="DF88" s="121" t="str">
        <f ca="1">空き状況確認テーブル!DF94</f>
        <v>△</v>
      </c>
      <c r="DG88" s="122" t="str">
        <f ca="1">空き状況確認テーブル!DG94</f>
        <v>△</v>
      </c>
      <c r="DH88" s="122" t="str">
        <f ca="1">空き状況確認テーブル!DH94</f>
        <v>△</v>
      </c>
      <c r="DI88" s="122" t="str">
        <f ca="1">空き状況確認テーブル!DI94</f>
        <v>△</v>
      </c>
      <c r="DJ88" s="122" t="str">
        <f ca="1">空き状況確認テーブル!DJ94</f>
        <v>△</v>
      </c>
      <c r="DK88" s="122" t="str">
        <f ca="1">空き状況確認テーブル!DK94</f>
        <v>△</v>
      </c>
      <c r="DL88" s="219" t="str">
        <f ca="1">IF(COUNTIF(空き状況確認テーブル!DL94:DN94,"×")&lt;&gt;0,"×",IF(COUNTIF(空き状況確認テーブル!DL94:DN94,"△")&lt;&gt;0,"△",IF(COUNTIF(空き状況確認テーブル!DL94:DN94,"△")&lt;&gt;0,"△","〇")))</f>
        <v>×</v>
      </c>
      <c r="DM88" s="220"/>
      <c r="DN88" s="221"/>
      <c r="DO88" s="222" t="str">
        <f ca="1">IF(COUNTIF(空き状況確認テーブル!DO94:DR94,"×")&lt;&gt;0,"×",IF(COUNTIF(空き状況確認テーブル!DO94:DR94,"△")&lt;&gt;0,"△",IF(COUNTIF(空き状況確認テーブル!DO94:DR94,"△")&lt;&gt;0,"△","〇")))</f>
        <v>×</v>
      </c>
      <c r="DP88" s="222"/>
      <c r="DQ88" s="222"/>
      <c r="DR88" s="222"/>
      <c r="DS88" s="222" t="str">
        <f ca="1">IF(COUNTIF(空き状況確認テーブル!DS94:DV94,"×")&lt;&gt;0,"×",IF(COUNTIF(空き状況確認テーブル!DS94:DV94,"△")&lt;&gt;0,"△",IF(COUNTIF(空き状況確認テーブル!DS94:DV94,"△")&lt;&gt;0,"△","〇")))</f>
        <v>×</v>
      </c>
      <c r="DT88" s="222"/>
      <c r="DU88" s="222"/>
      <c r="DV88" s="222"/>
      <c r="DW88" s="222" t="str">
        <f ca="1">IF(COUNTIF(空き状況確認テーブル!DW94:DZ94,"×")&lt;&gt;0,"×",IF(COUNTIF(空き状況確認テーブル!DW94:DZ94,"△")&lt;&gt;0,"△",IF(COUNTIF(空き状況確認テーブル!DW94:DZ94,"△")&lt;&gt;0,"△","〇")))</f>
        <v>×</v>
      </c>
      <c r="DX88" s="222"/>
      <c r="DY88" s="222"/>
      <c r="DZ88" s="222"/>
      <c r="EA88" s="219" t="str">
        <f ca="1">IF(COUNTIF(空き状況確認テーブル!EA94:EC94,"×")&lt;&gt;0,"×",IF(COUNTIF(空き状況確認テーブル!EA94:EC94,"△")&lt;&gt;0,"△",IF(COUNTIF(空き状況確認テーブル!EA94:EC94,"△")&lt;&gt;0,"△","〇")))</f>
        <v>△</v>
      </c>
      <c r="EB88" s="220"/>
      <c r="EC88" s="223"/>
      <c r="ED88" s="121" t="str">
        <f ca="1">空き状況確認テーブル!ED94</f>
        <v>×</v>
      </c>
      <c r="EE88" s="122" t="str">
        <f ca="1">空き状況確認テーブル!EE94</f>
        <v>×</v>
      </c>
      <c r="EF88" s="122" t="str">
        <f ca="1">空き状況確認テーブル!EF94</f>
        <v>×</v>
      </c>
      <c r="EG88" s="122" t="str">
        <f ca="1">空き状況確認テーブル!EG94</f>
        <v>×</v>
      </c>
      <c r="EH88" s="122" t="str">
        <f ca="1">空き状況確認テーブル!EH94</f>
        <v>×</v>
      </c>
      <c r="EI88" s="122" t="str">
        <f ca="1">空き状況確認テーブル!EI94</f>
        <v>×</v>
      </c>
      <c r="EJ88" s="219" t="str">
        <f ca="1">IF(COUNTIF(空き状況確認テーブル!EJ94:EL94,"×")&lt;&gt;0,"×",IF(COUNTIF(空き状況確認テーブル!EJ94:EL94,"△")&lt;&gt;0,"△",IF(COUNTIF(空き状況確認テーブル!EJ94:EL94,"△")&lt;&gt;0,"△","〇")))</f>
        <v>×</v>
      </c>
      <c r="EK88" s="220"/>
      <c r="EL88" s="221"/>
      <c r="EM88" s="222" t="str">
        <f ca="1">IF(COUNTIF(空き状況確認テーブル!EM94:EP94,"×")&lt;&gt;0,"×",IF(COUNTIF(空き状況確認テーブル!EM94:EP94,"△")&lt;&gt;0,"△",IF(COUNTIF(空き状況確認テーブル!EM94:EP94,"△")&lt;&gt;0,"△","〇")))</f>
        <v>×</v>
      </c>
      <c r="EN88" s="222"/>
      <c r="EO88" s="222"/>
      <c r="EP88" s="222"/>
      <c r="EQ88" s="222" t="str">
        <f ca="1">IF(COUNTIF(空き状況確認テーブル!EQ94:ET94,"×")&lt;&gt;0,"×",IF(COUNTIF(空き状況確認テーブル!EQ94:ET94,"△")&lt;&gt;0,"△",IF(COUNTIF(空き状況確認テーブル!EQ94:ET94,"△")&lt;&gt;0,"△","〇")))</f>
        <v>×</v>
      </c>
      <c r="ER88" s="222"/>
      <c r="ES88" s="222"/>
      <c r="ET88" s="222"/>
      <c r="EU88" s="222" t="str">
        <f ca="1">IF(COUNTIF(空き状況確認テーブル!EU94:EX94,"×")&lt;&gt;0,"×",IF(COUNTIF(空き状況確認テーブル!EU94:EX94,"△")&lt;&gt;0,"△",IF(COUNTIF(空き状況確認テーブル!EU94:EX94,"△")&lt;&gt;0,"△","〇")))</f>
        <v>×</v>
      </c>
      <c r="EV88" s="222"/>
      <c r="EW88" s="222"/>
      <c r="EX88" s="222"/>
      <c r="EY88" s="219" t="str">
        <f ca="1">IF(COUNTIF(空き状況確認テーブル!EY94:FA94,"×")&lt;&gt;0,"×",IF(COUNTIF(空き状況確認テーブル!EY94:FA94,"△")&lt;&gt;0,"△",IF(COUNTIF(空き状況確認テーブル!EY94:FA94,"△")&lt;&gt;0,"△","〇")))</f>
        <v>×</v>
      </c>
      <c r="EZ88" s="220"/>
      <c r="FA88" s="223"/>
      <c r="FB88" s="121" t="str">
        <f ca="1">空き状況確認テーブル!FB94</f>
        <v>×</v>
      </c>
      <c r="FC88" s="122" t="str">
        <f ca="1">空き状況確認テーブル!FC94</f>
        <v>×</v>
      </c>
      <c r="FD88" s="122" t="str">
        <f ca="1">空き状況確認テーブル!FD94</f>
        <v>×</v>
      </c>
      <c r="FE88" s="122" t="str">
        <f ca="1">空き状況確認テーブル!FE94</f>
        <v>×</v>
      </c>
      <c r="FF88" s="122" t="str">
        <f ca="1">空き状況確認テーブル!FF94</f>
        <v>×</v>
      </c>
      <c r="FG88" s="122" t="str">
        <f ca="1">空き状況確認テーブル!FG94</f>
        <v>×</v>
      </c>
      <c r="FH88" s="219" t="str">
        <f ca="1">IF(COUNTIF(空き状況確認テーブル!FH94:FJ94,"×")&lt;&gt;0,"×",IF(COUNTIF(空き状況確認テーブル!FH94:FJ94,"△")&lt;&gt;0,"△",IF(COUNTIF(空き状況確認テーブル!FH94:FJ94,"△")&lt;&gt;0,"△","〇")))</f>
        <v>×</v>
      </c>
      <c r="FI88" s="220"/>
      <c r="FJ88" s="221"/>
      <c r="FK88" s="222" t="str">
        <f ca="1">IF(COUNTIF(空き状況確認テーブル!FK94:FN94,"×")&lt;&gt;0,"×",IF(COUNTIF(空き状況確認テーブル!FK94:FN94,"△")&lt;&gt;0,"△",IF(COUNTIF(空き状況確認テーブル!FK94:FN94,"△")&lt;&gt;0,"△","〇")))</f>
        <v>×</v>
      </c>
      <c r="FL88" s="222"/>
      <c r="FM88" s="222"/>
      <c r="FN88" s="222"/>
      <c r="FO88" s="222" t="str">
        <f ca="1">IF(COUNTIF(空き状況確認テーブル!FO94:FR94,"×")&lt;&gt;0,"×",IF(COUNTIF(空き状況確認テーブル!FO94:FR94,"△")&lt;&gt;0,"△",IF(COUNTIF(空き状況確認テーブル!FO94:FR94,"△")&lt;&gt;0,"△","〇")))</f>
        <v>×</v>
      </c>
      <c r="FP88" s="222"/>
      <c r="FQ88" s="222"/>
      <c r="FR88" s="222"/>
      <c r="FS88" s="222" t="str">
        <f ca="1">IF(COUNTIF(空き状況確認テーブル!FS94:FV94,"×")&lt;&gt;0,"×",IF(COUNTIF(空き状況確認テーブル!FS94:FV94,"△")&lt;&gt;0,"△",IF(COUNTIF(空き状況確認テーブル!FS94:FV94,"△")&lt;&gt;0,"△","〇")))</f>
        <v>×</v>
      </c>
      <c r="FT88" s="222"/>
      <c r="FU88" s="222"/>
      <c r="FV88" s="222"/>
      <c r="FW88" s="219" t="str">
        <f ca="1">IF(COUNTIF(空き状況確認テーブル!FW94:FY94,"×")&lt;&gt;0,"×",IF(COUNTIF(空き状況確認テーブル!FW94:FY94,"△")&lt;&gt;0,"△",IF(COUNTIF(空き状況確認テーブル!FW94:FY94,"△")&lt;&gt;0,"△","〇")))</f>
        <v>×</v>
      </c>
      <c r="FX88" s="220"/>
      <c r="FY88" s="223"/>
    </row>
    <row r="89" spans="1:181">
      <c r="A89" s="17"/>
      <c r="B89" s="164" t="s">
        <v>363</v>
      </c>
      <c r="C89" s="203" t="s">
        <v>282</v>
      </c>
      <c r="D89" s="11" t="s">
        <v>261</v>
      </c>
      <c r="E89" s="10" t="str">
        <f>INDEX(施設情報!$D$1:$D$1000,MATCH(D89,施設情報!$C$1:$C$1000,0))</f>
        <v>3</v>
      </c>
      <c r="F89" s="11" t="s">
        <v>275</v>
      </c>
      <c r="G89" s="8" t="str">
        <f t="shared" si="29"/>
        <v>115-46391</v>
      </c>
      <c r="H89" s="10" t="str">
        <f t="shared" si="30"/>
        <v>115-46392</v>
      </c>
      <c r="I89" s="10" t="str">
        <f t="shared" si="31"/>
        <v>115-46393</v>
      </c>
      <c r="J89" s="10" t="str">
        <f t="shared" si="32"/>
        <v>115-46394</v>
      </c>
      <c r="K89" s="10" t="str">
        <f t="shared" si="33"/>
        <v>115-46395</v>
      </c>
      <c r="L89" s="10" t="str">
        <f t="shared" si="34"/>
        <v>115-46396</v>
      </c>
      <c r="M89" s="10" t="str">
        <f t="shared" si="35"/>
        <v>115-46397</v>
      </c>
      <c r="N89" s="121" t="str">
        <f ca="1">空き状況確認テーブル!N95</f>
        <v>△</v>
      </c>
      <c r="O89" s="122" t="str">
        <f ca="1">空き状況確認テーブル!O95</f>
        <v>△</v>
      </c>
      <c r="P89" s="122" t="str">
        <f ca="1">空き状況確認テーブル!P95</f>
        <v>△</v>
      </c>
      <c r="Q89" s="122" t="str">
        <f ca="1">空き状況確認テーブル!Q95</f>
        <v>△</v>
      </c>
      <c r="R89" s="122" t="str">
        <f ca="1">空き状況確認テーブル!R95</f>
        <v>△</v>
      </c>
      <c r="S89" s="122" t="str">
        <f ca="1">空き状況確認テーブル!S95</f>
        <v>△</v>
      </c>
      <c r="T89" s="219" t="str">
        <f ca="1">IF(COUNTIF(空き状況確認テーブル!T95:V95,"×")&lt;&gt;0,"×",IF(COUNTIF(空き状況確認テーブル!T95:V95,"△")&lt;&gt;0,"△",IF(COUNTIF(空き状況確認テーブル!T95:V95,"△")&lt;&gt;0,"△","〇")))</f>
        <v>×</v>
      </c>
      <c r="U89" s="220"/>
      <c r="V89" s="221"/>
      <c r="W89" s="222" t="str">
        <f ca="1">IF(COUNTIF(空き状況確認テーブル!W95:Z95,"×")&lt;&gt;0,"×",IF(COUNTIF(空き状況確認テーブル!W95:Z95,"△")&lt;&gt;0,"△",IF(COUNTIF(空き状況確認テーブル!W95:Z95,"△")&lt;&gt;0,"△","〇")))</f>
        <v>×</v>
      </c>
      <c r="X89" s="222"/>
      <c r="Y89" s="222"/>
      <c r="Z89" s="222"/>
      <c r="AA89" s="222" t="str">
        <f ca="1">IF(COUNTIF(空き状況確認テーブル!AA95:AD95,"×")&lt;&gt;0,"×",IF(COUNTIF(空き状況確認テーブル!AA95:AD95,"△")&lt;&gt;0,"△",IF(COUNTIF(空き状況確認テーブル!AA95:AD95,"△")&lt;&gt;0,"△","〇")))</f>
        <v>×</v>
      </c>
      <c r="AB89" s="222"/>
      <c r="AC89" s="222"/>
      <c r="AD89" s="222"/>
      <c r="AE89" s="222" t="str">
        <f ca="1">IF(COUNTIF(空き状況確認テーブル!AE95:AH95,"×")&lt;&gt;0,"×",IF(COUNTIF(空き状況確認テーブル!AE95:AH95,"△")&lt;&gt;0,"△",IF(COUNTIF(空き状況確認テーブル!AE95:AH95,"△")&lt;&gt;0,"△","〇")))</f>
        <v>×</v>
      </c>
      <c r="AF89" s="222"/>
      <c r="AG89" s="222"/>
      <c r="AH89" s="222"/>
      <c r="AI89" s="219" t="str">
        <f ca="1">IF(COUNTIF(空き状況確認テーブル!AI95:AK95,"×")&lt;&gt;0,"×",IF(COUNTIF(空き状況確認テーブル!AI95:AK95,"△")&lt;&gt;0,"△",IF(COUNTIF(空き状況確認テーブル!AI95:AK95,"△")&lt;&gt;0,"△","〇")))</f>
        <v>△</v>
      </c>
      <c r="AJ89" s="220"/>
      <c r="AK89" s="223"/>
      <c r="AL89" s="121" t="str">
        <f ca="1">空き状況確認テーブル!AL95</f>
        <v>△</v>
      </c>
      <c r="AM89" s="122" t="str">
        <f ca="1">空き状況確認テーブル!AM95</f>
        <v>△</v>
      </c>
      <c r="AN89" s="122" t="str">
        <f ca="1">空き状況確認テーブル!AN95</f>
        <v>△</v>
      </c>
      <c r="AO89" s="122" t="str">
        <f ca="1">空き状況確認テーブル!AO95</f>
        <v>△</v>
      </c>
      <c r="AP89" s="122" t="str">
        <f ca="1">空き状況確認テーブル!AP95</f>
        <v>△</v>
      </c>
      <c r="AQ89" s="122" t="str">
        <f ca="1">空き状況確認テーブル!AQ95</f>
        <v>△</v>
      </c>
      <c r="AR89" s="219" t="str">
        <f ca="1">IF(COUNTIF(空き状況確認テーブル!AR95:AT95,"×")&lt;&gt;0,"×",IF(COUNTIF(空き状況確認テーブル!AR95:AT95,"△")&lt;&gt;0,"△",IF(COUNTIF(空き状況確認テーブル!AR95:AT95,"△")&lt;&gt;0,"△","〇")))</f>
        <v>×</v>
      </c>
      <c r="AS89" s="220"/>
      <c r="AT89" s="221"/>
      <c r="AU89" s="222" t="str">
        <f ca="1">IF(COUNTIF(空き状況確認テーブル!AU95:AX95,"×")&lt;&gt;0,"×",IF(COUNTIF(空き状況確認テーブル!AU95:AX95,"△")&lt;&gt;0,"△",IF(COUNTIF(空き状況確認テーブル!AU95:AX95,"△")&lt;&gt;0,"△","〇")))</f>
        <v>×</v>
      </c>
      <c r="AV89" s="222"/>
      <c r="AW89" s="222"/>
      <c r="AX89" s="222"/>
      <c r="AY89" s="222" t="str">
        <f ca="1">IF(COUNTIF(空き状況確認テーブル!AY95:BB95,"×")&lt;&gt;0,"×",IF(COUNTIF(空き状況確認テーブル!AY95:BB95,"△")&lt;&gt;0,"△",IF(COUNTIF(空き状況確認テーブル!AY95:BB95,"△")&lt;&gt;0,"△","〇")))</f>
        <v>×</v>
      </c>
      <c r="AZ89" s="222"/>
      <c r="BA89" s="222"/>
      <c r="BB89" s="222"/>
      <c r="BC89" s="222" t="str">
        <f ca="1">IF(COUNTIF(空き状況確認テーブル!BC95:BF95,"×")&lt;&gt;0,"×",IF(COUNTIF(空き状況確認テーブル!BC95:BF95,"△")&lt;&gt;0,"△",IF(COUNTIF(空き状況確認テーブル!BC95:BF95,"△")&lt;&gt;0,"△","〇")))</f>
        <v>×</v>
      </c>
      <c r="BD89" s="222"/>
      <c r="BE89" s="222"/>
      <c r="BF89" s="222"/>
      <c r="BG89" s="219" t="str">
        <f ca="1">IF(COUNTIF(空き状況確認テーブル!BG95:BI95,"×")&lt;&gt;0,"×",IF(COUNTIF(空き状況確認テーブル!BG95:BI95,"△")&lt;&gt;0,"△",IF(COUNTIF(空き状況確認テーブル!BG95:BI95,"△")&lt;&gt;0,"△","〇")))</f>
        <v>△</v>
      </c>
      <c r="BH89" s="220"/>
      <c r="BI89" s="223"/>
      <c r="BJ89" s="121" t="str">
        <f ca="1">空き状況確認テーブル!BJ95</f>
        <v>△</v>
      </c>
      <c r="BK89" s="122" t="str">
        <f ca="1">空き状況確認テーブル!BK95</f>
        <v>△</v>
      </c>
      <c r="BL89" s="122" t="str">
        <f ca="1">空き状況確認テーブル!BL95</f>
        <v>△</v>
      </c>
      <c r="BM89" s="122" t="str">
        <f ca="1">空き状況確認テーブル!BM95</f>
        <v>△</v>
      </c>
      <c r="BN89" s="122" t="str">
        <f ca="1">空き状況確認テーブル!BN95</f>
        <v>△</v>
      </c>
      <c r="BO89" s="122" t="str">
        <f ca="1">空き状況確認テーブル!BO95</f>
        <v>△</v>
      </c>
      <c r="BP89" s="219" t="str">
        <f ca="1">IF(COUNTIF(空き状況確認テーブル!BP95:BR95,"×")&lt;&gt;0,"×",IF(COUNTIF(空き状況確認テーブル!BP95:BR95,"△")&lt;&gt;0,"△",IF(COUNTIF(空き状況確認テーブル!BP95:BR95,"△")&lt;&gt;0,"△","〇")))</f>
        <v>×</v>
      </c>
      <c r="BQ89" s="220"/>
      <c r="BR89" s="221"/>
      <c r="BS89" s="222" t="str">
        <f ca="1">IF(COUNTIF(空き状況確認テーブル!BS95:BV95,"×")&lt;&gt;0,"×",IF(COUNTIF(空き状況確認テーブル!BS95:BV95,"△")&lt;&gt;0,"△",IF(COUNTIF(空き状況確認テーブル!BS95:BV95,"△")&lt;&gt;0,"△","〇")))</f>
        <v>×</v>
      </c>
      <c r="BT89" s="222"/>
      <c r="BU89" s="222"/>
      <c r="BV89" s="222"/>
      <c r="BW89" s="222" t="str">
        <f ca="1">IF(COUNTIF(空き状況確認テーブル!BW95:BZ95,"×")&lt;&gt;0,"×",IF(COUNTIF(空き状況確認テーブル!BW95:BZ95,"△")&lt;&gt;0,"△",IF(COUNTIF(空き状況確認テーブル!BW95:BZ95,"△")&lt;&gt;0,"△","〇")))</f>
        <v>×</v>
      </c>
      <c r="BX89" s="222"/>
      <c r="BY89" s="222"/>
      <c r="BZ89" s="222"/>
      <c r="CA89" s="222" t="str">
        <f ca="1">IF(COUNTIF(空き状況確認テーブル!CA95:CD95,"×")&lt;&gt;0,"×",IF(COUNTIF(空き状況確認テーブル!CA95:CD95,"△")&lt;&gt;0,"△",IF(COUNTIF(空き状況確認テーブル!CA95:CD95,"△")&lt;&gt;0,"△","〇")))</f>
        <v>×</v>
      </c>
      <c r="CB89" s="222"/>
      <c r="CC89" s="222"/>
      <c r="CD89" s="222"/>
      <c r="CE89" s="219" t="str">
        <f ca="1">IF(COUNTIF(空き状況確認テーブル!CE95:CG95,"×")&lt;&gt;0,"×",IF(COUNTIF(空き状況確認テーブル!CE95:CG95,"△")&lt;&gt;0,"△",IF(COUNTIF(空き状況確認テーブル!CE95:CG95,"△")&lt;&gt;0,"△","〇")))</f>
        <v>△</v>
      </c>
      <c r="CF89" s="220"/>
      <c r="CG89" s="223"/>
      <c r="CH89" s="187" t="str">
        <f ca="1">空き状況確認テーブル!CH95</f>
        <v>△</v>
      </c>
      <c r="CI89" s="122" t="str">
        <f ca="1">空き状況確認テーブル!CI95</f>
        <v>△</v>
      </c>
      <c r="CJ89" s="122" t="str">
        <f ca="1">空き状況確認テーブル!CJ95</f>
        <v>△</v>
      </c>
      <c r="CK89" s="122" t="str">
        <f ca="1">空き状況確認テーブル!CK95</f>
        <v>△</v>
      </c>
      <c r="CL89" s="122" t="str">
        <f ca="1">空き状況確認テーブル!CL95</f>
        <v>△</v>
      </c>
      <c r="CM89" s="122" t="str">
        <f ca="1">空き状況確認テーブル!CM95</f>
        <v>△</v>
      </c>
      <c r="CN89" s="219" t="str">
        <f ca="1">IF(COUNTIF(空き状況確認テーブル!CN95:CP95,"×")&lt;&gt;0,"×",IF(COUNTIF(空き状況確認テーブル!CN95:CP95,"△")&lt;&gt;0,"△",IF(COUNTIF(空き状況確認テーブル!CN95:CP95,"△")&lt;&gt;0,"△","〇")))</f>
        <v>×</v>
      </c>
      <c r="CO89" s="220"/>
      <c r="CP89" s="221"/>
      <c r="CQ89" s="222" t="str">
        <f ca="1">IF(COUNTIF(空き状況確認テーブル!CQ95:CT95,"×")&lt;&gt;0,"×",IF(COUNTIF(空き状況確認テーブル!CQ95:CT95,"△")&lt;&gt;0,"△",IF(COUNTIF(空き状況確認テーブル!CQ95:CT95,"△")&lt;&gt;0,"△","〇")))</f>
        <v>×</v>
      </c>
      <c r="CR89" s="222"/>
      <c r="CS89" s="222"/>
      <c r="CT89" s="222"/>
      <c r="CU89" s="222" t="str">
        <f ca="1">IF(COUNTIF(空き状況確認テーブル!CU95:CX95,"×")&lt;&gt;0,"×",IF(COUNTIF(空き状況確認テーブル!CU95:CX95,"△")&lt;&gt;0,"△",IF(COUNTIF(空き状況確認テーブル!CU95:CX95,"△")&lt;&gt;0,"△","〇")))</f>
        <v>×</v>
      </c>
      <c r="CV89" s="222"/>
      <c r="CW89" s="222"/>
      <c r="CX89" s="222"/>
      <c r="CY89" s="222" t="str">
        <f ca="1">IF(COUNTIF(空き状況確認テーブル!CY95:DB95,"×")&lt;&gt;0,"×",IF(COUNTIF(空き状況確認テーブル!CY95:DB95,"△")&lt;&gt;0,"△",IF(COUNTIF(空き状況確認テーブル!CY95:DB95,"△")&lt;&gt;0,"△","〇")))</f>
        <v>×</v>
      </c>
      <c r="CZ89" s="222"/>
      <c r="DA89" s="222"/>
      <c r="DB89" s="222"/>
      <c r="DC89" s="219" t="str">
        <f ca="1">IF(COUNTIF(空き状況確認テーブル!DC95:DE95,"×")&lt;&gt;0,"×",IF(COUNTIF(空き状況確認テーブル!DC95:DE95,"△")&lt;&gt;0,"△",IF(COUNTIF(空き状況確認テーブル!DC95:DE95,"△")&lt;&gt;0,"△","〇")))</f>
        <v>△</v>
      </c>
      <c r="DD89" s="220"/>
      <c r="DE89" s="223"/>
      <c r="DF89" s="121" t="str">
        <f ca="1">空き状況確認テーブル!DF95</f>
        <v>△</v>
      </c>
      <c r="DG89" s="122" t="str">
        <f ca="1">空き状況確認テーブル!DG95</f>
        <v>△</v>
      </c>
      <c r="DH89" s="122" t="str">
        <f ca="1">空き状況確認テーブル!DH95</f>
        <v>△</v>
      </c>
      <c r="DI89" s="122" t="str">
        <f ca="1">空き状況確認テーブル!DI95</f>
        <v>△</v>
      </c>
      <c r="DJ89" s="122" t="str">
        <f ca="1">空き状況確認テーブル!DJ95</f>
        <v>△</v>
      </c>
      <c r="DK89" s="122" t="str">
        <f ca="1">空き状況確認テーブル!DK95</f>
        <v>△</v>
      </c>
      <c r="DL89" s="219" t="str">
        <f ca="1">IF(COUNTIF(空き状況確認テーブル!DL95:DN95,"×")&lt;&gt;0,"×",IF(COUNTIF(空き状況確認テーブル!DL95:DN95,"△")&lt;&gt;0,"△",IF(COUNTIF(空き状況確認テーブル!DL95:DN95,"△")&lt;&gt;0,"△","〇")))</f>
        <v>×</v>
      </c>
      <c r="DM89" s="220"/>
      <c r="DN89" s="221"/>
      <c r="DO89" s="222" t="str">
        <f ca="1">IF(COUNTIF(空き状況確認テーブル!DO95:DR95,"×")&lt;&gt;0,"×",IF(COUNTIF(空き状況確認テーブル!DO95:DR95,"△")&lt;&gt;0,"△",IF(COUNTIF(空き状況確認テーブル!DO95:DR95,"△")&lt;&gt;0,"△","〇")))</f>
        <v>×</v>
      </c>
      <c r="DP89" s="222"/>
      <c r="DQ89" s="222"/>
      <c r="DR89" s="222"/>
      <c r="DS89" s="222" t="str">
        <f ca="1">IF(COUNTIF(空き状況確認テーブル!DS95:DV95,"×")&lt;&gt;0,"×",IF(COUNTIF(空き状況確認テーブル!DS95:DV95,"△")&lt;&gt;0,"△",IF(COUNTIF(空き状況確認テーブル!DS95:DV95,"△")&lt;&gt;0,"△","〇")))</f>
        <v>×</v>
      </c>
      <c r="DT89" s="222"/>
      <c r="DU89" s="222"/>
      <c r="DV89" s="222"/>
      <c r="DW89" s="222" t="str">
        <f ca="1">IF(COUNTIF(空き状況確認テーブル!DW95:DZ95,"×")&lt;&gt;0,"×",IF(COUNTIF(空き状況確認テーブル!DW95:DZ95,"△")&lt;&gt;0,"△",IF(COUNTIF(空き状況確認テーブル!DW95:DZ95,"△")&lt;&gt;0,"△","〇")))</f>
        <v>×</v>
      </c>
      <c r="DX89" s="222"/>
      <c r="DY89" s="222"/>
      <c r="DZ89" s="222"/>
      <c r="EA89" s="219" t="str">
        <f ca="1">IF(COUNTIF(空き状況確認テーブル!EA95:EC95,"×")&lt;&gt;0,"×",IF(COUNTIF(空き状況確認テーブル!EA95:EC95,"△")&lt;&gt;0,"△",IF(COUNTIF(空き状況確認テーブル!EA95:EC95,"△")&lt;&gt;0,"△","〇")))</f>
        <v>△</v>
      </c>
      <c r="EB89" s="220"/>
      <c r="EC89" s="223"/>
      <c r="ED89" s="121" t="str">
        <f ca="1">空き状況確認テーブル!ED95</f>
        <v>×</v>
      </c>
      <c r="EE89" s="122" t="str">
        <f ca="1">空き状況確認テーブル!EE95</f>
        <v>×</v>
      </c>
      <c r="EF89" s="122" t="str">
        <f ca="1">空き状況確認テーブル!EF95</f>
        <v>×</v>
      </c>
      <c r="EG89" s="122" t="str">
        <f ca="1">空き状況確認テーブル!EG95</f>
        <v>×</v>
      </c>
      <c r="EH89" s="122" t="str">
        <f ca="1">空き状況確認テーブル!EH95</f>
        <v>×</v>
      </c>
      <c r="EI89" s="122" t="str">
        <f ca="1">空き状況確認テーブル!EI95</f>
        <v>×</v>
      </c>
      <c r="EJ89" s="219" t="str">
        <f ca="1">IF(COUNTIF(空き状況確認テーブル!EJ95:EL95,"×")&lt;&gt;0,"×",IF(COUNTIF(空き状況確認テーブル!EJ95:EL95,"△")&lt;&gt;0,"△",IF(COUNTIF(空き状況確認テーブル!EJ95:EL95,"△")&lt;&gt;0,"△","〇")))</f>
        <v>×</v>
      </c>
      <c r="EK89" s="220"/>
      <c r="EL89" s="221"/>
      <c r="EM89" s="222" t="str">
        <f ca="1">IF(COUNTIF(空き状況確認テーブル!EM95:EP95,"×")&lt;&gt;0,"×",IF(COUNTIF(空き状況確認テーブル!EM95:EP95,"△")&lt;&gt;0,"△",IF(COUNTIF(空き状況確認テーブル!EM95:EP95,"△")&lt;&gt;0,"△","〇")))</f>
        <v>×</v>
      </c>
      <c r="EN89" s="222"/>
      <c r="EO89" s="222"/>
      <c r="EP89" s="222"/>
      <c r="EQ89" s="222" t="str">
        <f ca="1">IF(COUNTIF(空き状況確認テーブル!EQ95:ET95,"×")&lt;&gt;0,"×",IF(COUNTIF(空き状況確認テーブル!EQ95:ET95,"△")&lt;&gt;0,"△",IF(COUNTIF(空き状況確認テーブル!EQ95:ET95,"△")&lt;&gt;0,"△","〇")))</f>
        <v>×</v>
      </c>
      <c r="ER89" s="222"/>
      <c r="ES89" s="222"/>
      <c r="ET89" s="222"/>
      <c r="EU89" s="222" t="str">
        <f ca="1">IF(COUNTIF(空き状況確認テーブル!EU95:EX95,"×")&lt;&gt;0,"×",IF(COUNTIF(空き状況確認テーブル!EU95:EX95,"△")&lt;&gt;0,"△",IF(COUNTIF(空き状況確認テーブル!EU95:EX95,"△")&lt;&gt;0,"△","〇")))</f>
        <v>×</v>
      </c>
      <c r="EV89" s="222"/>
      <c r="EW89" s="222"/>
      <c r="EX89" s="222"/>
      <c r="EY89" s="219" t="str">
        <f ca="1">IF(COUNTIF(空き状況確認テーブル!EY95:FA95,"×")&lt;&gt;0,"×",IF(COUNTIF(空き状況確認テーブル!EY95:FA95,"△")&lt;&gt;0,"△",IF(COUNTIF(空き状況確認テーブル!EY95:FA95,"△")&lt;&gt;0,"△","〇")))</f>
        <v>×</v>
      </c>
      <c r="EZ89" s="220"/>
      <c r="FA89" s="223"/>
      <c r="FB89" s="121" t="str">
        <f ca="1">空き状況確認テーブル!FB95</f>
        <v>×</v>
      </c>
      <c r="FC89" s="122" t="str">
        <f ca="1">空き状況確認テーブル!FC95</f>
        <v>×</v>
      </c>
      <c r="FD89" s="122" t="str">
        <f ca="1">空き状況確認テーブル!FD95</f>
        <v>×</v>
      </c>
      <c r="FE89" s="122" t="str">
        <f ca="1">空き状況確認テーブル!FE95</f>
        <v>×</v>
      </c>
      <c r="FF89" s="122" t="str">
        <f ca="1">空き状況確認テーブル!FF95</f>
        <v>×</v>
      </c>
      <c r="FG89" s="122" t="str">
        <f ca="1">空き状況確認テーブル!FG95</f>
        <v>×</v>
      </c>
      <c r="FH89" s="219" t="str">
        <f ca="1">IF(COUNTIF(空き状況確認テーブル!FH95:FJ95,"×")&lt;&gt;0,"×",IF(COUNTIF(空き状況確認テーブル!FH95:FJ95,"△")&lt;&gt;0,"△",IF(COUNTIF(空き状況確認テーブル!FH95:FJ95,"△")&lt;&gt;0,"△","〇")))</f>
        <v>×</v>
      </c>
      <c r="FI89" s="220"/>
      <c r="FJ89" s="221"/>
      <c r="FK89" s="222" t="str">
        <f ca="1">IF(COUNTIF(空き状況確認テーブル!FK95:FN95,"×")&lt;&gt;0,"×",IF(COUNTIF(空き状況確認テーブル!FK95:FN95,"△")&lt;&gt;0,"△",IF(COUNTIF(空き状況確認テーブル!FK95:FN95,"△")&lt;&gt;0,"△","〇")))</f>
        <v>×</v>
      </c>
      <c r="FL89" s="222"/>
      <c r="FM89" s="222"/>
      <c r="FN89" s="222"/>
      <c r="FO89" s="222" t="str">
        <f ca="1">IF(COUNTIF(空き状況確認テーブル!FO95:FR95,"×")&lt;&gt;0,"×",IF(COUNTIF(空き状況確認テーブル!FO95:FR95,"△")&lt;&gt;0,"△",IF(COUNTIF(空き状況確認テーブル!FO95:FR95,"△")&lt;&gt;0,"△","〇")))</f>
        <v>×</v>
      </c>
      <c r="FP89" s="222"/>
      <c r="FQ89" s="222"/>
      <c r="FR89" s="222"/>
      <c r="FS89" s="222" t="str">
        <f ca="1">IF(COUNTIF(空き状況確認テーブル!FS95:FV95,"×")&lt;&gt;0,"×",IF(COUNTIF(空き状況確認テーブル!FS95:FV95,"△")&lt;&gt;0,"△",IF(COUNTIF(空き状況確認テーブル!FS95:FV95,"△")&lt;&gt;0,"△","〇")))</f>
        <v>×</v>
      </c>
      <c r="FT89" s="222"/>
      <c r="FU89" s="222"/>
      <c r="FV89" s="222"/>
      <c r="FW89" s="219" t="str">
        <f ca="1">IF(COUNTIF(空き状況確認テーブル!FW95:FY95,"×")&lt;&gt;0,"×",IF(COUNTIF(空き状況確認テーブル!FW95:FY95,"△")&lt;&gt;0,"△",IF(COUNTIF(空き状況確認テーブル!FW95:FY95,"△")&lt;&gt;0,"△","〇")))</f>
        <v>×</v>
      </c>
      <c r="FX89" s="220"/>
      <c r="FY89" s="223"/>
    </row>
    <row r="90" spans="1:181">
      <c r="A90" s="17"/>
      <c r="B90" s="164" t="s">
        <v>363</v>
      </c>
      <c r="C90" s="203" t="s">
        <v>397</v>
      </c>
      <c r="D90" s="11" t="s">
        <v>262</v>
      </c>
      <c r="E90" s="10" t="str">
        <f>INDEX(施設情報!$D$1:$D$1000,MATCH(D90,施設情報!$C$1:$C$1000,0))</f>
        <v>2</v>
      </c>
      <c r="F90" s="11" t="s">
        <v>275</v>
      </c>
      <c r="G90" s="8" t="str">
        <f t="shared" si="29"/>
        <v>116-46391</v>
      </c>
      <c r="H90" s="10" t="str">
        <f t="shared" si="30"/>
        <v>116-46392</v>
      </c>
      <c r="I90" s="10" t="str">
        <f t="shared" si="31"/>
        <v>116-46393</v>
      </c>
      <c r="J90" s="10" t="str">
        <f t="shared" si="32"/>
        <v>116-46394</v>
      </c>
      <c r="K90" s="10" t="str">
        <f t="shared" si="33"/>
        <v>116-46395</v>
      </c>
      <c r="L90" s="10" t="str">
        <f t="shared" si="34"/>
        <v>116-46396</v>
      </c>
      <c r="M90" s="10" t="str">
        <f t="shared" si="35"/>
        <v>116-46397</v>
      </c>
      <c r="N90" s="121" t="str">
        <f ca="1">空き状況確認テーブル!N96</f>
        <v>△</v>
      </c>
      <c r="O90" s="122" t="str">
        <f ca="1">空き状況確認テーブル!O96</f>
        <v>△</v>
      </c>
      <c r="P90" s="122" t="str">
        <f ca="1">空き状況確認テーブル!P96</f>
        <v>△</v>
      </c>
      <c r="Q90" s="122" t="str">
        <f ca="1">空き状況確認テーブル!Q96</f>
        <v>△</v>
      </c>
      <c r="R90" s="122" t="str">
        <f ca="1">空き状況確認テーブル!R96</f>
        <v>△</v>
      </c>
      <c r="S90" s="122" t="str">
        <f ca="1">空き状況確認テーブル!S96</f>
        <v>△</v>
      </c>
      <c r="T90" s="219" t="str">
        <f ca="1">IF(COUNTIF(空き状況確認テーブル!T96:V96,"×")&lt;&gt;0,"×",IF(COUNTIF(空き状況確認テーブル!T96:V96,"△")&lt;&gt;0,"△",IF(COUNTIF(空き状況確認テーブル!T96:V96,"△")&lt;&gt;0,"△","〇")))</f>
        <v>×</v>
      </c>
      <c r="U90" s="220"/>
      <c r="V90" s="221"/>
      <c r="W90" s="222" t="str">
        <f ca="1">IF(COUNTIF(空き状況確認テーブル!W96:Z96,"×")&lt;&gt;0,"×",IF(COUNTIF(空き状況確認テーブル!W96:Z96,"△")&lt;&gt;0,"△",IF(COUNTIF(空き状況確認テーブル!W96:Z96,"△")&lt;&gt;0,"△","〇")))</f>
        <v>×</v>
      </c>
      <c r="X90" s="222"/>
      <c r="Y90" s="222"/>
      <c r="Z90" s="222"/>
      <c r="AA90" s="222" t="str">
        <f ca="1">IF(COUNTIF(空き状況確認テーブル!AA96:AD96,"×")&lt;&gt;0,"×",IF(COUNTIF(空き状況確認テーブル!AA96:AD96,"△")&lt;&gt;0,"△",IF(COUNTIF(空き状況確認テーブル!AA96:AD96,"△")&lt;&gt;0,"△","〇")))</f>
        <v>×</v>
      </c>
      <c r="AB90" s="222"/>
      <c r="AC90" s="222"/>
      <c r="AD90" s="222"/>
      <c r="AE90" s="222" t="str">
        <f ca="1">IF(COUNTIF(空き状況確認テーブル!AE96:AH96,"×")&lt;&gt;0,"×",IF(COUNTIF(空き状況確認テーブル!AE96:AH96,"△")&lt;&gt;0,"△",IF(COUNTIF(空き状況確認テーブル!AE96:AH96,"△")&lt;&gt;0,"△","〇")))</f>
        <v>×</v>
      </c>
      <c r="AF90" s="222"/>
      <c r="AG90" s="222"/>
      <c r="AH90" s="222"/>
      <c r="AI90" s="219" t="str">
        <f ca="1">IF(COUNTIF(空き状況確認テーブル!AI96:AK96,"×")&lt;&gt;0,"×",IF(COUNTIF(空き状況確認テーブル!AI96:AK96,"△")&lt;&gt;0,"△",IF(COUNTIF(空き状況確認テーブル!AI96:AK96,"△")&lt;&gt;0,"△","〇")))</f>
        <v>△</v>
      </c>
      <c r="AJ90" s="220"/>
      <c r="AK90" s="223"/>
      <c r="AL90" s="121" t="str">
        <f ca="1">空き状況確認テーブル!AL96</f>
        <v>△</v>
      </c>
      <c r="AM90" s="122" t="str">
        <f ca="1">空き状況確認テーブル!AM96</f>
        <v>△</v>
      </c>
      <c r="AN90" s="122" t="str">
        <f ca="1">空き状況確認テーブル!AN96</f>
        <v>△</v>
      </c>
      <c r="AO90" s="122" t="str">
        <f ca="1">空き状況確認テーブル!AO96</f>
        <v>△</v>
      </c>
      <c r="AP90" s="122" t="str">
        <f ca="1">空き状況確認テーブル!AP96</f>
        <v>△</v>
      </c>
      <c r="AQ90" s="122" t="str">
        <f ca="1">空き状況確認テーブル!AQ96</f>
        <v>△</v>
      </c>
      <c r="AR90" s="219" t="str">
        <f ca="1">IF(COUNTIF(空き状況確認テーブル!AR96:AT96,"×")&lt;&gt;0,"×",IF(COUNTIF(空き状況確認テーブル!AR96:AT96,"△")&lt;&gt;0,"△",IF(COUNTIF(空き状況確認テーブル!AR96:AT96,"△")&lt;&gt;0,"△","〇")))</f>
        <v>×</v>
      </c>
      <c r="AS90" s="220"/>
      <c r="AT90" s="221"/>
      <c r="AU90" s="222" t="str">
        <f ca="1">IF(COUNTIF(空き状況確認テーブル!AU96:AX96,"×")&lt;&gt;0,"×",IF(COUNTIF(空き状況確認テーブル!AU96:AX96,"△")&lt;&gt;0,"△",IF(COUNTIF(空き状況確認テーブル!AU96:AX96,"△")&lt;&gt;0,"△","〇")))</f>
        <v>×</v>
      </c>
      <c r="AV90" s="222"/>
      <c r="AW90" s="222"/>
      <c r="AX90" s="222"/>
      <c r="AY90" s="222" t="str">
        <f ca="1">IF(COUNTIF(空き状況確認テーブル!AY96:BB96,"×")&lt;&gt;0,"×",IF(COUNTIF(空き状況確認テーブル!AY96:BB96,"△")&lt;&gt;0,"△",IF(COUNTIF(空き状況確認テーブル!AY96:BB96,"△")&lt;&gt;0,"△","〇")))</f>
        <v>×</v>
      </c>
      <c r="AZ90" s="222"/>
      <c r="BA90" s="222"/>
      <c r="BB90" s="222"/>
      <c r="BC90" s="222" t="str">
        <f ca="1">IF(COUNTIF(空き状況確認テーブル!BC96:BF96,"×")&lt;&gt;0,"×",IF(COUNTIF(空き状況確認テーブル!BC96:BF96,"△")&lt;&gt;0,"△",IF(COUNTIF(空き状況確認テーブル!BC96:BF96,"△")&lt;&gt;0,"△","〇")))</f>
        <v>×</v>
      </c>
      <c r="BD90" s="222"/>
      <c r="BE90" s="222"/>
      <c r="BF90" s="222"/>
      <c r="BG90" s="219" t="str">
        <f ca="1">IF(COUNTIF(空き状況確認テーブル!BG96:BI96,"×")&lt;&gt;0,"×",IF(COUNTIF(空き状況確認テーブル!BG96:BI96,"△")&lt;&gt;0,"△",IF(COUNTIF(空き状況確認テーブル!BG96:BI96,"△")&lt;&gt;0,"△","〇")))</f>
        <v>△</v>
      </c>
      <c r="BH90" s="220"/>
      <c r="BI90" s="223"/>
      <c r="BJ90" s="121" t="str">
        <f ca="1">空き状況確認テーブル!BJ96</f>
        <v>△</v>
      </c>
      <c r="BK90" s="122" t="str">
        <f ca="1">空き状況確認テーブル!BK96</f>
        <v>△</v>
      </c>
      <c r="BL90" s="122" t="str">
        <f ca="1">空き状況確認テーブル!BL96</f>
        <v>△</v>
      </c>
      <c r="BM90" s="122" t="str">
        <f ca="1">空き状況確認テーブル!BM96</f>
        <v>△</v>
      </c>
      <c r="BN90" s="122" t="str">
        <f ca="1">空き状況確認テーブル!BN96</f>
        <v>△</v>
      </c>
      <c r="BO90" s="122" t="str">
        <f ca="1">空き状況確認テーブル!BO96</f>
        <v>△</v>
      </c>
      <c r="BP90" s="219" t="str">
        <f ca="1">IF(COUNTIF(空き状況確認テーブル!BP96:BR96,"×")&lt;&gt;0,"×",IF(COUNTIF(空き状況確認テーブル!BP96:BR96,"△")&lt;&gt;0,"△",IF(COUNTIF(空き状況確認テーブル!BP96:BR96,"△")&lt;&gt;0,"△","〇")))</f>
        <v>×</v>
      </c>
      <c r="BQ90" s="220"/>
      <c r="BR90" s="221"/>
      <c r="BS90" s="222" t="str">
        <f ca="1">IF(COUNTIF(空き状況確認テーブル!BS96:BV96,"×")&lt;&gt;0,"×",IF(COUNTIF(空き状況確認テーブル!BS96:BV96,"△")&lt;&gt;0,"△",IF(COUNTIF(空き状況確認テーブル!BS96:BV96,"△")&lt;&gt;0,"△","〇")))</f>
        <v>×</v>
      </c>
      <c r="BT90" s="222"/>
      <c r="BU90" s="222"/>
      <c r="BV90" s="222"/>
      <c r="BW90" s="222" t="str">
        <f ca="1">IF(COUNTIF(空き状況確認テーブル!BW96:BZ96,"×")&lt;&gt;0,"×",IF(COUNTIF(空き状況確認テーブル!BW96:BZ96,"△")&lt;&gt;0,"△",IF(COUNTIF(空き状況確認テーブル!BW96:BZ96,"△")&lt;&gt;0,"△","〇")))</f>
        <v>×</v>
      </c>
      <c r="BX90" s="222"/>
      <c r="BY90" s="222"/>
      <c r="BZ90" s="222"/>
      <c r="CA90" s="222" t="str">
        <f ca="1">IF(COUNTIF(空き状況確認テーブル!CA96:CD96,"×")&lt;&gt;0,"×",IF(COUNTIF(空き状況確認テーブル!CA96:CD96,"△")&lt;&gt;0,"△",IF(COUNTIF(空き状況確認テーブル!CA96:CD96,"△")&lt;&gt;0,"△","〇")))</f>
        <v>×</v>
      </c>
      <c r="CB90" s="222"/>
      <c r="CC90" s="222"/>
      <c r="CD90" s="222"/>
      <c r="CE90" s="219" t="str">
        <f ca="1">IF(COUNTIF(空き状況確認テーブル!CE96:CG96,"×")&lt;&gt;0,"×",IF(COUNTIF(空き状況確認テーブル!CE96:CG96,"△")&lt;&gt;0,"△",IF(COUNTIF(空き状況確認テーブル!CE96:CG96,"△")&lt;&gt;0,"△","〇")))</f>
        <v>△</v>
      </c>
      <c r="CF90" s="220"/>
      <c r="CG90" s="223"/>
      <c r="CH90" s="187" t="str">
        <f ca="1">空き状況確認テーブル!CH96</f>
        <v>△</v>
      </c>
      <c r="CI90" s="122" t="str">
        <f ca="1">空き状況確認テーブル!CI96</f>
        <v>△</v>
      </c>
      <c r="CJ90" s="122" t="str">
        <f ca="1">空き状況確認テーブル!CJ96</f>
        <v>△</v>
      </c>
      <c r="CK90" s="122" t="str">
        <f ca="1">空き状況確認テーブル!CK96</f>
        <v>△</v>
      </c>
      <c r="CL90" s="122" t="str">
        <f ca="1">空き状況確認テーブル!CL96</f>
        <v>△</v>
      </c>
      <c r="CM90" s="122" t="str">
        <f ca="1">空き状況確認テーブル!CM96</f>
        <v>△</v>
      </c>
      <c r="CN90" s="219" t="str">
        <f ca="1">IF(COUNTIF(空き状況確認テーブル!CN96:CP96,"×")&lt;&gt;0,"×",IF(COUNTIF(空き状況確認テーブル!CN96:CP96,"△")&lt;&gt;0,"△",IF(COUNTIF(空き状況確認テーブル!CN96:CP96,"△")&lt;&gt;0,"△","〇")))</f>
        <v>×</v>
      </c>
      <c r="CO90" s="220"/>
      <c r="CP90" s="221"/>
      <c r="CQ90" s="222" t="str">
        <f ca="1">IF(COUNTIF(空き状況確認テーブル!CQ96:CT96,"×")&lt;&gt;0,"×",IF(COUNTIF(空き状況確認テーブル!CQ96:CT96,"△")&lt;&gt;0,"△",IF(COUNTIF(空き状況確認テーブル!CQ96:CT96,"△")&lt;&gt;0,"△","〇")))</f>
        <v>×</v>
      </c>
      <c r="CR90" s="222"/>
      <c r="CS90" s="222"/>
      <c r="CT90" s="222"/>
      <c r="CU90" s="222" t="str">
        <f ca="1">IF(COUNTIF(空き状況確認テーブル!CU96:CX96,"×")&lt;&gt;0,"×",IF(COUNTIF(空き状況確認テーブル!CU96:CX96,"△")&lt;&gt;0,"△",IF(COUNTIF(空き状況確認テーブル!CU96:CX96,"△")&lt;&gt;0,"△","〇")))</f>
        <v>×</v>
      </c>
      <c r="CV90" s="222"/>
      <c r="CW90" s="222"/>
      <c r="CX90" s="222"/>
      <c r="CY90" s="222" t="str">
        <f ca="1">IF(COUNTIF(空き状況確認テーブル!CY96:DB96,"×")&lt;&gt;0,"×",IF(COUNTIF(空き状況確認テーブル!CY96:DB96,"△")&lt;&gt;0,"△",IF(COUNTIF(空き状況確認テーブル!CY96:DB96,"△")&lt;&gt;0,"△","〇")))</f>
        <v>×</v>
      </c>
      <c r="CZ90" s="222"/>
      <c r="DA90" s="222"/>
      <c r="DB90" s="222"/>
      <c r="DC90" s="219" t="str">
        <f ca="1">IF(COUNTIF(空き状況確認テーブル!DC96:DE96,"×")&lt;&gt;0,"×",IF(COUNTIF(空き状況確認テーブル!DC96:DE96,"△")&lt;&gt;0,"△",IF(COUNTIF(空き状況確認テーブル!DC96:DE96,"△")&lt;&gt;0,"△","〇")))</f>
        <v>△</v>
      </c>
      <c r="DD90" s="220"/>
      <c r="DE90" s="223"/>
      <c r="DF90" s="121" t="str">
        <f ca="1">空き状況確認テーブル!DF96</f>
        <v>△</v>
      </c>
      <c r="DG90" s="122" t="str">
        <f ca="1">空き状況確認テーブル!DG96</f>
        <v>△</v>
      </c>
      <c r="DH90" s="122" t="str">
        <f ca="1">空き状況確認テーブル!DH96</f>
        <v>△</v>
      </c>
      <c r="DI90" s="122" t="str">
        <f ca="1">空き状況確認テーブル!DI96</f>
        <v>△</v>
      </c>
      <c r="DJ90" s="122" t="str">
        <f ca="1">空き状況確認テーブル!DJ96</f>
        <v>△</v>
      </c>
      <c r="DK90" s="122" t="str">
        <f ca="1">空き状況確認テーブル!DK96</f>
        <v>△</v>
      </c>
      <c r="DL90" s="219" t="str">
        <f ca="1">IF(COUNTIF(空き状況確認テーブル!DL96:DN96,"×")&lt;&gt;0,"×",IF(COUNTIF(空き状況確認テーブル!DL96:DN96,"△")&lt;&gt;0,"△",IF(COUNTIF(空き状況確認テーブル!DL96:DN96,"△")&lt;&gt;0,"△","〇")))</f>
        <v>×</v>
      </c>
      <c r="DM90" s="220"/>
      <c r="DN90" s="221"/>
      <c r="DO90" s="222" t="str">
        <f ca="1">IF(COUNTIF(空き状況確認テーブル!DO96:DR96,"×")&lt;&gt;0,"×",IF(COUNTIF(空き状況確認テーブル!DO96:DR96,"△")&lt;&gt;0,"△",IF(COUNTIF(空き状況確認テーブル!DO96:DR96,"△")&lt;&gt;0,"△","〇")))</f>
        <v>×</v>
      </c>
      <c r="DP90" s="222"/>
      <c r="DQ90" s="222"/>
      <c r="DR90" s="222"/>
      <c r="DS90" s="222" t="str">
        <f ca="1">IF(COUNTIF(空き状況確認テーブル!DS96:DV96,"×")&lt;&gt;0,"×",IF(COUNTIF(空き状況確認テーブル!DS96:DV96,"△")&lt;&gt;0,"△",IF(COUNTIF(空き状況確認テーブル!DS96:DV96,"△")&lt;&gt;0,"△","〇")))</f>
        <v>×</v>
      </c>
      <c r="DT90" s="222"/>
      <c r="DU90" s="222"/>
      <c r="DV90" s="222"/>
      <c r="DW90" s="222" t="str">
        <f ca="1">IF(COUNTIF(空き状況確認テーブル!DW96:DZ96,"×")&lt;&gt;0,"×",IF(COUNTIF(空き状況確認テーブル!DW96:DZ96,"△")&lt;&gt;0,"△",IF(COUNTIF(空き状況確認テーブル!DW96:DZ96,"△")&lt;&gt;0,"△","〇")))</f>
        <v>×</v>
      </c>
      <c r="DX90" s="222"/>
      <c r="DY90" s="222"/>
      <c r="DZ90" s="222"/>
      <c r="EA90" s="219" t="str">
        <f ca="1">IF(COUNTIF(空き状況確認テーブル!EA96:EC96,"×")&lt;&gt;0,"×",IF(COUNTIF(空き状況確認テーブル!EA96:EC96,"△")&lt;&gt;0,"△",IF(COUNTIF(空き状況確認テーブル!EA96:EC96,"△")&lt;&gt;0,"△","〇")))</f>
        <v>△</v>
      </c>
      <c r="EB90" s="220"/>
      <c r="EC90" s="223"/>
      <c r="ED90" s="121" t="str">
        <f ca="1">空き状況確認テーブル!ED96</f>
        <v>×</v>
      </c>
      <c r="EE90" s="122" t="str">
        <f ca="1">空き状況確認テーブル!EE96</f>
        <v>×</v>
      </c>
      <c r="EF90" s="122" t="str">
        <f ca="1">空き状況確認テーブル!EF96</f>
        <v>×</v>
      </c>
      <c r="EG90" s="122" t="str">
        <f ca="1">空き状況確認テーブル!EG96</f>
        <v>×</v>
      </c>
      <c r="EH90" s="122" t="str">
        <f ca="1">空き状況確認テーブル!EH96</f>
        <v>×</v>
      </c>
      <c r="EI90" s="122" t="str">
        <f ca="1">空き状況確認テーブル!EI96</f>
        <v>×</v>
      </c>
      <c r="EJ90" s="219" t="str">
        <f ca="1">IF(COUNTIF(空き状況確認テーブル!EJ96:EL96,"×")&lt;&gt;0,"×",IF(COUNTIF(空き状況確認テーブル!EJ96:EL96,"△")&lt;&gt;0,"△",IF(COUNTIF(空き状況確認テーブル!EJ96:EL96,"△")&lt;&gt;0,"△","〇")))</f>
        <v>×</v>
      </c>
      <c r="EK90" s="220"/>
      <c r="EL90" s="221"/>
      <c r="EM90" s="222" t="str">
        <f ca="1">IF(COUNTIF(空き状況確認テーブル!EM96:EP96,"×")&lt;&gt;0,"×",IF(COUNTIF(空き状況確認テーブル!EM96:EP96,"△")&lt;&gt;0,"△",IF(COUNTIF(空き状況確認テーブル!EM96:EP96,"△")&lt;&gt;0,"△","〇")))</f>
        <v>×</v>
      </c>
      <c r="EN90" s="222"/>
      <c r="EO90" s="222"/>
      <c r="EP90" s="222"/>
      <c r="EQ90" s="222" t="str">
        <f ca="1">IF(COUNTIF(空き状況確認テーブル!EQ96:ET96,"×")&lt;&gt;0,"×",IF(COUNTIF(空き状況確認テーブル!EQ96:ET96,"△")&lt;&gt;0,"△",IF(COUNTIF(空き状況確認テーブル!EQ96:ET96,"△")&lt;&gt;0,"△","〇")))</f>
        <v>×</v>
      </c>
      <c r="ER90" s="222"/>
      <c r="ES90" s="222"/>
      <c r="ET90" s="222"/>
      <c r="EU90" s="222" t="str">
        <f ca="1">IF(COUNTIF(空き状況確認テーブル!EU96:EX96,"×")&lt;&gt;0,"×",IF(COUNTIF(空き状況確認テーブル!EU96:EX96,"△")&lt;&gt;0,"△",IF(COUNTIF(空き状況確認テーブル!EU96:EX96,"△")&lt;&gt;0,"△","〇")))</f>
        <v>×</v>
      </c>
      <c r="EV90" s="222"/>
      <c r="EW90" s="222"/>
      <c r="EX90" s="222"/>
      <c r="EY90" s="219" t="str">
        <f ca="1">IF(COUNTIF(空き状況確認テーブル!EY96:FA96,"×")&lt;&gt;0,"×",IF(COUNTIF(空き状況確認テーブル!EY96:FA96,"△")&lt;&gt;0,"△",IF(COUNTIF(空き状況確認テーブル!EY96:FA96,"△")&lt;&gt;0,"△","〇")))</f>
        <v>×</v>
      </c>
      <c r="EZ90" s="220"/>
      <c r="FA90" s="223"/>
      <c r="FB90" s="121" t="str">
        <f ca="1">空き状況確認テーブル!FB96</f>
        <v>×</v>
      </c>
      <c r="FC90" s="122" t="str">
        <f ca="1">空き状況確認テーブル!FC96</f>
        <v>×</v>
      </c>
      <c r="FD90" s="122" t="str">
        <f ca="1">空き状況確認テーブル!FD96</f>
        <v>×</v>
      </c>
      <c r="FE90" s="122" t="str">
        <f ca="1">空き状況確認テーブル!FE96</f>
        <v>×</v>
      </c>
      <c r="FF90" s="122" t="str">
        <f ca="1">空き状況確認テーブル!FF96</f>
        <v>×</v>
      </c>
      <c r="FG90" s="122" t="str">
        <f ca="1">空き状況確認テーブル!FG96</f>
        <v>×</v>
      </c>
      <c r="FH90" s="219" t="str">
        <f ca="1">IF(COUNTIF(空き状況確認テーブル!FH96:FJ96,"×")&lt;&gt;0,"×",IF(COUNTIF(空き状況確認テーブル!FH96:FJ96,"△")&lt;&gt;0,"△",IF(COUNTIF(空き状況確認テーブル!FH96:FJ96,"△")&lt;&gt;0,"△","〇")))</f>
        <v>×</v>
      </c>
      <c r="FI90" s="220"/>
      <c r="FJ90" s="221"/>
      <c r="FK90" s="222" t="str">
        <f ca="1">IF(COUNTIF(空き状況確認テーブル!FK96:FN96,"×")&lt;&gt;0,"×",IF(COUNTIF(空き状況確認テーブル!FK96:FN96,"△")&lt;&gt;0,"△",IF(COUNTIF(空き状況確認テーブル!FK96:FN96,"△")&lt;&gt;0,"△","〇")))</f>
        <v>×</v>
      </c>
      <c r="FL90" s="222"/>
      <c r="FM90" s="222"/>
      <c r="FN90" s="222"/>
      <c r="FO90" s="222" t="str">
        <f ca="1">IF(COUNTIF(空き状況確認テーブル!FO96:FR96,"×")&lt;&gt;0,"×",IF(COUNTIF(空き状況確認テーブル!FO96:FR96,"△")&lt;&gt;0,"△",IF(COUNTIF(空き状況確認テーブル!FO96:FR96,"△")&lt;&gt;0,"△","〇")))</f>
        <v>×</v>
      </c>
      <c r="FP90" s="222"/>
      <c r="FQ90" s="222"/>
      <c r="FR90" s="222"/>
      <c r="FS90" s="222" t="str">
        <f ca="1">IF(COUNTIF(空き状況確認テーブル!FS96:FV96,"×")&lt;&gt;0,"×",IF(COUNTIF(空き状況確認テーブル!FS96:FV96,"△")&lt;&gt;0,"△",IF(COUNTIF(空き状況確認テーブル!FS96:FV96,"△")&lt;&gt;0,"△","〇")))</f>
        <v>×</v>
      </c>
      <c r="FT90" s="222"/>
      <c r="FU90" s="222"/>
      <c r="FV90" s="222"/>
      <c r="FW90" s="219" t="str">
        <f ca="1">IF(COUNTIF(空き状況確認テーブル!FW96:FY96,"×")&lt;&gt;0,"×",IF(COUNTIF(空き状況確認テーブル!FW96:FY96,"△")&lt;&gt;0,"△",IF(COUNTIF(空き状況確認テーブル!FW96:FY96,"△")&lt;&gt;0,"△","〇")))</f>
        <v>×</v>
      </c>
      <c r="FX90" s="220"/>
      <c r="FY90" s="223"/>
    </row>
    <row r="91" spans="1:181">
      <c r="A91" s="17"/>
      <c r="B91" s="164"/>
      <c r="C91" s="203" t="s">
        <v>299</v>
      </c>
      <c r="D91" s="11" t="s">
        <v>219</v>
      </c>
      <c r="E91" s="10" t="str">
        <f>INDEX(施設情報!$D$1:$D$1000,MATCH(D91,施設情報!$C$1:$C$1000,0))</f>
        <v>1</v>
      </c>
      <c r="F91" s="11"/>
      <c r="G91" s="8" t="str">
        <f t="shared" si="29"/>
        <v>070-46391</v>
      </c>
      <c r="H91" s="10" t="str">
        <f t="shared" si="30"/>
        <v>070-46392</v>
      </c>
      <c r="I91" s="10" t="str">
        <f t="shared" si="31"/>
        <v>070-46393</v>
      </c>
      <c r="J91" s="10" t="str">
        <f t="shared" si="32"/>
        <v>070-46394</v>
      </c>
      <c r="K91" s="10" t="str">
        <f t="shared" si="33"/>
        <v>070-46395</v>
      </c>
      <c r="L91" s="10" t="str">
        <f t="shared" si="34"/>
        <v>070-46396</v>
      </c>
      <c r="M91" s="10" t="str">
        <f t="shared" si="35"/>
        <v>070-46397</v>
      </c>
      <c r="N91" s="121" t="str">
        <f ca="1">空き状況確認テーブル!N97</f>
        <v>△</v>
      </c>
      <c r="O91" s="122" t="str">
        <f ca="1">空き状況確認テーブル!O97</f>
        <v>△</v>
      </c>
      <c r="P91" s="122" t="str">
        <f ca="1">空き状況確認テーブル!P97</f>
        <v>△</v>
      </c>
      <c r="Q91" s="122" t="str">
        <f ca="1">空き状況確認テーブル!Q97</f>
        <v>△</v>
      </c>
      <c r="R91" s="122" t="str">
        <f ca="1">空き状況確認テーブル!R97</f>
        <v>△</v>
      </c>
      <c r="S91" s="122" t="str">
        <f ca="1">空き状況確認テーブル!S97</f>
        <v>△</v>
      </c>
      <c r="T91" s="219" t="str">
        <f ca="1">IF(COUNTIF(空き状況確認テーブル!T97:V97,"×")&lt;&gt;0,"×",IF(COUNTIF(空き状況確認テーブル!T97:V97,"△")&lt;&gt;0,"△",IF(COUNTIF(空き状況確認テーブル!T97:V97,"△")&lt;&gt;0,"△","〇")))</f>
        <v>×</v>
      </c>
      <c r="U91" s="220"/>
      <c r="V91" s="221"/>
      <c r="W91" s="222" t="str">
        <f ca="1">IF(COUNTIF(空き状況確認テーブル!W97:Z97,"×")&lt;&gt;0,"×",IF(COUNTIF(空き状況確認テーブル!W97:Z97,"△")&lt;&gt;0,"△",IF(COUNTIF(空き状況確認テーブル!W97:Z97,"△")&lt;&gt;0,"△","〇")))</f>
        <v>×</v>
      </c>
      <c r="X91" s="222"/>
      <c r="Y91" s="222"/>
      <c r="Z91" s="222"/>
      <c r="AA91" s="222" t="str">
        <f ca="1">IF(COUNTIF(空き状況確認テーブル!AA97:AD97,"×")&lt;&gt;0,"×",IF(COUNTIF(空き状況確認テーブル!AA97:AD97,"△")&lt;&gt;0,"△",IF(COUNTIF(空き状況確認テーブル!AA97:AD97,"△")&lt;&gt;0,"△","〇")))</f>
        <v>×</v>
      </c>
      <c r="AB91" s="222"/>
      <c r="AC91" s="222"/>
      <c r="AD91" s="222"/>
      <c r="AE91" s="222" t="str">
        <f ca="1">IF(COUNTIF(空き状況確認テーブル!AE97:AH97,"×")&lt;&gt;0,"×",IF(COUNTIF(空き状況確認テーブル!AE97:AH97,"△")&lt;&gt;0,"△",IF(COUNTIF(空き状況確認テーブル!AE97:AH97,"△")&lt;&gt;0,"△","〇")))</f>
        <v>×</v>
      </c>
      <c r="AF91" s="222"/>
      <c r="AG91" s="222"/>
      <c r="AH91" s="222"/>
      <c r="AI91" s="219" t="str">
        <f ca="1">IF(COUNTIF(空き状況確認テーブル!AI97:AK97,"×")&lt;&gt;0,"×",IF(COUNTIF(空き状況確認テーブル!AI97:AK97,"△")&lt;&gt;0,"△",IF(COUNTIF(空き状況確認テーブル!AI97:AK97,"△")&lt;&gt;0,"△","〇")))</f>
        <v>△</v>
      </c>
      <c r="AJ91" s="220"/>
      <c r="AK91" s="223"/>
      <c r="AL91" s="121" t="str">
        <f ca="1">空き状況確認テーブル!AL97</f>
        <v>△</v>
      </c>
      <c r="AM91" s="122" t="str">
        <f ca="1">空き状況確認テーブル!AM97</f>
        <v>△</v>
      </c>
      <c r="AN91" s="122" t="str">
        <f ca="1">空き状況確認テーブル!AN97</f>
        <v>△</v>
      </c>
      <c r="AO91" s="122" t="str">
        <f ca="1">空き状況確認テーブル!AO97</f>
        <v>△</v>
      </c>
      <c r="AP91" s="122" t="str">
        <f ca="1">空き状況確認テーブル!AP97</f>
        <v>△</v>
      </c>
      <c r="AQ91" s="122" t="str">
        <f ca="1">空き状況確認テーブル!AQ97</f>
        <v>△</v>
      </c>
      <c r="AR91" s="219" t="str">
        <f ca="1">IF(COUNTIF(空き状況確認テーブル!AR97:AT97,"×")&lt;&gt;0,"×",IF(COUNTIF(空き状況確認テーブル!AR97:AT97,"△")&lt;&gt;0,"△",IF(COUNTIF(空き状況確認テーブル!AR97:AT97,"△")&lt;&gt;0,"△","〇")))</f>
        <v>×</v>
      </c>
      <c r="AS91" s="220"/>
      <c r="AT91" s="221"/>
      <c r="AU91" s="222" t="str">
        <f ca="1">IF(COUNTIF(空き状況確認テーブル!AU97:AX97,"×")&lt;&gt;0,"×",IF(COUNTIF(空き状況確認テーブル!AU97:AX97,"△")&lt;&gt;0,"△",IF(COUNTIF(空き状況確認テーブル!AU97:AX97,"△")&lt;&gt;0,"△","〇")))</f>
        <v>×</v>
      </c>
      <c r="AV91" s="222"/>
      <c r="AW91" s="222"/>
      <c r="AX91" s="222"/>
      <c r="AY91" s="222" t="str">
        <f ca="1">IF(COUNTIF(空き状況確認テーブル!AY97:BB97,"×")&lt;&gt;0,"×",IF(COUNTIF(空き状況確認テーブル!AY97:BB97,"△")&lt;&gt;0,"△",IF(COUNTIF(空き状況確認テーブル!AY97:BB97,"△")&lt;&gt;0,"△","〇")))</f>
        <v>×</v>
      </c>
      <c r="AZ91" s="222"/>
      <c r="BA91" s="222"/>
      <c r="BB91" s="222"/>
      <c r="BC91" s="222" t="str">
        <f ca="1">IF(COUNTIF(空き状況確認テーブル!BC97:BF97,"×")&lt;&gt;0,"×",IF(COUNTIF(空き状況確認テーブル!BC97:BF97,"△")&lt;&gt;0,"△",IF(COUNTIF(空き状況確認テーブル!BC97:BF97,"△")&lt;&gt;0,"△","〇")))</f>
        <v>×</v>
      </c>
      <c r="BD91" s="222"/>
      <c r="BE91" s="222"/>
      <c r="BF91" s="222"/>
      <c r="BG91" s="219" t="str">
        <f ca="1">IF(COUNTIF(空き状況確認テーブル!BG97:BI97,"×")&lt;&gt;0,"×",IF(COUNTIF(空き状況確認テーブル!BG97:BI97,"△")&lt;&gt;0,"△",IF(COUNTIF(空き状況確認テーブル!BG97:BI97,"△")&lt;&gt;0,"△","〇")))</f>
        <v>△</v>
      </c>
      <c r="BH91" s="220"/>
      <c r="BI91" s="223"/>
      <c r="BJ91" s="121" t="str">
        <f ca="1">空き状況確認テーブル!BJ97</f>
        <v>△</v>
      </c>
      <c r="BK91" s="122" t="str">
        <f ca="1">空き状況確認テーブル!BK97</f>
        <v>△</v>
      </c>
      <c r="BL91" s="122" t="str">
        <f ca="1">空き状況確認テーブル!BL97</f>
        <v>△</v>
      </c>
      <c r="BM91" s="122" t="str">
        <f ca="1">空き状況確認テーブル!BM97</f>
        <v>△</v>
      </c>
      <c r="BN91" s="122" t="str">
        <f ca="1">空き状況確認テーブル!BN97</f>
        <v>△</v>
      </c>
      <c r="BO91" s="122" t="str">
        <f ca="1">空き状況確認テーブル!BO97</f>
        <v>△</v>
      </c>
      <c r="BP91" s="219" t="str">
        <f ca="1">IF(COUNTIF(空き状況確認テーブル!BP97:BR97,"×")&lt;&gt;0,"×",IF(COUNTIF(空き状況確認テーブル!BP97:BR97,"△")&lt;&gt;0,"△",IF(COUNTIF(空き状況確認テーブル!BP97:BR97,"△")&lt;&gt;0,"△","〇")))</f>
        <v>×</v>
      </c>
      <c r="BQ91" s="220"/>
      <c r="BR91" s="221"/>
      <c r="BS91" s="222" t="str">
        <f ca="1">IF(COUNTIF(空き状況確認テーブル!BS97:BV97,"×")&lt;&gt;0,"×",IF(COUNTIF(空き状況確認テーブル!BS97:BV97,"△")&lt;&gt;0,"△",IF(COUNTIF(空き状況確認テーブル!BS97:BV97,"△")&lt;&gt;0,"△","〇")))</f>
        <v>×</v>
      </c>
      <c r="BT91" s="222"/>
      <c r="BU91" s="222"/>
      <c r="BV91" s="222"/>
      <c r="BW91" s="222" t="str">
        <f ca="1">IF(COUNTIF(空き状況確認テーブル!BW97:BZ97,"×")&lt;&gt;0,"×",IF(COUNTIF(空き状況確認テーブル!BW97:BZ97,"△")&lt;&gt;0,"△",IF(COUNTIF(空き状況確認テーブル!BW97:BZ97,"△")&lt;&gt;0,"△","〇")))</f>
        <v>×</v>
      </c>
      <c r="BX91" s="222"/>
      <c r="BY91" s="222"/>
      <c r="BZ91" s="222"/>
      <c r="CA91" s="222" t="str">
        <f ca="1">IF(COUNTIF(空き状況確認テーブル!CA97:CD97,"×")&lt;&gt;0,"×",IF(COUNTIF(空き状況確認テーブル!CA97:CD97,"△")&lt;&gt;0,"△",IF(COUNTIF(空き状況確認テーブル!CA97:CD97,"△")&lt;&gt;0,"△","〇")))</f>
        <v>×</v>
      </c>
      <c r="CB91" s="222"/>
      <c r="CC91" s="222"/>
      <c r="CD91" s="222"/>
      <c r="CE91" s="219" t="str">
        <f ca="1">IF(COUNTIF(空き状況確認テーブル!CE97:CG97,"×")&lt;&gt;0,"×",IF(COUNTIF(空き状況確認テーブル!CE97:CG97,"△")&lt;&gt;0,"△",IF(COUNTIF(空き状況確認テーブル!CE97:CG97,"△")&lt;&gt;0,"△","〇")))</f>
        <v>△</v>
      </c>
      <c r="CF91" s="220"/>
      <c r="CG91" s="223"/>
      <c r="CH91" s="187" t="str">
        <f ca="1">空き状況確認テーブル!CH97</f>
        <v>△</v>
      </c>
      <c r="CI91" s="122" t="str">
        <f ca="1">空き状況確認テーブル!CI97</f>
        <v>△</v>
      </c>
      <c r="CJ91" s="122" t="str">
        <f ca="1">空き状況確認テーブル!CJ97</f>
        <v>△</v>
      </c>
      <c r="CK91" s="122" t="str">
        <f ca="1">空き状況確認テーブル!CK97</f>
        <v>△</v>
      </c>
      <c r="CL91" s="122" t="str">
        <f ca="1">空き状況確認テーブル!CL97</f>
        <v>△</v>
      </c>
      <c r="CM91" s="122" t="str">
        <f ca="1">空き状況確認テーブル!CM97</f>
        <v>△</v>
      </c>
      <c r="CN91" s="219" t="str">
        <f ca="1">IF(COUNTIF(空き状況確認テーブル!CN97:CP97,"×")&lt;&gt;0,"×",IF(COUNTIF(空き状況確認テーブル!CN97:CP97,"△")&lt;&gt;0,"△",IF(COUNTIF(空き状況確認テーブル!CN97:CP97,"△")&lt;&gt;0,"△","〇")))</f>
        <v>×</v>
      </c>
      <c r="CO91" s="220"/>
      <c r="CP91" s="221"/>
      <c r="CQ91" s="222" t="str">
        <f ca="1">IF(COUNTIF(空き状況確認テーブル!CQ97:CT97,"×")&lt;&gt;0,"×",IF(COUNTIF(空き状況確認テーブル!CQ97:CT97,"△")&lt;&gt;0,"△",IF(COUNTIF(空き状況確認テーブル!CQ97:CT97,"△")&lt;&gt;0,"△","〇")))</f>
        <v>×</v>
      </c>
      <c r="CR91" s="222"/>
      <c r="CS91" s="222"/>
      <c r="CT91" s="222"/>
      <c r="CU91" s="222" t="str">
        <f ca="1">IF(COUNTIF(空き状況確認テーブル!CU97:CX97,"×")&lt;&gt;0,"×",IF(COUNTIF(空き状況確認テーブル!CU97:CX97,"△")&lt;&gt;0,"△",IF(COUNTIF(空き状況確認テーブル!CU97:CX97,"△")&lt;&gt;0,"△","〇")))</f>
        <v>×</v>
      </c>
      <c r="CV91" s="222"/>
      <c r="CW91" s="222"/>
      <c r="CX91" s="222"/>
      <c r="CY91" s="222" t="str">
        <f ca="1">IF(COUNTIF(空き状況確認テーブル!CY97:DB97,"×")&lt;&gt;0,"×",IF(COUNTIF(空き状況確認テーブル!CY97:DB97,"△")&lt;&gt;0,"△",IF(COUNTIF(空き状況確認テーブル!CY97:DB97,"△")&lt;&gt;0,"△","〇")))</f>
        <v>×</v>
      </c>
      <c r="CZ91" s="222"/>
      <c r="DA91" s="222"/>
      <c r="DB91" s="222"/>
      <c r="DC91" s="219" t="str">
        <f ca="1">IF(COUNTIF(空き状況確認テーブル!DC97:DE97,"×")&lt;&gt;0,"×",IF(COUNTIF(空き状況確認テーブル!DC97:DE97,"△")&lt;&gt;0,"△",IF(COUNTIF(空き状況確認テーブル!DC97:DE97,"△")&lt;&gt;0,"△","〇")))</f>
        <v>△</v>
      </c>
      <c r="DD91" s="220"/>
      <c r="DE91" s="223"/>
      <c r="DF91" s="121" t="str">
        <f ca="1">空き状況確認テーブル!DF97</f>
        <v>△</v>
      </c>
      <c r="DG91" s="122" t="str">
        <f ca="1">空き状況確認テーブル!DG97</f>
        <v>△</v>
      </c>
      <c r="DH91" s="122" t="str">
        <f ca="1">空き状況確認テーブル!DH97</f>
        <v>△</v>
      </c>
      <c r="DI91" s="122" t="str">
        <f ca="1">空き状況確認テーブル!DI97</f>
        <v>△</v>
      </c>
      <c r="DJ91" s="122" t="str">
        <f ca="1">空き状況確認テーブル!DJ97</f>
        <v>△</v>
      </c>
      <c r="DK91" s="122" t="str">
        <f ca="1">空き状況確認テーブル!DK97</f>
        <v>△</v>
      </c>
      <c r="DL91" s="219" t="str">
        <f ca="1">IF(COUNTIF(空き状況確認テーブル!DL97:DN97,"×")&lt;&gt;0,"×",IF(COUNTIF(空き状況確認テーブル!DL97:DN97,"△")&lt;&gt;0,"△",IF(COUNTIF(空き状況確認テーブル!DL97:DN97,"△")&lt;&gt;0,"△","〇")))</f>
        <v>×</v>
      </c>
      <c r="DM91" s="220"/>
      <c r="DN91" s="221"/>
      <c r="DO91" s="222" t="str">
        <f ca="1">IF(COUNTIF(空き状況確認テーブル!DO97:DR97,"×")&lt;&gt;0,"×",IF(COUNTIF(空き状況確認テーブル!DO97:DR97,"△")&lt;&gt;0,"△",IF(COUNTIF(空き状況確認テーブル!DO97:DR97,"△")&lt;&gt;0,"△","〇")))</f>
        <v>×</v>
      </c>
      <c r="DP91" s="222"/>
      <c r="DQ91" s="222"/>
      <c r="DR91" s="222"/>
      <c r="DS91" s="222" t="str">
        <f ca="1">IF(COUNTIF(空き状況確認テーブル!DS97:DV97,"×")&lt;&gt;0,"×",IF(COUNTIF(空き状況確認テーブル!DS97:DV97,"△")&lt;&gt;0,"△",IF(COUNTIF(空き状況確認テーブル!DS97:DV97,"△")&lt;&gt;0,"△","〇")))</f>
        <v>×</v>
      </c>
      <c r="DT91" s="222"/>
      <c r="DU91" s="222"/>
      <c r="DV91" s="222"/>
      <c r="DW91" s="222" t="str">
        <f ca="1">IF(COUNTIF(空き状況確認テーブル!DW97:DZ97,"×")&lt;&gt;0,"×",IF(COUNTIF(空き状況確認テーブル!DW97:DZ97,"△")&lt;&gt;0,"△",IF(COUNTIF(空き状況確認テーブル!DW97:DZ97,"△")&lt;&gt;0,"△","〇")))</f>
        <v>×</v>
      </c>
      <c r="DX91" s="222"/>
      <c r="DY91" s="222"/>
      <c r="DZ91" s="222"/>
      <c r="EA91" s="219" t="str">
        <f ca="1">IF(COUNTIF(空き状況確認テーブル!EA97:EC97,"×")&lt;&gt;0,"×",IF(COUNTIF(空き状況確認テーブル!EA97:EC97,"△")&lt;&gt;0,"△",IF(COUNTIF(空き状況確認テーブル!EA97:EC97,"△")&lt;&gt;0,"△","〇")))</f>
        <v>△</v>
      </c>
      <c r="EB91" s="220"/>
      <c r="EC91" s="223"/>
      <c r="ED91" s="121" t="str">
        <f ca="1">空き状況確認テーブル!ED97</f>
        <v>×</v>
      </c>
      <c r="EE91" s="122" t="str">
        <f ca="1">空き状況確認テーブル!EE97</f>
        <v>×</v>
      </c>
      <c r="EF91" s="122" t="str">
        <f ca="1">空き状況確認テーブル!EF97</f>
        <v>×</v>
      </c>
      <c r="EG91" s="122" t="str">
        <f ca="1">空き状況確認テーブル!EG97</f>
        <v>×</v>
      </c>
      <c r="EH91" s="122" t="str">
        <f ca="1">空き状況確認テーブル!EH97</f>
        <v>×</v>
      </c>
      <c r="EI91" s="122" t="str">
        <f ca="1">空き状況確認テーブル!EI97</f>
        <v>×</v>
      </c>
      <c r="EJ91" s="219" t="str">
        <f ca="1">IF(COUNTIF(空き状況確認テーブル!EJ97:EL97,"×")&lt;&gt;0,"×",IF(COUNTIF(空き状況確認テーブル!EJ97:EL97,"△")&lt;&gt;0,"△",IF(COUNTIF(空き状況確認テーブル!EJ97:EL97,"△")&lt;&gt;0,"△","〇")))</f>
        <v>×</v>
      </c>
      <c r="EK91" s="220"/>
      <c r="EL91" s="221"/>
      <c r="EM91" s="222" t="str">
        <f ca="1">IF(COUNTIF(空き状況確認テーブル!EM97:EP97,"×")&lt;&gt;0,"×",IF(COUNTIF(空き状況確認テーブル!EM97:EP97,"△")&lt;&gt;0,"△",IF(COUNTIF(空き状況確認テーブル!EM97:EP97,"△")&lt;&gt;0,"△","〇")))</f>
        <v>×</v>
      </c>
      <c r="EN91" s="222"/>
      <c r="EO91" s="222"/>
      <c r="EP91" s="222"/>
      <c r="EQ91" s="222" t="str">
        <f ca="1">IF(COUNTIF(空き状況確認テーブル!EQ97:ET97,"×")&lt;&gt;0,"×",IF(COUNTIF(空き状況確認テーブル!EQ97:ET97,"△")&lt;&gt;0,"△",IF(COUNTIF(空き状況確認テーブル!EQ97:ET97,"△")&lt;&gt;0,"△","〇")))</f>
        <v>×</v>
      </c>
      <c r="ER91" s="222"/>
      <c r="ES91" s="222"/>
      <c r="ET91" s="222"/>
      <c r="EU91" s="222" t="str">
        <f ca="1">IF(COUNTIF(空き状況確認テーブル!EU97:EX97,"×")&lt;&gt;0,"×",IF(COUNTIF(空き状況確認テーブル!EU97:EX97,"△")&lt;&gt;0,"△",IF(COUNTIF(空き状況確認テーブル!EU97:EX97,"△")&lt;&gt;0,"△","〇")))</f>
        <v>×</v>
      </c>
      <c r="EV91" s="222"/>
      <c r="EW91" s="222"/>
      <c r="EX91" s="222"/>
      <c r="EY91" s="219" t="str">
        <f ca="1">IF(COUNTIF(空き状況確認テーブル!EY97:FA97,"×")&lt;&gt;0,"×",IF(COUNTIF(空き状況確認テーブル!EY97:FA97,"△")&lt;&gt;0,"△",IF(COUNTIF(空き状況確認テーブル!EY97:FA97,"△")&lt;&gt;0,"△","〇")))</f>
        <v>×</v>
      </c>
      <c r="EZ91" s="220"/>
      <c r="FA91" s="223"/>
      <c r="FB91" s="121" t="str">
        <f ca="1">空き状況確認テーブル!FB97</f>
        <v>×</v>
      </c>
      <c r="FC91" s="122" t="str">
        <f ca="1">空き状況確認テーブル!FC97</f>
        <v>×</v>
      </c>
      <c r="FD91" s="122" t="str">
        <f ca="1">空き状況確認テーブル!FD97</f>
        <v>×</v>
      </c>
      <c r="FE91" s="122" t="str">
        <f ca="1">空き状況確認テーブル!FE97</f>
        <v>×</v>
      </c>
      <c r="FF91" s="122" t="str">
        <f ca="1">空き状況確認テーブル!FF97</f>
        <v>×</v>
      </c>
      <c r="FG91" s="122" t="str">
        <f ca="1">空き状況確認テーブル!FG97</f>
        <v>×</v>
      </c>
      <c r="FH91" s="219" t="str">
        <f ca="1">IF(COUNTIF(空き状況確認テーブル!FH97:FJ97,"×")&lt;&gt;0,"×",IF(COUNTIF(空き状況確認テーブル!FH97:FJ97,"△")&lt;&gt;0,"△",IF(COUNTIF(空き状況確認テーブル!FH97:FJ97,"△")&lt;&gt;0,"△","〇")))</f>
        <v>×</v>
      </c>
      <c r="FI91" s="220"/>
      <c r="FJ91" s="221"/>
      <c r="FK91" s="222" t="str">
        <f ca="1">IF(COUNTIF(空き状況確認テーブル!FK97:FN97,"×")&lt;&gt;0,"×",IF(COUNTIF(空き状況確認テーブル!FK97:FN97,"△")&lt;&gt;0,"△",IF(COUNTIF(空き状況確認テーブル!FK97:FN97,"△")&lt;&gt;0,"△","〇")))</f>
        <v>×</v>
      </c>
      <c r="FL91" s="222"/>
      <c r="FM91" s="222"/>
      <c r="FN91" s="222"/>
      <c r="FO91" s="222" t="str">
        <f ca="1">IF(COUNTIF(空き状況確認テーブル!FO97:FR97,"×")&lt;&gt;0,"×",IF(COUNTIF(空き状況確認テーブル!FO97:FR97,"△")&lt;&gt;0,"△",IF(COUNTIF(空き状況確認テーブル!FO97:FR97,"△")&lt;&gt;0,"△","〇")))</f>
        <v>×</v>
      </c>
      <c r="FP91" s="222"/>
      <c r="FQ91" s="222"/>
      <c r="FR91" s="222"/>
      <c r="FS91" s="222" t="str">
        <f ca="1">IF(COUNTIF(空き状況確認テーブル!FS97:FV97,"×")&lt;&gt;0,"×",IF(COUNTIF(空き状況確認テーブル!FS97:FV97,"△")&lt;&gt;0,"△",IF(COUNTIF(空き状況確認テーブル!FS97:FV97,"△")&lt;&gt;0,"△","〇")))</f>
        <v>×</v>
      </c>
      <c r="FT91" s="222"/>
      <c r="FU91" s="222"/>
      <c r="FV91" s="222"/>
      <c r="FW91" s="219" t="str">
        <f ca="1">IF(COUNTIF(空き状況確認テーブル!FW97:FY97,"×")&lt;&gt;0,"×",IF(COUNTIF(空き状況確認テーブル!FW97:FY97,"△")&lt;&gt;0,"△",IF(COUNTIF(空き状況確認テーブル!FW97:FY97,"△")&lt;&gt;0,"△","〇")))</f>
        <v>×</v>
      </c>
      <c r="FX91" s="220"/>
      <c r="FY91" s="223"/>
    </row>
    <row r="92" spans="1:181">
      <c r="A92" s="17"/>
      <c r="B92" s="164"/>
      <c r="C92" s="203" t="s">
        <v>317</v>
      </c>
      <c r="D92" s="11" t="s">
        <v>318</v>
      </c>
      <c r="E92" s="10"/>
      <c r="F92" s="11"/>
      <c r="G92" s="8" t="str">
        <f t="shared" si="29"/>
        <v>071-46391</v>
      </c>
      <c r="H92" s="10" t="str">
        <f t="shared" si="30"/>
        <v>071-46392</v>
      </c>
      <c r="I92" s="10" t="str">
        <f t="shared" si="31"/>
        <v>071-46393</v>
      </c>
      <c r="J92" s="10" t="str">
        <f t="shared" si="32"/>
        <v>071-46394</v>
      </c>
      <c r="K92" s="10" t="str">
        <f t="shared" si="33"/>
        <v>071-46395</v>
      </c>
      <c r="L92" s="10" t="str">
        <f t="shared" si="34"/>
        <v>071-46396</v>
      </c>
      <c r="M92" s="10" t="str">
        <f t="shared" si="35"/>
        <v>071-46397</v>
      </c>
      <c r="N92" s="121" t="str">
        <f ca="1">空き状況確認テーブル!N98</f>
        <v>△</v>
      </c>
      <c r="O92" s="122" t="str">
        <f ca="1">空き状況確認テーブル!O98</f>
        <v>△</v>
      </c>
      <c r="P92" s="122" t="str">
        <f ca="1">空き状況確認テーブル!P98</f>
        <v>△</v>
      </c>
      <c r="Q92" s="122" t="str">
        <f ca="1">空き状況確認テーブル!Q98</f>
        <v>△</v>
      </c>
      <c r="R92" s="122" t="str">
        <f ca="1">空き状況確認テーブル!R98</f>
        <v>△</v>
      </c>
      <c r="S92" s="122" t="str">
        <f ca="1">空き状況確認テーブル!S98</f>
        <v>△</v>
      </c>
      <c r="T92" s="219" t="str">
        <f ca="1">IF(COUNTIF(空き状況確認テーブル!T98:V98,"×")&lt;&gt;0,"×",IF(COUNTIF(空き状況確認テーブル!T98:V98,"△")&lt;&gt;0,"△",IF(COUNTIF(空き状況確認テーブル!T98:V98,"△")&lt;&gt;0,"△","〇")))</f>
        <v>×</v>
      </c>
      <c r="U92" s="220"/>
      <c r="V92" s="221"/>
      <c r="W92" s="222" t="str">
        <f ca="1">IF(COUNTIF(空き状況確認テーブル!W98:Z98,"×")&lt;&gt;0,"×",IF(COUNTIF(空き状況確認テーブル!W98:Z98,"△")&lt;&gt;0,"△",IF(COUNTIF(空き状況確認テーブル!W98:Z98,"△")&lt;&gt;0,"△","〇")))</f>
        <v>×</v>
      </c>
      <c r="X92" s="222"/>
      <c r="Y92" s="222"/>
      <c r="Z92" s="222"/>
      <c r="AA92" s="222" t="str">
        <f ca="1">IF(COUNTIF(空き状況確認テーブル!AA98:AD98,"×")&lt;&gt;0,"×",IF(COUNTIF(空き状況確認テーブル!AA98:AD98,"△")&lt;&gt;0,"△",IF(COUNTIF(空き状況確認テーブル!AA98:AD98,"△")&lt;&gt;0,"△","〇")))</f>
        <v>×</v>
      </c>
      <c r="AB92" s="222"/>
      <c r="AC92" s="222"/>
      <c r="AD92" s="222"/>
      <c r="AE92" s="222" t="str">
        <f ca="1">IF(COUNTIF(空き状況確認テーブル!AE98:AH98,"×")&lt;&gt;0,"×",IF(COUNTIF(空き状況確認テーブル!AE98:AH98,"△")&lt;&gt;0,"△",IF(COUNTIF(空き状況確認テーブル!AE98:AH98,"△")&lt;&gt;0,"△","〇")))</f>
        <v>×</v>
      </c>
      <c r="AF92" s="222"/>
      <c r="AG92" s="222"/>
      <c r="AH92" s="222"/>
      <c r="AI92" s="219" t="str">
        <f ca="1">IF(COUNTIF(空き状況確認テーブル!AI98:AK98,"×")&lt;&gt;0,"×",IF(COUNTIF(空き状況確認テーブル!AI98:AK98,"△")&lt;&gt;0,"△",IF(COUNTIF(空き状況確認テーブル!AI98:AK98,"△")&lt;&gt;0,"△","〇")))</f>
        <v>△</v>
      </c>
      <c r="AJ92" s="220"/>
      <c r="AK92" s="223"/>
      <c r="AL92" s="121" t="str">
        <f ca="1">空き状況確認テーブル!AL98</f>
        <v>△</v>
      </c>
      <c r="AM92" s="122" t="str">
        <f ca="1">空き状況確認テーブル!AM98</f>
        <v>△</v>
      </c>
      <c r="AN92" s="122" t="str">
        <f ca="1">空き状況確認テーブル!AN98</f>
        <v>△</v>
      </c>
      <c r="AO92" s="122" t="str">
        <f ca="1">空き状況確認テーブル!AO98</f>
        <v>△</v>
      </c>
      <c r="AP92" s="122" t="str">
        <f ca="1">空き状況確認テーブル!AP98</f>
        <v>△</v>
      </c>
      <c r="AQ92" s="122" t="str">
        <f ca="1">空き状況確認テーブル!AQ98</f>
        <v>△</v>
      </c>
      <c r="AR92" s="219" t="str">
        <f ca="1">IF(COUNTIF(空き状況確認テーブル!AR98:AT98,"×")&lt;&gt;0,"×",IF(COUNTIF(空き状況確認テーブル!AR98:AT98,"△")&lt;&gt;0,"△",IF(COUNTIF(空き状況確認テーブル!AR98:AT98,"△")&lt;&gt;0,"△","〇")))</f>
        <v>×</v>
      </c>
      <c r="AS92" s="220"/>
      <c r="AT92" s="221"/>
      <c r="AU92" s="222" t="str">
        <f ca="1">IF(COUNTIF(空き状況確認テーブル!AU98:AX98,"×")&lt;&gt;0,"×",IF(COUNTIF(空き状況確認テーブル!AU98:AX98,"△")&lt;&gt;0,"△",IF(COUNTIF(空き状況確認テーブル!AU98:AX98,"△")&lt;&gt;0,"△","〇")))</f>
        <v>×</v>
      </c>
      <c r="AV92" s="222"/>
      <c r="AW92" s="222"/>
      <c r="AX92" s="222"/>
      <c r="AY92" s="222" t="str">
        <f ca="1">IF(COUNTIF(空き状況確認テーブル!AY98:BB98,"×")&lt;&gt;0,"×",IF(COUNTIF(空き状況確認テーブル!AY98:BB98,"△")&lt;&gt;0,"△",IF(COUNTIF(空き状況確認テーブル!AY98:BB98,"△")&lt;&gt;0,"△","〇")))</f>
        <v>×</v>
      </c>
      <c r="AZ92" s="222"/>
      <c r="BA92" s="222"/>
      <c r="BB92" s="222"/>
      <c r="BC92" s="222" t="str">
        <f ca="1">IF(COUNTIF(空き状況確認テーブル!BC98:BF98,"×")&lt;&gt;0,"×",IF(COUNTIF(空き状況確認テーブル!BC98:BF98,"△")&lt;&gt;0,"△",IF(COUNTIF(空き状況確認テーブル!BC98:BF98,"△")&lt;&gt;0,"△","〇")))</f>
        <v>×</v>
      </c>
      <c r="BD92" s="222"/>
      <c r="BE92" s="222"/>
      <c r="BF92" s="222"/>
      <c r="BG92" s="219" t="str">
        <f ca="1">IF(COUNTIF(空き状況確認テーブル!BG98:BI98,"×")&lt;&gt;0,"×",IF(COUNTIF(空き状況確認テーブル!BG98:BI98,"△")&lt;&gt;0,"△",IF(COUNTIF(空き状況確認テーブル!BG98:BI98,"△")&lt;&gt;0,"△","〇")))</f>
        <v>△</v>
      </c>
      <c r="BH92" s="220"/>
      <c r="BI92" s="223"/>
      <c r="BJ92" s="121" t="str">
        <f ca="1">空き状況確認テーブル!BJ98</f>
        <v>△</v>
      </c>
      <c r="BK92" s="122" t="str">
        <f ca="1">空き状況確認テーブル!BK98</f>
        <v>△</v>
      </c>
      <c r="BL92" s="122" t="str">
        <f ca="1">空き状況確認テーブル!BL98</f>
        <v>△</v>
      </c>
      <c r="BM92" s="122" t="str">
        <f ca="1">空き状況確認テーブル!BM98</f>
        <v>△</v>
      </c>
      <c r="BN92" s="122" t="str">
        <f ca="1">空き状況確認テーブル!BN98</f>
        <v>△</v>
      </c>
      <c r="BO92" s="122" t="str">
        <f ca="1">空き状況確認テーブル!BO98</f>
        <v>△</v>
      </c>
      <c r="BP92" s="219" t="str">
        <f ca="1">IF(COUNTIF(空き状況確認テーブル!BP98:BR98,"×")&lt;&gt;0,"×",IF(COUNTIF(空き状況確認テーブル!BP98:BR98,"△")&lt;&gt;0,"△",IF(COUNTIF(空き状況確認テーブル!BP98:BR98,"△")&lt;&gt;0,"△","〇")))</f>
        <v>×</v>
      </c>
      <c r="BQ92" s="220"/>
      <c r="BR92" s="221"/>
      <c r="BS92" s="222" t="str">
        <f ca="1">IF(COUNTIF(空き状況確認テーブル!BS98:BV98,"×")&lt;&gt;0,"×",IF(COUNTIF(空き状況確認テーブル!BS98:BV98,"△")&lt;&gt;0,"△",IF(COUNTIF(空き状況確認テーブル!BS98:BV98,"△")&lt;&gt;0,"△","〇")))</f>
        <v>×</v>
      </c>
      <c r="BT92" s="222"/>
      <c r="BU92" s="222"/>
      <c r="BV92" s="222"/>
      <c r="BW92" s="222" t="str">
        <f ca="1">IF(COUNTIF(空き状況確認テーブル!BW98:BZ98,"×")&lt;&gt;0,"×",IF(COUNTIF(空き状況確認テーブル!BW98:BZ98,"△")&lt;&gt;0,"△",IF(COUNTIF(空き状況確認テーブル!BW98:BZ98,"△")&lt;&gt;0,"△","〇")))</f>
        <v>×</v>
      </c>
      <c r="BX92" s="222"/>
      <c r="BY92" s="222"/>
      <c r="BZ92" s="222"/>
      <c r="CA92" s="222" t="str">
        <f ca="1">IF(COUNTIF(空き状況確認テーブル!CA98:CD98,"×")&lt;&gt;0,"×",IF(COUNTIF(空き状況確認テーブル!CA98:CD98,"△")&lt;&gt;0,"△",IF(COUNTIF(空き状況確認テーブル!CA98:CD98,"△")&lt;&gt;0,"△","〇")))</f>
        <v>×</v>
      </c>
      <c r="CB92" s="222"/>
      <c r="CC92" s="222"/>
      <c r="CD92" s="222"/>
      <c r="CE92" s="219" t="str">
        <f ca="1">IF(COUNTIF(空き状況確認テーブル!CE98:CG98,"×")&lt;&gt;0,"×",IF(COUNTIF(空き状況確認テーブル!CE98:CG98,"△")&lt;&gt;0,"△",IF(COUNTIF(空き状況確認テーブル!CE98:CG98,"△")&lt;&gt;0,"△","〇")))</f>
        <v>△</v>
      </c>
      <c r="CF92" s="220"/>
      <c r="CG92" s="223"/>
      <c r="CH92" s="187" t="str">
        <f ca="1">空き状況確認テーブル!CH98</f>
        <v>△</v>
      </c>
      <c r="CI92" s="122" t="str">
        <f ca="1">空き状況確認テーブル!CI98</f>
        <v>△</v>
      </c>
      <c r="CJ92" s="122" t="str">
        <f ca="1">空き状況確認テーブル!CJ98</f>
        <v>△</v>
      </c>
      <c r="CK92" s="122" t="str">
        <f ca="1">空き状況確認テーブル!CK98</f>
        <v>△</v>
      </c>
      <c r="CL92" s="122" t="str">
        <f ca="1">空き状況確認テーブル!CL98</f>
        <v>△</v>
      </c>
      <c r="CM92" s="122" t="str">
        <f ca="1">空き状況確認テーブル!CM98</f>
        <v>△</v>
      </c>
      <c r="CN92" s="219" t="str">
        <f ca="1">IF(COUNTIF(空き状況確認テーブル!CN98:CP98,"×")&lt;&gt;0,"×",IF(COUNTIF(空き状況確認テーブル!CN98:CP98,"△")&lt;&gt;0,"△",IF(COUNTIF(空き状況確認テーブル!CN98:CP98,"△")&lt;&gt;0,"△","〇")))</f>
        <v>×</v>
      </c>
      <c r="CO92" s="220"/>
      <c r="CP92" s="221"/>
      <c r="CQ92" s="222" t="str">
        <f ca="1">IF(COUNTIF(空き状況確認テーブル!CQ98:CT98,"×")&lt;&gt;0,"×",IF(COUNTIF(空き状況確認テーブル!CQ98:CT98,"△")&lt;&gt;0,"△",IF(COUNTIF(空き状況確認テーブル!CQ98:CT98,"△")&lt;&gt;0,"△","〇")))</f>
        <v>×</v>
      </c>
      <c r="CR92" s="222"/>
      <c r="CS92" s="222"/>
      <c r="CT92" s="222"/>
      <c r="CU92" s="222" t="str">
        <f ca="1">IF(COUNTIF(空き状況確認テーブル!CU98:CX98,"×")&lt;&gt;0,"×",IF(COUNTIF(空き状況確認テーブル!CU98:CX98,"△")&lt;&gt;0,"△",IF(COUNTIF(空き状況確認テーブル!CU98:CX98,"△")&lt;&gt;0,"△","〇")))</f>
        <v>×</v>
      </c>
      <c r="CV92" s="222"/>
      <c r="CW92" s="222"/>
      <c r="CX92" s="222"/>
      <c r="CY92" s="222" t="str">
        <f ca="1">IF(COUNTIF(空き状況確認テーブル!CY98:DB98,"×")&lt;&gt;0,"×",IF(COUNTIF(空き状況確認テーブル!CY98:DB98,"△")&lt;&gt;0,"△",IF(COUNTIF(空き状況確認テーブル!CY98:DB98,"△")&lt;&gt;0,"△","〇")))</f>
        <v>×</v>
      </c>
      <c r="CZ92" s="222"/>
      <c r="DA92" s="222"/>
      <c r="DB92" s="222"/>
      <c r="DC92" s="219" t="str">
        <f ca="1">IF(COUNTIF(空き状況確認テーブル!DC98:DE98,"×")&lt;&gt;0,"×",IF(COUNTIF(空き状況確認テーブル!DC98:DE98,"△")&lt;&gt;0,"△",IF(COUNTIF(空き状況確認テーブル!DC98:DE98,"△")&lt;&gt;0,"△","〇")))</f>
        <v>△</v>
      </c>
      <c r="DD92" s="220"/>
      <c r="DE92" s="223"/>
      <c r="DF92" s="121" t="str">
        <f ca="1">空き状況確認テーブル!DF98</f>
        <v>△</v>
      </c>
      <c r="DG92" s="122" t="str">
        <f ca="1">空き状況確認テーブル!DG98</f>
        <v>△</v>
      </c>
      <c r="DH92" s="122" t="str">
        <f ca="1">空き状況確認テーブル!DH98</f>
        <v>△</v>
      </c>
      <c r="DI92" s="122" t="str">
        <f ca="1">空き状況確認テーブル!DI98</f>
        <v>△</v>
      </c>
      <c r="DJ92" s="122" t="str">
        <f ca="1">空き状況確認テーブル!DJ98</f>
        <v>△</v>
      </c>
      <c r="DK92" s="122" t="str">
        <f ca="1">空き状況確認テーブル!DK98</f>
        <v>△</v>
      </c>
      <c r="DL92" s="219" t="str">
        <f ca="1">IF(COUNTIF(空き状況確認テーブル!DL98:DN98,"×")&lt;&gt;0,"×",IF(COUNTIF(空き状況確認テーブル!DL98:DN98,"△")&lt;&gt;0,"△",IF(COUNTIF(空き状況確認テーブル!DL98:DN98,"△")&lt;&gt;0,"△","〇")))</f>
        <v>×</v>
      </c>
      <c r="DM92" s="220"/>
      <c r="DN92" s="221"/>
      <c r="DO92" s="222" t="str">
        <f ca="1">IF(COUNTIF(空き状況確認テーブル!DO98:DR98,"×")&lt;&gt;0,"×",IF(COUNTIF(空き状況確認テーブル!DO98:DR98,"△")&lt;&gt;0,"△",IF(COUNTIF(空き状況確認テーブル!DO98:DR98,"△")&lt;&gt;0,"△","〇")))</f>
        <v>×</v>
      </c>
      <c r="DP92" s="222"/>
      <c r="DQ92" s="222"/>
      <c r="DR92" s="222"/>
      <c r="DS92" s="222" t="str">
        <f ca="1">IF(COUNTIF(空き状況確認テーブル!DS98:DV98,"×")&lt;&gt;0,"×",IF(COUNTIF(空き状況確認テーブル!DS98:DV98,"△")&lt;&gt;0,"△",IF(COUNTIF(空き状況確認テーブル!DS98:DV98,"△")&lt;&gt;0,"△","〇")))</f>
        <v>×</v>
      </c>
      <c r="DT92" s="222"/>
      <c r="DU92" s="222"/>
      <c r="DV92" s="222"/>
      <c r="DW92" s="222" t="str">
        <f ca="1">IF(COUNTIF(空き状況確認テーブル!DW98:DZ98,"×")&lt;&gt;0,"×",IF(COUNTIF(空き状況確認テーブル!DW98:DZ98,"△")&lt;&gt;0,"△",IF(COUNTIF(空き状況確認テーブル!DW98:DZ98,"△")&lt;&gt;0,"△","〇")))</f>
        <v>×</v>
      </c>
      <c r="DX92" s="222"/>
      <c r="DY92" s="222"/>
      <c r="DZ92" s="222"/>
      <c r="EA92" s="219" t="str">
        <f ca="1">IF(COUNTIF(空き状況確認テーブル!EA98:EC98,"×")&lt;&gt;0,"×",IF(COUNTIF(空き状況確認テーブル!EA98:EC98,"△")&lt;&gt;0,"△",IF(COUNTIF(空き状況確認テーブル!EA98:EC98,"△")&lt;&gt;0,"△","〇")))</f>
        <v>△</v>
      </c>
      <c r="EB92" s="220"/>
      <c r="EC92" s="223"/>
      <c r="ED92" s="121" t="str">
        <f ca="1">空き状況確認テーブル!ED98</f>
        <v>×</v>
      </c>
      <c r="EE92" s="122" t="str">
        <f ca="1">空き状況確認テーブル!EE98</f>
        <v>×</v>
      </c>
      <c r="EF92" s="122" t="str">
        <f ca="1">空き状況確認テーブル!EF98</f>
        <v>×</v>
      </c>
      <c r="EG92" s="122" t="str">
        <f ca="1">空き状況確認テーブル!EG98</f>
        <v>×</v>
      </c>
      <c r="EH92" s="122" t="str">
        <f ca="1">空き状況確認テーブル!EH98</f>
        <v>×</v>
      </c>
      <c r="EI92" s="122" t="str">
        <f ca="1">空き状況確認テーブル!EI98</f>
        <v>×</v>
      </c>
      <c r="EJ92" s="219" t="str">
        <f ca="1">IF(COUNTIF(空き状況確認テーブル!EJ98:EL98,"×")&lt;&gt;0,"×",IF(COUNTIF(空き状況確認テーブル!EJ98:EL98,"△")&lt;&gt;0,"△",IF(COUNTIF(空き状況確認テーブル!EJ98:EL98,"△")&lt;&gt;0,"△","〇")))</f>
        <v>×</v>
      </c>
      <c r="EK92" s="220"/>
      <c r="EL92" s="221"/>
      <c r="EM92" s="222" t="str">
        <f ca="1">IF(COUNTIF(空き状況確認テーブル!EM98:EP98,"×")&lt;&gt;0,"×",IF(COUNTIF(空き状況確認テーブル!EM98:EP98,"△")&lt;&gt;0,"△",IF(COUNTIF(空き状況確認テーブル!EM98:EP98,"△")&lt;&gt;0,"△","〇")))</f>
        <v>×</v>
      </c>
      <c r="EN92" s="222"/>
      <c r="EO92" s="222"/>
      <c r="EP92" s="222"/>
      <c r="EQ92" s="222" t="str">
        <f ca="1">IF(COUNTIF(空き状況確認テーブル!EQ98:ET98,"×")&lt;&gt;0,"×",IF(COUNTIF(空き状況確認テーブル!EQ98:ET98,"△")&lt;&gt;0,"△",IF(COUNTIF(空き状況確認テーブル!EQ98:ET98,"△")&lt;&gt;0,"△","〇")))</f>
        <v>×</v>
      </c>
      <c r="ER92" s="222"/>
      <c r="ES92" s="222"/>
      <c r="ET92" s="222"/>
      <c r="EU92" s="222" t="str">
        <f ca="1">IF(COUNTIF(空き状況確認テーブル!EU98:EX98,"×")&lt;&gt;0,"×",IF(COUNTIF(空き状況確認テーブル!EU98:EX98,"△")&lt;&gt;0,"△",IF(COUNTIF(空き状況確認テーブル!EU98:EX98,"△")&lt;&gt;0,"△","〇")))</f>
        <v>×</v>
      </c>
      <c r="EV92" s="222"/>
      <c r="EW92" s="222"/>
      <c r="EX92" s="222"/>
      <c r="EY92" s="219" t="str">
        <f ca="1">IF(COUNTIF(空き状況確認テーブル!EY98:FA98,"×")&lt;&gt;0,"×",IF(COUNTIF(空き状況確認テーブル!EY98:FA98,"△")&lt;&gt;0,"△",IF(COUNTIF(空き状況確認テーブル!EY98:FA98,"△")&lt;&gt;0,"△","〇")))</f>
        <v>×</v>
      </c>
      <c r="EZ92" s="220"/>
      <c r="FA92" s="223"/>
      <c r="FB92" s="121" t="str">
        <f ca="1">空き状況確認テーブル!FB98</f>
        <v>×</v>
      </c>
      <c r="FC92" s="122" t="str">
        <f ca="1">空き状況確認テーブル!FC98</f>
        <v>×</v>
      </c>
      <c r="FD92" s="122" t="str">
        <f ca="1">空き状況確認テーブル!FD98</f>
        <v>×</v>
      </c>
      <c r="FE92" s="122" t="str">
        <f ca="1">空き状況確認テーブル!FE98</f>
        <v>×</v>
      </c>
      <c r="FF92" s="122" t="str">
        <f ca="1">空き状況確認テーブル!FF98</f>
        <v>×</v>
      </c>
      <c r="FG92" s="122" t="str">
        <f ca="1">空き状況確認テーブル!FG98</f>
        <v>×</v>
      </c>
      <c r="FH92" s="219" t="str">
        <f ca="1">IF(COUNTIF(空き状況確認テーブル!FH98:FJ98,"×")&lt;&gt;0,"×",IF(COUNTIF(空き状況確認テーブル!FH98:FJ98,"△")&lt;&gt;0,"△",IF(COUNTIF(空き状況確認テーブル!FH98:FJ98,"△")&lt;&gt;0,"△","〇")))</f>
        <v>×</v>
      </c>
      <c r="FI92" s="220"/>
      <c r="FJ92" s="221"/>
      <c r="FK92" s="222" t="str">
        <f ca="1">IF(COUNTIF(空き状況確認テーブル!FK98:FN98,"×")&lt;&gt;0,"×",IF(COUNTIF(空き状況確認テーブル!FK98:FN98,"△")&lt;&gt;0,"△",IF(COUNTIF(空き状況確認テーブル!FK98:FN98,"△")&lt;&gt;0,"△","〇")))</f>
        <v>×</v>
      </c>
      <c r="FL92" s="222"/>
      <c r="FM92" s="222"/>
      <c r="FN92" s="222"/>
      <c r="FO92" s="222" t="str">
        <f ca="1">IF(COUNTIF(空き状況確認テーブル!FO98:FR98,"×")&lt;&gt;0,"×",IF(COUNTIF(空き状況確認テーブル!FO98:FR98,"△")&lt;&gt;0,"△",IF(COUNTIF(空き状況確認テーブル!FO98:FR98,"△")&lt;&gt;0,"△","〇")))</f>
        <v>×</v>
      </c>
      <c r="FP92" s="222"/>
      <c r="FQ92" s="222"/>
      <c r="FR92" s="222"/>
      <c r="FS92" s="222" t="str">
        <f ca="1">IF(COUNTIF(空き状況確認テーブル!FS98:FV98,"×")&lt;&gt;0,"×",IF(COUNTIF(空き状況確認テーブル!FS98:FV98,"△")&lt;&gt;0,"△",IF(COUNTIF(空き状況確認テーブル!FS98:FV98,"△")&lt;&gt;0,"△","〇")))</f>
        <v>×</v>
      </c>
      <c r="FT92" s="222"/>
      <c r="FU92" s="222"/>
      <c r="FV92" s="222"/>
      <c r="FW92" s="219" t="str">
        <f ca="1">IF(COUNTIF(空き状況確認テーブル!FW98:FY98,"×")&lt;&gt;0,"×",IF(COUNTIF(空き状況確認テーブル!FW98:FY98,"△")&lt;&gt;0,"△",IF(COUNTIF(空き状況確認テーブル!FW98:FY98,"△")&lt;&gt;0,"△","〇")))</f>
        <v>×</v>
      </c>
      <c r="FX92" s="220"/>
      <c r="FY92" s="223"/>
    </row>
    <row r="93" spans="1:181">
      <c r="A93" s="17"/>
      <c r="B93" s="163" t="s">
        <v>363</v>
      </c>
      <c r="C93" s="203" t="s">
        <v>301</v>
      </c>
      <c r="D93" s="11" t="s">
        <v>263</v>
      </c>
      <c r="E93" s="10" t="str">
        <f>INDEX(施設情報!$D$1:$D$1000,MATCH(D93,施設情報!$C$1:$C$1000,0))</f>
        <v>1</v>
      </c>
      <c r="F93" s="11" t="s">
        <v>275</v>
      </c>
      <c r="G93" s="8" t="str">
        <f t="shared" si="29"/>
        <v>117-46391</v>
      </c>
      <c r="H93" s="10" t="str">
        <f t="shared" si="30"/>
        <v>117-46392</v>
      </c>
      <c r="I93" s="10" t="str">
        <f t="shared" si="31"/>
        <v>117-46393</v>
      </c>
      <c r="J93" s="10" t="str">
        <f t="shared" si="32"/>
        <v>117-46394</v>
      </c>
      <c r="K93" s="10" t="str">
        <f t="shared" si="33"/>
        <v>117-46395</v>
      </c>
      <c r="L93" s="10" t="str">
        <f t="shared" si="34"/>
        <v>117-46396</v>
      </c>
      <c r="M93" s="10" t="str">
        <f t="shared" si="35"/>
        <v>117-46397</v>
      </c>
      <c r="N93" s="121" t="str">
        <f ca="1">空き状況確認テーブル!N99</f>
        <v>×</v>
      </c>
      <c r="O93" s="122" t="str">
        <f ca="1">空き状況確認テーブル!O99</f>
        <v>×</v>
      </c>
      <c r="P93" s="122" t="str">
        <f ca="1">空き状況確認テーブル!P99</f>
        <v>×</v>
      </c>
      <c r="Q93" s="122" t="str">
        <f ca="1">空き状況確認テーブル!Q99</f>
        <v>×</v>
      </c>
      <c r="R93" s="122" t="str">
        <f ca="1">空き状況確認テーブル!R99</f>
        <v>×</v>
      </c>
      <c r="S93" s="122" t="str">
        <f ca="1">空き状況確認テーブル!S99</f>
        <v>×</v>
      </c>
      <c r="T93" s="219" t="str">
        <f ca="1">IF(COUNTIF(空き状況確認テーブル!T99:V99,"×")&lt;&gt;0,"×",IF(COUNTIF(空き状況確認テーブル!T99:V99,"△")&lt;&gt;0,"△",IF(COUNTIF(空き状況確認テーブル!T99:V99,"△")&lt;&gt;0,"△","〇")))</f>
        <v>×</v>
      </c>
      <c r="U93" s="220"/>
      <c r="V93" s="221"/>
      <c r="W93" s="222" t="str">
        <f ca="1">IF(COUNTIF(空き状況確認テーブル!W99:Z99,"×")&lt;&gt;0,"×",IF(COUNTIF(空き状況確認テーブル!W99:Z99,"△")&lt;&gt;0,"△",IF(COUNTIF(空き状況確認テーブル!W99:Z99,"△")&lt;&gt;0,"△","〇")))</f>
        <v>×</v>
      </c>
      <c r="X93" s="222"/>
      <c r="Y93" s="222"/>
      <c r="Z93" s="222"/>
      <c r="AA93" s="222" t="str">
        <f ca="1">IF(COUNTIF(空き状況確認テーブル!AA99:AD99,"×")&lt;&gt;0,"×",IF(COUNTIF(空き状況確認テーブル!AA99:AD99,"△")&lt;&gt;0,"△",IF(COUNTIF(空き状況確認テーブル!AA99:AD99,"△")&lt;&gt;0,"△","〇")))</f>
        <v>×</v>
      </c>
      <c r="AB93" s="222"/>
      <c r="AC93" s="222"/>
      <c r="AD93" s="222"/>
      <c r="AE93" s="222" t="str">
        <f ca="1">IF(COUNTIF(空き状況確認テーブル!AE99:AH99,"×")&lt;&gt;0,"×",IF(COUNTIF(空き状況確認テーブル!AE99:AH99,"△")&lt;&gt;0,"△",IF(COUNTIF(空き状況確認テーブル!AE99:AH99,"△")&lt;&gt;0,"△","〇")))</f>
        <v>×</v>
      </c>
      <c r="AF93" s="222"/>
      <c r="AG93" s="222"/>
      <c r="AH93" s="222"/>
      <c r="AI93" s="219" t="str">
        <f ca="1">IF(COUNTIF(空き状況確認テーブル!AI99:AK99,"×")&lt;&gt;0,"×",IF(COUNTIF(空き状況確認テーブル!AI99:AK99,"△")&lt;&gt;0,"△",IF(COUNTIF(空き状況確認テーブル!AI99:AK99,"△")&lt;&gt;0,"△","〇")))</f>
        <v>×</v>
      </c>
      <c r="AJ93" s="220"/>
      <c r="AK93" s="223"/>
      <c r="AL93" s="121" t="str">
        <f ca="1">空き状況確認テーブル!AL99</f>
        <v>×</v>
      </c>
      <c r="AM93" s="122" t="str">
        <f ca="1">空き状況確認テーブル!AM99</f>
        <v>×</v>
      </c>
      <c r="AN93" s="122" t="str">
        <f ca="1">空き状況確認テーブル!AN99</f>
        <v>×</v>
      </c>
      <c r="AO93" s="122" t="str">
        <f ca="1">空き状況確認テーブル!AO99</f>
        <v>×</v>
      </c>
      <c r="AP93" s="122" t="str">
        <f ca="1">空き状況確認テーブル!AP99</f>
        <v>×</v>
      </c>
      <c r="AQ93" s="122" t="str">
        <f ca="1">空き状況確認テーブル!AQ99</f>
        <v>×</v>
      </c>
      <c r="AR93" s="219" t="str">
        <f ca="1">IF(COUNTIF(空き状況確認テーブル!AR99:AT99,"×")&lt;&gt;0,"×",IF(COUNTIF(空き状況確認テーブル!AR99:AT99,"△")&lt;&gt;0,"△",IF(COUNTIF(空き状況確認テーブル!AR99:AT99,"△")&lt;&gt;0,"△","〇")))</f>
        <v>×</v>
      </c>
      <c r="AS93" s="220"/>
      <c r="AT93" s="221"/>
      <c r="AU93" s="222" t="str">
        <f ca="1">IF(COUNTIF(空き状況確認テーブル!AU99:AX99,"×")&lt;&gt;0,"×",IF(COUNTIF(空き状況確認テーブル!AU99:AX99,"△")&lt;&gt;0,"△",IF(COUNTIF(空き状況確認テーブル!AU99:AX99,"△")&lt;&gt;0,"△","〇")))</f>
        <v>×</v>
      </c>
      <c r="AV93" s="222"/>
      <c r="AW93" s="222"/>
      <c r="AX93" s="222"/>
      <c r="AY93" s="222" t="str">
        <f ca="1">IF(COUNTIF(空き状況確認テーブル!AY99:BB99,"×")&lt;&gt;0,"×",IF(COUNTIF(空き状況確認テーブル!AY99:BB99,"△")&lt;&gt;0,"△",IF(COUNTIF(空き状況確認テーブル!AY99:BB99,"△")&lt;&gt;0,"△","〇")))</f>
        <v>×</v>
      </c>
      <c r="AZ93" s="222"/>
      <c r="BA93" s="222"/>
      <c r="BB93" s="222"/>
      <c r="BC93" s="222" t="str">
        <f ca="1">IF(COUNTIF(空き状況確認テーブル!BC99:BF99,"×")&lt;&gt;0,"×",IF(COUNTIF(空き状況確認テーブル!BC99:BF99,"△")&lt;&gt;0,"△",IF(COUNTIF(空き状況確認テーブル!BC99:BF99,"△")&lt;&gt;0,"△","〇")))</f>
        <v>×</v>
      </c>
      <c r="BD93" s="222"/>
      <c r="BE93" s="222"/>
      <c r="BF93" s="222"/>
      <c r="BG93" s="219" t="str">
        <f ca="1">IF(COUNTIF(空き状況確認テーブル!BG99:BI99,"×")&lt;&gt;0,"×",IF(COUNTIF(空き状況確認テーブル!BG99:BI99,"△")&lt;&gt;0,"△",IF(COUNTIF(空き状況確認テーブル!BG99:BI99,"△")&lt;&gt;0,"△","〇")))</f>
        <v>×</v>
      </c>
      <c r="BH93" s="220"/>
      <c r="BI93" s="223"/>
      <c r="BJ93" s="121" t="str">
        <f ca="1">空き状況確認テーブル!BJ99</f>
        <v>×</v>
      </c>
      <c r="BK93" s="122" t="str">
        <f ca="1">空き状況確認テーブル!BK99</f>
        <v>×</v>
      </c>
      <c r="BL93" s="122" t="str">
        <f ca="1">空き状況確認テーブル!BL99</f>
        <v>×</v>
      </c>
      <c r="BM93" s="122" t="str">
        <f ca="1">空き状況確認テーブル!BM99</f>
        <v>×</v>
      </c>
      <c r="BN93" s="122" t="str">
        <f ca="1">空き状況確認テーブル!BN99</f>
        <v>×</v>
      </c>
      <c r="BO93" s="122" t="str">
        <f ca="1">空き状況確認テーブル!BO99</f>
        <v>×</v>
      </c>
      <c r="BP93" s="219" t="str">
        <f ca="1">IF(COUNTIF(空き状況確認テーブル!BP99:BR99,"×")&lt;&gt;0,"×",IF(COUNTIF(空き状況確認テーブル!BP99:BR99,"△")&lt;&gt;0,"△",IF(COUNTIF(空き状況確認テーブル!BP99:BR99,"△")&lt;&gt;0,"△","〇")))</f>
        <v>×</v>
      </c>
      <c r="BQ93" s="220"/>
      <c r="BR93" s="221"/>
      <c r="BS93" s="222" t="str">
        <f ca="1">IF(COUNTIF(空き状況確認テーブル!BS99:BV99,"×")&lt;&gt;0,"×",IF(COUNTIF(空き状況確認テーブル!BS99:BV99,"△")&lt;&gt;0,"△",IF(COUNTIF(空き状況確認テーブル!BS99:BV99,"△")&lt;&gt;0,"△","〇")))</f>
        <v>×</v>
      </c>
      <c r="BT93" s="222"/>
      <c r="BU93" s="222"/>
      <c r="BV93" s="222"/>
      <c r="BW93" s="222" t="str">
        <f ca="1">IF(COUNTIF(空き状況確認テーブル!BW99:BZ99,"×")&lt;&gt;0,"×",IF(COUNTIF(空き状況確認テーブル!BW99:BZ99,"△")&lt;&gt;0,"△",IF(COUNTIF(空き状況確認テーブル!BW99:BZ99,"△")&lt;&gt;0,"△","〇")))</f>
        <v>×</v>
      </c>
      <c r="BX93" s="222"/>
      <c r="BY93" s="222"/>
      <c r="BZ93" s="222"/>
      <c r="CA93" s="222" t="str">
        <f ca="1">IF(COUNTIF(空き状況確認テーブル!CA99:CD99,"×")&lt;&gt;0,"×",IF(COUNTIF(空き状況確認テーブル!CA99:CD99,"△")&lt;&gt;0,"△",IF(COUNTIF(空き状況確認テーブル!CA99:CD99,"△")&lt;&gt;0,"△","〇")))</f>
        <v>×</v>
      </c>
      <c r="CB93" s="222"/>
      <c r="CC93" s="222"/>
      <c r="CD93" s="222"/>
      <c r="CE93" s="219" t="str">
        <f ca="1">IF(COUNTIF(空き状況確認テーブル!CE99:CG99,"×")&lt;&gt;0,"×",IF(COUNTIF(空き状況確認テーブル!CE99:CG99,"△")&lt;&gt;0,"△",IF(COUNTIF(空き状況確認テーブル!CE99:CG99,"△")&lt;&gt;0,"△","〇")))</f>
        <v>×</v>
      </c>
      <c r="CF93" s="220"/>
      <c r="CG93" s="223"/>
      <c r="CH93" s="187" t="str">
        <f ca="1">空き状況確認テーブル!CH99</f>
        <v>×</v>
      </c>
      <c r="CI93" s="122" t="str">
        <f ca="1">空き状況確認テーブル!CI99</f>
        <v>×</v>
      </c>
      <c r="CJ93" s="122" t="str">
        <f ca="1">空き状況確認テーブル!CJ99</f>
        <v>×</v>
      </c>
      <c r="CK93" s="122" t="str">
        <f ca="1">空き状況確認テーブル!CK99</f>
        <v>×</v>
      </c>
      <c r="CL93" s="122" t="str">
        <f ca="1">空き状況確認テーブル!CL99</f>
        <v>×</v>
      </c>
      <c r="CM93" s="122" t="str">
        <f ca="1">空き状況確認テーブル!CM99</f>
        <v>×</v>
      </c>
      <c r="CN93" s="219" t="str">
        <f ca="1">IF(COUNTIF(空き状況確認テーブル!CN99:CP99,"×")&lt;&gt;0,"×",IF(COUNTIF(空き状況確認テーブル!CN99:CP99,"△")&lt;&gt;0,"△",IF(COUNTIF(空き状況確認テーブル!CN99:CP99,"△")&lt;&gt;0,"△","〇")))</f>
        <v>×</v>
      </c>
      <c r="CO93" s="220"/>
      <c r="CP93" s="221"/>
      <c r="CQ93" s="222" t="str">
        <f ca="1">IF(COUNTIF(空き状況確認テーブル!CQ99:CT99,"×")&lt;&gt;0,"×",IF(COUNTIF(空き状況確認テーブル!CQ99:CT99,"△")&lt;&gt;0,"△",IF(COUNTIF(空き状況確認テーブル!CQ99:CT99,"△")&lt;&gt;0,"△","〇")))</f>
        <v>×</v>
      </c>
      <c r="CR93" s="222"/>
      <c r="CS93" s="222"/>
      <c r="CT93" s="222"/>
      <c r="CU93" s="222" t="str">
        <f ca="1">IF(COUNTIF(空き状況確認テーブル!CU99:CX99,"×")&lt;&gt;0,"×",IF(COUNTIF(空き状況確認テーブル!CU99:CX99,"△")&lt;&gt;0,"△",IF(COUNTIF(空き状況確認テーブル!CU99:CX99,"△")&lt;&gt;0,"△","〇")))</f>
        <v>×</v>
      </c>
      <c r="CV93" s="222"/>
      <c r="CW93" s="222"/>
      <c r="CX93" s="222"/>
      <c r="CY93" s="222" t="str">
        <f ca="1">IF(COUNTIF(空き状況確認テーブル!CY99:DB99,"×")&lt;&gt;0,"×",IF(COUNTIF(空き状況確認テーブル!CY99:DB99,"△")&lt;&gt;0,"△",IF(COUNTIF(空き状況確認テーブル!CY99:DB99,"△")&lt;&gt;0,"△","〇")))</f>
        <v>×</v>
      </c>
      <c r="CZ93" s="222"/>
      <c r="DA93" s="222"/>
      <c r="DB93" s="222"/>
      <c r="DC93" s="219" t="str">
        <f ca="1">IF(COUNTIF(空き状況確認テーブル!DC99:DE99,"×")&lt;&gt;0,"×",IF(COUNTIF(空き状況確認テーブル!DC99:DE99,"△")&lt;&gt;0,"△",IF(COUNTIF(空き状況確認テーブル!DC99:DE99,"△")&lt;&gt;0,"△","〇")))</f>
        <v>×</v>
      </c>
      <c r="DD93" s="220"/>
      <c r="DE93" s="223"/>
      <c r="DF93" s="121" t="str">
        <f ca="1">空き状況確認テーブル!DF99</f>
        <v>×</v>
      </c>
      <c r="DG93" s="122" t="str">
        <f ca="1">空き状況確認テーブル!DG99</f>
        <v>×</v>
      </c>
      <c r="DH93" s="122" t="str">
        <f ca="1">空き状況確認テーブル!DH99</f>
        <v>×</v>
      </c>
      <c r="DI93" s="122" t="str">
        <f ca="1">空き状況確認テーブル!DI99</f>
        <v>×</v>
      </c>
      <c r="DJ93" s="122" t="str">
        <f ca="1">空き状況確認テーブル!DJ99</f>
        <v>×</v>
      </c>
      <c r="DK93" s="122" t="str">
        <f ca="1">空き状況確認テーブル!DK99</f>
        <v>×</v>
      </c>
      <c r="DL93" s="219" t="str">
        <f ca="1">IF(COUNTIF(空き状況確認テーブル!DL99:DN99,"×")&lt;&gt;0,"×",IF(COUNTIF(空き状況確認テーブル!DL99:DN99,"△")&lt;&gt;0,"△",IF(COUNTIF(空き状況確認テーブル!DL99:DN99,"△")&lt;&gt;0,"△","〇")))</f>
        <v>×</v>
      </c>
      <c r="DM93" s="220"/>
      <c r="DN93" s="221"/>
      <c r="DO93" s="222" t="str">
        <f ca="1">IF(COUNTIF(空き状況確認テーブル!DO99:DR99,"×")&lt;&gt;0,"×",IF(COUNTIF(空き状況確認テーブル!DO99:DR99,"△")&lt;&gt;0,"△",IF(COUNTIF(空き状況確認テーブル!DO99:DR99,"△")&lt;&gt;0,"△","〇")))</f>
        <v>×</v>
      </c>
      <c r="DP93" s="222"/>
      <c r="DQ93" s="222"/>
      <c r="DR93" s="222"/>
      <c r="DS93" s="222" t="str">
        <f ca="1">IF(COUNTIF(空き状況確認テーブル!DS99:DV99,"×")&lt;&gt;0,"×",IF(COUNTIF(空き状況確認テーブル!DS99:DV99,"△")&lt;&gt;0,"△",IF(COUNTIF(空き状況確認テーブル!DS99:DV99,"△")&lt;&gt;0,"△","〇")))</f>
        <v>×</v>
      </c>
      <c r="DT93" s="222"/>
      <c r="DU93" s="222"/>
      <c r="DV93" s="222"/>
      <c r="DW93" s="222" t="str">
        <f ca="1">IF(COUNTIF(空き状況確認テーブル!DW99:DZ99,"×")&lt;&gt;0,"×",IF(COUNTIF(空き状況確認テーブル!DW99:DZ99,"△")&lt;&gt;0,"△",IF(COUNTIF(空き状況確認テーブル!DW99:DZ99,"△")&lt;&gt;0,"△","〇")))</f>
        <v>×</v>
      </c>
      <c r="DX93" s="222"/>
      <c r="DY93" s="222"/>
      <c r="DZ93" s="222"/>
      <c r="EA93" s="219" t="str">
        <f ca="1">IF(COUNTIF(空き状況確認テーブル!EA99:EC99,"×")&lt;&gt;0,"×",IF(COUNTIF(空き状況確認テーブル!EA99:EC99,"△")&lt;&gt;0,"△",IF(COUNTIF(空き状況確認テーブル!EA99:EC99,"△")&lt;&gt;0,"△","〇")))</f>
        <v>×</v>
      </c>
      <c r="EB93" s="220"/>
      <c r="EC93" s="223"/>
      <c r="ED93" s="121" t="str">
        <f ca="1">空き状況確認テーブル!ED99</f>
        <v>×</v>
      </c>
      <c r="EE93" s="122" t="str">
        <f ca="1">空き状況確認テーブル!EE99</f>
        <v>×</v>
      </c>
      <c r="EF93" s="122" t="str">
        <f ca="1">空き状況確認テーブル!EF99</f>
        <v>×</v>
      </c>
      <c r="EG93" s="122" t="str">
        <f ca="1">空き状況確認テーブル!EG99</f>
        <v>×</v>
      </c>
      <c r="EH93" s="122" t="str">
        <f ca="1">空き状況確認テーブル!EH99</f>
        <v>×</v>
      </c>
      <c r="EI93" s="122" t="str">
        <f ca="1">空き状況確認テーブル!EI99</f>
        <v>×</v>
      </c>
      <c r="EJ93" s="219" t="str">
        <f ca="1">IF(COUNTIF(空き状況確認テーブル!EJ99:EL99,"×")&lt;&gt;0,"×",IF(COUNTIF(空き状況確認テーブル!EJ99:EL99,"△")&lt;&gt;0,"△",IF(COUNTIF(空き状況確認テーブル!EJ99:EL99,"△")&lt;&gt;0,"△","〇")))</f>
        <v>×</v>
      </c>
      <c r="EK93" s="220"/>
      <c r="EL93" s="221"/>
      <c r="EM93" s="222" t="str">
        <f ca="1">IF(COUNTIF(空き状況確認テーブル!EM99:EP99,"×")&lt;&gt;0,"×",IF(COUNTIF(空き状況確認テーブル!EM99:EP99,"△")&lt;&gt;0,"△",IF(COUNTIF(空き状況確認テーブル!EM99:EP99,"△")&lt;&gt;0,"△","〇")))</f>
        <v>×</v>
      </c>
      <c r="EN93" s="222"/>
      <c r="EO93" s="222"/>
      <c r="EP93" s="222"/>
      <c r="EQ93" s="222" t="str">
        <f ca="1">IF(COUNTIF(空き状況確認テーブル!EQ99:ET99,"×")&lt;&gt;0,"×",IF(COUNTIF(空き状況確認テーブル!EQ99:ET99,"△")&lt;&gt;0,"△",IF(COUNTIF(空き状況確認テーブル!EQ99:ET99,"△")&lt;&gt;0,"△","〇")))</f>
        <v>×</v>
      </c>
      <c r="ER93" s="222"/>
      <c r="ES93" s="222"/>
      <c r="ET93" s="222"/>
      <c r="EU93" s="222" t="str">
        <f ca="1">IF(COUNTIF(空き状況確認テーブル!EU99:EX99,"×")&lt;&gt;0,"×",IF(COUNTIF(空き状況確認テーブル!EU99:EX99,"△")&lt;&gt;0,"△",IF(COUNTIF(空き状況確認テーブル!EU99:EX99,"△")&lt;&gt;0,"△","〇")))</f>
        <v>×</v>
      </c>
      <c r="EV93" s="222"/>
      <c r="EW93" s="222"/>
      <c r="EX93" s="222"/>
      <c r="EY93" s="219" t="str">
        <f ca="1">IF(COUNTIF(空き状況確認テーブル!EY99:FA99,"×")&lt;&gt;0,"×",IF(COUNTIF(空き状況確認テーブル!EY99:FA99,"△")&lt;&gt;0,"△",IF(COUNTIF(空き状況確認テーブル!EY99:FA99,"△")&lt;&gt;0,"△","〇")))</f>
        <v>×</v>
      </c>
      <c r="EZ93" s="220"/>
      <c r="FA93" s="223"/>
      <c r="FB93" s="121" t="str">
        <f ca="1">空き状況確認テーブル!FB99</f>
        <v>×</v>
      </c>
      <c r="FC93" s="122" t="str">
        <f ca="1">空き状況確認テーブル!FC99</f>
        <v>×</v>
      </c>
      <c r="FD93" s="122" t="str">
        <f ca="1">空き状況確認テーブル!FD99</f>
        <v>×</v>
      </c>
      <c r="FE93" s="122" t="str">
        <f ca="1">空き状況確認テーブル!FE99</f>
        <v>×</v>
      </c>
      <c r="FF93" s="122" t="str">
        <f ca="1">空き状況確認テーブル!FF99</f>
        <v>×</v>
      </c>
      <c r="FG93" s="122" t="str">
        <f ca="1">空き状況確認テーブル!FG99</f>
        <v>×</v>
      </c>
      <c r="FH93" s="219" t="str">
        <f ca="1">IF(COUNTIF(空き状況確認テーブル!FH99:FJ99,"×")&lt;&gt;0,"×",IF(COUNTIF(空き状況確認テーブル!FH99:FJ99,"△")&lt;&gt;0,"△",IF(COUNTIF(空き状況確認テーブル!FH99:FJ99,"△")&lt;&gt;0,"△","〇")))</f>
        <v>×</v>
      </c>
      <c r="FI93" s="220"/>
      <c r="FJ93" s="221"/>
      <c r="FK93" s="222" t="str">
        <f ca="1">IF(COUNTIF(空き状況確認テーブル!FK99:FN99,"×")&lt;&gt;0,"×",IF(COUNTIF(空き状況確認テーブル!FK99:FN99,"△")&lt;&gt;0,"△",IF(COUNTIF(空き状況確認テーブル!FK99:FN99,"△")&lt;&gt;0,"△","〇")))</f>
        <v>×</v>
      </c>
      <c r="FL93" s="222"/>
      <c r="FM93" s="222"/>
      <c r="FN93" s="222"/>
      <c r="FO93" s="222" t="str">
        <f ca="1">IF(COUNTIF(空き状況確認テーブル!FO99:FR99,"×")&lt;&gt;0,"×",IF(COUNTIF(空き状況確認テーブル!FO99:FR99,"△")&lt;&gt;0,"△",IF(COUNTIF(空き状況確認テーブル!FO99:FR99,"△")&lt;&gt;0,"△","〇")))</f>
        <v>×</v>
      </c>
      <c r="FP93" s="222"/>
      <c r="FQ93" s="222"/>
      <c r="FR93" s="222"/>
      <c r="FS93" s="222" t="str">
        <f ca="1">IF(COUNTIF(空き状況確認テーブル!FS99:FV99,"×")&lt;&gt;0,"×",IF(COUNTIF(空き状況確認テーブル!FS99:FV99,"△")&lt;&gt;0,"△",IF(COUNTIF(空き状況確認テーブル!FS99:FV99,"△")&lt;&gt;0,"△","〇")))</f>
        <v>×</v>
      </c>
      <c r="FT93" s="222"/>
      <c r="FU93" s="222"/>
      <c r="FV93" s="222"/>
      <c r="FW93" s="219" t="str">
        <f ca="1">IF(COUNTIF(空き状況確認テーブル!FW99:FY99,"×")&lt;&gt;0,"×",IF(COUNTIF(空き状況確認テーブル!FW99:FY99,"△")&lt;&gt;0,"△",IF(COUNTIF(空き状況確認テーブル!FW99:FY99,"△")&lt;&gt;0,"△","〇")))</f>
        <v>×</v>
      </c>
      <c r="FX93" s="220"/>
      <c r="FY93" s="223"/>
    </row>
    <row r="94" spans="1:181">
      <c r="A94" s="17"/>
      <c r="B94" s="181" t="s">
        <v>389</v>
      </c>
      <c r="C94" s="202"/>
      <c r="D94" s="11" t="s">
        <v>264</v>
      </c>
      <c r="E94" s="10" t="str">
        <f>INDEX(施設情報!$D$1:$D$1000,MATCH(D94,施設情報!$C$1:$C$1000,0))</f>
        <v>1</v>
      </c>
      <c r="F94" s="11" t="s">
        <v>275</v>
      </c>
      <c r="G94" s="8" t="str">
        <f t="shared" si="29"/>
        <v>118-46391</v>
      </c>
      <c r="H94" s="10" t="str">
        <f t="shared" si="30"/>
        <v>118-46392</v>
      </c>
      <c r="I94" s="10" t="str">
        <f t="shared" si="31"/>
        <v>118-46393</v>
      </c>
      <c r="J94" s="10" t="str">
        <f t="shared" si="32"/>
        <v>118-46394</v>
      </c>
      <c r="K94" s="10" t="str">
        <f t="shared" si="33"/>
        <v>118-46395</v>
      </c>
      <c r="L94" s="10" t="str">
        <f t="shared" si="34"/>
        <v>118-46396</v>
      </c>
      <c r="M94" s="10" t="str">
        <f t="shared" si="35"/>
        <v>118-46397</v>
      </c>
      <c r="N94" s="121" t="str">
        <f ca="1">空き状況確認テーブル!N100</f>
        <v>△</v>
      </c>
      <c r="O94" s="122" t="str">
        <f ca="1">空き状況確認テーブル!O100</f>
        <v>△</v>
      </c>
      <c r="P94" s="122" t="str">
        <f ca="1">空き状況確認テーブル!P100</f>
        <v>△</v>
      </c>
      <c r="Q94" s="122" t="str">
        <f ca="1">空き状況確認テーブル!Q100</f>
        <v>△</v>
      </c>
      <c r="R94" s="122" t="str">
        <f ca="1">空き状況確認テーブル!R100</f>
        <v>△</v>
      </c>
      <c r="S94" s="122" t="str">
        <f ca="1">空き状況確認テーブル!S100</f>
        <v>△</v>
      </c>
      <c r="T94" s="122" t="str">
        <f ca="1">空き状況確認テーブル!T100</f>
        <v>△</v>
      </c>
      <c r="U94" s="122" t="str">
        <f ca="1">空き状況確認テーブル!U100</f>
        <v>×</v>
      </c>
      <c r="V94" s="122" t="str">
        <f ca="1">空き状況確認テーブル!V100</f>
        <v>×</v>
      </c>
      <c r="W94" s="122" t="str">
        <f ca="1">空き状況確認テーブル!W100</f>
        <v>×</v>
      </c>
      <c r="X94" s="122" t="str">
        <f ca="1">空き状況確認テーブル!X100</f>
        <v>×</v>
      </c>
      <c r="Y94" s="122" t="str">
        <f ca="1">空き状況確認テーブル!Y100</f>
        <v>×</v>
      </c>
      <c r="Z94" s="122" t="str">
        <f ca="1">空き状況確認テーブル!Z100</f>
        <v>×</v>
      </c>
      <c r="AA94" s="122" t="str">
        <f ca="1">空き状況確認テーブル!AA100</f>
        <v>×</v>
      </c>
      <c r="AB94" s="122" t="str">
        <f ca="1">空き状況確認テーブル!AB100</f>
        <v>×</v>
      </c>
      <c r="AC94" s="122" t="str">
        <f ca="1">空き状況確認テーブル!AC100</f>
        <v>×</v>
      </c>
      <c r="AD94" s="122" t="str">
        <f ca="1">空き状況確認テーブル!AD100</f>
        <v>×</v>
      </c>
      <c r="AE94" s="122" t="str">
        <f ca="1">空き状況確認テーブル!AE100</f>
        <v>×</v>
      </c>
      <c r="AF94" s="122" t="str">
        <f ca="1">空き状況確認テーブル!AF100</f>
        <v>×</v>
      </c>
      <c r="AG94" s="122" t="str">
        <f ca="1">空き状況確認テーブル!AG100</f>
        <v>×</v>
      </c>
      <c r="AH94" s="122" t="str">
        <f ca="1">空き状況確認テーブル!AH100</f>
        <v>×</v>
      </c>
      <c r="AI94" s="122" t="str">
        <f ca="1">空き状況確認テーブル!AI100</f>
        <v>△</v>
      </c>
      <c r="AJ94" s="122" t="str">
        <f ca="1">空き状況確認テーブル!AJ100</f>
        <v>△</v>
      </c>
      <c r="AK94" s="123" t="str">
        <f ca="1">空き状況確認テーブル!AK100</f>
        <v>△</v>
      </c>
      <c r="AL94" s="121" t="str">
        <f ca="1">空き状況確認テーブル!AL100</f>
        <v>△</v>
      </c>
      <c r="AM94" s="122" t="str">
        <f ca="1">空き状況確認テーブル!AM100</f>
        <v>△</v>
      </c>
      <c r="AN94" s="122" t="str">
        <f ca="1">空き状況確認テーブル!AN100</f>
        <v>△</v>
      </c>
      <c r="AO94" s="122" t="str">
        <f ca="1">空き状況確認テーブル!AO100</f>
        <v>△</v>
      </c>
      <c r="AP94" s="122" t="str">
        <f ca="1">空き状況確認テーブル!AP100</f>
        <v>△</v>
      </c>
      <c r="AQ94" s="122" t="str">
        <f ca="1">空き状況確認テーブル!AQ100</f>
        <v>△</v>
      </c>
      <c r="AR94" s="122" t="str">
        <f ca="1">空き状況確認テーブル!AR100</f>
        <v>△</v>
      </c>
      <c r="AS94" s="122" t="str">
        <f ca="1">空き状況確認テーブル!AS100</f>
        <v>×</v>
      </c>
      <c r="AT94" s="122" t="str">
        <f ca="1">空き状況確認テーブル!AT100</f>
        <v>×</v>
      </c>
      <c r="AU94" s="122" t="str">
        <f ca="1">空き状況確認テーブル!AU100</f>
        <v>×</v>
      </c>
      <c r="AV94" s="122" t="str">
        <f ca="1">空き状況確認テーブル!AV100</f>
        <v>×</v>
      </c>
      <c r="AW94" s="122" t="str">
        <f ca="1">空き状況確認テーブル!AW100</f>
        <v>×</v>
      </c>
      <c r="AX94" s="122" t="str">
        <f ca="1">空き状況確認テーブル!AX100</f>
        <v>×</v>
      </c>
      <c r="AY94" s="122" t="str">
        <f ca="1">空き状況確認テーブル!AY100</f>
        <v>×</v>
      </c>
      <c r="AZ94" s="122" t="str">
        <f ca="1">空き状況確認テーブル!AZ100</f>
        <v>×</v>
      </c>
      <c r="BA94" s="122" t="str">
        <f ca="1">空き状況確認テーブル!BA100</f>
        <v>×</v>
      </c>
      <c r="BB94" s="122" t="str">
        <f ca="1">空き状況確認テーブル!BB100</f>
        <v>×</v>
      </c>
      <c r="BC94" s="122" t="str">
        <f ca="1">空き状況確認テーブル!BC100</f>
        <v>×</v>
      </c>
      <c r="BD94" s="122" t="str">
        <f ca="1">空き状況確認テーブル!BD100</f>
        <v>×</v>
      </c>
      <c r="BE94" s="122" t="str">
        <f ca="1">空き状況確認テーブル!BE100</f>
        <v>×</v>
      </c>
      <c r="BF94" s="122" t="str">
        <f ca="1">空き状況確認テーブル!BF100</f>
        <v>×</v>
      </c>
      <c r="BG94" s="122" t="str">
        <f ca="1">空き状況確認テーブル!BG100</f>
        <v>△</v>
      </c>
      <c r="BH94" s="122" t="str">
        <f ca="1">空き状況確認テーブル!BH100</f>
        <v>△</v>
      </c>
      <c r="BI94" s="123" t="str">
        <f ca="1">空き状況確認テーブル!BI100</f>
        <v>△</v>
      </c>
      <c r="BJ94" s="121" t="str">
        <f ca="1">空き状況確認テーブル!BJ100</f>
        <v>△</v>
      </c>
      <c r="BK94" s="122" t="str">
        <f ca="1">空き状況確認テーブル!BK100</f>
        <v>△</v>
      </c>
      <c r="BL94" s="122" t="str">
        <f ca="1">空き状況確認テーブル!BL100</f>
        <v>△</v>
      </c>
      <c r="BM94" s="122" t="str">
        <f ca="1">空き状況確認テーブル!BM100</f>
        <v>△</v>
      </c>
      <c r="BN94" s="122" t="str">
        <f ca="1">空き状況確認テーブル!BN100</f>
        <v>△</v>
      </c>
      <c r="BO94" s="122" t="str">
        <f ca="1">空き状況確認テーブル!BO100</f>
        <v>△</v>
      </c>
      <c r="BP94" s="122" t="str">
        <f ca="1">空き状況確認テーブル!BP100</f>
        <v>△</v>
      </c>
      <c r="BQ94" s="122" t="str">
        <f ca="1">空き状況確認テーブル!BQ100</f>
        <v>×</v>
      </c>
      <c r="BR94" s="122" t="str">
        <f ca="1">空き状況確認テーブル!BR100</f>
        <v>×</v>
      </c>
      <c r="BS94" s="122" t="str">
        <f ca="1">空き状況確認テーブル!BS100</f>
        <v>×</v>
      </c>
      <c r="BT94" s="122" t="str">
        <f ca="1">空き状況確認テーブル!BT100</f>
        <v>×</v>
      </c>
      <c r="BU94" s="122" t="str">
        <f ca="1">空き状況確認テーブル!BU100</f>
        <v>×</v>
      </c>
      <c r="BV94" s="122" t="str">
        <f ca="1">空き状況確認テーブル!BV100</f>
        <v>×</v>
      </c>
      <c r="BW94" s="122" t="str">
        <f ca="1">空き状況確認テーブル!BW100</f>
        <v>×</v>
      </c>
      <c r="BX94" s="122" t="str">
        <f ca="1">空き状況確認テーブル!BX100</f>
        <v>×</v>
      </c>
      <c r="BY94" s="122" t="str">
        <f ca="1">空き状況確認テーブル!BY100</f>
        <v>×</v>
      </c>
      <c r="BZ94" s="122" t="str">
        <f ca="1">空き状況確認テーブル!BZ100</f>
        <v>×</v>
      </c>
      <c r="CA94" s="122" t="str">
        <f ca="1">空き状況確認テーブル!CA100</f>
        <v>×</v>
      </c>
      <c r="CB94" s="122" t="str">
        <f ca="1">空き状況確認テーブル!CB100</f>
        <v>×</v>
      </c>
      <c r="CC94" s="122" t="str">
        <f ca="1">空き状況確認テーブル!CC100</f>
        <v>×</v>
      </c>
      <c r="CD94" s="122" t="str">
        <f ca="1">空き状況確認テーブル!CD100</f>
        <v>×</v>
      </c>
      <c r="CE94" s="122" t="str">
        <f ca="1">空き状況確認テーブル!CE100</f>
        <v>△</v>
      </c>
      <c r="CF94" s="122" t="str">
        <f ca="1">空き状況確認テーブル!CF100</f>
        <v>△</v>
      </c>
      <c r="CG94" s="123" t="str">
        <f ca="1">空き状況確認テーブル!CG100</f>
        <v>△</v>
      </c>
      <c r="CH94" s="187" t="str">
        <f ca="1">空き状況確認テーブル!CH100</f>
        <v>△</v>
      </c>
      <c r="CI94" s="122" t="str">
        <f ca="1">空き状況確認テーブル!CI100</f>
        <v>△</v>
      </c>
      <c r="CJ94" s="122" t="str">
        <f ca="1">空き状況確認テーブル!CJ100</f>
        <v>△</v>
      </c>
      <c r="CK94" s="122" t="str">
        <f ca="1">空き状況確認テーブル!CK100</f>
        <v>△</v>
      </c>
      <c r="CL94" s="122" t="str">
        <f ca="1">空き状況確認テーブル!CL100</f>
        <v>△</v>
      </c>
      <c r="CM94" s="122" t="str">
        <f ca="1">空き状況確認テーブル!CM100</f>
        <v>△</v>
      </c>
      <c r="CN94" s="122" t="str">
        <f ca="1">空き状況確認テーブル!CN100</f>
        <v>△</v>
      </c>
      <c r="CO94" s="122" t="str">
        <f ca="1">空き状況確認テーブル!CO100</f>
        <v>×</v>
      </c>
      <c r="CP94" s="122" t="str">
        <f ca="1">空き状況確認テーブル!CP100</f>
        <v>×</v>
      </c>
      <c r="CQ94" s="122" t="str">
        <f ca="1">空き状況確認テーブル!CQ100</f>
        <v>×</v>
      </c>
      <c r="CR94" s="122" t="str">
        <f ca="1">空き状況確認テーブル!CR100</f>
        <v>×</v>
      </c>
      <c r="CS94" s="122" t="str">
        <f ca="1">空き状況確認テーブル!CS100</f>
        <v>×</v>
      </c>
      <c r="CT94" s="122" t="str">
        <f ca="1">空き状況確認テーブル!CT100</f>
        <v>×</v>
      </c>
      <c r="CU94" s="122" t="str">
        <f ca="1">空き状況確認テーブル!CU100</f>
        <v>×</v>
      </c>
      <c r="CV94" s="122" t="str">
        <f ca="1">空き状況確認テーブル!CV100</f>
        <v>×</v>
      </c>
      <c r="CW94" s="122" t="str">
        <f ca="1">空き状況確認テーブル!CW100</f>
        <v>×</v>
      </c>
      <c r="CX94" s="122" t="str">
        <f ca="1">空き状況確認テーブル!CX100</f>
        <v>×</v>
      </c>
      <c r="CY94" s="122" t="str">
        <f ca="1">空き状況確認テーブル!CY100</f>
        <v>×</v>
      </c>
      <c r="CZ94" s="122" t="str">
        <f ca="1">空き状況確認テーブル!CZ100</f>
        <v>×</v>
      </c>
      <c r="DA94" s="122" t="str">
        <f ca="1">空き状況確認テーブル!DA100</f>
        <v>×</v>
      </c>
      <c r="DB94" s="122" t="str">
        <f ca="1">空き状況確認テーブル!DB100</f>
        <v>×</v>
      </c>
      <c r="DC94" s="122" t="str">
        <f ca="1">空き状況確認テーブル!DC100</f>
        <v>△</v>
      </c>
      <c r="DD94" s="122" t="str">
        <f ca="1">空き状況確認テーブル!DD100</f>
        <v>△</v>
      </c>
      <c r="DE94" s="123" t="str">
        <f ca="1">空き状況確認テーブル!DE100</f>
        <v>△</v>
      </c>
      <c r="DF94" s="121" t="str">
        <f ca="1">空き状況確認テーブル!DF100</f>
        <v>△</v>
      </c>
      <c r="DG94" s="122" t="str">
        <f ca="1">空き状況確認テーブル!DG100</f>
        <v>△</v>
      </c>
      <c r="DH94" s="122" t="str">
        <f ca="1">空き状況確認テーブル!DH100</f>
        <v>△</v>
      </c>
      <c r="DI94" s="122" t="str">
        <f ca="1">空き状況確認テーブル!DI100</f>
        <v>△</v>
      </c>
      <c r="DJ94" s="122" t="str">
        <f ca="1">空き状況確認テーブル!DJ100</f>
        <v>△</v>
      </c>
      <c r="DK94" s="122" t="str">
        <f ca="1">空き状況確認テーブル!DK100</f>
        <v>△</v>
      </c>
      <c r="DL94" s="122" t="str">
        <f ca="1">空き状況確認テーブル!DL100</f>
        <v>△</v>
      </c>
      <c r="DM94" s="122" t="str">
        <f ca="1">空き状況確認テーブル!DM100</f>
        <v>×</v>
      </c>
      <c r="DN94" s="122" t="str">
        <f ca="1">空き状況確認テーブル!DN100</f>
        <v>×</v>
      </c>
      <c r="DO94" s="122" t="str">
        <f ca="1">空き状況確認テーブル!DO100</f>
        <v>×</v>
      </c>
      <c r="DP94" s="122" t="str">
        <f ca="1">空き状況確認テーブル!DP100</f>
        <v>×</v>
      </c>
      <c r="DQ94" s="122" t="str">
        <f ca="1">空き状況確認テーブル!DQ100</f>
        <v>×</v>
      </c>
      <c r="DR94" s="122" t="str">
        <f ca="1">空き状況確認テーブル!DR100</f>
        <v>×</v>
      </c>
      <c r="DS94" s="122" t="str">
        <f ca="1">空き状況確認テーブル!DS100</f>
        <v>×</v>
      </c>
      <c r="DT94" s="122" t="str">
        <f ca="1">空き状況確認テーブル!DT100</f>
        <v>×</v>
      </c>
      <c r="DU94" s="122" t="str">
        <f ca="1">空き状況確認テーブル!DU100</f>
        <v>×</v>
      </c>
      <c r="DV94" s="122" t="str">
        <f ca="1">空き状況確認テーブル!DV100</f>
        <v>×</v>
      </c>
      <c r="DW94" s="122" t="str">
        <f ca="1">空き状況確認テーブル!DW100</f>
        <v>×</v>
      </c>
      <c r="DX94" s="122" t="str">
        <f ca="1">空き状況確認テーブル!DX100</f>
        <v>×</v>
      </c>
      <c r="DY94" s="122" t="str">
        <f ca="1">空き状況確認テーブル!DY100</f>
        <v>×</v>
      </c>
      <c r="DZ94" s="122" t="str">
        <f ca="1">空き状況確認テーブル!DZ100</f>
        <v>×</v>
      </c>
      <c r="EA94" s="122" t="str">
        <f ca="1">空き状況確認テーブル!EA100</f>
        <v>△</v>
      </c>
      <c r="EB94" s="122" t="str">
        <f ca="1">空き状況確認テーブル!EB100</f>
        <v>△</v>
      </c>
      <c r="EC94" s="123" t="str">
        <f ca="1">空き状況確認テーブル!EC100</f>
        <v>△</v>
      </c>
      <c r="ED94" s="121" t="str">
        <f ca="1">空き状況確認テーブル!ED100</f>
        <v>×</v>
      </c>
      <c r="EE94" s="122" t="str">
        <f ca="1">空き状況確認テーブル!EE100</f>
        <v>×</v>
      </c>
      <c r="EF94" s="122" t="str">
        <f ca="1">空き状況確認テーブル!EF100</f>
        <v>×</v>
      </c>
      <c r="EG94" s="122" t="str">
        <f ca="1">空き状況確認テーブル!EG100</f>
        <v>×</v>
      </c>
      <c r="EH94" s="122" t="str">
        <f ca="1">空き状況確認テーブル!EH100</f>
        <v>×</v>
      </c>
      <c r="EI94" s="122" t="str">
        <f ca="1">空き状況確認テーブル!EI100</f>
        <v>×</v>
      </c>
      <c r="EJ94" s="122" t="str">
        <f ca="1">空き状況確認テーブル!EJ100</f>
        <v>×</v>
      </c>
      <c r="EK94" s="122" t="str">
        <f ca="1">空き状況確認テーブル!EK100</f>
        <v>×</v>
      </c>
      <c r="EL94" s="122" t="str">
        <f ca="1">空き状況確認テーブル!EL100</f>
        <v>×</v>
      </c>
      <c r="EM94" s="122" t="str">
        <f ca="1">空き状況確認テーブル!EM100</f>
        <v>×</v>
      </c>
      <c r="EN94" s="122" t="str">
        <f ca="1">空き状況確認テーブル!EN100</f>
        <v>×</v>
      </c>
      <c r="EO94" s="122" t="str">
        <f ca="1">空き状況確認テーブル!EO100</f>
        <v>×</v>
      </c>
      <c r="EP94" s="122" t="str">
        <f ca="1">空き状況確認テーブル!EP100</f>
        <v>×</v>
      </c>
      <c r="EQ94" s="122" t="str">
        <f ca="1">空き状況確認テーブル!EQ100</f>
        <v>×</v>
      </c>
      <c r="ER94" s="122" t="str">
        <f ca="1">空き状況確認テーブル!ER100</f>
        <v>×</v>
      </c>
      <c r="ES94" s="122" t="str">
        <f ca="1">空き状況確認テーブル!ES100</f>
        <v>×</v>
      </c>
      <c r="ET94" s="122" t="str">
        <f ca="1">空き状況確認テーブル!ET100</f>
        <v>×</v>
      </c>
      <c r="EU94" s="122" t="str">
        <f ca="1">空き状況確認テーブル!EU100</f>
        <v>×</v>
      </c>
      <c r="EV94" s="122" t="str">
        <f ca="1">空き状況確認テーブル!EV100</f>
        <v>×</v>
      </c>
      <c r="EW94" s="122" t="str">
        <f ca="1">空き状況確認テーブル!EW100</f>
        <v>×</v>
      </c>
      <c r="EX94" s="122" t="str">
        <f ca="1">空き状況確認テーブル!EX100</f>
        <v>×</v>
      </c>
      <c r="EY94" s="122" t="str">
        <f ca="1">空き状況確認テーブル!EY100</f>
        <v>×</v>
      </c>
      <c r="EZ94" s="122" t="str">
        <f ca="1">空き状況確認テーブル!EZ100</f>
        <v>×</v>
      </c>
      <c r="FA94" s="123" t="str">
        <f ca="1">空き状況確認テーブル!FA100</f>
        <v>×</v>
      </c>
      <c r="FB94" s="121" t="str">
        <f ca="1">空き状況確認テーブル!FB100</f>
        <v>×</v>
      </c>
      <c r="FC94" s="122" t="str">
        <f ca="1">空き状況確認テーブル!FC100</f>
        <v>×</v>
      </c>
      <c r="FD94" s="122" t="str">
        <f ca="1">空き状況確認テーブル!FD100</f>
        <v>×</v>
      </c>
      <c r="FE94" s="122" t="str">
        <f ca="1">空き状況確認テーブル!FE100</f>
        <v>×</v>
      </c>
      <c r="FF94" s="122" t="str">
        <f ca="1">空き状況確認テーブル!FF100</f>
        <v>×</v>
      </c>
      <c r="FG94" s="122" t="str">
        <f ca="1">空き状況確認テーブル!FG100</f>
        <v>×</v>
      </c>
      <c r="FH94" s="122" t="str">
        <f ca="1">空き状況確認テーブル!FH100</f>
        <v>×</v>
      </c>
      <c r="FI94" s="122" t="str">
        <f ca="1">空き状況確認テーブル!FI100</f>
        <v>×</v>
      </c>
      <c r="FJ94" s="122" t="str">
        <f ca="1">空き状況確認テーブル!FJ100</f>
        <v>×</v>
      </c>
      <c r="FK94" s="122" t="str">
        <f ca="1">空き状況確認テーブル!FK100</f>
        <v>×</v>
      </c>
      <c r="FL94" s="122" t="str">
        <f ca="1">空き状況確認テーブル!FL100</f>
        <v>×</v>
      </c>
      <c r="FM94" s="122" t="str">
        <f ca="1">空き状況確認テーブル!FM100</f>
        <v>×</v>
      </c>
      <c r="FN94" s="122" t="str">
        <f ca="1">空き状況確認テーブル!FN100</f>
        <v>×</v>
      </c>
      <c r="FO94" s="122" t="str">
        <f ca="1">空き状況確認テーブル!FO100</f>
        <v>×</v>
      </c>
      <c r="FP94" s="122" t="str">
        <f ca="1">空き状況確認テーブル!FP100</f>
        <v>×</v>
      </c>
      <c r="FQ94" s="122" t="str">
        <f ca="1">空き状況確認テーブル!FQ100</f>
        <v>×</v>
      </c>
      <c r="FR94" s="122" t="str">
        <f ca="1">空き状況確認テーブル!FR100</f>
        <v>×</v>
      </c>
      <c r="FS94" s="122" t="str">
        <f ca="1">空き状況確認テーブル!FS100</f>
        <v>×</v>
      </c>
      <c r="FT94" s="122" t="str">
        <f ca="1">空き状況確認テーブル!FT100</f>
        <v>×</v>
      </c>
      <c r="FU94" s="122" t="str">
        <f ca="1">空き状況確認テーブル!FU100</f>
        <v>×</v>
      </c>
      <c r="FV94" s="122" t="str">
        <f ca="1">空き状況確認テーブル!FV100</f>
        <v>×</v>
      </c>
      <c r="FW94" s="122" t="str">
        <f ca="1">空き状況確認テーブル!FW100</f>
        <v>×</v>
      </c>
      <c r="FX94" s="122" t="str">
        <f ca="1">空き状況確認テーブル!FX100</f>
        <v>×</v>
      </c>
      <c r="FY94" s="123" t="str">
        <f ca="1">空き状況確認テーブル!FY100</f>
        <v>×</v>
      </c>
    </row>
    <row r="95" spans="1:181">
      <c r="A95" s="17"/>
      <c r="B95" s="181" t="s">
        <v>390</v>
      </c>
      <c r="C95" s="202"/>
      <c r="D95" s="11" t="s">
        <v>265</v>
      </c>
      <c r="E95" s="10" t="str">
        <f>INDEX(施設情報!$D$1:$D$1000,MATCH(D95,施設情報!$C$1:$C$1000,0))</f>
        <v>1</v>
      </c>
      <c r="F95" s="11" t="s">
        <v>275</v>
      </c>
      <c r="G95" s="8" t="str">
        <f t="shared" si="29"/>
        <v>119-46391</v>
      </c>
      <c r="H95" s="10" t="str">
        <f t="shared" si="30"/>
        <v>119-46392</v>
      </c>
      <c r="I95" s="10" t="str">
        <f t="shared" si="31"/>
        <v>119-46393</v>
      </c>
      <c r="J95" s="10" t="str">
        <f t="shared" si="32"/>
        <v>119-46394</v>
      </c>
      <c r="K95" s="10" t="str">
        <f t="shared" si="33"/>
        <v>119-46395</v>
      </c>
      <c r="L95" s="10" t="str">
        <f t="shared" si="34"/>
        <v>119-46396</v>
      </c>
      <c r="M95" s="10" t="str">
        <f t="shared" si="35"/>
        <v>119-46397</v>
      </c>
      <c r="N95" s="121" t="str">
        <f ca="1">空き状況確認テーブル!N101</f>
        <v>△</v>
      </c>
      <c r="O95" s="122" t="str">
        <f ca="1">空き状況確認テーブル!O101</f>
        <v>△</v>
      </c>
      <c r="P95" s="122" t="str">
        <f ca="1">空き状況確認テーブル!P101</f>
        <v>△</v>
      </c>
      <c r="Q95" s="122" t="str">
        <f ca="1">空き状況確認テーブル!Q101</f>
        <v>△</v>
      </c>
      <c r="R95" s="122" t="str">
        <f ca="1">空き状況確認テーブル!R101</f>
        <v>△</v>
      </c>
      <c r="S95" s="122" t="str">
        <f ca="1">空き状況確認テーブル!S101</f>
        <v>△</v>
      </c>
      <c r="T95" s="122" t="str">
        <f ca="1">空き状況確認テーブル!T101</f>
        <v>△</v>
      </c>
      <c r="U95" s="122" t="str">
        <f ca="1">空き状況確認テーブル!U101</f>
        <v>×</v>
      </c>
      <c r="V95" s="122" t="str">
        <f ca="1">空き状況確認テーブル!V101</f>
        <v>×</v>
      </c>
      <c r="W95" s="122" t="str">
        <f ca="1">空き状況確認テーブル!W101</f>
        <v>×</v>
      </c>
      <c r="X95" s="122" t="str">
        <f ca="1">空き状況確認テーブル!X101</f>
        <v>×</v>
      </c>
      <c r="Y95" s="122" t="str">
        <f ca="1">空き状況確認テーブル!Y101</f>
        <v>×</v>
      </c>
      <c r="Z95" s="122" t="str">
        <f ca="1">空き状況確認テーブル!Z101</f>
        <v>×</v>
      </c>
      <c r="AA95" s="122" t="str">
        <f ca="1">空き状況確認テーブル!AA101</f>
        <v>×</v>
      </c>
      <c r="AB95" s="122" t="str">
        <f ca="1">空き状況確認テーブル!AB101</f>
        <v>×</v>
      </c>
      <c r="AC95" s="122" t="str">
        <f ca="1">空き状況確認テーブル!AC101</f>
        <v>×</v>
      </c>
      <c r="AD95" s="122" t="str">
        <f ca="1">空き状況確認テーブル!AD101</f>
        <v>×</v>
      </c>
      <c r="AE95" s="122" t="str">
        <f ca="1">空き状況確認テーブル!AE101</f>
        <v>×</v>
      </c>
      <c r="AF95" s="122" t="str">
        <f ca="1">空き状況確認テーブル!AF101</f>
        <v>×</v>
      </c>
      <c r="AG95" s="122" t="str">
        <f ca="1">空き状況確認テーブル!AG101</f>
        <v>×</v>
      </c>
      <c r="AH95" s="122" t="str">
        <f ca="1">空き状況確認テーブル!AH101</f>
        <v>×</v>
      </c>
      <c r="AI95" s="122" t="str">
        <f ca="1">空き状況確認テーブル!AI101</f>
        <v>△</v>
      </c>
      <c r="AJ95" s="122" t="str">
        <f ca="1">空き状況確認テーブル!AJ101</f>
        <v>△</v>
      </c>
      <c r="AK95" s="123" t="str">
        <f ca="1">空き状況確認テーブル!AK101</f>
        <v>△</v>
      </c>
      <c r="AL95" s="121" t="str">
        <f ca="1">空き状況確認テーブル!AL101</f>
        <v>△</v>
      </c>
      <c r="AM95" s="122" t="str">
        <f ca="1">空き状況確認テーブル!AM101</f>
        <v>△</v>
      </c>
      <c r="AN95" s="122" t="str">
        <f ca="1">空き状況確認テーブル!AN101</f>
        <v>△</v>
      </c>
      <c r="AO95" s="122" t="str">
        <f ca="1">空き状況確認テーブル!AO101</f>
        <v>△</v>
      </c>
      <c r="AP95" s="122" t="str">
        <f ca="1">空き状況確認テーブル!AP101</f>
        <v>△</v>
      </c>
      <c r="AQ95" s="122" t="str">
        <f ca="1">空き状況確認テーブル!AQ101</f>
        <v>△</v>
      </c>
      <c r="AR95" s="122" t="str">
        <f ca="1">空き状況確認テーブル!AR101</f>
        <v>△</v>
      </c>
      <c r="AS95" s="122" t="str">
        <f ca="1">空き状況確認テーブル!AS101</f>
        <v>×</v>
      </c>
      <c r="AT95" s="122" t="str">
        <f ca="1">空き状況確認テーブル!AT101</f>
        <v>×</v>
      </c>
      <c r="AU95" s="122" t="str">
        <f ca="1">空き状況確認テーブル!AU101</f>
        <v>×</v>
      </c>
      <c r="AV95" s="122" t="str">
        <f ca="1">空き状況確認テーブル!AV101</f>
        <v>×</v>
      </c>
      <c r="AW95" s="122" t="str">
        <f ca="1">空き状況確認テーブル!AW101</f>
        <v>×</v>
      </c>
      <c r="AX95" s="122" t="str">
        <f ca="1">空き状況確認テーブル!AX101</f>
        <v>×</v>
      </c>
      <c r="AY95" s="122" t="str">
        <f ca="1">空き状況確認テーブル!AY101</f>
        <v>×</v>
      </c>
      <c r="AZ95" s="122" t="str">
        <f ca="1">空き状況確認テーブル!AZ101</f>
        <v>×</v>
      </c>
      <c r="BA95" s="122" t="str">
        <f ca="1">空き状況確認テーブル!BA101</f>
        <v>×</v>
      </c>
      <c r="BB95" s="122" t="str">
        <f ca="1">空き状況確認テーブル!BB101</f>
        <v>×</v>
      </c>
      <c r="BC95" s="122" t="str">
        <f ca="1">空き状況確認テーブル!BC101</f>
        <v>×</v>
      </c>
      <c r="BD95" s="122" t="str">
        <f ca="1">空き状況確認テーブル!BD101</f>
        <v>×</v>
      </c>
      <c r="BE95" s="122" t="str">
        <f ca="1">空き状況確認テーブル!BE101</f>
        <v>×</v>
      </c>
      <c r="BF95" s="122" t="str">
        <f ca="1">空き状況確認テーブル!BF101</f>
        <v>×</v>
      </c>
      <c r="BG95" s="122" t="str">
        <f ca="1">空き状況確認テーブル!BG101</f>
        <v>△</v>
      </c>
      <c r="BH95" s="122" t="str">
        <f ca="1">空き状況確認テーブル!BH101</f>
        <v>△</v>
      </c>
      <c r="BI95" s="123" t="str">
        <f ca="1">空き状況確認テーブル!BI101</f>
        <v>△</v>
      </c>
      <c r="BJ95" s="121" t="str">
        <f ca="1">空き状況確認テーブル!BJ101</f>
        <v>△</v>
      </c>
      <c r="BK95" s="122" t="str">
        <f ca="1">空き状況確認テーブル!BK101</f>
        <v>△</v>
      </c>
      <c r="BL95" s="122" t="str">
        <f ca="1">空き状況確認テーブル!BL101</f>
        <v>△</v>
      </c>
      <c r="BM95" s="122" t="str">
        <f ca="1">空き状況確認テーブル!BM101</f>
        <v>△</v>
      </c>
      <c r="BN95" s="122" t="str">
        <f ca="1">空き状況確認テーブル!BN101</f>
        <v>△</v>
      </c>
      <c r="BO95" s="122" t="str">
        <f ca="1">空き状況確認テーブル!BO101</f>
        <v>△</v>
      </c>
      <c r="BP95" s="122" t="str">
        <f ca="1">空き状況確認テーブル!BP101</f>
        <v>△</v>
      </c>
      <c r="BQ95" s="122" t="str">
        <f ca="1">空き状況確認テーブル!BQ101</f>
        <v>×</v>
      </c>
      <c r="BR95" s="122" t="str">
        <f ca="1">空き状況確認テーブル!BR101</f>
        <v>×</v>
      </c>
      <c r="BS95" s="122" t="str">
        <f ca="1">空き状況確認テーブル!BS101</f>
        <v>×</v>
      </c>
      <c r="BT95" s="122" t="str">
        <f ca="1">空き状況確認テーブル!BT101</f>
        <v>×</v>
      </c>
      <c r="BU95" s="122" t="str">
        <f ca="1">空き状況確認テーブル!BU101</f>
        <v>×</v>
      </c>
      <c r="BV95" s="122" t="str">
        <f ca="1">空き状況確認テーブル!BV101</f>
        <v>×</v>
      </c>
      <c r="BW95" s="122" t="str">
        <f ca="1">空き状況確認テーブル!BW101</f>
        <v>×</v>
      </c>
      <c r="BX95" s="122" t="str">
        <f ca="1">空き状況確認テーブル!BX101</f>
        <v>×</v>
      </c>
      <c r="BY95" s="122" t="str">
        <f ca="1">空き状況確認テーブル!BY101</f>
        <v>×</v>
      </c>
      <c r="BZ95" s="122" t="str">
        <f ca="1">空き状況確認テーブル!BZ101</f>
        <v>×</v>
      </c>
      <c r="CA95" s="122" t="str">
        <f ca="1">空き状況確認テーブル!CA101</f>
        <v>×</v>
      </c>
      <c r="CB95" s="122" t="str">
        <f ca="1">空き状況確認テーブル!CB101</f>
        <v>×</v>
      </c>
      <c r="CC95" s="122" t="str">
        <f ca="1">空き状況確認テーブル!CC101</f>
        <v>×</v>
      </c>
      <c r="CD95" s="122" t="str">
        <f ca="1">空き状況確認テーブル!CD101</f>
        <v>×</v>
      </c>
      <c r="CE95" s="122" t="str">
        <f ca="1">空き状況確認テーブル!CE101</f>
        <v>△</v>
      </c>
      <c r="CF95" s="122" t="str">
        <f ca="1">空き状況確認テーブル!CF101</f>
        <v>△</v>
      </c>
      <c r="CG95" s="123" t="str">
        <f ca="1">空き状況確認テーブル!CG101</f>
        <v>△</v>
      </c>
      <c r="CH95" s="187" t="str">
        <f ca="1">空き状況確認テーブル!CH101</f>
        <v>△</v>
      </c>
      <c r="CI95" s="122" t="str">
        <f ca="1">空き状況確認テーブル!CI101</f>
        <v>△</v>
      </c>
      <c r="CJ95" s="122" t="str">
        <f ca="1">空き状況確認テーブル!CJ101</f>
        <v>△</v>
      </c>
      <c r="CK95" s="122" t="str">
        <f ca="1">空き状況確認テーブル!CK101</f>
        <v>△</v>
      </c>
      <c r="CL95" s="122" t="str">
        <f ca="1">空き状況確認テーブル!CL101</f>
        <v>△</v>
      </c>
      <c r="CM95" s="122" t="str">
        <f ca="1">空き状況確認テーブル!CM101</f>
        <v>△</v>
      </c>
      <c r="CN95" s="122" t="str">
        <f ca="1">空き状況確認テーブル!CN101</f>
        <v>△</v>
      </c>
      <c r="CO95" s="122" t="str">
        <f ca="1">空き状況確認テーブル!CO101</f>
        <v>×</v>
      </c>
      <c r="CP95" s="122" t="str">
        <f ca="1">空き状況確認テーブル!CP101</f>
        <v>×</v>
      </c>
      <c r="CQ95" s="122" t="str">
        <f ca="1">空き状況確認テーブル!CQ101</f>
        <v>×</v>
      </c>
      <c r="CR95" s="122" t="str">
        <f ca="1">空き状況確認テーブル!CR101</f>
        <v>×</v>
      </c>
      <c r="CS95" s="122" t="str">
        <f ca="1">空き状況確認テーブル!CS101</f>
        <v>×</v>
      </c>
      <c r="CT95" s="122" t="str">
        <f ca="1">空き状況確認テーブル!CT101</f>
        <v>×</v>
      </c>
      <c r="CU95" s="122" t="str">
        <f ca="1">空き状況確認テーブル!CU101</f>
        <v>×</v>
      </c>
      <c r="CV95" s="122" t="str">
        <f ca="1">空き状況確認テーブル!CV101</f>
        <v>×</v>
      </c>
      <c r="CW95" s="122" t="str">
        <f ca="1">空き状況確認テーブル!CW101</f>
        <v>×</v>
      </c>
      <c r="CX95" s="122" t="str">
        <f ca="1">空き状況確認テーブル!CX101</f>
        <v>×</v>
      </c>
      <c r="CY95" s="122" t="str">
        <f ca="1">空き状況確認テーブル!CY101</f>
        <v>×</v>
      </c>
      <c r="CZ95" s="122" t="str">
        <f ca="1">空き状況確認テーブル!CZ101</f>
        <v>×</v>
      </c>
      <c r="DA95" s="122" t="str">
        <f ca="1">空き状況確認テーブル!DA101</f>
        <v>×</v>
      </c>
      <c r="DB95" s="122" t="str">
        <f ca="1">空き状況確認テーブル!DB101</f>
        <v>×</v>
      </c>
      <c r="DC95" s="122" t="str">
        <f ca="1">空き状況確認テーブル!DC101</f>
        <v>△</v>
      </c>
      <c r="DD95" s="122" t="str">
        <f ca="1">空き状況確認テーブル!DD101</f>
        <v>△</v>
      </c>
      <c r="DE95" s="123" t="str">
        <f ca="1">空き状況確認テーブル!DE101</f>
        <v>△</v>
      </c>
      <c r="DF95" s="121" t="str">
        <f ca="1">空き状況確認テーブル!DF101</f>
        <v>△</v>
      </c>
      <c r="DG95" s="122" t="str">
        <f ca="1">空き状況確認テーブル!DG101</f>
        <v>△</v>
      </c>
      <c r="DH95" s="122" t="str">
        <f ca="1">空き状況確認テーブル!DH101</f>
        <v>△</v>
      </c>
      <c r="DI95" s="122" t="str">
        <f ca="1">空き状況確認テーブル!DI101</f>
        <v>△</v>
      </c>
      <c r="DJ95" s="122" t="str">
        <f ca="1">空き状況確認テーブル!DJ101</f>
        <v>△</v>
      </c>
      <c r="DK95" s="122" t="str">
        <f ca="1">空き状況確認テーブル!DK101</f>
        <v>△</v>
      </c>
      <c r="DL95" s="122" t="str">
        <f ca="1">空き状況確認テーブル!DL101</f>
        <v>△</v>
      </c>
      <c r="DM95" s="122" t="str">
        <f ca="1">空き状況確認テーブル!DM101</f>
        <v>×</v>
      </c>
      <c r="DN95" s="122" t="str">
        <f ca="1">空き状況確認テーブル!DN101</f>
        <v>×</v>
      </c>
      <c r="DO95" s="122" t="str">
        <f ca="1">空き状況確認テーブル!DO101</f>
        <v>×</v>
      </c>
      <c r="DP95" s="122" t="str">
        <f ca="1">空き状況確認テーブル!DP101</f>
        <v>×</v>
      </c>
      <c r="DQ95" s="122" t="str">
        <f ca="1">空き状況確認テーブル!DQ101</f>
        <v>×</v>
      </c>
      <c r="DR95" s="122" t="str">
        <f ca="1">空き状況確認テーブル!DR101</f>
        <v>×</v>
      </c>
      <c r="DS95" s="122" t="str">
        <f ca="1">空き状況確認テーブル!DS101</f>
        <v>×</v>
      </c>
      <c r="DT95" s="122" t="str">
        <f ca="1">空き状況確認テーブル!DT101</f>
        <v>×</v>
      </c>
      <c r="DU95" s="122" t="str">
        <f ca="1">空き状況確認テーブル!DU101</f>
        <v>×</v>
      </c>
      <c r="DV95" s="122" t="str">
        <f ca="1">空き状況確認テーブル!DV101</f>
        <v>×</v>
      </c>
      <c r="DW95" s="122" t="str">
        <f ca="1">空き状況確認テーブル!DW101</f>
        <v>×</v>
      </c>
      <c r="DX95" s="122" t="str">
        <f ca="1">空き状況確認テーブル!DX101</f>
        <v>×</v>
      </c>
      <c r="DY95" s="122" t="str">
        <f ca="1">空き状況確認テーブル!DY101</f>
        <v>×</v>
      </c>
      <c r="DZ95" s="122" t="str">
        <f ca="1">空き状況確認テーブル!DZ101</f>
        <v>×</v>
      </c>
      <c r="EA95" s="122" t="str">
        <f ca="1">空き状況確認テーブル!EA101</f>
        <v>△</v>
      </c>
      <c r="EB95" s="122" t="str">
        <f ca="1">空き状況確認テーブル!EB101</f>
        <v>△</v>
      </c>
      <c r="EC95" s="123" t="str">
        <f ca="1">空き状況確認テーブル!EC101</f>
        <v>△</v>
      </c>
      <c r="ED95" s="121" t="str">
        <f ca="1">空き状況確認テーブル!ED101</f>
        <v>×</v>
      </c>
      <c r="EE95" s="122" t="str">
        <f ca="1">空き状況確認テーブル!EE101</f>
        <v>×</v>
      </c>
      <c r="EF95" s="122" t="str">
        <f ca="1">空き状況確認テーブル!EF101</f>
        <v>×</v>
      </c>
      <c r="EG95" s="122" t="str">
        <f ca="1">空き状況確認テーブル!EG101</f>
        <v>×</v>
      </c>
      <c r="EH95" s="122" t="str">
        <f ca="1">空き状況確認テーブル!EH101</f>
        <v>×</v>
      </c>
      <c r="EI95" s="122" t="str">
        <f ca="1">空き状況確認テーブル!EI101</f>
        <v>×</v>
      </c>
      <c r="EJ95" s="122" t="str">
        <f ca="1">空き状況確認テーブル!EJ101</f>
        <v>×</v>
      </c>
      <c r="EK95" s="122" t="str">
        <f ca="1">空き状況確認テーブル!EK101</f>
        <v>×</v>
      </c>
      <c r="EL95" s="122" t="str">
        <f ca="1">空き状況確認テーブル!EL101</f>
        <v>×</v>
      </c>
      <c r="EM95" s="122" t="str">
        <f ca="1">空き状況確認テーブル!EM101</f>
        <v>×</v>
      </c>
      <c r="EN95" s="122" t="str">
        <f ca="1">空き状況確認テーブル!EN101</f>
        <v>×</v>
      </c>
      <c r="EO95" s="122" t="str">
        <f ca="1">空き状況確認テーブル!EO101</f>
        <v>×</v>
      </c>
      <c r="EP95" s="122" t="str">
        <f ca="1">空き状況確認テーブル!EP101</f>
        <v>×</v>
      </c>
      <c r="EQ95" s="122" t="str">
        <f ca="1">空き状況確認テーブル!EQ101</f>
        <v>×</v>
      </c>
      <c r="ER95" s="122" t="str">
        <f ca="1">空き状況確認テーブル!ER101</f>
        <v>×</v>
      </c>
      <c r="ES95" s="122" t="str">
        <f ca="1">空き状況確認テーブル!ES101</f>
        <v>×</v>
      </c>
      <c r="ET95" s="122" t="str">
        <f ca="1">空き状況確認テーブル!ET101</f>
        <v>×</v>
      </c>
      <c r="EU95" s="122" t="str">
        <f ca="1">空き状況確認テーブル!EU101</f>
        <v>×</v>
      </c>
      <c r="EV95" s="122" t="str">
        <f ca="1">空き状況確認テーブル!EV101</f>
        <v>×</v>
      </c>
      <c r="EW95" s="122" t="str">
        <f ca="1">空き状況確認テーブル!EW101</f>
        <v>×</v>
      </c>
      <c r="EX95" s="122" t="str">
        <f ca="1">空き状況確認テーブル!EX101</f>
        <v>×</v>
      </c>
      <c r="EY95" s="122" t="str">
        <f ca="1">空き状況確認テーブル!EY101</f>
        <v>×</v>
      </c>
      <c r="EZ95" s="122" t="str">
        <f ca="1">空き状況確認テーブル!EZ101</f>
        <v>×</v>
      </c>
      <c r="FA95" s="123" t="str">
        <f ca="1">空き状況確認テーブル!FA101</f>
        <v>×</v>
      </c>
      <c r="FB95" s="121" t="str">
        <f ca="1">空き状況確認テーブル!FB101</f>
        <v>×</v>
      </c>
      <c r="FC95" s="122" t="str">
        <f ca="1">空き状況確認テーブル!FC101</f>
        <v>×</v>
      </c>
      <c r="FD95" s="122" t="str">
        <f ca="1">空き状況確認テーブル!FD101</f>
        <v>×</v>
      </c>
      <c r="FE95" s="122" t="str">
        <f ca="1">空き状況確認テーブル!FE101</f>
        <v>×</v>
      </c>
      <c r="FF95" s="122" t="str">
        <f ca="1">空き状況確認テーブル!FF101</f>
        <v>×</v>
      </c>
      <c r="FG95" s="122" t="str">
        <f ca="1">空き状況確認テーブル!FG101</f>
        <v>×</v>
      </c>
      <c r="FH95" s="122" t="str">
        <f ca="1">空き状況確認テーブル!FH101</f>
        <v>×</v>
      </c>
      <c r="FI95" s="122" t="str">
        <f ca="1">空き状況確認テーブル!FI101</f>
        <v>×</v>
      </c>
      <c r="FJ95" s="122" t="str">
        <f ca="1">空き状況確認テーブル!FJ101</f>
        <v>×</v>
      </c>
      <c r="FK95" s="122" t="str">
        <f ca="1">空き状況確認テーブル!FK101</f>
        <v>×</v>
      </c>
      <c r="FL95" s="122" t="str">
        <f ca="1">空き状況確認テーブル!FL101</f>
        <v>×</v>
      </c>
      <c r="FM95" s="122" t="str">
        <f ca="1">空き状況確認テーブル!FM101</f>
        <v>×</v>
      </c>
      <c r="FN95" s="122" t="str">
        <f ca="1">空き状況確認テーブル!FN101</f>
        <v>×</v>
      </c>
      <c r="FO95" s="122" t="str">
        <f ca="1">空き状況確認テーブル!FO101</f>
        <v>×</v>
      </c>
      <c r="FP95" s="122" t="str">
        <f ca="1">空き状況確認テーブル!FP101</f>
        <v>×</v>
      </c>
      <c r="FQ95" s="122" t="str">
        <f ca="1">空き状況確認テーブル!FQ101</f>
        <v>×</v>
      </c>
      <c r="FR95" s="122" t="str">
        <f ca="1">空き状況確認テーブル!FR101</f>
        <v>×</v>
      </c>
      <c r="FS95" s="122" t="str">
        <f ca="1">空き状況確認テーブル!FS101</f>
        <v>×</v>
      </c>
      <c r="FT95" s="122" t="str">
        <f ca="1">空き状況確認テーブル!FT101</f>
        <v>×</v>
      </c>
      <c r="FU95" s="122" t="str">
        <f ca="1">空き状況確認テーブル!FU101</f>
        <v>×</v>
      </c>
      <c r="FV95" s="122" t="str">
        <f ca="1">空き状況確認テーブル!FV101</f>
        <v>×</v>
      </c>
      <c r="FW95" s="122" t="str">
        <f ca="1">空き状況確認テーブル!FW101</f>
        <v>×</v>
      </c>
      <c r="FX95" s="122" t="str">
        <f ca="1">空き状況確認テーブル!FX101</f>
        <v>×</v>
      </c>
      <c r="FY95" s="123" t="str">
        <f ca="1">空き状況確認テーブル!FY101</f>
        <v>×</v>
      </c>
    </row>
    <row r="96" spans="1:181">
      <c r="A96" s="17"/>
      <c r="B96" s="181" t="s">
        <v>391</v>
      </c>
      <c r="C96" s="202"/>
      <c r="D96" s="11" t="s">
        <v>266</v>
      </c>
      <c r="E96" s="10" t="str">
        <f>INDEX(施設情報!$D$1:$D$1000,MATCH(D96,施設情報!$C$1:$C$1000,0))</f>
        <v>1</v>
      </c>
      <c r="F96" s="11" t="s">
        <v>275</v>
      </c>
      <c r="G96" s="8" t="str">
        <f t="shared" si="29"/>
        <v>120-46391</v>
      </c>
      <c r="H96" s="10" t="str">
        <f t="shared" si="30"/>
        <v>120-46392</v>
      </c>
      <c r="I96" s="10" t="str">
        <f t="shared" si="31"/>
        <v>120-46393</v>
      </c>
      <c r="J96" s="10" t="str">
        <f t="shared" si="32"/>
        <v>120-46394</v>
      </c>
      <c r="K96" s="10" t="str">
        <f t="shared" si="33"/>
        <v>120-46395</v>
      </c>
      <c r="L96" s="10" t="str">
        <f t="shared" si="34"/>
        <v>120-46396</v>
      </c>
      <c r="M96" s="10" t="str">
        <f t="shared" si="35"/>
        <v>120-46397</v>
      </c>
      <c r="N96" s="121" t="str">
        <f ca="1">空き状況確認テーブル!N102</f>
        <v>△</v>
      </c>
      <c r="O96" s="122" t="str">
        <f ca="1">空き状況確認テーブル!O102</f>
        <v>△</v>
      </c>
      <c r="P96" s="122" t="str">
        <f ca="1">空き状況確認テーブル!P102</f>
        <v>△</v>
      </c>
      <c r="Q96" s="122" t="str">
        <f ca="1">空き状況確認テーブル!Q102</f>
        <v>△</v>
      </c>
      <c r="R96" s="122" t="str">
        <f ca="1">空き状況確認テーブル!R102</f>
        <v>△</v>
      </c>
      <c r="S96" s="122" t="str">
        <f ca="1">空き状況確認テーブル!S102</f>
        <v>△</v>
      </c>
      <c r="T96" s="122" t="str">
        <f ca="1">空き状況確認テーブル!T102</f>
        <v>△</v>
      </c>
      <c r="U96" s="122" t="str">
        <f ca="1">空き状況確認テーブル!U102</f>
        <v>×</v>
      </c>
      <c r="V96" s="122" t="str">
        <f ca="1">空き状況確認テーブル!V102</f>
        <v>×</v>
      </c>
      <c r="W96" s="122" t="str">
        <f ca="1">空き状況確認テーブル!W102</f>
        <v>×</v>
      </c>
      <c r="X96" s="122" t="str">
        <f ca="1">空き状況確認テーブル!X102</f>
        <v>×</v>
      </c>
      <c r="Y96" s="122" t="str">
        <f ca="1">空き状況確認テーブル!Y102</f>
        <v>×</v>
      </c>
      <c r="Z96" s="122" t="str">
        <f ca="1">空き状況確認テーブル!Z102</f>
        <v>×</v>
      </c>
      <c r="AA96" s="122" t="str">
        <f ca="1">空き状況確認テーブル!AA102</f>
        <v>×</v>
      </c>
      <c r="AB96" s="122" t="str">
        <f ca="1">空き状況確認テーブル!AB102</f>
        <v>×</v>
      </c>
      <c r="AC96" s="122" t="str">
        <f ca="1">空き状況確認テーブル!AC102</f>
        <v>×</v>
      </c>
      <c r="AD96" s="122" t="str">
        <f ca="1">空き状況確認テーブル!AD102</f>
        <v>×</v>
      </c>
      <c r="AE96" s="122" t="str">
        <f ca="1">空き状況確認テーブル!AE102</f>
        <v>×</v>
      </c>
      <c r="AF96" s="122" t="str">
        <f ca="1">空き状況確認テーブル!AF102</f>
        <v>×</v>
      </c>
      <c r="AG96" s="122" t="str">
        <f ca="1">空き状況確認テーブル!AG102</f>
        <v>×</v>
      </c>
      <c r="AH96" s="122" t="str">
        <f ca="1">空き状況確認テーブル!AH102</f>
        <v>×</v>
      </c>
      <c r="AI96" s="122" t="str">
        <f ca="1">空き状況確認テーブル!AI102</f>
        <v>△</v>
      </c>
      <c r="AJ96" s="122" t="str">
        <f ca="1">空き状況確認テーブル!AJ102</f>
        <v>△</v>
      </c>
      <c r="AK96" s="123" t="str">
        <f ca="1">空き状況確認テーブル!AK102</f>
        <v>△</v>
      </c>
      <c r="AL96" s="121" t="str">
        <f ca="1">空き状況確認テーブル!AL102</f>
        <v>△</v>
      </c>
      <c r="AM96" s="122" t="str">
        <f ca="1">空き状況確認テーブル!AM102</f>
        <v>△</v>
      </c>
      <c r="AN96" s="122" t="str">
        <f ca="1">空き状況確認テーブル!AN102</f>
        <v>△</v>
      </c>
      <c r="AO96" s="122" t="str">
        <f ca="1">空き状況確認テーブル!AO102</f>
        <v>△</v>
      </c>
      <c r="AP96" s="122" t="str">
        <f ca="1">空き状況確認テーブル!AP102</f>
        <v>△</v>
      </c>
      <c r="AQ96" s="122" t="str">
        <f ca="1">空き状況確認テーブル!AQ102</f>
        <v>△</v>
      </c>
      <c r="AR96" s="122" t="str">
        <f ca="1">空き状況確認テーブル!AR102</f>
        <v>△</v>
      </c>
      <c r="AS96" s="122" t="str">
        <f ca="1">空き状況確認テーブル!AS102</f>
        <v>×</v>
      </c>
      <c r="AT96" s="122" t="str">
        <f ca="1">空き状況確認テーブル!AT102</f>
        <v>×</v>
      </c>
      <c r="AU96" s="122" t="str">
        <f ca="1">空き状況確認テーブル!AU102</f>
        <v>×</v>
      </c>
      <c r="AV96" s="122" t="str">
        <f ca="1">空き状況確認テーブル!AV102</f>
        <v>×</v>
      </c>
      <c r="AW96" s="122" t="str">
        <f ca="1">空き状況確認テーブル!AW102</f>
        <v>×</v>
      </c>
      <c r="AX96" s="122" t="str">
        <f ca="1">空き状況確認テーブル!AX102</f>
        <v>×</v>
      </c>
      <c r="AY96" s="122" t="str">
        <f ca="1">空き状況確認テーブル!AY102</f>
        <v>×</v>
      </c>
      <c r="AZ96" s="122" t="str">
        <f ca="1">空き状況確認テーブル!AZ102</f>
        <v>×</v>
      </c>
      <c r="BA96" s="122" t="str">
        <f ca="1">空き状況確認テーブル!BA102</f>
        <v>×</v>
      </c>
      <c r="BB96" s="122" t="str">
        <f ca="1">空き状況確認テーブル!BB102</f>
        <v>×</v>
      </c>
      <c r="BC96" s="122" t="str">
        <f ca="1">空き状況確認テーブル!BC102</f>
        <v>×</v>
      </c>
      <c r="BD96" s="122" t="str">
        <f ca="1">空き状況確認テーブル!BD102</f>
        <v>×</v>
      </c>
      <c r="BE96" s="122" t="str">
        <f ca="1">空き状況確認テーブル!BE102</f>
        <v>×</v>
      </c>
      <c r="BF96" s="122" t="str">
        <f ca="1">空き状況確認テーブル!BF102</f>
        <v>×</v>
      </c>
      <c r="BG96" s="122" t="str">
        <f ca="1">空き状況確認テーブル!BG102</f>
        <v>△</v>
      </c>
      <c r="BH96" s="122" t="str">
        <f ca="1">空き状況確認テーブル!BH102</f>
        <v>△</v>
      </c>
      <c r="BI96" s="123" t="str">
        <f ca="1">空き状況確認テーブル!BI102</f>
        <v>△</v>
      </c>
      <c r="BJ96" s="121" t="str">
        <f ca="1">空き状況確認テーブル!BJ102</f>
        <v>△</v>
      </c>
      <c r="BK96" s="122" t="str">
        <f ca="1">空き状況確認テーブル!BK102</f>
        <v>△</v>
      </c>
      <c r="BL96" s="122" t="str">
        <f ca="1">空き状況確認テーブル!BL102</f>
        <v>△</v>
      </c>
      <c r="BM96" s="122" t="str">
        <f ca="1">空き状況確認テーブル!BM102</f>
        <v>△</v>
      </c>
      <c r="BN96" s="122" t="str">
        <f ca="1">空き状況確認テーブル!BN102</f>
        <v>△</v>
      </c>
      <c r="BO96" s="122" t="str">
        <f ca="1">空き状況確認テーブル!BO102</f>
        <v>△</v>
      </c>
      <c r="BP96" s="122" t="str">
        <f ca="1">空き状況確認テーブル!BP102</f>
        <v>△</v>
      </c>
      <c r="BQ96" s="122" t="str">
        <f ca="1">空き状況確認テーブル!BQ102</f>
        <v>×</v>
      </c>
      <c r="BR96" s="122" t="str">
        <f ca="1">空き状況確認テーブル!BR102</f>
        <v>×</v>
      </c>
      <c r="BS96" s="122" t="str">
        <f ca="1">空き状況確認テーブル!BS102</f>
        <v>×</v>
      </c>
      <c r="BT96" s="122" t="str">
        <f ca="1">空き状況確認テーブル!BT102</f>
        <v>×</v>
      </c>
      <c r="BU96" s="122" t="str">
        <f ca="1">空き状況確認テーブル!BU102</f>
        <v>×</v>
      </c>
      <c r="BV96" s="122" t="str">
        <f ca="1">空き状況確認テーブル!BV102</f>
        <v>×</v>
      </c>
      <c r="BW96" s="122" t="str">
        <f ca="1">空き状況確認テーブル!BW102</f>
        <v>×</v>
      </c>
      <c r="BX96" s="122" t="str">
        <f ca="1">空き状況確認テーブル!BX102</f>
        <v>×</v>
      </c>
      <c r="BY96" s="122" t="str">
        <f ca="1">空き状況確認テーブル!BY102</f>
        <v>×</v>
      </c>
      <c r="BZ96" s="122" t="str">
        <f ca="1">空き状況確認テーブル!BZ102</f>
        <v>×</v>
      </c>
      <c r="CA96" s="122" t="str">
        <f ca="1">空き状況確認テーブル!CA102</f>
        <v>×</v>
      </c>
      <c r="CB96" s="122" t="str">
        <f ca="1">空き状況確認テーブル!CB102</f>
        <v>×</v>
      </c>
      <c r="CC96" s="122" t="str">
        <f ca="1">空き状況確認テーブル!CC102</f>
        <v>×</v>
      </c>
      <c r="CD96" s="122" t="str">
        <f ca="1">空き状況確認テーブル!CD102</f>
        <v>×</v>
      </c>
      <c r="CE96" s="122" t="str">
        <f ca="1">空き状況確認テーブル!CE102</f>
        <v>△</v>
      </c>
      <c r="CF96" s="122" t="str">
        <f ca="1">空き状況確認テーブル!CF102</f>
        <v>△</v>
      </c>
      <c r="CG96" s="123" t="str">
        <f ca="1">空き状況確認テーブル!CG102</f>
        <v>△</v>
      </c>
      <c r="CH96" s="187" t="str">
        <f ca="1">空き状況確認テーブル!CH102</f>
        <v>△</v>
      </c>
      <c r="CI96" s="122" t="str">
        <f ca="1">空き状況確認テーブル!CI102</f>
        <v>△</v>
      </c>
      <c r="CJ96" s="122" t="str">
        <f ca="1">空き状況確認テーブル!CJ102</f>
        <v>△</v>
      </c>
      <c r="CK96" s="122" t="str">
        <f ca="1">空き状況確認テーブル!CK102</f>
        <v>△</v>
      </c>
      <c r="CL96" s="122" t="str">
        <f ca="1">空き状況確認テーブル!CL102</f>
        <v>△</v>
      </c>
      <c r="CM96" s="122" t="str">
        <f ca="1">空き状況確認テーブル!CM102</f>
        <v>△</v>
      </c>
      <c r="CN96" s="122" t="str">
        <f ca="1">空き状況確認テーブル!CN102</f>
        <v>△</v>
      </c>
      <c r="CO96" s="122" t="str">
        <f ca="1">空き状況確認テーブル!CO102</f>
        <v>×</v>
      </c>
      <c r="CP96" s="122" t="str">
        <f ca="1">空き状況確認テーブル!CP102</f>
        <v>×</v>
      </c>
      <c r="CQ96" s="122" t="str">
        <f ca="1">空き状況確認テーブル!CQ102</f>
        <v>×</v>
      </c>
      <c r="CR96" s="122" t="str">
        <f ca="1">空き状況確認テーブル!CR102</f>
        <v>×</v>
      </c>
      <c r="CS96" s="122" t="str">
        <f ca="1">空き状況確認テーブル!CS102</f>
        <v>×</v>
      </c>
      <c r="CT96" s="122" t="str">
        <f ca="1">空き状況確認テーブル!CT102</f>
        <v>×</v>
      </c>
      <c r="CU96" s="122" t="str">
        <f ca="1">空き状況確認テーブル!CU102</f>
        <v>×</v>
      </c>
      <c r="CV96" s="122" t="str">
        <f ca="1">空き状況確認テーブル!CV102</f>
        <v>×</v>
      </c>
      <c r="CW96" s="122" t="str">
        <f ca="1">空き状況確認テーブル!CW102</f>
        <v>×</v>
      </c>
      <c r="CX96" s="122" t="str">
        <f ca="1">空き状況確認テーブル!CX102</f>
        <v>×</v>
      </c>
      <c r="CY96" s="122" t="str">
        <f ca="1">空き状況確認テーブル!CY102</f>
        <v>×</v>
      </c>
      <c r="CZ96" s="122" t="str">
        <f ca="1">空き状況確認テーブル!CZ102</f>
        <v>×</v>
      </c>
      <c r="DA96" s="122" t="str">
        <f ca="1">空き状況確認テーブル!DA102</f>
        <v>×</v>
      </c>
      <c r="DB96" s="122" t="str">
        <f ca="1">空き状況確認テーブル!DB102</f>
        <v>×</v>
      </c>
      <c r="DC96" s="122" t="str">
        <f ca="1">空き状況確認テーブル!DC102</f>
        <v>△</v>
      </c>
      <c r="DD96" s="122" t="str">
        <f ca="1">空き状況確認テーブル!DD102</f>
        <v>△</v>
      </c>
      <c r="DE96" s="123" t="str">
        <f ca="1">空き状況確認テーブル!DE102</f>
        <v>△</v>
      </c>
      <c r="DF96" s="121" t="str">
        <f ca="1">空き状況確認テーブル!DF102</f>
        <v>△</v>
      </c>
      <c r="DG96" s="122" t="str">
        <f ca="1">空き状況確認テーブル!DG102</f>
        <v>△</v>
      </c>
      <c r="DH96" s="122" t="str">
        <f ca="1">空き状況確認テーブル!DH102</f>
        <v>△</v>
      </c>
      <c r="DI96" s="122" t="str">
        <f ca="1">空き状況確認テーブル!DI102</f>
        <v>△</v>
      </c>
      <c r="DJ96" s="122" t="str">
        <f ca="1">空き状況確認テーブル!DJ102</f>
        <v>△</v>
      </c>
      <c r="DK96" s="122" t="str">
        <f ca="1">空き状況確認テーブル!DK102</f>
        <v>△</v>
      </c>
      <c r="DL96" s="122" t="str">
        <f ca="1">空き状況確認テーブル!DL102</f>
        <v>△</v>
      </c>
      <c r="DM96" s="122" t="str">
        <f ca="1">空き状況確認テーブル!DM102</f>
        <v>×</v>
      </c>
      <c r="DN96" s="122" t="str">
        <f ca="1">空き状況確認テーブル!DN102</f>
        <v>×</v>
      </c>
      <c r="DO96" s="122" t="str">
        <f ca="1">空き状況確認テーブル!DO102</f>
        <v>×</v>
      </c>
      <c r="DP96" s="122" t="str">
        <f ca="1">空き状況確認テーブル!DP102</f>
        <v>×</v>
      </c>
      <c r="DQ96" s="122" t="str">
        <f ca="1">空き状況確認テーブル!DQ102</f>
        <v>×</v>
      </c>
      <c r="DR96" s="122" t="str">
        <f ca="1">空き状況確認テーブル!DR102</f>
        <v>×</v>
      </c>
      <c r="DS96" s="122" t="str">
        <f ca="1">空き状況確認テーブル!DS102</f>
        <v>×</v>
      </c>
      <c r="DT96" s="122" t="str">
        <f ca="1">空き状況確認テーブル!DT102</f>
        <v>×</v>
      </c>
      <c r="DU96" s="122" t="str">
        <f ca="1">空き状況確認テーブル!DU102</f>
        <v>×</v>
      </c>
      <c r="DV96" s="122" t="str">
        <f ca="1">空き状況確認テーブル!DV102</f>
        <v>×</v>
      </c>
      <c r="DW96" s="122" t="str">
        <f ca="1">空き状況確認テーブル!DW102</f>
        <v>×</v>
      </c>
      <c r="DX96" s="122" t="str">
        <f ca="1">空き状況確認テーブル!DX102</f>
        <v>×</v>
      </c>
      <c r="DY96" s="122" t="str">
        <f ca="1">空き状況確認テーブル!DY102</f>
        <v>×</v>
      </c>
      <c r="DZ96" s="122" t="str">
        <f ca="1">空き状況確認テーブル!DZ102</f>
        <v>×</v>
      </c>
      <c r="EA96" s="122" t="str">
        <f ca="1">空き状況確認テーブル!EA102</f>
        <v>△</v>
      </c>
      <c r="EB96" s="122" t="str">
        <f ca="1">空き状況確認テーブル!EB102</f>
        <v>△</v>
      </c>
      <c r="EC96" s="123" t="str">
        <f ca="1">空き状況確認テーブル!EC102</f>
        <v>△</v>
      </c>
      <c r="ED96" s="121" t="str">
        <f ca="1">空き状況確認テーブル!ED102</f>
        <v>×</v>
      </c>
      <c r="EE96" s="122" t="str">
        <f ca="1">空き状況確認テーブル!EE102</f>
        <v>×</v>
      </c>
      <c r="EF96" s="122" t="str">
        <f ca="1">空き状況確認テーブル!EF102</f>
        <v>×</v>
      </c>
      <c r="EG96" s="122" t="str">
        <f ca="1">空き状況確認テーブル!EG102</f>
        <v>×</v>
      </c>
      <c r="EH96" s="122" t="str">
        <f ca="1">空き状況確認テーブル!EH102</f>
        <v>×</v>
      </c>
      <c r="EI96" s="122" t="str">
        <f ca="1">空き状況確認テーブル!EI102</f>
        <v>×</v>
      </c>
      <c r="EJ96" s="122" t="str">
        <f ca="1">空き状況確認テーブル!EJ102</f>
        <v>×</v>
      </c>
      <c r="EK96" s="122" t="str">
        <f ca="1">空き状況確認テーブル!EK102</f>
        <v>×</v>
      </c>
      <c r="EL96" s="122" t="str">
        <f ca="1">空き状況確認テーブル!EL102</f>
        <v>×</v>
      </c>
      <c r="EM96" s="122" t="str">
        <f ca="1">空き状況確認テーブル!EM102</f>
        <v>×</v>
      </c>
      <c r="EN96" s="122" t="str">
        <f ca="1">空き状況確認テーブル!EN102</f>
        <v>×</v>
      </c>
      <c r="EO96" s="122" t="str">
        <f ca="1">空き状況確認テーブル!EO102</f>
        <v>×</v>
      </c>
      <c r="EP96" s="122" t="str">
        <f ca="1">空き状況確認テーブル!EP102</f>
        <v>×</v>
      </c>
      <c r="EQ96" s="122" t="str">
        <f ca="1">空き状況確認テーブル!EQ102</f>
        <v>×</v>
      </c>
      <c r="ER96" s="122" t="str">
        <f ca="1">空き状況確認テーブル!ER102</f>
        <v>×</v>
      </c>
      <c r="ES96" s="122" t="str">
        <f ca="1">空き状況確認テーブル!ES102</f>
        <v>×</v>
      </c>
      <c r="ET96" s="122" t="str">
        <f ca="1">空き状況確認テーブル!ET102</f>
        <v>×</v>
      </c>
      <c r="EU96" s="122" t="str">
        <f ca="1">空き状況確認テーブル!EU102</f>
        <v>×</v>
      </c>
      <c r="EV96" s="122" t="str">
        <f ca="1">空き状況確認テーブル!EV102</f>
        <v>×</v>
      </c>
      <c r="EW96" s="122" t="str">
        <f ca="1">空き状況確認テーブル!EW102</f>
        <v>×</v>
      </c>
      <c r="EX96" s="122" t="str">
        <f ca="1">空き状況確認テーブル!EX102</f>
        <v>×</v>
      </c>
      <c r="EY96" s="122" t="str">
        <f ca="1">空き状況確認テーブル!EY102</f>
        <v>×</v>
      </c>
      <c r="EZ96" s="122" t="str">
        <f ca="1">空き状況確認テーブル!EZ102</f>
        <v>×</v>
      </c>
      <c r="FA96" s="123" t="str">
        <f ca="1">空き状況確認テーブル!FA102</f>
        <v>×</v>
      </c>
      <c r="FB96" s="121" t="str">
        <f ca="1">空き状況確認テーブル!FB102</f>
        <v>×</v>
      </c>
      <c r="FC96" s="122" t="str">
        <f ca="1">空き状況確認テーブル!FC102</f>
        <v>×</v>
      </c>
      <c r="FD96" s="122" t="str">
        <f ca="1">空き状況確認テーブル!FD102</f>
        <v>×</v>
      </c>
      <c r="FE96" s="122" t="str">
        <f ca="1">空き状況確認テーブル!FE102</f>
        <v>×</v>
      </c>
      <c r="FF96" s="122" t="str">
        <f ca="1">空き状況確認テーブル!FF102</f>
        <v>×</v>
      </c>
      <c r="FG96" s="122" t="str">
        <f ca="1">空き状況確認テーブル!FG102</f>
        <v>×</v>
      </c>
      <c r="FH96" s="122" t="str">
        <f ca="1">空き状況確認テーブル!FH102</f>
        <v>×</v>
      </c>
      <c r="FI96" s="122" t="str">
        <f ca="1">空き状況確認テーブル!FI102</f>
        <v>×</v>
      </c>
      <c r="FJ96" s="122" t="str">
        <f ca="1">空き状況確認テーブル!FJ102</f>
        <v>×</v>
      </c>
      <c r="FK96" s="122" t="str">
        <f ca="1">空き状況確認テーブル!FK102</f>
        <v>×</v>
      </c>
      <c r="FL96" s="122" t="str">
        <f ca="1">空き状況確認テーブル!FL102</f>
        <v>×</v>
      </c>
      <c r="FM96" s="122" t="str">
        <f ca="1">空き状況確認テーブル!FM102</f>
        <v>×</v>
      </c>
      <c r="FN96" s="122" t="str">
        <f ca="1">空き状況確認テーブル!FN102</f>
        <v>×</v>
      </c>
      <c r="FO96" s="122" t="str">
        <f ca="1">空き状況確認テーブル!FO102</f>
        <v>×</v>
      </c>
      <c r="FP96" s="122" t="str">
        <f ca="1">空き状況確認テーブル!FP102</f>
        <v>×</v>
      </c>
      <c r="FQ96" s="122" t="str">
        <f ca="1">空き状況確認テーブル!FQ102</f>
        <v>×</v>
      </c>
      <c r="FR96" s="122" t="str">
        <f ca="1">空き状況確認テーブル!FR102</f>
        <v>×</v>
      </c>
      <c r="FS96" s="122" t="str">
        <f ca="1">空き状況確認テーブル!FS102</f>
        <v>×</v>
      </c>
      <c r="FT96" s="122" t="str">
        <f ca="1">空き状況確認テーブル!FT102</f>
        <v>×</v>
      </c>
      <c r="FU96" s="122" t="str">
        <f ca="1">空き状況確認テーブル!FU102</f>
        <v>×</v>
      </c>
      <c r="FV96" s="122" t="str">
        <f ca="1">空き状況確認テーブル!FV102</f>
        <v>×</v>
      </c>
      <c r="FW96" s="122" t="str">
        <f ca="1">空き状況確認テーブル!FW102</f>
        <v>×</v>
      </c>
      <c r="FX96" s="122" t="str">
        <f ca="1">空き状況確認テーブル!FX102</f>
        <v>×</v>
      </c>
      <c r="FY96" s="123" t="str">
        <f ca="1">空き状況確認テーブル!FY102</f>
        <v>×</v>
      </c>
    </row>
    <row r="97" spans="1:181">
      <c r="A97" s="17"/>
      <c r="B97" s="181" t="s">
        <v>392</v>
      </c>
      <c r="C97" s="202"/>
      <c r="D97" s="11" t="s">
        <v>267</v>
      </c>
      <c r="E97" s="10" t="str">
        <f>INDEX(施設情報!$D$1:$D$1000,MATCH(D97,施設情報!$C$1:$C$1000,0))</f>
        <v>1</v>
      </c>
      <c r="F97" s="11" t="s">
        <v>275</v>
      </c>
      <c r="G97" s="8" t="str">
        <f t="shared" si="29"/>
        <v>121-46391</v>
      </c>
      <c r="H97" s="10" t="str">
        <f t="shared" si="30"/>
        <v>121-46392</v>
      </c>
      <c r="I97" s="10" t="str">
        <f t="shared" si="31"/>
        <v>121-46393</v>
      </c>
      <c r="J97" s="10" t="str">
        <f t="shared" si="32"/>
        <v>121-46394</v>
      </c>
      <c r="K97" s="10" t="str">
        <f t="shared" si="33"/>
        <v>121-46395</v>
      </c>
      <c r="L97" s="10" t="str">
        <f t="shared" si="34"/>
        <v>121-46396</v>
      </c>
      <c r="M97" s="10" t="str">
        <f t="shared" si="35"/>
        <v>121-46397</v>
      </c>
      <c r="N97" s="121" t="str">
        <f ca="1">空き状況確認テーブル!N103</f>
        <v>△</v>
      </c>
      <c r="O97" s="122" t="str">
        <f ca="1">空き状況確認テーブル!O103</f>
        <v>△</v>
      </c>
      <c r="P97" s="122" t="str">
        <f ca="1">空き状況確認テーブル!P103</f>
        <v>△</v>
      </c>
      <c r="Q97" s="122" t="str">
        <f ca="1">空き状況確認テーブル!Q103</f>
        <v>△</v>
      </c>
      <c r="R97" s="122" t="str">
        <f ca="1">空き状況確認テーブル!R103</f>
        <v>△</v>
      </c>
      <c r="S97" s="122" t="str">
        <f ca="1">空き状況確認テーブル!S103</f>
        <v>△</v>
      </c>
      <c r="T97" s="122" t="str">
        <f ca="1">空き状況確認テーブル!T103</f>
        <v>△</v>
      </c>
      <c r="U97" s="122" t="str">
        <f ca="1">空き状況確認テーブル!U103</f>
        <v>×</v>
      </c>
      <c r="V97" s="122" t="str">
        <f ca="1">空き状況確認テーブル!V103</f>
        <v>×</v>
      </c>
      <c r="W97" s="122" t="str">
        <f ca="1">空き状況確認テーブル!W103</f>
        <v>×</v>
      </c>
      <c r="X97" s="122" t="str">
        <f ca="1">空き状況確認テーブル!X103</f>
        <v>×</v>
      </c>
      <c r="Y97" s="122" t="str">
        <f ca="1">空き状況確認テーブル!Y103</f>
        <v>×</v>
      </c>
      <c r="Z97" s="122" t="str">
        <f ca="1">空き状況確認テーブル!Z103</f>
        <v>×</v>
      </c>
      <c r="AA97" s="122" t="str">
        <f ca="1">空き状況確認テーブル!AA103</f>
        <v>×</v>
      </c>
      <c r="AB97" s="122" t="str">
        <f ca="1">空き状況確認テーブル!AB103</f>
        <v>×</v>
      </c>
      <c r="AC97" s="122" t="str">
        <f ca="1">空き状況確認テーブル!AC103</f>
        <v>×</v>
      </c>
      <c r="AD97" s="122" t="str">
        <f ca="1">空き状況確認テーブル!AD103</f>
        <v>×</v>
      </c>
      <c r="AE97" s="122" t="str">
        <f ca="1">空き状況確認テーブル!AE103</f>
        <v>×</v>
      </c>
      <c r="AF97" s="122" t="str">
        <f ca="1">空き状況確認テーブル!AF103</f>
        <v>×</v>
      </c>
      <c r="AG97" s="122" t="str">
        <f ca="1">空き状況確認テーブル!AG103</f>
        <v>×</v>
      </c>
      <c r="AH97" s="122" t="str">
        <f ca="1">空き状況確認テーブル!AH103</f>
        <v>×</v>
      </c>
      <c r="AI97" s="122" t="str">
        <f ca="1">空き状況確認テーブル!AI103</f>
        <v>△</v>
      </c>
      <c r="AJ97" s="122" t="str">
        <f ca="1">空き状況確認テーブル!AJ103</f>
        <v>△</v>
      </c>
      <c r="AK97" s="123" t="str">
        <f ca="1">空き状況確認テーブル!AK103</f>
        <v>△</v>
      </c>
      <c r="AL97" s="121" t="str">
        <f ca="1">空き状況確認テーブル!AL103</f>
        <v>△</v>
      </c>
      <c r="AM97" s="122" t="str">
        <f ca="1">空き状況確認テーブル!AM103</f>
        <v>△</v>
      </c>
      <c r="AN97" s="122" t="str">
        <f ca="1">空き状況確認テーブル!AN103</f>
        <v>△</v>
      </c>
      <c r="AO97" s="122" t="str">
        <f ca="1">空き状況確認テーブル!AO103</f>
        <v>△</v>
      </c>
      <c r="AP97" s="122" t="str">
        <f ca="1">空き状況確認テーブル!AP103</f>
        <v>△</v>
      </c>
      <c r="AQ97" s="122" t="str">
        <f ca="1">空き状況確認テーブル!AQ103</f>
        <v>△</v>
      </c>
      <c r="AR97" s="122" t="str">
        <f ca="1">空き状況確認テーブル!AR103</f>
        <v>△</v>
      </c>
      <c r="AS97" s="122" t="str">
        <f ca="1">空き状況確認テーブル!AS103</f>
        <v>×</v>
      </c>
      <c r="AT97" s="122" t="str">
        <f ca="1">空き状況確認テーブル!AT103</f>
        <v>×</v>
      </c>
      <c r="AU97" s="122" t="str">
        <f ca="1">空き状況確認テーブル!AU103</f>
        <v>×</v>
      </c>
      <c r="AV97" s="122" t="str">
        <f ca="1">空き状況確認テーブル!AV103</f>
        <v>×</v>
      </c>
      <c r="AW97" s="122" t="str">
        <f ca="1">空き状況確認テーブル!AW103</f>
        <v>×</v>
      </c>
      <c r="AX97" s="122" t="str">
        <f ca="1">空き状況確認テーブル!AX103</f>
        <v>×</v>
      </c>
      <c r="AY97" s="122" t="str">
        <f ca="1">空き状況確認テーブル!AY103</f>
        <v>×</v>
      </c>
      <c r="AZ97" s="122" t="str">
        <f ca="1">空き状況確認テーブル!AZ103</f>
        <v>×</v>
      </c>
      <c r="BA97" s="122" t="str">
        <f ca="1">空き状況確認テーブル!BA103</f>
        <v>×</v>
      </c>
      <c r="BB97" s="122" t="str">
        <f ca="1">空き状況確認テーブル!BB103</f>
        <v>×</v>
      </c>
      <c r="BC97" s="122" t="str">
        <f ca="1">空き状況確認テーブル!BC103</f>
        <v>×</v>
      </c>
      <c r="BD97" s="122" t="str">
        <f ca="1">空き状況確認テーブル!BD103</f>
        <v>×</v>
      </c>
      <c r="BE97" s="122" t="str">
        <f ca="1">空き状況確認テーブル!BE103</f>
        <v>×</v>
      </c>
      <c r="BF97" s="122" t="str">
        <f ca="1">空き状況確認テーブル!BF103</f>
        <v>×</v>
      </c>
      <c r="BG97" s="122" t="str">
        <f ca="1">空き状況確認テーブル!BG103</f>
        <v>△</v>
      </c>
      <c r="BH97" s="122" t="str">
        <f ca="1">空き状況確認テーブル!BH103</f>
        <v>△</v>
      </c>
      <c r="BI97" s="123" t="str">
        <f ca="1">空き状況確認テーブル!BI103</f>
        <v>△</v>
      </c>
      <c r="BJ97" s="121" t="str">
        <f ca="1">空き状況確認テーブル!BJ103</f>
        <v>△</v>
      </c>
      <c r="BK97" s="122" t="str">
        <f ca="1">空き状況確認テーブル!BK103</f>
        <v>△</v>
      </c>
      <c r="BL97" s="122" t="str">
        <f ca="1">空き状況確認テーブル!BL103</f>
        <v>△</v>
      </c>
      <c r="BM97" s="122" t="str">
        <f ca="1">空き状況確認テーブル!BM103</f>
        <v>△</v>
      </c>
      <c r="BN97" s="122" t="str">
        <f ca="1">空き状況確認テーブル!BN103</f>
        <v>△</v>
      </c>
      <c r="BO97" s="122" t="str">
        <f ca="1">空き状況確認テーブル!BO103</f>
        <v>△</v>
      </c>
      <c r="BP97" s="122" t="str">
        <f ca="1">空き状況確認テーブル!BP103</f>
        <v>△</v>
      </c>
      <c r="BQ97" s="122" t="str">
        <f ca="1">空き状況確認テーブル!BQ103</f>
        <v>×</v>
      </c>
      <c r="BR97" s="122" t="str">
        <f ca="1">空き状況確認テーブル!BR103</f>
        <v>×</v>
      </c>
      <c r="BS97" s="122" t="str">
        <f ca="1">空き状況確認テーブル!BS103</f>
        <v>×</v>
      </c>
      <c r="BT97" s="122" t="str">
        <f ca="1">空き状況確認テーブル!BT103</f>
        <v>×</v>
      </c>
      <c r="BU97" s="122" t="str">
        <f ca="1">空き状況確認テーブル!BU103</f>
        <v>×</v>
      </c>
      <c r="BV97" s="122" t="str">
        <f ca="1">空き状況確認テーブル!BV103</f>
        <v>×</v>
      </c>
      <c r="BW97" s="122" t="str">
        <f ca="1">空き状況確認テーブル!BW103</f>
        <v>×</v>
      </c>
      <c r="BX97" s="122" t="str">
        <f ca="1">空き状況確認テーブル!BX103</f>
        <v>×</v>
      </c>
      <c r="BY97" s="122" t="str">
        <f ca="1">空き状況確認テーブル!BY103</f>
        <v>×</v>
      </c>
      <c r="BZ97" s="122" t="str">
        <f ca="1">空き状況確認テーブル!BZ103</f>
        <v>×</v>
      </c>
      <c r="CA97" s="122" t="str">
        <f ca="1">空き状況確認テーブル!CA103</f>
        <v>×</v>
      </c>
      <c r="CB97" s="122" t="str">
        <f ca="1">空き状況確認テーブル!CB103</f>
        <v>×</v>
      </c>
      <c r="CC97" s="122" t="str">
        <f ca="1">空き状況確認テーブル!CC103</f>
        <v>×</v>
      </c>
      <c r="CD97" s="122" t="str">
        <f ca="1">空き状況確認テーブル!CD103</f>
        <v>×</v>
      </c>
      <c r="CE97" s="122" t="str">
        <f ca="1">空き状況確認テーブル!CE103</f>
        <v>△</v>
      </c>
      <c r="CF97" s="122" t="str">
        <f ca="1">空き状況確認テーブル!CF103</f>
        <v>△</v>
      </c>
      <c r="CG97" s="123" t="str">
        <f ca="1">空き状況確認テーブル!CG103</f>
        <v>△</v>
      </c>
      <c r="CH97" s="187" t="str">
        <f ca="1">空き状況確認テーブル!CH103</f>
        <v>△</v>
      </c>
      <c r="CI97" s="122" t="str">
        <f ca="1">空き状況確認テーブル!CI103</f>
        <v>△</v>
      </c>
      <c r="CJ97" s="122" t="str">
        <f ca="1">空き状況確認テーブル!CJ103</f>
        <v>△</v>
      </c>
      <c r="CK97" s="122" t="str">
        <f ca="1">空き状況確認テーブル!CK103</f>
        <v>△</v>
      </c>
      <c r="CL97" s="122" t="str">
        <f ca="1">空き状況確認テーブル!CL103</f>
        <v>△</v>
      </c>
      <c r="CM97" s="122" t="str">
        <f ca="1">空き状況確認テーブル!CM103</f>
        <v>△</v>
      </c>
      <c r="CN97" s="122" t="str">
        <f ca="1">空き状況確認テーブル!CN103</f>
        <v>△</v>
      </c>
      <c r="CO97" s="122" t="str">
        <f ca="1">空き状況確認テーブル!CO103</f>
        <v>×</v>
      </c>
      <c r="CP97" s="122" t="str">
        <f ca="1">空き状況確認テーブル!CP103</f>
        <v>×</v>
      </c>
      <c r="CQ97" s="122" t="str">
        <f ca="1">空き状況確認テーブル!CQ103</f>
        <v>×</v>
      </c>
      <c r="CR97" s="122" t="str">
        <f ca="1">空き状況確認テーブル!CR103</f>
        <v>×</v>
      </c>
      <c r="CS97" s="122" t="str">
        <f ca="1">空き状況確認テーブル!CS103</f>
        <v>×</v>
      </c>
      <c r="CT97" s="122" t="str">
        <f ca="1">空き状況確認テーブル!CT103</f>
        <v>×</v>
      </c>
      <c r="CU97" s="122" t="str">
        <f ca="1">空き状況確認テーブル!CU103</f>
        <v>×</v>
      </c>
      <c r="CV97" s="122" t="str">
        <f ca="1">空き状況確認テーブル!CV103</f>
        <v>×</v>
      </c>
      <c r="CW97" s="122" t="str">
        <f ca="1">空き状況確認テーブル!CW103</f>
        <v>×</v>
      </c>
      <c r="CX97" s="122" t="str">
        <f ca="1">空き状況確認テーブル!CX103</f>
        <v>×</v>
      </c>
      <c r="CY97" s="122" t="str">
        <f ca="1">空き状況確認テーブル!CY103</f>
        <v>×</v>
      </c>
      <c r="CZ97" s="122" t="str">
        <f ca="1">空き状況確認テーブル!CZ103</f>
        <v>×</v>
      </c>
      <c r="DA97" s="122" t="str">
        <f ca="1">空き状況確認テーブル!DA103</f>
        <v>×</v>
      </c>
      <c r="DB97" s="122" t="str">
        <f ca="1">空き状況確認テーブル!DB103</f>
        <v>×</v>
      </c>
      <c r="DC97" s="122" t="str">
        <f ca="1">空き状況確認テーブル!DC103</f>
        <v>△</v>
      </c>
      <c r="DD97" s="122" t="str">
        <f ca="1">空き状況確認テーブル!DD103</f>
        <v>△</v>
      </c>
      <c r="DE97" s="123" t="str">
        <f ca="1">空き状況確認テーブル!DE103</f>
        <v>△</v>
      </c>
      <c r="DF97" s="121" t="str">
        <f ca="1">空き状況確認テーブル!DF103</f>
        <v>△</v>
      </c>
      <c r="DG97" s="122" t="str">
        <f ca="1">空き状況確認テーブル!DG103</f>
        <v>△</v>
      </c>
      <c r="DH97" s="122" t="str">
        <f ca="1">空き状況確認テーブル!DH103</f>
        <v>△</v>
      </c>
      <c r="DI97" s="122" t="str">
        <f ca="1">空き状況確認テーブル!DI103</f>
        <v>△</v>
      </c>
      <c r="DJ97" s="122" t="str">
        <f ca="1">空き状況確認テーブル!DJ103</f>
        <v>△</v>
      </c>
      <c r="DK97" s="122" t="str">
        <f ca="1">空き状況確認テーブル!DK103</f>
        <v>△</v>
      </c>
      <c r="DL97" s="122" t="str">
        <f ca="1">空き状況確認テーブル!DL103</f>
        <v>△</v>
      </c>
      <c r="DM97" s="122" t="str">
        <f ca="1">空き状況確認テーブル!DM103</f>
        <v>×</v>
      </c>
      <c r="DN97" s="122" t="str">
        <f ca="1">空き状況確認テーブル!DN103</f>
        <v>×</v>
      </c>
      <c r="DO97" s="122" t="str">
        <f ca="1">空き状況確認テーブル!DO103</f>
        <v>×</v>
      </c>
      <c r="DP97" s="122" t="str">
        <f ca="1">空き状況確認テーブル!DP103</f>
        <v>×</v>
      </c>
      <c r="DQ97" s="122" t="str">
        <f ca="1">空き状況確認テーブル!DQ103</f>
        <v>×</v>
      </c>
      <c r="DR97" s="122" t="str">
        <f ca="1">空き状況確認テーブル!DR103</f>
        <v>×</v>
      </c>
      <c r="DS97" s="122" t="str">
        <f ca="1">空き状況確認テーブル!DS103</f>
        <v>×</v>
      </c>
      <c r="DT97" s="122" t="str">
        <f ca="1">空き状況確認テーブル!DT103</f>
        <v>×</v>
      </c>
      <c r="DU97" s="122" t="str">
        <f ca="1">空き状況確認テーブル!DU103</f>
        <v>×</v>
      </c>
      <c r="DV97" s="122" t="str">
        <f ca="1">空き状況確認テーブル!DV103</f>
        <v>×</v>
      </c>
      <c r="DW97" s="122" t="str">
        <f ca="1">空き状況確認テーブル!DW103</f>
        <v>×</v>
      </c>
      <c r="DX97" s="122" t="str">
        <f ca="1">空き状況確認テーブル!DX103</f>
        <v>×</v>
      </c>
      <c r="DY97" s="122" t="str">
        <f ca="1">空き状況確認テーブル!DY103</f>
        <v>×</v>
      </c>
      <c r="DZ97" s="122" t="str">
        <f ca="1">空き状況確認テーブル!DZ103</f>
        <v>×</v>
      </c>
      <c r="EA97" s="122" t="str">
        <f ca="1">空き状況確認テーブル!EA103</f>
        <v>△</v>
      </c>
      <c r="EB97" s="122" t="str">
        <f ca="1">空き状況確認テーブル!EB103</f>
        <v>△</v>
      </c>
      <c r="EC97" s="123" t="str">
        <f ca="1">空き状況確認テーブル!EC103</f>
        <v>△</v>
      </c>
      <c r="ED97" s="121" t="str">
        <f ca="1">空き状況確認テーブル!ED103</f>
        <v>×</v>
      </c>
      <c r="EE97" s="122" t="str">
        <f ca="1">空き状況確認テーブル!EE103</f>
        <v>×</v>
      </c>
      <c r="EF97" s="122" t="str">
        <f ca="1">空き状況確認テーブル!EF103</f>
        <v>×</v>
      </c>
      <c r="EG97" s="122" t="str">
        <f ca="1">空き状況確認テーブル!EG103</f>
        <v>×</v>
      </c>
      <c r="EH97" s="122" t="str">
        <f ca="1">空き状況確認テーブル!EH103</f>
        <v>×</v>
      </c>
      <c r="EI97" s="122" t="str">
        <f ca="1">空き状況確認テーブル!EI103</f>
        <v>×</v>
      </c>
      <c r="EJ97" s="122" t="str">
        <f ca="1">空き状況確認テーブル!EJ103</f>
        <v>×</v>
      </c>
      <c r="EK97" s="122" t="str">
        <f ca="1">空き状況確認テーブル!EK103</f>
        <v>×</v>
      </c>
      <c r="EL97" s="122" t="str">
        <f ca="1">空き状況確認テーブル!EL103</f>
        <v>×</v>
      </c>
      <c r="EM97" s="122" t="str">
        <f ca="1">空き状況確認テーブル!EM103</f>
        <v>×</v>
      </c>
      <c r="EN97" s="122" t="str">
        <f ca="1">空き状況確認テーブル!EN103</f>
        <v>×</v>
      </c>
      <c r="EO97" s="122" t="str">
        <f ca="1">空き状況確認テーブル!EO103</f>
        <v>×</v>
      </c>
      <c r="EP97" s="122" t="str">
        <f ca="1">空き状況確認テーブル!EP103</f>
        <v>×</v>
      </c>
      <c r="EQ97" s="122" t="str">
        <f ca="1">空き状況確認テーブル!EQ103</f>
        <v>×</v>
      </c>
      <c r="ER97" s="122" t="str">
        <f ca="1">空き状況確認テーブル!ER103</f>
        <v>×</v>
      </c>
      <c r="ES97" s="122" t="str">
        <f ca="1">空き状況確認テーブル!ES103</f>
        <v>×</v>
      </c>
      <c r="ET97" s="122" t="str">
        <f ca="1">空き状況確認テーブル!ET103</f>
        <v>×</v>
      </c>
      <c r="EU97" s="122" t="str">
        <f ca="1">空き状況確認テーブル!EU103</f>
        <v>×</v>
      </c>
      <c r="EV97" s="122" t="str">
        <f ca="1">空き状況確認テーブル!EV103</f>
        <v>×</v>
      </c>
      <c r="EW97" s="122" t="str">
        <f ca="1">空き状況確認テーブル!EW103</f>
        <v>×</v>
      </c>
      <c r="EX97" s="122" t="str">
        <f ca="1">空き状況確認テーブル!EX103</f>
        <v>×</v>
      </c>
      <c r="EY97" s="122" t="str">
        <f ca="1">空き状況確認テーブル!EY103</f>
        <v>×</v>
      </c>
      <c r="EZ97" s="122" t="str">
        <f ca="1">空き状況確認テーブル!EZ103</f>
        <v>×</v>
      </c>
      <c r="FA97" s="123" t="str">
        <f ca="1">空き状況確認テーブル!FA103</f>
        <v>×</v>
      </c>
      <c r="FB97" s="121" t="str">
        <f ca="1">空き状況確認テーブル!FB103</f>
        <v>×</v>
      </c>
      <c r="FC97" s="122" t="str">
        <f ca="1">空き状況確認テーブル!FC103</f>
        <v>×</v>
      </c>
      <c r="FD97" s="122" t="str">
        <f ca="1">空き状況確認テーブル!FD103</f>
        <v>×</v>
      </c>
      <c r="FE97" s="122" t="str">
        <f ca="1">空き状況確認テーブル!FE103</f>
        <v>×</v>
      </c>
      <c r="FF97" s="122" t="str">
        <f ca="1">空き状況確認テーブル!FF103</f>
        <v>×</v>
      </c>
      <c r="FG97" s="122" t="str">
        <f ca="1">空き状況確認テーブル!FG103</f>
        <v>×</v>
      </c>
      <c r="FH97" s="122" t="str">
        <f ca="1">空き状況確認テーブル!FH103</f>
        <v>×</v>
      </c>
      <c r="FI97" s="122" t="str">
        <f ca="1">空き状況確認テーブル!FI103</f>
        <v>×</v>
      </c>
      <c r="FJ97" s="122" t="str">
        <f ca="1">空き状況確認テーブル!FJ103</f>
        <v>×</v>
      </c>
      <c r="FK97" s="122" t="str">
        <f ca="1">空き状況確認テーブル!FK103</f>
        <v>×</v>
      </c>
      <c r="FL97" s="122" t="str">
        <f ca="1">空き状況確認テーブル!FL103</f>
        <v>×</v>
      </c>
      <c r="FM97" s="122" t="str">
        <f ca="1">空き状況確認テーブル!FM103</f>
        <v>×</v>
      </c>
      <c r="FN97" s="122" t="str">
        <f ca="1">空き状況確認テーブル!FN103</f>
        <v>×</v>
      </c>
      <c r="FO97" s="122" t="str">
        <f ca="1">空き状況確認テーブル!FO103</f>
        <v>×</v>
      </c>
      <c r="FP97" s="122" t="str">
        <f ca="1">空き状況確認テーブル!FP103</f>
        <v>×</v>
      </c>
      <c r="FQ97" s="122" t="str">
        <f ca="1">空き状況確認テーブル!FQ103</f>
        <v>×</v>
      </c>
      <c r="FR97" s="122" t="str">
        <f ca="1">空き状況確認テーブル!FR103</f>
        <v>×</v>
      </c>
      <c r="FS97" s="122" t="str">
        <f ca="1">空き状況確認テーブル!FS103</f>
        <v>×</v>
      </c>
      <c r="FT97" s="122" t="str">
        <f ca="1">空き状況確認テーブル!FT103</f>
        <v>×</v>
      </c>
      <c r="FU97" s="122" t="str">
        <f ca="1">空き状況確認テーブル!FU103</f>
        <v>×</v>
      </c>
      <c r="FV97" s="122" t="str">
        <f ca="1">空き状況確認テーブル!FV103</f>
        <v>×</v>
      </c>
      <c r="FW97" s="122" t="str">
        <f ca="1">空き状況確認テーブル!FW103</f>
        <v>×</v>
      </c>
      <c r="FX97" s="122" t="str">
        <f ca="1">空き状況確認テーブル!FX103</f>
        <v>×</v>
      </c>
      <c r="FY97" s="123" t="str">
        <f ca="1">空き状況確認テーブル!FY103</f>
        <v>×</v>
      </c>
    </row>
    <row r="98" spans="1:181">
      <c r="A98" s="17"/>
      <c r="B98" s="181" t="s">
        <v>393</v>
      </c>
      <c r="C98" s="202"/>
      <c r="D98" s="11" t="s">
        <v>268</v>
      </c>
      <c r="E98" s="10" t="str">
        <f>INDEX(施設情報!$D$1:$D$1000,MATCH(D98,施設情報!$C$1:$C$1000,0))</f>
        <v>2</v>
      </c>
      <c r="F98" s="11" t="s">
        <v>275</v>
      </c>
      <c r="G98" s="8" t="str">
        <f t="shared" si="29"/>
        <v>122-46391</v>
      </c>
      <c r="H98" s="10" t="str">
        <f t="shared" si="30"/>
        <v>122-46392</v>
      </c>
      <c r="I98" s="10" t="str">
        <f t="shared" si="31"/>
        <v>122-46393</v>
      </c>
      <c r="J98" s="10" t="str">
        <f t="shared" si="32"/>
        <v>122-46394</v>
      </c>
      <c r="K98" s="10" t="str">
        <f t="shared" si="33"/>
        <v>122-46395</v>
      </c>
      <c r="L98" s="10" t="str">
        <f t="shared" si="34"/>
        <v>122-46396</v>
      </c>
      <c r="M98" s="10" t="str">
        <f t="shared" si="35"/>
        <v>122-46397</v>
      </c>
      <c r="N98" s="121" t="str">
        <f ca="1">空き状況確認テーブル!N104</f>
        <v>△</v>
      </c>
      <c r="O98" s="122" t="str">
        <f ca="1">空き状況確認テーブル!O104</f>
        <v>△</v>
      </c>
      <c r="P98" s="122" t="str">
        <f ca="1">空き状況確認テーブル!P104</f>
        <v>△</v>
      </c>
      <c r="Q98" s="122" t="str">
        <f ca="1">空き状況確認テーブル!Q104</f>
        <v>△</v>
      </c>
      <c r="R98" s="122" t="str">
        <f ca="1">空き状況確認テーブル!R104</f>
        <v>△</v>
      </c>
      <c r="S98" s="122" t="str">
        <f ca="1">空き状況確認テーブル!S104</f>
        <v>△</v>
      </c>
      <c r="T98" s="122" t="str">
        <f ca="1">空き状況確認テーブル!T104</f>
        <v>△</v>
      </c>
      <c r="U98" s="122" t="str">
        <f ca="1">空き状況確認テーブル!U104</f>
        <v>×</v>
      </c>
      <c r="V98" s="122" t="str">
        <f ca="1">空き状況確認テーブル!V104</f>
        <v>×</v>
      </c>
      <c r="W98" s="122" t="str">
        <f ca="1">空き状況確認テーブル!W104</f>
        <v>×</v>
      </c>
      <c r="X98" s="122" t="str">
        <f ca="1">空き状況確認テーブル!X104</f>
        <v>×</v>
      </c>
      <c r="Y98" s="122" t="str">
        <f ca="1">空き状況確認テーブル!Y104</f>
        <v>×</v>
      </c>
      <c r="Z98" s="122" t="str">
        <f ca="1">空き状況確認テーブル!Z104</f>
        <v>×</v>
      </c>
      <c r="AA98" s="122" t="str">
        <f ca="1">空き状況確認テーブル!AA104</f>
        <v>×</v>
      </c>
      <c r="AB98" s="122" t="str">
        <f ca="1">空き状況確認テーブル!AB104</f>
        <v>×</v>
      </c>
      <c r="AC98" s="122" t="str">
        <f ca="1">空き状況確認テーブル!AC104</f>
        <v>×</v>
      </c>
      <c r="AD98" s="122" t="str">
        <f ca="1">空き状況確認テーブル!AD104</f>
        <v>×</v>
      </c>
      <c r="AE98" s="122" t="str">
        <f ca="1">空き状況確認テーブル!AE104</f>
        <v>×</v>
      </c>
      <c r="AF98" s="122" t="str">
        <f ca="1">空き状況確認テーブル!AF104</f>
        <v>×</v>
      </c>
      <c r="AG98" s="122" t="str">
        <f ca="1">空き状況確認テーブル!AG104</f>
        <v>×</v>
      </c>
      <c r="AH98" s="122" t="str">
        <f ca="1">空き状況確認テーブル!AH104</f>
        <v>×</v>
      </c>
      <c r="AI98" s="122" t="str">
        <f ca="1">空き状況確認テーブル!AI104</f>
        <v>△</v>
      </c>
      <c r="AJ98" s="122" t="str">
        <f ca="1">空き状況確認テーブル!AJ104</f>
        <v>△</v>
      </c>
      <c r="AK98" s="123" t="str">
        <f ca="1">空き状況確認テーブル!AK104</f>
        <v>△</v>
      </c>
      <c r="AL98" s="121" t="str">
        <f ca="1">空き状況確認テーブル!AL104</f>
        <v>△</v>
      </c>
      <c r="AM98" s="122" t="str">
        <f ca="1">空き状況確認テーブル!AM104</f>
        <v>△</v>
      </c>
      <c r="AN98" s="122" t="str">
        <f ca="1">空き状況確認テーブル!AN104</f>
        <v>△</v>
      </c>
      <c r="AO98" s="122" t="str">
        <f ca="1">空き状況確認テーブル!AO104</f>
        <v>△</v>
      </c>
      <c r="AP98" s="122" t="str">
        <f ca="1">空き状況確認テーブル!AP104</f>
        <v>△</v>
      </c>
      <c r="AQ98" s="122" t="str">
        <f ca="1">空き状況確認テーブル!AQ104</f>
        <v>△</v>
      </c>
      <c r="AR98" s="122" t="str">
        <f ca="1">空き状況確認テーブル!AR104</f>
        <v>△</v>
      </c>
      <c r="AS98" s="122" t="str">
        <f ca="1">空き状況確認テーブル!AS104</f>
        <v>×</v>
      </c>
      <c r="AT98" s="122" t="str">
        <f ca="1">空き状況確認テーブル!AT104</f>
        <v>×</v>
      </c>
      <c r="AU98" s="122" t="str">
        <f ca="1">空き状況確認テーブル!AU104</f>
        <v>×</v>
      </c>
      <c r="AV98" s="122" t="str">
        <f ca="1">空き状況確認テーブル!AV104</f>
        <v>×</v>
      </c>
      <c r="AW98" s="122" t="str">
        <f ca="1">空き状況確認テーブル!AW104</f>
        <v>×</v>
      </c>
      <c r="AX98" s="122" t="str">
        <f ca="1">空き状況確認テーブル!AX104</f>
        <v>×</v>
      </c>
      <c r="AY98" s="122" t="str">
        <f ca="1">空き状況確認テーブル!AY104</f>
        <v>×</v>
      </c>
      <c r="AZ98" s="122" t="str">
        <f ca="1">空き状況確認テーブル!AZ104</f>
        <v>×</v>
      </c>
      <c r="BA98" s="122" t="str">
        <f ca="1">空き状況確認テーブル!BA104</f>
        <v>×</v>
      </c>
      <c r="BB98" s="122" t="str">
        <f ca="1">空き状況確認テーブル!BB104</f>
        <v>×</v>
      </c>
      <c r="BC98" s="122" t="str">
        <f ca="1">空き状況確認テーブル!BC104</f>
        <v>×</v>
      </c>
      <c r="BD98" s="122" t="str">
        <f ca="1">空き状況確認テーブル!BD104</f>
        <v>×</v>
      </c>
      <c r="BE98" s="122" t="str">
        <f ca="1">空き状況確認テーブル!BE104</f>
        <v>×</v>
      </c>
      <c r="BF98" s="122" t="str">
        <f ca="1">空き状況確認テーブル!BF104</f>
        <v>×</v>
      </c>
      <c r="BG98" s="122" t="str">
        <f ca="1">空き状況確認テーブル!BG104</f>
        <v>△</v>
      </c>
      <c r="BH98" s="122" t="str">
        <f ca="1">空き状況確認テーブル!BH104</f>
        <v>△</v>
      </c>
      <c r="BI98" s="123" t="str">
        <f ca="1">空き状況確認テーブル!BI104</f>
        <v>△</v>
      </c>
      <c r="BJ98" s="121" t="str">
        <f ca="1">空き状況確認テーブル!BJ104</f>
        <v>△</v>
      </c>
      <c r="BK98" s="122" t="str">
        <f ca="1">空き状況確認テーブル!BK104</f>
        <v>△</v>
      </c>
      <c r="BL98" s="122" t="str">
        <f ca="1">空き状況確認テーブル!BL104</f>
        <v>△</v>
      </c>
      <c r="BM98" s="122" t="str">
        <f ca="1">空き状況確認テーブル!BM104</f>
        <v>△</v>
      </c>
      <c r="BN98" s="122" t="str">
        <f ca="1">空き状況確認テーブル!BN104</f>
        <v>△</v>
      </c>
      <c r="BO98" s="122" t="str">
        <f ca="1">空き状況確認テーブル!BO104</f>
        <v>△</v>
      </c>
      <c r="BP98" s="122" t="str">
        <f ca="1">空き状況確認テーブル!BP104</f>
        <v>△</v>
      </c>
      <c r="BQ98" s="122" t="str">
        <f ca="1">空き状況確認テーブル!BQ104</f>
        <v>×</v>
      </c>
      <c r="BR98" s="122" t="str">
        <f ca="1">空き状況確認テーブル!BR104</f>
        <v>×</v>
      </c>
      <c r="BS98" s="122" t="str">
        <f ca="1">空き状況確認テーブル!BS104</f>
        <v>×</v>
      </c>
      <c r="BT98" s="122" t="str">
        <f ca="1">空き状況確認テーブル!BT104</f>
        <v>×</v>
      </c>
      <c r="BU98" s="122" t="str">
        <f ca="1">空き状況確認テーブル!BU104</f>
        <v>×</v>
      </c>
      <c r="BV98" s="122" t="str">
        <f ca="1">空き状況確認テーブル!BV104</f>
        <v>×</v>
      </c>
      <c r="BW98" s="122" t="str">
        <f ca="1">空き状況確認テーブル!BW104</f>
        <v>×</v>
      </c>
      <c r="BX98" s="122" t="str">
        <f ca="1">空き状況確認テーブル!BX104</f>
        <v>×</v>
      </c>
      <c r="BY98" s="122" t="str">
        <f ca="1">空き状況確認テーブル!BY104</f>
        <v>×</v>
      </c>
      <c r="BZ98" s="122" t="str">
        <f ca="1">空き状況確認テーブル!BZ104</f>
        <v>×</v>
      </c>
      <c r="CA98" s="122" t="str">
        <f ca="1">空き状況確認テーブル!CA104</f>
        <v>×</v>
      </c>
      <c r="CB98" s="122" t="str">
        <f ca="1">空き状況確認テーブル!CB104</f>
        <v>×</v>
      </c>
      <c r="CC98" s="122" t="str">
        <f ca="1">空き状況確認テーブル!CC104</f>
        <v>×</v>
      </c>
      <c r="CD98" s="122" t="str">
        <f ca="1">空き状況確認テーブル!CD104</f>
        <v>×</v>
      </c>
      <c r="CE98" s="122" t="str">
        <f ca="1">空き状況確認テーブル!CE104</f>
        <v>△</v>
      </c>
      <c r="CF98" s="122" t="str">
        <f ca="1">空き状況確認テーブル!CF104</f>
        <v>△</v>
      </c>
      <c r="CG98" s="123" t="str">
        <f ca="1">空き状況確認テーブル!CG104</f>
        <v>△</v>
      </c>
      <c r="CH98" s="187" t="str">
        <f ca="1">空き状況確認テーブル!CH104</f>
        <v>△</v>
      </c>
      <c r="CI98" s="122" t="str">
        <f ca="1">空き状況確認テーブル!CI104</f>
        <v>△</v>
      </c>
      <c r="CJ98" s="122" t="str">
        <f ca="1">空き状況確認テーブル!CJ104</f>
        <v>△</v>
      </c>
      <c r="CK98" s="122" t="str">
        <f ca="1">空き状況確認テーブル!CK104</f>
        <v>△</v>
      </c>
      <c r="CL98" s="122" t="str">
        <f ca="1">空き状況確認テーブル!CL104</f>
        <v>△</v>
      </c>
      <c r="CM98" s="122" t="str">
        <f ca="1">空き状況確認テーブル!CM104</f>
        <v>△</v>
      </c>
      <c r="CN98" s="122" t="str">
        <f ca="1">空き状況確認テーブル!CN104</f>
        <v>△</v>
      </c>
      <c r="CO98" s="122" t="str">
        <f ca="1">空き状況確認テーブル!CO104</f>
        <v>×</v>
      </c>
      <c r="CP98" s="122" t="str">
        <f ca="1">空き状況確認テーブル!CP104</f>
        <v>×</v>
      </c>
      <c r="CQ98" s="122" t="str">
        <f ca="1">空き状況確認テーブル!CQ104</f>
        <v>×</v>
      </c>
      <c r="CR98" s="122" t="str">
        <f ca="1">空き状況確認テーブル!CR104</f>
        <v>×</v>
      </c>
      <c r="CS98" s="122" t="str">
        <f ca="1">空き状況確認テーブル!CS104</f>
        <v>×</v>
      </c>
      <c r="CT98" s="122" t="str">
        <f ca="1">空き状況確認テーブル!CT104</f>
        <v>×</v>
      </c>
      <c r="CU98" s="122" t="str">
        <f ca="1">空き状況確認テーブル!CU104</f>
        <v>×</v>
      </c>
      <c r="CV98" s="122" t="str">
        <f ca="1">空き状況確認テーブル!CV104</f>
        <v>×</v>
      </c>
      <c r="CW98" s="122" t="str">
        <f ca="1">空き状況確認テーブル!CW104</f>
        <v>×</v>
      </c>
      <c r="CX98" s="122" t="str">
        <f ca="1">空き状況確認テーブル!CX104</f>
        <v>×</v>
      </c>
      <c r="CY98" s="122" t="str">
        <f ca="1">空き状況確認テーブル!CY104</f>
        <v>×</v>
      </c>
      <c r="CZ98" s="122" t="str">
        <f ca="1">空き状況確認テーブル!CZ104</f>
        <v>×</v>
      </c>
      <c r="DA98" s="122" t="str">
        <f ca="1">空き状況確認テーブル!DA104</f>
        <v>×</v>
      </c>
      <c r="DB98" s="122" t="str">
        <f ca="1">空き状況確認テーブル!DB104</f>
        <v>×</v>
      </c>
      <c r="DC98" s="122" t="str">
        <f ca="1">空き状況確認テーブル!DC104</f>
        <v>△</v>
      </c>
      <c r="DD98" s="122" t="str">
        <f ca="1">空き状況確認テーブル!DD104</f>
        <v>△</v>
      </c>
      <c r="DE98" s="123" t="str">
        <f ca="1">空き状況確認テーブル!DE104</f>
        <v>△</v>
      </c>
      <c r="DF98" s="121" t="str">
        <f ca="1">空き状況確認テーブル!DF104</f>
        <v>△</v>
      </c>
      <c r="DG98" s="122" t="str">
        <f ca="1">空き状況確認テーブル!DG104</f>
        <v>△</v>
      </c>
      <c r="DH98" s="122" t="str">
        <f ca="1">空き状況確認テーブル!DH104</f>
        <v>△</v>
      </c>
      <c r="DI98" s="122" t="str">
        <f ca="1">空き状況確認テーブル!DI104</f>
        <v>△</v>
      </c>
      <c r="DJ98" s="122" t="str">
        <f ca="1">空き状況確認テーブル!DJ104</f>
        <v>△</v>
      </c>
      <c r="DK98" s="122" t="str">
        <f ca="1">空き状況確認テーブル!DK104</f>
        <v>△</v>
      </c>
      <c r="DL98" s="122" t="str">
        <f ca="1">空き状況確認テーブル!DL104</f>
        <v>△</v>
      </c>
      <c r="DM98" s="122" t="str">
        <f ca="1">空き状況確認テーブル!DM104</f>
        <v>×</v>
      </c>
      <c r="DN98" s="122" t="str">
        <f ca="1">空き状況確認テーブル!DN104</f>
        <v>×</v>
      </c>
      <c r="DO98" s="122" t="str">
        <f ca="1">空き状況確認テーブル!DO104</f>
        <v>×</v>
      </c>
      <c r="DP98" s="122" t="str">
        <f ca="1">空き状況確認テーブル!DP104</f>
        <v>×</v>
      </c>
      <c r="DQ98" s="122" t="str">
        <f ca="1">空き状況確認テーブル!DQ104</f>
        <v>×</v>
      </c>
      <c r="DR98" s="122" t="str">
        <f ca="1">空き状況確認テーブル!DR104</f>
        <v>×</v>
      </c>
      <c r="DS98" s="122" t="str">
        <f ca="1">空き状況確認テーブル!DS104</f>
        <v>×</v>
      </c>
      <c r="DT98" s="122" t="str">
        <f ca="1">空き状況確認テーブル!DT104</f>
        <v>×</v>
      </c>
      <c r="DU98" s="122" t="str">
        <f ca="1">空き状況確認テーブル!DU104</f>
        <v>×</v>
      </c>
      <c r="DV98" s="122" t="str">
        <f ca="1">空き状況確認テーブル!DV104</f>
        <v>×</v>
      </c>
      <c r="DW98" s="122" t="str">
        <f ca="1">空き状況確認テーブル!DW104</f>
        <v>×</v>
      </c>
      <c r="DX98" s="122" t="str">
        <f ca="1">空き状況確認テーブル!DX104</f>
        <v>×</v>
      </c>
      <c r="DY98" s="122" t="str">
        <f ca="1">空き状況確認テーブル!DY104</f>
        <v>×</v>
      </c>
      <c r="DZ98" s="122" t="str">
        <f ca="1">空き状況確認テーブル!DZ104</f>
        <v>×</v>
      </c>
      <c r="EA98" s="122" t="str">
        <f ca="1">空き状況確認テーブル!EA104</f>
        <v>△</v>
      </c>
      <c r="EB98" s="122" t="str">
        <f ca="1">空き状況確認テーブル!EB104</f>
        <v>△</v>
      </c>
      <c r="EC98" s="123" t="str">
        <f ca="1">空き状況確認テーブル!EC104</f>
        <v>△</v>
      </c>
      <c r="ED98" s="121" t="str">
        <f ca="1">空き状況確認テーブル!ED104</f>
        <v>×</v>
      </c>
      <c r="EE98" s="122" t="str">
        <f ca="1">空き状況確認テーブル!EE104</f>
        <v>×</v>
      </c>
      <c r="EF98" s="122" t="str">
        <f ca="1">空き状況確認テーブル!EF104</f>
        <v>×</v>
      </c>
      <c r="EG98" s="122" t="str">
        <f ca="1">空き状況確認テーブル!EG104</f>
        <v>×</v>
      </c>
      <c r="EH98" s="122" t="str">
        <f ca="1">空き状況確認テーブル!EH104</f>
        <v>×</v>
      </c>
      <c r="EI98" s="122" t="str">
        <f ca="1">空き状況確認テーブル!EI104</f>
        <v>×</v>
      </c>
      <c r="EJ98" s="122" t="str">
        <f ca="1">空き状況確認テーブル!EJ104</f>
        <v>×</v>
      </c>
      <c r="EK98" s="122" t="str">
        <f ca="1">空き状況確認テーブル!EK104</f>
        <v>×</v>
      </c>
      <c r="EL98" s="122" t="str">
        <f ca="1">空き状況確認テーブル!EL104</f>
        <v>×</v>
      </c>
      <c r="EM98" s="122" t="str">
        <f ca="1">空き状況確認テーブル!EM104</f>
        <v>×</v>
      </c>
      <c r="EN98" s="122" t="str">
        <f ca="1">空き状況確認テーブル!EN104</f>
        <v>×</v>
      </c>
      <c r="EO98" s="122" t="str">
        <f ca="1">空き状況確認テーブル!EO104</f>
        <v>×</v>
      </c>
      <c r="EP98" s="122" t="str">
        <f ca="1">空き状況確認テーブル!EP104</f>
        <v>×</v>
      </c>
      <c r="EQ98" s="122" t="str">
        <f ca="1">空き状況確認テーブル!EQ104</f>
        <v>×</v>
      </c>
      <c r="ER98" s="122" t="str">
        <f ca="1">空き状況確認テーブル!ER104</f>
        <v>×</v>
      </c>
      <c r="ES98" s="122" t="str">
        <f ca="1">空き状況確認テーブル!ES104</f>
        <v>×</v>
      </c>
      <c r="ET98" s="122" t="str">
        <f ca="1">空き状況確認テーブル!ET104</f>
        <v>×</v>
      </c>
      <c r="EU98" s="122" t="str">
        <f ca="1">空き状況確認テーブル!EU104</f>
        <v>×</v>
      </c>
      <c r="EV98" s="122" t="str">
        <f ca="1">空き状況確認テーブル!EV104</f>
        <v>×</v>
      </c>
      <c r="EW98" s="122" t="str">
        <f ca="1">空き状況確認テーブル!EW104</f>
        <v>×</v>
      </c>
      <c r="EX98" s="122" t="str">
        <f ca="1">空き状況確認テーブル!EX104</f>
        <v>×</v>
      </c>
      <c r="EY98" s="122" t="str">
        <f ca="1">空き状況確認テーブル!EY104</f>
        <v>×</v>
      </c>
      <c r="EZ98" s="122" t="str">
        <f ca="1">空き状況確認テーブル!EZ104</f>
        <v>×</v>
      </c>
      <c r="FA98" s="123" t="str">
        <f ca="1">空き状況確認テーブル!FA104</f>
        <v>×</v>
      </c>
      <c r="FB98" s="121" t="str">
        <f ca="1">空き状況確認テーブル!FB104</f>
        <v>×</v>
      </c>
      <c r="FC98" s="122" t="str">
        <f ca="1">空き状況確認テーブル!FC104</f>
        <v>×</v>
      </c>
      <c r="FD98" s="122" t="str">
        <f ca="1">空き状況確認テーブル!FD104</f>
        <v>×</v>
      </c>
      <c r="FE98" s="122" t="str">
        <f ca="1">空き状況確認テーブル!FE104</f>
        <v>×</v>
      </c>
      <c r="FF98" s="122" t="str">
        <f ca="1">空き状況確認テーブル!FF104</f>
        <v>×</v>
      </c>
      <c r="FG98" s="122" t="str">
        <f ca="1">空き状況確認テーブル!FG104</f>
        <v>×</v>
      </c>
      <c r="FH98" s="122" t="str">
        <f ca="1">空き状況確認テーブル!FH104</f>
        <v>×</v>
      </c>
      <c r="FI98" s="122" t="str">
        <f ca="1">空き状況確認テーブル!FI104</f>
        <v>×</v>
      </c>
      <c r="FJ98" s="122" t="str">
        <f ca="1">空き状況確認テーブル!FJ104</f>
        <v>×</v>
      </c>
      <c r="FK98" s="122" t="str">
        <f ca="1">空き状況確認テーブル!FK104</f>
        <v>×</v>
      </c>
      <c r="FL98" s="122" t="str">
        <f ca="1">空き状況確認テーブル!FL104</f>
        <v>×</v>
      </c>
      <c r="FM98" s="122" t="str">
        <f ca="1">空き状況確認テーブル!FM104</f>
        <v>×</v>
      </c>
      <c r="FN98" s="122" t="str">
        <f ca="1">空き状況確認テーブル!FN104</f>
        <v>×</v>
      </c>
      <c r="FO98" s="122" t="str">
        <f ca="1">空き状況確認テーブル!FO104</f>
        <v>×</v>
      </c>
      <c r="FP98" s="122" t="str">
        <f ca="1">空き状況確認テーブル!FP104</f>
        <v>×</v>
      </c>
      <c r="FQ98" s="122" t="str">
        <f ca="1">空き状況確認テーブル!FQ104</f>
        <v>×</v>
      </c>
      <c r="FR98" s="122" t="str">
        <f ca="1">空き状況確認テーブル!FR104</f>
        <v>×</v>
      </c>
      <c r="FS98" s="122" t="str">
        <f ca="1">空き状況確認テーブル!FS104</f>
        <v>×</v>
      </c>
      <c r="FT98" s="122" t="str">
        <f ca="1">空き状況確認テーブル!FT104</f>
        <v>×</v>
      </c>
      <c r="FU98" s="122" t="str">
        <f ca="1">空き状況確認テーブル!FU104</f>
        <v>×</v>
      </c>
      <c r="FV98" s="122" t="str">
        <f ca="1">空き状況確認テーブル!FV104</f>
        <v>×</v>
      </c>
      <c r="FW98" s="122" t="str">
        <f ca="1">空き状況確認テーブル!FW104</f>
        <v>×</v>
      </c>
      <c r="FX98" s="122" t="str">
        <f ca="1">空き状況確認テーブル!FX104</f>
        <v>×</v>
      </c>
      <c r="FY98" s="123" t="str">
        <f ca="1">空き状況確認テーブル!FY104</f>
        <v>×</v>
      </c>
    </row>
    <row r="99" spans="1:181" ht="19.5" thickBot="1">
      <c r="A99" s="17"/>
      <c r="B99" s="181" t="s">
        <v>394</v>
      </c>
      <c r="C99" s="202"/>
      <c r="D99" s="11" t="s">
        <v>273</v>
      </c>
      <c r="E99" s="10" t="str">
        <f>INDEX(施設情報!$D$1:$D$1000,MATCH(D99,施設情報!$C$1:$C$1000,0))</f>
        <v>1</v>
      </c>
      <c r="F99" s="11" t="s">
        <v>275</v>
      </c>
      <c r="G99" s="8" t="str">
        <f t="shared" si="29"/>
        <v>123-46391</v>
      </c>
      <c r="H99" s="10" t="str">
        <f t="shared" si="30"/>
        <v>123-46392</v>
      </c>
      <c r="I99" s="10" t="str">
        <f t="shared" si="31"/>
        <v>123-46393</v>
      </c>
      <c r="J99" s="10" t="str">
        <f t="shared" si="32"/>
        <v>123-46394</v>
      </c>
      <c r="K99" s="10" t="str">
        <f t="shared" si="33"/>
        <v>123-46395</v>
      </c>
      <c r="L99" s="10" t="str">
        <f t="shared" si="34"/>
        <v>123-46396</v>
      </c>
      <c r="M99" s="10" t="str">
        <f t="shared" si="35"/>
        <v>123-46397</v>
      </c>
      <c r="N99" s="131" t="str">
        <f ca="1">空き状況確認テーブル!N105</f>
        <v>△</v>
      </c>
      <c r="O99" s="132" t="str">
        <f ca="1">空き状況確認テーブル!O105</f>
        <v>△</v>
      </c>
      <c r="P99" s="132" t="str">
        <f ca="1">空き状況確認テーブル!P105</f>
        <v>△</v>
      </c>
      <c r="Q99" s="132" t="str">
        <f ca="1">空き状況確認テーブル!Q105</f>
        <v>△</v>
      </c>
      <c r="R99" s="132" t="str">
        <f ca="1">空き状況確認テーブル!R105</f>
        <v>△</v>
      </c>
      <c r="S99" s="132" t="str">
        <f ca="1">空き状況確認テーブル!S105</f>
        <v>△</v>
      </c>
      <c r="T99" s="132" t="str">
        <f ca="1">空き状況確認テーブル!T105</f>
        <v>△</v>
      </c>
      <c r="U99" s="132" t="str">
        <f ca="1">空き状況確認テーブル!U105</f>
        <v>×</v>
      </c>
      <c r="V99" s="132" t="str">
        <f ca="1">空き状況確認テーブル!V105</f>
        <v>×</v>
      </c>
      <c r="W99" s="132" t="str">
        <f ca="1">空き状況確認テーブル!W105</f>
        <v>×</v>
      </c>
      <c r="X99" s="132" t="str">
        <f ca="1">空き状況確認テーブル!X105</f>
        <v>×</v>
      </c>
      <c r="Y99" s="132" t="str">
        <f ca="1">空き状況確認テーブル!Y105</f>
        <v>×</v>
      </c>
      <c r="Z99" s="132" t="str">
        <f ca="1">空き状況確認テーブル!Z105</f>
        <v>×</v>
      </c>
      <c r="AA99" s="132" t="str">
        <f ca="1">空き状況確認テーブル!AA105</f>
        <v>×</v>
      </c>
      <c r="AB99" s="132" t="str">
        <f ca="1">空き状況確認テーブル!AB105</f>
        <v>×</v>
      </c>
      <c r="AC99" s="132" t="str">
        <f ca="1">空き状況確認テーブル!AC105</f>
        <v>×</v>
      </c>
      <c r="AD99" s="132" t="str">
        <f ca="1">空き状況確認テーブル!AD105</f>
        <v>×</v>
      </c>
      <c r="AE99" s="132" t="str">
        <f ca="1">空き状況確認テーブル!AE105</f>
        <v>×</v>
      </c>
      <c r="AF99" s="132" t="str">
        <f ca="1">空き状況確認テーブル!AF105</f>
        <v>×</v>
      </c>
      <c r="AG99" s="132" t="str">
        <f ca="1">空き状況確認テーブル!AG105</f>
        <v>×</v>
      </c>
      <c r="AH99" s="132" t="str">
        <f ca="1">空き状況確認テーブル!AH105</f>
        <v>×</v>
      </c>
      <c r="AI99" s="132" t="str">
        <f ca="1">空き状況確認テーブル!AI105</f>
        <v>△</v>
      </c>
      <c r="AJ99" s="132" t="str">
        <f ca="1">空き状況確認テーブル!AJ105</f>
        <v>△</v>
      </c>
      <c r="AK99" s="133" t="str">
        <f ca="1">空き状況確認テーブル!AK105</f>
        <v>△</v>
      </c>
      <c r="AL99" s="131" t="str">
        <f ca="1">空き状況確認テーブル!AL105</f>
        <v>△</v>
      </c>
      <c r="AM99" s="132" t="str">
        <f ca="1">空き状況確認テーブル!AM105</f>
        <v>△</v>
      </c>
      <c r="AN99" s="132" t="str">
        <f ca="1">空き状況確認テーブル!AN105</f>
        <v>△</v>
      </c>
      <c r="AO99" s="132" t="str">
        <f ca="1">空き状況確認テーブル!AO105</f>
        <v>△</v>
      </c>
      <c r="AP99" s="132" t="str">
        <f ca="1">空き状況確認テーブル!AP105</f>
        <v>△</v>
      </c>
      <c r="AQ99" s="132" t="str">
        <f ca="1">空き状況確認テーブル!AQ105</f>
        <v>△</v>
      </c>
      <c r="AR99" s="132" t="str">
        <f ca="1">空き状況確認テーブル!AR105</f>
        <v>△</v>
      </c>
      <c r="AS99" s="132" t="str">
        <f ca="1">空き状況確認テーブル!AS105</f>
        <v>×</v>
      </c>
      <c r="AT99" s="132" t="str">
        <f ca="1">空き状況確認テーブル!AT105</f>
        <v>×</v>
      </c>
      <c r="AU99" s="132" t="str">
        <f ca="1">空き状況確認テーブル!AU105</f>
        <v>×</v>
      </c>
      <c r="AV99" s="132" t="str">
        <f ca="1">空き状況確認テーブル!AV105</f>
        <v>×</v>
      </c>
      <c r="AW99" s="132" t="str">
        <f ca="1">空き状況確認テーブル!AW105</f>
        <v>×</v>
      </c>
      <c r="AX99" s="132" t="str">
        <f ca="1">空き状況確認テーブル!AX105</f>
        <v>×</v>
      </c>
      <c r="AY99" s="132" t="str">
        <f ca="1">空き状況確認テーブル!AY105</f>
        <v>×</v>
      </c>
      <c r="AZ99" s="132" t="str">
        <f ca="1">空き状況確認テーブル!AZ105</f>
        <v>×</v>
      </c>
      <c r="BA99" s="132" t="str">
        <f ca="1">空き状況確認テーブル!BA105</f>
        <v>×</v>
      </c>
      <c r="BB99" s="132" t="str">
        <f ca="1">空き状況確認テーブル!BB105</f>
        <v>×</v>
      </c>
      <c r="BC99" s="132" t="str">
        <f ca="1">空き状況確認テーブル!BC105</f>
        <v>×</v>
      </c>
      <c r="BD99" s="132" t="str">
        <f ca="1">空き状況確認テーブル!BD105</f>
        <v>×</v>
      </c>
      <c r="BE99" s="132" t="str">
        <f ca="1">空き状況確認テーブル!BE105</f>
        <v>×</v>
      </c>
      <c r="BF99" s="132" t="str">
        <f ca="1">空き状況確認テーブル!BF105</f>
        <v>×</v>
      </c>
      <c r="BG99" s="132" t="str">
        <f ca="1">空き状況確認テーブル!BG105</f>
        <v>△</v>
      </c>
      <c r="BH99" s="132" t="str">
        <f ca="1">空き状況確認テーブル!BH105</f>
        <v>△</v>
      </c>
      <c r="BI99" s="133" t="str">
        <f ca="1">空き状況確認テーブル!BI105</f>
        <v>△</v>
      </c>
      <c r="BJ99" s="131" t="str">
        <f ca="1">空き状況確認テーブル!BJ105</f>
        <v>△</v>
      </c>
      <c r="BK99" s="132" t="str">
        <f ca="1">空き状況確認テーブル!BK105</f>
        <v>△</v>
      </c>
      <c r="BL99" s="132" t="str">
        <f ca="1">空き状況確認テーブル!BL105</f>
        <v>△</v>
      </c>
      <c r="BM99" s="132" t="str">
        <f ca="1">空き状況確認テーブル!BM105</f>
        <v>△</v>
      </c>
      <c r="BN99" s="132" t="str">
        <f ca="1">空き状況確認テーブル!BN105</f>
        <v>△</v>
      </c>
      <c r="BO99" s="132" t="str">
        <f ca="1">空き状況確認テーブル!BO105</f>
        <v>△</v>
      </c>
      <c r="BP99" s="132" t="str">
        <f ca="1">空き状況確認テーブル!BP105</f>
        <v>△</v>
      </c>
      <c r="BQ99" s="132" t="str">
        <f ca="1">空き状況確認テーブル!BQ105</f>
        <v>×</v>
      </c>
      <c r="BR99" s="132" t="str">
        <f ca="1">空き状況確認テーブル!BR105</f>
        <v>×</v>
      </c>
      <c r="BS99" s="132" t="str">
        <f ca="1">空き状況確認テーブル!BS105</f>
        <v>×</v>
      </c>
      <c r="BT99" s="132" t="str">
        <f ca="1">空き状況確認テーブル!BT105</f>
        <v>×</v>
      </c>
      <c r="BU99" s="132" t="str">
        <f ca="1">空き状況確認テーブル!BU105</f>
        <v>×</v>
      </c>
      <c r="BV99" s="132" t="str">
        <f ca="1">空き状況確認テーブル!BV105</f>
        <v>×</v>
      </c>
      <c r="BW99" s="132" t="str">
        <f ca="1">空き状況確認テーブル!BW105</f>
        <v>×</v>
      </c>
      <c r="BX99" s="132" t="str">
        <f ca="1">空き状況確認テーブル!BX105</f>
        <v>×</v>
      </c>
      <c r="BY99" s="132" t="str">
        <f ca="1">空き状況確認テーブル!BY105</f>
        <v>×</v>
      </c>
      <c r="BZ99" s="132" t="str">
        <f ca="1">空き状況確認テーブル!BZ105</f>
        <v>×</v>
      </c>
      <c r="CA99" s="132" t="str">
        <f ca="1">空き状況確認テーブル!CA105</f>
        <v>×</v>
      </c>
      <c r="CB99" s="132" t="str">
        <f ca="1">空き状況確認テーブル!CB105</f>
        <v>×</v>
      </c>
      <c r="CC99" s="132" t="str">
        <f ca="1">空き状況確認テーブル!CC105</f>
        <v>×</v>
      </c>
      <c r="CD99" s="132" t="str">
        <f ca="1">空き状況確認テーブル!CD105</f>
        <v>×</v>
      </c>
      <c r="CE99" s="132" t="str">
        <f ca="1">空き状況確認テーブル!CE105</f>
        <v>△</v>
      </c>
      <c r="CF99" s="132" t="str">
        <f ca="1">空き状況確認テーブル!CF105</f>
        <v>△</v>
      </c>
      <c r="CG99" s="133" t="str">
        <f ca="1">空き状況確認テーブル!CG105</f>
        <v>△</v>
      </c>
      <c r="CH99" s="189" t="str">
        <f ca="1">空き状況確認テーブル!CH105</f>
        <v>△</v>
      </c>
      <c r="CI99" s="132" t="str">
        <f ca="1">空き状況確認テーブル!CI105</f>
        <v>△</v>
      </c>
      <c r="CJ99" s="132" t="str">
        <f ca="1">空き状況確認テーブル!CJ105</f>
        <v>△</v>
      </c>
      <c r="CK99" s="132" t="str">
        <f ca="1">空き状況確認テーブル!CK105</f>
        <v>△</v>
      </c>
      <c r="CL99" s="132" t="str">
        <f ca="1">空き状況確認テーブル!CL105</f>
        <v>△</v>
      </c>
      <c r="CM99" s="132" t="str">
        <f ca="1">空き状況確認テーブル!CM105</f>
        <v>△</v>
      </c>
      <c r="CN99" s="132" t="str">
        <f ca="1">空き状況確認テーブル!CN105</f>
        <v>△</v>
      </c>
      <c r="CO99" s="132" t="str">
        <f ca="1">空き状況確認テーブル!CO105</f>
        <v>×</v>
      </c>
      <c r="CP99" s="132" t="str">
        <f ca="1">空き状況確認テーブル!CP105</f>
        <v>×</v>
      </c>
      <c r="CQ99" s="132" t="str">
        <f ca="1">空き状況確認テーブル!CQ105</f>
        <v>×</v>
      </c>
      <c r="CR99" s="132" t="str">
        <f ca="1">空き状況確認テーブル!CR105</f>
        <v>×</v>
      </c>
      <c r="CS99" s="132" t="str">
        <f ca="1">空き状況確認テーブル!CS105</f>
        <v>×</v>
      </c>
      <c r="CT99" s="132" t="str">
        <f ca="1">空き状況確認テーブル!CT105</f>
        <v>×</v>
      </c>
      <c r="CU99" s="132" t="str">
        <f ca="1">空き状況確認テーブル!CU105</f>
        <v>×</v>
      </c>
      <c r="CV99" s="132" t="str">
        <f ca="1">空き状況確認テーブル!CV105</f>
        <v>×</v>
      </c>
      <c r="CW99" s="132" t="str">
        <f ca="1">空き状況確認テーブル!CW105</f>
        <v>×</v>
      </c>
      <c r="CX99" s="132" t="str">
        <f ca="1">空き状況確認テーブル!CX105</f>
        <v>×</v>
      </c>
      <c r="CY99" s="132" t="str">
        <f ca="1">空き状況確認テーブル!CY105</f>
        <v>×</v>
      </c>
      <c r="CZ99" s="132" t="str">
        <f ca="1">空き状況確認テーブル!CZ105</f>
        <v>×</v>
      </c>
      <c r="DA99" s="132" t="str">
        <f ca="1">空き状況確認テーブル!DA105</f>
        <v>×</v>
      </c>
      <c r="DB99" s="132" t="str">
        <f ca="1">空き状況確認テーブル!DB105</f>
        <v>×</v>
      </c>
      <c r="DC99" s="132" t="str">
        <f ca="1">空き状況確認テーブル!DC105</f>
        <v>△</v>
      </c>
      <c r="DD99" s="132" t="str">
        <f ca="1">空き状況確認テーブル!DD105</f>
        <v>△</v>
      </c>
      <c r="DE99" s="133" t="str">
        <f ca="1">空き状況確認テーブル!DE105</f>
        <v>△</v>
      </c>
      <c r="DF99" s="131" t="str">
        <f ca="1">空き状況確認テーブル!DF105</f>
        <v>△</v>
      </c>
      <c r="DG99" s="132" t="str">
        <f ca="1">空き状況確認テーブル!DG105</f>
        <v>△</v>
      </c>
      <c r="DH99" s="132" t="str">
        <f ca="1">空き状況確認テーブル!DH105</f>
        <v>△</v>
      </c>
      <c r="DI99" s="132" t="str">
        <f ca="1">空き状況確認テーブル!DI105</f>
        <v>△</v>
      </c>
      <c r="DJ99" s="132" t="str">
        <f ca="1">空き状況確認テーブル!DJ105</f>
        <v>△</v>
      </c>
      <c r="DK99" s="132" t="str">
        <f ca="1">空き状況確認テーブル!DK105</f>
        <v>△</v>
      </c>
      <c r="DL99" s="132" t="str">
        <f ca="1">空き状況確認テーブル!DL105</f>
        <v>△</v>
      </c>
      <c r="DM99" s="132" t="str">
        <f ca="1">空き状況確認テーブル!DM105</f>
        <v>×</v>
      </c>
      <c r="DN99" s="132" t="str">
        <f ca="1">空き状況確認テーブル!DN105</f>
        <v>×</v>
      </c>
      <c r="DO99" s="132" t="str">
        <f ca="1">空き状況確認テーブル!DO105</f>
        <v>×</v>
      </c>
      <c r="DP99" s="132" t="str">
        <f ca="1">空き状況確認テーブル!DP105</f>
        <v>×</v>
      </c>
      <c r="DQ99" s="132" t="str">
        <f ca="1">空き状況確認テーブル!DQ105</f>
        <v>×</v>
      </c>
      <c r="DR99" s="132" t="str">
        <f ca="1">空き状況確認テーブル!DR105</f>
        <v>×</v>
      </c>
      <c r="DS99" s="132" t="str">
        <f ca="1">空き状況確認テーブル!DS105</f>
        <v>×</v>
      </c>
      <c r="DT99" s="132" t="str">
        <f ca="1">空き状況確認テーブル!DT105</f>
        <v>×</v>
      </c>
      <c r="DU99" s="132" t="str">
        <f ca="1">空き状況確認テーブル!DU105</f>
        <v>×</v>
      </c>
      <c r="DV99" s="132" t="str">
        <f ca="1">空き状況確認テーブル!DV105</f>
        <v>×</v>
      </c>
      <c r="DW99" s="132" t="str">
        <f ca="1">空き状況確認テーブル!DW105</f>
        <v>×</v>
      </c>
      <c r="DX99" s="132" t="str">
        <f ca="1">空き状況確認テーブル!DX105</f>
        <v>×</v>
      </c>
      <c r="DY99" s="132" t="str">
        <f ca="1">空き状況確認テーブル!DY105</f>
        <v>×</v>
      </c>
      <c r="DZ99" s="132" t="str">
        <f ca="1">空き状況確認テーブル!DZ105</f>
        <v>×</v>
      </c>
      <c r="EA99" s="132" t="str">
        <f ca="1">空き状況確認テーブル!EA105</f>
        <v>△</v>
      </c>
      <c r="EB99" s="132" t="str">
        <f ca="1">空き状況確認テーブル!EB105</f>
        <v>△</v>
      </c>
      <c r="EC99" s="133" t="str">
        <f ca="1">空き状況確認テーブル!EC105</f>
        <v>△</v>
      </c>
      <c r="ED99" s="131" t="str">
        <f ca="1">空き状況確認テーブル!ED105</f>
        <v>×</v>
      </c>
      <c r="EE99" s="132" t="str">
        <f ca="1">空き状況確認テーブル!EE105</f>
        <v>×</v>
      </c>
      <c r="EF99" s="132" t="str">
        <f ca="1">空き状況確認テーブル!EF105</f>
        <v>×</v>
      </c>
      <c r="EG99" s="132" t="str">
        <f ca="1">空き状況確認テーブル!EG105</f>
        <v>×</v>
      </c>
      <c r="EH99" s="132" t="str">
        <f ca="1">空き状況確認テーブル!EH105</f>
        <v>×</v>
      </c>
      <c r="EI99" s="132" t="str">
        <f ca="1">空き状況確認テーブル!EI105</f>
        <v>×</v>
      </c>
      <c r="EJ99" s="132" t="str">
        <f ca="1">空き状況確認テーブル!EJ105</f>
        <v>×</v>
      </c>
      <c r="EK99" s="132" t="str">
        <f ca="1">空き状況確認テーブル!EK105</f>
        <v>×</v>
      </c>
      <c r="EL99" s="132" t="str">
        <f ca="1">空き状況確認テーブル!EL105</f>
        <v>×</v>
      </c>
      <c r="EM99" s="132" t="str">
        <f ca="1">空き状況確認テーブル!EM105</f>
        <v>×</v>
      </c>
      <c r="EN99" s="132" t="str">
        <f ca="1">空き状況確認テーブル!EN105</f>
        <v>×</v>
      </c>
      <c r="EO99" s="132" t="str">
        <f ca="1">空き状況確認テーブル!EO105</f>
        <v>×</v>
      </c>
      <c r="EP99" s="132" t="str">
        <f ca="1">空き状況確認テーブル!EP105</f>
        <v>×</v>
      </c>
      <c r="EQ99" s="132" t="str">
        <f ca="1">空き状況確認テーブル!EQ105</f>
        <v>×</v>
      </c>
      <c r="ER99" s="132" t="str">
        <f ca="1">空き状況確認テーブル!ER105</f>
        <v>×</v>
      </c>
      <c r="ES99" s="132" t="str">
        <f ca="1">空き状況確認テーブル!ES105</f>
        <v>×</v>
      </c>
      <c r="ET99" s="132" t="str">
        <f ca="1">空き状況確認テーブル!ET105</f>
        <v>×</v>
      </c>
      <c r="EU99" s="132" t="str">
        <f ca="1">空き状況確認テーブル!EU105</f>
        <v>×</v>
      </c>
      <c r="EV99" s="132" t="str">
        <f ca="1">空き状況確認テーブル!EV105</f>
        <v>×</v>
      </c>
      <c r="EW99" s="132" t="str">
        <f ca="1">空き状況確認テーブル!EW105</f>
        <v>×</v>
      </c>
      <c r="EX99" s="132" t="str">
        <f ca="1">空き状況確認テーブル!EX105</f>
        <v>×</v>
      </c>
      <c r="EY99" s="132" t="str">
        <f ca="1">空き状況確認テーブル!EY105</f>
        <v>×</v>
      </c>
      <c r="EZ99" s="132" t="str">
        <f ca="1">空き状況確認テーブル!EZ105</f>
        <v>×</v>
      </c>
      <c r="FA99" s="133" t="str">
        <f ca="1">空き状況確認テーブル!FA105</f>
        <v>×</v>
      </c>
      <c r="FB99" s="131" t="str">
        <f ca="1">空き状況確認テーブル!FB105</f>
        <v>×</v>
      </c>
      <c r="FC99" s="132" t="str">
        <f ca="1">空き状況確認テーブル!FC105</f>
        <v>×</v>
      </c>
      <c r="FD99" s="132" t="str">
        <f ca="1">空き状況確認テーブル!FD105</f>
        <v>×</v>
      </c>
      <c r="FE99" s="132" t="str">
        <f ca="1">空き状況確認テーブル!FE105</f>
        <v>×</v>
      </c>
      <c r="FF99" s="132" t="str">
        <f ca="1">空き状況確認テーブル!FF105</f>
        <v>×</v>
      </c>
      <c r="FG99" s="132" t="str">
        <f ca="1">空き状況確認テーブル!FG105</f>
        <v>×</v>
      </c>
      <c r="FH99" s="132" t="str">
        <f ca="1">空き状況確認テーブル!FH105</f>
        <v>×</v>
      </c>
      <c r="FI99" s="132" t="str">
        <f ca="1">空き状況確認テーブル!FI105</f>
        <v>×</v>
      </c>
      <c r="FJ99" s="132" t="str">
        <f ca="1">空き状況確認テーブル!FJ105</f>
        <v>×</v>
      </c>
      <c r="FK99" s="132" t="str">
        <f ca="1">空き状況確認テーブル!FK105</f>
        <v>×</v>
      </c>
      <c r="FL99" s="132" t="str">
        <f ca="1">空き状況確認テーブル!FL105</f>
        <v>×</v>
      </c>
      <c r="FM99" s="132" t="str">
        <f ca="1">空き状況確認テーブル!FM105</f>
        <v>×</v>
      </c>
      <c r="FN99" s="132" t="str">
        <f ca="1">空き状況確認テーブル!FN105</f>
        <v>×</v>
      </c>
      <c r="FO99" s="132" t="str">
        <f ca="1">空き状況確認テーブル!FO105</f>
        <v>×</v>
      </c>
      <c r="FP99" s="132" t="str">
        <f ca="1">空き状況確認テーブル!FP105</f>
        <v>×</v>
      </c>
      <c r="FQ99" s="132" t="str">
        <f ca="1">空き状況確認テーブル!FQ105</f>
        <v>×</v>
      </c>
      <c r="FR99" s="132" t="str">
        <f ca="1">空き状況確認テーブル!FR105</f>
        <v>×</v>
      </c>
      <c r="FS99" s="132" t="str">
        <f ca="1">空き状況確認テーブル!FS105</f>
        <v>×</v>
      </c>
      <c r="FT99" s="132" t="str">
        <f ca="1">空き状況確認テーブル!FT105</f>
        <v>×</v>
      </c>
      <c r="FU99" s="132" t="str">
        <f ca="1">空き状況確認テーブル!FU105</f>
        <v>×</v>
      </c>
      <c r="FV99" s="132" t="str">
        <f ca="1">空き状況確認テーブル!FV105</f>
        <v>×</v>
      </c>
      <c r="FW99" s="132" t="str">
        <f ca="1">空き状況確認テーブル!FW105</f>
        <v>×</v>
      </c>
      <c r="FX99" s="132" t="str">
        <f ca="1">空き状況確認テーブル!FX105</f>
        <v>×</v>
      </c>
      <c r="FY99" s="133" t="str">
        <f ca="1">空き状況確認テーブル!FY105</f>
        <v>×</v>
      </c>
    </row>
    <row r="100" spans="1:181">
      <c r="A100" s="11"/>
      <c r="D100" s="11"/>
      <c r="E100" s="11"/>
      <c r="F100" s="11"/>
      <c r="G100" s="8"/>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row>
    <row r="101" spans="1:181" hidden="1">
      <c r="A101" s="11"/>
      <c r="B101" t="s">
        <v>115</v>
      </c>
      <c r="D101" s="11">
        <v>999</v>
      </c>
      <c r="E101" s="11"/>
      <c r="F101" s="11"/>
      <c r="G101" s="8" t="str">
        <f t="shared" si="29"/>
        <v>999-46391</v>
      </c>
      <c r="H101" s="10" t="str">
        <f t="shared" si="30"/>
        <v>999-46392</v>
      </c>
      <c r="I101" s="10" t="str">
        <f t="shared" si="31"/>
        <v>999-46393</v>
      </c>
      <c r="J101" s="10" t="str">
        <f t="shared" si="32"/>
        <v>999-46394</v>
      </c>
      <c r="K101" s="10" t="str">
        <f t="shared" si="33"/>
        <v>999-46395</v>
      </c>
      <c r="L101" s="10" t="str">
        <f t="shared" si="34"/>
        <v>999-46396</v>
      </c>
      <c r="M101" s="10" t="str">
        <f t="shared" si="35"/>
        <v>999-46397</v>
      </c>
      <c r="N101" s="10" t="str">
        <f ca="1">IF(OR(N$9="×",N$10="×"),"×",IF(SUMIFS(OFFSET(データ_フィールド施設!$M$5:$M$1048576,0,ROUND(N$8*24,1)),データ_フィールド施設!$J$5:$J$1048576,$G101)&gt;=100,"×",IF(OR(N$8&lt;9/24,N$8&gt;=17/24),"△","〇")))</f>
        <v>△</v>
      </c>
      <c r="O101" s="10" t="str">
        <f ca="1">IF(OR(O$9="×",O$10="×"),"×",IF(SUMIFS(データ_フィールド施設!N$5:N$1048576,データ_フィールド施設!$J$5:$J$1048576,$G101)&gt;=100,"×",IF(OR(O$8&lt;9/24,O$8&gt;=17/24),"△","〇")))</f>
        <v>△</v>
      </c>
      <c r="P101" s="10" t="str">
        <f ca="1">IF(OR(P$9="×",P$10="×"),"×",IF(SUMIFS(データ_フィールド施設!O$5:O$1048576,データ_フィールド施設!$J$5:$J$1048576,$G101)&gt;=100,"×",IF(OR(P$8&lt;9/24,P$8&gt;=17/24),"△","〇")))</f>
        <v>△</v>
      </c>
      <c r="Q101" s="10" t="str">
        <f ca="1">IF(OR(Q$9="×",Q$10="×"),"×",IF(SUMIFS(データ_フィールド施設!P$5:P$1048576,データ_フィールド施設!$J$5:$J$1048576,$G101)&gt;=100,"×",IF(OR(Q$8&lt;9/24,Q$8&gt;=17/24),"△","〇")))</f>
        <v>△</v>
      </c>
      <c r="R101" s="10" t="str">
        <f ca="1">IF(OR(R$9="×",R$10="×"),"×",IF(SUMIFS(データ_フィールド施設!Q$5:Q$1048576,データ_フィールド施設!$J$5:$J$1048576,$G101)&gt;=100,"×",IF(OR(R$8&lt;9/24,R$8&gt;=17/24),"△","〇")))</f>
        <v>△</v>
      </c>
      <c r="S101" s="10" t="str">
        <f ca="1">IF(OR(S$9="×",S$10="×"),"×",IF(SUMIFS(データ_フィールド施設!R$5:R$1048576,データ_フィールド施設!$J$5:$J$1048576,$G101)&gt;=100,"×",IF(OR(S$8&lt;9/24,S$8&gt;=17/24),"△","〇")))</f>
        <v>△</v>
      </c>
      <c r="T101" s="10" t="str">
        <f ca="1">IF(OR(T$9="×",T$10="×"),"×",IF(SUMIFS(データ_フィールド施設!S$5:S$1048576,データ_フィールド施設!$J$5:$J$1048576,$G101)&gt;=100,"×",IF(OR(T$8&lt;9/24,T$8&gt;=17/24),"△","〇")))</f>
        <v>×</v>
      </c>
      <c r="U101" s="10" t="str">
        <f>IF(OR(U$9="×",U$10="×"),"×",IF(SUMIFS(データ_フィールド施設!T$5:T$1048576,データ_フィールド施設!$J$5:$J$1048576,$G101)&gt;=100,"×",IF(OR(U$8&lt;9/24,U$8&gt;=17/24),"△","〇")))</f>
        <v>△</v>
      </c>
      <c r="V101" s="10" t="str">
        <f>IF(OR(V$9="×",V$10="×"),"×",IF(SUMIFS(データ_フィールド施設!U$5:U$1048576,データ_フィールド施設!$J$5:$J$1048576,$G101)&gt;=100,"×",IF(OR(V$8&lt;9/24,V$8&gt;=17/24),"△","〇")))</f>
        <v>△</v>
      </c>
      <c r="W101" s="10" t="str">
        <f ca="1">IF(OR(W$9="×",W$10="×"),"×",IF(SUMIFS(データ_フィールド施設!V$5:V$1048576,データ_フィールド施設!$J$5:$J$1048576,$G101)&gt;=100,"×",IF(OR(W$8&lt;9/24,W$8&gt;=17/24),"△","〇")))</f>
        <v>×</v>
      </c>
      <c r="X101" s="10" t="str">
        <f>IF(OR(X$9="×",X$10="×"),"×",IF(SUMIFS(データ_フィールド施設!W$5:W$1048576,データ_フィールド施設!$J$5:$J$1048576,$G101)&gt;=100,"×",IF(OR(X$8&lt;9/24,X$8&gt;=17/24),"△","〇")))</f>
        <v>〇</v>
      </c>
      <c r="Y101" s="10" t="str">
        <f>IF(OR(Y$9="×",Y$10="×"),"×",IF(SUMIFS(データ_フィールド施設!X$5:X$1048576,データ_フィールド施設!$J$5:$J$1048576,$G101)&gt;=100,"×",IF(OR(Y$8&lt;9/24,Y$8&gt;=17/24),"△","〇")))</f>
        <v>〇</v>
      </c>
      <c r="Z101" s="10" t="str">
        <f>IF(OR(Z$9="×",Z$10="×"),"×",IF(SUMIFS(データ_フィールド施設!Y$5:Y$1048576,データ_フィールド施設!$J$5:$J$1048576,$G101)&gt;=100,"×",IF(OR(Z$8&lt;9/24,Z$8&gt;=17/24),"△","〇")))</f>
        <v>〇</v>
      </c>
      <c r="AA101" s="10" t="str">
        <f ca="1">IF(OR(AA$9="×",AA$10="×"),"×",IF(SUMIFS(データ_フィールド施設!Z$5:Z$1048576,データ_フィールド施設!$J$5:$J$1048576,$G101)&gt;=100,"×",IF(OR(AA$8&lt;9/24,AA$8&gt;=17/24),"△","〇")))</f>
        <v>×</v>
      </c>
      <c r="AB101" s="10" t="str">
        <f>IF(OR(AB$9="×",AB$10="×"),"×",IF(SUMIFS(データ_フィールド施設!AA$5:AA$1048576,データ_フィールド施設!$J$5:$J$1048576,$G101)&gt;=100,"×",IF(OR(AB$8&lt;9/24,AB$8&gt;=17/24),"△","〇")))</f>
        <v>〇</v>
      </c>
      <c r="AC101" s="10" t="str">
        <f>IF(OR(AC$9="×",AC$10="×"),"×",IF(SUMIFS(データ_フィールド施設!AB$5:AB$1048576,データ_フィールド施設!$J$5:$J$1048576,$G101)&gt;=100,"×",IF(OR(AC$8&lt;9/24,AC$8&gt;=17/24),"△","〇")))</f>
        <v>〇</v>
      </c>
      <c r="AD101" s="10" t="str">
        <f>IF(OR(AD$9="×",AD$10="×"),"×",IF(SUMIFS(データ_フィールド施設!AC$5:AC$1048576,データ_フィールド施設!$J$5:$J$1048576,$G101)&gt;=100,"×",IF(OR(AD$8&lt;9/24,AD$8&gt;=17/24),"△","〇")))</f>
        <v>〇</v>
      </c>
      <c r="AE101" s="10" t="str">
        <f ca="1">IF(OR(AE$9="×",AE$10="×"),"×",IF(SUMIFS(データ_フィールド施設!AD$5:AD$1048576,データ_フィールド施設!$J$5:$J$1048576,$G101)&gt;=100,"×",IF(OR(AE$8&lt;9/24,AE$8&gt;=17/24),"△","〇")))</f>
        <v>×</v>
      </c>
      <c r="AF101" s="10" t="str">
        <f>IF(OR(AF$9="×",AF$10="×"),"×",IF(SUMIFS(データ_フィールド施設!AE$5:AE$1048576,データ_フィールド施設!$J$5:$J$1048576,$G101)&gt;=100,"×",IF(OR(AF$8&lt;9/24,AF$8&gt;=17/24),"△","〇")))</f>
        <v>△</v>
      </c>
      <c r="AG101" s="10" t="str">
        <f>IF(OR(AG$9="×",AG$10="×"),"×",IF(SUMIFS(データ_フィールド施設!AF$5:AF$1048576,データ_フィールド施設!$J$5:$J$1048576,$G101)&gt;=100,"×",IF(OR(AG$8&lt;9/24,AG$8&gt;=17/24),"△","〇")))</f>
        <v>△</v>
      </c>
      <c r="AH101" s="10" t="str">
        <f>IF(OR(AH$9="×",AH$10="×"),"×",IF(SUMIFS(データ_フィールド施設!AG$5:AG$1048576,データ_フィールド施設!$J$5:$J$1048576,$G101)&gt;=100,"×",IF(OR(AH$8&lt;9/24,AH$8&gt;=17/24),"△","〇")))</f>
        <v>△</v>
      </c>
      <c r="AI101" s="10" t="str">
        <f ca="1">IF(OR(AI$9="×",AI$10="×"),"×",IF(SUMIFS(データ_フィールド施設!AH$5:AH$1048576,データ_フィールド施設!$J$5:$J$1048576,$G101)&gt;=100,"×",IF(OR(AI$8&lt;9/24,AI$8&gt;=17/24),"△","〇")))</f>
        <v>△</v>
      </c>
      <c r="AJ101" s="10" t="str">
        <f>IF(OR(AJ$9="×",AJ$10="×"),"×",IF(SUMIFS(データ_フィールド施設!AI$5:AI$1048576,データ_フィールド施設!$J$5:$J$1048576,$G101)&gt;=100,"×",IF(OR(AJ$8&lt;9/24,AJ$8&gt;=17/24),"△","〇")))</f>
        <v>△</v>
      </c>
      <c r="AK101" s="10" t="str">
        <f>IF(OR(AK$9="×",AK$10="×"),"×",IF(SUMIFS(データ_フィールド施設!AJ$5:AJ$1048576,データ_フィールド施設!$J$5:$J$1048576,$G101)&gt;=100,"×",IF(OR(AK$8&lt;9/24,AK$8&gt;=17/24),"△","〇")))</f>
        <v>△</v>
      </c>
      <c r="AL101" s="10" t="str">
        <f ca="1">IF(OR(AL$9="×",AL$10="×"),"×",IF(SUMIFS(OFFSET(データ_フィールド施設!$M$5:$M$1048576,0,ROUND(N$8*24,1)),データ_フィールド施設!$J$5:$J$1048576,$H101)&gt;=100,"×",IF(OR(AL$8&lt;9/24,AL$8&gt;=17/24),"△","〇")))</f>
        <v>△</v>
      </c>
      <c r="AM101" s="10" t="str">
        <f ca="1">IF(OR(AM$9="×",AM$10="×"),"×",IF(SUMIFS(データ_フィールド施設!N$5:N$1048576,データ_フィールド施設!$J$5:$J$1048576,$H101)&gt;=100,"×",IF(OR(AM$8&lt;9/24,AM$8&gt;=17/24),"△","〇")))</f>
        <v>△</v>
      </c>
      <c r="AN101" s="10" t="str">
        <f ca="1">IF(OR(AN$9="×",AN$10="×"),"×",IF(SUMIFS(データ_フィールド施設!O$5:O$1048576,データ_フィールド施設!$J$5:$J$1048576,$H101)&gt;=100,"×",IF(OR(AN$8&lt;9/24,AN$8&gt;=17/24),"△","〇")))</f>
        <v>△</v>
      </c>
      <c r="AO101" s="10" t="str">
        <f ca="1">IF(OR(AO$9="×",AO$10="×"),"×",IF(SUMIFS(データ_フィールド施設!P$5:P$1048576,データ_フィールド施設!$J$5:$J$1048576,$H101)&gt;=100,"×",IF(OR(AO$8&lt;9/24,AO$8&gt;=17/24),"△","〇")))</f>
        <v>△</v>
      </c>
      <c r="AP101" s="10" t="str">
        <f ca="1">IF(OR(AP$9="×",AP$10="×"),"×",IF(SUMIFS(データ_フィールド施設!Q$5:Q$1048576,データ_フィールド施設!$J$5:$J$1048576,$H101)&gt;=100,"×",IF(OR(AP$8&lt;9/24,AP$8&gt;=17/24),"△","〇")))</f>
        <v>△</v>
      </c>
      <c r="AQ101" s="10" t="str">
        <f ca="1">IF(OR(AQ$9="×",AQ$10="×"),"×",IF(SUMIFS(データ_フィールド施設!R$5:R$1048576,データ_フィールド施設!$J$5:$J$1048576,$H101)&gt;=100,"×",IF(OR(AQ$8&lt;9/24,AQ$8&gt;=17/24),"△","〇")))</f>
        <v>△</v>
      </c>
      <c r="AR101" s="10" t="str">
        <f ca="1">IF(OR(AR$9="×",AR$10="×"),"×",IF(SUMIFS(データ_フィールド施設!S$5:S$1048576,データ_フィールド施設!$J$5:$J$1048576,$H101)&gt;=100,"×",IF(OR(AR$8&lt;9/24,AR$8&gt;=17/24),"△","〇")))</f>
        <v>×</v>
      </c>
      <c r="AS101" s="10" t="str">
        <f>IF(OR(AS$9="×",AS$10="×"),"×",IF(SUMIFS(データ_フィールド施設!T$5:T$1048576,データ_フィールド施設!$J$5:$J$1048576,$H101)&gt;=100,"×",IF(OR(AS$8&lt;9/24,AS$8&gt;=17/24),"△","〇")))</f>
        <v>△</v>
      </c>
      <c r="AT101" s="10" t="str">
        <f>IF(OR(AT$9="×",AT$10="×"),"×",IF(SUMIFS(データ_フィールド施設!U$5:U$1048576,データ_フィールド施設!$J$5:$J$1048576,$H101)&gt;=100,"×",IF(OR(AT$8&lt;9/24,AT$8&gt;=17/24),"△","〇")))</f>
        <v>△</v>
      </c>
      <c r="AU101" s="10" t="str">
        <f ca="1">IF(OR(AU$9="×",AU$10="×"),"×",IF(SUMIFS(データ_フィールド施設!V$5:V$1048576,データ_フィールド施設!$J$5:$J$1048576,$H101)&gt;=100,"×",IF(OR(AU$8&lt;9/24,AU$8&gt;=17/24),"△","〇")))</f>
        <v>×</v>
      </c>
      <c r="AV101" s="10" t="str">
        <f>IF(OR(AV$9="×",AV$10="×"),"×",IF(SUMIFS(データ_フィールド施設!W$5:W$1048576,データ_フィールド施設!$J$5:$J$1048576,$H101)&gt;=100,"×",IF(OR(AV$8&lt;9/24,AV$8&gt;=17/24),"△","〇")))</f>
        <v>〇</v>
      </c>
      <c r="AW101" s="10" t="str">
        <f>IF(OR(AW$9="×",AW$10="×"),"×",IF(SUMIFS(データ_フィールド施設!X$5:X$1048576,データ_フィールド施設!$J$5:$J$1048576,$H101)&gt;=100,"×",IF(OR(AW$8&lt;9/24,AW$8&gt;=17/24),"△","〇")))</f>
        <v>〇</v>
      </c>
      <c r="AX101" s="10" t="str">
        <f>IF(OR(AX$9="×",AX$10="×"),"×",IF(SUMIFS(データ_フィールド施設!Y$5:Y$1048576,データ_フィールド施設!$J$5:$J$1048576,$H101)&gt;=100,"×",IF(OR(AX$8&lt;9/24,AX$8&gt;=17/24),"△","〇")))</f>
        <v>〇</v>
      </c>
      <c r="AY101" s="10" t="str">
        <f ca="1">IF(OR(AY$9="×",AY$10="×"),"×",IF(SUMIFS(データ_フィールド施設!Z$5:Z$1048576,データ_フィールド施設!$J$5:$J$1048576,$H101)&gt;=100,"×",IF(OR(AY$8&lt;9/24,AY$8&gt;=17/24),"△","〇")))</f>
        <v>×</v>
      </c>
      <c r="AZ101" s="10" t="str">
        <f>IF(OR(AZ$9="×",AZ$10="×"),"×",IF(SUMIFS(データ_フィールド施設!AA$5:AA$1048576,データ_フィールド施設!$J$5:$J$1048576,$H101)&gt;=100,"×",IF(OR(AZ$8&lt;9/24,AZ$8&gt;=17/24),"△","〇")))</f>
        <v>〇</v>
      </c>
      <c r="BA101" s="10" t="str">
        <f>IF(OR(BA$9="×",BA$10="×"),"×",IF(SUMIFS(データ_フィールド施設!AB$5:AB$1048576,データ_フィールド施設!$J$5:$J$1048576,$H101)&gt;=100,"×",IF(OR(BA$8&lt;9/24,BA$8&gt;=17/24),"△","〇")))</f>
        <v>〇</v>
      </c>
      <c r="BB101" s="10" t="str">
        <f>IF(OR(BB$9="×",BB$10="×"),"×",IF(SUMIFS(データ_フィールド施設!AC$5:AC$1048576,データ_フィールド施設!$J$5:$J$1048576,$H101)&gt;=100,"×",IF(OR(BB$8&lt;9/24,BB$8&gt;=17/24),"△","〇")))</f>
        <v>〇</v>
      </c>
      <c r="BC101" s="10" t="str">
        <f ca="1">IF(OR(BC$9="×",BC$10="×"),"×",IF(SUMIFS(データ_フィールド施設!AD$5:AD$1048576,データ_フィールド施設!$J$5:$J$1048576,$H101)&gt;=100,"×",IF(OR(BC$8&lt;9/24,BC$8&gt;=17/24),"△","〇")))</f>
        <v>×</v>
      </c>
      <c r="BD101" s="10" t="str">
        <f>IF(OR(BD$9="×",BD$10="×"),"×",IF(SUMIFS(データ_フィールド施設!AE$5:AE$1048576,データ_フィールド施設!$J$5:$J$1048576,$H101)&gt;=100,"×",IF(OR(BD$8&lt;9/24,BD$8&gt;=17/24),"△","〇")))</f>
        <v>△</v>
      </c>
      <c r="BE101" s="10" t="str">
        <f>IF(OR(BE$9="×",BE$10="×"),"×",IF(SUMIFS(データ_フィールド施設!AF$5:AF$1048576,データ_フィールド施設!$J$5:$J$1048576,$H101)&gt;=100,"×",IF(OR(BE$8&lt;9/24,BE$8&gt;=17/24),"△","〇")))</f>
        <v>△</v>
      </c>
      <c r="BF101" s="10" t="str">
        <f>IF(OR(BF$9="×",BF$10="×"),"×",IF(SUMIFS(データ_フィールド施設!AG$5:AG$1048576,データ_フィールド施設!$J$5:$J$1048576,$H101)&gt;=100,"×",IF(OR(BF$8&lt;9/24,BF$8&gt;=17/24),"△","〇")))</f>
        <v>△</v>
      </c>
      <c r="BG101" s="10" t="str">
        <f ca="1">IF(OR(BG$9="×",BG$10="×"),"×",IF(SUMIFS(データ_フィールド施設!AH$5:AH$1048576,データ_フィールド施設!$J$5:$J$1048576,$H101)&gt;=100,"×",IF(OR(BG$8&lt;9/24,BG$8&gt;=17/24),"△","〇")))</f>
        <v>△</v>
      </c>
      <c r="BH101" s="10" t="str">
        <f>IF(OR(BH$9="×",BH$10="×"),"×",IF(SUMIFS(データ_フィールド施設!AI$5:AI$1048576,データ_フィールド施設!$J$5:$J$1048576,$H101)&gt;=100,"×",IF(OR(BH$8&lt;9/24,BH$8&gt;=17/24),"△","〇")))</f>
        <v>△</v>
      </c>
      <c r="BI101" s="10" t="str">
        <f>IF(OR(BI$9="×",BI$10="×"),"×",IF(SUMIFS(データ_フィールド施設!AJ$5:AJ$1048576,データ_フィールド施設!$J$5:$J$1048576,$H101)&gt;=100,"×",IF(OR(BI$8&lt;9/24,BI$8&gt;=17/24),"△","〇")))</f>
        <v>△</v>
      </c>
      <c r="BJ101" s="10" t="str">
        <f ca="1">IF(OR(BJ$9="×",BJ$10="×"),"×",IF(SUMIFS(OFFSET(データ_フィールド施設!$M$5:$M$1048576,0,ROUND(N$8*24,1)),データ_フィールド施設!$J$5:$J$1048576,$I101)&gt;=100,"×",IF(OR(BJ$8&lt;9/24,BJ$8&gt;=17/24),"△","〇")))</f>
        <v>△</v>
      </c>
      <c r="BK101" s="10" t="str">
        <f ca="1">IF(OR(BK$9="×",BK$10="×"),"×",IF(SUMIFS(データ_フィールド施設!N$5:N$1048576,データ_フィールド施設!$J$5:$J$1048576,$I101)&gt;=100,"×",IF(OR(BK$8&lt;9/24,BK$8&gt;=17/24),"△","〇")))</f>
        <v>△</v>
      </c>
      <c r="BL101" s="10" t="str">
        <f ca="1">IF(OR(BL$9="×",BL$10="×"),"×",IF(SUMIFS(データ_フィールド施設!O$5:O$1048576,データ_フィールド施設!$J$5:$J$1048576,$I101)&gt;=100,"×",IF(OR(BL$8&lt;9/24,BL$8&gt;=17/24),"△","〇")))</f>
        <v>△</v>
      </c>
      <c r="BM101" s="10" t="str">
        <f ca="1">IF(OR(BM$9="×",BM$10="×"),"×",IF(SUMIFS(データ_フィールド施設!P$5:P$1048576,データ_フィールド施設!$J$5:$J$1048576,$I101)&gt;=100,"×",IF(OR(BM$8&lt;9/24,BM$8&gt;=17/24),"△","〇")))</f>
        <v>△</v>
      </c>
      <c r="BN101" s="10" t="str">
        <f ca="1">IF(OR(BN$9="×",BN$10="×"),"×",IF(SUMIFS(データ_フィールド施設!Q$5:Q$1048576,データ_フィールド施設!$J$5:$J$1048576,$I101)&gt;=100,"×",IF(OR(BN$8&lt;9/24,BN$8&gt;=17/24),"△","〇")))</f>
        <v>△</v>
      </c>
      <c r="BO101" s="10" t="str">
        <f ca="1">IF(OR(BO$9="×",BO$10="×"),"×",IF(SUMIFS(データ_フィールド施設!R$5:R$1048576,データ_フィールド施設!$J$5:$J$1048576,$I101)&gt;=100,"×",IF(OR(BO$8&lt;9/24,BO$8&gt;=17/24),"△","〇")))</f>
        <v>△</v>
      </c>
      <c r="BP101" s="10" t="str">
        <f ca="1">IF(OR(BP$9="×",BP$10="×"),"×",IF(SUMIFS(データ_フィールド施設!S$5:S$1048576,データ_フィールド施設!$J$5:$J$1048576,$I101)&gt;=100,"×",IF(OR(BP$8&lt;9/24,BP$8&gt;=17/24),"△","〇")))</f>
        <v>×</v>
      </c>
      <c r="BQ101" s="10" t="str">
        <f>IF(OR(BQ$9="×",BQ$10="×"),"×",IF(SUMIFS(データ_フィールド施設!T$5:T$1048576,データ_フィールド施設!$J$5:$J$1048576,$I101)&gt;=100,"×",IF(OR(BQ$8&lt;9/24,BQ$8&gt;=17/24),"△","〇")))</f>
        <v>△</v>
      </c>
      <c r="BR101" s="10" t="str">
        <f>IF(OR(BR$9="×",BR$10="×"),"×",IF(SUMIFS(データ_フィールド施設!U$5:U$1048576,データ_フィールド施設!$J$5:$J$1048576,$I101)&gt;=100,"×",IF(OR(BR$8&lt;9/24,BR$8&gt;=17/24),"△","〇")))</f>
        <v>△</v>
      </c>
      <c r="BS101" s="10" t="str">
        <f ca="1">IF(OR(BS$9="×",BS$10="×"),"×",IF(SUMIFS(データ_フィールド施設!V$5:V$1048576,データ_フィールド施設!$J$5:$J$1048576,$I101)&gt;=100,"×",IF(OR(BS$8&lt;9/24,BS$8&gt;=17/24),"△","〇")))</f>
        <v>×</v>
      </c>
      <c r="BT101" s="10" t="str">
        <f>IF(OR(BT$9="×",BT$10="×"),"×",IF(SUMIFS(データ_フィールド施設!W$5:W$1048576,データ_フィールド施設!$J$5:$J$1048576,$I101)&gt;=100,"×",IF(OR(BT$8&lt;9/24,BT$8&gt;=17/24),"△","〇")))</f>
        <v>〇</v>
      </c>
      <c r="BU101" s="10" t="str">
        <f>IF(OR(BU$9="×",BU$10="×"),"×",IF(SUMIFS(データ_フィールド施設!X$5:X$1048576,データ_フィールド施設!$J$5:$J$1048576,$I101)&gt;=100,"×",IF(OR(BU$8&lt;9/24,BU$8&gt;=17/24),"△","〇")))</f>
        <v>〇</v>
      </c>
      <c r="BV101" s="10" t="str">
        <f>IF(OR(BV$9="×",BV$10="×"),"×",IF(SUMIFS(データ_フィールド施設!Y$5:Y$1048576,データ_フィールド施設!$J$5:$J$1048576,$I101)&gt;=100,"×",IF(OR(BV$8&lt;9/24,BV$8&gt;=17/24),"△","〇")))</f>
        <v>〇</v>
      </c>
      <c r="BW101" s="10" t="str">
        <f ca="1">IF(OR(BW$9="×",BW$10="×"),"×",IF(SUMIFS(データ_フィールド施設!Z$5:Z$1048576,データ_フィールド施設!$J$5:$J$1048576,$I101)&gt;=100,"×",IF(OR(BW$8&lt;9/24,BW$8&gt;=17/24),"△","〇")))</f>
        <v>×</v>
      </c>
      <c r="BX101" s="10" t="str">
        <f>IF(OR(BX$9="×",BX$10="×"),"×",IF(SUMIFS(データ_フィールド施設!AA$5:AA$1048576,データ_フィールド施設!$J$5:$J$1048576,$I101)&gt;=100,"×",IF(OR(BX$8&lt;9/24,BX$8&gt;=17/24),"△","〇")))</f>
        <v>〇</v>
      </c>
      <c r="BY101" s="10" t="str">
        <f>IF(OR(BY$9="×",BY$10="×"),"×",IF(SUMIFS(データ_フィールド施設!AB$5:AB$1048576,データ_フィールド施設!$J$5:$J$1048576,$I101)&gt;=100,"×",IF(OR(BY$8&lt;9/24,BY$8&gt;=17/24),"△","〇")))</f>
        <v>〇</v>
      </c>
      <c r="BZ101" s="10" t="str">
        <f>IF(OR(BZ$9="×",BZ$10="×"),"×",IF(SUMIFS(データ_フィールド施設!AC$5:AC$1048576,データ_フィールド施設!$J$5:$J$1048576,$I101)&gt;=100,"×",IF(OR(BZ$8&lt;9/24,BZ$8&gt;=17/24),"△","〇")))</f>
        <v>〇</v>
      </c>
      <c r="CA101" s="10" t="str">
        <f ca="1">IF(OR(CA$9="×",CA$10="×"),"×",IF(SUMIFS(データ_フィールド施設!AD$5:AD$1048576,データ_フィールド施設!$J$5:$J$1048576,$I101)&gt;=100,"×",IF(OR(CA$8&lt;9/24,CA$8&gt;=17/24),"△","〇")))</f>
        <v>×</v>
      </c>
      <c r="CB101" s="10" t="str">
        <f>IF(OR(CB$9="×",CB$10="×"),"×",IF(SUMIFS(データ_フィールド施設!AE$5:AE$1048576,データ_フィールド施設!$J$5:$J$1048576,$I101)&gt;=100,"×",IF(OR(CB$8&lt;9/24,CB$8&gt;=17/24),"△","〇")))</f>
        <v>△</v>
      </c>
      <c r="CC101" s="10" t="str">
        <f>IF(OR(CC$9="×",CC$10="×"),"×",IF(SUMIFS(データ_フィールド施設!AF$5:AF$1048576,データ_フィールド施設!$J$5:$J$1048576,$I101)&gt;=100,"×",IF(OR(CC$8&lt;9/24,CC$8&gt;=17/24),"△","〇")))</f>
        <v>△</v>
      </c>
      <c r="CD101" s="10" t="str">
        <f>IF(OR(CD$9="×",CD$10="×"),"×",IF(SUMIFS(データ_フィールド施設!AG$5:AG$1048576,データ_フィールド施設!$J$5:$J$1048576,$I101)&gt;=100,"×",IF(OR(CD$8&lt;9/24,CD$8&gt;=17/24),"△","〇")))</f>
        <v>△</v>
      </c>
      <c r="CE101" s="10" t="str">
        <f ca="1">IF(OR(CE$9="×",CE$10="×"),"×",IF(SUMIFS(データ_フィールド施設!AH$5:AH$1048576,データ_フィールド施設!$J$5:$J$1048576,$I101)&gt;=100,"×",IF(OR(CE$8&lt;9/24,CE$8&gt;=17/24),"△","〇")))</f>
        <v>△</v>
      </c>
      <c r="CF101" s="10" t="str">
        <f>IF(OR(CF$9="×",CF$10="×"),"×",IF(SUMIFS(データ_フィールド施設!AI$5:AI$1048576,データ_フィールド施設!$J$5:$J$1048576,$I101)&gt;=100,"×",IF(OR(CF$8&lt;9/24,CF$8&gt;=17/24),"△","〇")))</f>
        <v>△</v>
      </c>
      <c r="CG101" s="10" t="str">
        <f>IF(OR(CG$9="×",CG$10="×"),"×",IF(SUMIFS(データ_フィールド施設!AJ$5:AJ$1048576,データ_フィールド施設!$J$5:$J$1048576,$I101)&gt;=100,"×",IF(OR(CG$8&lt;9/24,CG$8&gt;=17/24),"△","〇")))</f>
        <v>△</v>
      </c>
      <c r="CH101" s="10" t="str">
        <f ca="1">IF(OR(CH$9="×",CH$10="×"),"×",IF(SUMIFS(OFFSET(データ_フィールド施設!$M$5:$M$1048576,0,ROUND(N$8*24,1)),データ_フィールド施設!$J$5:$J$1048576,$J101)&gt;=100,"×",IF(OR(CH$8&lt;9/24,CH$8&gt;=17/24),"△","〇")))</f>
        <v>△</v>
      </c>
      <c r="CI101" s="10" t="str">
        <f ca="1">IF(OR(CI$9="×",CI$10="×"),"×",IF(SUMIFS(データ_フィールド施設!N$5:N$1048576,データ_フィールド施設!$J$5:$J$1048576,$J101)&gt;=100,"×",IF(OR(CI$8&lt;9/24,CI$8&gt;=17/24),"△","〇")))</f>
        <v>△</v>
      </c>
      <c r="CJ101" s="10" t="str">
        <f ca="1">IF(OR(CJ$9="×",CJ$10="×"),"×",IF(SUMIFS(データ_フィールド施設!O$5:O$1048576,データ_フィールド施設!$J$5:$J$1048576,$J101)&gt;=100,"×",IF(OR(CJ$8&lt;9/24,CJ$8&gt;=17/24),"△","〇")))</f>
        <v>△</v>
      </c>
      <c r="CK101" s="10" t="str">
        <f ca="1">IF(OR(CK$9="×",CK$10="×"),"×",IF(SUMIFS(データ_フィールド施設!P$5:P$1048576,データ_フィールド施設!$J$5:$J$1048576,$J101)&gt;=100,"×",IF(OR(CK$8&lt;9/24,CK$8&gt;=17/24),"△","〇")))</f>
        <v>△</v>
      </c>
      <c r="CL101" s="10" t="str">
        <f ca="1">IF(OR(CL$9="×",CL$10="×"),"×",IF(SUMIFS(データ_フィールド施設!Q$5:Q$1048576,データ_フィールド施設!$J$5:$J$1048576,$J101)&gt;=100,"×",IF(OR(CL$8&lt;9/24,CL$8&gt;=17/24),"△","〇")))</f>
        <v>△</v>
      </c>
      <c r="CM101" s="10" t="str">
        <f ca="1">IF(OR(CM$9="×",CM$10="×"),"×",IF(SUMIFS(データ_フィールド施設!R$5:R$1048576,データ_フィールド施設!$J$5:$J$1048576,$J101)&gt;=100,"×",IF(OR(CM$8&lt;9/24,CM$8&gt;=17/24),"△","〇")))</f>
        <v>△</v>
      </c>
      <c r="CN101" s="10" t="str">
        <f ca="1">IF(OR(CN$9="×",CN$10="×"),"×",IF(SUMIFS(データ_フィールド施設!S$5:S$1048576,データ_フィールド施設!$J$5:$J$1048576,$J101)&gt;=100,"×",IF(OR(CN$8&lt;9/24,CN$8&gt;=17/24),"△","〇")))</f>
        <v>×</v>
      </c>
      <c r="CO101" s="10" t="str">
        <f>IF(OR(CO$9="×",CO$10="×"),"×",IF(SUMIFS(データ_フィールド施設!T$5:T$1048576,データ_フィールド施設!$J$5:$J$1048576,$J101)&gt;=100,"×",IF(OR(CO$8&lt;9/24,CO$8&gt;=17/24),"△","〇")))</f>
        <v>△</v>
      </c>
      <c r="CP101" s="10" t="str">
        <f>IF(OR(CP$9="×",CP$10="×"),"×",IF(SUMIFS(データ_フィールド施設!U$5:U$1048576,データ_フィールド施設!$J$5:$J$1048576,$J101)&gt;=100,"×",IF(OR(CP$8&lt;9/24,CP$8&gt;=17/24),"△","〇")))</f>
        <v>△</v>
      </c>
      <c r="CQ101" s="10" t="str">
        <f ca="1">IF(OR(CQ$9="×",CQ$10="×"),"×",IF(SUMIFS(データ_フィールド施設!V$5:V$1048576,データ_フィールド施設!$J$5:$J$1048576,$J101)&gt;=100,"×",IF(OR(CQ$8&lt;9/24,CQ$8&gt;=17/24),"△","〇")))</f>
        <v>×</v>
      </c>
      <c r="CR101" s="10" t="str">
        <f>IF(OR(CR$9="×",CR$10="×"),"×",IF(SUMIFS(データ_フィールド施設!W$5:W$1048576,データ_フィールド施設!$J$5:$J$1048576,$J101)&gt;=100,"×",IF(OR(CR$8&lt;9/24,CR$8&gt;=17/24),"△","〇")))</f>
        <v>〇</v>
      </c>
      <c r="CS101" s="10" t="str">
        <f>IF(OR(CS$9="×",CS$10="×"),"×",IF(SUMIFS(データ_フィールド施設!X$5:X$1048576,データ_フィールド施設!$J$5:$J$1048576,$J101)&gt;=100,"×",IF(OR(CS$8&lt;9/24,CS$8&gt;=17/24),"△","〇")))</f>
        <v>〇</v>
      </c>
      <c r="CT101" s="10" t="str">
        <f>IF(OR(CT$9="×",CT$10="×"),"×",IF(SUMIFS(データ_フィールド施設!Y$5:Y$1048576,データ_フィールド施設!$J$5:$J$1048576,$J101)&gt;=100,"×",IF(OR(CT$8&lt;9/24,CT$8&gt;=17/24),"△","〇")))</f>
        <v>〇</v>
      </c>
      <c r="CU101" s="10" t="str">
        <f ca="1">IF(OR(CU$9="×",CU$10="×"),"×",IF(SUMIFS(データ_フィールド施設!Z$5:Z$1048576,データ_フィールド施設!$J$5:$J$1048576,$J101)&gt;=100,"×",IF(OR(CU$8&lt;9/24,CU$8&gt;=17/24),"△","〇")))</f>
        <v>×</v>
      </c>
      <c r="CV101" s="10" t="str">
        <f>IF(OR(CV$9="×",CV$10="×"),"×",IF(SUMIFS(データ_フィールド施設!AA$5:AA$1048576,データ_フィールド施設!$J$5:$J$1048576,$J101)&gt;=100,"×",IF(OR(CV$8&lt;9/24,CV$8&gt;=17/24),"△","〇")))</f>
        <v>〇</v>
      </c>
      <c r="CW101" s="10" t="str">
        <f>IF(OR(CW$9="×",CW$10="×"),"×",IF(SUMIFS(データ_フィールド施設!AB$5:AB$1048576,データ_フィールド施設!$J$5:$J$1048576,$J101)&gt;=100,"×",IF(OR(CW$8&lt;9/24,CW$8&gt;=17/24),"△","〇")))</f>
        <v>〇</v>
      </c>
      <c r="CX101" s="10" t="str">
        <f>IF(OR(CX$9="×",CX$10="×"),"×",IF(SUMIFS(データ_フィールド施設!AC$5:AC$1048576,データ_フィールド施設!$J$5:$J$1048576,$J101)&gt;=100,"×",IF(OR(CX$8&lt;9/24,CX$8&gt;=17/24),"△","〇")))</f>
        <v>〇</v>
      </c>
      <c r="CY101" s="10" t="str">
        <f ca="1">IF(OR(CY$9="×",CY$10="×"),"×",IF(SUMIFS(データ_フィールド施設!AD$5:AD$1048576,データ_フィールド施設!$J$5:$J$1048576,$J101)&gt;=100,"×",IF(OR(CY$8&lt;9/24,CY$8&gt;=17/24),"△","〇")))</f>
        <v>×</v>
      </c>
      <c r="CZ101" s="10" t="str">
        <f>IF(OR(CZ$9="×",CZ$10="×"),"×",IF(SUMIFS(データ_フィールド施設!AE$5:AE$1048576,データ_フィールド施設!$J$5:$J$1048576,$J101)&gt;=100,"×",IF(OR(CZ$8&lt;9/24,CZ$8&gt;=17/24),"△","〇")))</f>
        <v>△</v>
      </c>
      <c r="DA101" s="10" t="str">
        <f>IF(OR(DA$9="×",DA$10="×"),"×",IF(SUMIFS(データ_フィールド施設!AF$5:AF$1048576,データ_フィールド施設!$J$5:$J$1048576,$J101)&gt;=100,"×",IF(OR(DA$8&lt;9/24,DA$8&gt;=17/24),"△","〇")))</f>
        <v>△</v>
      </c>
      <c r="DB101" s="10" t="str">
        <f>IF(OR(DB$9="×",DB$10="×"),"×",IF(SUMIFS(データ_フィールド施設!AG$5:AG$1048576,データ_フィールド施設!$J$5:$J$1048576,$J101)&gt;=100,"×",IF(OR(DB$8&lt;9/24,DB$8&gt;=17/24),"△","〇")))</f>
        <v>△</v>
      </c>
      <c r="DC101" s="10" t="str">
        <f ca="1">IF(OR(DC$9="×",DC$10="×"),"×",IF(SUMIFS(データ_フィールド施設!AH$5:AH$1048576,データ_フィールド施設!$J$5:$J$1048576,$J101)&gt;=100,"×",IF(OR(DC$8&lt;9/24,DC$8&gt;=17/24),"△","〇")))</f>
        <v>△</v>
      </c>
      <c r="DD101" s="10" t="str">
        <f>IF(OR(DD$9="×",DD$10="×"),"×",IF(SUMIFS(データ_フィールド施設!AI$5:AI$1048576,データ_フィールド施設!$J$5:$J$1048576,$J101)&gt;=100,"×",IF(OR(DD$8&lt;9/24,DD$8&gt;=17/24),"△","〇")))</f>
        <v>△</v>
      </c>
      <c r="DE101" s="10" t="str">
        <f>IF(OR(DE$9="×",DE$10="×"),"×",IF(SUMIFS(データ_フィールド施設!AJ$5:AJ$1048576,データ_フィールド施設!$J$5:$J$1048576,$J101)&gt;=100,"×",IF(OR(DE$8&lt;9/24,DE$8&gt;=17/24),"△","〇")))</f>
        <v>△</v>
      </c>
      <c r="DF101" s="10" t="str">
        <f ca="1">IF(OR(DF$9="×",DF$10="×"),"×",IF(SUMIFS(OFFSET(データ_フィールド施設!$M$5:$M$1048576,0,ROUND(N$8*24,1)),データ_フィールド施設!$J$5:$J$1048576,$K101)&gt;=100,"×",IF(OR(DF$8&lt;9/24,DF$8&gt;=17/24),"△","〇")))</f>
        <v>△</v>
      </c>
      <c r="DG101" s="10" t="str">
        <f ca="1">IF(OR(DG$9="×",DG$10="×"),"×",IF(SUMIFS(データ_フィールド施設!N$5:N$1048576,データ_フィールド施設!$J$5:$J$1048576,$K101)&gt;=100,"×",IF(OR(DG$8&lt;9/24,DG$8&gt;=17/24),"△","〇")))</f>
        <v>△</v>
      </c>
      <c r="DH101" s="10" t="str">
        <f ca="1">IF(OR(DH$9="×",DH$10="×"),"×",IF(SUMIFS(データ_フィールド施設!O$5:O$1048576,データ_フィールド施設!$J$5:$J$1048576,$K101)&gt;=100,"×",IF(OR(DH$8&lt;9/24,DH$8&gt;=17/24),"△","〇")))</f>
        <v>△</v>
      </c>
      <c r="DI101" s="10" t="str">
        <f ca="1">IF(OR(DI$9="×",DI$10="×"),"×",IF(SUMIFS(データ_フィールド施設!P$5:P$1048576,データ_フィールド施設!$J$5:$J$1048576,$K101)&gt;=100,"×",IF(OR(DI$8&lt;9/24,DI$8&gt;=17/24),"△","〇")))</f>
        <v>△</v>
      </c>
      <c r="DJ101" s="10" t="str">
        <f ca="1">IF(OR(DJ$9="×",DJ$10="×"),"×",IF(SUMIFS(データ_フィールド施設!Q$5:Q$1048576,データ_フィールド施設!$J$5:$J$1048576,$K101)&gt;=100,"×",IF(OR(DJ$8&lt;9/24,DJ$8&gt;=17/24),"△","〇")))</f>
        <v>△</v>
      </c>
      <c r="DK101" s="10" t="str">
        <f ca="1">IF(OR(DK$9="×",DK$10="×"),"×",IF(SUMIFS(データ_フィールド施設!R$5:R$1048576,データ_フィールド施設!$J$5:$J$1048576,$K101)&gt;=100,"×",IF(OR(DK$8&lt;9/24,DK$8&gt;=17/24),"△","〇")))</f>
        <v>△</v>
      </c>
      <c r="DL101" s="10" t="str">
        <f ca="1">IF(OR(DL$9="×",DL$10="×"),"×",IF(SUMIFS(データ_フィールド施設!S$5:S$1048576,データ_フィールド施設!$J$5:$J$1048576,$K101)&gt;=100,"×",IF(OR(DL$8&lt;9/24,DL$8&gt;=17/24),"△","〇")))</f>
        <v>×</v>
      </c>
      <c r="DM101" s="10" t="str">
        <f>IF(OR(DM$9="×",DM$10="×"),"×",IF(SUMIFS(データ_フィールド施設!T$5:T$1048576,データ_フィールド施設!$J$5:$J$1048576,$K101)&gt;=100,"×",IF(OR(DM$8&lt;9/24,DM$8&gt;=17/24),"△","〇")))</f>
        <v>△</v>
      </c>
      <c r="DN101" s="10" t="str">
        <f>IF(OR(DN$9="×",DN$10="×"),"×",IF(SUMIFS(データ_フィールド施設!U$5:U$1048576,データ_フィールド施設!$J$5:$J$1048576,$K101)&gt;=100,"×",IF(OR(DN$8&lt;9/24,DN$8&gt;=17/24),"△","〇")))</f>
        <v>△</v>
      </c>
      <c r="DO101" s="10" t="str">
        <f ca="1">IF(OR(DO$9="×",DO$10="×"),"×",IF(SUMIFS(データ_フィールド施設!V$5:V$1048576,データ_フィールド施設!$J$5:$J$1048576,$K101)&gt;=100,"×",IF(OR(DO$8&lt;9/24,DO$8&gt;=17/24),"△","〇")))</f>
        <v>×</v>
      </c>
      <c r="DP101" s="10" t="str">
        <f>IF(OR(DP$9="×",DP$10="×"),"×",IF(SUMIFS(データ_フィールド施設!W$5:W$1048576,データ_フィールド施設!$J$5:$J$1048576,$K101)&gt;=100,"×",IF(OR(DP$8&lt;9/24,DP$8&gt;=17/24),"△","〇")))</f>
        <v>〇</v>
      </c>
      <c r="DQ101" s="10" t="str">
        <f>IF(OR(DQ$9="×",DQ$10="×"),"×",IF(SUMIFS(データ_フィールド施設!X$5:X$1048576,データ_フィールド施設!$J$5:$J$1048576,$K101)&gt;=100,"×",IF(OR(DQ$8&lt;9/24,DQ$8&gt;=17/24),"△","〇")))</f>
        <v>〇</v>
      </c>
      <c r="DR101" s="10" t="str">
        <f>IF(OR(DR$9="×",DR$10="×"),"×",IF(SUMIFS(データ_フィールド施設!Y$5:Y$1048576,データ_フィールド施設!$J$5:$J$1048576,$K101)&gt;=100,"×",IF(OR(DR$8&lt;9/24,DR$8&gt;=17/24),"△","〇")))</f>
        <v>〇</v>
      </c>
      <c r="DS101" s="10" t="str">
        <f ca="1">IF(OR(DS$9="×",DS$10="×"),"×",IF(SUMIFS(データ_フィールド施設!Z$5:Z$1048576,データ_フィールド施設!$J$5:$J$1048576,$K101)&gt;=100,"×",IF(OR(DS$8&lt;9/24,DS$8&gt;=17/24),"△","〇")))</f>
        <v>×</v>
      </c>
      <c r="DT101" s="10" t="str">
        <f>IF(OR(DT$9="×",DT$10="×"),"×",IF(SUMIFS(データ_フィールド施設!AA$5:AA$1048576,データ_フィールド施設!$J$5:$J$1048576,$K101)&gt;=100,"×",IF(OR(DT$8&lt;9/24,DT$8&gt;=17/24),"△","〇")))</f>
        <v>〇</v>
      </c>
      <c r="DU101" s="10" t="str">
        <f>IF(OR(DU$9="×",DU$10="×"),"×",IF(SUMIFS(データ_フィールド施設!AB$5:AB$1048576,データ_フィールド施設!$J$5:$J$1048576,$K101)&gt;=100,"×",IF(OR(DU$8&lt;9/24,DU$8&gt;=17/24),"△","〇")))</f>
        <v>〇</v>
      </c>
      <c r="DV101" s="10" t="str">
        <f>IF(OR(DV$9="×",DV$10="×"),"×",IF(SUMIFS(データ_フィールド施設!AC$5:AC$1048576,データ_フィールド施設!$J$5:$J$1048576,$K101)&gt;=100,"×",IF(OR(DV$8&lt;9/24,DV$8&gt;=17/24),"△","〇")))</f>
        <v>〇</v>
      </c>
      <c r="DW101" s="10" t="str">
        <f ca="1">IF(OR(DW$9="×",DW$10="×"),"×",IF(SUMIFS(データ_フィールド施設!AD$5:AD$1048576,データ_フィールド施設!$J$5:$J$1048576,$K101)&gt;=100,"×",IF(OR(DW$8&lt;9/24,DW$8&gt;=17/24),"△","〇")))</f>
        <v>×</v>
      </c>
      <c r="DX101" s="10" t="str">
        <f>IF(OR(DX$9="×",DX$10="×"),"×",IF(SUMIFS(データ_フィールド施設!AE$5:AE$1048576,データ_フィールド施設!$J$5:$J$1048576,$K101)&gt;=100,"×",IF(OR(DX$8&lt;9/24,DX$8&gt;=17/24),"△","〇")))</f>
        <v>△</v>
      </c>
      <c r="DY101" s="10" t="str">
        <f>IF(OR(DY$9="×",DY$10="×"),"×",IF(SUMIFS(データ_フィールド施設!AF$5:AF$1048576,データ_フィールド施設!$J$5:$J$1048576,$K101)&gt;=100,"×",IF(OR(DY$8&lt;9/24,DY$8&gt;=17/24),"△","〇")))</f>
        <v>△</v>
      </c>
      <c r="DZ101" s="10" t="str">
        <f>IF(OR(DZ$9="×",DZ$10="×"),"×",IF(SUMIFS(データ_フィールド施設!AG$5:AG$1048576,データ_フィールド施設!$J$5:$J$1048576,$K101)&gt;=100,"×",IF(OR(DZ$8&lt;9/24,DZ$8&gt;=17/24),"△","〇")))</f>
        <v>△</v>
      </c>
      <c r="EA101" s="10" t="str">
        <f ca="1">IF(OR(EA$9="×",EA$10="×"),"×",IF(SUMIFS(データ_フィールド施設!AH$5:AH$1048576,データ_フィールド施設!$J$5:$J$1048576,$K101)&gt;=100,"×",IF(OR(EA$8&lt;9/24,EA$8&gt;=17/24),"△","〇")))</f>
        <v>△</v>
      </c>
      <c r="EB101" s="10" t="str">
        <f>IF(OR(EB$9="×",EB$10="×"),"×",IF(SUMIFS(データ_フィールド施設!AI$5:AI$1048576,データ_フィールド施設!$J$5:$J$1048576,$K101)&gt;=100,"×",IF(OR(EB$8&lt;9/24,EB$8&gt;=17/24),"△","〇")))</f>
        <v>△</v>
      </c>
      <c r="EC101" s="10" t="str">
        <f>IF(OR(EC$9="×",EC$10="×"),"×",IF(SUMIFS(データ_フィールド施設!AJ$5:AJ$1048576,データ_フィールド施設!$J$5:$J$1048576,$K101)&gt;=100,"×",IF(OR(EC$8&lt;9/24,EC$8&gt;=17/24),"△","〇")))</f>
        <v>△</v>
      </c>
      <c r="ED101" s="10" t="str">
        <f ca="1">IF(OR(ED$9="×",ED$10="×"),"×",IF(SUMIFS(OFFSET(データ_フィールド施設!$M$5:$M$1048576,0,ROUND(N$8*24,1)),データ_フィールド施設!$J$5:$J$1048576,$L101)&gt;=100,"×",IF(OR(ED$8&lt;9/24,ED$8&gt;=17/24),"△","〇")))</f>
        <v>×</v>
      </c>
      <c r="EE101" s="10" t="str">
        <f ca="1">IF(OR(EE$9="×",EE$10="×"),"×",IF(SUMIFS(データ_フィールド施設!N$5:N$1048576,データ_フィールド施設!$J$5:$J$1048576,$L101)&gt;=100,"×",IF(OR(EE$8&lt;9/24,EE$8&gt;=17/24),"△","〇")))</f>
        <v>×</v>
      </c>
      <c r="EF101" s="10" t="str">
        <f ca="1">IF(OR(EF$9="×",EF$10="×"),"×",IF(SUMIFS(データ_フィールド施設!O$5:O$1048576,データ_フィールド施設!$J$5:$J$1048576,$L101)&gt;=100,"×",IF(OR(EF$8&lt;9/24,EF$8&gt;=17/24),"△","〇")))</f>
        <v>×</v>
      </c>
      <c r="EG101" s="10" t="str">
        <f ca="1">IF(OR(EG$9="×",EG$10="×"),"×",IF(SUMIFS(データ_フィールド施設!P$5:P$1048576,データ_フィールド施設!$J$5:$J$1048576,$L101)&gt;=100,"×",IF(OR(EG$8&lt;9/24,EG$8&gt;=17/24),"△","〇")))</f>
        <v>×</v>
      </c>
      <c r="EH101" s="10" t="str">
        <f ca="1">IF(OR(EH$9="×",EH$10="×"),"×",IF(SUMIFS(データ_フィールド施設!Q$5:Q$1048576,データ_フィールド施設!$J$5:$J$1048576,$L101)&gt;=100,"×",IF(OR(EH$8&lt;9/24,EH$8&gt;=17/24),"△","〇")))</f>
        <v>×</v>
      </c>
      <c r="EI101" s="10" t="str">
        <f ca="1">IF(OR(EI$9="×",EI$10="×"),"×",IF(SUMIFS(データ_フィールド施設!R$5:R$1048576,データ_フィールド施設!$J$5:$J$1048576,$L101)&gt;=100,"×",IF(OR(EI$8&lt;9/24,EI$8&gt;=17/24),"△","〇")))</f>
        <v>×</v>
      </c>
      <c r="EJ101" s="10" t="str">
        <f ca="1">IF(OR(EJ$9="×",EJ$10="×"),"×",IF(SUMIFS(データ_フィールド施設!S$5:S$1048576,データ_フィールド施設!$J$5:$J$1048576,$L101)&gt;=100,"×",IF(OR(EJ$8&lt;9/24,EJ$8&gt;=17/24),"△","〇")))</f>
        <v>×</v>
      </c>
      <c r="EK101" s="10" t="str">
        <f>IF(OR(EK$9="×",EK$10="×"),"×",IF(SUMIFS(データ_フィールド施設!T$5:T$1048576,データ_フィールド施設!$J$5:$J$1048576,$L101)&gt;=100,"×",IF(OR(EK$8&lt;9/24,EK$8&gt;=17/24),"△","〇")))</f>
        <v>△</v>
      </c>
      <c r="EL101" s="10" t="str">
        <f>IF(OR(EL$9="×",EL$10="×"),"×",IF(SUMIFS(データ_フィールド施設!U$5:U$1048576,データ_フィールド施設!$J$5:$J$1048576,$L101)&gt;=100,"×",IF(OR(EL$8&lt;9/24,EL$8&gt;=17/24),"△","〇")))</f>
        <v>△</v>
      </c>
      <c r="EM101" s="10" t="str">
        <f ca="1">IF(OR(EM$9="×",EM$10="×"),"×",IF(SUMIFS(データ_フィールド施設!V$5:V$1048576,データ_フィールド施設!$J$5:$J$1048576,$L101)&gt;=100,"×",IF(OR(EM$8&lt;9/24,EM$8&gt;=17/24),"△","〇")))</f>
        <v>×</v>
      </c>
      <c r="EN101" s="10" t="str">
        <f>IF(OR(EN$9="×",EN$10="×"),"×",IF(SUMIFS(データ_フィールド施設!W$5:W$1048576,データ_フィールド施設!$J$5:$J$1048576,$L101)&gt;=100,"×",IF(OR(EN$8&lt;9/24,EN$8&gt;=17/24),"△","〇")))</f>
        <v>〇</v>
      </c>
      <c r="EO101" s="10" t="str">
        <f>IF(OR(EO$9="×",EO$10="×"),"×",IF(SUMIFS(データ_フィールド施設!X$5:X$1048576,データ_フィールド施設!$J$5:$J$1048576,$L101)&gt;=100,"×",IF(OR(EO$8&lt;9/24,EO$8&gt;=17/24),"△","〇")))</f>
        <v>〇</v>
      </c>
      <c r="EP101" s="10" t="str">
        <f>IF(OR(EP$9="×",EP$10="×"),"×",IF(SUMIFS(データ_フィールド施設!Y$5:Y$1048576,データ_フィールド施設!$J$5:$J$1048576,$L101)&gt;=100,"×",IF(OR(EP$8&lt;9/24,EP$8&gt;=17/24),"△","〇")))</f>
        <v>〇</v>
      </c>
      <c r="EQ101" s="10" t="str">
        <f ca="1">IF(OR(EQ$9="×",EQ$10="×"),"×",IF(SUMIFS(データ_フィールド施設!Z$5:Z$1048576,データ_フィールド施設!$J$5:$J$1048576,$L101)&gt;=100,"×",IF(OR(EQ$8&lt;9/24,EQ$8&gt;=17/24),"△","〇")))</f>
        <v>×</v>
      </c>
      <c r="ER101" s="10" t="str">
        <f>IF(OR(ER$9="×",ER$10="×"),"×",IF(SUMIFS(データ_フィールド施設!AA$5:AA$1048576,データ_フィールド施設!$J$5:$J$1048576,$L101)&gt;=100,"×",IF(OR(ER$8&lt;9/24,ER$8&gt;=17/24),"△","〇")))</f>
        <v>〇</v>
      </c>
      <c r="ES101" s="10" t="str">
        <f>IF(OR(ES$9="×",ES$10="×"),"×",IF(SUMIFS(データ_フィールド施設!AB$5:AB$1048576,データ_フィールド施設!$J$5:$J$1048576,$L101)&gt;=100,"×",IF(OR(ES$8&lt;9/24,ES$8&gt;=17/24),"△","〇")))</f>
        <v>〇</v>
      </c>
      <c r="ET101" s="10" t="str">
        <f>IF(OR(ET$9="×",ET$10="×"),"×",IF(SUMIFS(データ_フィールド施設!AC$5:AC$1048576,データ_フィールド施設!$J$5:$J$1048576,$L101)&gt;=100,"×",IF(OR(ET$8&lt;9/24,ET$8&gt;=17/24),"△","〇")))</f>
        <v>〇</v>
      </c>
      <c r="EU101" s="10" t="str">
        <f ca="1">IF(OR(EU$9="×",EU$10="×"),"×",IF(SUMIFS(データ_フィールド施設!AD$5:AD$1048576,データ_フィールド施設!$J$5:$J$1048576,$L101)&gt;=100,"×",IF(OR(EU$8&lt;9/24,EU$8&gt;=17/24),"△","〇")))</f>
        <v>×</v>
      </c>
      <c r="EV101" s="10" t="str">
        <f>IF(OR(EV$9="×",EV$10="×"),"×",IF(SUMIFS(データ_フィールド施設!AE$5:AE$1048576,データ_フィールド施設!$J$5:$J$1048576,$L101)&gt;=100,"×",IF(OR(EV$8&lt;9/24,EV$8&gt;=17/24),"△","〇")))</f>
        <v>△</v>
      </c>
      <c r="EW101" s="10" t="str">
        <f>IF(OR(EW$9="×",EW$10="×"),"×",IF(SUMIFS(データ_フィールド施設!AF$5:AF$1048576,データ_フィールド施設!$J$5:$J$1048576,$L101)&gt;=100,"×",IF(OR(EW$8&lt;9/24,EW$8&gt;=17/24),"△","〇")))</f>
        <v>△</v>
      </c>
      <c r="EX101" s="10" t="str">
        <f>IF(OR(EX$9="×",EX$10="×"),"×",IF(SUMIFS(データ_フィールド施設!AG$5:AG$1048576,データ_フィールド施設!$J$5:$J$1048576,$L101)&gt;=100,"×",IF(OR(EX$8&lt;9/24,EX$8&gt;=17/24),"△","〇")))</f>
        <v>△</v>
      </c>
      <c r="EY101" s="10" t="str">
        <f ca="1">IF(OR(EY$9="×",EY$10="×"),"×",IF(SUMIFS(データ_フィールド施設!AH$5:AH$1048576,データ_フィールド施設!$J$5:$J$1048576,$L101)&gt;=100,"×",IF(OR(EY$8&lt;9/24,EY$8&gt;=17/24),"△","〇")))</f>
        <v>×</v>
      </c>
      <c r="EZ101" s="10" t="str">
        <f>IF(OR(EZ$9="×",EZ$10="×"),"×",IF(SUMIFS(データ_フィールド施設!AI$5:AI$1048576,データ_フィールド施設!$J$5:$J$1048576,$L101)&gt;=100,"×",IF(OR(EZ$8&lt;9/24,EZ$8&gt;=17/24),"△","〇")))</f>
        <v>△</v>
      </c>
      <c r="FA101" s="10" t="str">
        <f>IF(OR(FA$9="×",FA$10="×"),"×",IF(SUMIFS(データ_フィールド施設!AJ$5:AJ$1048576,データ_フィールド施設!$J$5:$J$1048576,$L101)&gt;=100,"×",IF(OR(FA$8&lt;9/24,FA$8&gt;=17/24),"△","〇")))</f>
        <v>△</v>
      </c>
      <c r="FB101" s="10" t="str">
        <f ca="1">IF(FB$9="×","×",IF(SUMIFS(OFFSET(データ_フィールド施設!$M$5:$M$1048576,0,ROUND(N$8*24,1)),データ_フィールド施設!$J$5:$J$1048576,$M101)&gt;=100,"×",IF(OR(FB$8&lt;9/24,FB$8&gt;=17/24),"△","〇")))</f>
        <v>×</v>
      </c>
      <c r="FC101" s="10" t="str">
        <f ca="1">IF(FC$9="×","×",IF(SUMIFS(データ_フィールド施設!N$5:N$1048576,データ_フィールド施設!$J$5:$J$1048576,$M101)&gt;=100,"×",IF(OR(FC$8&lt;9/24,FC$8&gt;=17/24),"△","〇")))</f>
        <v>×</v>
      </c>
      <c r="FD101" s="10" t="str">
        <f ca="1">IF(FD$9="×","×",IF(SUMIFS(データ_フィールド施設!O$5:O$1048576,データ_フィールド施設!$J$5:$J$1048576,$M101)&gt;=100,"×",IF(OR(FD$8&lt;9/24,FD$8&gt;=17/24),"△","〇")))</f>
        <v>×</v>
      </c>
      <c r="FE101" s="10" t="str">
        <f ca="1">IF(FE$9="×","×",IF(SUMIFS(データ_フィールド施設!P$5:P$1048576,データ_フィールド施設!$J$5:$J$1048576,$M101)&gt;=100,"×",IF(OR(FE$8&lt;9/24,FE$8&gt;=17/24),"△","〇")))</f>
        <v>×</v>
      </c>
      <c r="FF101" s="10" t="str">
        <f ca="1">IF(FF$9="×","×",IF(SUMIFS(データ_フィールド施設!Q$5:Q$1048576,データ_フィールド施設!$J$5:$J$1048576,$M101)&gt;=100,"×",IF(OR(FF$8&lt;9/24,FF$8&gt;=17/24),"△","〇")))</f>
        <v>×</v>
      </c>
      <c r="FG101" s="10" t="str">
        <f ca="1">IF(FG$9="×","×",IF(SUMIFS(データ_フィールド施設!R$5:R$1048576,データ_フィールド施設!$J$5:$J$1048576,$M101)&gt;=100,"×",IF(OR(FG$8&lt;9/24,FG$8&gt;=17/24),"△","〇")))</f>
        <v>×</v>
      </c>
      <c r="FH101" s="10" t="str">
        <f ca="1">IF(FH$9="×","×",IF(SUMIFS(データ_フィールド施設!S$5:S$1048576,データ_フィールド施設!$J$5:$J$1048576,$M101)&gt;=100,"×",IF(OR(FH$8&lt;9/24,FH$8&gt;=17/24),"△","〇")))</f>
        <v>×</v>
      </c>
      <c r="FI101" s="10" t="str">
        <f>IF(FI$9="×","×",IF(SUMIFS(データ_フィールド施設!T$5:T$1048576,データ_フィールド施設!$J$5:$J$1048576,$M101)&gt;=100,"×",IF(OR(FI$8&lt;9/24,FI$8&gt;=17/24),"△","〇")))</f>
        <v>△</v>
      </c>
      <c r="FJ101" s="10" t="str">
        <f>IF(FJ$9="×","×",IF(SUMIFS(データ_フィールド施設!U$5:U$1048576,データ_フィールド施設!$J$5:$J$1048576,$M101)&gt;=100,"×",IF(OR(FJ$8&lt;9/24,FJ$8&gt;=17/24),"△","〇")))</f>
        <v>△</v>
      </c>
      <c r="FK101" s="10" t="str">
        <f ca="1">IF(FK$9="×","×",IF(SUMIFS(データ_フィールド施設!V$5:V$1048576,データ_フィールド施設!$J$5:$J$1048576,$M101)&gt;=100,"×",IF(OR(FK$8&lt;9/24,FK$8&gt;=17/24),"△","〇")))</f>
        <v>×</v>
      </c>
      <c r="FL101" s="10" t="str">
        <f>IF(FL$9="×","×",IF(SUMIFS(データ_フィールド施設!W$5:W$1048576,データ_フィールド施設!$J$5:$J$1048576,$M101)&gt;=100,"×",IF(OR(FL$8&lt;9/24,FL$8&gt;=17/24),"△","〇")))</f>
        <v>〇</v>
      </c>
      <c r="FM101" s="10" t="str">
        <f>IF(FM$9="×","×",IF(SUMIFS(データ_フィールド施設!X$5:X$1048576,データ_フィールド施設!$J$5:$J$1048576,$M101)&gt;=100,"×",IF(OR(FM$8&lt;9/24,FM$8&gt;=17/24),"△","〇")))</f>
        <v>〇</v>
      </c>
      <c r="FN101" s="10" t="str">
        <f>IF(FN$9="×","×",IF(SUMIFS(データ_フィールド施設!Y$5:Y$1048576,データ_フィールド施設!$J$5:$J$1048576,$M101)&gt;=100,"×",IF(OR(FN$8&lt;9/24,FN$8&gt;=17/24),"△","〇")))</f>
        <v>〇</v>
      </c>
      <c r="FO101" s="10" t="str">
        <f ca="1">IF(FO$9="×","×",IF(SUMIFS(データ_フィールド施設!Z$5:Z$1048576,データ_フィールド施設!$J$5:$J$1048576,$M101)&gt;=100,"×",IF(OR(FO$8&lt;9/24,FO$8&gt;=17/24),"△","〇")))</f>
        <v>×</v>
      </c>
      <c r="FP101" s="10" t="str">
        <f>IF(FP$9="×","×",IF(SUMIFS(データ_フィールド施設!AA$5:AA$1048576,データ_フィールド施設!$J$5:$J$1048576,$M101)&gt;=100,"×",IF(OR(FP$8&lt;9/24,FP$8&gt;=17/24),"△","〇")))</f>
        <v>〇</v>
      </c>
      <c r="FQ101" s="10" t="str">
        <f>IF(FQ$9="×","×",IF(SUMIFS(データ_フィールド施設!AB$5:AB$1048576,データ_フィールド施設!$J$5:$J$1048576,$M101)&gt;=100,"×",IF(OR(FQ$8&lt;9/24,FQ$8&gt;=17/24),"△","〇")))</f>
        <v>〇</v>
      </c>
      <c r="FR101" s="10" t="str">
        <f>IF(FR$9="×","×",IF(SUMIFS(データ_フィールド施設!AC$5:AC$1048576,データ_フィールド施設!$J$5:$J$1048576,$M101)&gt;=100,"×",IF(OR(FR$8&lt;9/24,FR$8&gt;=17/24),"△","〇")))</f>
        <v>〇</v>
      </c>
      <c r="FS101" s="10" t="str">
        <f ca="1">IF(FS$9="×","×",IF(SUMIFS(データ_フィールド施設!AD$5:AD$1048576,データ_フィールド施設!$J$5:$J$1048576,$M101)&gt;=100,"×",IF(OR(FS$8&lt;9/24,FS$8&gt;=17/24),"△","〇")))</f>
        <v>×</v>
      </c>
      <c r="FT101" s="10" t="str">
        <f>IF(FT$9="×","×",IF(SUMIFS(データ_フィールド施設!AE$5:AE$1048576,データ_フィールド施設!$J$5:$J$1048576,$M101)&gt;=100,"×",IF(OR(FT$8&lt;9/24,FT$8&gt;=17/24),"△","〇")))</f>
        <v>△</v>
      </c>
      <c r="FU101" s="10" t="str">
        <f>IF(FU$9="×","×",IF(SUMIFS(データ_フィールド施設!AF$5:AF$1048576,データ_フィールド施設!$J$5:$J$1048576,$M101)&gt;=100,"×",IF(OR(FU$8&lt;9/24,FU$8&gt;=17/24),"△","〇")))</f>
        <v>△</v>
      </c>
      <c r="FV101" s="10" t="str">
        <f>IF(FV$9="×","×",IF(SUMIFS(データ_フィールド施設!AG$5:AG$1048576,データ_フィールド施設!$J$5:$J$1048576,$M101)&gt;=100,"×",IF(OR(FV$8&lt;9/24,FV$8&gt;=17/24),"△","〇")))</f>
        <v>△</v>
      </c>
      <c r="FW101" s="10" t="str">
        <f ca="1">IF(FW$9="×","×",IF(SUMIFS(データ_フィールド施設!AH$5:AH$1048576,データ_フィールド施設!$J$5:$J$1048576,$M101)&gt;=100,"×",IF(OR(FW$8&lt;9/24,FW$8&gt;=17/24),"△","〇")))</f>
        <v>×</v>
      </c>
      <c r="FX101" s="10" t="str">
        <f>IF(FX$9="×","×",IF(SUMIFS(データ_フィールド施設!AI$5:AI$1048576,データ_フィールド施設!$J$5:$J$1048576,$M101)&gt;=100,"×",IF(OR(FX$8&lt;9/24,FX$8&gt;=17/24),"△","〇")))</f>
        <v>△</v>
      </c>
      <c r="FY101" s="10" t="str">
        <f>IF(FY$9="×","×",IF(SUMIFS(データ_フィールド施設!AJ$5:AJ$1048576,データ_フィールド施設!$J$5:$J$1048576,$M101)&gt;=100,"×",IF(OR(FY$8&lt;9/24,FY$8&gt;=17/24),"△","〇")))</f>
        <v>△</v>
      </c>
    </row>
  </sheetData>
  <sheetProtection algorithmName="SHA-512" hashValue="8ZxhpkeKdg6CUvh+9KPmkEP1Fm+lR64WF7CfWFQavMytvLn7T7ge0OpioqLXFlR4QrWm9eTBj3f2yUlmv389Xg==" saltValue="9abxvdr42GukRaxWFHwQ+Q==" spinCount="100000" sheet="1" objects="1" scenarios="1" formatColumns="0" formatRows="0" autoFilter="0"/>
  <autoFilter ref="B8:B99" xr:uid="{646157D2-792E-4272-AB41-43EC464E6282}"/>
  <mergeCells count="2459">
    <mergeCell ref="FH93:FJ93"/>
    <mergeCell ref="FW93:FY93"/>
    <mergeCell ref="FH76:FJ76"/>
    <mergeCell ref="FW76:FY76"/>
    <mergeCell ref="FH77:FJ77"/>
    <mergeCell ref="FW77:FY77"/>
    <mergeCell ref="FH78:FJ78"/>
    <mergeCell ref="FW78:FY78"/>
    <mergeCell ref="FH79:FJ79"/>
    <mergeCell ref="FW79:FY79"/>
    <mergeCell ref="FH80:FJ80"/>
    <mergeCell ref="FW80:FY80"/>
    <mergeCell ref="FH83:FJ83"/>
    <mergeCell ref="FW83:FY83"/>
    <mergeCell ref="FH84:FJ84"/>
    <mergeCell ref="FW84:FY84"/>
    <mergeCell ref="FH85:FJ85"/>
    <mergeCell ref="FW85:FY85"/>
    <mergeCell ref="FK93:FN93"/>
    <mergeCell ref="FO93:FR93"/>
    <mergeCell ref="FS93:FV93"/>
    <mergeCell ref="FK88:FN88"/>
    <mergeCell ref="FO88:FR88"/>
    <mergeCell ref="FS88:FV88"/>
    <mergeCell ref="FK89:FN89"/>
    <mergeCell ref="FO89:FR89"/>
    <mergeCell ref="FS89:FV89"/>
    <mergeCell ref="FK86:FN86"/>
    <mergeCell ref="FO86:FR86"/>
    <mergeCell ref="FS86:FV86"/>
    <mergeCell ref="FH86:FJ86"/>
    <mergeCell ref="FW86:FY86"/>
    <mergeCell ref="FH69:FJ69"/>
    <mergeCell ref="FW69:FY69"/>
    <mergeCell ref="FH70:FJ70"/>
    <mergeCell ref="FW70:FY70"/>
    <mergeCell ref="FH71:FJ71"/>
    <mergeCell ref="FW71:FY71"/>
    <mergeCell ref="FH72:FJ72"/>
    <mergeCell ref="FW72:FY72"/>
    <mergeCell ref="FH73:FJ73"/>
    <mergeCell ref="FW73:FY73"/>
    <mergeCell ref="FH74:FJ74"/>
    <mergeCell ref="FW74:FY74"/>
    <mergeCell ref="FH75:FJ75"/>
    <mergeCell ref="FW75:FY75"/>
    <mergeCell ref="FK71:FN71"/>
    <mergeCell ref="FO71:FR71"/>
    <mergeCell ref="FS71:FV71"/>
    <mergeCell ref="FK72:FN72"/>
    <mergeCell ref="FO72:FR72"/>
    <mergeCell ref="FS72:FV72"/>
    <mergeCell ref="FK69:FN69"/>
    <mergeCell ref="FO69:FR69"/>
    <mergeCell ref="FS69:FV69"/>
    <mergeCell ref="FK70:FN70"/>
    <mergeCell ref="FO70:FR70"/>
    <mergeCell ref="FS70:FV70"/>
    <mergeCell ref="FS75:FV75"/>
    <mergeCell ref="FK73:FN73"/>
    <mergeCell ref="FO73:FR73"/>
    <mergeCell ref="FS73:FV73"/>
    <mergeCell ref="FK74:FN74"/>
    <mergeCell ref="FO74:FR74"/>
    <mergeCell ref="FH60:FJ60"/>
    <mergeCell ref="FW60:FY60"/>
    <mergeCell ref="FH61:FJ61"/>
    <mergeCell ref="FW61:FY61"/>
    <mergeCell ref="FH62:FJ62"/>
    <mergeCell ref="FW62:FY62"/>
    <mergeCell ref="FH63:FJ63"/>
    <mergeCell ref="FW63:FY63"/>
    <mergeCell ref="FH64:FJ64"/>
    <mergeCell ref="FW64:FY64"/>
    <mergeCell ref="FH65:FJ65"/>
    <mergeCell ref="FW65:FY65"/>
    <mergeCell ref="FH41:FJ41"/>
    <mergeCell ref="FW41:FY41"/>
    <mergeCell ref="FH42:FJ42"/>
    <mergeCell ref="FW42:FY42"/>
    <mergeCell ref="FH43:FJ43"/>
    <mergeCell ref="FW43:FY43"/>
    <mergeCell ref="FH44:FJ44"/>
    <mergeCell ref="FW44:FY44"/>
    <mergeCell ref="FH45:FJ45"/>
    <mergeCell ref="FW45:FY45"/>
    <mergeCell ref="FH46:FJ46"/>
    <mergeCell ref="FW46:FY46"/>
    <mergeCell ref="FH47:FJ47"/>
    <mergeCell ref="FW47:FY47"/>
    <mergeCell ref="FH48:FJ48"/>
    <mergeCell ref="FW48:FY48"/>
    <mergeCell ref="FH49:FJ49"/>
    <mergeCell ref="FW49:FY49"/>
    <mergeCell ref="FK64:FN64"/>
    <mergeCell ref="FO64:FR64"/>
    <mergeCell ref="FH39:FJ39"/>
    <mergeCell ref="FW39:FY39"/>
    <mergeCell ref="FK37:FN37"/>
    <mergeCell ref="FO37:FR37"/>
    <mergeCell ref="FS37:FV37"/>
    <mergeCell ref="FH59:FJ59"/>
    <mergeCell ref="FW59:FY59"/>
    <mergeCell ref="FK52:FN52"/>
    <mergeCell ref="FO52:FR52"/>
    <mergeCell ref="FS52:FV52"/>
    <mergeCell ref="FK53:FN53"/>
    <mergeCell ref="FO53:FR53"/>
    <mergeCell ref="FS53:FV53"/>
    <mergeCell ref="FB55:FY55"/>
    <mergeCell ref="FB56:FY56"/>
    <mergeCell ref="FB57:FY57"/>
    <mergeCell ref="FB58:FY58"/>
    <mergeCell ref="FK50:FN50"/>
    <mergeCell ref="FO50:FR50"/>
    <mergeCell ref="FS50:FV50"/>
    <mergeCell ref="FK51:FN51"/>
    <mergeCell ref="FK54:FN54"/>
    <mergeCell ref="FO54:FR54"/>
    <mergeCell ref="FS54:FV54"/>
    <mergeCell ref="FK42:FN42"/>
    <mergeCell ref="FO42:FR42"/>
    <mergeCell ref="FS42:FV42"/>
    <mergeCell ref="FK43:FN43"/>
    <mergeCell ref="FK39:FN39"/>
    <mergeCell ref="FO39:FR39"/>
    <mergeCell ref="FS39:FV39"/>
    <mergeCell ref="FS48:FV48"/>
    <mergeCell ref="FH28:FJ28"/>
    <mergeCell ref="FW28:FY28"/>
    <mergeCell ref="FH29:FJ29"/>
    <mergeCell ref="FW29:FY29"/>
    <mergeCell ref="FH30:FJ30"/>
    <mergeCell ref="FW30:FY30"/>
    <mergeCell ref="FH33:FJ33"/>
    <mergeCell ref="FW33:FY33"/>
    <mergeCell ref="EJ90:EL90"/>
    <mergeCell ref="EY90:FA90"/>
    <mergeCell ref="EJ93:EL93"/>
    <mergeCell ref="EY93:FA93"/>
    <mergeCell ref="FH9:FJ9"/>
    <mergeCell ref="FW9:FY9"/>
    <mergeCell ref="FH10:FJ10"/>
    <mergeCell ref="FW10:FY10"/>
    <mergeCell ref="FH13:FJ13"/>
    <mergeCell ref="FW13:FY13"/>
    <mergeCell ref="FH14:FJ14"/>
    <mergeCell ref="FW14:FY14"/>
    <mergeCell ref="FH15:FJ15"/>
    <mergeCell ref="FW15:FY15"/>
    <mergeCell ref="FH16:FJ16"/>
    <mergeCell ref="FW16:FY16"/>
    <mergeCell ref="FH18:FJ18"/>
    <mergeCell ref="FW18:FY18"/>
    <mergeCell ref="FH35:FJ35"/>
    <mergeCell ref="FW35:FY35"/>
    <mergeCell ref="FH37:FJ37"/>
    <mergeCell ref="FW37:FY37"/>
    <mergeCell ref="FH38:FJ38"/>
    <mergeCell ref="FW38:FY38"/>
    <mergeCell ref="FH19:FJ19"/>
    <mergeCell ref="FW19:FY19"/>
    <mergeCell ref="FH20:FJ20"/>
    <mergeCell ref="FW20:FY20"/>
    <mergeCell ref="FH21:FJ21"/>
    <mergeCell ref="FW21:FY21"/>
    <mergeCell ref="FH22:FJ22"/>
    <mergeCell ref="FW22:FY22"/>
    <mergeCell ref="FH23:FJ23"/>
    <mergeCell ref="FW23:FY23"/>
    <mergeCell ref="EJ80:EL80"/>
    <mergeCell ref="EY80:FA80"/>
    <mergeCell ref="EJ83:EL83"/>
    <mergeCell ref="EY83:FA83"/>
    <mergeCell ref="EJ63:EL63"/>
    <mergeCell ref="EY63:FA63"/>
    <mergeCell ref="EJ64:EL64"/>
    <mergeCell ref="EY64:FA64"/>
    <mergeCell ref="EJ65:EL65"/>
    <mergeCell ref="EY65:FA65"/>
    <mergeCell ref="EJ69:EL69"/>
    <mergeCell ref="EY69:FA69"/>
    <mergeCell ref="EJ70:EL70"/>
    <mergeCell ref="EY70:FA70"/>
    <mergeCell ref="EJ71:EL71"/>
    <mergeCell ref="EY71:FA71"/>
    <mergeCell ref="EJ72:EL72"/>
    <mergeCell ref="EY72:FA72"/>
    <mergeCell ref="FH24:FJ24"/>
    <mergeCell ref="FW24:FY24"/>
    <mergeCell ref="FH27:FJ27"/>
    <mergeCell ref="FW27:FY27"/>
    <mergeCell ref="EJ88:EL88"/>
    <mergeCell ref="EY88:FA88"/>
    <mergeCell ref="EJ89:EL89"/>
    <mergeCell ref="EY89:FA89"/>
    <mergeCell ref="EJ73:EL73"/>
    <mergeCell ref="EY73:FA73"/>
    <mergeCell ref="EJ74:EL74"/>
    <mergeCell ref="EY74:FA74"/>
    <mergeCell ref="EJ75:EL75"/>
    <mergeCell ref="EY75:FA75"/>
    <mergeCell ref="EJ76:EL76"/>
    <mergeCell ref="EY76:FA76"/>
    <mergeCell ref="EJ77:EL77"/>
    <mergeCell ref="EY77:FA77"/>
    <mergeCell ref="EJ78:EL78"/>
    <mergeCell ref="EY78:FA78"/>
    <mergeCell ref="EJ79:EL79"/>
    <mergeCell ref="EY79:FA79"/>
    <mergeCell ref="EQ83:ET83"/>
    <mergeCell ref="EU83:EX83"/>
    <mergeCell ref="EM85:EP85"/>
    <mergeCell ref="EQ85:ET85"/>
    <mergeCell ref="EU85:EX85"/>
    <mergeCell ref="EM86:EP86"/>
    <mergeCell ref="EM78:EP78"/>
    <mergeCell ref="EQ78:ET78"/>
    <mergeCell ref="EU78:EX78"/>
    <mergeCell ref="EM75:EP75"/>
    <mergeCell ref="EQ86:ET86"/>
    <mergeCell ref="EU86:EX86"/>
    <mergeCell ref="EM83:EP83"/>
    <mergeCell ref="EM84:EP84"/>
    <mergeCell ref="EJ46:EL46"/>
    <mergeCell ref="EY46:FA46"/>
    <mergeCell ref="EJ47:EL47"/>
    <mergeCell ref="EY47:FA47"/>
    <mergeCell ref="EJ48:EL48"/>
    <mergeCell ref="EY48:FA48"/>
    <mergeCell ref="EJ49:EL49"/>
    <mergeCell ref="EY49:FA49"/>
    <mergeCell ref="EJ50:EL50"/>
    <mergeCell ref="EY50:FA50"/>
    <mergeCell ref="EJ51:EL51"/>
    <mergeCell ref="EY51:FA51"/>
    <mergeCell ref="EJ52:EL52"/>
    <mergeCell ref="EY52:FA52"/>
    <mergeCell ref="EJ53:EL53"/>
    <mergeCell ref="EY53:FA53"/>
    <mergeCell ref="EJ54:EL54"/>
    <mergeCell ref="EY54:FA54"/>
    <mergeCell ref="EM52:EP52"/>
    <mergeCell ref="EQ52:ET52"/>
    <mergeCell ref="EU52:EX52"/>
    <mergeCell ref="EM49:EP49"/>
    <mergeCell ref="EQ49:ET49"/>
    <mergeCell ref="EU49:EX49"/>
    <mergeCell ref="EM50:EP50"/>
    <mergeCell ref="EQ50:ET50"/>
    <mergeCell ref="EU50:EX50"/>
    <mergeCell ref="EM47:EP47"/>
    <mergeCell ref="EQ47:ET47"/>
    <mergeCell ref="EU47:EX47"/>
    <mergeCell ref="EM48:EP48"/>
    <mergeCell ref="EQ48:ET48"/>
    <mergeCell ref="EY41:FA41"/>
    <mergeCell ref="EJ42:EL42"/>
    <mergeCell ref="EY42:FA42"/>
    <mergeCell ref="EJ43:EL43"/>
    <mergeCell ref="EY43:FA43"/>
    <mergeCell ref="EJ44:EL44"/>
    <mergeCell ref="EY44:FA44"/>
    <mergeCell ref="EJ45:EL45"/>
    <mergeCell ref="EY45:FA45"/>
    <mergeCell ref="EM38:EP38"/>
    <mergeCell ref="EQ38:ET38"/>
    <mergeCell ref="EU38:EX38"/>
    <mergeCell ref="EQ39:ET39"/>
    <mergeCell ref="EU39:EX39"/>
    <mergeCell ref="EQ44:ET44"/>
    <mergeCell ref="EU44:EX44"/>
    <mergeCell ref="EM41:EP41"/>
    <mergeCell ref="EQ41:ET41"/>
    <mergeCell ref="EU41:EX41"/>
    <mergeCell ref="EM42:EP42"/>
    <mergeCell ref="EQ42:ET42"/>
    <mergeCell ref="EU42:EX42"/>
    <mergeCell ref="EQ43:ET43"/>
    <mergeCell ref="EU43:EX43"/>
    <mergeCell ref="EM44:EP44"/>
    <mergeCell ref="EM45:EP45"/>
    <mergeCell ref="EQ45:ET45"/>
    <mergeCell ref="EU45:EX45"/>
    <mergeCell ref="EJ30:EL30"/>
    <mergeCell ref="EY30:FA30"/>
    <mergeCell ref="EJ33:EL33"/>
    <mergeCell ref="EY33:FA33"/>
    <mergeCell ref="EJ35:EL35"/>
    <mergeCell ref="EY35:FA35"/>
    <mergeCell ref="EJ37:EL37"/>
    <mergeCell ref="EY37:FA37"/>
    <mergeCell ref="EJ21:EL21"/>
    <mergeCell ref="EY21:FA21"/>
    <mergeCell ref="EJ22:EL22"/>
    <mergeCell ref="EY22:FA22"/>
    <mergeCell ref="EJ23:EL23"/>
    <mergeCell ref="EY23:FA23"/>
    <mergeCell ref="EJ24:EL24"/>
    <mergeCell ref="EY24:FA24"/>
    <mergeCell ref="EJ27:EL27"/>
    <mergeCell ref="EY27:FA27"/>
    <mergeCell ref="EJ28:EL28"/>
    <mergeCell ref="EY28:FA28"/>
    <mergeCell ref="EM37:EP37"/>
    <mergeCell ref="EQ37:ET37"/>
    <mergeCell ref="EM22:EP22"/>
    <mergeCell ref="EQ22:ET22"/>
    <mergeCell ref="EU22:EX22"/>
    <mergeCell ref="EQ34:ET34"/>
    <mergeCell ref="EQ24:ET24"/>
    <mergeCell ref="EU24:EX24"/>
    <mergeCell ref="EM33:EP33"/>
    <mergeCell ref="EQ33:ET33"/>
    <mergeCell ref="EU33:EX33"/>
    <mergeCell ref="EM30:EP30"/>
    <mergeCell ref="DL86:DN86"/>
    <mergeCell ref="EA86:EC86"/>
    <mergeCell ref="DL87:DN87"/>
    <mergeCell ref="EA87:EC87"/>
    <mergeCell ref="DL88:DN88"/>
    <mergeCell ref="EA88:EC88"/>
    <mergeCell ref="DL89:DN89"/>
    <mergeCell ref="EA89:EC89"/>
    <mergeCell ref="DL90:DN90"/>
    <mergeCell ref="EA90:EC90"/>
    <mergeCell ref="DL93:DN93"/>
    <mergeCell ref="EA93:EC93"/>
    <mergeCell ref="EJ9:EL9"/>
    <mergeCell ref="EY9:FA9"/>
    <mergeCell ref="EJ10:EL10"/>
    <mergeCell ref="EY10:FA10"/>
    <mergeCell ref="EJ13:EL13"/>
    <mergeCell ref="EY13:FA13"/>
    <mergeCell ref="EJ14:EL14"/>
    <mergeCell ref="EY14:FA14"/>
    <mergeCell ref="EJ15:EL15"/>
    <mergeCell ref="EY15:FA15"/>
    <mergeCell ref="EJ16:EL16"/>
    <mergeCell ref="EY16:FA16"/>
    <mergeCell ref="EJ18:EL18"/>
    <mergeCell ref="EY18:FA18"/>
    <mergeCell ref="EJ19:EL19"/>
    <mergeCell ref="EY19:FA19"/>
    <mergeCell ref="EJ20:EL20"/>
    <mergeCell ref="EY20:FA20"/>
    <mergeCell ref="EJ29:EL29"/>
    <mergeCell ref="EY29:FA29"/>
    <mergeCell ref="DL76:DN76"/>
    <mergeCell ref="EA76:EC76"/>
    <mergeCell ref="DL77:DN77"/>
    <mergeCell ref="EA77:EC77"/>
    <mergeCell ref="DL78:DN78"/>
    <mergeCell ref="EA78:EC78"/>
    <mergeCell ref="DL79:DN79"/>
    <mergeCell ref="EA79:EC79"/>
    <mergeCell ref="DL80:DN80"/>
    <mergeCell ref="EA80:EC80"/>
    <mergeCell ref="DL83:DN83"/>
    <mergeCell ref="EA83:EC83"/>
    <mergeCell ref="DL84:DN84"/>
    <mergeCell ref="EA84:EC84"/>
    <mergeCell ref="DL85:DN85"/>
    <mergeCell ref="EA85:EC85"/>
    <mergeCell ref="DO83:DR83"/>
    <mergeCell ref="DS83:DV83"/>
    <mergeCell ref="DW83:DZ83"/>
    <mergeCell ref="DO80:DR80"/>
    <mergeCell ref="DS80:DV80"/>
    <mergeCell ref="DW80:DZ80"/>
    <mergeCell ref="DO78:DR78"/>
    <mergeCell ref="DS78:DV78"/>
    <mergeCell ref="DW78:DZ78"/>
    <mergeCell ref="DO79:DR79"/>
    <mergeCell ref="DS79:DV79"/>
    <mergeCell ref="DW79:DZ79"/>
    <mergeCell ref="DS81:DV81"/>
    <mergeCell ref="DW81:DZ81"/>
    <mergeCell ref="EA81:EC81"/>
    <mergeCell ref="DW77:DZ77"/>
    <mergeCell ref="DL69:DN69"/>
    <mergeCell ref="EA69:EC69"/>
    <mergeCell ref="DL70:DN70"/>
    <mergeCell ref="EA70:EC70"/>
    <mergeCell ref="DL71:DN71"/>
    <mergeCell ref="EA71:EC71"/>
    <mergeCell ref="DL72:DN72"/>
    <mergeCell ref="EA72:EC72"/>
    <mergeCell ref="DL73:DN73"/>
    <mergeCell ref="EA73:EC73"/>
    <mergeCell ref="DL74:DN74"/>
    <mergeCell ref="EA74:EC74"/>
    <mergeCell ref="DL75:DN75"/>
    <mergeCell ref="EA75:EC75"/>
    <mergeCell ref="DO71:DR71"/>
    <mergeCell ref="DS71:DV71"/>
    <mergeCell ref="DW71:DZ71"/>
    <mergeCell ref="DO72:DR72"/>
    <mergeCell ref="DS72:DV72"/>
    <mergeCell ref="DW72:DZ72"/>
    <mergeCell ref="DO69:DR69"/>
    <mergeCell ref="DS69:DV69"/>
    <mergeCell ref="DW69:DZ69"/>
    <mergeCell ref="DO70:DR70"/>
    <mergeCell ref="DS70:DV70"/>
    <mergeCell ref="DW70:DZ70"/>
    <mergeCell ref="DS74:DV74"/>
    <mergeCell ref="DW74:DZ74"/>
    <mergeCell ref="DO75:DR75"/>
    <mergeCell ref="DS75:DV75"/>
    <mergeCell ref="DW75:DZ75"/>
    <mergeCell ref="DO73:DR73"/>
    <mergeCell ref="DL64:DN64"/>
    <mergeCell ref="EA64:EC64"/>
    <mergeCell ref="DL65:DN65"/>
    <mergeCell ref="EA65:EC65"/>
    <mergeCell ref="DL41:DN41"/>
    <mergeCell ref="EA41:EC41"/>
    <mergeCell ref="DL42:DN42"/>
    <mergeCell ref="EA42:EC42"/>
    <mergeCell ref="DL43:DN43"/>
    <mergeCell ref="EA43:EC43"/>
    <mergeCell ref="DL44:DN44"/>
    <mergeCell ref="EA44:EC44"/>
    <mergeCell ref="DL45:DN45"/>
    <mergeCell ref="EA45:EC45"/>
    <mergeCell ref="DL46:DN46"/>
    <mergeCell ref="EA46:EC46"/>
    <mergeCell ref="DL47:DN47"/>
    <mergeCell ref="EA47:EC47"/>
    <mergeCell ref="DL48:DN48"/>
    <mergeCell ref="EA48:EC48"/>
    <mergeCell ref="DL49:DN49"/>
    <mergeCell ref="EA49:EC49"/>
    <mergeCell ref="DO60:DR60"/>
    <mergeCell ref="DS60:DV60"/>
    <mergeCell ref="DS50:DV50"/>
    <mergeCell ref="DW50:DZ50"/>
    <mergeCell ref="DO51:DR51"/>
    <mergeCell ref="DS51:DV51"/>
    <mergeCell ref="DW51:DZ51"/>
    <mergeCell ref="DF55:EC55"/>
    <mergeCell ref="DF56:EC56"/>
    <mergeCell ref="DF57:EC57"/>
    <mergeCell ref="DL60:DN60"/>
    <mergeCell ref="EA60:EC60"/>
    <mergeCell ref="DL61:DN61"/>
    <mergeCell ref="EA61:EC61"/>
    <mergeCell ref="DL62:DN62"/>
    <mergeCell ref="EA62:EC62"/>
    <mergeCell ref="DL63:DN63"/>
    <mergeCell ref="EA63:EC63"/>
    <mergeCell ref="DW60:DZ60"/>
    <mergeCell ref="DO61:DR61"/>
    <mergeCell ref="DS61:DV61"/>
    <mergeCell ref="DW61:DZ61"/>
    <mergeCell ref="DO59:DR59"/>
    <mergeCell ref="DS59:DV59"/>
    <mergeCell ref="DW59:DZ59"/>
    <mergeCell ref="DO52:DR52"/>
    <mergeCell ref="DS52:DV52"/>
    <mergeCell ref="DW52:DZ52"/>
    <mergeCell ref="DO53:DR53"/>
    <mergeCell ref="DS53:DV53"/>
    <mergeCell ref="DW53:DZ53"/>
    <mergeCell ref="EA52:EC52"/>
    <mergeCell ref="DL53:DN53"/>
    <mergeCell ref="EA53:EC53"/>
    <mergeCell ref="DL54:DN54"/>
    <mergeCell ref="DL59:DN59"/>
    <mergeCell ref="EA54:EC54"/>
    <mergeCell ref="EA59:EC59"/>
    <mergeCell ref="DL28:DN28"/>
    <mergeCell ref="EA28:EC28"/>
    <mergeCell ref="DL29:DN29"/>
    <mergeCell ref="EA29:EC29"/>
    <mergeCell ref="DL30:DN30"/>
    <mergeCell ref="EA30:EC30"/>
    <mergeCell ref="DL33:DN33"/>
    <mergeCell ref="EA33:EC33"/>
    <mergeCell ref="CN90:CP90"/>
    <mergeCell ref="DC90:DE90"/>
    <mergeCell ref="CN93:CP93"/>
    <mergeCell ref="DC93:DE93"/>
    <mergeCell ref="DL9:DN9"/>
    <mergeCell ref="EA9:EC9"/>
    <mergeCell ref="DL10:DN10"/>
    <mergeCell ref="EA10:EC10"/>
    <mergeCell ref="DL13:DN13"/>
    <mergeCell ref="EA13:EC13"/>
    <mergeCell ref="DL14:DN14"/>
    <mergeCell ref="EA14:EC14"/>
    <mergeCell ref="DL15:DN15"/>
    <mergeCell ref="EA15:EC15"/>
    <mergeCell ref="DL16:DN16"/>
    <mergeCell ref="EA16:EC16"/>
    <mergeCell ref="DL18:DN18"/>
    <mergeCell ref="EA18:EC18"/>
    <mergeCell ref="DL35:DN35"/>
    <mergeCell ref="EA35:EC35"/>
    <mergeCell ref="DL37:DN37"/>
    <mergeCell ref="EA37:EC37"/>
    <mergeCell ref="DL38:DN38"/>
    <mergeCell ref="EA38:EC38"/>
    <mergeCell ref="DL19:DN19"/>
    <mergeCell ref="EA19:EC19"/>
    <mergeCell ref="DL20:DN20"/>
    <mergeCell ref="EA20:EC20"/>
    <mergeCell ref="DL21:DN21"/>
    <mergeCell ref="EA21:EC21"/>
    <mergeCell ref="DL22:DN22"/>
    <mergeCell ref="EA22:EC22"/>
    <mergeCell ref="DL23:DN23"/>
    <mergeCell ref="EA23:EC23"/>
    <mergeCell ref="CN80:CP80"/>
    <mergeCell ref="DC80:DE80"/>
    <mergeCell ref="CN83:CP83"/>
    <mergeCell ref="DC83:DE83"/>
    <mergeCell ref="CN63:CP63"/>
    <mergeCell ref="DC63:DE63"/>
    <mergeCell ref="CN64:CP64"/>
    <mergeCell ref="DC64:DE64"/>
    <mergeCell ref="CN65:CP65"/>
    <mergeCell ref="DC65:DE65"/>
    <mergeCell ref="CN69:CP69"/>
    <mergeCell ref="DC69:DE69"/>
    <mergeCell ref="CN70:CP70"/>
    <mergeCell ref="DC70:DE70"/>
    <mergeCell ref="CN71:CP71"/>
    <mergeCell ref="DC71:DE71"/>
    <mergeCell ref="CN72:CP72"/>
    <mergeCell ref="DC72:DE72"/>
    <mergeCell ref="DL24:DN24"/>
    <mergeCell ref="EA24:EC24"/>
    <mergeCell ref="DL27:DN27"/>
    <mergeCell ref="EA27:EC27"/>
    <mergeCell ref="CN87:CP87"/>
    <mergeCell ref="DC87:DE87"/>
    <mergeCell ref="CN88:CP88"/>
    <mergeCell ref="DC88:DE88"/>
    <mergeCell ref="CN89:CP89"/>
    <mergeCell ref="DC89:DE89"/>
    <mergeCell ref="CN73:CP73"/>
    <mergeCell ref="DC73:DE73"/>
    <mergeCell ref="CN74:CP74"/>
    <mergeCell ref="DC74:DE74"/>
    <mergeCell ref="CN75:CP75"/>
    <mergeCell ref="DC75:DE75"/>
    <mergeCell ref="CN76:CP76"/>
    <mergeCell ref="DC76:DE76"/>
    <mergeCell ref="CN77:CP77"/>
    <mergeCell ref="DC77:DE77"/>
    <mergeCell ref="CN78:CP78"/>
    <mergeCell ref="DC78:DE78"/>
    <mergeCell ref="CN79:CP79"/>
    <mergeCell ref="DC79:DE79"/>
    <mergeCell ref="CQ86:CT86"/>
    <mergeCell ref="CU86:CX86"/>
    <mergeCell ref="CY86:DB86"/>
    <mergeCell ref="CQ83:CT83"/>
    <mergeCell ref="CU83:CX83"/>
    <mergeCell ref="CY83:DB83"/>
    <mergeCell ref="CQ84:CT84"/>
    <mergeCell ref="CU84:CX84"/>
    <mergeCell ref="CU85:CX85"/>
    <mergeCell ref="CY85:DB85"/>
    <mergeCell ref="CN85:CP85"/>
    <mergeCell ref="DC85:DE85"/>
    <mergeCell ref="CN48:CP48"/>
    <mergeCell ref="DC48:DE48"/>
    <mergeCell ref="CN49:CP49"/>
    <mergeCell ref="DC49:DE49"/>
    <mergeCell ref="CN50:CP50"/>
    <mergeCell ref="DC50:DE50"/>
    <mergeCell ref="CN51:CP51"/>
    <mergeCell ref="DC51:DE51"/>
    <mergeCell ref="CN52:CP52"/>
    <mergeCell ref="DC52:DE52"/>
    <mergeCell ref="CN53:CP53"/>
    <mergeCell ref="DC53:DE53"/>
    <mergeCell ref="CN54:CP54"/>
    <mergeCell ref="DC54:DE54"/>
    <mergeCell ref="CN59:CP59"/>
    <mergeCell ref="DC59:DE59"/>
    <mergeCell ref="CQ53:CT53"/>
    <mergeCell ref="CU53:CX53"/>
    <mergeCell ref="CY53:DB53"/>
    <mergeCell ref="CQ54:CT54"/>
    <mergeCell ref="CU54:CX54"/>
    <mergeCell ref="CY54:DB54"/>
    <mergeCell ref="CH55:DE55"/>
    <mergeCell ref="CH56:DE56"/>
    <mergeCell ref="CH57:DE57"/>
    <mergeCell ref="CH58:DE58"/>
    <mergeCell ref="CQ48:CT48"/>
    <mergeCell ref="CQ51:CT51"/>
    <mergeCell ref="CU51:CX51"/>
    <mergeCell ref="CY51:DB51"/>
    <mergeCell ref="CQ52:CT52"/>
    <mergeCell ref="CU52:CX52"/>
    <mergeCell ref="DC44:DE44"/>
    <mergeCell ref="CN45:CP45"/>
    <mergeCell ref="DC45:DE45"/>
    <mergeCell ref="CN46:CP46"/>
    <mergeCell ref="DC46:DE46"/>
    <mergeCell ref="CQ39:CT39"/>
    <mergeCell ref="CU39:CX39"/>
    <mergeCell ref="CY39:DB39"/>
    <mergeCell ref="CQ38:CT38"/>
    <mergeCell ref="CU38:CX38"/>
    <mergeCell ref="CY38:DB38"/>
    <mergeCell ref="CN47:CP47"/>
    <mergeCell ref="DC47:DE47"/>
    <mergeCell ref="CQ47:CT47"/>
    <mergeCell ref="CU47:CX47"/>
    <mergeCell ref="CY47:DB47"/>
    <mergeCell ref="CU44:CX44"/>
    <mergeCell ref="CY44:DB44"/>
    <mergeCell ref="CQ41:CT41"/>
    <mergeCell ref="CU41:CX41"/>
    <mergeCell ref="CY41:DB41"/>
    <mergeCell ref="CQ42:CT42"/>
    <mergeCell ref="CU42:CX42"/>
    <mergeCell ref="CY42:DB42"/>
    <mergeCell ref="CN21:CP21"/>
    <mergeCell ref="DC21:DE21"/>
    <mergeCell ref="CN22:CP22"/>
    <mergeCell ref="DC22:DE22"/>
    <mergeCell ref="CN23:CP23"/>
    <mergeCell ref="DC23:DE23"/>
    <mergeCell ref="CN24:CP24"/>
    <mergeCell ref="DC24:DE24"/>
    <mergeCell ref="CN27:CP27"/>
    <mergeCell ref="DC27:DE27"/>
    <mergeCell ref="CN28:CP28"/>
    <mergeCell ref="DC28:DE28"/>
    <mergeCell ref="CN29:CP29"/>
    <mergeCell ref="DC29:DE29"/>
    <mergeCell ref="CQ37:CT37"/>
    <mergeCell ref="CU37:CX37"/>
    <mergeCell ref="CY37:DB37"/>
    <mergeCell ref="CQ29:CT29"/>
    <mergeCell ref="CU29:CX29"/>
    <mergeCell ref="CY29:DB29"/>
    <mergeCell ref="CQ27:CT27"/>
    <mergeCell ref="CU27:CX27"/>
    <mergeCell ref="CQ28:CT28"/>
    <mergeCell ref="CU28:CX28"/>
    <mergeCell ref="CY28:DB28"/>
    <mergeCell ref="DC34:DE34"/>
    <mergeCell ref="CY24:DB24"/>
    <mergeCell ref="CQ21:CT21"/>
    <mergeCell ref="CU33:CX33"/>
    <mergeCell ref="CY33:DB33"/>
    <mergeCell ref="CQ30:CT30"/>
    <mergeCell ref="CU30:CX30"/>
    <mergeCell ref="BP87:BR87"/>
    <mergeCell ref="CE87:CG87"/>
    <mergeCell ref="BP88:BR88"/>
    <mergeCell ref="CE88:CG88"/>
    <mergeCell ref="BP89:BR89"/>
    <mergeCell ref="CE89:CG89"/>
    <mergeCell ref="BP90:BR90"/>
    <mergeCell ref="CE90:CG90"/>
    <mergeCell ref="BP93:BR93"/>
    <mergeCell ref="CE93:CG93"/>
    <mergeCell ref="CN9:CP9"/>
    <mergeCell ref="DC9:DE9"/>
    <mergeCell ref="CN10:CP10"/>
    <mergeCell ref="DC10:DE10"/>
    <mergeCell ref="CN13:CP13"/>
    <mergeCell ref="DC13:DE13"/>
    <mergeCell ref="CN14:CP14"/>
    <mergeCell ref="DC14:DE14"/>
    <mergeCell ref="CN15:CP15"/>
    <mergeCell ref="DC15:DE15"/>
    <mergeCell ref="CN16:CP16"/>
    <mergeCell ref="DC16:DE16"/>
    <mergeCell ref="CN18:CP18"/>
    <mergeCell ref="DC18:DE18"/>
    <mergeCell ref="CN19:CP19"/>
    <mergeCell ref="DC19:DE19"/>
    <mergeCell ref="CN20:CP20"/>
    <mergeCell ref="DC20:DE20"/>
    <mergeCell ref="CN30:CP30"/>
    <mergeCell ref="DC30:DE30"/>
    <mergeCell ref="CN33:CP33"/>
    <mergeCell ref="DC33:DE33"/>
    <mergeCell ref="CE72:CG72"/>
    <mergeCell ref="BP73:BR73"/>
    <mergeCell ref="CE73:CG73"/>
    <mergeCell ref="BP74:BR74"/>
    <mergeCell ref="CE74:CG74"/>
    <mergeCell ref="BP75:BR75"/>
    <mergeCell ref="CE75:CG75"/>
    <mergeCell ref="BP76:BR76"/>
    <mergeCell ref="CE76:CG76"/>
    <mergeCell ref="BS73:BV73"/>
    <mergeCell ref="BW73:BZ73"/>
    <mergeCell ref="CA73:CD73"/>
    <mergeCell ref="BS74:BV74"/>
    <mergeCell ref="BW74:BZ74"/>
    <mergeCell ref="CA74:CD74"/>
    <mergeCell ref="BS71:BV71"/>
    <mergeCell ref="BW71:BZ71"/>
    <mergeCell ref="CA71:CD71"/>
    <mergeCell ref="BS72:BV72"/>
    <mergeCell ref="BW72:BZ72"/>
    <mergeCell ref="CA72:CD72"/>
    <mergeCell ref="CE70:CG70"/>
    <mergeCell ref="BP71:BR71"/>
    <mergeCell ref="CE71:CG71"/>
    <mergeCell ref="BS70:BV70"/>
    <mergeCell ref="BW70:BZ70"/>
    <mergeCell ref="CA70:CD70"/>
    <mergeCell ref="BP54:BR54"/>
    <mergeCell ref="CE54:CG54"/>
    <mergeCell ref="BP59:BR59"/>
    <mergeCell ref="CA62:CD62"/>
    <mergeCell ref="BS63:BV63"/>
    <mergeCell ref="BW63:BZ63"/>
    <mergeCell ref="CA63:CD63"/>
    <mergeCell ref="BP62:BR62"/>
    <mergeCell ref="BP63:BR63"/>
    <mergeCell ref="BP64:BR64"/>
    <mergeCell ref="BP65:BR65"/>
    <mergeCell ref="BW60:BZ60"/>
    <mergeCell ref="CA60:CD60"/>
    <mergeCell ref="CA54:CD54"/>
    <mergeCell ref="BS59:BV59"/>
    <mergeCell ref="BJ56:CG56"/>
    <mergeCell ref="BJ57:CG57"/>
    <mergeCell ref="CE69:CG69"/>
    <mergeCell ref="BS69:BV69"/>
    <mergeCell ref="BW69:BZ69"/>
    <mergeCell ref="BP69:BR69"/>
    <mergeCell ref="CA69:CD69"/>
    <mergeCell ref="BW64:BZ64"/>
    <mergeCell ref="CA64:CD64"/>
    <mergeCell ref="BS65:BV65"/>
    <mergeCell ref="BP60:BR60"/>
    <mergeCell ref="CE42:CG42"/>
    <mergeCell ref="BP43:BR43"/>
    <mergeCell ref="CE43:CG43"/>
    <mergeCell ref="BP44:BR44"/>
    <mergeCell ref="CE44:CG44"/>
    <mergeCell ref="BP45:BR45"/>
    <mergeCell ref="CE45:CG45"/>
    <mergeCell ref="BP46:BR46"/>
    <mergeCell ref="CE46:CG46"/>
    <mergeCell ref="BP47:BR47"/>
    <mergeCell ref="CE47:CG47"/>
    <mergeCell ref="BP48:BR48"/>
    <mergeCell ref="CE48:CG48"/>
    <mergeCell ref="BP49:BR49"/>
    <mergeCell ref="CE49:CG49"/>
    <mergeCell ref="CA65:CD65"/>
    <mergeCell ref="BS62:BV62"/>
    <mergeCell ref="BW62:BZ62"/>
    <mergeCell ref="BP50:BR50"/>
    <mergeCell ref="CE50:CG50"/>
    <mergeCell ref="BP51:BR51"/>
    <mergeCell ref="CE51:CG51"/>
    <mergeCell ref="BP52:BR52"/>
    <mergeCell ref="CE52:CG52"/>
    <mergeCell ref="BP53:BR53"/>
    <mergeCell ref="CE53:CG53"/>
    <mergeCell ref="BW61:BZ61"/>
    <mergeCell ref="CA61:CD61"/>
    <mergeCell ref="BS52:BV52"/>
    <mergeCell ref="BW52:BZ52"/>
    <mergeCell ref="CA52:CD52"/>
    <mergeCell ref="BS53:BV53"/>
    <mergeCell ref="AR93:AT93"/>
    <mergeCell ref="BG93:BI93"/>
    <mergeCell ref="BP9:BR9"/>
    <mergeCell ref="CE9:CG9"/>
    <mergeCell ref="BP10:BR10"/>
    <mergeCell ref="CE10:CG10"/>
    <mergeCell ref="BP13:BR13"/>
    <mergeCell ref="CE13:CG13"/>
    <mergeCell ref="BP14:BR14"/>
    <mergeCell ref="CE14:CG14"/>
    <mergeCell ref="BP15:BR15"/>
    <mergeCell ref="CE15:CG15"/>
    <mergeCell ref="BP16:BR16"/>
    <mergeCell ref="CE16:CG16"/>
    <mergeCell ref="BP18:BR18"/>
    <mergeCell ref="CE18:CG18"/>
    <mergeCell ref="BP19:BR19"/>
    <mergeCell ref="CE19:CG19"/>
    <mergeCell ref="BP35:BR35"/>
    <mergeCell ref="CE35:CG35"/>
    <mergeCell ref="BP37:BR37"/>
    <mergeCell ref="CE37:CG37"/>
    <mergeCell ref="BP38:BR38"/>
    <mergeCell ref="CE38:CG38"/>
    <mergeCell ref="BP39:BR39"/>
    <mergeCell ref="CE39:CG39"/>
    <mergeCell ref="BP41:BR41"/>
    <mergeCell ref="CE41:CG41"/>
    <mergeCell ref="BS37:BV37"/>
    <mergeCell ref="BW37:BZ37"/>
    <mergeCell ref="CA37:CD37"/>
    <mergeCell ref="BP42:BR42"/>
    <mergeCell ref="CE24:CG24"/>
    <mergeCell ref="AR83:AT83"/>
    <mergeCell ref="BG83:BI83"/>
    <mergeCell ref="AR84:AT84"/>
    <mergeCell ref="BG84:BI84"/>
    <mergeCell ref="AR63:AT63"/>
    <mergeCell ref="BG63:BI63"/>
    <mergeCell ref="AR64:AT64"/>
    <mergeCell ref="BG64:BI64"/>
    <mergeCell ref="AR65:AT65"/>
    <mergeCell ref="BG65:BI65"/>
    <mergeCell ref="AR69:AT69"/>
    <mergeCell ref="BG69:BI69"/>
    <mergeCell ref="AR70:AT70"/>
    <mergeCell ref="BG70:BI70"/>
    <mergeCell ref="AR71:AT71"/>
    <mergeCell ref="BG71:BI71"/>
    <mergeCell ref="AR72:AT72"/>
    <mergeCell ref="BG72:BI72"/>
    <mergeCell ref="BP27:BR27"/>
    <mergeCell ref="CE27:CG27"/>
    <mergeCell ref="BP28:BR28"/>
    <mergeCell ref="CE28:CG28"/>
    <mergeCell ref="CE60:CG60"/>
    <mergeCell ref="CA51:CD51"/>
    <mergeCell ref="BJ58:CG58"/>
    <mergeCell ref="AR80:AT80"/>
    <mergeCell ref="BP70:BR70"/>
    <mergeCell ref="BP72:BR72"/>
    <mergeCell ref="CE59:CG59"/>
    <mergeCell ref="CA43:CD43"/>
    <mergeCell ref="BP83:BR83"/>
    <mergeCell ref="AR88:AT88"/>
    <mergeCell ref="BG88:BI88"/>
    <mergeCell ref="AR89:AT89"/>
    <mergeCell ref="BG89:BI89"/>
    <mergeCell ref="AR90:AT90"/>
    <mergeCell ref="BG90:BI90"/>
    <mergeCell ref="AR73:AT73"/>
    <mergeCell ref="BG73:BI73"/>
    <mergeCell ref="AR74:AT74"/>
    <mergeCell ref="BG74:BI74"/>
    <mergeCell ref="AR75:AT75"/>
    <mergeCell ref="BG75:BI75"/>
    <mergeCell ref="AR76:AT76"/>
    <mergeCell ref="BG76:BI76"/>
    <mergeCell ref="AR77:AT77"/>
    <mergeCell ref="BG77:BI77"/>
    <mergeCell ref="AR78:AT78"/>
    <mergeCell ref="BG78:BI78"/>
    <mergeCell ref="AR79:AT79"/>
    <mergeCell ref="BG79:BI79"/>
    <mergeCell ref="BC88:BF88"/>
    <mergeCell ref="AU85:AX85"/>
    <mergeCell ref="AU86:AX86"/>
    <mergeCell ref="AY86:BB86"/>
    <mergeCell ref="BC86:BF86"/>
    <mergeCell ref="AU83:AX83"/>
    <mergeCell ref="AY83:BB83"/>
    <mergeCell ref="BC83:BF83"/>
    <mergeCell ref="BC76:BF76"/>
    <mergeCell ref="BC84:BF84"/>
    <mergeCell ref="AU79:AX79"/>
    <mergeCell ref="AY79:BB79"/>
    <mergeCell ref="BG86:BI86"/>
    <mergeCell ref="AR87:AT87"/>
    <mergeCell ref="BG87:BI87"/>
    <mergeCell ref="AY85:BB85"/>
    <mergeCell ref="BC85:BF85"/>
    <mergeCell ref="AR85:AT85"/>
    <mergeCell ref="BG85:BI85"/>
    <mergeCell ref="AU73:AX73"/>
    <mergeCell ref="AY73:BB73"/>
    <mergeCell ref="BC73:BF73"/>
    <mergeCell ref="AU70:AX70"/>
    <mergeCell ref="AY70:BB70"/>
    <mergeCell ref="BC70:BF70"/>
    <mergeCell ref="AU71:AX71"/>
    <mergeCell ref="AY71:BB71"/>
    <mergeCell ref="BC71:BF71"/>
    <mergeCell ref="AU84:AX84"/>
    <mergeCell ref="AY84:BB84"/>
    <mergeCell ref="BC79:BF79"/>
    <mergeCell ref="AU80:AX80"/>
    <mergeCell ref="AY80:BB80"/>
    <mergeCell ref="BC80:BF80"/>
    <mergeCell ref="AU78:AX78"/>
    <mergeCell ref="AY78:BB78"/>
    <mergeCell ref="BC78:BF78"/>
    <mergeCell ref="AU75:AX75"/>
    <mergeCell ref="AY75:BB75"/>
    <mergeCell ref="BC75:BF75"/>
    <mergeCell ref="AU76:AX76"/>
    <mergeCell ref="AY76:BB76"/>
    <mergeCell ref="AL82:BI82"/>
    <mergeCell ref="AR86:AT86"/>
    <mergeCell ref="BG21:BI21"/>
    <mergeCell ref="AU41:AX41"/>
    <mergeCell ref="AY41:BB41"/>
    <mergeCell ref="AI88:AK88"/>
    <mergeCell ref="AI87:AK87"/>
    <mergeCell ref="AI51:AK51"/>
    <mergeCell ref="AI52:AK52"/>
    <mergeCell ref="AI53:AK53"/>
    <mergeCell ref="AI54:AK54"/>
    <mergeCell ref="AI59:AK59"/>
    <mergeCell ref="AI60:AK60"/>
    <mergeCell ref="AI61:AK61"/>
    <mergeCell ref="AI62:AK62"/>
    <mergeCell ref="AI63:AK63"/>
    <mergeCell ref="AI64:AK64"/>
    <mergeCell ref="AI65:AK65"/>
    <mergeCell ref="AI69:AK69"/>
    <mergeCell ref="AI70:AK70"/>
    <mergeCell ref="AI71:AK71"/>
    <mergeCell ref="BG47:BI47"/>
    <mergeCell ref="AR48:AT48"/>
    <mergeCell ref="BG48:BI48"/>
    <mergeCell ref="AR49:AT49"/>
    <mergeCell ref="BG49:BI49"/>
    <mergeCell ref="BG50:BI50"/>
    <mergeCell ref="AR51:AT51"/>
    <mergeCell ref="BG51:BI51"/>
    <mergeCell ref="BG52:BI52"/>
    <mergeCell ref="AR53:AT53"/>
    <mergeCell ref="BG53:BI53"/>
    <mergeCell ref="AR54:AT54"/>
    <mergeCell ref="BG54:BI54"/>
    <mergeCell ref="BG10:BI10"/>
    <mergeCell ref="AR13:AT13"/>
    <mergeCell ref="BG13:BI13"/>
    <mergeCell ref="AR14:AT14"/>
    <mergeCell ref="BG14:BI14"/>
    <mergeCell ref="AR15:AT15"/>
    <mergeCell ref="BG15:BI15"/>
    <mergeCell ref="AR16:AT16"/>
    <mergeCell ref="BG16:BI16"/>
    <mergeCell ref="AR18:AT18"/>
    <mergeCell ref="BG18:BI18"/>
    <mergeCell ref="AR35:AT35"/>
    <mergeCell ref="BG35:BI35"/>
    <mergeCell ref="AR37:AT37"/>
    <mergeCell ref="BG37:BI37"/>
    <mergeCell ref="AR38:AT38"/>
    <mergeCell ref="BG38:BI38"/>
    <mergeCell ref="AU35:AX35"/>
    <mergeCell ref="BG22:BI22"/>
    <mergeCell ref="AR23:AT23"/>
    <mergeCell ref="BG23:BI23"/>
    <mergeCell ref="AR19:AT19"/>
    <mergeCell ref="BG28:BI28"/>
    <mergeCell ref="AR29:AT29"/>
    <mergeCell ref="BG19:BI19"/>
    <mergeCell ref="BG20:BI20"/>
    <mergeCell ref="BC21:BF21"/>
    <mergeCell ref="AU22:AX22"/>
    <mergeCell ref="AY22:BB22"/>
    <mergeCell ref="BC22:BF22"/>
    <mergeCell ref="AU20:AX20"/>
    <mergeCell ref="AY20:BB20"/>
    <mergeCell ref="AI72:AK72"/>
    <mergeCell ref="AI73:AK73"/>
    <mergeCell ref="AI74:AK74"/>
    <mergeCell ref="AI35:AK35"/>
    <mergeCell ref="AI37:AK37"/>
    <mergeCell ref="AI38:AK38"/>
    <mergeCell ref="AI39:AK39"/>
    <mergeCell ref="AI41:AK41"/>
    <mergeCell ref="AI42:AK42"/>
    <mergeCell ref="AI43:AK43"/>
    <mergeCell ref="AI44:AK44"/>
    <mergeCell ref="AI45:AK45"/>
    <mergeCell ref="AI46:AK46"/>
    <mergeCell ref="AI47:AK47"/>
    <mergeCell ref="AR24:AT24"/>
    <mergeCell ref="BG24:BI24"/>
    <mergeCell ref="AR27:AT27"/>
    <mergeCell ref="BG27:BI27"/>
    <mergeCell ref="AR28:AT28"/>
    <mergeCell ref="BG29:BI29"/>
    <mergeCell ref="AR30:AT30"/>
    <mergeCell ref="BG30:BI30"/>
    <mergeCell ref="AR33:AT33"/>
    <mergeCell ref="BG33:BI33"/>
    <mergeCell ref="AR43:AT43"/>
    <mergeCell ref="BG43:BI43"/>
    <mergeCell ref="AR44:AT44"/>
    <mergeCell ref="AI50:AK50"/>
    <mergeCell ref="AR39:AT39"/>
    <mergeCell ref="AR41:AT41"/>
    <mergeCell ref="AR45:AT45"/>
    <mergeCell ref="AR50:AT50"/>
    <mergeCell ref="AR20:AT20"/>
    <mergeCell ref="AR21:AT21"/>
    <mergeCell ref="AR47:AT47"/>
    <mergeCell ref="AR52:AT52"/>
    <mergeCell ref="T87:V87"/>
    <mergeCell ref="T88:V88"/>
    <mergeCell ref="T89:V89"/>
    <mergeCell ref="T90:V90"/>
    <mergeCell ref="T93:V93"/>
    <mergeCell ref="AI9:AK9"/>
    <mergeCell ref="AI10:AK10"/>
    <mergeCell ref="AI13:AK13"/>
    <mergeCell ref="AI14:AK14"/>
    <mergeCell ref="AI15:AK15"/>
    <mergeCell ref="AI16:AK16"/>
    <mergeCell ref="AI18:AK18"/>
    <mergeCell ref="AI19:AK19"/>
    <mergeCell ref="AI20:AK20"/>
    <mergeCell ref="AI21:AK21"/>
    <mergeCell ref="AI22:AK22"/>
    <mergeCell ref="AI23:AK23"/>
    <mergeCell ref="AI24:AK24"/>
    <mergeCell ref="AI27:AK27"/>
    <mergeCell ref="AR22:AT22"/>
    <mergeCell ref="AI93:AK93"/>
    <mergeCell ref="AR9:AT9"/>
    <mergeCell ref="AI33:AK33"/>
    <mergeCell ref="T9:V9"/>
    <mergeCell ref="T10:V10"/>
    <mergeCell ref="T13:V13"/>
    <mergeCell ref="T64:V64"/>
    <mergeCell ref="AI84:AK84"/>
    <mergeCell ref="AI85:AK85"/>
    <mergeCell ref="AI86:AK86"/>
    <mergeCell ref="AI75:AK75"/>
    <mergeCell ref="AI76:AK76"/>
    <mergeCell ref="AI77:AK77"/>
    <mergeCell ref="AI78:AK78"/>
    <mergeCell ref="AI79:AK79"/>
    <mergeCell ref="AI80:AK80"/>
    <mergeCell ref="AI48:AK48"/>
    <mergeCell ref="T38:V38"/>
    <mergeCell ref="T39:V39"/>
    <mergeCell ref="T41:V41"/>
    <mergeCell ref="T42:V42"/>
    <mergeCell ref="T70:V70"/>
    <mergeCell ref="T71:V71"/>
    <mergeCell ref="T72:V72"/>
    <mergeCell ref="T73:V73"/>
    <mergeCell ref="T74:V74"/>
    <mergeCell ref="T75:V75"/>
    <mergeCell ref="T49:V49"/>
    <mergeCell ref="T50:V50"/>
    <mergeCell ref="T51:V51"/>
    <mergeCell ref="T52:V52"/>
    <mergeCell ref="AE84:AH84"/>
    <mergeCell ref="W85:Z85"/>
    <mergeCell ref="AA85:AD85"/>
    <mergeCell ref="AE85:AH85"/>
    <mergeCell ref="T84:V84"/>
    <mergeCell ref="T85:V85"/>
    <mergeCell ref="T86:V86"/>
    <mergeCell ref="W83:Z83"/>
    <mergeCell ref="AA83:AD83"/>
    <mergeCell ref="T14:V14"/>
    <mergeCell ref="T15:V15"/>
    <mergeCell ref="T16:V16"/>
    <mergeCell ref="T18:V18"/>
    <mergeCell ref="T19:V19"/>
    <mergeCell ref="T20:V20"/>
    <mergeCell ref="T21:V21"/>
    <mergeCell ref="T22:V22"/>
    <mergeCell ref="T23:V23"/>
    <mergeCell ref="T24:V24"/>
    <mergeCell ref="T65:V65"/>
    <mergeCell ref="T69:V69"/>
    <mergeCell ref="T43:V43"/>
    <mergeCell ref="T44:V44"/>
    <mergeCell ref="T45:V45"/>
    <mergeCell ref="T46:V46"/>
    <mergeCell ref="T47:V47"/>
    <mergeCell ref="T48:V48"/>
    <mergeCell ref="T27:V27"/>
    <mergeCell ref="T28:V28"/>
    <mergeCell ref="T29:V29"/>
    <mergeCell ref="T30:V30"/>
    <mergeCell ref="T33:V33"/>
    <mergeCell ref="T35:V35"/>
    <mergeCell ref="T37:V37"/>
    <mergeCell ref="T34:V34"/>
    <mergeCell ref="AI28:AK28"/>
    <mergeCell ref="AI29:AK29"/>
    <mergeCell ref="AI30:AK30"/>
    <mergeCell ref="T61:V61"/>
    <mergeCell ref="T62:V62"/>
    <mergeCell ref="T63:V63"/>
    <mergeCell ref="FH87:FJ87"/>
    <mergeCell ref="FW87:FY87"/>
    <mergeCell ref="FH88:FJ88"/>
    <mergeCell ref="FW88:FY88"/>
    <mergeCell ref="FH89:FJ89"/>
    <mergeCell ref="FW89:FY89"/>
    <mergeCell ref="FH90:FJ90"/>
    <mergeCell ref="FW90:FY90"/>
    <mergeCell ref="FK87:FN87"/>
    <mergeCell ref="FO87:FR87"/>
    <mergeCell ref="FS87:FV87"/>
    <mergeCell ref="FK84:FN84"/>
    <mergeCell ref="FO84:FR84"/>
    <mergeCell ref="FS84:FV84"/>
    <mergeCell ref="FK85:FN85"/>
    <mergeCell ref="FO85:FR85"/>
    <mergeCell ref="FS85:FV85"/>
    <mergeCell ref="FK76:FN76"/>
    <mergeCell ref="FO76:FR76"/>
    <mergeCell ref="FS76:FV76"/>
    <mergeCell ref="FK77:FN77"/>
    <mergeCell ref="FO77:FR77"/>
    <mergeCell ref="FS77:FV77"/>
    <mergeCell ref="FK75:FN75"/>
    <mergeCell ref="FO75:FR75"/>
    <mergeCell ref="AI89:AK89"/>
    <mergeCell ref="FO47:FR47"/>
    <mergeCell ref="FK48:FN48"/>
    <mergeCell ref="FO48:FR48"/>
    <mergeCell ref="AI90:AK90"/>
    <mergeCell ref="AR62:AT62"/>
    <mergeCell ref="BG62:BI62"/>
    <mergeCell ref="FS74:FV74"/>
    <mergeCell ref="FK90:FN90"/>
    <mergeCell ref="FO90:FR90"/>
    <mergeCell ref="FS90:FV90"/>
    <mergeCell ref="FK78:FN78"/>
    <mergeCell ref="FO78:FR78"/>
    <mergeCell ref="FS78:FV78"/>
    <mergeCell ref="FK79:FN79"/>
    <mergeCell ref="FO79:FR79"/>
    <mergeCell ref="FS79:FV79"/>
    <mergeCell ref="FK83:FN83"/>
    <mergeCell ref="FO83:FR83"/>
    <mergeCell ref="FS83:FV83"/>
    <mergeCell ref="FK80:FN80"/>
    <mergeCell ref="FO80:FR80"/>
    <mergeCell ref="FS80:FV80"/>
    <mergeCell ref="FS64:FV64"/>
    <mergeCell ref="FK65:FN65"/>
    <mergeCell ref="FO65:FR65"/>
    <mergeCell ref="FS65:FV65"/>
    <mergeCell ref="FK62:FN62"/>
    <mergeCell ref="FO62:FR62"/>
    <mergeCell ref="FS62:FV62"/>
    <mergeCell ref="FK63:FN63"/>
    <mergeCell ref="FO63:FR63"/>
    <mergeCell ref="FS63:FV63"/>
    <mergeCell ref="FK45:FN45"/>
    <mergeCell ref="FO45:FR45"/>
    <mergeCell ref="FS45:FV45"/>
    <mergeCell ref="FK60:FN60"/>
    <mergeCell ref="FO60:FR60"/>
    <mergeCell ref="FS60:FV60"/>
    <mergeCell ref="FK61:FN61"/>
    <mergeCell ref="FO61:FR61"/>
    <mergeCell ref="FS61:FV61"/>
    <mergeCell ref="FK59:FN59"/>
    <mergeCell ref="FO59:FR59"/>
    <mergeCell ref="FS59:FV59"/>
    <mergeCell ref="FS41:FV41"/>
    <mergeCell ref="FO51:FR51"/>
    <mergeCell ref="FS51:FV51"/>
    <mergeCell ref="FH50:FJ50"/>
    <mergeCell ref="FW50:FY50"/>
    <mergeCell ref="FH51:FJ51"/>
    <mergeCell ref="FW51:FY51"/>
    <mergeCell ref="FH52:FJ52"/>
    <mergeCell ref="FW52:FY52"/>
    <mergeCell ref="FH53:FJ53"/>
    <mergeCell ref="FW53:FY53"/>
    <mergeCell ref="FH54:FJ54"/>
    <mergeCell ref="FW54:FY54"/>
    <mergeCell ref="FK49:FN49"/>
    <mergeCell ref="FO49:FR49"/>
    <mergeCell ref="FS49:FV49"/>
    <mergeCell ref="FK46:FN46"/>
    <mergeCell ref="FO46:FR46"/>
    <mergeCell ref="FS46:FV46"/>
    <mergeCell ref="FK47:FN47"/>
    <mergeCell ref="FS47:FV47"/>
    <mergeCell ref="FO43:FR43"/>
    <mergeCell ref="FS43:FV43"/>
    <mergeCell ref="FK41:FN41"/>
    <mergeCell ref="FO41:FR41"/>
    <mergeCell ref="FO27:FR27"/>
    <mergeCell ref="FS27:FV27"/>
    <mergeCell ref="FK28:FN28"/>
    <mergeCell ref="FO28:FR28"/>
    <mergeCell ref="FS28:FV28"/>
    <mergeCell ref="FS22:FV22"/>
    <mergeCell ref="FK23:FN23"/>
    <mergeCell ref="FO23:FR23"/>
    <mergeCell ref="FS23:FV23"/>
    <mergeCell ref="FK24:FN24"/>
    <mergeCell ref="FO24:FR24"/>
    <mergeCell ref="FS24:FV24"/>
    <mergeCell ref="FK35:FN35"/>
    <mergeCell ref="FO35:FR35"/>
    <mergeCell ref="FS35:FV35"/>
    <mergeCell ref="FK33:FN33"/>
    <mergeCell ref="FO33:FR33"/>
    <mergeCell ref="FS33:FV33"/>
    <mergeCell ref="FK29:FN29"/>
    <mergeCell ref="FO29:FR29"/>
    <mergeCell ref="FS29:FV29"/>
    <mergeCell ref="FK30:FN30"/>
    <mergeCell ref="FO30:FR30"/>
    <mergeCell ref="FS30:FV30"/>
    <mergeCell ref="FK44:FN44"/>
    <mergeCell ref="FO44:FR44"/>
    <mergeCell ref="FS44:FV44"/>
    <mergeCell ref="FS20:FV20"/>
    <mergeCell ref="FK21:FN21"/>
    <mergeCell ref="FO21:FR21"/>
    <mergeCell ref="FS21:FV21"/>
    <mergeCell ref="FK38:FN38"/>
    <mergeCell ref="FO38:FR38"/>
    <mergeCell ref="FS38:FV38"/>
    <mergeCell ref="FS16:FV16"/>
    <mergeCell ref="FK18:FN18"/>
    <mergeCell ref="FO18:FR18"/>
    <mergeCell ref="FS18:FV18"/>
    <mergeCell ref="FK19:FN19"/>
    <mergeCell ref="FO19:FR19"/>
    <mergeCell ref="FS19:FV19"/>
    <mergeCell ref="FS14:FV14"/>
    <mergeCell ref="FK15:FN15"/>
    <mergeCell ref="FO15:FR15"/>
    <mergeCell ref="FS15:FV15"/>
    <mergeCell ref="FS9:FV9"/>
    <mergeCell ref="FK10:FN10"/>
    <mergeCell ref="FO10:FR10"/>
    <mergeCell ref="FS10:FV10"/>
    <mergeCell ref="FK13:FN13"/>
    <mergeCell ref="FO13:FR13"/>
    <mergeCell ref="FS13:FV13"/>
    <mergeCell ref="EM93:EP93"/>
    <mergeCell ref="EQ93:ET93"/>
    <mergeCell ref="EU93:EX93"/>
    <mergeCell ref="FK9:FN9"/>
    <mergeCell ref="FO9:FR9"/>
    <mergeCell ref="FK14:FN14"/>
    <mergeCell ref="FO14:FR14"/>
    <mergeCell ref="FK16:FN16"/>
    <mergeCell ref="FO16:FR16"/>
    <mergeCell ref="FK20:FN20"/>
    <mergeCell ref="FO20:FR20"/>
    <mergeCell ref="FK22:FN22"/>
    <mergeCell ref="FO22:FR22"/>
    <mergeCell ref="FK27:FN27"/>
    <mergeCell ref="EM89:EP89"/>
    <mergeCell ref="EQ89:ET89"/>
    <mergeCell ref="EU89:EX89"/>
    <mergeCell ref="EM90:EP90"/>
    <mergeCell ref="EQ90:ET90"/>
    <mergeCell ref="EU90:EX90"/>
    <mergeCell ref="EM87:EP87"/>
    <mergeCell ref="EQ87:ET87"/>
    <mergeCell ref="EM88:EP88"/>
    <mergeCell ref="EQ88:ET88"/>
    <mergeCell ref="EU88:EX88"/>
    <mergeCell ref="EQ84:ET84"/>
    <mergeCell ref="EU84:EX84"/>
    <mergeCell ref="EU87:EX87"/>
    <mergeCell ref="EM79:EP79"/>
    <mergeCell ref="EQ79:ET79"/>
    <mergeCell ref="EU79:EX79"/>
    <mergeCell ref="EM80:EP80"/>
    <mergeCell ref="EQ80:ET80"/>
    <mergeCell ref="EU80:EX80"/>
    <mergeCell ref="EQ76:ET76"/>
    <mergeCell ref="EU76:EX76"/>
    <mergeCell ref="EM77:EP77"/>
    <mergeCell ref="EQ77:ET77"/>
    <mergeCell ref="EU77:EX77"/>
    <mergeCell ref="EM81:EP81"/>
    <mergeCell ref="EQ81:ET81"/>
    <mergeCell ref="EU81:EX81"/>
    <mergeCell ref="ED82:FA82"/>
    <mergeCell ref="EJ84:EL84"/>
    <mergeCell ref="EY84:FA84"/>
    <mergeCell ref="EJ85:EL85"/>
    <mergeCell ref="EY85:FA85"/>
    <mergeCell ref="EJ86:EL86"/>
    <mergeCell ref="EY86:FA86"/>
    <mergeCell ref="EJ87:EL87"/>
    <mergeCell ref="EY87:FA87"/>
    <mergeCell ref="EM76:EP76"/>
    <mergeCell ref="EM74:EP74"/>
    <mergeCell ref="EQ74:ET74"/>
    <mergeCell ref="EU74:EX74"/>
    <mergeCell ref="ED58:FA58"/>
    <mergeCell ref="EJ59:EL59"/>
    <mergeCell ref="EY59:FA59"/>
    <mergeCell ref="EJ60:EL60"/>
    <mergeCell ref="EY60:FA60"/>
    <mergeCell ref="EJ61:EL61"/>
    <mergeCell ref="EY61:FA61"/>
    <mergeCell ref="EJ62:EL62"/>
    <mergeCell ref="EY62:FA62"/>
    <mergeCell ref="EM61:EP61"/>
    <mergeCell ref="EQ61:ET61"/>
    <mergeCell ref="EU61:EX61"/>
    <mergeCell ref="EQ70:ET70"/>
    <mergeCell ref="EU70:EX70"/>
    <mergeCell ref="EM71:EP71"/>
    <mergeCell ref="EQ71:ET71"/>
    <mergeCell ref="EU71:EX71"/>
    <mergeCell ref="EM69:EP69"/>
    <mergeCell ref="EQ69:ET69"/>
    <mergeCell ref="EU69:EX69"/>
    <mergeCell ref="EQ59:ET59"/>
    <mergeCell ref="EU59:EX59"/>
    <mergeCell ref="EM70:EP70"/>
    <mergeCell ref="EM72:EP72"/>
    <mergeCell ref="EQ72:ET72"/>
    <mergeCell ref="EU72:EX72"/>
    <mergeCell ref="EM73:EP73"/>
    <mergeCell ref="EQ73:ET73"/>
    <mergeCell ref="EU73:EX73"/>
    <mergeCell ref="EM18:EP18"/>
    <mergeCell ref="EQ18:ET18"/>
    <mergeCell ref="EU18:EX18"/>
    <mergeCell ref="EM19:EP19"/>
    <mergeCell ref="EQ19:ET19"/>
    <mergeCell ref="EU19:EX19"/>
    <mergeCell ref="EM28:EP28"/>
    <mergeCell ref="EQ28:ET28"/>
    <mergeCell ref="EU28:EX28"/>
    <mergeCell ref="EM29:EP29"/>
    <mergeCell ref="EQ29:ET29"/>
    <mergeCell ref="EU29:EX29"/>
    <mergeCell ref="EM27:EP27"/>
    <mergeCell ref="EQ27:ET27"/>
    <mergeCell ref="EU27:EX27"/>
    <mergeCell ref="EM35:EP35"/>
    <mergeCell ref="EQ35:ET35"/>
    <mergeCell ref="EU35:EX35"/>
    <mergeCell ref="EM23:EP23"/>
    <mergeCell ref="EQ23:ET23"/>
    <mergeCell ref="EM24:EP24"/>
    <mergeCell ref="EM20:EP20"/>
    <mergeCell ref="EQ20:ET20"/>
    <mergeCell ref="EU20:EX20"/>
    <mergeCell ref="EU30:EX30"/>
    <mergeCell ref="EQ30:ET30"/>
    <mergeCell ref="EM21:EP21"/>
    <mergeCell ref="EQ21:ET21"/>
    <mergeCell ref="EU21:EX21"/>
    <mergeCell ref="EU23:EX23"/>
    <mergeCell ref="DO93:DR93"/>
    <mergeCell ref="DS93:DV93"/>
    <mergeCell ref="DW93:DZ93"/>
    <mergeCell ref="DO88:DR88"/>
    <mergeCell ref="DS88:DV88"/>
    <mergeCell ref="DW88:DZ88"/>
    <mergeCell ref="DO89:DR89"/>
    <mergeCell ref="DS89:DV89"/>
    <mergeCell ref="DW89:DZ89"/>
    <mergeCell ref="DO86:DR86"/>
    <mergeCell ref="DS86:DV86"/>
    <mergeCell ref="DW86:DZ86"/>
    <mergeCell ref="DO87:DR87"/>
    <mergeCell ref="DS87:DV87"/>
    <mergeCell ref="DW87:DZ87"/>
    <mergeCell ref="DO84:DR84"/>
    <mergeCell ref="DS84:DV84"/>
    <mergeCell ref="DO90:DR90"/>
    <mergeCell ref="DW90:DZ90"/>
    <mergeCell ref="DS90:DV90"/>
    <mergeCell ref="EQ51:ET51"/>
    <mergeCell ref="EU51:EX51"/>
    <mergeCell ref="EM60:EP60"/>
    <mergeCell ref="EQ60:ET60"/>
    <mergeCell ref="EM46:EP46"/>
    <mergeCell ref="EM39:EP39"/>
    <mergeCell ref="EU48:EX48"/>
    <mergeCell ref="EU60:EX60"/>
    <mergeCell ref="EM62:EP62"/>
    <mergeCell ref="EQ62:ET62"/>
    <mergeCell ref="EU62:EX62"/>
    <mergeCell ref="EM59:EP59"/>
    <mergeCell ref="EU34:EX34"/>
    <mergeCell ref="EM54:EP54"/>
    <mergeCell ref="EQ54:ET54"/>
    <mergeCell ref="EQ46:ET46"/>
    <mergeCell ref="EU46:EX46"/>
    <mergeCell ref="EM43:EP43"/>
    <mergeCell ref="EQ53:ET53"/>
    <mergeCell ref="EU53:EX53"/>
    <mergeCell ref="EM51:EP51"/>
    <mergeCell ref="EM53:EP53"/>
    <mergeCell ref="EU54:EX54"/>
    <mergeCell ref="ED55:FA55"/>
    <mergeCell ref="ED56:FA56"/>
    <mergeCell ref="ED57:FA57"/>
    <mergeCell ref="EY34:FA34"/>
    <mergeCell ref="EJ38:EL38"/>
    <mergeCell ref="EY38:FA38"/>
    <mergeCell ref="EJ39:EL39"/>
    <mergeCell ref="EY39:FA39"/>
    <mergeCell ref="EJ41:EL41"/>
    <mergeCell ref="DO64:DR64"/>
    <mergeCell ref="DS64:DV64"/>
    <mergeCell ref="DW64:DZ64"/>
    <mergeCell ref="DO65:DR65"/>
    <mergeCell ref="DS65:DV65"/>
    <mergeCell ref="DW65:DZ65"/>
    <mergeCell ref="DO62:DR62"/>
    <mergeCell ref="DS62:DV62"/>
    <mergeCell ref="DW62:DZ62"/>
    <mergeCell ref="DO63:DR63"/>
    <mergeCell ref="DS63:DV63"/>
    <mergeCell ref="DS73:DV73"/>
    <mergeCell ref="DW73:DZ73"/>
    <mergeCell ref="DO85:DR85"/>
    <mergeCell ref="DO49:DR49"/>
    <mergeCell ref="DW63:DZ63"/>
    <mergeCell ref="DW84:DZ84"/>
    <mergeCell ref="DS85:DV85"/>
    <mergeCell ref="DW85:DZ85"/>
    <mergeCell ref="DS76:DV76"/>
    <mergeCell ref="DO76:DR76"/>
    <mergeCell ref="EM65:EP65"/>
    <mergeCell ref="EQ65:ET65"/>
    <mergeCell ref="EU65:EX65"/>
    <mergeCell ref="EM63:EP63"/>
    <mergeCell ref="EQ63:ET63"/>
    <mergeCell ref="EU63:EX63"/>
    <mergeCell ref="EM64:EP64"/>
    <mergeCell ref="EQ64:ET64"/>
    <mergeCell ref="EU64:EX64"/>
    <mergeCell ref="EQ75:ET75"/>
    <mergeCell ref="EU75:EX75"/>
    <mergeCell ref="DW18:DZ18"/>
    <mergeCell ref="DO19:DR19"/>
    <mergeCell ref="DS19:DV19"/>
    <mergeCell ref="DW19:DZ19"/>
    <mergeCell ref="DO20:DR20"/>
    <mergeCell ref="DS20:DV20"/>
    <mergeCell ref="DW20:DZ20"/>
    <mergeCell ref="DW35:DZ35"/>
    <mergeCell ref="DO42:DR42"/>
    <mergeCell ref="DO74:DR74"/>
    <mergeCell ref="DO33:DR33"/>
    <mergeCell ref="DS33:DV33"/>
    <mergeCell ref="DW33:DZ33"/>
    <mergeCell ref="DS47:DV47"/>
    <mergeCell ref="DW47:DZ47"/>
    <mergeCell ref="DO44:DR44"/>
    <mergeCell ref="DS44:DV44"/>
    <mergeCell ref="DW44:DZ44"/>
    <mergeCell ref="DO45:DR45"/>
    <mergeCell ref="DS45:DV45"/>
    <mergeCell ref="DS39:DV39"/>
    <mergeCell ref="DS35:DV35"/>
    <mergeCell ref="DW37:DZ37"/>
    <mergeCell ref="DW38:DZ38"/>
    <mergeCell ref="DO39:DR39"/>
    <mergeCell ref="DO27:DR27"/>
    <mergeCell ref="DS27:DV27"/>
    <mergeCell ref="DW27:DZ27"/>
    <mergeCell ref="DW43:DZ43"/>
    <mergeCell ref="DO41:DR41"/>
    <mergeCell ref="DS41:DV41"/>
    <mergeCell ref="DW41:DZ41"/>
    <mergeCell ref="DW28:DZ28"/>
    <mergeCell ref="DO29:DR29"/>
    <mergeCell ref="DS29:DV29"/>
    <mergeCell ref="DW29:DZ29"/>
    <mergeCell ref="DO34:DR34"/>
    <mergeCell ref="DS34:DV34"/>
    <mergeCell ref="DO47:DR47"/>
    <mergeCell ref="CY79:DB79"/>
    <mergeCell ref="CQ80:CT80"/>
    <mergeCell ref="CU80:CX80"/>
    <mergeCell ref="CY80:DB80"/>
    <mergeCell ref="CQ77:CT77"/>
    <mergeCell ref="CU77:CX77"/>
    <mergeCell ref="CH82:DE82"/>
    <mergeCell ref="DW23:DZ23"/>
    <mergeCell ref="DO24:DR24"/>
    <mergeCell ref="DS24:DV24"/>
    <mergeCell ref="DW24:DZ24"/>
    <mergeCell ref="DO30:DR30"/>
    <mergeCell ref="DS30:DV30"/>
    <mergeCell ref="DW30:DZ30"/>
    <mergeCell ref="DW34:DZ34"/>
    <mergeCell ref="DO21:DR21"/>
    <mergeCell ref="DS21:DV21"/>
    <mergeCell ref="DW21:DZ21"/>
    <mergeCell ref="DO22:DR22"/>
    <mergeCell ref="DS22:DV22"/>
    <mergeCell ref="DW22:DZ22"/>
    <mergeCell ref="DS49:DV49"/>
    <mergeCell ref="DW76:DZ76"/>
    <mergeCell ref="DO77:DR77"/>
    <mergeCell ref="DS77:DV77"/>
    <mergeCell ref="DO37:DR37"/>
    <mergeCell ref="DS37:DV37"/>
    <mergeCell ref="DW49:DZ49"/>
    <mergeCell ref="DO46:DR46"/>
    <mergeCell ref="DS46:DV46"/>
    <mergeCell ref="DW46:DZ46"/>
    <mergeCell ref="CQ93:CT93"/>
    <mergeCell ref="CU93:CX93"/>
    <mergeCell ref="CY93:DB93"/>
    <mergeCell ref="DO9:DR9"/>
    <mergeCell ref="DS9:DV9"/>
    <mergeCell ref="DO18:DR18"/>
    <mergeCell ref="DS18:DV18"/>
    <mergeCell ref="DO23:DR23"/>
    <mergeCell ref="DS23:DV23"/>
    <mergeCell ref="DO28:DR28"/>
    <mergeCell ref="DS28:DV28"/>
    <mergeCell ref="CQ89:CT89"/>
    <mergeCell ref="CU89:CX89"/>
    <mergeCell ref="CY89:DB89"/>
    <mergeCell ref="CQ90:CT90"/>
    <mergeCell ref="CU90:CX90"/>
    <mergeCell ref="CY90:DB90"/>
    <mergeCell ref="CQ87:CT87"/>
    <mergeCell ref="CU87:CX87"/>
    <mergeCell ref="CY87:DB87"/>
    <mergeCell ref="CQ88:CT88"/>
    <mergeCell ref="CU88:CX88"/>
    <mergeCell ref="DO43:DR43"/>
    <mergeCell ref="DS43:DV43"/>
    <mergeCell ref="CY88:DB88"/>
    <mergeCell ref="CQ85:CT85"/>
    <mergeCell ref="CY77:DB77"/>
    <mergeCell ref="CQ78:CT78"/>
    <mergeCell ref="CU78:CX78"/>
    <mergeCell ref="CY78:DB78"/>
    <mergeCell ref="DC84:DE84"/>
    <mergeCell ref="CY81:DB81"/>
    <mergeCell ref="CQ73:CT73"/>
    <mergeCell ref="CU73:CX73"/>
    <mergeCell ref="CY73:DB73"/>
    <mergeCell ref="CQ70:CT70"/>
    <mergeCell ref="CU70:CX70"/>
    <mergeCell ref="CY70:DB70"/>
    <mergeCell ref="CQ71:CT71"/>
    <mergeCell ref="CU71:CX71"/>
    <mergeCell ref="CY71:DB71"/>
    <mergeCell ref="CQ69:CT69"/>
    <mergeCell ref="CU69:CX69"/>
    <mergeCell ref="CY69:DB69"/>
    <mergeCell ref="CN61:CP61"/>
    <mergeCell ref="DC61:DE61"/>
    <mergeCell ref="CN62:CP62"/>
    <mergeCell ref="DC62:DE62"/>
    <mergeCell ref="CN86:CP86"/>
    <mergeCell ref="DC86:DE86"/>
    <mergeCell ref="CN84:CP84"/>
    <mergeCell ref="DC81:DE81"/>
    <mergeCell ref="CQ75:CT75"/>
    <mergeCell ref="CU75:CX75"/>
    <mergeCell ref="CY75:DB75"/>
    <mergeCell ref="CQ76:CT76"/>
    <mergeCell ref="CU76:CX76"/>
    <mergeCell ref="CY76:DB76"/>
    <mergeCell ref="CQ74:CT74"/>
    <mergeCell ref="CU74:CX74"/>
    <mergeCell ref="CY74:DB74"/>
    <mergeCell ref="CY84:DB84"/>
    <mergeCell ref="CQ79:CT79"/>
    <mergeCell ref="CU79:CX79"/>
    <mergeCell ref="CQ65:CT65"/>
    <mergeCell ref="CU65:CX65"/>
    <mergeCell ref="CY65:DB65"/>
    <mergeCell ref="CQ63:CT63"/>
    <mergeCell ref="CU63:CX63"/>
    <mergeCell ref="CY63:DB63"/>
    <mergeCell ref="CQ64:CT64"/>
    <mergeCell ref="CU64:CX64"/>
    <mergeCell ref="CY64:DB64"/>
    <mergeCell ref="CQ61:CT61"/>
    <mergeCell ref="CU61:CX61"/>
    <mergeCell ref="CY61:DB61"/>
    <mergeCell ref="CQ62:CT62"/>
    <mergeCell ref="CU62:CX62"/>
    <mergeCell ref="CY62:DB62"/>
    <mergeCell ref="CQ59:CT59"/>
    <mergeCell ref="CQ72:CT72"/>
    <mergeCell ref="CU72:CX72"/>
    <mergeCell ref="CY72:DB72"/>
    <mergeCell ref="CY30:DB30"/>
    <mergeCell ref="CQ24:CT24"/>
    <mergeCell ref="CU24:CX24"/>
    <mergeCell ref="CN60:CP60"/>
    <mergeCell ref="DC60:DE60"/>
    <mergeCell ref="CU59:CX59"/>
    <mergeCell ref="CY59:DB59"/>
    <mergeCell ref="CQ60:CT60"/>
    <mergeCell ref="CU60:CX60"/>
    <mergeCell ref="CY60:DB60"/>
    <mergeCell ref="CN35:CP35"/>
    <mergeCell ref="DC35:DE35"/>
    <mergeCell ref="CN37:CP37"/>
    <mergeCell ref="DC37:DE37"/>
    <mergeCell ref="CN38:CP38"/>
    <mergeCell ref="DC38:DE38"/>
    <mergeCell ref="CN39:CP39"/>
    <mergeCell ref="DC39:DE39"/>
    <mergeCell ref="CN41:CP41"/>
    <mergeCell ref="DC41:DE41"/>
    <mergeCell ref="CY52:DB52"/>
    <mergeCell ref="CQ49:CT49"/>
    <mergeCell ref="CU49:CX49"/>
    <mergeCell ref="CY49:DB49"/>
    <mergeCell ref="CQ50:CT50"/>
    <mergeCell ref="CU50:CX50"/>
    <mergeCell ref="CY50:DB50"/>
    <mergeCell ref="CN42:CP42"/>
    <mergeCell ref="DC42:DE42"/>
    <mergeCell ref="CN43:CP43"/>
    <mergeCell ref="DC43:DE43"/>
    <mergeCell ref="CN44:CP44"/>
    <mergeCell ref="CQ16:CT16"/>
    <mergeCell ref="CU16:CX16"/>
    <mergeCell ref="CQ20:CT20"/>
    <mergeCell ref="CU20:CX20"/>
    <mergeCell ref="CY20:DB20"/>
    <mergeCell ref="CE77:CG77"/>
    <mergeCell ref="BP78:BR78"/>
    <mergeCell ref="CE78:CG78"/>
    <mergeCell ref="BS78:BV78"/>
    <mergeCell ref="BW78:BZ78"/>
    <mergeCell ref="CA78:CD78"/>
    <mergeCell ref="BP61:BR61"/>
    <mergeCell ref="CE61:CG61"/>
    <mergeCell ref="CE62:CG62"/>
    <mergeCell ref="BW46:BZ46"/>
    <mergeCell ref="CA46:CD46"/>
    <mergeCell ref="BS47:BV47"/>
    <mergeCell ref="BW47:BZ47"/>
    <mergeCell ref="CA47:CD47"/>
    <mergeCell ref="CE63:CG63"/>
    <mergeCell ref="CE64:CG64"/>
    <mergeCell ref="CE65:CG65"/>
    <mergeCell ref="CQ19:CT19"/>
    <mergeCell ref="CU19:CX19"/>
    <mergeCell ref="CQ18:CT18"/>
    <mergeCell ref="CU18:CX18"/>
    <mergeCell ref="CY18:DB18"/>
    <mergeCell ref="CU34:CX34"/>
    <mergeCell ref="CY34:DB34"/>
    <mergeCell ref="CU48:CX48"/>
    <mergeCell ref="CY48:DB48"/>
    <mergeCell ref="CQ45:CT45"/>
    <mergeCell ref="CY16:DB16"/>
    <mergeCell ref="CY27:DB27"/>
    <mergeCell ref="CQ35:CT35"/>
    <mergeCell ref="CU35:CX35"/>
    <mergeCell ref="CY35:DB35"/>
    <mergeCell ref="CQ33:CT33"/>
    <mergeCell ref="CE79:CG79"/>
    <mergeCell ref="BP80:BR80"/>
    <mergeCell ref="CE80:CG80"/>
    <mergeCell ref="BS80:BV80"/>
    <mergeCell ref="BW80:BZ80"/>
    <mergeCell ref="BS90:BV90"/>
    <mergeCell ref="BW90:BZ90"/>
    <mergeCell ref="CA90:CD90"/>
    <mergeCell ref="CA80:CD80"/>
    <mergeCell ref="BS79:BV79"/>
    <mergeCell ref="BW79:BZ79"/>
    <mergeCell ref="CA79:CD79"/>
    <mergeCell ref="BS76:BV76"/>
    <mergeCell ref="BW76:BZ76"/>
    <mergeCell ref="CA76:CD76"/>
    <mergeCell ref="BS77:BV77"/>
    <mergeCell ref="BW77:BZ77"/>
    <mergeCell ref="CA77:CD77"/>
    <mergeCell ref="BS75:BV75"/>
    <mergeCell ref="BW75:BZ75"/>
    <mergeCell ref="CA75:CD75"/>
    <mergeCell ref="BP77:BR77"/>
    <mergeCell ref="BW65:BZ65"/>
    <mergeCell ref="BP79:BR79"/>
    <mergeCell ref="CU21:CX21"/>
    <mergeCell ref="CY21:DB21"/>
    <mergeCell ref="BW83:BZ83"/>
    <mergeCell ref="CA83:CD83"/>
    <mergeCell ref="BS48:BV48"/>
    <mergeCell ref="BW48:BZ48"/>
    <mergeCell ref="CA48:CD48"/>
    <mergeCell ref="BS49:BV49"/>
    <mergeCell ref="BW49:BZ49"/>
    <mergeCell ref="CA49:CD49"/>
    <mergeCell ref="BW53:BZ53"/>
    <mergeCell ref="CA53:CD53"/>
    <mergeCell ref="BS50:BV50"/>
    <mergeCell ref="BW50:BZ50"/>
    <mergeCell ref="CA50:CD50"/>
    <mergeCell ref="BS51:BV51"/>
    <mergeCell ref="BW51:BZ51"/>
    <mergeCell ref="CY19:DB19"/>
    <mergeCell ref="BJ55:CG55"/>
    <mergeCell ref="CQ22:CT22"/>
    <mergeCell ref="CU22:CX22"/>
    <mergeCell ref="CY22:DB22"/>
    <mergeCell ref="CQ23:CT23"/>
    <mergeCell ref="CU23:CX23"/>
    <mergeCell ref="CY23:DB23"/>
    <mergeCell ref="CU45:CX45"/>
    <mergeCell ref="CY45:DB45"/>
    <mergeCell ref="CQ46:CT46"/>
    <mergeCell ref="CU46:CX46"/>
    <mergeCell ref="CY46:DB46"/>
    <mergeCell ref="CQ43:CT43"/>
    <mergeCell ref="CU43:CX43"/>
    <mergeCell ref="CY43:DB43"/>
    <mergeCell ref="CQ44:CT44"/>
    <mergeCell ref="CA44:CD44"/>
    <mergeCell ref="BS93:BV93"/>
    <mergeCell ref="BW93:BZ93"/>
    <mergeCell ref="CA93:CD93"/>
    <mergeCell ref="BS88:BV88"/>
    <mergeCell ref="BW88:BZ88"/>
    <mergeCell ref="CA88:CD88"/>
    <mergeCell ref="BS89:BV89"/>
    <mergeCell ref="BW89:BZ89"/>
    <mergeCell ref="CA89:CD89"/>
    <mergeCell ref="BS86:BV86"/>
    <mergeCell ref="BW86:BZ86"/>
    <mergeCell ref="CA86:CD86"/>
    <mergeCell ref="BS87:BV87"/>
    <mergeCell ref="BW87:BZ87"/>
    <mergeCell ref="CA87:CD87"/>
    <mergeCell ref="BS61:BV61"/>
    <mergeCell ref="BJ82:CG82"/>
    <mergeCell ref="CE83:CG83"/>
    <mergeCell ref="BP84:BR84"/>
    <mergeCell ref="CE84:CG84"/>
    <mergeCell ref="BP85:BR85"/>
    <mergeCell ref="CE85:CG85"/>
    <mergeCell ref="BP86:BR86"/>
    <mergeCell ref="CE86:CG86"/>
    <mergeCell ref="BS84:BV84"/>
    <mergeCell ref="BW84:BZ84"/>
    <mergeCell ref="CA84:CD84"/>
    <mergeCell ref="BS85:BV85"/>
    <mergeCell ref="BW85:BZ85"/>
    <mergeCell ref="CA85:CD85"/>
    <mergeCell ref="BS83:BV83"/>
    <mergeCell ref="BP20:BR20"/>
    <mergeCell ref="CE20:CG20"/>
    <mergeCell ref="BP21:BR21"/>
    <mergeCell ref="CE21:CG21"/>
    <mergeCell ref="BP22:BR22"/>
    <mergeCell ref="CE22:CG22"/>
    <mergeCell ref="BP23:BR23"/>
    <mergeCell ref="CE23:CG23"/>
    <mergeCell ref="BP24:BR24"/>
    <mergeCell ref="BS60:BV60"/>
    <mergeCell ref="BW59:BZ59"/>
    <mergeCell ref="CA59:CD59"/>
    <mergeCell ref="BP29:BR29"/>
    <mergeCell ref="CE29:CG29"/>
    <mergeCell ref="BP30:BR30"/>
    <mergeCell ref="CE30:CG30"/>
    <mergeCell ref="BP33:BR33"/>
    <mergeCell ref="CE33:CG33"/>
    <mergeCell ref="BS46:BV46"/>
    <mergeCell ref="CA22:CD22"/>
    <mergeCell ref="BS23:BV23"/>
    <mergeCell ref="BW23:BZ23"/>
    <mergeCell ref="CA23:CD23"/>
    <mergeCell ref="BS24:BV24"/>
    <mergeCell ref="BW24:BZ24"/>
    <mergeCell ref="CA24:CD24"/>
    <mergeCell ref="BS41:BV41"/>
    <mergeCell ref="BW41:BZ41"/>
    <mergeCell ref="CA41:CD41"/>
    <mergeCell ref="BS38:BV38"/>
    <mergeCell ref="BW38:BZ38"/>
    <mergeCell ref="CA38:CD38"/>
    <mergeCell ref="BW18:BZ18"/>
    <mergeCell ref="CA18:CD18"/>
    <mergeCell ref="BS19:BV19"/>
    <mergeCell ref="BW19:BZ19"/>
    <mergeCell ref="CA19:CD19"/>
    <mergeCell ref="CA35:CD35"/>
    <mergeCell ref="BS42:BV42"/>
    <mergeCell ref="BW42:BZ42"/>
    <mergeCell ref="CA42:CD42"/>
    <mergeCell ref="CA30:CD30"/>
    <mergeCell ref="BS33:BV33"/>
    <mergeCell ref="BW33:BZ33"/>
    <mergeCell ref="CA33:CD33"/>
    <mergeCell ref="CA27:CD27"/>
    <mergeCell ref="BS28:BV28"/>
    <mergeCell ref="BS45:BV45"/>
    <mergeCell ref="BW45:BZ45"/>
    <mergeCell ref="CA45:CD45"/>
    <mergeCell ref="CA20:CD20"/>
    <mergeCell ref="BS21:BV21"/>
    <mergeCell ref="BW21:BZ21"/>
    <mergeCell ref="CA21:CD21"/>
    <mergeCell ref="BW28:BZ28"/>
    <mergeCell ref="CA28:CD28"/>
    <mergeCell ref="BS29:BV29"/>
    <mergeCell ref="BW29:BZ29"/>
    <mergeCell ref="CA29:CD29"/>
    <mergeCell ref="BS39:BV39"/>
    <mergeCell ref="BW39:BZ39"/>
    <mergeCell ref="CA39:CD39"/>
    <mergeCell ref="BS44:BV44"/>
    <mergeCell ref="BW44:BZ44"/>
    <mergeCell ref="AU93:AX93"/>
    <mergeCell ref="AY93:BB93"/>
    <mergeCell ref="BC93:BF93"/>
    <mergeCell ref="BS9:BV9"/>
    <mergeCell ref="BW9:BZ9"/>
    <mergeCell ref="BS20:BV20"/>
    <mergeCell ref="BW20:BZ20"/>
    <mergeCell ref="BS22:BV22"/>
    <mergeCell ref="BW22:BZ22"/>
    <mergeCell ref="BS27:BV27"/>
    <mergeCell ref="BW27:BZ27"/>
    <mergeCell ref="BS30:BV30"/>
    <mergeCell ref="BW30:BZ30"/>
    <mergeCell ref="AU89:AX89"/>
    <mergeCell ref="AY89:BB89"/>
    <mergeCell ref="BC89:BF89"/>
    <mergeCell ref="AU90:AX90"/>
    <mergeCell ref="AY90:BB90"/>
    <mergeCell ref="BC90:BF90"/>
    <mergeCell ref="AU87:AX87"/>
    <mergeCell ref="AY87:BB87"/>
    <mergeCell ref="BC87:BF87"/>
    <mergeCell ref="AU88:AX88"/>
    <mergeCell ref="AY88:BB88"/>
    <mergeCell ref="BS43:BV43"/>
    <mergeCell ref="BW43:BZ43"/>
    <mergeCell ref="BS54:BV54"/>
    <mergeCell ref="BW54:BZ54"/>
    <mergeCell ref="BS64:BV64"/>
    <mergeCell ref="BS35:BV35"/>
    <mergeCell ref="BW35:BZ35"/>
    <mergeCell ref="BG80:BI80"/>
    <mergeCell ref="AU69:AX69"/>
    <mergeCell ref="AY69:BB69"/>
    <mergeCell ref="BC69:BF69"/>
    <mergeCell ref="AU77:AX77"/>
    <mergeCell ref="AY77:BB77"/>
    <mergeCell ref="BC77:BF77"/>
    <mergeCell ref="AU74:AX74"/>
    <mergeCell ref="AY74:BB74"/>
    <mergeCell ref="BC74:BF74"/>
    <mergeCell ref="AU63:AX63"/>
    <mergeCell ref="AY63:BB63"/>
    <mergeCell ref="BC63:BF63"/>
    <mergeCell ref="AU64:AX64"/>
    <mergeCell ref="AY64:BB64"/>
    <mergeCell ref="BC64:BF64"/>
    <mergeCell ref="AU72:AX72"/>
    <mergeCell ref="AY72:BB72"/>
    <mergeCell ref="BC72:BF72"/>
    <mergeCell ref="BC43:BF43"/>
    <mergeCell ref="BG45:BI45"/>
    <mergeCell ref="AR46:AT46"/>
    <mergeCell ref="BG46:BI46"/>
    <mergeCell ref="AU45:AX45"/>
    <mergeCell ref="AY45:BB45"/>
    <mergeCell ref="BC45:BF45"/>
    <mergeCell ref="AU46:AX46"/>
    <mergeCell ref="AY46:BB46"/>
    <mergeCell ref="BC46:BF46"/>
    <mergeCell ref="AU44:AX44"/>
    <mergeCell ref="AY44:BB44"/>
    <mergeCell ref="BC44:BF44"/>
    <mergeCell ref="BG44:BI44"/>
    <mergeCell ref="BG60:BI60"/>
    <mergeCell ref="BG39:BI39"/>
    <mergeCell ref="BG41:BI41"/>
    <mergeCell ref="AR42:AT42"/>
    <mergeCell ref="BG42:BI42"/>
    <mergeCell ref="AR59:AT59"/>
    <mergeCell ref="BG59:BI59"/>
    <mergeCell ref="AR60:AT60"/>
    <mergeCell ref="AU60:AX60"/>
    <mergeCell ref="AY60:BB60"/>
    <mergeCell ref="BC60:BF60"/>
    <mergeCell ref="AU53:AX53"/>
    <mergeCell ref="AY53:BB53"/>
    <mergeCell ref="BC53:BF53"/>
    <mergeCell ref="AU54:AX54"/>
    <mergeCell ref="AY54:BB54"/>
    <mergeCell ref="AU59:AX59"/>
    <mergeCell ref="AY59:BB59"/>
    <mergeCell ref="AU51:AX51"/>
    <mergeCell ref="AY51:BB51"/>
    <mergeCell ref="BC51:BF51"/>
    <mergeCell ref="AU50:AX50"/>
    <mergeCell ref="AY50:BB50"/>
    <mergeCell ref="BC50:BF50"/>
    <mergeCell ref="AU47:AX47"/>
    <mergeCell ref="AY47:BB47"/>
    <mergeCell ref="BC47:BF47"/>
    <mergeCell ref="AU48:AX48"/>
    <mergeCell ref="AY48:BB48"/>
    <mergeCell ref="BC48:BF48"/>
    <mergeCell ref="AU52:AX52"/>
    <mergeCell ref="AY52:BB52"/>
    <mergeCell ref="BC52:BF52"/>
    <mergeCell ref="AU65:AX65"/>
    <mergeCell ref="AY65:BB65"/>
    <mergeCell ref="BC65:BF65"/>
    <mergeCell ref="AL55:BI55"/>
    <mergeCell ref="AL56:BI56"/>
    <mergeCell ref="AL57:BI57"/>
    <mergeCell ref="AL58:BI58"/>
    <mergeCell ref="AU62:AX62"/>
    <mergeCell ref="AY62:BB62"/>
    <mergeCell ref="BC62:BF62"/>
    <mergeCell ref="AR61:AT61"/>
    <mergeCell ref="BG61:BI61"/>
    <mergeCell ref="AU61:AX61"/>
    <mergeCell ref="AY61:BB61"/>
    <mergeCell ref="BC61:BF61"/>
    <mergeCell ref="BC59:BF59"/>
    <mergeCell ref="BC54:BF54"/>
    <mergeCell ref="AU30:AX30"/>
    <mergeCell ref="AY30:BB30"/>
    <mergeCell ref="BC30:BF30"/>
    <mergeCell ref="AU28:AX28"/>
    <mergeCell ref="AY28:BB28"/>
    <mergeCell ref="BC28:BF28"/>
    <mergeCell ref="AU29:AX29"/>
    <mergeCell ref="AY29:BB29"/>
    <mergeCell ref="BC29:BF29"/>
    <mergeCell ref="AU33:AX33"/>
    <mergeCell ref="AY33:BB33"/>
    <mergeCell ref="BC42:BF42"/>
    <mergeCell ref="AU39:AX39"/>
    <mergeCell ref="AY39:BB39"/>
    <mergeCell ref="BC39:BF39"/>
    <mergeCell ref="AU49:AX49"/>
    <mergeCell ref="AY49:BB49"/>
    <mergeCell ref="BC49:BF49"/>
    <mergeCell ref="AU38:AX38"/>
    <mergeCell ref="AY35:BB35"/>
    <mergeCell ref="BC35:BF35"/>
    <mergeCell ref="BC41:BF41"/>
    <mergeCell ref="AU42:AX42"/>
    <mergeCell ref="AY42:BB42"/>
    <mergeCell ref="AY38:BB38"/>
    <mergeCell ref="BC38:BF38"/>
    <mergeCell ref="AU37:AX37"/>
    <mergeCell ref="AY37:BB37"/>
    <mergeCell ref="BC37:BF37"/>
    <mergeCell ref="AU43:AX43"/>
    <mergeCell ref="AY43:BB43"/>
    <mergeCell ref="BC33:BF33"/>
    <mergeCell ref="AY9:BB9"/>
    <mergeCell ref="BC9:BF9"/>
    <mergeCell ref="AU10:AX10"/>
    <mergeCell ref="AY10:BB10"/>
    <mergeCell ref="BC10:BF10"/>
    <mergeCell ref="AU16:AX16"/>
    <mergeCell ref="AY16:BB16"/>
    <mergeCell ref="BC13:BF13"/>
    <mergeCell ref="BC14:BF14"/>
    <mergeCell ref="BC15:BF15"/>
    <mergeCell ref="BC16:BF16"/>
    <mergeCell ref="AU13:AX13"/>
    <mergeCell ref="AY13:BB13"/>
    <mergeCell ref="AU14:AX14"/>
    <mergeCell ref="AY14:BB14"/>
    <mergeCell ref="AU15:AX15"/>
    <mergeCell ref="AU27:AX27"/>
    <mergeCell ref="AY27:BB27"/>
    <mergeCell ref="BC27:BF27"/>
    <mergeCell ref="AU23:AX23"/>
    <mergeCell ref="AY23:BB23"/>
    <mergeCell ref="BC23:BF23"/>
    <mergeCell ref="AU24:AX24"/>
    <mergeCell ref="AY24:BB24"/>
    <mergeCell ref="BC24:BF24"/>
    <mergeCell ref="AY21:BB21"/>
    <mergeCell ref="BC18:BF18"/>
    <mergeCell ref="AU19:AX19"/>
    <mergeCell ref="AY19:BB19"/>
    <mergeCell ref="BC20:BF20"/>
    <mergeCell ref="W90:Z90"/>
    <mergeCell ref="AA90:AD90"/>
    <mergeCell ref="AE90:AH90"/>
    <mergeCell ref="W93:Z93"/>
    <mergeCell ref="AA93:AD93"/>
    <mergeCell ref="AE93:AH93"/>
    <mergeCell ref="W88:Z88"/>
    <mergeCell ref="AA88:AD88"/>
    <mergeCell ref="AE88:AH88"/>
    <mergeCell ref="W89:Z89"/>
    <mergeCell ref="AA89:AD89"/>
    <mergeCell ref="AE89:AH89"/>
    <mergeCell ref="W86:Z86"/>
    <mergeCell ref="AA86:AD86"/>
    <mergeCell ref="AE86:AH86"/>
    <mergeCell ref="W87:Z87"/>
    <mergeCell ref="AA87:AD87"/>
    <mergeCell ref="AE87:AH87"/>
    <mergeCell ref="AE83:AH83"/>
    <mergeCell ref="W80:Z80"/>
    <mergeCell ref="AA80:AD80"/>
    <mergeCell ref="AE80:AH80"/>
    <mergeCell ref="W78:Z78"/>
    <mergeCell ref="AA78:AD78"/>
    <mergeCell ref="AE78:AH78"/>
    <mergeCell ref="W79:Z79"/>
    <mergeCell ref="AA79:AD79"/>
    <mergeCell ref="AE79:AH79"/>
    <mergeCell ref="W76:Z76"/>
    <mergeCell ref="AA76:AD76"/>
    <mergeCell ref="AE76:AH76"/>
    <mergeCell ref="W77:Z77"/>
    <mergeCell ref="AA77:AD77"/>
    <mergeCell ref="AE77:AH77"/>
    <mergeCell ref="N82:AK82"/>
    <mergeCell ref="T76:V76"/>
    <mergeCell ref="T77:V77"/>
    <mergeCell ref="T80:V80"/>
    <mergeCell ref="T83:V83"/>
    <mergeCell ref="T78:V78"/>
    <mergeCell ref="T79:V79"/>
    <mergeCell ref="AI83:AK83"/>
    <mergeCell ref="W84:Z84"/>
    <mergeCell ref="AA84:AD84"/>
    <mergeCell ref="W70:Z70"/>
    <mergeCell ref="AA70:AD70"/>
    <mergeCell ref="AE70:AH70"/>
    <mergeCell ref="W64:Z64"/>
    <mergeCell ref="AA64:AD64"/>
    <mergeCell ref="AE64:AH64"/>
    <mergeCell ref="W65:Z65"/>
    <mergeCell ref="AA65:AD65"/>
    <mergeCell ref="AE65:AH65"/>
    <mergeCell ref="W62:Z62"/>
    <mergeCell ref="AA62:AD62"/>
    <mergeCell ref="AE62:AH62"/>
    <mergeCell ref="W63:Z63"/>
    <mergeCell ref="AA63:AD63"/>
    <mergeCell ref="AE63:AH63"/>
    <mergeCell ref="W75:Z75"/>
    <mergeCell ref="AA75:AD75"/>
    <mergeCell ref="AE75:AH75"/>
    <mergeCell ref="W73:Z73"/>
    <mergeCell ref="AA73:AD73"/>
    <mergeCell ref="AE73:AH73"/>
    <mergeCell ref="W74:Z74"/>
    <mergeCell ref="AA74:AD74"/>
    <mergeCell ref="AE74:AH74"/>
    <mergeCell ref="W71:Z71"/>
    <mergeCell ref="AA71:AD71"/>
    <mergeCell ref="AE71:AH71"/>
    <mergeCell ref="W72:Z72"/>
    <mergeCell ref="AA72:AD72"/>
    <mergeCell ref="AE72:AH72"/>
    <mergeCell ref="W61:Z61"/>
    <mergeCell ref="AA61:AD61"/>
    <mergeCell ref="AE61:AH61"/>
    <mergeCell ref="W54:Z54"/>
    <mergeCell ref="AA54:AD54"/>
    <mergeCell ref="AE54:AH54"/>
    <mergeCell ref="W59:Z59"/>
    <mergeCell ref="AA59:AD59"/>
    <mergeCell ref="AE59:AH59"/>
    <mergeCell ref="W52:Z52"/>
    <mergeCell ref="AA52:AD52"/>
    <mergeCell ref="AE52:AH52"/>
    <mergeCell ref="W53:Z53"/>
    <mergeCell ref="AA53:AD53"/>
    <mergeCell ref="AE53:AH53"/>
    <mergeCell ref="W69:Z69"/>
    <mergeCell ref="AA69:AD69"/>
    <mergeCell ref="AE69:AH69"/>
    <mergeCell ref="W51:Z51"/>
    <mergeCell ref="AA51:AD51"/>
    <mergeCell ref="AE51:AH51"/>
    <mergeCell ref="W48:Z48"/>
    <mergeCell ref="AA48:AD48"/>
    <mergeCell ref="AE48:AH48"/>
    <mergeCell ref="W49:Z49"/>
    <mergeCell ref="AA49:AD49"/>
    <mergeCell ref="AE49:AH49"/>
    <mergeCell ref="W46:Z46"/>
    <mergeCell ref="AA46:AD46"/>
    <mergeCell ref="AE46:AH46"/>
    <mergeCell ref="W47:Z47"/>
    <mergeCell ref="AA47:AD47"/>
    <mergeCell ref="AE47:AH47"/>
    <mergeCell ref="W60:Z60"/>
    <mergeCell ref="AA60:AD60"/>
    <mergeCell ref="AE60:AH60"/>
    <mergeCell ref="N55:AK55"/>
    <mergeCell ref="N56:AK56"/>
    <mergeCell ref="N57:AK57"/>
    <mergeCell ref="N58:AK58"/>
    <mergeCell ref="AI49:AK49"/>
    <mergeCell ref="T53:V53"/>
    <mergeCell ref="T54:V54"/>
    <mergeCell ref="T59:V59"/>
    <mergeCell ref="T60:V60"/>
    <mergeCell ref="W44:Z44"/>
    <mergeCell ref="AA44:AD44"/>
    <mergeCell ref="AE44:AH44"/>
    <mergeCell ref="W45:Z45"/>
    <mergeCell ref="AA45:AD45"/>
    <mergeCell ref="AE45:AH45"/>
    <mergeCell ref="W42:Z42"/>
    <mergeCell ref="AA42:AD42"/>
    <mergeCell ref="AE42:AH42"/>
    <mergeCell ref="W43:Z43"/>
    <mergeCell ref="AA43:AD43"/>
    <mergeCell ref="AE43:AH43"/>
    <mergeCell ref="W41:Z41"/>
    <mergeCell ref="AA41:AD41"/>
    <mergeCell ref="AE41:AH41"/>
    <mergeCell ref="W50:Z50"/>
    <mergeCell ref="AA50:AD50"/>
    <mergeCell ref="AE50:AH50"/>
    <mergeCell ref="W38:Z38"/>
    <mergeCell ref="AA38:AD38"/>
    <mergeCell ref="AE38:AH38"/>
    <mergeCell ref="W39:Z39"/>
    <mergeCell ref="AA39:AD39"/>
    <mergeCell ref="AE39:AH39"/>
    <mergeCell ref="W21:Z21"/>
    <mergeCell ref="AA21:AD21"/>
    <mergeCell ref="W37:Z37"/>
    <mergeCell ref="AA37:AD37"/>
    <mergeCell ref="AE37:AH37"/>
    <mergeCell ref="W35:Z35"/>
    <mergeCell ref="AA35:AD35"/>
    <mergeCell ref="AE35:AH35"/>
    <mergeCell ref="W33:Z33"/>
    <mergeCell ref="AA33:AD33"/>
    <mergeCell ref="AE33:AH33"/>
    <mergeCell ref="W30:Z30"/>
    <mergeCell ref="AA30:AD30"/>
    <mergeCell ref="AE30:AH30"/>
    <mergeCell ref="W28:Z28"/>
    <mergeCell ref="AA28:AD28"/>
    <mergeCell ref="AE28:AH28"/>
    <mergeCell ref="W34:Z34"/>
    <mergeCell ref="AA34:AD34"/>
    <mergeCell ref="AE34:AH34"/>
    <mergeCell ref="AA18:AD18"/>
    <mergeCell ref="AE18:AH18"/>
    <mergeCell ref="EM16:EP16"/>
    <mergeCell ref="EM14:EP14"/>
    <mergeCell ref="W29:Z29"/>
    <mergeCell ref="AA29:AD29"/>
    <mergeCell ref="AE29:AH29"/>
    <mergeCell ref="W27:Z27"/>
    <mergeCell ref="AA27:AD27"/>
    <mergeCell ref="AE27:AH27"/>
    <mergeCell ref="DO16:DR16"/>
    <mergeCell ref="DS16:DV16"/>
    <mergeCell ref="W23:Z23"/>
    <mergeCell ref="AA23:AD23"/>
    <mergeCell ref="AE23:AH23"/>
    <mergeCell ref="AE21:AH21"/>
    <mergeCell ref="W22:Z22"/>
    <mergeCell ref="AA22:AD22"/>
    <mergeCell ref="AE22:AH22"/>
    <mergeCell ref="W20:Z20"/>
    <mergeCell ref="W24:Z24"/>
    <mergeCell ref="AA24:AD24"/>
    <mergeCell ref="AE24:AH24"/>
    <mergeCell ref="AA20:AD20"/>
    <mergeCell ref="AE20:AH20"/>
    <mergeCell ref="W19:Z19"/>
    <mergeCell ref="AU18:AX18"/>
    <mergeCell ref="AY18:BB18"/>
    <mergeCell ref="BC19:BF19"/>
    <mergeCell ref="AU21:AX21"/>
    <mergeCell ref="CA16:CD16"/>
    <mergeCell ref="BS18:BV18"/>
    <mergeCell ref="AA19:AD19"/>
    <mergeCell ref="AE19:AH19"/>
    <mergeCell ref="AE13:AH13"/>
    <mergeCell ref="AE14:AH14"/>
    <mergeCell ref="AE15:AH15"/>
    <mergeCell ref="AE16:AH16"/>
    <mergeCell ref="FB5:FY5"/>
    <mergeCell ref="N7:V7"/>
    <mergeCell ref="W7:Z7"/>
    <mergeCell ref="AA7:AD7"/>
    <mergeCell ref="AE7:AH7"/>
    <mergeCell ref="AI7:AK7"/>
    <mergeCell ref="AL7:AT7"/>
    <mergeCell ref="AU7:AX7"/>
    <mergeCell ref="CH5:DE5"/>
    <mergeCell ref="AY7:BB7"/>
    <mergeCell ref="BC7:BF7"/>
    <mergeCell ref="BG7:BI7"/>
    <mergeCell ref="BJ7:BR7"/>
    <mergeCell ref="FK7:FN7"/>
    <mergeCell ref="FO7:FR7"/>
    <mergeCell ref="FS7:FV7"/>
    <mergeCell ref="FW7:FY7"/>
    <mergeCell ref="ED7:EL7"/>
    <mergeCell ref="EM7:EP7"/>
    <mergeCell ref="EQ7:ET7"/>
    <mergeCell ref="EU7:EX7"/>
    <mergeCell ref="EY7:FA7"/>
    <mergeCell ref="EU16:EX16"/>
    <mergeCell ref="EQ13:ET13"/>
    <mergeCell ref="EU13:EX13"/>
    <mergeCell ref="W18:Z18"/>
    <mergeCell ref="W9:Z9"/>
    <mergeCell ref="AA9:AD9"/>
    <mergeCell ref="AE9:AH9"/>
    <mergeCell ref="W10:Z10"/>
    <mergeCell ref="AA10:AD10"/>
    <mergeCell ref="AE10:AH10"/>
    <mergeCell ref="CA9:CD9"/>
    <mergeCell ref="BS10:BV10"/>
    <mergeCell ref="DW14:DZ14"/>
    <mergeCell ref="DW15:DZ15"/>
    <mergeCell ref="DW9:DZ9"/>
    <mergeCell ref="DO10:DR10"/>
    <mergeCell ref="DS10:DV10"/>
    <mergeCell ref="DW10:DZ10"/>
    <mergeCell ref="DW13:DZ13"/>
    <mergeCell ref="BW10:BZ10"/>
    <mergeCell ref="CA10:CD10"/>
    <mergeCell ref="DO15:DR15"/>
    <mergeCell ref="DS15:DV15"/>
    <mergeCell ref="AA13:AD13"/>
    <mergeCell ref="AA14:AD14"/>
    <mergeCell ref="AA15:AD15"/>
    <mergeCell ref="CQ9:CT9"/>
    <mergeCell ref="CU9:CX9"/>
    <mergeCell ref="CY9:DB9"/>
    <mergeCell ref="CQ10:CT10"/>
    <mergeCell ref="CU10:CX10"/>
    <mergeCell ref="CY10:DB10"/>
    <mergeCell ref="AU9:AX9"/>
    <mergeCell ref="CY13:DB13"/>
    <mergeCell ref="BG9:BI9"/>
    <mergeCell ref="AR10:AT10"/>
    <mergeCell ref="FB7:FJ7"/>
    <mergeCell ref="DS7:DV7"/>
    <mergeCell ref="DW7:DZ7"/>
    <mergeCell ref="BW7:BZ7"/>
    <mergeCell ref="CA14:CD14"/>
    <mergeCell ref="CA15:CD15"/>
    <mergeCell ref="BW13:BZ13"/>
    <mergeCell ref="BS13:BV13"/>
    <mergeCell ref="EQ14:ET14"/>
    <mergeCell ref="EM15:EP15"/>
    <mergeCell ref="EM9:EP9"/>
    <mergeCell ref="EQ9:ET9"/>
    <mergeCell ref="EU9:EX9"/>
    <mergeCell ref="EM10:EP10"/>
    <mergeCell ref="EQ10:ET10"/>
    <mergeCell ref="EU10:EX10"/>
    <mergeCell ref="CY7:DB7"/>
    <mergeCell ref="DC7:DE7"/>
    <mergeCell ref="BS14:BV14"/>
    <mergeCell ref="BW14:BZ14"/>
    <mergeCell ref="BS15:BV15"/>
    <mergeCell ref="BW15:BZ15"/>
    <mergeCell ref="EU14:EX14"/>
    <mergeCell ref="EU15:EX15"/>
    <mergeCell ref="EM13:EP13"/>
    <mergeCell ref="CU7:CX7"/>
    <mergeCell ref="CQ14:CT14"/>
    <mergeCell ref="CU14:CX14"/>
    <mergeCell ref="CQ15:CT15"/>
    <mergeCell ref="CU15:CX15"/>
    <mergeCell ref="CY14:DB14"/>
    <mergeCell ref="CY15:DB15"/>
    <mergeCell ref="EQ16:ET16"/>
    <mergeCell ref="AY15:BB15"/>
    <mergeCell ref="CA13:CD13"/>
    <mergeCell ref="DW16:DZ16"/>
    <mergeCell ref="DO13:DR13"/>
    <mergeCell ref="DS13:DV13"/>
    <mergeCell ref="DO14:DR14"/>
    <mergeCell ref="DS14:DV14"/>
    <mergeCell ref="ED5:FA5"/>
    <mergeCell ref="DF7:DN7"/>
    <mergeCell ref="DO7:DR7"/>
    <mergeCell ref="A3:B3"/>
    <mergeCell ref="A4:B4"/>
    <mergeCell ref="N5:AK5"/>
    <mergeCell ref="AL5:BI5"/>
    <mergeCell ref="BJ5:CG5"/>
    <mergeCell ref="DF5:EC5"/>
    <mergeCell ref="BS16:BV16"/>
    <mergeCell ref="BW16:BZ16"/>
    <mergeCell ref="CQ13:CT13"/>
    <mergeCell ref="CU13:CX13"/>
    <mergeCell ref="BS7:BV7"/>
    <mergeCell ref="EA7:EC7"/>
    <mergeCell ref="CA7:CD7"/>
    <mergeCell ref="CE7:CG7"/>
    <mergeCell ref="CH7:CP7"/>
    <mergeCell ref="CQ7:CT7"/>
    <mergeCell ref="AA16:AD16"/>
    <mergeCell ref="W13:Z13"/>
    <mergeCell ref="W14:Z14"/>
    <mergeCell ref="W15:Z15"/>
    <mergeCell ref="W16:Z16"/>
    <mergeCell ref="FK91:FN91"/>
    <mergeCell ref="FO91:FR91"/>
    <mergeCell ref="FS91:FV91"/>
    <mergeCell ref="T91:V91"/>
    <mergeCell ref="W91:Z91"/>
    <mergeCell ref="AA91:AD91"/>
    <mergeCell ref="AE91:AH91"/>
    <mergeCell ref="AI91:AK91"/>
    <mergeCell ref="AR91:AT91"/>
    <mergeCell ref="AU91:AX91"/>
    <mergeCell ref="AY91:BB91"/>
    <mergeCell ref="BC91:BF91"/>
    <mergeCell ref="BG91:BI91"/>
    <mergeCell ref="BP91:BR91"/>
    <mergeCell ref="BS91:BV91"/>
    <mergeCell ref="BW91:BZ91"/>
    <mergeCell ref="CA91:CD91"/>
    <mergeCell ref="CE91:CG91"/>
    <mergeCell ref="CN91:CP91"/>
    <mergeCell ref="CQ91:CT91"/>
    <mergeCell ref="AI34:AK34"/>
    <mergeCell ref="AR34:AT34"/>
    <mergeCell ref="AU34:AX34"/>
    <mergeCell ref="AY34:BB34"/>
    <mergeCell ref="BC34:BF34"/>
    <mergeCell ref="BG34:BI34"/>
    <mergeCell ref="EQ15:ET15"/>
    <mergeCell ref="EQ92:ET92"/>
    <mergeCell ref="EU92:EX92"/>
    <mergeCell ref="EY92:FA92"/>
    <mergeCell ref="FH92:FJ92"/>
    <mergeCell ref="CU91:CX91"/>
    <mergeCell ref="CY91:DB91"/>
    <mergeCell ref="DC91:DE91"/>
    <mergeCell ref="DL91:DN91"/>
    <mergeCell ref="DO91:DR91"/>
    <mergeCell ref="DS91:DV91"/>
    <mergeCell ref="DW91:DZ91"/>
    <mergeCell ref="EA91:EC91"/>
    <mergeCell ref="EJ91:EL91"/>
    <mergeCell ref="EM91:EP91"/>
    <mergeCell ref="EQ91:ET91"/>
    <mergeCell ref="EU91:EX91"/>
    <mergeCell ref="EY91:FA91"/>
    <mergeCell ref="FH91:FJ91"/>
    <mergeCell ref="BP34:BR34"/>
    <mergeCell ref="BS34:BV34"/>
    <mergeCell ref="BW34:BZ34"/>
    <mergeCell ref="CA34:CD34"/>
    <mergeCell ref="CE34:CG34"/>
    <mergeCell ref="CN34:CP34"/>
    <mergeCell ref="CQ34:CT34"/>
    <mergeCell ref="FK92:FN92"/>
    <mergeCell ref="FO92:FR92"/>
    <mergeCell ref="FS92:FV92"/>
    <mergeCell ref="FW92:FY92"/>
    <mergeCell ref="FW91:FY91"/>
    <mergeCell ref="T92:V92"/>
    <mergeCell ref="W92:Z92"/>
    <mergeCell ref="AA92:AD92"/>
    <mergeCell ref="AE92:AH92"/>
    <mergeCell ref="AI92:AK92"/>
    <mergeCell ref="AR92:AT92"/>
    <mergeCell ref="AU92:AX92"/>
    <mergeCell ref="AY92:BB92"/>
    <mergeCell ref="BC92:BF92"/>
    <mergeCell ref="BG92:BI92"/>
    <mergeCell ref="BP92:BR92"/>
    <mergeCell ref="BS92:BV92"/>
    <mergeCell ref="BW92:BZ92"/>
    <mergeCell ref="CA92:CD92"/>
    <mergeCell ref="CE92:CG92"/>
    <mergeCell ref="CN92:CP92"/>
    <mergeCell ref="CQ92:CT92"/>
    <mergeCell ref="CU92:CX92"/>
    <mergeCell ref="CY92:DB92"/>
    <mergeCell ref="DC92:DE92"/>
    <mergeCell ref="DL92:DN92"/>
    <mergeCell ref="DO92:DR92"/>
    <mergeCell ref="DS92:DV92"/>
    <mergeCell ref="DW92:DZ92"/>
    <mergeCell ref="EA92:EC92"/>
    <mergeCell ref="EJ92:EL92"/>
    <mergeCell ref="EM92:EP92"/>
    <mergeCell ref="FB82:FY82"/>
    <mergeCell ref="T81:V81"/>
    <mergeCell ref="W81:Z81"/>
    <mergeCell ref="AA81:AD81"/>
    <mergeCell ref="AE81:AH81"/>
    <mergeCell ref="AI81:AK81"/>
    <mergeCell ref="AR81:AT81"/>
    <mergeCell ref="AU81:AX81"/>
    <mergeCell ref="AY81:BB81"/>
    <mergeCell ref="BC81:BF81"/>
    <mergeCell ref="BG81:BI81"/>
    <mergeCell ref="BP81:BR81"/>
    <mergeCell ref="BS81:BV81"/>
    <mergeCell ref="BW81:BZ81"/>
    <mergeCell ref="CA81:CD81"/>
    <mergeCell ref="CE81:CG81"/>
    <mergeCell ref="CN81:CP81"/>
    <mergeCell ref="CQ81:CT81"/>
    <mergeCell ref="CU81:CX81"/>
    <mergeCell ref="DL81:DN81"/>
    <mergeCell ref="DO81:DR81"/>
    <mergeCell ref="EJ81:EL81"/>
    <mergeCell ref="EY81:FA81"/>
    <mergeCell ref="FH81:FJ81"/>
    <mergeCell ref="FK81:FN81"/>
    <mergeCell ref="FO81:FR81"/>
    <mergeCell ref="FS81:FV81"/>
    <mergeCell ref="FW81:FY81"/>
    <mergeCell ref="DF82:EC82"/>
    <mergeCell ref="FH34:FJ34"/>
    <mergeCell ref="FK34:FN34"/>
    <mergeCell ref="FO34:FR34"/>
    <mergeCell ref="FS34:FV34"/>
    <mergeCell ref="FW34:FY34"/>
    <mergeCell ref="DO35:DR35"/>
    <mergeCell ref="DO50:DR50"/>
    <mergeCell ref="DO54:DR54"/>
    <mergeCell ref="DS54:DV54"/>
    <mergeCell ref="DW54:DZ54"/>
    <mergeCell ref="DF58:EC58"/>
    <mergeCell ref="DL50:DN50"/>
    <mergeCell ref="EA50:EC50"/>
    <mergeCell ref="DL51:DN51"/>
    <mergeCell ref="EA51:EC51"/>
    <mergeCell ref="DL52:DN52"/>
    <mergeCell ref="EJ34:EL34"/>
    <mergeCell ref="EM34:EP34"/>
    <mergeCell ref="DS42:DV42"/>
    <mergeCell ref="DW42:DZ42"/>
    <mergeCell ref="DL39:DN39"/>
    <mergeCell ref="EA39:EC39"/>
    <mergeCell ref="DO38:DR38"/>
    <mergeCell ref="DS38:DV38"/>
    <mergeCell ref="DW39:DZ39"/>
    <mergeCell ref="DO48:DR48"/>
    <mergeCell ref="DS48:DV48"/>
    <mergeCell ref="DW48:DZ48"/>
    <mergeCell ref="DW45:DZ45"/>
    <mergeCell ref="DL34:DN34"/>
    <mergeCell ref="EA34:EC34"/>
    <mergeCell ref="EU37:EX37"/>
  </mergeCells>
  <phoneticPr fontId="1"/>
  <conditionalFormatting sqref="AE41:AE54 AA59:AA65 AE59:AE65 AA9:AA10 AE9:AE10 H55:N58 AA41:AA54 W9:W10 H9:T10 W41:W54 H41:T54 W59:W65 H59:T65 AI9:AI10 AI41:AI54 AI59:AI65 BC41:BC54 AY59:AY65 BC59:BC65 AY9:AY10 BC9:BC10 AL55:AL58 AY41:AY54 AU9:AU10 AL9:AR10 AU41:AU54 AL41:AR54 AU59:AU65 AL59:AR65 BG9:BG10 BG41:BG54 BG59:BG65 CA41:CA54 BW59:BW65 CA59:CA65 BW9:BW10 CA9:CA10 BJ55:BJ58 BW41:BW54 BS9:BS10 BJ9:BP10 BS41:BS54 BJ41:BP54 BS59:BS65 BJ59:BP65 CE9:CE10 CE41:CE54 CE59:CE65 CY41:CY54 CU59:CU65 CY59:CY65 CU9:CU10 CY9:CY10 CH55:CH58 CU41:CU54 CQ9:CQ10 CH9:CN10 CQ41:CQ54 CH41:CN54 CQ59:CQ65 CH59:CN65 DC9:DC10 DC41:DC54 DC59:DC65 DW41:DW54 DS59:DS65 DW59:DW65 DS9:DS10 DW9:DW10 DF55:DF58 DS41:DS54 DO9:DO10 DF9:DL10 DO41:DO54 DF41:DL54 DO59:DO65 DF59:DL65 EA9:EA10 EA41:EA54 EA59:EA65 EU41:EU54 EQ59:EQ65 EU59:EU65 EQ9:EQ10 EU9:EU10 ED55:ED58 EQ41:EQ54 EM9:EM10 ED9:EJ10 EM41:EM54 ED41:EJ54 EM59:EM65 ED59:EJ65 EY9:EY10 EY41:EY54 EY59:EY65 FS41:FS54 FO59:FO65 FS59:FS65 FO9:FO10 FS9:FS10 FB55:FB58 FO41:FO54 FK9:FK10 FB9:FH10 FK41:FK54 FB41:FH54 FK59:FK65 FB59:FH65 FW9:FW10 FW41:FW54 FW59:FW65 H94:FY101 H11:FY12 H17:FY17 H32:FY32 H40:FY40 H68:FY68 FW27:FW30 FB27:FH30 FK27:FK30 FS27:FS30 FO27:FO30 EY27:EY30 ED27:EJ30 EM27:EM30 EU27:EU30 EQ27:EQ30 EA27:EA30 DF27:DL30 DO27:DO30 DW27:DW30 DS27:DS30 DC27:DC30 CH27:CN30 CQ27:CQ30 CY27:CY30 CU27:CU30 CE27:CE30 BJ27:BP30 BS27:BS30 CA27:CA30 BW27:BW30 BG27:BG30 AL27:AR30 AU27:AU30 BC27:BC30 AY27:AY30 AI27:AI30 H27:T30 W27:W30 AE27:AE30 AA27:AA30 AA83:AA93 AE83:AE93 W83:W93 H83:T93 AI83:AI93 AY83:AY93 BC83:BC93 AU83:AU93 AL83:AR93 BG83:BG93 BW83:BW93 CA83:CA93 BS83:BS93 BJ83:BP93 CE83:CE93 CU83:CU93 CY83:CY93 CQ83:CQ93 CH83:CN93 DC83:DC93 DS83:DS93 DW83:DW93 DO83:DO93 DF83:DL93 EA83:EA93 EQ83:EQ93 EU83:EU93 EM83:EM93 ED83:EJ93 EY83:EY93 FO83:FO93 FS83:FS93 FK83:FK93 FB83:FH93 FW83:FW93 W37:W39 AY33:AY35 BC33:BC35 AU33:AU35 AL33:AR35 BG33:BG35 AL37:AR39 BG37:BG39 AU37:AU39 BC37:BC39 AY37:AY39 H82:N82 AL82 BJ82 CH82 DF82 ED82 FB82 AA69:AA81 AE69:AE81 W69:W81 H69:T81 AI69:AI81 AY69:AY81 BC69:BC81 AU69:AU81 AL69:AR81 BG69:BG81 BW69:BW81 CA69:CA81 BS69:BS81 BJ69:BP81 CE69:CE81 CU69:CU81 CY69:CY81 CQ69:CQ81 CH69:CN81 DC69:DC81 DS69:DS81 DW69:DW81 DO69:DO81 DF69:DL81 EA69:EA81 EQ69:EQ81 EU69:EU81 EM69:EM81 ED69:EJ81 EY69:EY81 FO69:FO81 FS69:FS81 FK69:FK81 FB69:FH81 FW69:FW81 AA13:AA16 AE13:AE16 W13:W16 H13:T16 AI13:AI16 AY13:AY16 BC13:BC16 AU13:AU16 AL13:AR16 BG13:BG16 BW13:BW16 CA13:CA16 BS13:BS16 BJ13:BP16 CE13:CE16 CU13:CU16 CY13:CY16 CQ13:CQ16 CH13:CN16 DC13:DC16 DS13:DS16 DW13:DW16 DO13:DO16 DF13:DL16 EA13:EA16 EQ13:EQ16 EU13:EU16 EM13:EM16 ED13:EJ16 EY13:EY16 FO13:FO16 FS13:FS16 FK13:FK16 FB13:FH16 FW13:FW16 AA18:AA24 AE18:AE24 W18:W24 H18:T24 AI18:AI24 AY18:AY24 BC18:BC24 AU18:AU24 AL18:AR24 BG18:BG24 BW18:BW24 CA18:CA24 BS18:BS24 BJ18:BP24 CE18:CE24 CU18:CU24 CY18:CY24 CQ18:CQ24 CH18:CN24 DC18:DC24 DS18:DS24 DW18:DW24 DO18:DO24 DF18:DL24 EA18:EA24 EQ18:EQ24 EU18:EU24 EM18:EM24 ED18:EJ24 EY18:EY24 FO18:FO24 FS18:FS24 FK18:FK24 FB18:FH24 FW18:FW24 H33:T39 U36:BI36 AA37:AA39 AE37:AE39 AI37:AI39 W33:W35 AA33:AA35 AE33:AE35 AI33:AI35 BS37:BS39 BJ33:BP39 BQ36:CG36 BW37:BW39 CA37:CA39 CE37:CE39 BS33:BS35 BW33:BW35 CA33:CA35 CE33:CE35 CQ37:CQ39 CH33:CN39 CO36:DE36 CU37:CU39 CY37:CY39 DC37:DC39 CQ33:CQ35 CU33:CU35 CY33:CY35 DC33:DC35 DO37:DO39 DF33:DL39 DM36:EC36 DS37:DS39 DW37:DW39 EA37:EA39 DO33:DO35 DS33:DS35 DW33:DW35 EA33:EA35 EM37:EM39 ED33:EJ39 EK36:FA36 EQ37:EQ39 EU37:EU39 EY37:EY39 EM33:EM35 EQ33:EQ35 EU33:EU35 EY33:EY35 FK37:FK39 FB33:FH39 FI36:FY36 FO37:FO39 FS37:FS39 FW37:FW39 FK33:FK35 FO33:FO35 FS33:FS35 FW33:FW35">
    <cfRule type="cellIs" dxfId="40" priority="1" operator="equal">
      <formula>"▲"</formula>
    </cfRule>
    <cfRule type="cellIs" dxfId="39" priority="2" operator="equal">
      <formula>"〇"</formula>
    </cfRule>
    <cfRule type="cellIs" dxfId="38" priority="3" operator="equal">
      <formula>"△"</formula>
    </cfRule>
    <cfRule type="cellIs" dxfId="37" priority="4" operator="equal">
      <formula>"×"</formula>
    </cfRule>
  </conditionalFormatting>
  <pageMargins left="0.7" right="0.7" top="0.75" bottom="0.75" header="0.3" footer="0.3"/>
  <pageSetup paperSize="9" scale="25" orientation="landscape"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D4CA5BB-EFA9-4A67-92B7-913A2A8A3D94}">
          <x14:formula1>
            <xm:f>週テーブル!$B$2:$B$53</xm:f>
          </x14:formula1>
          <xm:sqref>Q4:T4</xm:sqref>
        </x14:dataValidation>
        <x14:dataValidation type="list" allowBlank="1" showInputMessage="1" showErrorMessage="1" xr:uid="{1C560584-41CB-4C9F-B7FD-BC8A6B5480ED}">
          <x14:formula1>
            <xm:f>週テーブル!$D$2:$D$54</xm:f>
          </x14:formula1>
          <xm:sqref>A4:B4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23C8-DFA8-4F1E-82DF-051B84CE6DA7}">
  <sheetPr codeName="Sheet2">
    <pageSetUpPr fitToPage="1"/>
  </sheetPr>
  <dimension ref="A1:FY144"/>
  <sheetViews>
    <sheetView zoomScale="70" zoomScaleNormal="70" workbookViewId="0">
      <pane xSplit="3" ySplit="10" topLeftCell="D11" activePane="bottomRight" state="frozen"/>
      <selection pane="topRight" activeCell="D1" sqref="D1"/>
      <selection pane="bottomLeft" activeCell="A8" sqref="A8"/>
      <selection pane="bottomRight" activeCell="B5" sqref="B5"/>
    </sheetView>
  </sheetViews>
  <sheetFormatPr defaultRowHeight="18.75"/>
  <cols>
    <col min="1" max="1" width="3.5" customWidth="1"/>
    <col min="2" max="2" width="39" customWidth="1"/>
    <col min="3" max="3" width="7.25" customWidth="1"/>
    <col min="4" max="4" width="11.875" customWidth="1"/>
    <col min="5" max="5" width="5.5" customWidth="1"/>
    <col min="6" max="6" width="4" customWidth="1"/>
    <col min="7" max="13" width="11.875" customWidth="1"/>
    <col min="14" max="43" width="3.75" customWidth="1"/>
    <col min="44" max="44" width="3.75" customWidth="1" collapsed="1"/>
    <col min="45" max="61" width="3.75" customWidth="1"/>
    <col min="62" max="67" width="3.75" hidden="1" customWidth="1"/>
    <col min="68" max="68" width="3.75" customWidth="1" collapsed="1"/>
    <col min="69" max="85" width="3.75" customWidth="1"/>
    <col min="86" max="91" width="3.75" hidden="1" customWidth="1"/>
    <col min="92" max="92" width="3.75" customWidth="1" collapsed="1"/>
    <col min="93" max="109" width="3.75" customWidth="1"/>
    <col min="110" max="115" width="3.75" hidden="1" customWidth="1"/>
    <col min="116" max="116" width="3.75" customWidth="1" collapsed="1"/>
    <col min="117" max="133" width="3.75" customWidth="1"/>
    <col min="134" max="139" width="3.75" hidden="1" customWidth="1"/>
    <col min="140" max="140" width="3.75" customWidth="1" collapsed="1"/>
    <col min="141" max="157" width="3.75" customWidth="1"/>
    <col min="158" max="163" width="3.75" hidden="1" customWidth="1"/>
    <col min="164" max="164" width="3.75" customWidth="1" collapsed="1"/>
    <col min="165" max="181" width="3.75" customWidth="1"/>
  </cols>
  <sheetData>
    <row r="1" spans="1:181" ht="26.25" customHeight="1"/>
    <row r="2" spans="1:181" ht="26.25" customHeight="1" thickBot="1"/>
    <row r="3" spans="1:181" ht="19.5" thickBot="1">
      <c r="A3" s="261" t="s">
        <v>127</v>
      </c>
      <c r="B3" s="262"/>
      <c r="C3" s="10" t="s">
        <v>316</v>
      </c>
    </row>
    <row r="4" spans="1:181" ht="39" customHeight="1" thickBot="1">
      <c r="A4" s="259">
        <v>45404</v>
      </c>
      <c r="B4" s="260"/>
      <c r="C4" s="134" t="b">
        <v>0</v>
      </c>
      <c r="D4" s="7">
        <f>A4*(C4=TRUE)+'空き状況確認テーブル(公開用)'!A4*(C4=FALSE)</f>
        <v>46391</v>
      </c>
      <c r="O4" s="7"/>
      <c r="Q4" s="20"/>
      <c r="R4" s="20"/>
      <c r="S4" s="20"/>
      <c r="T4" s="20"/>
    </row>
    <row r="5" spans="1:181">
      <c r="G5" s="53" t="s">
        <v>144</v>
      </c>
      <c r="H5" s="9" t="s">
        <v>145</v>
      </c>
      <c r="I5" s="9" t="s">
        <v>146</v>
      </c>
      <c r="J5" s="9" t="s">
        <v>147</v>
      </c>
      <c r="K5" s="9" t="s">
        <v>148</v>
      </c>
      <c r="L5" s="9" t="s">
        <v>149</v>
      </c>
      <c r="M5" s="52" t="s">
        <v>150</v>
      </c>
      <c r="N5" s="271">
        <f>D4</f>
        <v>46391</v>
      </c>
      <c r="O5" s="272"/>
      <c r="P5" s="272"/>
      <c r="Q5" s="272"/>
      <c r="R5" s="272"/>
      <c r="S5" s="272"/>
      <c r="T5" s="272"/>
      <c r="U5" s="272"/>
      <c r="V5" s="272"/>
      <c r="W5" s="272"/>
      <c r="X5" s="272"/>
      <c r="Y5" s="272"/>
      <c r="Z5" s="272"/>
      <c r="AA5" s="272"/>
      <c r="AB5" s="272"/>
      <c r="AC5" s="272"/>
      <c r="AD5" s="272"/>
      <c r="AE5" s="272"/>
      <c r="AF5" s="272"/>
      <c r="AG5" s="272"/>
      <c r="AH5" s="272"/>
      <c r="AI5" s="272"/>
      <c r="AJ5" s="272"/>
      <c r="AK5" s="273"/>
      <c r="AL5" s="274">
        <f>N5+1</f>
        <v>46392</v>
      </c>
      <c r="AM5" s="275"/>
      <c r="AN5" s="275"/>
      <c r="AO5" s="275"/>
      <c r="AP5" s="275"/>
      <c r="AQ5" s="275"/>
      <c r="AR5" s="275"/>
      <c r="AS5" s="275"/>
      <c r="AT5" s="275"/>
      <c r="AU5" s="275"/>
      <c r="AV5" s="275"/>
      <c r="AW5" s="275"/>
      <c r="AX5" s="275"/>
      <c r="AY5" s="275"/>
      <c r="AZ5" s="275"/>
      <c r="BA5" s="275"/>
      <c r="BB5" s="275"/>
      <c r="BC5" s="275"/>
      <c r="BD5" s="275"/>
      <c r="BE5" s="275"/>
      <c r="BF5" s="275"/>
      <c r="BG5" s="275"/>
      <c r="BH5" s="275"/>
      <c r="BI5" s="276"/>
      <c r="BJ5" s="274">
        <f>AL5+1</f>
        <v>46393</v>
      </c>
      <c r="BK5" s="275"/>
      <c r="BL5" s="275"/>
      <c r="BM5" s="275"/>
      <c r="BN5" s="275"/>
      <c r="BO5" s="275"/>
      <c r="BP5" s="275"/>
      <c r="BQ5" s="275"/>
      <c r="BR5" s="275"/>
      <c r="BS5" s="275"/>
      <c r="BT5" s="275"/>
      <c r="BU5" s="275"/>
      <c r="BV5" s="275"/>
      <c r="BW5" s="275"/>
      <c r="BX5" s="275"/>
      <c r="BY5" s="275"/>
      <c r="BZ5" s="275"/>
      <c r="CA5" s="275"/>
      <c r="CB5" s="275"/>
      <c r="CC5" s="275"/>
      <c r="CD5" s="275"/>
      <c r="CE5" s="275"/>
      <c r="CF5" s="275"/>
      <c r="CG5" s="276"/>
      <c r="CH5" s="274">
        <f>BJ5+1</f>
        <v>46394</v>
      </c>
      <c r="CI5" s="275"/>
      <c r="CJ5" s="275"/>
      <c r="CK5" s="275"/>
      <c r="CL5" s="275"/>
      <c r="CM5" s="275"/>
      <c r="CN5" s="275"/>
      <c r="CO5" s="275"/>
      <c r="CP5" s="275"/>
      <c r="CQ5" s="275"/>
      <c r="CR5" s="275"/>
      <c r="CS5" s="275"/>
      <c r="CT5" s="275"/>
      <c r="CU5" s="275"/>
      <c r="CV5" s="275"/>
      <c r="CW5" s="275"/>
      <c r="CX5" s="275"/>
      <c r="CY5" s="275"/>
      <c r="CZ5" s="275"/>
      <c r="DA5" s="275"/>
      <c r="DB5" s="275"/>
      <c r="DC5" s="275"/>
      <c r="DD5" s="275"/>
      <c r="DE5" s="276"/>
      <c r="DF5" s="274">
        <f>CH5+1</f>
        <v>46395</v>
      </c>
      <c r="DG5" s="275"/>
      <c r="DH5" s="275"/>
      <c r="DI5" s="275"/>
      <c r="DJ5" s="275"/>
      <c r="DK5" s="275"/>
      <c r="DL5" s="275"/>
      <c r="DM5" s="275"/>
      <c r="DN5" s="275"/>
      <c r="DO5" s="275"/>
      <c r="DP5" s="275"/>
      <c r="DQ5" s="275"/>
      <c r="DR5" s="275"/>
      <c r="DS5" s="275"/>
      <c r="DT5" s="275"/>
      <c r="DU5" s="275"/>
      <c r="DV5" s="275"/>
      <c r="DW5" s="275"/>
      <c r="DX5" s="275"/>
      <c r="DY5" s="275"/>
      <c r="DZ5" s="275"/>
      <c r="EA5" s="275"/>
      <c r="EB5" s="275"/>
      <c r="EC5" s="276"/>
      <c r="ED5" s="277">
        <f>DF5+1</f>
        <v>46396</v>
      </c>
      <c r="EE5" s="278"/>
      <c r="EF5" s="278"/>
      <c r="EG5" s="278"/>
      <c r="EH5" s="278"/>
      <c r="EI5" s="278"/>
      <c r="EJ5" s="278"/>
      <c r="EK5" s="278"/>
      <c r="EL5" s="278"/>
      <c r="EM5" s="278"/>
      <c r="EN5" s="278"/>
      <c r="EO5" s="278"/>
      <c r="EP5" s="278"/>
      <c r="EQ5" s="278"/>
      <c r="ER5" s="278"/>
      <c r="ES5" s="278"/>
      <c r="ET5" s="278"/>
      <c r="EU5" s="278"/>
      <c r="EV5" s="278"/>
      <c r="EW5" s="278"/>
      <c r="EX5" s="278"/>
      <c r="EY5" s="278"/>
      <c r="EZ5" s="278"/>
      <c r="FA5" s="279"/>
      <c r="FB5" s="268">
        <f t="shared" ref="FB5" si="0">ED5+1</f>
        <v>46397</v>
      </c>
      <c r="FC5" s="269"/>
      <c r="FD5" s="269"/>
      <c r="FE5" s="269"/>
      <c r="FF5" s="269"/>
      <c r="FG5" s="269"/>
      <c r="FH5" s="269"/>
      <c r="FI5" s="269"/>
      <c r="FJ5" s="269"/>
      <c r="FK5" s="269"/>
      <c r="FL5" s="269"/>
      <c r="FM5" s="269"/>
      <c r="FN5" s="269"/>
      <c r="FO5" s="269"/>
      <c r="FP5" s="269"/>
      <c r="FQ5" s="269"/>
      <c r="FR5" s="269"/>
      <c r="FS5" s="269"/>
      <c r="FT5" s="269"/>
      <c r="FU5" s="269"/>
      <c r="FV5" s="269"/>
      <c r="FW5" s="269"/>
      <c r="FX5" s="269"/>
      <c r="FY5" s="270"/>
    </row>
    <row r="6" spans="1:181">
      <c r="G6" s="53"/>
      <c r="H6" s="12"/>
      <c r="I6" s="12"/>
      <c r="J6" s="12"/>
      <c r="K6" s="12"/>
      <c r="L6" s="12"/>
      <c r="M6" s="12"/>
      <c r="N6" s="57">
        <f>N5</f>
        <v>46391</v>
      </c>
      <c r="O6" s="58">
        <f>N6</f>
        <v>46391</v>
      </c>
      <c r="P6" s="58">
        <f>O6</f>
        <v>46391</v>
      </c>
      <c r="Q6" s="58">
        <f t="shared" ref="Q6:AJ6" si="1">P6</f>
        <v>46391</v>
      </c>
      <c r="R6" s="58">
        <f t="shared" si="1"/>
        <v>46391</v>
      </c>
      <c r="S6" s="58">
        <f t="shared" si="1"/>
        <v>46391</v>
      </c>
      <c r="T6" s="58">
        <f t="shared" si="1"/>
        <v>46391</v>
      </c>
      <c r="U6" s="58">
        <f t="shared" si="1"/>
        <v>46391</v>
      </c>
      <c r="V6" s="58">
        <f t="shared" si="1"/>
        <v>46391</v>
      </c>
      <c r="W6" s="58">
        <f t="shared" si="1"/>
        <v>46391</v>
      </c>
      <c r="X6" s="58">
        <f t="shared" si="1"/>
        <v>46391</v>
      </c>
      <c r="Y6" s="58">
        <f t="shared" si="1"/>
        <v>46391</v>
      </c>
      <c r="Z6" s="58">
        <f t="shared" si="1"/>
        <v>46391</v>
      </c>
      <c r="AA6" s="58">
        <f t="shared" si="1"/>
        <v>46391</v>
      </c>
      <c r="AB6" s="58">
        <f t="shared" si="1"/>
        <v>46391</v>
      </c>
      <c r="AC6" s="58">
        <f t="shared" si="1"/>
        <v>46391</v>
      </c>
      <c r="AD6" s="58">
        <f t="shared" si="1"/>
        <v>46391</v>
      </c>
      <c r="AE6" s="58">
        <f t="shared" si="1"/>
        <v>46391</v>
      </c>
      <c r="AF6" s="58">
        <f t="shared" si="1"/>
        <v>46391</v>
      </c>
      <c r="AG6" s="58">
        <f t="shared" si="1"/>
        <v>46391</v>
      </c>
      <c r="AH6" s="58">
        <f t="shared" si="1"/>
        <v>46391</v>
      </c>
      <c r="AI6" s="58">
        <f t="shared" si="1"/>
        <v>46391</v>
      </c>
      <c r="AJ6" s="58">
        <f t="shared" si="1"/>
        <v>46391</v>
      </c>
      <c r="AK6" s="59">
        <f>AJ6</f>
        <v>46391</v>
      </c>
      <c r="AL6" s="57">
        <f>AL5</f>
        <v>46392</v>
      </c>
      <c r="AM6" s="58">
        <f>AL6</f>
        <v>46392</v>
      </c>
      <c r="AN6" s="58">
        <f t="shared" ref="AN6:BI6" si="2">AM6</f>
        <v>46392</v>
      </c>
      <c r="AO6" s="58">
        <f t="shared" si="2"/>
        <v>46392</v>
      </c>
      <c r="AP6" s="58">
        <f t="shared" si="2"/>
        <v>46392</v>
      </c>
      <c r="AQ6" s="58">
        <f t="shared" si="2"/>
        <v>46392</v>
      </c>
      <c r="AR6" s="58">
        <f t="shared" si="2"/>
        <v>46392</v>
      </c>
      <c r="AS6" s="58">
        <f t="shared" si="2"/>
        <v>46392</v>
      </c>
      <c r="AT6" s="58">
        <f t="shared" si="2"/>
        <v>46392</v>
      </c>
      <c r="AU6" s="60">
        <f t="shared" si="2"/>
        <v>46392</v>
      </c>
      <c r="AV6" s="58">
        <f t="shared" si="2"/>
        <v>46392</v>
      </c>
      <c r="AW6" s="58">
        <f t="shared" si="2"/>
        <v>46392</v>
      </c>
      <c r="AX6" s="61">
        <f t="shared" si="2"/>
        <v>46392</v>
      </c>
      <c r="AY6" s="58">
        <f t="shared" si="2"/>
        <v>46392</v>
      </c>
      <c r="AZ6" s="58">
        <f t="shared" si="2"/>
        <v>46392</v>
      </c>
      <c r="BA6" s="58">
        <f t="shared" si="2"/>
        <v>46392</v>
      </c>
      <c r="BB6" s="58">
        <f t="shared" si="2"/>
        <v>46392</v>
      </c>
      <c r="BC6" s="60">
        <f t="shared" si="2"/>
        <v>46392</v>
      </c>
      <c r="BD6" s="58">
        <f t="shared" si="2"/>
        <v>46392</v>
      </c>
      <c r="BE6" s="58">
        <f t="shared" si="2"/>
        <v>46392</v>
      </c>
      <c r="BF6" s="61">
        <f t="shared" si="2"/>
        <v>46392</v>
      </c>
      <c r="BG6" s="58">
        <f t="shared" si="2"/>
        <v>46392</v>
      </c>
      <c r="BH6" s="58">
        <f t="shared" si="2"/>
        <v>46392</v>
      </c>
      <c r="BI6" s="59">
        <f t="shared" si="2"/>
        <v>46392</v>
      </c>
      <c r="BJ6" s="57">
        <f>BJ5</f>
        <v>46393</v>
      </c>
      <c r="BK6" s="58">
        <f>BJ6</f>
        <v>46393</v>
      </c>
      <c r="BL6" s="58">
        <f t="shared" ref="BL6:CG6" si="3">BK6</f>
        <v>46393</v>
      </c>
      <c r="BM6" s="58">
        <f t="shared" si="3"/>
        <v>46393</v>
      </c>
      <c r="BN6" s="58">
        <f t="shared" si="3"/>
        <v>46393</v>
      </c>
      <c r="BO6" s="58">
        <f t="shared" si="3"/>
        <v>46393</v>
      </c>
      <c r="BP6" s="58">
        <f t="shared" si="3"/>
        <v>46393</v>
      </c>
      <c r="BQ6" s="58">
        <f t="shared" si="3"/>
        <v>46393</v>
      </c>
      <c r="BR6" s="58">
        <f t="shared" si="3"/>
        <v>46393</v>
      </c>
      <c r="BS6" s="60">
        <f t="shared" si="3"/>
        <v>46393</v>
      </c>
      <c r="BT6" s="58">
        <f t="shared" si="3"/>
        <v>46393</v>
      </c>
      <c r="BU6" s="58">
        <f t="shared" si="3"/>
        <v>46393</v>
      </c>
      <c r="BV6" s="61">
        <f t="shared" si="3"/>
        <v>46393</v>
      </c>
      <c r="BW6" s="58">
        <f t="shared" si="3"/>
        <v>46393</v>
      </c>
      <c r="BX6" s="58">
        <f t="shared" si="3"/>
        <v>46393</v>
      </c>
      <c r="BY6" s="58">
        <f t="shared" si="3"/>
        <v>46393</v>
      </c>
      <c r="BZ6" s="58">
        <f t="shared" si="3"/>
        <v>46393</v>
      </c>
      <c r="CA6" s="60">
        <f t="shared" si="3"/>
        <v>46393</v>
      </c>
      <c r="CB6" s="58">
        <f t="shared" si="3"/>
        <v>46393</v>
      </c>
      <c r="CC6" s="58">
        <f t="shared" si="3"/>
        <v>46393</v>
      </c>
      <c r="CD6" s="61">
        <f t="shared" si="3"/>
        <v>46393</v>
      </c>
      <c r="CE6" s="58">
        <f t="shared" si="3"/>
        <v>46393</v>
      </c>
      <c r="CF6" s="58">
        <f t="shared" si="3"/>
        <v>46393</v>
      </c>
      <c r="CG6" s="59">
        <f t="shared" si="3"/>
        <v>46393</v>
      </c>
      <c r="CH6" s="57">
        <f>CH5</f>
        <v>46394</v>
      </c>
      <c r="CI6" s="58">
        <f>CH6</f>
        <v>46394</v>
      </c>
      <c r="CJ6" s="58">
        <f t="shared" ref="CJ6:DE6" si="4">CI6</f>
        <v>46394</v>
      </c>
      <c r="CK6" s="58">
        <f t="shared" si="4"/>
        <v>46394</v>
      </c>
      <c r="CL6" s="58">
        <f t="shared" si="4"/>
        <v>46394</v>
      </c>
      <c r="CM6" s="58">
        <f t="shared" si="4"/>
        <v>46394</v>
      </c>
      <c r="CN6" s="58">
        <f t="shared" si="4"/>
        <v>46394</v>
      </c>
      <c r="CO6" s="58">
        <f t="shared" si="4"/>
        <v>46394</v>
      </c>
      <c r="CP6" s="58">
        <f t="shared" si="4"/>
        <v>46394</v>
      </c>
      <c r="CQ6" s="60">
        <f t="shared" si="4"/>
        <v>46394</v>
      </c>
      <c r="CR6" s="58">
        <f t="shared" si="4"/>
        <v>46394</v>
      </c>
      <c r="CS6" s="58">
        <f t="shared" si="4"/>
        <v>46394</v>
      </c>
      <c r="CT6" s="61">
        <f t="shared" si="4"/>
        <v>46394</v>
      </c>
      <c r="CU6" s="58">
        <f t="shared" si="4"/>
        <v>46394</v>
      </c>
      <c r="CV6" s="58">
        <f t="shared" si="4"/>
        <v>46394</v>
      </c>
      <c r="CW6" s="58">
        <f t="shared" si="4"/>
        <v>46394</v>
      </c>
      <c r="CX6" s="58">
        <f t="shared" si="4"/>
        <v>46394</v>
      </c>
      <c r="CY6" s="60">
        <f t="shared" si="4"/>
        <v>46394</v>
      </c>
      <c r="CZ6" s="58">
        <f t="shared" si="4"/>
        <v>46394</v>
      </c>
      <c r="DA6" s="58">
        <f t="shared" si="4"/>
        <v>46394</v>
      </c>
      <c r="DB6" s="61">
        <f t="shared" si="4"/>
        <v>46394</v>
      </c>
      <c r="DC6" s="58">
        <f t="shared" si="4"/>
        <v>46394</v>
      </c>
      <c r="DD6" s="58">
        <f t="shared" si="4"/>
        <v>46394</v>
      </c>
      <c r="DE6" s="59">
        <f t="shared" si="4"/>
        <v>46394</v>
      </c>
      <c r="DF6" s="57">
        <f>DF5</f>
        <v>46395</v>
      </c>
      <c r="DG6" s="58">
        <f>DF6</f>
        <v>46395</v>
      </c>
      <c r="DH6" s="58">
        <f t="shared" ref="DH6:EC6" si="5">DG6</f>
        <v>46395</v>
      </c>
      <c r="DI6" s="58">
        <f t="shared" si="5"/>
        <v>46395</v>
      </c>
      <c r="DJ6" s="58">
        <f t="shared" si="5"/>
        <v>46395</v>
      </c>
      <c r="DK6" s="58">
        <f t="shared" si="5"/>
        <v>46395</v>
      </c>
      <c r="DL6" s="58">
        <f t="shared" si="5"/>
        <v>46395</v>
      </c>
      <c r="DM6" s="58">
        <f t="shared" si="5"/>
        <v>46395</v>
      </c>
      <c r="DN6" s="58">
        <f t="shared" si="5"/>
        <v>46395</v>
      </c>
      <c r="DO6" s="60">
        <f t="shared" si="5"/>
        <v>46395</v>
      </c>
      <c r="DP6" s="58">
        <f t="shared" si="5"/>
        <v>46395</v>
      </c>
      <c r="DQ6" s="58">
        <f t="shared" si="5"/>
        <v>46395</v>
      </c>
      <c r="DR6" s="61">
        <f t="shared" si="5"/>
        <v>46395</v>
      </c>
      <c r="DS6" s="58">
        <f t="shared" si="5"/>
        <v>46395</v>
      </c>
      <c r="DT6" s="58">
        <f t="shared" si="5"/>
        <v>46395</v>
      </c>
      <c r="DU6" s="58">
        <f t="shared" si="5"/>
        <v>46395</v>
      </c>
      <c r="DV6" s="58">
        <f t="shared" si="5"/>
        <v>46395</v>
      </c>
      <c r="DW6" s="60">
        <f t="shared" si="5"/>
        <v>46395</v>
      </c>
      <c r="DX6" s="58">
        <f t="shared" si="5"/>
        <v>46395</v>
      </c>
      <c r="DY6" s="58">
        <f t="shared" si="5"/>
        <v>46395</v>
      </c>
      <c r="DZ6" s="61">
        <f t="shared" si="5"/>
        <v>46395</v>
      </c>
      <c r="EA6" s="58">
        <f t="shared" si="5"/>
        <v>46395</v>
      </c>
      <c r="EB6" s="58">
        <f t="shared" si="5"/>
        <v>46395</v>
      </c>
      <c r="EC6" s="59">
        <f t="shared" si="5"/>
        <v>46395</v>
      </c>
      <c r="ED6" s="62">
        <f>ED5</f>
        <v>46396</v>
      </c>
      <c r="EE6" s="63">
        <f>ED6</f>
        <v>46396</v>
      </c>
      <c r="EF6" s="63">
        <f t="shared" ref="EF6:FA6" si="6">EE6</f>
        <v>46396</v>
      </c>
      <c r="EG6" s="63">
        <f t="shared" si="6"/>
        <v>46396</v>
      </c>
      <c r="EH6" s="63">
        <f t="shared" si="6"/>
        <v>46396</v>
      </c>
      <c r="EI6" s="63">
        <f t="shared" si="6"/>
        <v>46396</v>
      </c>
      <c r="EJ6" s="63">
        <f t="shared" si="6"/>
        <v>46396</v>
      </c>
      <c r="EK6" s="63">
        <f t="shared" si="6"/>
        <v>46396</v>
      </c>
      <c r="EL6" s="63">
        <f t="shared" si="6"/>
        <v>46396</v>
      </c>
      <c r="EM6" s="64">
        <f t="shared" si="6"/>
        <v>46396</v>
      </c>
      <c r="EN6" s="63">
        <f t="shared" si="6"/>
        <v>46396</v>
      </c>
      <c r="EO6" s="63">
        <f t="shared" si="6"/>
        <v>46396</v>
      </c>
      <c r="EP6" s="65">
        <f t="shared" si="6"/>
        <v>46396</v>
      </c>
      <c r="EQ6" s="63">
        <f t="shared" si="6"/>
        <v>46396</v>
      </c>
      <c r="ER6" s="63">
        <f t="shared" si="6"/>
        <v>46396</v>
      </c>
      <c r="ES6" s="63">
        <f t="shared" si="6"/>
        <v>46396</v>
      </c>
      <c r="ET6" s="63">
        <f t="shared" si="6"/>
        <v>46396</v>
      </c>
      <c r="EU6" s="64">
        <f t="shared" si="6"/>
        <v>46396</v>
      </c>
      <c r="EV6" s="63">
        <f t="shared" si="6"/>
        <v>46396</v>
      </c>
      <c r="EW6" s="63">
        <f t="shared" si="6"/>
        <v>46396</v>
      </c>
      <c r="EX6" s="65">
        <f t="shared" si="6"/>
        <v>46396</v>
      </c>
      <c r="EY6" s="63">
        <f t="shared" si="6"/>
        <v>46396</v>
      </c>
      <c r="EZ6" s="63">
        <f t="shared" si="6"/>
        <v>46396</v>
      </c>
      <c r="FA6" s="66">
        <f t="shared" si="6"/>
        <v>46396</v>
      </c>
      <c r="FB6" s="67">
        <f>FB5</f>
        <v>46397</v>
      </c>
      <c r="FC6" s="68">
        <f>FB6</f>
        <v>46397</v>
      </c>
      <c r="FD6" s="68">
        <f t="shared" ref="FD6:FY6" si="7">FC6</f>
        <v>46397</v>
      </c>
      <c r="FE6" s="68">
        <f t="shared" si="7"/>
        <v>46397</v>
      </c>
      <c r="FF6" s="68">
        <f t="shared" si="7"/>
        <v>46397</v>
      </c>
      <c r="FG6" s="68">
        <f t="shared" si="7"/>
        <v>46397</v>
      </c>
      <c r="FH6" s="68">
        <f t="shared" si="7"/>
        <v>46397</v>
      </c>
      <c r="FI6" s="68">
        <f t="shared" si="7"/>
        <v>46397</v>
      </c>
      <c r="FJ6" s="68">
        <f t="shared" si="7"/>
        <v>46397</v>
      </c>
      <c r="FK6" s="69">
        <f t="shared" si="7"/>
        <v>46397</v>
      </c>
      <c r="FL6" s="68">
        <f t="shared" si="7"/>
        <v>46397</v>
      </c>
      <c r="FM6" s="68">
        <f t="shared" si="7"/>
        <v>46397</v>
      </c>
      <c r="FN6" s="70">
        <f t="shared" si="7"/>
        <v>46397</v>
      </c>
      <c r="FO6" s="68">
        <f t="shared" si="7"/>
        <v>46397</v>
      </c>
      <c r="FP6" s="68">
        <f t="shared" si="7"/>
        <v>46397</v>
      </c>
      <c r="FQ6" s="68">
        <f t="shared" si="7"/>
        <v>46397</v>
      </c>
      <c r="FR6" s="68">
        <f t="shared" si="7"/>
        <v>46397</v>
      </c>
      <c r="FS6" s="69">
        <f t="shared" si="7"/>
        <v>46397</v>
      </c>
      <c r="FT6" s="68">
        <f t="shared" si="7"/>
        <v>46397</v>
      </c>
      <c r="FU6" s="68">
        <f t="shared" si="7"/>
        <v>46397</v>
      </c>
      <c r="FV6" s="70">
        <f t="shared" si="7"/>
        <v>46397</v>
      </c>
      <c r="FW6" s="68">
        <f t="shared" si="7"/>
        <v>46397</v>
      </c>
      <c r="FX6" s="68">
        <f t="shared" si="7"/>
        <v>46397</v>
      </c>
      <c r="FY6" s="71">
        <f t="shared" si="7"/>
        <v>46397</v>
      </c>
    </row>
    <row r="7" spans="1:181" ht="18.75" customHeight="1" thickBot="1">
      <c r="A7" t="s">
        <v>276</v>
      </c>
      <c r="G7" s="9" t="s">
        <v>137</v>
      </c>
      <c r="H7" s="12" t="s">
        <v>138</v>
      </c>
      <c r="I7" s="12" t="s">
        <v>139</v>
      </c>
      <c r="J7" s="12" t="s">
        <v>140</v>
      </c>
      <c r="K7" s="12" t="s">
        <v>141</v>
      </c>
      <c r="L7" s="12" t="s">
        <v>142</v>
      </c>
      <c r="M7" s="12" t="s">
        <v>143</v>
      </c>
      <c r="N7" s="263" t="s">
        <v>119</v>
      </c>
      <c r="O7" s="257"/>
      <c r="P7" s="257"/>
      <c r="Q7" s="257"/>
      <c r="R7" s="257"/>
      <c r="S7" s="257"/>
      <c r="T7" s="257"/>
      <c r="U7" s="257"/>
      <c r="V7" s="257"/>
      <c r="W7" s="264" t="s">
        <v>116</v>
      </c>
      <c r="X7" s="265"/>
      <c r="Y7" s="265"/>
      <c r="Z7" s="266"/>
      <c r="AA7" s="267" t="s">
        <v>117</v>
      </c>
      <c r="AB7" s="267"/>
      <c r="AC7" s="267"/>
      <c r="AD7" s="267"/>
      <c r="AE7" s="254" t="s">
        <v>118</v>
      </c>
      <c r="AF7" s="255"/>
      <c r="AG7" s="255"/>
      <c r="AH7" s="256"/>
      <c r="AI7" s="257" t="s">
        <v>119</v>
      </c>
      <c r="AJ7" s="257"/>
      <c r="AK7" s="258"/>
      <c r="AL7" s="263" t="s">
        <v>119</v>
      </c>
      <c r="AM7" s="257"/>
      <c r="AN7" s="257"/>
      <c r="AO7" s="257"/>
      <c r="AP7" s="257"/>
      <c r="AQ7" s="257"/>
      <c r="AR7" s="257"/>
      <c r="AS7" s="257"/>
      <c r="AT7" s="257"/>
      <c r="AU7" s="264" t="s">
        <v>116</v>
      </c>
      <c r="AV7" s="265"/>
      <c r="AW7" s="265"/>
      <c r="AX7" s="266"/>
      <c r="AY7" s="267" t="s">
        <v>117</v>
      </c>
      <c r="AZ7" s="267"/>
      <c r="BA7" s="267"/>
      <c r="BB7" s="267"/>
      <c r="BC7" s="254" t="s">
        <v>118</v>
      </c>
      <c r="BD7" s="255"/>
      <c r="BE7" s="255"/>
      <c r="BF7" s="256"/>
      <c r="BG7" s="257" t="s">
        <v>119</v>
      </c>
      <c r="BH7" s="257"/>
      <c r="BI7" s="258"/>
      <c r="BJ7" s="263" t="s">
        <v>119</v>
      </c>
      <c r="BK7" s="257"/>
      <c r="BL7" s="257"/>
      <c r="BM7" s="257"/>
      <c r="BN7" s="257"/>
      <c r="BO7" s="257"/>
      <c r="BP7" s="257"/>
      <c r="BQ7" s="257"/>
      <c r="BR7" s="257"/>
      <c r="BS7" s="264" t="s">
        <v>116</v>
      </c>
      <c r="BT7" s="265"/>
      <c r="BU7" s="265"/>
      <c r="BV7" s="266"/>
      <c r="BW7" s="267" t="s">
        <v>117</v>
      </c>
      <c r="BX7" s="267"/>
      <c r="BY7" s="267"/>
      <c r="BZ7" s="267"/>
      <c r="CA7" s="254" t="s">
        <v>118</v>
      </c>
      <c r="CB7" s="255"/>
      <c r="CC7" s="255"/>
      <c r="CD7" s="256"/>
      <c r="CE7" s="257" t="s">
        <v>119</v>
      </c>
      <c r="CF7" s="257"/>
      <c r="CG7" s="258"/>
      <c r="CH7" s="263" t="s">
        <v>119</v>
      </c>
      <c r="CI7" s="257"/>
      <c r="CJ7" s="257"/>
      <c r="CK7" s="257"/>
      <c r="CL7" s="257"/>
      <c r="CM7" s="257"/>
      <c r="CN7" s="257"/>
      <c r="CO7" s="257"/>
      <c r="CP7" s="257"/>
      <c r="CQ7" s="264" t="s">
        <v>116</v>
      </c>
      <c r="CR7" s="265"/>
      <c r="CS7" s="265"/>
      <c r="CT7" s="266"/>
      <c r="CU7" s="267" t="s">
        <v>117</v>
      </c>
      <c r="CV7" s="267"/>
      <c r="CW7" s="267"/>
      <c r="CX7" s="267"/>
      <c r="CY7" s="254" t="s">
        <v>118</v>
      </c>
      <c r="CZ7" s="255"/>
      <c r="DA7" s="255"/>
      <c r="DB7" s="256"/>
      <c r="DC7" s="257" t="s">
        <v>119</v>
      </c>
      <c r="DD7" s="257"/>
      <c r="DE7" s="258"/>
      <c r="DF7" s="263" t="s">
        <v>119</v>
      </c>
      <c r="DG7" s="257"/>
      <c r="DH7" s="257"/>
      <c r="DI7" s="257"/>
      <c r="DJ7" s="257"/>
      <c r="DK7" s="257"/>
      <c r="DL7" s="257"/>
      <c r="DM7" s="257"/>
      <c r="DN7" s="257"/>
      <c r="DO7" s="264" t="s">
        <v>116</v>
      </c>
      <c r="DP7" s="265"/>
      <c r="DQ7" s="265"/>
      <c r="DR7" s="266"/>
      <c r="DS7" s="267" t="s">
        <v>117</v>
      </c>
      <c r="DT7" s="267"/>
      <c r="DU7" s="267"/>
      <c r="DV7" s="267"/>
      <c r="DW7" s="254" t="s">
        <v>118</v>
      </c>
      <c r="DX7" s="255"/>
      <c r="DY7" s="255"/>
      <c r="DZ7" s="256"/>
      <c r="EA7" s="257" t="s">
        <v>119</v>
      </c>
      <c r="EB7" s="257"/>
      <c r="EC7" s="258"/>
      <c r="ED7" s="263" t="s">
        <v>119</v>
      </c>
      <c r="EE7" s="257"/>
      <c r="EF7" s="257"/>
      <c r="EG7" s="257"/>
      <c r="EH7" s="257"/>
      <c r="EI7" s="257"/>
      <c r="EJ7" s="257"/>
      <c r="EK7" s="257"/>
      <c r="EL7" s="257"/>
      <c r="EM7" s="264" t="s">
        <v>116</v>
      </c>
      <c r="EN7" s="265"/>
      <c r="EO7" s="265"/>
      <c r="EP7" s="266"/>
      <c r="EQ7" s="267" t="s">
        <v>117</v>
      </c>
      <c r="ER7" s="267"/>
      <c r="ES7" s="267"/>
      <c r="ET7" s="267"/>
      <c r="EU7" s="254" t="s">
        <v>118</v>
      </c>
      <c r="EV7" s="255"/>
      <c r="EW7" s="255"/>
      <c r="EX7" s="256"/>
      <c r="EY7" s="257" t="s">
        <v>119</v>
      </c>
      <c r="EZ7" s="257"/>
      <c r="FA7" s="258"/>
      <c r="FB7" s="263" t="s">
        <v>119</v>
      </c>
      <c r="FC7" s="257"/>
      <c r="FD7" s="257"/>
      <c r="FE7" s="257"/>
      <c r="FF7" s="257"/>
      <c r="FG7" s="257"/>
      <c r="FH7" s="257"/>
      <c r="FI7" s="257"/>
      <c r="FJ7" s="257"/>
      <c r="FK7" s="264" t="s">
        <v>116</v>
      </c>
      <c r="FL7" s="265"/>
      <c r="FM7" s="265"/>
      <c r="FN7" s="266"/>
      <c r="FO7" s="267" t="s">
        <v>117</v>
      </c>
      <c r="FP7" s="267"/>
      <c r="FQ7" s="267"/>
      <c r="FR7" s="267"/>
      <c r="FS7" s="254" t="s">
        <v>118</v>
      </c>
      <c r="FT7" s="255"/>
      <c r="FU7" s="255"/>
      <c r="FV7" s="256"/>
      <c r="FW7" s="257" t="s">
        <v>119</v>
      </c>
      <c r="FX7" s="257"/>
      <c r="FY7" s="258"/>
    </row>
    <row r="8" spans="1:181" ht="19.5" thickBot="1">
      <c r="A8" s="54" t="s">
        <v>120</v>
      </c>
      <c r="B8" s="55"/>
      <c r="C8" s="55"/>
      <c r="D8" s="10" t="s">
        <v>128</v>
      </c>
      <c r="E8" s="10" t="s">
        <v>308</v>
      </c>
      <c r="F8" s="10" t="s">
        <v>309</v>
      </c>
      <c r="G8" s="10" t="s">
        <v>114</v>
      </c>
      <c r="H8" s="19" t="s">
        <v>121</v>
      </c>
      <c r="I8" s="19" t="s">
        <v>121</v>
      </c>
      <c r="J8" s="19" t="s">
        <v>121</v>
      </c>
      <c r="K8" s="19" t="s">
        <v>121</v>
      </c>
      <c r="L8" s="19" t="s">
        <v>121</v>
      </c>
      <c r="M8" s="19" t="s">
        <v>121</v>
      </c>
      <c r="N8" s="21">
        <v>0</v>
      </c>
      <c r="O8" s="22">
        <v>4.1666666666666664E-2</v>
      </c>
      <c r="P8" s="22">
        <v>8.3333333333333301E-2</v>
      </c>
      <c r="Q8" s="22">
        <v>0.125</v>
      </c>
      <c r="R8" s="22">
        <v>0.16666666666666699</v>
      </c>
      <c r="S8" s="22">
        <v>0.20833333333333301</v>
      </c>
      <c r="T8" s="22">
        <v>0.25</v>
      </c>
      <c r="U8" s="22">
        <v>0.29166666666666702</v>
      </c>
      <c r="V8" s="25">
        <v>0.33333333333333298</v>
      </c>
      <c r="W8" s="92">
        <v>0.375</v>
      </c>
      <c r="X8" s="92">
        <v>0.41666666666666702</v>
      </c>
      <c r="Y8" s="92">
        <v>0.45833333333333298</v>
      </c>
      <c r="Z8" s="92">
        <v>0.5</v>
      </c>
      <c r="AA8" s="93">
        <v>0.54166666666666696</v>
      </c>
      <c r="AB8" s="94">
        <v>0.58333333333333304</v>
      </c>
      <c r="AC8" s="94">
        <v>0.625</v>
      </c>
      <c r="AD8" s="95">
        <v>0.66666666666666696</v>
      </c>
      <c r="AE8" s="23">
        <v>0.70833333333333304</v>
      </c>
      <c r="AF8" s="23">
        <v>0.75</v>
      </c>
      <c r="AG8" s="23">
        <v>0.79166666666666696</v>
      </c>
      <c r="AH8" s="23">
        <v>0.83333333333333304</v>
      </c>
      <c r="AI8" s="31">
        <v>0.875</v>
      </c>
      <c r="AJ8" s="22">
        <v>0.91666666666666696</v>
      </c>
      <c r="AK8" s="24">
        <v>0.95833333333333304</v>
      </c>
      <c r="AL8" s="21">
        <v>0</v>
      </c>
      <c r="AM8" s="22">
        <v>4.1666666666666664E-2</v>
      </c>
      <c r="AN8" s="22">
        <v>8.3333333333333301E-2</v>
      </c>
      <c r="AO8" s="22">
        <v>0.125</v>
      </c>
      <c r="AP8" s="22">
        <v>0.16666666666666699</v>
      </c>
      <c r="AQ8" s="22">
        <v>0.20833333333333301</v>
      </c>
      <c r="AR8" s="22">
        <v>0.25</v>
      </c>
      <c r="AS8" s="22">
        <v>0.29166666666666702</v>
      </c>
      <c r="AT8" s="25">
        <v>0.33333333333333298</v>
      </c>
      <c r="AU8" s="92">
        <v>0.375</v>
      </c>
      <c r="AV8" s="92">
        <v>0.41666666666666702</v>
      </c>
      <c r="AW8" s="92">
        <v>0.45833333333333298</v>
      </c>
      <c r="AX8" s="92">
        <v>0.5</v>
      </c>
      <c r="AY8" s="93">
        <v>0.54166666666666696</v>
      </c>
      <c r="AZ8" s="94">
        <v>0.58333333333333304</v>
      </c>
      <c r="BA8" s="94">
        <v>0.625</v>
      </c>
      <c r="BB8" s="95">
        <v>0.66666666666666696</v>
      </c>
      <c r="BC8" s="23">
        <v>0.70833333333333304</v>
      </c>
      <c r="BD8" s="23">
        <v>0.75</v>
      </c>
      <c r="BE8" s="23">
        <v>0.79166666666666696</v>
      </c>
      <c r="BF8" s="23">
        <v>0.83333333333333304</v>
      </c>
      <c r="BG8" s="31">
        <v>0.875</v>
      </c>
      <c r="BH8" s="22">
        <v>0.91666666666666696</v>
      </c>
      <c r="BI8" s="24">
        <v>0.95833333333333304</v>
      </c>
      <c r="BJ8" s="21">
        <v>0</v>
      </c>
      <c r="BK8" s="22">
        <v>4.1666666666666664E-2</v>
      </c>
      <c r="BL8" s="22">
        <v>8.3333333333333301E-2</v>
      </c>
      <c r="BM8" s="22">
        <v>0.125</v>
      </c>
      <c r="BN8" s="22">
        <v>0.16666666666666699</v>
      </c>
      <c r="BO8" s="22">
        <v>0.20833333333333301</v>
      </c>
      <c r="BP8" s="22">
        <v>0.25</v>
      </c>
      <c r="BQ8" s="22">
        <v>0.29166666666666702</v>
      </c>
      <c r="BR8" s="25">
        <v>0.33333333333333298</v>
      </c>
      <c r="BS8" s="92">
        <v>0.375</v>
      </c>
      <c r="BT8" s="92">
        <v>0.41666666666666702</v>
      </c>
      <c r="BU8" s="92">
        <v>0.45833333333333298</v>
      </c>
      <c r="BV8" s="92">
        <v>0.5</v>
      </c>
      <c r="BW8" s="93">
        <v>0.54166666666666696</v>
      </c>
      <c r="BX8" s="94">
        <v>0.58333333333333304</v>
      </c>
      <c r="BY8" s="94">
        <v>0.625</v>
      </c>
      <c r="BZ8" s="95">
        <v>0.66666666666666696</v>
      </c>
      <c r="CA8" s="23">
        <v>0.70833333333333304</v>
      </c>
      <c r="CB8" s="23">
        <v>0.75</v>
      </c>
      <c r="CC8" s="23">
        <v>0.79166666666666696</v>
      </c>
      <c r="CD8" s="23">
        <v>0.83333333333333304</v>
      </c>
      <c r="CE8" s="31">
        <v>0.875</v>
      </c>
      <c r="CF8" s="22">
        <v>0.91666666666666696</v>
      </c>
      <c r="CG8" s="24">
        <v>0.95833333333333304</v>
      </c>
      <c r="CH8" s="21">
        <v>0</v>
      </c>
      <c r="CI8" s="22">
        <v>4.1666666666666664E-2</v>
      </c>
      <c r="CJ8" s="22">
        <v>8.3333333333333301E-2</v>
      </c>
      <c r="CK8" s="22">
        <v>0.125</v>
      </c>
      <c r="CL8" s="22">
        <v>0.16666666666666699</v>
      </c>
      <c r="CM8" s="22">
        <v>0.20833333333333301</v>
      </c>
      <c r="CN8" s="22">
        <v>0.25</v>
      </c>
      <c r="CO8" s="22">
        <v>0.29166666666666702</v>
      </c>
      <c r="CP8" s="25">
        <v>0.33333333333333298</v>
      </c>
      <c r="CQ8" s="92">
        <v>0.375</v>
      </c>
      <c r="CR8" s="92">
        <v>0.41666666666666702</v>
      </c>
      <c r="CS8" s="92">
        <v>0.45833333333333298</v>
      </c>
      <c r="CT8" s="92">
        <v>0.5</v>
      </c>
      <c r="CU8" s="93">
        <v>0.54166666666666696</v>
      </c>
      <c r="CV8" s="94">
        <v>0.58333333333333304</v>
      </c>
      <c r="CW8" s="94">
        <v>0.625</v>
      </c>
      <c r="CX8" s="95">
        <v>0.66666666666666696</v>
      </c>
      <c r="CY8" s="23">
        <v>0.70833333333333304</v>
      </c>
      <c r="CZ8" s="23">
        <v>0.75</v>
      </c>
      <c r="DA8" s="23">
        <v>0.79166666666666696</v>
      </c>
      <c r="DB8" s="23">
        <v>0.83333333333333304</v>
      </c>
      <c r="DC8" s="31">
        <v>0.875</v>
      </c>
      <c r="DD8" s="22">
        <v>0.91666666666666696</v>
      </c>
      <c r="DE8" s="24">
        <v>0.95833333333333304</v>
      </c>
      <c r="DF8" s="21">
        <v>0</v>
      </c>
      <c r="DG8" s="22">
        <v>4.1666666666666664E-2</v>
      </c>
      <c r="DH8" s="22">
        <v>8.3333333333333301E-2</v>
      </c>
      <c r="DI8" s="22">
        <v>0.125</v>
      </c>
      <c r="DJ8" s="22">
        <v>0.16666666666666699</v>
      </c>
      <c r="DK8" s="22">
        <v>0.20833333333333301</v>
      </c>
      <c r="DL8" s="22">
        <v>0.25</v>
      </c>
      <c r="DM8" s="22">
        <v>0.29166666666666702</v>
      </c>
      <c r="DN8" s="25">
        <v>0.33333333333333298</v>
      </c>
      <c r="DO8" s="92">
        <v>0.375</v>
      </c>
      <c r="DP8" s="92">
        <v>0.41666666666666702</v>
      </c>
      <c r="DQ8" s="92">
        <v>0.45833333333333298</v>
      </c>
      <c r="DR8" s="92">
        <v>0.5</v>
      </c>
      <c r="DS8" s="93">
        <v>0.54166666666666696</v>
      </c>
      <c r="DT8" s="94">
        <v>0.58333333333333304</v>
      </c>
      <c r="DU8" s="94">
        <v>0.625</v>
      </c>
      <c r="DV8" s="95">
        <v>0.66666666666666696</v>
      </c>
      <c r="DW8" s="23">
        <v>0.70833333333333304</v>
      </c>
      <c r="DX8" s="23">
        <v>0.75</v>
      </c>
      <c r="DY8" s="23">
        <v>0.79166666666666696</v>
      </c>
      <c r="DZ8" s="23">
        <v>0.83333333333333304</v>
      </c>
      <c r="EA8" s="31">
        <v>0.875</v>
      </c>
      <c r="EB8" s="22">
        <v>0.91666666666666696</v>
      </c>
      <c r="EC8" s="24">
        <v>0.95833333333333304</v>
      </c>
      <c r="ED8" s="21">
        <v>0</v>
      </c>
      <c r="EE8" s="22">
        <v>4.1666666666666664E-2</v>
      </c>
      <c r="EF8" s="22">
        <v>8.3333333333333301E-2</v>
      </c>
      <c r="EG8" s="22">
        <v>0.125</v>
      </c>
      <c r="EH8" s="22">
        <v>0.16666666666666699</v>
      </c>
      <c r="EI8" s="22">
        <v>0.20833333333333301</v>
      </c>
      <c r="EJ8" s="22">
        <v>0.25</v>
      </c>
      <c r="EK8" s="22">
        <v>0.29166666666666702</v>
      </c>
      <c r="EL8" s="25">
        <v>0.33333333333333298</v>
      </c>
      <c r="EM8" s="92">
        <v>0.375</v>
      </c>
      <c r="EN8" s="92">
        <v>0.41666666666666702</v>
      </c>
      <c r="EO8" s="92">
        <v>0.45833333333333298</v>
      </c>
      <c r="EP8" s="92">
        <v>0.5</v>
      </c>
      <c r="EQ8" s="93">
        <v>0.54166666666666696</v>
      </c>
      <c r="ER8" s="94">
        <v>0.58333333333333304</v>
      </c>
      <c r="ES8" s="94">
        <v>0.625</v>
      </c>
      <c r="ET8" s="95">
        <v>0.66666666666666696</v>
      </c>
      <c r="EU8" s="23">
        <v>0.70833333333333304</v>
      </c>
      <c r="EV8" s="23">
        <v>0.75</v>
      </c>
      <c r="EW8" s="23">
        <v>0.79166666666666696</v>
      </c>
      <c r="EX8" s="23">
        <v>0.83333333333333304</v>
      </c>
      <c r="EY8" s="31">
        <v>0.875</v>
      </c>
      <c r="EZ8" s="22">
        <v>0.91666666666666696</v>
      </c>
      <c r="FA8" s="24">
        <v>0.95833333333333304</v>
      </c>
      <c r="FB8" s="21">
        <v>0</v>
      </c>
      <c r="FC8" s="22">
        <v>4.1666666666666664E-2</v>
      </c>
      <c r="FD8" s="22">
        <v>8.3333333333333301E-2</v>
      </c>
      <c r="FE8" s="22">
        <v>0.125</v>
      </c>
      <c r="FF8" s="22">
        <v>0.16666666666666699</v>
      </c>
      <c r="FG8" s="22">
        <v>0.20833333333333301</v>
      </c>
      <c r="FH8" s="22">
        <v>0.25</v>
      </c>
      <c r="FI8" s="22">
        <v>0.29166666666666702</v>
      </c>
      <c r="FJ8" s="25">
        <v>0.33333333333333298</v>
      </c>
      <c r="FK8" s="92">
        <v>0.375</v>
      </c>
      <c r="FL8" s="92">
        <v>0.41666666666666702</v>
      </c>
      <c r="FM8" s="92">
        <v>0.45833333333333298</v>
      </c>
      <c r="FN8" s="92">
        <v>0.5</v>
      </c>
      <c r="FO8" s="93">
        <v>0.54166666666666696</v>
      </c>
      <c r="FP8" s="94">
        <v>0.58333333333333304</v>
      </c>
      <c r="FQ8" s="94">
        <v>0.625</v>
      </c>
      <c r="FR8" s="95">
        <v>0.66666666666666696</v>
      </c>
      <c r="FS8" s="23">
        <v>0.70833333333333304</v>
      </c>
      <c r="FT8" s="23">
        <v>0.75</v>
      </c>
      <c r="FU8" s="23">
        <v>0.79166666666666696</v>
      </c>
      <c r="FV8" s="23">
        <v>0.83333333333333304</v>
      </c>
      <c r="FW8" s="31">
        <v>0.875</v>
      </c>
      <c r="FX8" s="22">
        <v>0.91666666666666696</v>
      </c>
      <c r="FY8" s="24">
        <v>0.95833333333333304</v>
      </c>
    </row>
    <row r="9" spans="1:181">
      <c r="A9" s="14" t="s">
        <v>134</v>
      </c>
      <c r="D9" s="11" t="s">
        <v>151</v>
      </c>
      <c r="E9" s="10" t="str">
        <f>INDEX(施設情報!$D$1:$D$1000,MATCH(D9,施設情報!$C$1:$C$1000,0))</f>
        <v>1</v>
      </c>
      <c r="F9" s="11"/>
      <c r="G9" s="8" t="str">
        <f>$D9&amp;"-"&amp;$N$5</f>
        <v>001-46391</v>
      </c>
      <c r="H9" s="10" t="str">
        <f>$D9&amp;"-"&amp;$AL$5</f>
        <v>001-46392</v>
      </c>
      <c r="I9" s="10" t="str">
        <f>$D9&amp;"-"&amp;$BJ$5</f>
        <v>001-46393</v>
      </c>
      <c r="J9" s="10" t="str">
        <f>$D9&amp;"-"&amp;$CH$5</f>
        <v>001-46394</v>
      </c>
      <c r="K9" s="10" t="str">
        <f>$D9&amp;"-"&amp;$DF$5</f>
        <v>001-46395</v>
      </c>
      <c r="L9" s="10" t="str">
        <f>$D9&amp;"-"&amp;$ED$5</f>
        <v>001-46396</v>
      </c>
      <c r="M9" s="10" t="str">
        <f>$D9&amp;"-"&amp;$FB$5</f>
        <v>001-46397</v>
      </c>
      <c r="N9" s="83" t="str">
        <f ca="1">IF(SUMIFS(OFFSET(データ_フィールド施設!$M$5:$M$1048576,0,ROUND(N$8*24,1)),データ_フィールド施設!$J$5:$J$1048576,OFFSET($G$9,ROW()-ROW($N$9),N$6-$D$4))&gt;=100,"×",IF(OR(N$8&lt;9/24,N$8&gt;=17/24,N$110="×",N$110="△"),"△","△"))</f>
        <v>△</v>
      </c>
      <c r="O9" s="84" t="str">
        <f ca="1">IF(SUMIFS(OFFSET(データ_フィールド施設!$M$5:$M$1048576,0,ROUND(O$8*24,1)),データ_フィールド施設!$J$5:$J$1048576,OFFSET($G$9,ROW()-ROW($N$9),O$6-$D$4))&gt;=100,"×",IF(OR(O$8&lt;9/24,O$8&gt;=17/24,O$110="×",O$110="△"),"△","△"))</f>
        <v>△</v>
      </c>
      <c r="P9" s="84" t="str">
        <f ca="1">IF(SUMIFS(OFFSET(データ_フィールド施設!$M$5:$M$1048576,0,ROUND(P$8*24,1)),データ_フィールド施設!$J$5:$J$1048576,OFFSET($G$9,ROW()-ROW($N$9),P$6-$D$4))&gt;=100,"×",IF(OR(P$8&lt;9/24,P$8&gt;=17/24,P$110="×",P$110="△"),"△","△"))</f>
        <v>△</v>
      </c>
      <c r="Q9" s="84" t="str">
        <f ca="1">IF(SUMIFS(OFFSET(データ_フィールド施設!$M$5:$M$1048576,0,ROUND(Q$8*24,1)),データ_フィールド施設!$J$5:$J$1048576,OFFSET($G$9,ROW()-ROW($N$9),Q$6-$D$4))&gt;=100,"×",IF(OR(Q$8&lt;9/24,Q$8&gt;=17/24,Q$110="×",Q$110="△"),"△","△"))</f>
        <v>△</v>
      </c>
      <c r="R9" s="84" t="str">
        <f ca="1">IF(SUMIFS(OFFSET(データ_フィールド施設!$M$5:$M$1048576,0,ROUND(R$8*24,1)),データ_フィールド施設!$J$5:$J$1048576,OFFSET($G$9,ROW()-ROW($N$9),R$6-$D$4))&gt;=100,"×",IF(OR(R$8&lt;9/24,R$8&gt;=17/24,R$110="×",R$110="△"),"△","△"))</f>
        <v>△</v>
      </c>
      <c r="S9" s="84" t="str">
        <f ca="1">IF(SUMIFS(OFFSET(データ_フィールド施設!$M$5:$M$1048576,0,ROUND(S$8*24,1)),データ_フィールド施設!$J$5:$J$1048576,OFFSET($G$9,ROW()-ROW($N$9),S$6-$D$4))&gt;=100,"×",IF(OR(S$8&lt;9/24,S$8&gt;=17/24,S$110="×",S$110="△"),"△","△"))</f>
        <v>△</v>
      </c>
      <c r="T9" s="84" t="str">
        <f ca="1">IF(SUMIFS(OFFSET(データ_フィールド施設!$M$5:$M$1048576,0,ROUND(T$8*24,1)),データ_フィールド施設!$J$5:$J$1048576,OFFSET($G$9,ROW()-ROW($N$9),T$6-$D$4))&gt;=100,"×",IF(OR(T$8&lt;9/24,T$8&gt;=17/24,T$110="×",T$110="△"),"△","△"))</f>
        <v>△</v>
      </c>
      <c r="U9" s="84" t="str">
        <f ca="1">IF(SUMIFS(OFFSET(データ_フィールド施設!$M$5:$M$1048576,0,ROUND(U$8*24,1)),データ_フィールド施設!$J$5:$J$1048576,OFFSET($G$9,ROW()-ROW($N$9),U$6-$D$4))&gt;=100,"×",IF(OR(U$8&lt;9/24,U$8&gt;=17/24,U$110="×",U$110="△"),"△","△"))</f>
        <v>△</v>
      </c>
      <c r="V9" s="84" t="str">
        <f ca="1">IF(SUMIFS(OFFSET(データ_フィールド施設!$M$5:$M$1048576,0,ROUND(V$8*24,1)),データ_フィールド施設!$J$5:$J$1048576,OFFSET($G$9,ROW()-ROW($N$9),V$6-$D$4))&gt;=100,"×",IF(OR(V$8&lt;9/24,V$8&gt;=17/24,V$110="×",V$110="△"),"△","△"))</f>
        <v>△</v>
      </c>
      <c r="W9" s="85" t="str">
        <f ca="1">IF(SUMIFS(OFFSET(データ_フィールド施設!$M$5:$M$1048576,0,ROUND(W$8*24,1)),データ_フィールド施設!$J$5:$J$1048576,OFFSET($G$9,ROW()-ROW($N$9),W$6-$D$4))&gt;=100,"×",IF(OR(W$8&lt;9/24,W$8&gt;=17/24,W$110="×",W$110="△"),"△","△"))</f>
        <v>△</v>
      </c>
      <c r="X9" s="84" t="str">
        <f ca="1">IF(SUMIFS(OFFSET(データ_フィールド施設!$M$5:$M$1048576,0,ROUND(X$8*24,1)),データ_フィールド施設!$J$5:$J$1048576,OFFSET($G$9,ROW()-ROW($N$9),X$6-$D$4))&gt;=100,"×",IF(OR(X$8&lt;9/24,X$8&gt;=17/24,X$110="×",X$110="△"),"△","△"))</f>
        <v>△</v>
      </c>
      <c r="Y9" s="84" t="str">
        <f ca="1">IF(SUMIFS(OFFSET(データ_フィールド施設!$M$5:$M$1048576,0,ROUND(Y$8*24,1)),データ_フィールド施設!$J$5:$J$1048576,OFFSET($G$9,ROW()-ROW($N$9),Y$6-$D$4))&gt;=100,"×",IF(OR(Y$8&lt;9/24,Y$8&gt;=17/24,Y$110="×",Y$110="△"),"△","△"))</f>
        <v>△</v>
      </c>
      <c r="Z9" s="86" t="str">
        <f ca="1">IF(SUMIFS(OFFSET(データ_フィールド施設!$M$5:$M$1048576,0,ROUND(Z$8*24,1)),データ_フィールド施設!$J$5:$J$1048576,OFFSET($G$9,ROW()-ROW($N$9),Z$6-$D$4))&gt;=100,"×",IF(OR(Z$8&lt;9/24,Z$8&gt;=17/24,Z$110="×",Z$110="△"),"△","△"))</f>
        <v>△</v>
      </c>
      <c r="AA9" s="84" t="str">
        <f ca="1">IF(SUMIFS(OFFSET(データ_フィールド施設!$M$5:$M$1048576,0,ROUND(AA$8*24,1)),データ_フィールド施設!$J$5:$J$1048576,OFFSET($G$9,ROW()-ROW($N$9),AA$6-$D$4))&gt;=100,"×",IF(OR(AA$8&lt;9/24,AA$8&gt;=17/24,AA$110="×",AA$110="△"),"△","△"))</f>
        <v>△</v>
      </c>
      <c r="AB9" s="84" t="str">
        <f ca="1">IF(SUMIFS(OFFSET(データ_フィールド施設!$M$5:$M$1048576,0,ROUND(AB$8*24,1)),データ_フィールド施設!$J$5:$J$1048576,OFFSET($G$9,ROW()-ROW($N$9),AB$6-$D$4))&gt;=100,"×",IF(OR(AB$8&lt;9/24,AB$8&gt;=17/24,AB$110="×",AB$110="△"),"△","△"))</f>
        <v>△</v>
      </c>
      <c r="AC9" s="84" t="str">
        <f ca="1">IF(SUMIFS(OFFSET(データ_フィールド施設!$M$5:$M$1048576,0,ROUND(AC$8*24,1)),データ_フィールド施設!$J$5:$J$1048576,OFFSET($G$9,ROW()-ROW($N$9),AC$6-$D$4))&gt;=100,"×",IF(OR(AC$8&lt;9/24,AC$8&gt;=17/24,AC$110="×",AC$110="△"),"△","△"))</f>
        <v>△</v>
      </c>
      <c r="AD9" s="84" t="str">
        <f ca="1">IF(SUMIFS(OFFSET(データ_フィールド施設!$M$5:$M$1048576,0,ROUND(AD$8*24,1)),データ_フィールド施設!$J$5:$J$1048576,OFFSET($G$9,ROW()-ROW($N$9),AD$6-$D$4))&gt;=100,"×",IF(OR(AD$8&lt;9/24,AD$8&gt;=17/24,AD$110="×",AD$110="△"),"△","△"))</f>
        <v>△</v>
      </c>
      <c r="AE9" s="85" t="str">
        <f ca="1">IF(SUMIFS(OFFSET(データ_フィールド施設!$M$5:$M$1048576,0,ROUND(AE$8*24,1)),データ_フィールド施設!$J$5:$J$1048576,OFFSET($G$9,ROW()-ROW($N$9),AE$6-$D$4))&gt;=100,"×",IF(OR(AE$8&lt;9/24,AE$8&gt;=17/24,AE$110="×",AE$110="△"),"△","△"))</f>
        <v>△</v>
      </c>
      <c r="AF9" s="84" t="str">
        <f ca="1">IF(SUMIFS(OFFSET(データ_フィールド施設!$M$5:$M$1048576,0,ROUND(AF$8*24,1)),データ_フィールド施設!$J$5:$J$1048576,OFFSET($G$9,ROW()-ROW($N$9),AF$6-$D$4))&gt;=100,"×",IF(OR(AF$8&lt;9/24,AF$8&gt;=17/24,AF$110="×",AF$110="△"),"△","△"))</f>
        <v>△</v>
      </c>
      <c r="AG9" s="84" t="str">
        <f ca="1">IF(SUMIFS(OFFSET(データ_フィールド施設!$M$5:$M$1048576,0,ROUND(AG$8*24,1)),データ_フィールド施設!$J$5:$J$1048576,OFFSET($G$9,ROW()-ROW($N$9),AG$6-$D$4))&gt;=100,"×",IF(OR(AG$8&lt;9/24,AG$8&gt;=17/24,AG$110="×",AG$110="△"),"△","△"))</f>
        <v>△</v>
      </c>
      <c r="AH9" s="86" t="str">
        <f ca="1">IF(SUMIFS(OFFSET(データ_フィールド施設!$M$5:$M$1048576,0,ROUND(AH$8*24,1)),データ_フィールド施設!$J$5:$J$1048576,OFFSET($G$9,ROW()-ROW($N$9),AH$6-$D$4))&gt;=100,"×",IF(OR(AH$8&lt;9/24,AH$8&gt;=17/24,AH$110="×",AH$110="△"),"△","△"))</f>
        <v>△</v>
      </c>
      <c r="AI9" s="84" t="str">
        <f ca="1">IF(SUMIFS(OFFSET(データ_フィールド施設!$M$5:$M$1048576,0,ROUND(AI$8*24,1)),データ_フィールド施設!$J$5:$J$1048576,OFFSET($G$9,ROW()-ROW($N$9),AI$6-$D$4))&gt;=100,"×",IF(OR(AI$8&lt;9/24,AI$8&gt;=17/24,AI$110="×",AI$110="△"),"△","△"))</f>
        <v>△</v>
      </c>
      <c r="AJ9" s="84" t="str">
        <f ca="1">IF(SUMIFS(OFFSET(データ_フィールド施設!$M$5:$M$1048576,0,ROUND(AJ$8*24,1)),データ_フィールド施設!$J$5:$J$1048576,OFFSET($G$9,ROW()-ROW($N$9),AJ$6-$D$4))&gt;=100,"×",IF(OR(AJ$8&lt;9/24,AJ$8&gt;=17/24,AJ$110="×",AJ$110="△"),"△","△"))</f>
        <v>△</v>
      </c>
      <c r="AK9" s="87" t="str">
        <f ca="1">IF(SUMIFS(OFFSET(データ_フィールド施設!$M$5:$M$1048576,0,ROUND(AK$8*24,1)),データ_フィールド施設!$J$5:$J$1048576,OFFSET($G$9,ROW()-ROW($N$9),AK$6-$D$4))&gt;=100,"×",IF(OR(AK$8&lt;9/24,AK$8&gt;=17/24,AK$110="×",AK$110="△"),"△","△"))</f>
        <v>△</v>
      </c>
      <c r="AL9" s="83" t="str">
        <f ca="1">IF(SUMIFS(OFFSET(データ_フィールド施設!$M$5:$M$1048576,0,ROUND(AL$8*24,1)),データ_フィールド施設!$J$5:$J$1048576,OFFSET($G$9,ROW()-ROW($N$9),AL$6-$D$4))&gt;=100,"×",IF(OR(AL$8&lt;9/24,AL$8&gt;=17/24,AL$110="×",AL$110="△"),"△","△"))</f>
        <v>△</v>
      </c>
      <c r="AM9" s="84" t="str">
        <f ca="1">IF(SUMIFS(OFFSET(データ_フィールド施設!$M$5:$M$1048576,0,ROUND(AM$8*24,1)),データ_フィールド施設!$J$5:$J$1048576,OFFSET($G$9,ROW()-ROW($N$9),AM$6-$D$4))&gt;=100,"×",IF(OR(AM$8&lt;9/24,AM$8&gt;=17/24,AM$110="×",AM$110="△"),"△","△"))</f>
        <v>△</v>
      </c>
      <c r="AN9" s="84" t="str">
        <f ca="1">IF(SUMIFS(OFFSET(データ_フィールド施設!$M$5:$M$1048576,0,ROUND(AN$8*24,1)),データ_フィールド施設!$J$5:$J$1048576,OFFSET($G$9,ROW()-ROW($N$9),AN$6-$D$4))&gt;=100,"×",IF(OR(AN$8&lt;9/24,AN$8&gt;=17/24,AN$110="×",AN$110="△"),"△","△"))</f>
        <v>△</v>
      </c>
      <c r="AO9" s="84" t="str">
        <f ca="1">IF(SUMIFS(OFFSET(データ_フィールド施設!$M$5:$M$1048576,0,ROUND(AO$8*24,1)),データ_フィールド施設!$J$5:$J$1048576,OFFSET($G$9,ROW()-ROW($N$9),AO$6-$D$4))&gt;=100,"×",IF(OR(AO$8&lt;9/24,AO$8&gt;=17/24,AO$110="×",AO$110="△"),"△","△"))</f>
        <v>△</v>
      </c>
      <c r="AP9" s="84" t="str">
        <f ca="1">IF(SUMIFS(OFFSET(データ_フィールド施設!$M$5:$M$1048576,0,ROUND(AP$8*24,1)),データ_フィールド施設!$J$5:$J$1048576,OFFSET($G$9,ROW()-ROW($N$9),AP$6-$D$4))&gt;=100,"×",IF(OR(AP$8&lt;9/24,AP$8&gt;=17/24,AP$110="×",AP$110="△"),"△","△"))</f>
        <v>△</v>
      </c>
      <c r="AQ9" s="84" t="str">
        <f ca="1">IF(SUMIFS(OFFSET(データ_フィールド施設!$M$5:$M$1048576,0,ROUND(AQ$8*24,1)),データ_フィールド施設!$J$5:$J$1048576,OFFSET($G$9,ROW()-ROW($N$9),AQ$6-$D$4))&gt;=100,"×",IF(OR(AQ$8&lt;9/24,AQ$8&gt;=17/24,AQ$110="×",AQ$110="△"),"△","△"))</f>
        <v>△</v>
      </c>
      <c r="AR9" s="84" t="str">
        <f ca="1">IF(SUMIFS(OFFSET(データ_フィールド施設!$M$5:$M$1048576,0,ROUND(AR$8*24,1)),データ_フィールド施設!$J$5:$J$1048576,OFFSET($G$9,ROW()-ROW($N$9),AR$6-$D$4))&gt;=100,"×",IF(OR(AR$8&lt;9/24,AR$8&gt;=17/24,AR$110="×",AR$110="△"),"△","△"))</f>
        <v>△</v>
      </c>
      <c r="AS9" s="84" t="str">
        <f ca="1">IF(SUMIFS(OFFSET(データ_フィールド施設!$M$5:$M$1048576,0,ROUND(AS$8*24,1)),データ_フィールド施設!$J$5:$J$1048576,OFFSET($G$9,ROW()-ROW($N$9),AS$6-$D$4))&gt;=100,"×",IF(OR(AS$8&lt;9/24,AS$8&gt;=17/24,AS$110="×",AS$110="△"),"△","△"))</f>
        <v>△</v>
      </c>
      <c r="AT9" s="84" t="str">
        <f ca="1">IF(SUMIFS(OFFSET(データ_フィールド施設!$M$5:$M$1048576,0,ROUND(AT$8*24,1)),データ_フィールド施設!$J$5:$J$1048576,OFFSET($G$9,ROW()-ROW($N$9),AT$6-$D$4))&gt;=100,"×",IF(OR(AT$8&lt;9/24,AT$8&gt;=17/24,AT$110="×",AT$110="△"),"△","△"))</f>
        <v>△</v>
      </c>
      <c r="AU9" s="85" t="str">
        <f ca="1">IF(SUMIFS(OFFSET(データ_フィールド施設!$M$5:$M$1048576,0,ROUND(AU$8*24,1)),データ_フィールド施設!$J$5:$J$1048576,OFFSET($G$9,ROW()-ROW($N$9),AU$6-$D$4))&gt;=100,"×",IF(OR(AU$8&lt;9/24,AU$8&gt;=17/24,AU$110="×",AU$110="△"),"△","△"))</f>
        <v>△</v>
      </c>
      <c r="AV9" s="84" t="str">
        <f ca="1">IF(SUMIFS(OFFSET(データ_フィールド施設!$M$5:$M$1048576,0,ROUND(AV$8*24,1)),データ_フィールド施設!$J$5:$J$1048576,OFFSET($G$9,ROW()-ROW($N$9),AV$6-$D$4))&gt;=100,"×",IF(OR(AV$8&lt;9/24,AV$8&gt;=17/24,AV$110="×",AV$110="△"),"△","△"))</f>
        <v>△</v>
      </c>
      <c r="AW9" s="84" t="str">
        <f ca="1">IF(SUMIFS(OFFSET(データ_フィールド施設!$M$5:$M$1048576,0,ROUND(AW$8*24,1)),データ_フィールド施設!$J$5:$J$1048576,OFFSET($G$9,ROW()-ROW($N$9),AW$6-$D$4))&gt;=100,"×",IF(OR(AW$8&lt;9/24,AW$8&gt;=17/24,AW$110="×",AW$110="△"),"△","△"))</f>
        <v>△</v>
      </c>
      <c r="AX9" s="86" t="str">
        <f ca="1">IF(SUMIFS(OFFSET(データ_フィールド施設!$M$5:$M$1048576,0,ROUND(AX$8*24,1)),データ_フィールド施設!$J$5:$J$1048576,OFFSET($G$9,ROW()-ROW($N$9),AX$6-$D$4))&gt;=100,"×",IF(OR(AX$8&lt;9/24,AX$8&gt;=17/24,AX$110="×",AX$110="△"),"△","△"))</f>
        <v>△</v>
      </c>
      <c r="AY9" s="84" t="str">
        <f ca="1">IF(SUMIFS(OFFSET(データ_フィールド施設!$M$5:$M$1048576,0,ROUND(AY$8*24,1)),データ_フィールド施設!$J$5:$J$1048576,OFFSET($G$9,ROW()-ROW($N$9),AY$6-$D$4))&gt;=100,"×",IF(OR(AY$8&lt;9/24,AY$8&gt;=17/24,AY$110="×",AY$110="△"),"△","△"))</f>
        <v>△</v>
      </c>
      <c r="AZ9" s="84" t="str">
        <f ca="1">IF(SUMIFS(OFFSET(データ_フィールド施設!$M$5:$M$1048576,0,ROUND(AZ$8*24,1)),データ_フィールド施設!$J$5:$J$1048576,OFFSET($G$9,ROW()-ROW($N$9),AZ$6-$D$4))&gt;=100,"×",IF(OR(AZ$8&lt;9/24,AZ$8&gt;=17/24,AZ$110="×",AZ$110="△"),"△","△"))</f>
        <v>△</v>
      </c>
      <c r="BA9" s="84" t="str">
        <f ca="1">IF(SUMIFS(OFFSET(データ_フィールド施設!$M$5:$M$1048576,0,ROUND(BA$8*24,1)),データ_フィールド施設!$J$5:$J$1048576,OFFSET($G$9,ROW()-ROW($N$9),BA$6-$D$4))&gt;=100,"×",IF(OR(BA$8&lt;9/24,BA$8&gt;=17/24,BA$110="×",BA$110="△"),"△","△"))</f>
        <v>△</v>
      </c>
      <c r="BB9" s="84" t="str">
        <f ca="1">IF(SUMIFS(OFFSET(データ_フィールド施設!$M$5:$M$1048576,0,ROUND(BB$8*24,1)),データ_フィールド施設!$J$5:$J$1048576,OFFSET($G$9,ROW()-ROW($N$9),BB$6-$D$4))&gt;=100,"×",IF(OR(BB$8&lt;9/24,BB$8&gt;=17/24,BB$110="×",BB$110="△"),"△","△"))</f>
        <v>△</v>
      </c>
      <c r="BC9" s="85" t="str">
        <f ca="1">IF(SUMIFS(OFFSET(データ_フィールド施設!$M$5:$M$1048576,0,ROUND(BC$8*24,1)),データ_フィールド施設!$J$5:$J$1048576,OFFSET($G$9,ROW()-ROW($N$9),BC$6-$D$4))&gt;=100,"×",IF(OR(BC$8&lt;9/24,BC$8&gt;=17/24,BC$110="×",BC$110="△"),"△","△"))</f>
        <v>△</v>
      </c>
      <c r="BD9" s="84" t="str">
        <f ca="1">IF(SUMIFS(OFFSET(データ_フィールド施設!$M$5:$M$1048576,0,ROUND(BD$8*24,1)),データ_フィールド施設!$J$5:$J$1048576,OFFSET($G$9,ROW()-ROW($N$9),BD$6-$D$4))&gt;=100,"×",IF(OR(BD$8&lt;9/24,BD$8&gt;=17/24,BD$110="×",BD$110="△"),"△","△"))</f>
        <v>△</v>
      </c>
      <c r="BE9" s="84" t="str">
        <f ca="1">IF(SUMIFS(OFFSET(データ_フィールド施設!$M$5:$M$1048576,0,ROUND(BE$8*24,1)),データ_フィールド施設!$J$5:$J$1048576,OFFSET($G$9,ROW()-ROW($N$9),BE$6-$D$4))&gt;=100,"×",IF(OR(BE$8&lt;9/24,BE$8&gt;=17/24,BE$110="×",BE$110="△"),"△","△"))</f>
        <v>△</v>
      </c>
      <c r="BF9" s="86" t="str">
        <f ca="1">IF(SUMIFS(OFFSET(データ_フィールド施設!$M$5:$M$1048576,0,ROUND(BF$8*24,1)),データ_フィールド施設!$J$5:$J$1048576,OFFSET($G$9,ROW()-ROW($N$9),BF$6-$D$4))&gt;=100,"×",IF(OR(BF$8&lt;9/24,BF$8&gt;=17/24,BF$110="×",BF$110="△"),"△","△"))</f>
        <v>△</v>
      </c>
      <c r="BG9" s="84" t="str">
        <f ca="1">IF(SUMIFS(OFFSET(データ_フィールド施設!$M$5:$M$1048576,0,ROUND(BG$8*24,1)),データ_フィールド施設!$J$5:$J$1048576,OFFSET($G$9,ROW()-ROW($N$9),BG$6-$D$4))&gt;=100,"×",IF(OR(BG$8&lt;9/24,BG$8&gt;=17/24,BG$110="×",BG$110="△"),"△","△"))</f>
        <v>△</v>
      </c>
      <c r="BH9" s="84" t="str">
        <f ca="1">IF(SUMIFS(OFFSET(データ_フィールド施設!$M$5:$M$1048576,0,ROUND(BH$8*24,1)),データ_フィールド施設!$J$5:$J$1048576,OFFSET($G$9,ROW()-ROW($N$9),BH$6-$D$4))&gt;=100,"×",IF(OR(BH$8&lt;9/24,BH$8&gt;=17/24,BH$110="×",BH$110="△"),"△","△"))</f>
        <v>△</v>
      </c>
      <c r="BI9" s="87" t="str">
        <f ca="1">IF(SUMIFS(OFFSET(データ_フィールド施設!$M$5:$M$1048576,0,ROUND(BI$8*24,1)),データ_フィールド施設!$J$5:$J$1048576,OFFSET($G$9,ROW()-ROW($N$9),BI$6-$D$4))&gt;=100,"×",IF(OR(BI$8&lt;9/24,BI$8&gt;=17/24,BI$110="×",BI$110="△"),"△","△"))</f>
        <v>△</v>
      </c>
      <c r="BJ9" s="83" t="str">
        <f ca="1">IF(SUMIFS(OFFSET(データ_フィールド施設!$M$5:$M$1048576,0,ROUND(BJ$8*24,1)),データ_フィールド施設!$J$5:$J$1048576,OFFSET($G$9,ROW()-ROW($N$9),BJ$6-$D$4))&gt;=100,"×",IF(OR(BJ$8&lt;9/24,BJ$8&gt;=17/24,BJ$110="×",BJ$110="△"),"△","△"))</f>
        <v>△</v>
      </c>
      <c r="BK9" s="84" t="str">
        <f ca="1">IF(SUMIFS(OFFSET(データ_フィールド施設!$M$5:$M$1048576,0,ROUND(BK$8*24,1)),データ_フィールド施設!$J$5:$J$1048576,OFFSET($G$9,ROW()-ROW($N$9),BK$6-$D$4))&gt;=100,"×",IF(OR(BK$8&lt;9/24,BK$8&gt;=17/24,BK$110="×",BK$110="△"),"△","△"))</f>
        <v>△</v>
      </c>
      <c r="BL9" s="84" t="str">
        <f ca="1">IF(SUMIFS(OFFSET(データ_フィールド施設!$M$5:$M$1048576,0,ROUND(BL$8*24,1)),データ_フィールド施設!$J$5:$J$1048576,OFFSET($G$9,ROW()-ROW($N$9),BL$6-$D$4))&gt;=100,"×",IF(OR(BL$8&lt;9/24,BL$8&gt;=17/24,BL$110="×",BL$110="△"),"△","△"))</f>
        <v>△</v>
      </c>
      <c r="BM9" s="84" t="str">
        <f ca="1">IF(SUMIFS(OFFSET(データ_フィールド施設!$M$5:$M$1048576,0,ROUND(BM$8*24,1)),データ_フィールド施設!$J$5:$J$1048576,OFFSET($G$9,ROW()-ROW($N$9),BM$6-$D$4))&gt;=100,"×",IF(OR(BM$8&lt;9/24,BM$8&gt;=17/24,BM$110="×",BM$110="△"),"△","△"))</f>
        <v>△</v>
      </c>
      <c r="BN9" s="84" t="str">
        <f ca="1">IF(SUMIFS(OFFSET(データ_フィールド施設!$M$5:$M$1048576,0,ROUND(BN$8*24,1)),データ_フィールド施設!$J$5:$J$1048576,OFFSET($G$9,ROW()-ROW($N$9),BN$6-$D$4))&gt;=100,"×",IF(OR(BN$8&lt;9/24,BN$8&gt;=17/24,BN$110="×",BN$110="△"),"△","△"))</f>
        <v>△</v>
      </c>
      <c r="BO9" s="84" t="str">
        <f ca="1">IF(SUMIFS(OFFSET(データ_フィールド施設!$M$5:$M$1048576,0,ROUND(BO$8*24,1)),データ_フィールド施設!$J$5:$J$1048576,OFFSET($G$9,ROW()-ROW($N$9),BO$6-$D$4))&gt;=100,"×",IF(OR(BO$8&lt;9/24,BO$8&gt;=17/24,BO$110="×",BO$110="△"),"△","△"))</f>
        <v>△</v>
      </c>
      <c r="BP9" s="84" t="str">
        <f ca="1">IF(SUMIFS(OFFSET(データ_フィールド施設!$M$5:$M$1048576,0,ROUND(BP$8*24,1)),データ_フィールド施設!$J$5:$J$1048576,OFFSET($G$9,ROW()-ROW($N$9),BP$6-$D$4))&gt;=100,"×",IF(OR(BP$8&lt;9/24,BP$8&gt;=17/24,BP$110="×",BP$110="△"),"△","△"))</f>
        <v>△</v>
      </c>
      <c r="BQ9" s="84" t="str">
        <f ca="1">IF(SUMIFS(OFFSET(データ_フィールド施設!$M$5:$M$1048576,0,ROUND(BQ$8*24,1)),データ_フィールド施設!$J$5:$J$1048576,OFFSET($G$9,ROW()-ROW($N$9),BQ$6-$D$4))&gt;=100,"×",IF(OR(BQ$8&lt;9/24,BQ$8&gt;=17/24,BQ$110="×",BQ$110="△"),"△","△"))</f>
        <v>△</v>
      </c>
      <c r="BR9" s="84" t="str">
        <f ca="1">IF(SUMIFS(OFFSET(データ_フィールド施設!$M$5:$M$1048576,0,ROUND(BR$8*24,1)),データ_フィールド施設!$J$5:$J$1048576,OFFSET($G$9,ROW()-ROW($N$9),BR$6-$D$4))&gt;=100,"×",IF(OR(BR$8&lt;9/24,BR$8&gt;=17/24,BR$110="×",BR$110="△"),"△","△"))</f>
        <v>△</v>
      </c>
      <c r="BS9" s="85" t="str">
        <f ca="1">IF(SUMIFS(OFFSET(データ_フィールド施設!$M$5:$M$1048576,0,ROUND(BS$8*24,1)),データ_フィールド施設!$J$5:$J$1048576,OFFSET($G$9,ROW()-ROW($N$9),BS$6-$D$4))&gt;=100,"×",IF(OR(BS$8&lt;9/24,BS$8&gt;=17/24,BS$110="×",BS$110="△"),"△","△"))</f>
        <v>△</v>
      </c>
      <c r="BT9" s="84" t="str">
        <f ca="1">IF(SUMIFS(OFFSET(データ_フィールド施設!$M$5:$M$1048576,0,ROUND(BT$8*24,1)),データ_フィールド施設!$J$5:$J$1048576,OFFSET($G$9,ROW()-ROW($N$9),BT$6-$D$4))&gt;=100,"×",IF(OR(BT$8&lt;9/24,BT$8&gt;=17/24,BT$110="×",BT$110="△"),"△","△"))</f>
        <v>△</v>
      </c>
      <c r="BU9" s="84" t="str">
        <f ca="1">IF(SUMIFS(OFFSET(データ_フィールド施設!$M$5:$M$1048576,0,ROUND(BU$8*24,1)),データ_フィールド施設!$J$5:$J$1048576,OFFSET($G$9,ROW()-ROW($N$9),BU$6-$D$4))&gt;=100,"×",IF(OR(BU$8&lt;9/24,BU$8&gt;=17/24,BU$110="×",BU$110="△"),"△","△"))</f>
        <v>△</v>
      </c>
      <c r="BV9" s="86" t="str">
        <f ca="1">IF(SUMIFS(OFFSET(データ_フィールド施設!$M$5:$M$1048576,0,ROUND(BV$8*24,1)),データ_フィールド施設!$J$5:$J$1048576,OFFSET($G$9,ROW()-ROW($N$9),BV$6-$D$4))&gt;=100,"×",IF(OR(BV$8&lt;9/24,BV$8&gt;=17/24,BV$110="×",BV$110="△"),"△","△"))</f>
        <v>△</v>
      </c>
      <c r="BW9" s="84" t="str">
        <f ca="1">IF(SUMIFS(OFFSET(データ_フィールド施設!$M$5:$M$1048576,0,ROUND(BW$8*24,1)),データ_フィールド施設!$J$5:$J$1048576,OFFSET($G$9,ROW()-ROW($N$9),BW$6-$D$4))&gt;=100,"×",IF(OR(BW$8&lt;9/24,BW$8&gt;=17/24,BW$110="×",BW$110="△"),"△","△"))</f>
        <v>△</v>
      </c>
      <c r="BX9" s="84" t="str">
        <f ca="1">IF(SUMIFS(OFFSET(データ_フィールド施設!$M$5:$M$1048576,0,ROUND(BX$8*24,1)),データ_フィールド施設!$J$5:$J$1048576,OFFSET($G$9,ROW()-ROW($N$9),BX$6-$D$4))&gt;=100,"×",IF(OR(BX$8&lt;9/24,BX$8&gt;=17/24,BX$110="×",BX$110="△"),"△","△"))</f>
        <v>△</v>
      </c>
      <c r="BY9" s="84" t="str">
        <f ca="1">IF(SUMIFS(OFFSET(データ_フィールド施設!$M$5:$M$1048576,0,ROUND(BY$8*24,1)),データ_フィールド施設!$J$5:$J$1048576,OFFSET($G$9,ROW()-ROW($N$9),BY$6-$D$4))&gt;=100,"×",IF(OR(BY$8&lt;9/24,BY$8&gt;=17/24,BY$110="×",BY$110="△"),"△","△"))</f>
        <v>△</v>
      </c>
      <c r="BZ9" s="84" t="str">
        <f ca="1">IF(SUMIFS(OFFSET(データ_フィールド施設!$M$5:$M$1048576,0,ROUND(BZ$8*24,1)),データ_フィールド施設!$J$5:$J$1048576,OFFSET($G$9,ROW()-ROW($N$9),BZ$6-$D$4))&gt;=100,"×",IF(OR(BZ$8&lt;9/24,BZ$8&gt;=17/24,BZ$110="×",BZ$110="△"),"△","△"))</f>
        <v>△</v>
      </c>
      <c r="CA9" s="85" t="str">
        <f ca="1">IF(SUMIFS(OFFSET(データ_フィールド施設!$M$5:$M$1048576,0,ROUND(CA$8*24,1)),データ_フィールド施設!$J$5:$J$1048576,OFFSET($G$9,ROW()-ROW($N$9),CA$6-$D$4))&gt;=100,"×",IF(OR(CA$8&lt;9/24,CA$8&gt;=17/24,CA$110="×",CA$110="△"),"△","△"))</f>
        <v>△</v>
      </c>
      <c r="CB9" s="84" t="str">
        <f ca="1">IF(SUMIFS(OFFSET(データ_フィールド施設!$M$5:$M$1048576,0,ROUND(CB$8*24,1)),データ_フィールド施設!$J$5:$J$1048576,OFFSET($G$9,ROW()-ROW($N$9),CB$6-$D$4))&gt;=100,"×",IF(OR(CB$8&lt;9/24,CB$8&gt;=17/24,CB$110="×",CB$110="△"),"△","△"))</f>
        <v>△</v>
      </c>
      <c r="CC9" s="84" t="str">
        <f ca="1">IF(SUMIFS(OFFSET(データ_フィールド施設!$M$5:$M$1048576,0,ROUND(CC$8*24,1)),データ_フィールド施設!$J$5:$J$1048576,OFFSET($G$9,ROW()-ROW($N$9),CC$6-$D$4))&gt;=100,"×",IF(OR(CC$8&lt;9/24,CC$8&gt;=17/24,CC$110="×",CC$110="△"),"△","△"))</f>
        <v>△</v>
      </c>
      <c r="CD9" s="86" t="str">
        <f ca="1">IF(SUMIFS(OFFSET(データ_フィールド施設!$M$5:$M$1048576,0,ROUND(CD$8*24,1)),データ_フィールド施設!$J$5:$J$1048576,OFFSET($G$9,ROW()-ROW($N$9),CD$6-$D$4))&gt;=100,"×",IF(OR(CD$8&lt;9/24,CD$8&gt;=17/24,CD$110="×",CD$110="△"),"△","△"))</f>
        <v>△</v>
      </c>
      <c r="CE9" s="84" t="str">
        <f ca="1">IF(SUMIFS(OFFSET(データ_フィールド施設!$M$5:$M$1048576,0,ROUND(CE$8*24,1)),データ_フィールド施設!$J$5:$J$1048576,OFFSET($G$9,ROW()-ROW($N$9),CE$6-$D$4))&gt;=100,"×",IF(OR(CE$8&lt;9/24,CE$8&gt;=17/24,CE$110="×",CE$110="△"),"△","△"))</f>
        <v>△</v>
      </c>
      <c r="CF9" s="84" t="str">
        <f ca="1">IF(SUMIFS(OFFSET(データ_フィールド施設!$M$5:$M$1048576,0,ROUND(CF$8*24,1)),データ_フィールド施設!$J$5:$J$1048576,OFFSET($G$9,ROW()-ROW($N$9),CF$6-$D$4))&gt;=100,"×",IF(OR(CF$8&lt;9/24,CF$8&gt;=17/24,CF$110="×",CF$110="△"),"△","△"))</f>
        <v>△</v>
      </c>
      <c r="CG9" s="87" t="str">
        <f ca="1">IF(SUMIFS(OFFSET(データ_フィールド施設!$M$5:$M$1048576,0,ROUND(CG$8*24,1)),データ_フィールド施設!$J$5:$J$1048576,OFFSET($G$9,ROW()-ROW($N$9),CG$6-$D$4))&gt;=100,"×",IF(OR(CG$8&lt;9/24,CG$8&gt;=17/24,CG$110="×",CG$110="△"),"△","△"))</f>
        <v>△</v>
      </c>
      <c r="CH9" s="83" t="str">
        <f ca="1">IF(SUMIFS(OFFSET(データ_フィールド施設!$M$5:$M$1048576,0,ROUND(CH$8*24,1)),データ_フィールド施設!$J$5:$J$1048576,OFFSET($G$9,ROW()-ROW($N$9),CH$6-$D$4))&gt;=100,"×",IF(OR(CH$8&lt;9/24,CH$8&gt;=17/24,CH$110="×",CH$110="△"),"△","△"))</f>
        <v>△</v>
      </c>
      <c r="CI9" s="84" t="str">
        <f ca="1">IF(SUMIFS(OFFSET(データ_フィールド施設!$M$5:$M$1048576,0,ROUND(CI$8*24,1)),データ_フィールド施設!$J$5:$J$1048576,OFFSET($G$9,ROW()-ROW($N$9),CI$6-$D$4))&gt;=100,"×",IF(OR(CI$8&lt;9/24,CI$8&gt;=17/24,CI$110="×",CI$110="△"),"△","△"))</f>
        <v>△</v>
      </c>
      <c r="CJ9" s="84" t="str">
        <f ca="1">IF(SUMIFS(OFFSET(データ_フィールド施設!$M$5:$M$1048576,0,ROUND(CJ$8*24,1)),データ_フィールド施設!$J$5:$J$1048576,OFFSET($G$9,ROW()-ROW($N$9),CJ$6-$D$4))&gt;=100,"×",IF(OR(CJ$8&lt;9/24,CJ$8&gt;=17/24,CJ$110="×",CJ$110="△"),"△","△"))</f>
        <v>△</v>
      </c>
      <c r="CK9" s="84" t="str">
        <f ca="1">IF(SUMIFS(OFFSET(データ_フィールド施設!$M$5:$M$1048576,0,ROUND(CK$8*24,1)),データ_フィールド施設!$J$5:$J$1048576,OFFSET($G$9,ROW()-ROW($N$9),CK$6-$D$4))&gt;=100,"×",IF(OR(CK$8&lt;9/24,CK$8&gt;=17/24,CK$110="×",CK$110="△"),"△","△"))</f>
        <v>△</v>
      </c>
      <c r="CL9" s="84" t="str">
        <f ca="1">IF(SUMIFS(OFFSET(データ_フィールド施設!$M$5:$M$1048576,0,ROUND(CL$8*24,1)),データ_フィールド施設!$J$5:$J$1048576,OFFSET($G$9,ROW()-ROW($N$9),CL$6-$D$4))&gt;=100,"×",IF(OR(CL$8&lt;9/24,CL$8&gt;=17/24,CL$110="×",CL$110="△"),"△","△"))</f>
        <v>△</v>
      </c>
      <c r="CM9" s="84" t="str">
        <f ca="1">IF(SUMIFS(OFFSET(データ_フィールド施設!$M$5:$M$1048576,0,ROUND(CM$8*24,1)),データ_フィールド施設!$J$5:$J$1048576,OFFSET($G$9,ROW()-ROW($N$9),CM$6-$D$4))&gt;=100,"×",IF(OR(CM$8&lt;9/24,CM$8&gt;=17/24,CM$110="×",CM$110="△"),"△","△"))</f>
        <v>△</v>
      </c>
      <c r="CN9" s="84" t="str">
        <f ca="1">IF(SUMIFS(OFFSET(データ_フィールド施設!$M$5:$M$1048576,0,ROUND(CN$8*24,1)),データ_フィールド施設!$J$5:$J$1048576,OFFSET($G$9,ROW()-ROW($N$9),CN$6-$D$4))&gt;=100,"×",IF(OR(CN$8&lt;9/24,CN$8&gt;=17/24,CN$110="×",CN$110="△"),"△","△"))</f>
        <v>△</v>
      </c>
      <c r="CO9" s="84" t="str">
        <f ca="1">IF(SUMIFS(OFFSET(データ_フィールド施設!$M$5:$M$1048576,0,ROUND(CO$8*24,1)),データ_フィールド施設!$J$5:$J$1048576,OFFSET($G$9,ROW()-ROW($N$9),CO$6-$D$4))&gt;=100,"×",IF(OR(CO$8&lt;9/24,CO$8&gt;=17/24,CO$110="×",CO$110="△"),"△","△"))</f>
        <v>△</v>
      </c>
      <c r="CP9" s="84" t="str">
        <f ca="1">IF(SUMIFS(OFFSET(データ_フィールド施設!$M$5:$M$1048576,0,ROUND(CP$8*24,1)),データ_フィールド施設!$J$5:$J$1048576,OFFSET($G$9,ROW()-ROW($N$9),CP$6-$D$4))&gt;=100,"×",IF(OR(CP$8&lt;9/24,CP$8&gt;=17/24,CP$110="×",CP$110="△"),"△","△"))</f>
        <v>△</v>
      </c>
      <c r="CQ9" s="85" t="str">
        <f ca="1">IF(SUMIFS(OFFSET(データ_フィールド施設!$M$5:$M$1048576,0,ROUND(CQ$8*24,1)),データ_フィールド施設!$J$5:$J$1048576,OFFSET($G$9,ROW()-ROW($N$9),CQ$6-$D$4))&gt;=100,"×",IF(OR(CQ$8&lt;9/24,CQ$8&gt;=17/24,CQ$110="×",CQ$110="△"),"△","△"))</f>
        <v>△</v>
      </c>
      <c r="CR9" s="84" t="str">
        <f ca="1">IF(SUMIFS(OFFSET(データ_フィールド施設!$M$5:$M$1048576,0,ROUND(CR$8*24,1)),データ_フィールド施設!$J$5:$J$1048576,OFFSET($G$9,ROW()-ROW($N$9),CR$6-$D$4))&gt;=100,"×",IF(OR(CR$8&lt;9/24,CR$8&gt;=17/24,CR$110="×",CR$110="△"),"△","△"))</f>
        <v>△</v>
      </c>
      <c r="CS9" s="84" t="str">
        <f ca="1">IF(SUMIFS(OFFSET(データ_フィールド施設!$M$5:$M$1048576,0,ROUND(CS$8*24,1)),データ_フィールド施設!$J$5:$J$1048576,OFFSET($G$9,ROW()-ROW($N$9),CS$6-$D$4))&gt;=100,"×",IF(OR(CS$8&lt;9/24,CS$8&gt;=17/24,CS$110="×",CS$110="△"),"△","△"))</f>
        <v>△</v>
      </c>
      <c r="CT9" s="86" t="str">
        <f ca="1">IF(SUMIFS(OFFSET(データ_フィールド施設!$M$5:$M$1048576,0,ROUND(CT$8*24,1)),データ_フィールド施設!$J$5:$J$1048576,OFFSET($G$9,ROW()-ROW($N$9),CT$6-$D$4))&gt;=100,"×",IF(OR(CT$8&lt;9/24,CT$8&gt;=17/24,CT$110="×",CT$110="△"),"△","△"))</f>
        <v>△</v>
      </c>
      <c r="CU9" s="84" t="str">
        <f ca="1">IF(SUMIFS(OFFSET(データ_フィールド施設!$M$5:$M$1048576,0,ROUND(CU$8*24,1)),データ_フィールド施設!$J$5:$J$1048576,OFFSET($G$9,ROW()-ROW($N$9),CU$6-$D$4))&gt;=100,"×",IF(OR(CU$8&lt;9/24,CU$8&gt;=17/24,CU$110="×",CU$110="△"),"△","△"))</f>
        <v>△</v>
      </c>
      <c r="CV9" s="84" t="str">
        <f ca="1">IF(SUMIFS(OFFSET(データ_フィールド施設!$M$5:$M$1048576,0,ROUND(CV$8*24,1)),データ_フィールド施設!$J$5:$J$1048576,OFFSET($G$9,ROW()-ROW($N$9),CV$6-$D$4))&gt;=100,"×",IF(OR(CV$8&lt;9/24,CV$8&gt;=17/24,CV$110="×",CV$110="△"),"△","△"))</f>
        <v>△</v>
      </c>
      <c r="CW9" s="84" t="str">
        <f ca="1">IF(SUMIFS(OFFSET(データ_フィールド施設!$M$5:$M$1048576,0,ROUND(CW$8*24,1)),データ_フィールド施設!$J$5:$J$1048576,OFFSET($G$9,ROW()-ROW($N$9),CW$6-$D$4))&gt;=100,"×",IF(OR(CW$8&lt;9/24,CW$8&gt;=17/24,CW$110="×",CW$110="△"),"△","△"))</f>
        <v>△</v>
      </c>
      <c r="CX9" s="84" t="str">
        <f ca="1">IF(SUMIFS(OFFSET(データ_フィールド施設!$M$5:$M$1048576,0,ROUND(CX$8*24,1)),データ_フィールド施設!$J$5:$J$1048576,OFFSET($G$9,ROW()-ROW($N$9),CX$6-$D$4))&gt;=100,"×",IF(OR(CX$8&lt;9/24,CX$8&gt;=17/24,CX$110="×",CX$110="△"),"△","△"))</f>
        <v>△</v>
      </c>
      <c r="CY9" s="85" t="str">
        <f ca="1">IF(SUMIFS(OFFSET(データ_フィールド施設!$M$5:$M$1048576,0,ROUND(CY$8*24,1)),データ_フィールド施設!$J$5:$J$1048576,OFFSET($G$9,ROW()-ROW($N$9),CY$6-$D$4))&gt;=100,"×",IF(OR(CY$8&lt;9/24,CY$8&gt;=17/24,CY$110="×",CY$110="△"),"△","△"))</f>
        <v>△</v>
      </c>
      <c r="CZ9" s="84" t="str">
        <f ca="1">IF(SUMIFS(OFFSET(データ_フィールド施設!$M$5:$M$1048576,0,ROUND(CZ$8*24,1)),データ_フィールド施設!$J$5:$J$1048576,OFFSET($G$9,ROW()-ROW($N$9),CZ$6-$D$4))&gt;=100,"×",IF(OR(CZ$8&lt;9/24,CZ$8&gt;=17/24,CZ$110="×",CZ$110="△"),"△","△"))</f>
        <v>△</v>
      </c>
      <c r="DA9" s="84" t="str">
        <f ca="1">IF(SUMIFS(OFFSET(データ_フィールド施設!$M$5:$M$1048576,0,ROUND(DA$8*24,1)),データ_フィールド施設!$J$5:$J$1048576,OFFSET($G$9,ROW()-ROW($N$9),DA$6-$D$4))&gt;=100,"×",IF(OR(DA$8&lt;9/24,DA$8&gt;=17/24,DA$110="×",DA$110="△"),"△","△"))</f>
        <v>△</v>
      </c>
      <c r="DB9" s="86" t="str">
        <f ca="1">IF(SUMIFS(OFFSET(データ_フィールド施設!$M$5:$M$1048576,0,ROUND(DB$8*24,1)),データ_フィールド施設!$J$5:$J$1048576,OFFSET($G$9,ROW()-ROW($N$9),DB$6-$D$4))&gt;=100,"×",IF(OR(DB$8&lt;9/24,DB$8&gt;=17/24,DB$110="×",DB$110="△"),"△","△"))</f>
        <v>△</v>
      </c>
      <c r="DC9" s="84" t="str">
        <f ca="1">IF(SUMIFS(OFFSET(データ_フィールド施設!$M$5:$M$1048576,0,ROUND(DC$8*24,1)),データ_フィールド施設!$J$5:$J$1048576,OFFSET($G$9,ROW()-ROW($N$9),DC$6-$D$4))&gt;=100,"×",IF(OR(DC$8&lt;9/24,DC$8&gt;=17/24,DC$110="×",DC$110="△"),"△","△"))</f>
        <v>△</v>
      </c>
      <c r="DD9" s="84" t="str">
        <f ca="1">IF(SUMIFS(OFFSET(データ_フィールド施設!$M$5:$M$1048576,0,ROUND(DD$8*24,1)),データ_フィールド施設!$J$5:$J$1048576,OFFSET($G$9,ROW()-ROW($N$9),DD$6-$D$4))&gt;=100,"×",IF(OR(DD$8&lt;9/24,DD$8&gt;=17/24,DD$110="×",DD$110="△"),"△","△"))</f>
        <v>△</v>
      </c>
      <c r="DE9" s="87" t="str">
        <f ca="1">IF(SUMIFS(OFFSET(データ_フィールド施設!$M$5:$M$1048576,0,ROUND(DE$8*24,1)),データ_フィールド施設!$J$5:$J$1048576,OFFSET($G$9,ROW()-ROW($N$9),DE$6-$D$4))&gt;=100,"×",IF(OR(DE$8&lt;9/24,DE$8&gt;=17/24,DE$110="×",DE$110="△"),"△","△"))</f>
        <v>△</v>
      </c>
      <c r="DF9" s="83" t="str">
        <f ca="1">IF(SUMIFS(OFFSET(データ_フィールド施設!$M$5:$M$1048576,0,ROUND(DF$8*24,1)),データ_フィールド施設!$J$5:$J$1048576,OFFSET($G$9,ROW()-ROW($N$9),DF$6-$D$4))&gt;=100,"×",IF(OR(DF$8&lt;9/24,DF$8&gt;=17/24,DF$110="×",DF$110="△"),"△","△"))</f>
        <v>△</v>
      </c>
      <c r="DG9" s="84" t="str">
        <f ca="1">IF(SUMIFS(OFFSET(データ_フィールド施設!$M$5:$M$1048576,0,ROUND(DG$8*24,1)),データ_フィールド施設!$J$5:$J$1048576,OFFSET($G$9,ROW()-ROW($N$9),DG$6-$D$4))&gt;=100,"×",IF(OR(DG$8&lt;9/24,DG$8&gt;=17/24,DG$110="×",DG$110="△"),"△","△"))</f>
        <v>△</v>
      </c>
      <c r="DH9" s="84" t="str">
        <f ca="1">IF(SUMIFS(OFFSET(データ_フィールド施設!$M$5:$M$1048576,0,ROUND(DH$8*24,1)),データ_フィールド施設!$J$5:$J$1048576,OFFSET($G$9,ROW()-ROW($N$9),DH$6-$D$4))&gt;=100,"×",IF(OR(DH$8&lt;9/24,DH$8&gt;=17/24,DH$110="×",DH$110="△"),"△","△"))</f>
        <v>△</v>
      </c>
      <c r="DI9" s="84" t="str">
        <f ca="1">IF(SUMIFS(OFFSET(データ_フィールド施設!$M$5:$M$1048576,0,ROUND(DI$8*24,1)),データ_フィールド施設!$J$5:$J$1048576,OFFSET($G$9,ROW()-ROW($N$9),DI$6-$D$4))&gt;=100,"×",IF(OR(DI$8&lt;9/24,DI$8&gt;=17/24,DI$110="×",DI$110="△"),"△","△"))</f>
        <v>△</v>
      </c>
      <c r="DJ9" s="84" t="str">
        <f ca="1">IF(SUMIFS(OFFSET(データ_フィールド施設!$M$5:$M$1048576,0,ROUND(DJ$8*24,1)),データ_フィールド施設!$J$5:$J$1048576,OFFSET($G$9,ROW()-ROW($N$9),DJ$6-$D$4))&gt;=100,"×",IF(OR(DJ$8&lt;9/24,DJ$8&gt;=17/24,DJ$110="×",DJ$110="△"),"△","△"))</f>
        <v>△</v>
      </c>
      <c r="DK9" s="84" t="str">
        <f ca="1">IF(SUMIFS(OFFSET(データ_フィールド施設!$M$5:$M$1048576,0,ROUND(DK$8*24,1)),データ_フィールド施設!$J$5:$J$1048576,OFFSET($G$9,ROW()-ROW($N$9),DK$6-$D$4))&gt;=100,"×",IF(OR(DK$8&lt;9/24,DK$8&gt;=17/24,DK$110="×",DK$110="△"),"△","△"))</f>
        <v>△</v>
      </c>
      <c r="DL9" s="84" t="str">
        <f ca="1">IF(SUMIFS(OFFSET(データ_フィールド施設!$M$5:$M$1048576,0,ROUND(DL$8*24,1)),データ_フィールド施設!$J$5:$J$1048576,OFFSET($G$9,ROW()-ROW($N$9),DL$6-$D$4))&gt;=100,"×",IF(OR(DL$8&lt;9/24,DL$8&gt;=17/24,DL$110="×",DL$110="△"),"△","△"))</f>
        <v>△</v>
      </c>
      <c r="DM9" s="84" t="str">
        <f ca="1">IF(SUMIFS(OFFSET(データ_フィールド施設!$M$5:$M$1048576,0,ROUND(DM$8*24,1)),データ_フィールド施設!$J$5:$J$1048576,OFFSET($G$9,ROW()-ROW($N$9),DM$6-$D$4))&gt;=100,"×",IF(OR(DM$8&lt;9/24,DM$8&gt;=17/24,DM$110="×",DM$110="△"),"△","△"))</f>
        <v>△</v>
      </c>
      <c r="DN9" s="84" t="str">
        <f ca="1">IF(SUMIFS(OFFSET(データ_フィールド施設!$M$5:$M$1048576,0,ROUND(DN$8*24,1)),データ_フィールド施設!$J$5:$J$1048576,OFFSET($G$9,ROW()-ROW($N$9),DN$6-$D$4))&gt;=100,"×",IF(OR(DN$8&lt;9/24,DN$8&gt;=17/24,DN$110="×",DN$110="△"),"△","△"))</f>
        <v>△</v>
      </c>
      <c r="DO9" s="85" t="str">
        <f ca="1">IF(SUMIFS(OFFSET(データ_フィールド施設!$M$5:$M$1048576,0,ROUND(DO$8*24,1)),データ_フィールド施設!$J$5:$J$1048576,OFFSET($G$9,ROW()-ROW($N$9),DO$6-$D$4))&gt;=100,"×",IF(OR(DO$8&lt;9/24,DO$8&gt;=17/24,DO$110="×",DO$110="△"),"△","△"))</f>
        <v>△</v>
      </c>
      <c r="DP9" s="84" t="str">
        <f ca="1">IF(SUMIFS(OFFSET(データ_フィールド施設!$M$5:$M$1048576,0,ROUND(DP$8*24,1)),データ_フィールド施設!$J$5:$J$1048576,OFFSET($G$9,ROW()-ROW($N$9),DP$6-$D$4))&gt;=100,"×",IF(OR(DP$8&lt;9/24,DP$8&gt;=17/24,DP$110="×",DP$110="△"),"△","△"))</f>
        <v>△</v>
      </c>
      <c r="DQ9" s="84" t="str">
        <f ca="1">IF(SUMIFS(OFFSET(データ_フィールド施設!$M$5:$M$1048576,0,ROUND(DQ$8*24,1)),データ_フィールド施設!$J$5:$J$1048576,OFFSET($G$9,ROW()-ROW($N$9),DQ$6-$D$4))&gt;=100,"×",IF(OR(DQ$8&lt;9/24,DQ$8&gt;=17/24,DQ$110="×",DQ$110="△"),"△","△"))</f>
        <v>△</v>
      </c>
      <c r="DR9" s="86" t="str">
        <f ca="1">IF(SUMIFS(OFFSET(データ_フィールド施設!$M$5:$M$1048576,0,ROUND(DR$8*24,1)),データ_フィールド施設!$J$5:$J$1048576,OFFSET($G$9,ROW()-ROW($N$9),DR$6-$D$4))&gt;=100,"×",IF(OR(DR$8&lt;9/24,DR$8&gt;=17/24,DR$110="×",DR$110="△"),"△","△"))</f>
        <v>△</v>
      </c>
      <c r="DS9" s="84" t="str">
        <f ca="1">IF(SUMIFS(OFFSET(データ_フィールド施設!$M$5:$M$1048576,0,ROUND(DS$8*24,1)),データ_フィールド施設!$J$5:$J$1048576,OFFSET($G$9,ROW()-ROW($N$9),DS$6-$D$4))&gt;=100,"×",IF(OR(DS$8&lt;9/24,DS$8&gt;=17/24,DS$110="×",DS$110="△"),"△","△"))</f>
        <v>△</v>
      </c>
      <c r="DT9" s="84" t="str">
        <f ca="1">IF(SUMIFS(OFFSET(データ_フィールド施設!$M$5:$M$1048576,0,ROUND(DT$8*24,1)),データ_フィールド施設!$J$5:$J$1048576,OFFSET($G$9,ROW()-ROW($N$9),DT$6-$D$4))&gt;=100,"×",IF(OR(DT$8&lt;9/24,DT$8&gt;=17/24,DT$110="×",DT$110="△"),"△","△"))</f>
        <v>△</v>
      </c>
      <c r="DU9" s="84" t="str">
        <f ca="1">IF(SUMIFS(OFFSET(データ_フィールド施設!$M$5:$M$1048576,0,ROUND(DU$8*24,1)),データ_フィールド施設!$J$5:$J$1048576,OFFSET($G$9,ROW()-ROW($N$9),DU$6-$D$4))&gt;=100,"×",IF(OR(DU$8&lt;9/24,DU$8&gt;=17/24,DU$110="×",DU$110="△"),"△","△"))</f>
        <v>△</v>
      </c>
      <c r="DV9" s="84" t="str">
        <f ca="1">IF(SUMIFS(OFFSET(データ_フィールド施設!$M$5:$M$1048576,0,ROUND(DV$8*24,1)),データ_フィールド施設!$J$5:$J$1048576,OFFSET($G$9,ROW()-ROW($N$9),DV$6-$D$4))&gt;=100,"×",IF(OR(DV$8&lt;9/24,DV$8&gt;=17/24,DV$110="×",DV$110="△"),"△","△"))</f>
        <v>△</v>
      </c>
      <c r="DW9" s="85" t="str">
        <f ca="1">IF(SUMIFS(OFFSET(データ_フィールド施設!$M$5:$M$1048576,0,ROUND(DW$8*24,1)),データ_フィールド施設!$J$5:$J$1048576,OFFSET($G$9,ROW()-ROW($N$9),DW$6-$D$4))&gt;=100,"×",IF(OR(DW$8&lt;9/24,DW$8&gt;=17/24,DW$110="×",DW$110="△"),"△","△"))</f>
        <v>△</v>
      </c>
      <c r="DX9" s="84" t="str">
        <f ca="1">IF(SUMIFS(OFFSET(データ_フィールド施設!$M$5:$M$1048576,0,ROUND(DX$8*24,1)),データ_フィールド施設!$J$5:$J$1048576,OFFSET($G$9,ROW()-ROW($N$9),DX$6-$D$4))&gt;=100,"×",IF(OR(DX$8&lt;9/24,DX$8&gt;=17/24,DX$110="×",DX$110="△"),"△","△"))</f>
        <v>△</v>
      </c>
      <c r="DY9" s="84" t="str">
        <f ca="1">IF(SUMIFS(OFFSET(データ_フィールド施設!$M$5:$M$1048576,0,ROUND(DY$8*24,1)),データ_フィールド施設!$J$5:$J$1048576,OFFSET($G$9,ROW()-ROW($N$9),DY$6-$D$4))&gt;=100,"×",IF(OR(DY$8&lt;9/24,DY$8&gt;=17/24,DY$110="×",DY$110="△"),"△","△"))</f>
        <v>△</v>
      </c>
      <c r="DZ9" s="86" t="str">
        <f ca="1">IF(SUMIFS(OFFSET(データ_フィールド施設!$M$5:$M$1048576,0,ROUND(DZ$8*24,1)),データ_フィールド施設!$J$5:$J$1048576,OFFSET($G$9,ROW()-ROW($N$9),DZ$6-$D$4))&gt;=100,"×",IF(OR(DZ$8&lt;9/24,DZ$8&gt;=17/24,DZ$110="×",DZ$110="△"),"△","△"))</f>
        <v>△</v>
      </c>
      <c r="EA9" s="84" t="str">
        <f ca="1">IF(SUMIFS(OFFSET(データ_フィールド施設!$M$5:$M$1048576,0,ROUND(EA$8*24,1)),データ_フィールド施設!$J$5:$J$1048576,OFFSET($G$9,ROW()-ROW($N$9),EA$6-$D$4))&gt;=100,"×",IF(OR(EA$8&lt;9/24,EA$8&gt;=17/24,EA$110="×",EA$110="△"),"△","△"))</f>
        <v>△</v>
      </c>
      <c r="EB9" s="84" t="str">
        <f ca="1">IF(SUMIFS(OFFSET(データ_フィールド施設!$M$5:$M$1048576,0,ROUND(EB$8*24,1)),データ_フィールド施設!$J$5:$J$1048576,OFFSET($G$9,ROW()-ROW($N$9),EB$6-$D$4))&gt;=100,"×",IF(OR(EB$8&lt;9/24,EB$8&gt;=17/24,EB$110="×",EB$110="△"),"△","△"))</f>
        <v>△</v>
      </c>
      <c r="EC9" s="87" t="str">
        <f ca="1">IF(SUMIFS(OFFSET(データ_フィールド施設!$M$5:$M$1048576,0,ROUND(EC$8*24,1)),データ_フィールド施設!$J$5:$J$1048576,OFFSET($G$9,ROW()-ROW($N$9),EC$6-$D$4))&gt;=100,"×",IF(OR(EC$8&lt;9/24,EC$8&gt;=17/24,EC$110="×",EC$110="△"),"△","△"))</f>
        <v>△</v>
      </c>
      <c r="ED9" s="83" t="str">
        <f ca="1">IF(SUMIFS(OFFSET(データ_フィールド施設!$M$5:$M$1048576,0,ROUND(ED$8*24,1)),データ_フィールド施設!$J$5:$J$1048576,OFFSET($G$9,ROW()-ROW($N$9),ED$6-$D$4))&gt;=100,"×",IF(OR(ED$8&lt;9/24,ED$8&gt;=17/24,ED$110="×",ED$110="△"),"△","△"))</f>
        <v>×</v>
      </c>
      <c r="EE9" s="84" t="str">
        <f ca="1">IF(SUMIFS(OFFSET(データ_フィールド施設!$M$5:$M$1048576,0,ROUND(EE$8*24,1)),データ_フィールド施設!$J$5:$J$1048576,OFFSET($G$9,ROW()-ROW($N$9),EE$6-$D$4))&gt;=100,"×",IF(OR(EE$8&lt;9/24,EE$8&gt;=17/24,EE$110="×",EE$110="△"),"△","△"))</f>
        <v>×</v>
      </c>
      <c r="EF9" s="84" t="str">
        <f ca="1">IF(SUMIFS(OFFSET(データ_フィールド施設!$M$5:$M$1048576,0,ROUND(EF$8*24,1)),データ_フィールド施設!$J$5:$J$1048576,OFFSET($G$9,ROW()-ROW($N$9),EF$6-$D$4))&gt;=100,"×",IF(OR(EF$8&lt;9/24,EF$8&gt;=17/24,EF$110="×",EF$110="△"),"△","△"))</f>
        <v>×</v>
      </c>
      <c r="EG9" s="84" t="str">
        <f ca="1">IF(SUMIFS(OFFSET(データ_フィールド施設!$M$5:$M$1048576,0,ROUND(EG$8*24,1)),データ_フィールド施設!$J$5:$J$1048576,OFFSET($G$9,ROW()-ROW($N$9),EG$6-$D$4))&gt;=100,"×",IF(OR(EG$8&lt;9/24,EG$8&gt;=17/24,EG$110="×",EG$110="△"),"△","△"))</f>
        <v>×</v>
      </c>
      <c r="EH9" s="84" t="str">
        <f ca="1">IF(SUMIFS(OFFSET(データ_フィールド施設!$M$5:$M$1048576,0,ROUND(EH$8*24,1)),データ_フィールド施設!$J$5:$J$1048576,OFFSET($G$9,ROW()-ROW($N$9),EH$6-$D$4))&gt;=100,"×",IF(OR(EH$8&lt;9/24,EH$8&gt;=17/24,EH$110="×",EH$110="△"),"△","△"))</f>
        <v>×</v>
      </c>
      <c r="EI9" s="84" t="str">
        <f ca="1">IF(SUMIFS(OFFSET(データ_フィールド施設!$M$5:$M$1048576,0,ROUND(EI$8*24,1)),データ_フィールド施設!$J$5:$J$1048576,OFFSET($G$9,ROW()-ROW($N$9),EI$6-$D$4))&gt;=100,"×",IF(OR(EI$8&lt;9/24,EI$8&gt;=17/24,EI$110="×",EI$110="△"),"△","△"))</f>
        <v>×</v>
      </c>
      <c r="EJ9" s="84" t="str">
        <f ca="1">IF(SUMIFS(OFFSET(データ_フィールド施設!$M$5:$M$1048576,0,ROUND(EJ$8*24,1)),データ_フィールド施設!$J$5:$J$1048576,OFFSET($G$9,ROW()-ROW($N$9),EJ$6-$D$4))&gt;=100,"×",IF(OR(EJ$8&lt;9/24,EJ$8&gt;=17/24,EJ$110="×",EJ$110="△"),"△","△"))</f>
        <v>×</v>
      </c>
      <c r="EK9" s="84" t="str">
        <f ca="1">IF(SUMIFS(OFFSET(データ_フィールド施設!$M$5:$M$1048576,0,ROUND(EK$8*24,1)),データ_フィールド施設!$J$5:$J$1048576,OFFSET($G$9,ROW()-ROW($N$9),EK$6-$D$4))&gt;=100,"×",IF(OR(EK$8&lt;9/24,EK$8&gt;=17/24,EK$110="×",EK$110="△"),"△","△"))</f>
        <v>×</v>
      </c>
      <c r="EL9" s="84" t="str">
        <f ca="1">IF(SUMIFS(OFFSET(データ_フィールド施設!$M$5:$M$1048576,0,ROUND(EL$8*24,1)),データ_フィールド施設!$J$5:$J$1048576,OFFSET($G$9,ROW()-ROW($N$9),EL$6-$D$4))&gt;=100,"×",IF(OR(EL$8&lt;9/24,EL$8&gt;=17/24,EL$110="×",EL$110="△"),"△","△"))</f>
        <v>×</v>
      </c>
      <c r="EM9" s="85" t="str">
        <f ca="1">IF(SUMIFS(OFFSET(データ_フィールド施設!$M$5:$M$1048576,0,ROUND(EM$8*24,1)),データ_フィールド施設!$J$5:$J$1048576,OFFSET($G$9,ROW()-ROW($N$9),EM$6-$D$4))&gt;=100,"×",IF(OR(EM$8&lt;9/24,EM$8&gt;=17/24,EM$110="×",EM$110="△"),"△","△"))</f>
        <v>×</v>
      </c>
      <c r="EN9" s="84" t="str">
        <f ca="1">IF(SUMIFS(OFFSET(データ_フィールド施設!$M$5:$M$1048576,0,ROUND(EN$8*24,1)),データ_フィールド施設!$J$5:$J$1048576,OFFSET($G$9,ROW()-ROW($N$9),EN$6-$D$4))&gt;=100,"×",IF(OR(EN$8&lt;9/24,EN$8&gt;=17/24,EN$110="×",EN$110="△"),"△","△"))</f>
        <v>×</v>
      </c>
      <c r="EO9" s="84" t="str">
        <f ca="1">IF(SUMIFS(OFFSET(データ_フィールド施設!$M$5:$M$1048576,0,ROUND(EO$8*24,1)),データ_フィールド施設!$J$5:$J$1048576,OFFSET($G$9,ROW()-ROW($N$9),EO$6-$D$4))&gt;=100,"×",IF(OR(EO$8&lt;9/24,EO$8&gt;=17/24,EO$110="×",EO$110="△"),"△","△"))</f>
        <v>×</v>
      </c>
      <c r="EP9" s="86" t="str">
        <f ca="1">IF(SUMIFS(OFFSET(データ_フィールド施設!$M$5:$M$1048576,0,ROUND(EP$8*24,1)),データ_フィールド施設!$J$5:$J$1048576,OFFSET($G$9,ROW()-ROW($N$9),EP$6-$D$4))&gt;=100,"×",IF(OR(EP$8&lt;9/24,EP$8&gt;=17/24,EP$110="×",EP$110="△"),"△","△"))</f>
        <v>×</v>
      </c>
      <c r="EQ9" s="84" t="str">
        <f ca="1">IF(SUMIFS(OFFSET(データ_フィールド施設!$M$5:$M$1048576,0,ROUND(EQ$8*24,1)),データ_フィールド施設!$J$5:$J$1048576,OFFSET($G$9,ROW()-ROW($N$9),EQ$6-$D$4))&gt;=100,"×",IF(OR(EQ$8&lt;9/24,EQ$8&gt;=17/24,EQ$110="×",EQ$110="△"),"△","△"))</f>
        <v>×</v>
      </c>
      <c r="ER9" s="84" t="str">
        <f ca="1">IF(SUMIFS(OFFSET(データ_フィールド施設!$M$5:$M$1048576,0,ROUND(ER$8*24,1)),データ_フィールド施設!$J$5:$J$1048576,OFFSET($G$9,ROW()-ROW($N$9),ER$6-$D$4))&gt;=100,"×",IF(OR(ER$8&lt;9/24,ER$8&gt;=17/24,ER$110="×",ER$110="△"),"△","△"))</f>
        <v>×</v>
      </c>
      <c r="ES9" s="84" t="str">
        <f ca="1">IF(SUMIFS(OFFSET(データ_フィールド施設!$M$5:$M$1048576,0,ROUND(ES$8*24,1)),データ_フィールド施設!$J$5:$J$1048576,OFFSET($G$9,ROW()-ROW($N$9),ES$6-$D$4))&gt;=100,"×",IF(OR(ES$8&lt;9/24,ES$8&gt;=17/24,ES$110="×",ES$110="△"),"△","△"))</f>
        <v>×</v>
      </c>
      <c r="ET9" s="84" t="str">
        <f ca="1">IF(SUMIFS(OFFSET(データ_フィールド施設!$M$5:$M$1048576,0,ROUND(ET$8*24,1)),データ_フィールド施設!$J$5:$J$1048576,OFFSET($G$9,ROW()-ROW($N$9),ET$6-$D$4))&gt;=100,"×",IF(OR(ET$8&lt;9/24,ET$8&gt;=17/24,ET$110="×",ET$110="△"),"△","△"))</f>
        <v>×</v>
      </c>
      <c r="EU9" s="85" t="str">
        <f ca="1">IF(SUMIFS(OFFSET(データ_フィールド施設!$M$5:$M$1048576,0,ROUND(EU$8*24,1)),データ_フィールド施設!$J$5:$J$1048576,OFFSET($G$9,ROW()-ROW($N$9),EU$6-$D$4))&gt;=100,"×",IF(OR(EU$8&lt;9/24,EU$8&gt;=17/24,EU$110="×",EU$110="△"),"△","△"))</f>
        <v>×</v>
      </c>
      <c r="EV9" s="84" t="str">
        <f ca="1">IF(SUMIFS(OFFSET(データ_フィールド施設!$M$5:$M$1048576,0,ROUND(EV$8*24,1)),データ_フィールド施設!$J$5:$J$1048576,OFFSET($G$9,ROW()-ROW($N$9),EV$6-$D$4))&gt;=100,"×",IF(OR(EV$8&lt;9/24,EV$8&gt;=17/24,EV$110="×",EV$110="△"),"△","△"))</f>
        <v>×</v>
      </c>
      <c r="EW9" s="84" t="str">
        <f ca="1">IF(SUMIFS(OFFSET(データ_フィールド施設!$M$5:$M$1048576,0,ROUND(EW$8*24,1)),データ_フィールド施設!$J$5:$J$1048576,OFFSET($G$9,ROW()-ROW($N$9),EW$6-$D$4))&gt;=100,"×",IF(OR(EW$8&lt;9/24,EW$8&gt;=17/24,EW$110="×",EW$110="△"),"△","△"))</f>
        <v>×</v>
      </c>
      <c r="EX9" s="86" t="str">
        <f ca="1">IF(SUMIFS(OFFSET(データ_フィールド施設!$M$5:$M$1048576,0,ROUND(EX$8*24,1)),データ_フィールド施設!$J$5:$J$1048576,OFFSET($G$9,ROW()-ROW($N$9),EX$6-$D$4))&gt;=100,"×",IF(OR(EX$8&lt;9/24,EX$8&gt;=17/24,EX$110="×",EX$110="△"),"△","△"))</f>
        <v>×</v>
      </c>
      <c r="EY9" s="84" t="str">
        <f ca="1">IF(SUMIFS(OFFSET(データ_フィールド施設!$M$5:$M$1048576,0,ROUND(EY$8*24,1)),データ_フィールド施設!$J$5:$J$1048576,OFFSET($G$9,ROW()-ROW($N$9),EY$6-$D$4))&gt;=100,"×",IF(OR(EY$8&lt;9/24,EY$8&gt;=17/24,EY$110="×",EY$110="△"),"△","△"))</f>
        <v>×</v>
      </c>
      <c r="EZ9" s="84" t="str">
        <f ca="1">IF(SUMIFS(OFFSET(データ_フィールド施設!$M$5:$M$1048576,0,ROUND(EZ$8*24,1)),データ_フィールド施設!$J$5:$J$1048576,OFFSET($G$9,ROW()-ROW($N$9),EZ$6-$D$4))&gt;=100,"×",IF(OR(EZ$8&lt;9/24,EZ$8&gt;=17/24,EZ$110="×",EZ$110="△"),"△","△"))</f>
        <v>×</v>
      </c>
      <c r="FA9" s="87" t="str">
        <f ca="1">IF(SUMIFS(OFFSET(データ_フィールド施設!$M$5:$M$1048576,0,ROUND(FA$8*24,1)),データ_フィールド施設!$J$5:$J$1048576,OFFSET($G$9,ROW()-ROW($N$9),FA$6-$D$4))&gt;=100,"×",IF(OR(FA$8&lt;9/24,FA$8&gt;=17/24,FA$110="×",FA$110="△"),"△","△"))</f>
        <v>×</v>
      </c>
      <c r="FB9" s="83" t="str">
        <f ca="1">IF(SUMIFS(OFFSET(データ_フィールド施設!$M$5:$M$1048576,0,ROUND(FB$8*24,1)),データ_フィールド施設!$J$5:$J$1048576,OFFSET($G$9,ROW()-ROW($N$9),FB$6-$D$4))&gt;=100,"×",IF(OR(FB$8&lt;9/24,FB$8&gt;=17/24,FB$110="×",FB$110="△"),"△","△"))</f>
        <v>×</v>
      </c>
      <c r="FC9" s="84" t="str">
        <f ca="1">IF(SUMIFS(OFFSET(データ_フィールド施設!$M$5:$M$1048576,0,ROUND(FC$8*24,1)),データ_フィールド施設!$J$5:$J$1048576,OFFSET($G$9,ROW()-ROW($N$9),FC$6-$D$4))&gt;=100,"×",IF(OR(FC$8&lt;9/24,FC$8&gt;=17/24,FC$110="×",FC$110="△"),"△","△"))</f>
        <v>×</v>
      </c>
      <c r="FD9" s="84" t="str">
        <f ca="1">IF(SUMIFS(OFFSET(データ_フィールド施設!$M$5:$M$1048576,0,ROUND(FD$8*24,1)),データ_フィールド施設!$J$5:$J$1048576,OFFSET($G$9,ROW()-ROW($N$9),FD$6-$D$4))&gt;=100,"×",IF(OR(FD$8&lt;9/24,FD$8&gt;=17/24,FD$110="×",FD$110="△"),"△","△"))</f>
        <v>×</v>
      </c>
      <c r="FE9" s="84" t="str">
        <f ca="1">IF(SUMIFS(OFFSET(データ_フィールド施設!$M$5:$M$1048576,0,ROUND(FE$8*24,1)),データ_フィールド施設!$J$5:$J$1048576,OFFSET($G$9,ROW()-ROW($N$9),FE$6-$D$4))&gt;=100,"×",IF(OR(FE$8&lt;9/24,FE$8&gt;=17/24,FE$110="×",FE$110="△"),"△","△"))</f>
        <v>×</v>
      </c>
      <c r="FF9" s="84" t="str">
        <f ca="1">IF(SUMIFS(OFFSET(データ_フィールド施設!$M$5:$M$1048576,0,ROUND(FF$8*24,1)),データ_フィールド施設!$J$5:$J$1048576,OFFSET($G$9,ROW()-ROW($N$9),FF$6-$D$4))&gt;=100,"×",IF(OR(FF$8&lt;9/24,FF$8&gt;=17/24,FF$110="×",FF$110="△"),"△","△"))</f>
        <v>×</v>
      </c>
      <c r="FG9" s="84" t="str">
        <f ca="1">IF(SUMIFS(OFFSET(データ_フィールド施設!$M$5:$M$1048576,0,ROUND(FG$8*24,1)),データ_フィールド施設!$J$5:$J$1048576,OFFSET($G$9,ROW()-ROW($N$9),FG$6-$D$4))&gt;=100,"×",IF(OR(FG$8&lt;9/24,FG$8&gt;=17/24,FG$110="×",FG$110="△"),"△","△"))</f>
        <v>×</v>
      </c>
      <c r="FH9" s="84" t="str">
        <f ca="1">IF(SUMIFS(OFFSET(データ_フィールド施設!$M$5:$M$1048576,0,ROUND(FH$8*24,1)),データ_フィールド施設!$J$5:$J$1048576,OFFSET($G$9,ROW()-ROW($N$9),FH$6-$D$4))&gt;=100,"×",IF(OR(FH$8&lt;9/24,FH$8&gt;=17/24,FH$110="×",FH$110="△"),"△","△"))</f>
        <v>×</v>
      </c>
      <c r="FI9" s="84" t="str">
        <f ca="1">IF(SUMIFS(OFFSET(データ_フィールド施設!$M$5:$M$1048576,0,ROUND(FI$8*24,1)),データ_フィールド施設!$J$5:$J$1048576,OFFSET($G$9,ROW()-ROW($N$9),FI$6-$D$4))&gt;=100,"×",IF(OR(FI$8&lt;9/24,FI$8&gt;=17/24,FI$110="×",FI$110="△"),"△","△"))</f>
        <v>×</v>
      </c>
      <c r="FJ9" s="84" t="str">
        <f ca="1">IF(SUMIFS(OFFSET(データ_フィールド施設!$M$5:$M$1048576,0,ROUND(FJ$8*24,1)),データ_フィールド施設!$J$5:$J$1048576,OFFSET($G$9,ROW()-ROW($N$9),FJ$6-$D$4))&gt;=100,"×",IF(OR(FJ$8&lt;9/24,FJ$8&gt;=17/24,FJ$110="×",FJ$110="△"),"△","△"))</f>
        <v>×</v>
      </c>
      <c r="FK9" s="85" t="str">
        <f ca="1">IF(SUMIFS(OFFSET(データ_フィールド施設!$M$5:$M$1048576,0,ROUND(FK$8*24,1)),データ_フィールド施設!$J$5:$J$1048576,OFFSET($G$9,ROW()-ROW($N$9),FK$6-$D$4))&gt;=100,"×",IF(OR(FK$8&lt;9/24,FK$8&gt;=17/24,FK$110="×",FK$110="△"),"△","△"))</f>
        <v>×</v>
      </c>
      <c r="FL9" s="84" t="str">
        <f ca="1">IF(SUMIFS(OFFSET(データ_フィールド施設!$M$5:$M$1048576,0,ROUND(FL$8*24,1)),データ_フィールド施設!$J$5:$J$1048576,OFFSET($G$9,ROW()-ROW($N$9),FL$6-$D$4))&gt;=100,"×",IF(OR(FL$8&lt;9/24,FL$8&gt;=17/24,FL$110="×",FL$110="△"),"△","△"))</f>
        <v>×</v>
      </c>
      <c r="FM9" s="84" t="str">
        <f ca="1">IF(SUMIFS(OFFSET(データ_フィールド施設!$M$5:$M$1048576,0,ROUND(FM$8*24,1)),データ_フィールド施設!$J$5:$J$1048576,OFFSET($G$9,ROW()-ROW($N$9),FM$6-$D$4))&gt;=100,"×",IF(OR(FM$8&lt;9/24,FM$8&gt;=17/24,FM$110="×",FM$110="△"),"△","△"))</f>
        <v>×</v>
      </c>
      <c r="FN9" s="86" t="str">
        <f ca="1">IF(SUMIFS(OFFSET(データ_フィールド施設!$M$5:$M$1048576,0,ROUND(FN$8*24,1)),データ_フィールド施設!$J$5:$J$1048576,OFFSET($G$9,ROW()-ROW($N$9),FN$6-$D$4))&gt;=100,"×",IF(OR(FN$8&lt;9/24,FN$8&gt;=17/24,FN$110="×",FN$110="△"),"△","△"))</f>
        <v>×</v>
      </c>
      <c r="FO9" s="84" t="str">
        <f ca="1">IF(SUMIFS(OFFSET(データ_フィールド施設!$M$5:$M$1048576,0,ROUND(FO$8*24,1)),データ_フィールド施設!$J$5:$J$1048576,OFFSET($G$9,ROW()-ROW($N$9),FO$6-$D$4))&gt;=100,"×",IF(OR(FO$8&lt;9/24,FO$8&gt;=17/24,FO$110="×",FO$110="△"),"△","△"))</f>
        <v>×</v>
      </c>
      <c r="FP9" s="84" t="str">
        <f ca="1">IF(SUMIFS(OFFSET(データ_フィールド施設!$M$5:$M$1048576,0,ROUND(FP$8*24,1)),データ_フィールド施設!$J$5:$J$1048576,OFFSET($G$9,ROW()-ROW($N$9),FP$6-$D$4))&gt;=100,"×",IF(OR(FP$8&lt;9/24,FP$8&gt;=17/24,FP$110="×",FP$110="△"),"△","△"))</f>
        <v>×</v>
      </c>
      <c r="FQ9" s="84" t="str">
        <f ca="1">IF(SUMIFS(OFFSET(データ_フィールド施設!$M$5:$M$1048576,0,ROUND(FQ$8*24,1)),データ_フィールド施設!$J$5:$J$1048576,OFFSET($G$9,ROW()-ROW($N$9),FQ$6-$D$4))&gt;=100,"×",IF(OR(FQ$8&lt;9/24,FQ$8&gt;=17/24,FQ$110="×",FQ$110="△"),"△","△"))</f>
        <v>×</v>
      </c>
      <c r="FR9" s="84" t="str">
        <f ca="1">IF(SUMIFS(OFFSET(データ_フィールド施設!$M$5:$M$1048576,0,ROUND(FR$8*24,1)),データ_フィールド施設!$J$5:$J$1048576,OFFSET($G$9,ROW()-ROW($N$9),FR$6-$D$4))&gt;=100,"×",IF(OR(FR$8&lt;9/24,FR$8&gt;=17/24,FR$110="×",FR$110="△"),"△","△"))</f>
        <v>×</v>
      </c>
      <c r="FS9" s="85" t="str">
        <f ca="1">IF(SUMIFS(OFFSET(データ_フィールド施設!$M$5:$M$1048576,0,ROUND(FS$8*24,1)),データ_フィールド施設!$J$5:$J$1048576,OFFSET($G$9,ROW()-ROW($N$9),FS$6-$D$4))&gt;=100,"×",IF(OR(FS$8&lt;9/24,FS$8&gt;=17/24,FS$110="×",FS$110="△"),"△","△"))</f>
        <v>×</v>
      </c>
      <c r="FT9" s="84" t="str">
        <f ca="1">IF(SUMIFS(OFFSET(データ_フィールド施設!$M$5:$M$1048576,0,ROUND(FT$8*24,1)),データ_フィールド施設!$J$5:$J$1048576,OFFSET($G$9,ROW()-ROW($N$9),FT$6-$D$4))&gt;=100,"×",IF(OR(FT$8&lt;9/24,FT$8&gt;=17/24,FT$110="×",FT$110="△"),"△","△"))</f>
        <v>×</v>
      </c>
      <c r="FU9" s="84" t="str">
        <f ca="1">IF(SUMIFS(OFFSET(データ_フィールド施設!$M$5:$M$1048576,0,ROUND(FU$8*24,1)),データ_フィールド施設!$J$5:$J$1048576,OFFSET($G$9,ROW()-ROW($N$9),FU$6-$D$4))&gt;=100,"×",IF(OR(FU$8&lt;9/24,FU$8&gt;=17/24,FU$110="×",FU$110="△"),"△","△"))</f>
        <v>×</v>
      </c>
      <c r="FV9" s="86" t="str">
        <f ca="1">IF(SUMIFS(OFFSET(データ_フィールド施設!$M$5:$M$1048576,0,ROUND(FV$8*24,1)),データ_フィールド施設!$J$5:$J$1048576,OFFSET($G$9,ROW()-ROW($N$9),FV$6-$D$4))&gt;=100,"×",IF(OR(FV$8&lt;9/24,FV$8&gt;=17/24,FV$110="×",FV$110="△"),"△","△"))</f>
        <v>×</v>
      </c>
      <c r="FW9" s="84" t="str">
        <f ca="1">IF(SUMIFS(OFFSET(データ_フィールド施設!$M$5:$M$1048576,0,ROUND(FW$8*24,1)),データ_フィールド施設!$J$5:$J$1048576,OFFSET($G$9,ROW()-ROW($N$9),FW$6-$D$4))&gt;=100,"×",IF(OR(FW$8&lt;9/24,FW$8&gt;=17/24,FW$110="×",FW$110="△"),"△","△"))</f>
        <v>×</v>
      </c>
      <c r="FX9" s="84" t="str">
        <f ca="1">IF(SUMIFS(OFFSET(データ_フィールド施設!$M$5:$M$1048576,0,ROUND(FX$8*24,1)),データ_フィールド施設!$J$5:$J$1048576,OFFSET($G$9,ROW()-ROW($N$9),FX$6-$D$4))&gt;=100,"×",IF(OR(FX$8&lt;9/24,FX$8&gt;=17/24,FX$110="×",FX$110="△"),"△","△"))</f>
        <v>×</v>
      </c>
      <c r="FY9" s="87" t="str">
        <f ca="1">IF(SUMIFS(OFFSET(データ_フィールド施設!$M$5:$M$1048576,0,ROUND(FY$8*24,1)),データ_フィールド施設!$J$5:$J$1048576,OFFSET($G$9,ROW()-ROW($N$9),FY$6-$D$4))&gt;=100,"×",IF(OR(FY$8&lt;9/24,FY$8&gt;=17/24,FY$110="×",FY$110="△"),"△","△"))</f>
        <v>×</v>
      </c>
    </row>
    <row r="10" spans="1:181">
      <c r="A10" s="14" t="s">
        <v>135</v>
      </c>
      <c r="D10" s="11" t="s">
        <v>220</v>
      </c>
      <c r="E10" s="10" t="str">
        <f>INDEX(施設情報!$D$1:$D$1000,MATCH(D10,施設情報!$C$1:$C$1000,0))</f>
        <v>1</v>
      </c>
      <c r="F10" s="11"/>
      <c r="G10" s="8" t="str">
        <f>$D10&amp;"-"&amp;$N$5</f>
        <v>002-46391</v>
      </c>
      <c r="H10" s="10" t="str">
        <f>$D10&amp;"-"&amp;$AL$5</f>
        <v>002-46392</v>
      </c>
      <c r="I10" s="10" t="str">
        <f>$D10&amp;"-"&amp;$BJ$5</f>
        <v>002-46393</v>
      </c>
      <c r="J10" s="10" t="str">
        <f>$D10&amp;"-"&amp;$CH$5</f>
        <v>002-46394</v>
      </c>
      <c r="K10" s="10" t="str">
        <f>$D10&amp;"-"&amp;$DF$5</f>
        <v>002-46395</v>
      </c>
      <c r="L10" s="10" t="str">
        <f>$D10&amp;"-"&amp;$ED$5</f>
        <v>002-46396</v>
      </c>
      <c r="M10" s="10" t="str">
        <f>$D10&amp;"-"&amp;$FB$5</f>
        <v>002-46397</v>
      </c>
      <c r="N10" s="32" t="str">
        <f ca="1">IF(N$9="×","×",IF(SUMIFS(OFFSET(データ_フィールド施設!$M$5:$M$1048576,0,ROUND(N$8*24,1)),データ_フィールド施設!$J$5:$J$1048576,OFFSET($G$9,ROW()-ROW($N$9),N$6-$D$4))&gt;=80,"×",IF(OR(N$8&lt;9/24,N$8&gt;=17/24),"△","△")))</f>
        <v>△</v>
      </c>
      <c r="O10" s="10" t="str">
        <f ca="1">IF(O$9="×","×",IF(SUMIFS(OFFSET(データ_フィールド施設!$M$5:$M$1048576,0,ROUND(O$8*24,1)),データ_フィールド施設!$J$5:$J$1048576,OFFSET($G$9,ROW()-ROW($N$9),O$6-$D$4))&gt;=80,"×",IF(OR(O$8&lt;9/24,O$8&gt;=17/24),"△","△")))</f>
        <v>△</v>
      </c>
      <c r="P10" s="10" t="str">
        <f ca="1">IF(P$9="×","×",IF(SUMIFS(OFFSET(データ_フィールド施設!$M$5:$M$1048576,0,ROUND(P$8*24,1)),データ_フィールド施設!$J$5:$J$1048576,OFFSET($G$9,ROW()-ROW($N$9),P$6-$D$4))&gt;=80,"×",IF(OR(P$8&lt;9/24,P$8&gt;=17/24),"△","△")))</f>
        <v>△</v>
      </c>
      <c r="Q10" s="10" t="str">
        <f ca="1">IF(Q$9="×","×",IF(SUMIFS(OFFSET(データ_フィールド施設!$M$5:$M$1048576,0,ROUND(Q$8*24,1)),データ_フィールド施設!$J$5:$J$1048576,OFFSET($G$9,ROW()-ROW($N$9),Q$6-$D$4))&gt;=80,"×",IF(OR(Q$8&lt;9/24,Q$8&gt;=17/24),"△","△")))</f>
        <v>△</v>
      </c>
      <c r="R10" s="10" t="str">
        <f ca="1">IF(R$9="×","×",IF(SUMIFS(OFFSET(データ_フィールド施設!$M$5:$M$1048576,0,ROUND(R$8*24,1)),データ_フィールド施設!$J$5:$J$1048576,OFFSET($G$9,ROW()-ROW($N$9),R$6-$D$4))&gt;=80,"×",IF(OR(R$8&lt;9/24,R$8&gt;=17/24),"△","△")))</f>
        <v>△</v>
      </c>
      <c r="S10" s="10" t="str">
        <f ca="1">IF(S$9="×","×",IF(SUMIFS(OFFSET(データ_フィールド施設!$M$5:$M$1048576,0,ROUND(S$8*24,1)),データ_フィールド施設!$J$5:$J$1048576,OFFSET($G$9,ROW()-ROW($N$9),S$6-$D$4))&gt;=80,"×",IF(OR(S$8&lt;9/24,S$8&gt;=17/24),"△","△")))</f>
        <v>△</v>
      </c>
      <c r="T10" s="10" t="str">
        <f ca="1">IF(T$9="×","×",IF(SUMIFS(OFFSET(データ_フィールド施設!$M$5:$M$1048576,0,ROUND(T$8*24,1)),データ_フィールド施設!$J$5:$J$1048576,OFFSET($G$9,ROW()-ROW($N$9),T$6-$D$4))&gt;=80,"×",IF(OR(T$8&lt;9/24,T$8&gt;=17/24),"△","△")))</f>
        <v>△</v>
      </c>
      <c r="U10" s="10" t="str">
        <f ca="1">IF(U$9="×","×",IF(SUMIFS(OFFSET(データ_フィールド施設!$M$5:$M$1048576,0,ROUND(U$8*24,1)),データ_フィールド施設!$J$5:$J$1048576,OFFSET($G$9,ROW()-ROW($N$9),U$6-$D$4))&gt;=80,"×",IF(OR(U$8&lt;9/24,U$8&gt;=17/24),"△","△")))</f>
        <v>×</v>
      </c>
      <c r="V10" s="10" t="str">
        <f ca="1">IF(V$9="×","×",IF(SUMIFS(OFFSET(データ_フィールド施設!$M$5:$M$1048576,0,ROUND(V$8*24,1)),データ_フィールド施設!$J$5:$J$1048576,OFFSET($G$9,ROW()-ROW($N$9),V$6-$D$4))&gt;=80,"×",IF(OR(V$8&lt;9/24,V$8&gt;=17/24),"△","△")))</f>
        <v>×</v>
      </c>
      <c r="W10" s="26" t="str">
        <f ca="1">IF(W$9="×","×",IF(SUMIFS(OFFSET(データ_フィールド施設!$M$5:$M$1048576,0,ROUND(W$8*24,1)),データ_フィールド施設!$J$5:$J$1048576,OFFSET($G$9,ROW()-ROW($N$9),W$6-$D$4))&gt;=80,"×",IF(OR(W$8&lt;9/24,W$8&gt;=17/24),"△","△")))</f>
        <v>×</v>
      </c>
      <c r="X10" s="10" t="str">
        <f ca="1">IF(X$9="×","×",IF(SUMIFS(OFFSET(データ_フィールド施設!$M$5:$M$1048576,0,ROUND(X$8*24,1)),データ_フィールド施設!$J$5:$J$1048576,OFFSET($G$9,ROW()-ROW($N$9),X$6-$D$4))&gt;=80,"×",IF(OR(X$8&lt;9/24,X$8&gt;=17/24),"△","△")))</f>
        <v>×</v>
      </c>
      <c r="Y10" s="10" t="str">
        <f ca="1">IF(Y$9="×","×",IF(SUMIFS(OFFSET(データ_フィールド施設!$M$5:$M$1048576,0,ROUND(Y$8*24,1)),データ_フィールド施設!$J$5:$J$1048576,OFFSET($G$9,ROW()-ROW($N$9),Y$6-$D$4))&gt;=80,"×",IF(OR(Y$8&lt;9/24,Y$8&gt;=17/24),"△","△")))</f>
        <v>×</v>
      </c>
      <c r="Z10" s="27" t="str">
        <f ca="1">IF(Z$9="×","×",IF(SUMIFS(OFFSET(データ_フィールド施設!$M$5:$M$1048576,0,ROUND(Z$8*24,1)),データ_フィールド施設!$J$5:$J$1048576,OFFSET($G$9,ROW()-ROW($N$9),Z$6-$D$4))&gt;=80,"×",IF(OR(Z$8&lt;9/24,Z$8&gt;=17/24),"△","△")))</f>
        <v>×</v>
      </c>
      <c r="AA10" s="10" t="str">
        <f ca="1">IF(AA$9="×","×",IF(SUMIFS(OFFSET(データ_フィールド施設!$M$5:$M$1048576,0,ROUND(AA$8*24,1)),データ_フィールド施設!$J$5:$J$1048576,OFFSET($G$9,ROW()-ROW($N$9),AA$6-$D$4))&gt;=80,"×",IF(OR(AA$8&lt;9/24,AA$8&gt;=17/24),"△","△")))</f>
        <v>×</v>
      </c>
      <c r="AB10" s="10" t="str">
        <f ca="1">IF(AB$9="×","×",IF(SUMIFS(OFFSET(データ_フィールド施設!$M$5:$M$1048576,0,ROUND(AB$8*24,1)),データ_フィールド施設!$J$5:$J$1048576,OFFSET($G$9,ROW()-ROW($N$9),AB$6-$D$4))&gt;=80,"×",IF(OR(AB$8&lt;9/24,AB$8&gt;=17/24),"△","△")))</f>
        <v>×</v>
      </c>
      <c r="AC10" s="10" t="str">
        <f ca="1">IF(AC$9="×","×",IF(SUMIFS(OFFSET(データ_フィールド施設!$M$5:$M$1048576,0,ROUND(AC$8*24,1)),データ_フィールド施設!$J$5:$J$1048576,OFFSET($G$9,ROW()-ROW($N$9),AC$6-$D$4))&gt;=80,"×",IF(OR(AC$8&lt;9/24,AC$8&gt;=17/24),"△","△")))</f>
        <v>×</v>
      </c>
      <c r="AD10" s="10" t="str">
        <f ca="1">IF(AD$9="×","×",IF(SUMIFS(OFFSET(データ_フィールド施設!$M$5:$M$1048576,0,ROUND(AD$8*24,1)),データ_フィールド施設!$J$5:$J$1048576,OFFSET($G$9,ROW()-ROW($N$9),AD$6-$D$4))&gt;=80,"×",IF(OR(AD$8&lt;9/24,AD$8&gt;=17/24),"△","△")))</f>
        <v>×</v>
      </c>
      <c r="AE10" s="26" t="str">
        <f ca="1">IF(AE$9="×","×",IF(SUMIFS(OFFSET(データ_フィールド施設!$M$5:$M$1048576,0,ROUND(AE$8*24,1)),データ_フィールド施設!$J$5:$J$1048576,OFFSET($G$9,ROW()-ROW($N$9),AE$6-$D$4))&gt;=80,"×",IF(OR(AE$8&lt;9/24,AE$8&gt;=17/24),"△","△")))</f>
        <v>×</v>
      </c>
      <c r="AF10" s="10" t="str">
        <f ca="1">IF(AF$9="×","×",IF(SUMIFS(OFFSET(データ_フィールド施設!$M$5:$M$1048576,0,ROUND(AF$8*24,1)),データ_フィールド施設!$J$5:$J$1048576,OFFSET($G$9,ROW()-ROW($N$9),AF$6-$D$4))&gt;=80,"×",IF(OR(AF$8&lt;9/24,AF$8&gt;=17/24),"△","△")))</f>
        <v>×</v>
      </c>
      <c r="AG10" s="10" t="str">
        <f ca="1">IF(AG$9="×","×",IF(SUMIFS(OFFSET(データ_フィールド施設!$M$5:$M$1048576,0,ROUND(AG$8*24,1)),データ_フィールド施設!$J$5:$J$1048576,OFFSET($G$9,ROW()-ROW($N$9),AG$6-$D$4))&gt;=80,"×",IF(OR(AG$8&lt;9/24,AG$8&gt;=17/24),"△","△")))</f>
        <v>×</v>
      </c>
      <c r="AH10" s="27" t="str">
        <f ca="1">IF(AH$9="×","×",IF(SUMIFS(OFFSET(データ_フィールド施設!$M$5:$M$1048576,0,ROUND(AH$8*24,1)),データ_フィールド施設!$J$5:$J$1048576,OFFSET($G$9,ROW()-ROW($N$9),AH$6-$D$4))&gt;=80,"×",IF(OR(AH$8&lt;9/24,AH$8&gt;=17/24),"△","△")))</f>
        <v>×</v>
      </c>
      <c r="AI10" s="10" t="str">
        <f ca="1">IF(AI$9="×","×",IF(SUMIFS(OFFSET(データ_フィールド施設!$M$5:$M$1048576,0,ROUND(AI$8*24,1)),データ_フィールド施設!$J$5:$J$1048576,OFFSET($G$9,ROW()-ROW($N$9),AI$6-$D$4))&gt;=80,"×",IF(OR(AI$8&lt;9/24,AI$8&gt;=17/24),"△","△")))</f>
        <v>△</v>
      </c>
      <c r="AJ10" s="10" t="str">
        <f ca="1">IF(AJ$9="×","×",IF(SUMIFS(OFFSET(データ_フィールド施設!$M$5:$M$1048576,0,ROUND(AJ$8*24,1)),データ_フィールド施設!$J$5:$J$1048576,OFFSET($G$9,ROW()-ROW($N$9),AJ$6-$D$4))&gt;=80,"×",IF(OR(AJ$8&lt;9/24,AJ$8&gt;=17/24),"△","△")))</f>
        <v>△</v>
      </c>
      <c r="AK10" s="33" t="str">
        <f ca="1">IF(AK$9="×","×",IF(SUMIFS(OFFSET(データ_フィールド施設!$M$5:$M$1048576,0,ROUND(AK$8*24,1)),データ_フィールド施設!$J$5:$J$1048576,OFFSET($G$9,ROW()-ROW($N$9),AK$6-$D$4))&gt;=80,"×",IF(OR(AK$8&lt;9/24,AK$8&gt;=17/24),"△","△")))</f>
        <v>△</v>
      </c>
      <c r="AL10" s="32" t="str">
        <f ca="1">IF(AL$9="×","×",IF(SUMIFS(OFFSET(データ_フィールド施設!$M$5:$M$1048576,0,ROUND(AL$8*24,1)),データ_フィールド施設!$J$5:$J$1048576,OFFSET($G$9,ROW()-ROW($N$9),AL$6-$D$4))&gt;=80,"×",IF(OR(AL$8&lt;9/24,AL$8&gt;=17/24),"△","△")))</f>
        <v>△</v>
      </c>
      <c r="AM10" s="10" t="str">
        <f ca="1">IF(AM$9="×","×",IF(SUMIFS(OFFSET(データ_フィールド施設!$M$5:$M$1048576,0,ROUND(AM$8*24,1)),データ_フィールド施設!$J$5:$J$1048576,OFFSET($G$9,ROW()-ROW($N$9),AM$6-$D$4))&gt;=80,"×",IF(OR(AM$8&lt;9/24,AM$8&gt;=17/24),"△","△")))</f>
        <v>△</v>
      </c>
      <c r="AN10" s="10" t="str">
        <f ca="1">IF(AN$9="×","×",IF(SUMIFS(OFFSET(データ_フィールド施設!$M$5:$M$1048576,0,ROUND(AN$8*24,1)),データ_フィールド施設!$J$5:$J$1048576,OFFSET($G$9,ROW()-ROW($N$9),AN$6-$D$4))&gt;=80,"×",IF(OR(AN$8&lt;9/24,AN$8&gt;=17/24),"△","△")))</f>
        <v>△</v>
      </c>
      <c r="AO10" s="10" t="str">
        <f ca="1">IF(AO$9="×","×",IF(SUMIFS(OFFSET(データ_フィールド施設!$M$5:$M$1048576,0,ROUND(AO$8*24,1)),データ_フィールド施設!$J$5:$J$1048576,OFFSET($G$9,ROW()-ROW($N$9),AO$6-$D$4))&gt;=80,"×",IF(OR(AO$8&lt;9/24,AO$8&gt;=17/24),"△","△")))</f>
        <v>△</v>
      </c>
      <c r="AP10" s="10" t="str">
        <f ca="1">IF(AP$9="×","×",IF(SUMIFS(OFFSET(データ_フィールド施設!$M$5:$M$1048576,0,ROUND(AP$8*24,1)),データ_フィールド施設!$J$5:$J$1048576,OFFSET($G$9,ROW()-ROW($N$9),AP$6-$D$4))&gt;=80,"×",IF(OR(AP$8&lt;9/24,AP$8&gt;=17/24),"△","△")))</f>
        <v>△</v>
      </c>
      <c r="AQ10" s="10" t="str">
        <f ca="1">IF(AQ$9="×","×",IF(SUMIFS(OFFSET(データ_フィールド施設!$M$5:$M$1048576,0,ROUND(AQ$8*24,1)),データ_フィールド施設!$J$5:$J$1048576,OFFSET($G$9,ROW()-ROW($N$9),AQ$6-$D$4))&gt;=80,"×",IF(OR(AQ$8&lt;9/24,AQ$8&gt;=17/24),"△","△")))</f>
        <v>△</v>
      </c>
      <c r="AR10" s="10" t="str">
        <f ca="1">IF(AR$9="×","×",IF(SUMIFS(OFFSET(データ_フィールド施設!$M$5:$M$1048576,0,ROUND(AR$8*24,1)),データ_フィールド施設!$J$5:$J$1048576,OFFSET($G$9,ROW()-ROW($N$9),AR$6-$D$4))&gt;=80,"×",IF(OR(AR$8&lt;9/24,AR$8&gt;=17/24),"△","△")))</f>
        <v>△</v>
      </c>
      <c r="AS10" s="10" t="str">
        <f ca="1">IF(AS$9="×","×",IF(SUMIFS(OFFSET(データ_フィールド施設!$M$5:$M$1048576,0,ROUND(AS$8*24,1)),データ_フィールド施設!$J$5:$J$1048576,OFFSET($G$9,ROW()-ROW($N$9),AS$6-$D$4))&gt;=80,"×",IF(OR(AS$8&lt;9/24,AS$8&gt;=17/24),"△","△")))</f>
        <v>×</v>
      </c>
      <c r="AT10" s="10" t="str">
        <f ca="1">IF(AT$9="×","×",IF(SUMIFS(OFFSET(データ_フィールド施設!$M$5:$M$1048576,0,ROUND(AT$8*24,1)),データ_フィールド施設!$J$5:$J$1048576,OFFSET($G$9,ROW()-ROW($N$9),AT$6-$D$4))&gt;=80,"×",IF(OR(AT$8&lt;9/24,AT$8&gt;=17/24),"△","△")))</f>
        <v>×</v>
      </c>
      <c r="AU10" s="26" t="str">
        <f ca="1">IF(AU$9="×","×",IF(SUMIFS(OFFSET(データ_フィールド施設!$M$5:$M$1048576,0,ROUND(AU$8*24,1)),データ_フィールド施設!$J$5:$J$1048576,OFFSET($G$9,ROW()-ROW($N$9),AU$6-$D$4))&gt;=80,"×",IF(OR(AU$8&lt;9/24,AU$8&gt;=17/24),"△","△")))</f>
        <v>×</v>
      </c>
      <c r="AV10" s="10" t="str">
        <f ca="1">IF(AV$9="×","×",IF(SUMIFS(OFFSET(データ_フィールド施設!$M$5:$M$1048576,0,ROUND(AV$8*24,1)),データ_フィールド施設!$J$5:$J$1048576,OFFSET($G$9,ROW()-ROW($N$9),AV$6-$D$4))&gt;=80,"×",IF(OR(AV$8&lt;9/24,AV$8&gt;=17/24),"△","△")))</f>
        <v>×</v>
      </c>
      <c r="AW10" s="10" t="str">
        <f ca="1">IF(AW$9="×","×",IF(SUMIFS(OFFSET(データ_フィールド施設!$M$5:$M$1048576,0,ROUND(AW$8*24,1)),データ_フィールド施設!$J$5:$J$1048576,OFFSET($G$9,ROW()-ROW($N$9),AW$6-$D$4))&gt;=80,"×",IF(OR(AW$8&lt;9/24,AW$8&gt;=17/24),"△","△")))</f>
        <v>×</v>
      </c>
      <c r="AX10" s="27" t="str">
        <f ca="1">IF(AX$9="×","×",IF(SUMIFS(OFFSET(データ_フィールド施設!$M$5:$M$1048576,0,ROUND(AX$8*24,1)),データ_フィールド施設!$J$5:$J$1048576,OFFSET($G$9,ROW()-ROW($N$9),AX$6-$D$4))&gt;=80,"×",IF(OR(AX$8&lt;9/24,AX$8&gt;=17/24),"△","△")))</f>
        <v>×</v>
      </c>
      <c r="AY10" s="10" t="str">
        <f ca="1">IF(AY$9="×","×",IF(SUMIFS(OFFSET(データ_フィールド施設!$M$5:$M$1048576,0,ROUND(AY$8*24,1)),データ_フィールド施設!$J$5:$J$1048576,OFFSET($G$9,ROW()-ROW($N$9),AY$6-$D$4))&gt;=80,"×",IF(OR(AY$8&lt;9/24,AY$8&gt;=17/24),"△","△")))</f>
        <v>×</v>
      </c>
      <c r="AZ10" s="10" t="str">
        <f ca="1">IF(AZ$9="×","×",IF(SUMIFS(OFFSET(データ_フィールド施設!$M$5:$M$1048576,0,ROUND(AZ$8*24,1)),データ_フィールド施設!$J$5:$J$1048576,OFFSET($G$9,ROW()-ROW($N$9),AZ$6-$D$4))&gt;=80,"×",IF(OR(AZ$8&lt;9/24,AZ$8&gt;=17/24),"△","△")))</f>
        <v>×</v>
      </c>
      <c r="BA10" s="10" t="str">
        <f ca="1">IF(BA$9="×","×",IF(SUMIFS(OFFSET(データ_フィールド施設!$M$5:$M$1048576,0,ROUND(BA$8*24,1)),データ_フィールド施設!$J$5:$J$1048576,OFFSET($G$9,ROW()-ROW($N$9),BA$6-$D$4))&gt;=80,"×",IF(OR(BA$8&lt;9/24,BA$8&gt;=17/24),"△","△")))</f>
        <v>×</v>
      </c>
      <c r="BB10" s="10" t="str">
        <f ca="1">IF(BB$9="×","×",IF(SUMIFS(OFFSET(データ_フィールド施設!$M$5:$M$1048576,0,ROUND(BB$8*24,1)),データ_フィールド施設!$J$5:$J$1048576,OFFSET($G$9,ROW()-ROW($N$9),BB$6-$D$4))&gt;=80,"×",IF(OR(BB$8&lt;9/24,BB$8&gt;=17/24),"△","△")))</f>
        <v>×</v>
      </c>
      <c r="BC10" s="26" t="str">
        <f ca="1">IF(BC$9="×","×",IF(SUMIFS(OFFSET(データ_フィールド施設!$M$5:$M$1048576,0,ROUND(BC$8*24,1)),データ_フィールド施設!$J$5:$J$1048576,OFFSET($G$9,ROW()-ROW($N$9),BC$6-$D$4))&gt;=80,"×",IF(OR(BC$8&lt;9/24,BC$8&gt;=17/24),"△","△")))</f>
        <v>×</v>
      </c>
      <c r="BD10" s="10" t="str">
        <f ca="1">IF(BD$9="×","×",IF(SUMIFS(OFFSET(データ_フィールド施設!$M$5:$M$1048576,0,ROUND(BD$8*24,1)),データ_フィールド施設!$J$5:$J$1048576,OFFSET($G$9,ROW()-ROW($N$9),BD$6-$D$4))&gt;=80,"×",IF(OR(BD$8&lt;9/24,BD$8&gt;=17/24),"△","△")))</f>
        <v>×</v>
      </c>
      <c r="BE10" s="10" t="str">
        <f ca="1">IF(BE$9="×","×",IF(SUMIFS(OFFSET(データ_フィールド施設!$M$5:$M$1048576,0,ROUND(BE$8*24,1)),データ_フィールド施設!$J$5:$J$1048576,OFFSET($G$9,ROW()-ROW($N$9),BE$6-$D$4))&gt;=80,"×",IF(OR(BE$8&lt;9/24,BE$8&gt;=17/24),"△","△")))</f>
        <v>×</v>
      </c>
      <c r="BF10" s="27" t="str">
        <f ca="1">IF(BF$9="×","×",IF(SUMIFS(OFFSET(データ_フィールド施設!$M$5:$M$1048576,0,ROUND(BF$8*24,1)),データ_フィールド施設!$J$5:$J$1048576,OFFSET($G$9,ROW()-ROW($N$9),BF$6-$D$4))&gt;=80,"×",IF(OR(BF$8&lt;9/24,BF$8&gt;=17/24),"△","△")))</f>
        <v>×</v>
      </c>
      <c r="BG10" s="10" t="str">
        <f ca="1">IF(BG$9="×","×",IF(SUMIFS(OFFSET(データ_フィールド施設!$M$5:$M$1048576,0,ROUND(BG$8*24,1)),データ_フィールド施設!$J$5:$J$1048576,OFFSET($G$9,ROW()-ROW($N$9),BG$6-$D$4))&gt;=80,"×",IF(OR(BG$8&lt;9/24,BG$8&gt;=17/24),"△","△")))</f>
        <v>△</v>
      </c>
      <c r="BH10" s="10" t="str">
        <f ca="1">IF(BH$9="×","×",IF(SUMIFS(OFFSET(データ_フィールド施設!$M$5:$M$1048576,0,ROUND(BH$8*24,1)),データ_フィールド施設!$J$5:$J$1048576,OFFSET($G$9,ROW()-ROW($N$9),BH$6-$D$4))&gt;=80,"×",IF(OR(BH$8&lt;9/24,BH$8&gt;=17/24),"△","△")))</f>
        <v>△</v>
      </c>
      <c r="BI10" s="33" t="str">
        <f ca="1">IF(BI$9="×","×",IF(SUMIFS(OFFSET(データ_フィールド施設!$M$5:$M$1048576,0,ROUND(BI$8*24,1)),データ_フィールド施設!$J$5:$J$1048576,OFFSET($G$9,ROW()-ROW($N$9),BI$6-$D$4))&gt;=80,"×",IF(OR(BI$8&lt;9/24,BI$8&gt;=17/24),"△","△")))</f>
        <v>△</v>
      </c>
      <c r="BJ10" s="32" t="str">
        <f ca="1">IF(BJ$9="×","×",IF(SUMIFS(OFFSET(データ_フィールド施設!$M$5:$M$1048576,0,ROUND(BJ$8*24,1)),データ_フィールド施設!$J$5:$J$1048576,OFFSET($G$9,ROW()-ROW($N$9),BJ$6-$D$4))&gt;=80,"×",IF(OR(BJ$8&lt;9/24,BJ$8&gt;=17/24),"△","△")))</f>
        <v>△</v>
      </c>
      <c r="BK10" s="10" t="str">
        <f ca="1">IF(BK$9="×","×",IF(SUMIFS(OFFSET(データ_フィールド施設!$M$5:$M$1048576,0,ROUND(BK$8*24,1)),データ_フィールド施設!$J$5:$J$1048576,OFFSET($G$9,ROW()-ROW($N$9),BK$6-$D$4))&gt;=80,"×",IF(OR(BK$8&lt;9/24,BK$8&gt;=17/24),"△","△")))</f>
        <v>△</v>
      </c>
      <c r="BL10" s="10" t="str">
        <f ca="1">IF(BL$9="×","×",IF(SUMIFS(OFFSET(データ_フィールド施設!$M$5:$M$1048576,0,ROUND(BL$8*24,1)),データ_フィールド施設!$J$5:$J$1048576,OFFSET($G$9,ROW()-ROW($N$9),BL$6-$D$4))&gt;=80,"×",IF(OR(BL$8&lt;9/24,BL$8&gt;=17/24),"△","△")))</f>
        <v>△</v>
      </c>
      <c r="BM10" s="10" t="str">
        <f ca="1">IF(BM$9="×","×",IF(SUMIFS(OFFSET(データ_フィールド施設!$M$5:$M$1048576,0,ROUND(BM$8*24,1)),データ_フィールド施設!$J$5:$J$1048576,OFFSET($G$9,ROW()-ROW($N$9),BM$6-$D$4))&gt;=80,"×",IF(OR(BM$8&lt;9/24,BM$8&gt;=17/24),"△","△")))</f>
        <v>△</v>
      </c>
      <c r="BN10" s="10" t="str">
        <f ca="1">IF(BN$9="×","×",IF(SUMIFS(OFFSET(データ_フィールド施設!$M$5:$M$1048576,0,ROUND(BN$8*24,1)),データ_フィールド施設!$J$5:$J$1048576,OFFSET($G$9,ROW()-ROW($N$9),BN$6-$D$4))&gt;=80,"×",IF(OR(BN$8&lt;9/24,BN$8&gt;=17/24),"△","△")))</f>
        <v>△</v>
      </c>
      <c r="BO10" s="10" t="str">
        <f ca="1">IF(BO$9="×","×",IF(SUMIFS(OFFSET(データ_フィールド施設!$M$5:$M$1048576,0,ROUND(BO$8*24,1)),データ_フィールド施設!$J$5:$J$1048576,OFFSET($G$9,ROW()-ROW($N$9),BO$6-$D$4))&gt;=80,"×",IF(OR(BO$8&lt;9/24,BO$8&gt;=17/24),"△","△")))</f>
        <v>△</v>
      </c>
      <c r="BP10" s="10" t="str">
        <f ca="1">IF(BP$9="×","×",IF(SUMIFS(OFFSET(データ_フィールド施設!$M$5:$M$1048576,0,ROUND(BP$8*24,1)),データ_フィールド施設!$J$5:$J$1048576,OFFSET($G$9,ROW()-ROW($N$9),BP$6-$D$4))&gt;=80,"×",IF(OR(BP$8&lt;9/24,BP$8&gt;=17/24),"△","△")))</f>
        <v>△</v>
      </c>
      <c r="BQ10" s="10" t="str">
        <f ca="1">IF(BQ$9="×","×",IF(SUMIFS(OFFSET(データ_フィールド施設!$M$5:$M$1048576,0,ROUND(BQ$8*24,1)),データ_フィールド施設!$J$5:$J$1048576,OFFSET($G$9,ROW()-ROW($N$9),BQ$6-$D$4))&gt;=80,"×",IF(OR(BQ$8&lt;9/24,BQ$8&gt;=17/24),"△","△")))</f>
        <v>×</v>
      </c>
      <c r="BR10" s="10" t="str">
        <f ca="1">IF(BR$9="×","×",IF(SUMIFS(OFFSET(データ_フィールド施設!$M$5:$M$1048576,0,ROUND(BR$8*24,1)),データ_フィールド施設!$J$5:$J$1048576,OFFSET($G$9,ROW()-ROW($N$9),BR$6-$D$4))&gt;=80,"×",IF(OR(BR$8&lt;9/24,BR$8&gt;=17/24),"△","△")))</f>
        <v>×</v>
      </c>
      <c r="BS10" s="26" t="str">
        <f ca="1">IF(BS$9="×","×",IF(SUMIFS(OFFSET(データ_フィールド施設!$M$5:$M$1048576,0,ROUND(BS$8*24,1)),データ_フィールド施設!$J$5:$J$1048576,OFFSET($G$9,ROW()-ROW($N$9),BS$6-$D$4))&gt;=80,"×",IF(OR(BS$8&lt;9/24,BS$8&gt;=17/24),"△","△")))</f>
        <v>×</v>
      </c>
      <c r="BT10" s="10" t="str">
        <f ca="1">IF(BT$9="×","×",IF(SUMIFS(OFFSET(データ_フィールド施設!$M$5:$M$1048576,0,ROUND(BT$8*24,1)),データ_フィールド施設!$J$5:$J$1048576,OFFSET($G$9,ROW()-ROW($N$9),BT$6-$D$4))&gt;=80,"×",IF(OR(BT$8&lt;9/24,BT$8&gt;=17/24),"△","△")))</f>
        <v>×</v>
      </c>
      <c r="BU10" s="10" t="str">
        <f ca="1">IF(BU$9="×","×",IF(SUMIFS(OFFSET(データ_フィールド施設!$M$5:$M$1048576,0,ROUND(BU$8*24,1)),データ_フィールド施設!$J$5:$J$1048576,OFFSET($G$9,ROW()-ROW($N$9),BU$6-$D$4))&gt;=80,"×",IF(OR(BU$8&lt;9/24,BU$8&gt;=17/24),"△","△")))</f>
        <v>×</v>
      </c>
      <c r="BV10" s="27" t="str">
        <f ca="1">IF(BV$9="×","×",IF(SUMIFS(OFFSET(データ_フィールド施設!$M$5:$M$1048576,0,ROUND(BV$8*24,1)),データ_フィールド施設!$J$5:$J$1048576,OFFSET($G$9,ROW()-ROW($N$9),BV$6-$D$4))&gt;=80,"×",IF(OR(BV$8&lt;9/24,BV$8&gt;=17/24),"△","△")))</f>
        <v>×</v>
      </c>
      <c r="BW10" s="10" t="str">
        <f ca="1">IF(BW$9="×","×",IF(SUMIFS(OFFSET(データ_フィールド施設!$M$5:$M$1048576,0,ROUND(BW$8*24,1)),データ_フィールド施設!$J$5:$J$1048576,OFFSET($G$9,ROW()-ROW($N$9),BW$6-$D$4))&gt;=80,"×",IF(OR(BW$8&lt;9/24,BW$8&gt;=17/24),"△","△")))</f>
        <v>×</v>
      </c>
      <c r="BX10" s="10" t="str">
        <f ca="1">IF(BX$9="×","×",IF(SUMIFS(OFFSET(データ_フィールド施設!$M$5:$M$1048576,0,ROUND(BX$8*24,1)),データ_フィールド施設!$J$5:$J$1048576,OFFSET($G$9,ROW()-ROW($N$9),BX$6-$D$4))&gt;=80,"×",IF(OR(BX$8&lt;9/24,BX$8&gt;=17/24),"△","△")))</f>
        <v>×</v>
      </c>
      <c r="BY10" s="10" t="str">
        <f ca="1">IF(BY$9="×","×",IF(SUMIFS(OFFSET(データ_フィールド施設!$M$5:$M$1048576,0,ROUND(BY$8*24,1)),データ_フィールド施設!$J$5:$J$1048576,OFFSET($G$9,ROW()-ROW($N$9),BY$6-$D$4))&gt;=80,"×",IF(OR(BY$8&lt;9/24,BY$8&gt;=17/24),"△","△")))</f>
        <v>×</v>
      </c>
      <c r="BZ10" s="10" t="str">
        <f ca="1">IF(BZ$9="×","×",IF(SUMIFS(OFFSET(データ_フィールド施設!$M$5:$M$1048576,0,ROUND(BZ$8*24,1)),データ_フィールド施設!$J$5:$J$1048576,OFFSET($G$9,ROW()-ROW($N$9),BZ$6-$D$4))&gt;=80,"×",IF(OR(BZ$8&lt;9/24,BZ$8&gt;=17/24),"△","△")))</f>
        <v>×</v>
      </c>
      <c r="CA10" s="26" t="str">
        <f ca="1">IF(CA$9="×","×",IF(SUMIFS(OFFSET(データ_フィールド施設!$M$5:$M$1048576,0,ROUND(CA$8*24,1)),データ_フィールド施設!$J$5:$J$1048576,OFFSET($G$9,ROW()-ROW($N$9),CA$6-$D$4))&gt;=80,"×",IF(OR(CA$8&lt;9/24,CA$8&gt;=17/24),"△","△")))</f>
        <v>×</v>
      </c>
      <c r="CB10" s="10" t="str">
        <f ca="1">IF(CB$9="×","×",IF(SUMIFS(OFFSET(データ_フィールド施設!$M$5:$M$1048576,0,ROUND(CB$8*24,1)),データ_フィールド施設!$J$5:$J$1048576,OFFSET($G$9,ROW()-ROW($N$9),CB$6-$D$4))&gt;=80,"×",IF(OR(CB$8&lt;9/24,CB$8&gt;=17/24),"△","△")))</f>
        <v>×</v>
      </c>
      <c r="CC10" s="10" t="str">
        <f ca="1">IF(CC$9="×","×",IF(SUMIFS(OFFSET(データ_フィールド施設!$M$5:$M$1048576,0,ROUND(CC$8*24,1)),データ_フィールド施設!$J$5:$J$1048576,OFFSET($G$9,ROW()-ROW($N$9),CC$6-$D$4))&gt;=80,"×",IF(OR(CC$8&lt;9/24,CC$8&gt;=17/24),"△","△")))</f>
        <v>×</v>
      </c>
      <c r="CD10" s="27" t="str">
        <f ca="1">IF(CD$9="×","×",IF(SUMIFS(OFFSET(データ_フィールド施設!$M$5:$M$1048576,0,ROUND(CD$8*24,1)),データ_フィールド施設!$J$5:$J$1048576,OFFSET($G$9,ROW()-ROW($N$9),CD$6-$D$4))&gt;=80,"×",IF(OR(CD$8&lt;9/24,CD$8&gt;=17/24),"△","△")))</f>
        <v>×</v>
      </c>
      <c r="CE10" s="10" t="str">
        <f ca="1">IF(CE$9="×","×",IF(SUMIFS(OFFSET(データ_フィールド施設!$M$5:$M$1048576,0,ROUND(CE$8*24,1)),データ_フィールド施設!$J$5:$J$1048576,OFFSET($G$9,ROW()-ROW($N$9),CE$6-$D$4))&gt;=80,"×",IF(OR(CE$8&lt;9/24,CE$8&gt;=17/24),"△","△")))</f>
        <v>△</v>
      </c>
      <c r="CF10" s="10" t="str">
        <f ca="1">IF(CF$9="×","×",IF(SUMIFS(OFFSET(データ_フィールド施設!$M$5:$M$1048576,0,ROUND(CF$8*24,1)),データ_フィールド施設!$J$5:$J$1048576,OFFSET($G$9,ROW()-ROW($N$9),CF$6-$D$4))&gt;=80,"×",IF(OR(CF$8&lt;9/24,CF$8&gt;=17/24),"△","△")))</f>
        <v>△</v>
      </c>
      <c r="CG10" s="33" t="str">
        <f ca="1">IF(CG$9="×","×",IF(SUMIFS(OFFSET(データ_フィールド施設!$M$5:$M$1048576,0,ROUND(CG$8*24,1)),データ_フィールド施設!$J$5:$J$1048576,OFFSET($G$9,ROW()-ROW($N$9),CG$6-$D$4))&gt;=80,"×",IF(OR(CG$8&lt;9/24,CG$8&gt;=17/24),"△","△")))</f>
        <v>△</v>
      </c>
      <c r="CH10" s="32" t="str">
        <f ca="1">IF(CH$9="×","×",IF(SUMIFS(OFFSET(データ_フィールド施設!$M$5:$M$1048576,0,ROUND(CH$8*24,1)),データ_フィールド施設!$J$5:$J$1048576,OFFSET($G$9,ROW()-ROW($N$9),CH$6-$D$4))&gt;=80,"×",IF(OR(CH$8&lt;9/24,CH$8&gt;=17/24),"△","△")))</f>
        <v>△</v>
      </c>
      <c r="CI10" s="10" t="str">
        <f ca="1">IF(CI$9="×","×",IF(SUMIFS(OFFSET(データ_フィールド施設!$M$5:$M$1048576,0,ROUND(CI$8*24,1)),データ_フィールド施設!$J$5:$J$1048576,OFFSET($G$9,ROW()-ROW($N$9),CI$6-$D$4))&gt;=80,"×",IF(OR(CI$8&lt;9/24,CI$8&gt;=17/24),"△","△")))</f>
        <v>△</v>
      </c>
      <c r="CJ10" s="10" t="str">
        <f ca="1">IF(CJ$9="×","×",IF(SUMIFS(OFFSET(データ_フィールド施設!$M$5:$M$1048576,0,ROUND(CJ$8*24,1)),データ_フィールド施設!$J$5:$J$1048576,OFFSET($G$9,ROW()-ROW($N$9),CJ$6-$D$4))&gt;=80,"×",IF(OR(CJ$8&lt;9/24,CJ$8&gt;=17/24),"△","△")))</f>
        <v>△</v>
      </c>
      <c r="CK10" s="10" t="str">
        <f ca="1">IF(CK$9="×","×",IF(SUMIFS(OFFSET(データ_フィールド施設!$M$5:$M$1048576,0,ROUND(CK$8*24,1)),データ_フィールド施設!$J$5:$J$1048576,OFFSET($G$9,ROW()-ROW($N$9),CK$6-$D$4))&gt;=80,"×",IF(OR(CK$8&lt;9/24,CK$8&gt;=17/24),"△","△")))</f>
        <v>△</v>
      </c>
      <c r="CL10" s="10" t="str">
        <f ca="1">IF(CL$9="×","×",IF(SUMIFS(OFFSET(データ_フィールド施設!$M$5:$M$1048576,0,ROUND(CL$8*24,1)),データ_フィールド施設!$J$5:$J$1048576,OFFSET($G$9,ROW()-ROW($N$9),CL$6-$D$4))&gt;=80,"×",IF(OR(CL$8&lt;9/24,CL$8&gt;=17/24),"△","△")))</f>
        <v>△</v>
      </c>
      <c r="CM10" s="10" t="str">
        <f ca="1">IF(CM$9="×","×",IF(SUMIFS(OFFSET(データ_フィールド施設!$M$5:$M$1048576,0,ROUND(CM$8*24,1)),データ_フィールド施設!$J$5:$J$1048576,OFFSET($G$9,ROW()-ROW($N$9),CM$6-$D$4))&gt;=80,"×",IF(OR(CM$8&lt;9/24,CM$8&gt;=17/24),"△","△")))</f>
        <v>△</v>
      </c>
      <c r="CN10" s="10" t="str">
        <f ca="1">IF(CN$9="×","×",IF(SUMIFS(OFFSET(データ_フィールド施設!$M$5:$M$1048576,0,ROUND(CN$8*24,1)),データ_フィールド施設!$J$5:$J$1048576,OFFSET($G$9,ROW()-ROW($N$9),CN$6-$D$4))&gt;=80,"×",IF(OR(CN$8&lt;9/24,CN$8&gt;=17/24),"△","△")))</f>
        <v>△</v>
      </c>
      <c r="CO10" s="10" t="str">
        <f ca="1">IF(CO$9="×","×",IF(SUMIFS(OFFSET(データ_フィールド施設!$M$5:$M$1048576,0,ROUND(CO$8*24,1)),データ_フィールド施設!$J$5:$J$1048576,OFFSET($G$9,ROW()-ROW($N$9),CO$6-$D$4))&gt;=80,"×",IF(OR(CO$8&lt;9/24,CO$8&gt;=17/24),"△","△")))</f>
        <v>×</v>
      </c>
      <c r="CP10" s="10" t="str">
        <f ca="1">IF(CP$9="×","×",IF(SUMIFS(OFFSET(データ_フィールド施設!$M$5:$M$1048576,0,ROUND(CP$8*24,1)),データ_フィールド施設!$J$5:$J$1048576,OFFSET($G$9,ROW()-ROW($N$9),CP$6-$D$4))&gt;=80,"×",IF(OR(CP$8&lt;9/24,CP$8&gt;=17/24),"△","△")))</f>
        <v>×</v>
      </c>
      <c r="CQ10" s="26" t="str">
        <f ca="1">IF(CQ$9="×","×",IF(SUMIFS(OFFSET(データ_フィールド施設!$M$5:$M$1048576,0,ROUND(CQ$8*24,1)),データ_フィールド施設!$J$5:$J$1048576,OFFSET($G$9,ROW()-ROW($N$9),CQ$6-$D$4))&gt;=80,"×",IF(OR(CQ$8&lt;9/24,CQ$8&gt;=17/24),"△","△")))</f>
        <v>×</v>
      </c>
      <c r="CR10" s="10" t="str">
        <f ca="1">IF(CR$9="×","×",IF(SUMIFS(OFFSET(データ_フィールド施設!$M$5:$M$1048576,0,ROUND(CR$8*24,1)),データ_フィールド施設!$J$5:$J$1048576,OFFSET($G$9,ROW()-ROW($N$9),CR$6-$D$4))&gt;=80,"×",IF(OR(CR$8&lt;9/24,CR$8&gt;=17/24),"△","△")))</f>
        <v>×</v>
      </c>
      <c r="CS10" s="10" t="str">
        <f ca="1">IF(CS$9="×","×",IF(SUMIFS(OFFSET(データ_フィールド施設!$M$5:$M$1048576,0,ROUND(CS$8*24,1)),データ_フィールド施設!$J$5:$J$1048576,OFFSET($G$9,ROW()-ROW($N$9),CS$6-$D$4))&gt;=80,"×",IF(OR(CS$8&lt;9/24,CS$8&gt;=17/24),"△","△")))</f>
        <v>×</v>
      </c>
      <c r="CT10" s="27" t="str">
        <f ca="1">IF(CT$9="×","×",IF(SUMIFS(OFFSET(データ_フィールド施設!$M$5:$M$1048576,0,ROUND(CT$8*24,1)),データ_フィールド施設!$J$5:$J$1048576,OFFSET($G$9,ROW()-ROW($N$9),CT$6-$D$4))&gt;=80,"×",IF(OR(CT$8&lt;9/24,CT$8&gt;=17/24),"△","△")))</f>
        <v>×</v>
      </c>
      <c r="CU10" s="10" t="str">
        <f ca="1">IF(CU$9="×","×",IF(SUMIFS(OFFSET(データ_フィールド施設!$M$5:$M$1048576,0,ROUND(CU$8*24,1)),データ_フィールド施設!$J$5:$J$1048576,OFFSET($G$9,ROW()-ROW($N$9),CU$6-$D$4))&gt;=80,"×",IF(OR(CU$8&lt;9/24,CU$8&gt;=17/24),"△","△")))</f>
        <v>×</v>
      </c>
      <c r="CV10" s="10" t="str">
        <f ca="1">IF(CV$9="×","×",IF(SUMIFS(OFFSET(データ_フィールド施設!$M$5:$M$1048576,0,ROUND(CV$8*24,1)),データ_フィールド施設!$J$5:$J$1048576,OFFSET($G$9,ROW()-ROW($N$9),CV$6-$D$4))&gt;=80,"×",IF(OR(CV$8&lt;9/24,CV$8&gt;=17/24),"△","△")))</f>
        <v>×</v>
      </c>
      <c r="CW10" s="10" t="str">
        <f ca="1">IF(CW$9="×","×",IF(SUMIFS(OFFSET(データ_フィールド施設!$M$5:$M$1048576,0,ROUND(CW$8*24,1)),データ_フィールド施設!$J$5:$J$1048576,OFFSET($G$9,ROW()-ROW($N$9),CW$6-$D$4))&gt;=80,"×",IF(OR(CW$8&lt;9/24,CW$8&gt;=17/24),"△","△")))</f>
        <v>×</v>
      </c>
      <c r="CX10" s="10" t="str">
        <f ca="1">IF(CX$9="×","×",IF(SUMIFS(OFFSET(データ_フィールド施設!$M$5:$M$1048576,0,ROUND(CX$8*24,1)),データ_フィールド施設!$J$5:$J$1048576,OFFSET($G$9,ROW()-ROW($N$9),CX$6-$D$4))&gt;=80,"×",IF(OR(CX$8&lt;9/24,CX$8&gt;=17/24),"△","△")))</f>
        <v>×</v>
      </c>
      <c r="CY10" s="26" t="str">
        <f ca="1">IF(CY$9="×","×",IF(SUMIFS(OFFSET(データ_フィールド施設!$M$5:$M$1048576,0,ROUND(CY$8*24,1)),データ_フィールド施設!$J$5:$J$1048576,OFFSET($G$9,ROW()-ROW($N$9),CY$6-$D$4))&gt;=80,"×",IF(OR(CY$8&lt;9/24,CY$8&gt;=17/24),"△","△")))</f>
        <v>×</v>
      </c>
      <c r="CZ10" s="10" t="str">
        <f ca="1">IF(CZ$9="×","×",IF(SUMIFS(OFFSET(データ_フィールド施設!$M$5:$M$1048576,0,ROUND(CZ$8*24,1)),データ_フィールド施設!$J$5:$J$1048576,OFFSET($G$9,ROW()-ROW($N$9),CZ$6-$D$4))&gt;=80,"×",IF(OR(CZ$8&lt;9/24,CZ$8&gt;=17/24),"△","△")))</f>
        <v>×</v>
      </c>
      <c r="DA10" s="10" t="str">
        <f ca="1">IF(DA$9="×","×",IF(SUMIFS(OFFSET(データ_フィールド施設!$M$5:$M$1048576,0,ROUND(DA$8*24,1)),データ_フィールド施設!$J$5:$J$1048576,OFFSET($G$9,ROW()-ROW($N$9),DA$6-$D$4))&gt;=80,"×",IF(OR(DA$8&lt;9/24,DA$8&gt;=17/24),"△","△")))</f>
        <v>×</v>
      </c>
      <c r="DB10" s="27" t="str">
        <f ca="1">IF(DB$9="×","×",IF(SUMIFS(OFFSET(データ_フィールド施設!$M$5:$M$1048576,0,ROUND(DB$8*24,1)),データ_フィールド施設!$J$5:$J$1048576,OFFSET($G$9,ROW()-ROW($N$9),DB$6-$D$4))&gt;=80,"×",IF(OR(DB$8&lt;9/24,DB$8&gt;=17/24),"△","△")))</f>
        <v>×</v>
      </c>
      <c r="DC10" s="10" t="str">
        <f ca="1">IF(DC$9="×","×",IF(SUMIFS(OFFSET(データ_フィールド施設!$M$5:$M$1048576,0,ROUND(DC$8*24,1)),データ_フィールド施設!$J$5:$J$1048576,OFFSET($G$9,ROW()-ROW($N$9),DC$6-$D$4))&gt;=80,"×",IF(OR(DC$8&lt;9/24,DC$8&gt;=17/24),"△","△")))</f>
        <v>△</v>
      </c>
      <c r="DD10" s="10" t="str">
        <f ca="1">IF(DD$9="×","×",IF(SUMIFS(OFFSET(データ_フィールド施設!$M$5:$M$1048576,0,ROUND(DD$8*24,1)),データ_フィールド施設!$J$5:$J$1048576,OFFSET($G$9,ROW()-ROW($N$9),DD$6-$D$4))&gt;=80,"×",IF(OR(DD$8&lt;9/24,DD$8&gt;=17/24),"△","△")))</f>
        <v>△</v>
      </c>
      <c r="DE10" s="33" t="str">
        <f ca="1">IF(DE$9="×","×",IF(SUMIFS(OFFSET(データ_フィールド施設!$M$5:$M$1048576,0,ROUND(DE$8*24,1)),データ_フィールド施設!$J$5:$J$1048576,OFFSET($G$9,ROW()-ROW($N$9),DE$6-$D$4))&gt;=80,"×",IF(OR(DE$8&lt;9/24,DE$8&gt;=17/24),"△","△")))</f>
        <v>△</v>
      </c>
      <c r="DF10" s="32" t="str">
        <f ca="1">IF(DF$9="×","×",IF(SUMIFS(OFFSET(データ_フィールド施設!$M$5:$M$1048576,0,ROUND(DF$8*24,1)),データ_フィールド施設!$J$5:$J$1048576,OFFSET($G$9,ROW()-ROW($N$9),DF$6-$D$4))&gt;=80,"×",IF(OR(DF$8&lt;9/24,DF$8&gt;=17/24),"△","△")))</f>
        <v>△</v>
      </c>
      <c r="DG10" s="10" t="str">
        <f ca="1">IF(DG$9="×","×",IF(SUMIFS(OFFSET(データ_フィールド施設!$M$5:$M$1048576,0,ROUND(DG$8*24,1)),データ_フィールド施設!$J$5:$J$1048576,OFFSET($G$9,ROW()-ROW($N$9),DG$6-$D$4))&gt;=80,"×",IF(OR(DG$8&lt;9/24,DG$8&gt;=17/24),"△","△")))</f>
        <v>△</v>
      </c>
      <c r="DH10" s="10" t="str">
        <f ca="1">IF(DH$9="×","×",IF(SUMIFS(OFFSET(データ_フィールド施設!$M$5:$M$1048576,0,ROUND(DH$8*24,1)),データ_フィールド施設!$J$5:$J$1048576,OFFSET($G$9,ROW()-ROW($N$9),DH$6-$D$4))&gt;=80,"×",IF(OR(DH$8&lt;9/24,DH$8&gt;=17/24),"△","△")))</f>
        <v>△</v>
      </c>
      <c r="DI10" s="10" t="str">
        <f ca="1">IF(DI$9="×","×",IF(SUMIFS(OFFSET(データ_フィールド施設!$M$5:$M$1048576,0,ROUND(DI$8*24,1)),データ_フィールド施設!$J$5:$J$1048576,OFFSET($G$9,ROW()-ROW($N$9),DI$6-$D$4))&gt;=80,"×",IF(OR(DI$8&lt;9/24,DI$8&gt;=17/24),"△","△")))</f>
        <v>△</v>
      </c>
      <c r="DJ10" s="10" t="str">
        <f ca="1">IF(DJ$9="×","×",IF(SUMIFS(OFFSET(データ_フィールド施設!$M$5:$M$1048576,0,ROUND(DJ$8*24,1)),データ_フィールド施設!$J$5:$J$1048576,OFFSET($G$9,ROW()-ROW($N$9),DJ$6-$D$4))&gt;=80,"×",IF(OR(DJ$8&lt;9/24,DJ$8&gt;=17/24),"△","△")))</f>
        <v>△</v>
      </c>
      <c r="DK10" s="10" t="str">
        <f ca="1">IF(DK$9="×","×",IF(SUMIFS(OFFSET(データ_フィールド施設!$M$5:$M$1048576,0,ROUND(DK$8*24,1)),データ_フィールド施設!$J$5:$J$1048576,OFFSET($G$9,ROW()-ROW($N$9),DK$6-$D$4))&gt;=80,"×",IF(OR(DK$8&lt;9/24,DK$8&gt;=17/24),"△","△")))</f>
        <v>△</v>
      </c>
      <c r="DL10" s="10" t="str">
        <f ca="1">IF(DL$9="×","×",IF(SUMIFS(OFFSET(データ_フィールド施設!$M$5:$M$1048576,0,ROUND(DL$8*24,1)),データ_フィールド施設!$J$5:$J$1048576,OFFSET($G$9,ROW()-ROW($N$9),DL$6-$D$4))&gt;=80,"×",IF(OR(DL$8&lt;9/24,DL$8&gt;=17/24),"△","△")))</f>
        <v>△</v>
      </c>
      <c r="DM10" s="10" t="str">
        <f ca="1">IF(DM$9="×","×",IF(SUMIFS(OFFSET(データ_フィールド施設!$M$5:$M$1048576,0,ROUND(DM$8*24,1)),データ_フィールド施設!$J$5:$J$1048576,OFFSET($G$9,ROW()-ROW($N$9),DM$6-$D$4))&gt;=80,"×",IF(OR(DM$8&lt;9/24,DM$8&gt;=17/24),"△","△")))</f>
        <v>×</v>
      </c>
      <c r="DN10" s="10" t="str">
        <f ca="1">IF(DN$9="×","×",IF(SUMIFS(OFFSET(データ_フィールド施設!$M$5:$M$1048576,0,ROUND(DN$8*24,1)),データ_フィールド施設!$J$5:$J$1048576,OFFSET($G$9,ROW()-ROW($N$9),DN$6-$D$4))&gt;=80,"×",IF(OR(DN$8&lt;9/24,DN$8&gt;=17/24),"△","△")))</f>
        <v>×</v>
      </c>
      <c r="DO10" s="26" t="str">
        <f ca="1">IF(DO$9="×","×",IF(SUMIFS(OFFSET(データ_フィールド施設!$M$5:$M$1048576,0,ROUND(DO$8*24,1)),データ_フィールド施設!$J$5:$J$1048576,OFFSET($G$9,ROW()-ROW($N$9),DO$6-$D$4))&gt;=80,"×",IF(OR(DO$8&lt;9/24,DO$8&gt;=17/24),"△","△")))</f>
        <v>×</v>
      </c>
      <c r="DP10" s="10" t="str">
        <f ca="1">IF(DP$9="×","×",IF(SUMIFS(OFFSET(データ_フィールド施設!$M$5:$M$1048576,0,ROUND(DP$8*24,1)),データ_フィールド施設!$J$5:$J$1048576,OFFSET($G$9,ROW()-ROW($N$9),DP$6-$D$4))&gt;=80,"×",IF(OR(DP$8&lt;9/24,DP$8&gt;=17/24),"△","△")))</f>
        <v>×</v>
      </c>
      <c r="DQ10" s="10" t="str">
        <f ca="1">IF(DQ$9="×","×",IF(SUMIFS(OFFSET(データ_フィールド施設!$M$5:$M$1048576,0,ROUND(DQ$8*24,1)),データ_フィールド施設!$J$5:$J$1048576,OFFSET($G$9,ROW()-ROW($N$9),DQ$6-$D$4))&gt;=80,"×",IF(OR(DQ$8&lt;9/24,DQ$8&gt;=17/24),"△","△")))</f>
        <v>×</v>
      </c>
      <c r="DR10" s="27" t="str">
        <f ca="1">IF(DR$9="×","×",IF(SUMIFS(OFFSET(データ_フィールド施設!$M$5:$M$1048576,0,ROUND(DR$8*24,1)),データ_フィールド施設!$J$5:$J$1048576,OFFSET($G$9,ROW()-ROW($N$9),DR$6-$D$4))&gt;=80,"×",IF(OR(DR$8&lt;9/24,DR$8&gt;=17/24),"△","△")))</f>
        <v>×</v>
      </c>
      <c r="DS10" s="10" t="str">
        <f ca="1">IF(DS$9="×","×",IF(SUMIFS(OFFSET(データ_フィールド施設!$M$5:$M$1048576,0,ROUND(DS$8*24,1)),データ_フィールド施設!$J$5:$J$1048576,OFFSET($G$9,ROW()-ROW($N$9),DS$6-$D$4))&gt;=80,"×",IF(OR(DS$8&lt;9/24,DS$8&gt;=17/24),"△","△")))</f>
        <v>×</v>
      </c>
      <c r="DT10" s="10" t="str">
        <f ca="1">IF(DT$9="×","×",IF(SUMIFS(OFFSET(データ_フィールド施設!$M$5:$M$1048576,0,ROUND(DT$8*24,1)),データ_フィールド施設!$J$5:$J$1048576,OFFSET($G$9,ROW()-ROW($N$9),DT$6-$D$4))&gt;=80,"×",IF(OR(DT$8&lt;9/24,DT$8&gt;=17/24),"△","△")))</f>
        <v>×</v>
      </c>
      <c r="DU10" s="10" t="str">
        <f ca="1">IF(DU$9="×","×",IF(SUMIFS(OFFSET(データ_フィールド施設!$M$5:$M$1048576,0,ROUND(DU$8*24,1)),データ_フィールド施設!$J$5:$J$1048576,OFFSET($G$9,ROW()-ROW($N$9),DU$6-$D$4))&gt;=80,"×",IF(OR(DU$8&lt;9/24,DU$8&gt;=17/24),"△","△")))</f>
        <v>×</v>
      </c>
      <c r="DV10" s="10" t="str">
        <f ca="1">IF(DV$9="×","×",IF(SUMIFS(OFFSET(データ_フィールド施設!$M$5:$M$1048576,0,ROUND(DV$8*24,1)),データ_フィールド施設!$J$5:$J$1048576,OFFSET($G$9,ROW()-ROW($N$9),DV$6-$D$4))&gt;=80,"×",IF(OR(DV$8&lt;9/24,DV$8&gt;=17/24),"△","△")))</f>
        <v>×</v>
      </c>
      <c r="DW10" s="26" t="str">
        <f ca="1">IF(DW$9="×","×",IF(SUMIFS(OFFSET(データ_フィールド施設!$M$5:$M$1048576,0,ROUND(DW$8*24,1)),データ_フィールド施設!$J$5:$J$1048576,OFFSET($G$9,ROW()-ROW($N$9),DW$6-$D$4))&gt;=80,"×",IF(OR(DW$8&lt;9/24,DW$8&gt;=17/24),"△","△")))</f>
        <v>×</v>
      </c>
      <c r="DX10" s="10" t="str">
        <f ca="1">IF(DX$9="×","×",IF(SUMIFS(OFFSET(データ_フィールド施設!$M$5:$M$1048576,0,ROUND(DX$8*24,1)),データ_フィールド施設!$J$5:$J$1048576,OFFSET($G$9,ROW()-ROW($N$9),DX$6-$D$4))&gt;=80,"×",IF(OR(DX$8&lt;9/24,DX$8&gt;=17/24),"△","△")))</f>
        <v>×</v>
      </c>
      <c r="DY10" s="10" t="str">
        <f ca="1">IF(DY$9="×","×",IF(SUMIFS(OFFSET(データ_フィールド施設!$M$5:$M$1048576,0,ROUND(DY$8*24,1)),データ_フィールド施設!$J$5:$J$1048576,OFFSET($G$9,ROW()-ROW($N$9),DY$6-$D$4))&gt;=80,"×",IF(OR(DY$8&lt;9/24,DY$8&gt;=17/24),"△","△")))</f>
        <v>×</v>
      </c>
      <c r="DZ10" s="27" t="str">
        <f ca="1">IF(DZ$9="×","×",IF(SUMIFS(OFFSET(データ_フィールド施設!$M$5:$M$1048576,0,ROUND(DZ$8*24,1)),データ_フィールド施設!$J$5:$J$1048576,OFFSET($G$9,ROW()-ROW($N$9),DZ$6-$D$4))&gt;=80,"×",IF(OR(DZ$8&lt;9/24,DZ$8&gt;=17/24),"△","△")))</f>
        <v>×</v>
      </c>
      <c r="EA10" s="10" t="str">
        <f ca="1">IF(EA$9="×","×",IF(SUMIFS(OFFSET(データ_フィールド施設!$M$5:$M$1048576,0,ROUND(EA$8*24,1)),データ_フィールド施設!$J$5:$J$1048576,OFFSET($G$9,ROW()-ROW($N$9),EA$6-$D$4))&gt;=80,"×",IF(OR(EA$8&lt;9/24,EA$8&gt;=17/24),"△","△")))</f>
        <v>△</v>
      </c>
      <c r="EB10" s="10" t="str">
        <f ca="1">IF(EB$9="×","×",IF(SUMIFS(OFFSET(データ_フィールド施設!$M$5:$M$1048576,0,ROUND(EB$8*24,1)),データ_フィールド施設!$J$5:$J$1048576,OFFSET($G$9,ROW()-ROW($N$9),EB$6-$D$4))&gt;=80,"×",IF(OR(EB$8&lt;9/24,EB$8&gt;=17/24),"△","△")))</f>
        <v>△</v>
      </c>
      <c r="EC10" s="33" t="str">
        <f ca="1">IF(EC$9="×","×",IF(SUMIFS(OFFSET(データ_フィールド施設!$M$5:$M$1048576,0,ROUND(EC$8*24,1)),データ_フィールド施設!$J$5:$J$1048576,OFFSET($G$9,ROW()-ROW($N$9),EC$6-$D$4))&gt;=80,"×",IF(OR(EC$8&lt;9/24,EC$8&gt;=17/24),"△","△")))</f>
        <v>△</v>
      </c>
      <c r="ED10" s="32" t="str">
        <f ca="1">IF(ED$9="×","×",IF(SUMIFS(OFFSET(データ_フィールド施設!$M$5:$M$1048576,0,ROUND(ED$8*24,1)),データ_フィールド施設!$J$5:$J$1048576,OFFSET($G$9,ROW()-ROW($N$9),ED$6-$D$4))&gt;=80,"×",IF(OR(ED$8&lt;9/24,ED$8&gt;=17/24),"△","△")))</f>
        <v>×</v>
      </c>
      <c r="EE10" s="10" t="str">
        <f ca="1">IF(EE$9="×","×",IF(SUMIFS(OFFSET(データ_フィールド施設!$M$5:$M$1048576,0,ROUND(EE$8*24,1)),データ_フィールド施設!$J$5:$J$1048576,OFFSET($G$9,ROW()-ROW($N$9),EE$6-$D$4))&gt;=80,"×",IF(OR(EE$8&lt;9/24,EE$8&gt;=17/24),"△","△")))</f>
        <v>×</v>
      </c>
      <c r="EF10" s="10" t="str">
        <f ca="1">IF(EF$9="×","×",IF(SUMIFS(OFFSET(データ_フィールド施設!$M$5:$M$1048576,0,ROUND(EF$8*24,1)),データ_フィールド施設!$J$5:$J$1048576,OFFSET($G$9,ROW()-ROW($N$9),EF$6-$D$4))&gt;=80,"×",IF(OR(EF$8&lt;9/24,EF$8&gt;=17/24),"△","△")))</f>
        <v>×</v>
      </c>
      <c r="EG10" s="10" t="str">
        <f ca="1">IF(EG$9="×","×",IF(SUMIFS(OFFSET(データ_フィールド施設!$M$5:$M$1048576,0,ROUND(EG$8*24,1)),データ_フィールド施設!$J$5:$J$1048576,OFFSET($G$9,ROW()-ROW($N$9),EG$6-$D$4))&gt;=80,"×",IF(OR(EG$8&lt;9/24,EG$8&gt;=17/24),"△","△")))</f>
        <v>×</v>
      </c>
      <c r="EH10" s="10" t="str">
        <f ca="1">IF(EH$9="×","×",IF(SUMIFS(OFFSET(データ_フィールド施設!$M$5:$M$1048576,0,ROUND(EH$8*24,1)),データ_フィールド施設!$J$5:$J$1048576,OFFSET($G$9,ROW()-ROW($N$9),EH$6-$D$4))&gt;=80,"×",IF(OR(EH$8&lt;9/24,EH$8&gt;=17/24),"△","△")))</f>
        <v>×</v>
      </c>
      <c r="EI10" s="10" t="str">
        <f ca="1">IF(EI$9="×","×",IF(SUMIFS(OFFSET(データ_フィールド施設!$M$5:$M$1048576,0,ROUND(EI$8*24,1)),データ_フィールド施設!$J$5:$J$1048576,OFFSET($G$9,ROW()-ROW($N$9),EI$6-$D$4))&gt;=80,"×",IF(OR(EI$8&lt;9/24,EI$8&gt;=17/24),"△","△")))</f>
        <v>×</v>
      </c>
      <c r="EJ10" s="10" t="str">
        <f ca="1">IF(EJ$9="×","×",IF(SUMIFS(OFFSET(データ_フィールド施設!$M$5:$M$1048576,0,ROUND(EJ$8*24,1)),データ_フィールド施設!$J$5:$J$1048576,OFFSET($G$9,ROW()-ROW($N$9),EJ$6-$D$4))&gt;=80,"×",IF(OR(EJ$8&lt;9/24,EJ$8&gt;=17/24),"△","△")))</f>
        <v>×</v>
      </c>
      <c r="EK10" s="10" t="str">
        <f ca="1">IF(EK$9="×","×",IF(SUMIFS(OFFSET(データ_フィールド施設!$M$5:$M$1048576,0,ROUND(EK$8*24,1)),データ_フィールド施設!$J$5:$J$1048576,OFFSET($G$9,ROW()-ROW($N$9),EK$6-$D$4))&gt;=80,"×",IF(OR(EK$8&lt;9/24,EK$8&gt;=17/24),"△","△")))</f>
        <v>×</v>
      </c>
      <c r="EL10" s="10" t="str">
        <f ca="1">IF(EL$9="×","×",IF(SUMIFS(OFFSET(データ_フィールド施設!$M$5:$M$1048576,0,ROUND(EL$8*24,1)),データ_フィールド施設!$J$5:$J$1048576,OFFSET($G$9,ROW()-ROW($N$9),EL$6-$D$4))&gt;=80,"×",IF(OR(EL$8&lt;9/24,EL$8&gt;=17/24),"△","△")))</f>
        <v>×</v>
      </c>
      <c r="EM10" s="26" t="str">
        <f ca="1">IF(EM$9="×","×",IF(SUMIFS(OFFSET(データ_フィールド施設!$M$5:$M$1048576,0,ROUND(EM$8*24,1)),データ_フィールド施設!$J$5:$J$1048576,OFFSET($G$9,ROW()-ROW($N$9),EM$6-$D$4))&gt;=80,"×",IF(OR(EM$8&lt;9/24,EM$8&gt;=17/24),"△","△")))</f>
        <v>×</v>
      </c>
      <c r="EN10" s="10" t="str">
        <f ca="1">IF(EN$9="×","×",IF(SUMIFS(OFFSET(データ_フィールド施設!$M$5:$M$1048576,0,ROUND(EN$8*24,1)),データ_フィールド施設!$J$5:$J$1048576,OFFSET($G$9,ROW()-ROW($N$9),EN$6-$D$4))&gt;=80,"×",IF(OR(EN$8&lt;9/24,EN$8&gt;=17/24),"△","△")))</f>
        <v>×</v>
      </c>
      <c r="EO10" s="10" t="str">
        <f ca="1">IF(EO$9="×","×",IF(SUMIFS(OFFSET(データ_フィールド施設!$M$5:$M$1048576,0,ROUND(EO$8*24,1)),データ_フィールド施設!$J$5:$J$1048576,OFFSET($G$9,ROW()-ROW($N$9),EO$6-$D$4))&gt;=80,"×",IF(OR(EO$8&lt;9/24,EO$8&gt;=17/24),"△","△")))</f>
        <v>×</v>
      </c>
      <c r="EP10" s="27" t="str">
        <f ca="1">IF(EP$9="×","×",IF(SUMIFS(OFFSET(データ_フィールド施設!$M$5:$M$1048576,0,ROUND(EP$8*24,1)),データ_フィールド施設!$J$5:$J$1048576,OFFSET($G$9,ROW()-ROW($N$9),EP$6-$D$4))&gt;=80,"×",IF(OR(EP$8&lt;9/24,EP$8&gt;=17/24),"△","△")))</f>
        <v>×</v>
      </c>
      <c r="EQ10" s="10" t="str">
        <f ca="1">IF(EQ$9="×","×",IF(SUMIFS(OFFSET(データ_フィールド施設!$M$5:$M$1048576,0,ROUND(EQ$8*24,1)),データ_フィールド施設!$J$5:$J$1048576,OFFSET($G$9,ROW()-ROW($N$9),EQ$6-$D$4))&gt;=80,"×",IF(OR(EQ$8&lt;9/24,EQ$8&gt;=17/24),"△","△")))</f>
        <v>×</v>
      </c>
      <c r="ER10" s="10" t="str">
        <f ca="1">IF(ER$9="×","×",IF(SUMIFS(OFFSET(データ_フィールド施設!$M$5:$M$1048576,0,ROUND(ER$8*24,1)),データ_フィールド施設!$J$5:$J$1048576,OFFSET($G$9,ROW()-ROW($N$9),ER$6-$D$4))&gt;=80,"×",IF(OR(ER$8&lt;9/24,ER$8&gt;=17/24),"△","△")))</f>
        <v>×</v>
      </c>
      <c r="ES10" s="10" t="str">
        <f ca="1">IF(ES$9="×","×",IF(SUMIFS(OFFSET(データ_フィールド施設!$M$5:$M$1048576,0,ROUND(ES$8*24,1)),データ_フィールド施設!$J$5:$J$1048576,OFFSET($G$9,ROW()-ROW($N$9),ES$6-$D$4))&gt;=80,"×",IF(OR(ES$8&lt;9/24,ES$8&gt;=17/24),"△","△")))</f>
        <v>×</v>
      </c>
      <c r="ET10" s="10" t="str">
        <f ca="1">IF(ET$9="×","×",IF(SUMIFS(OFFSET(データ_フィールド施設!$M$5:$M$1048576,0,ROUND(ET$8*24,1)),データ_フィールド施設!$J$5:$J$1048576,OFFSET($G$9,ROW()-ROW($N$9),ET$6-$D$4))&gt;=80,"×",IF(OR(ET$8&lt;9/24,ET$8&gt;=17/24),"△","△")))</f>
        <v>×</v>
      </c>
      <c r="EU10" s="26" t="str">
        <f ca="1">IF(EU$9="×","×",IF(SUMIFS(OFFSET(データ_フィールド施設!$M$5:$M$1048576,0,ROUND(EU$8*24,1)),データ_フィールド施設!$J$5:$J$1048576,OFFSET($G$9,ROW()-ROW($N$9),EU$6-$D$4))&gt;=80,"×",IF(OR(EU$8&lt;9/24,EU$8&gt;=17/24),"△","△")))</f>
        <v>×</v>
      </c>
      <c r="EV10" s="10" t="str">
        <f ca="1">IF(EV$9="×","×",IF(SUMIFS(OFFSET(データ_フィールド施設!$M$5:$M$1048576,0,ROUND(EV$8*24,1)),データ_フィールド施設!$J$5:$J$1048576,OFFSET($G$9,ROW()-ROW($N$9),EV$6-$D$4))&gt;=80,"×",IF(OR(EV$8&lt;9/24,EV$8&gt;=17/24),"△","△")))</f>
        <v>×</v>
      </c>
      <c r="EW10" s="10" t="str">
        <f ca="1">IF(EW$9="×","×",IF(SUMIFS(OFFSET(データ_フィールド施設!$M$5:$M$1048576,0,ROUND(EW$8*24,1)),データ_フィールド施設!$J$5:$J$1048576,OFFSET($G$9,ROW()-ROW($N$9),EW$6-$D$4))&gt;=80,"×",IF(OR(EW$8&lt;9/24,EW$8&gt;=17/24),"△","△")))</f>
        <v>×</v>
      </c>
      <c r="EX10" s="27" t="str">
        <f ca="1">IF(EX$9="×","×",IF(SUMIFS(OFFSET(データ_フィールド施設!$M$5:$M$1048576,0,ROUND(EX$8*24,1)),データ_フィールド施設!$J$5:$J$1048576,OFFSET($G$9,ROW()-ROW($N$9),EX$6-$D$4))&gt;=80,"×",IF(OR(EX$8&lt;9/24,EX$8&gt;=17/24),"△","△")))</f>
        <v>×</v>
      </c>
      <c r="EY10" s="10" t="str">
        <f ca="1">IF(EY$9="×","×",IF(SUMIFS(OFFSET(データ_フィールド施設!$M$5:$M$1048576,0,ROUND(EY$8*24,1)),データ_フィールド施設!$J$5:$J$1048576,OFFSET($G$9,ROW()-ROW($N$9),EY$6-$D$4))&gt;=80,"×",IF(OR(EY$8&lt;9/24,EY$8&gt;=17/24),"△","△")))</f>
        <v>×</v>
      </c>
      <c r="EZ10" s="10" t="str">
        <f ca="1">IF(EZ$9="×","×",IF(SUMIFS(OFFSET(データ_フィールド施設!$M$5:$M$1048576,0,ROUND(EZ$8*24,1)),データ_フィールド施設!$J$5:$J$1048576,OFFSET($G$9,ROW()-ROW($N$9),EZ$6-$D$4))&gt;=80,"×",IF(OR(EZ$8&lt;9/24,EZ$8&gt;=17/24),"△","△")))</f>
        <v>×</v>
      </c>
      <c r="FA10" s="33" t="str">
        <f ca="1">IF(FA$9="×","×",IF(SUMIFS(OFFSET(データ_フィールド施設!$M$5:$M$1048576,0,ROUND(FA$8*24,1)),データ_フィールド施設!$J$5:$J$1048576,OFFSET($G$9,ROW()-ROW($N$9),FA$6-$D$4))&gt;=80,"×",IF(OR(FA$8&lt;9/24,FA$8&gt;=17/24),"△","△")))</f>
        <v>×</v>
      </c>
      <c r="FB10" s="32" t="str">
        <f ca="1">IF(FB$9="×","×",IF(SUMIFS(OFFSET(データ_フィールド施設!$M$5:$M$1048576,0,ROUND(FB$8*24,1)),データ_フィールド施設!$J$5:$J$1048576,OFFSET($G$9,ROW()-ROW($N$9),FB$6-$D$4))&gt;=80,"×",IF(OR(FB$8&lt;9/24,FB$8&gt;=17/24),"△","△")))</f>
        <v>×</v>
      </c>
      <c r="FC10" s="10" t="str">
        <f ca="1">IF(FC$9="×","×",IF(SUMIFS(OFFSET(データ_フィールド施設!$M$5:$M$1048576,0,ROUND(FC$8*24,1)),データ_フィールド施設!$J$5:$J$1048576,OFFSET($G$9,ROW()-ROW($N$9),FC$6-$D$4))&gt;=80,"×",IF(OR(FC$8&lt;9/24,FC$8&gt;=17/24),"△","△")))</f>
        <v>×</v>
      </c>
      <c r="FD10" s="10" t="str">
        <f ca="1">IF(FD$9="×","×",IF(SUMIFS(OFFSET(データ_フィールド施設!$M$5:$M$1048576,0,ROUND(FD$8*24,1)),データ_フィールド施設!$J$5:$J$1048576,OFFSET($G$9,ROW()-ROW($N$9),FD$6-$D$4))&gt;=80,"×",IF(OR(FD$8&lt;9/24,FD$8&gt;=17/24),"△","△")))</f>
        <v>×</v>
      </c>
      <c r="FE10" s="10" t="str">
        <f ca="1">IF(FE$9="×","×",IF(SUMIFS(OFFSET(データ_フィールド施設!$M$5:$M$1048576,0,ROUND(FE$8*24,1)),データ_フィールド施設!$J$5:$J$1048576,OFFSET($G$9,ROW()-ROW($N$9),FE$6-$D$4))&gt;=80,"×",IF(OR(FE$8&lt;9/24,FE$8&gt;=17/24),"△","△")))</f>
        <v>×</v>
      </c>
      <c r="FF10" s="10" t="str">
        <f ca="1">IF(FF$9="×","×",IF(SUMIFS(OFFSET(データ_フィールド施設!$M$5:$M$1048576,0,ROUND(FF$8*24,1)),データ_フィールド施設!$J$5:$J$1048576,OFFSET($G$9,ROW()-ROW($N$9),FF$6-$D$4))&gt;=80,"×",IF(OR(FF$8&lt;9/24,FF$8&gt;=17/24),"△","△")))</f>
        <v>×</v>
      </c>
      <c r="FG10" s="10" t="str">
        <f ca="1">IF(FG$9="×","×",IF(SUMIFS(OFFSET(データ_フィールド施設!$M$5:$M$1048576,0,ROUND(FG$8*24,1)),データ_フィールド施設!$J$5:$J$1048576,OFFSET($G$9,ROW()-ROW($N$9),FG$6-$D$4))&gt;=80,"×",IF(OR(FG$8&lt;9/24,FG$8&gt;=17/24),"△","△")))</f>
        <v>×</v>
      </c>
      <c r="FH10" s="10" t="str">
        <f ca="1">IF(FH$9="×","×",IF(SUMIFS(OFFSET(データ_フィールド施設!$M$5:$M$1048576,0,ROUND(FH$8*24,1)),データ_フィールド施設!$J$5:$J$1048576,OFFSET($G$9,ROW()-ROW($N$9),FH$6-$D$4))&gt;=80,"×",IF(OR(FH$8&lt;9/24,FH$8&gt;=17/24),"△","△")))</f>
        <v>×</v>
      </c>
      <c r="FI10" s="10" t="str">
        <f ca="1">IF(FI$9="×","×",IF(SUMIFS(OFFSET(データ_フィールド施設!$M$5:$M$1048576,0,ROUND(FI$8*24,1)),データ_フィールド施設!$J$5:$J$1048576,OFFSET($G$9,ROW()-ROW($N$9),FI$6-$D$4))&gt;=80,"×",IF(OR(FI$8&lt;9/24,FI$8&gt;=17/24),"△","△")))</f>
        <v>×</v>
      </c>
      <c r="FJ10" s="10" t="str">
        <f ca="1">IF(FJ$9="×","×",IF(SUMIFS(OFFSET(データ_フィールド施設!$M$5:$M$1048576,0,ROUND(FJ$8*24,1)),データ_フィールド施設!$J$5:$J$1048576,OFFSET($G$9,ROW()-ROW($N$9),FJ$6-$D$4))&gt;=80,"×",IF(OR(FJ$8&lt;9/24,FJ$8&gt;=17/24),"△","△")))</f>
        <v>×</v>
      </c>
      <c r="FK10" s="26" t="str">
        <f ca="1">IF(FK$9="×","×",IF(SUMIFS(OFFSET(データ_フィールド施設!$M$5:$M$1048576,0,ROUND(FK$8*24,1)),データ_フィールド施設!$J$5:$J$1048576,OFFSET($G$9,ROW()-ROW($N$9),FK$6-$D$4))&gt;=80,"×",IF(OR(FK$8&lt;9/24,FK$8&gt;=17/24),"△","△")))</f>
        <v>×</v>
      </c>
      <c r="FL10" s="10" t="str">
        <f ca="1">IF(FL$9="×","×",IF(SUMIFS(OFFSET(データ_フィールド施設!$M$5:$M$1048576,0,ROUND(FL$8*24,1)),データ_フィールド施設!$J$5:$J$1048576,OFFSET($G$9,ROW()-ROW($N$9),FL$6-$D$4))&gt;=80,"×",IF(OR(FL$8&lt;9/24,FL$8&gt;=17/24),"△","△")))</f>
        <v>×</v>
      </c>
      <c r="FM10" s="10" t="str">
        <f ca="1">IF(FM$9="×","×",IF(SUMIFS(OFFSET(データ_フィールド施設!$M$5:$M$1048576,0,ROUND(FM$8*24,1)),データ_フィールド施設!$J$5:$J$1048576,OFFSET($G$9,ROW()-ROW($N$9),FM$6-$D$4))&gt;=80,"×",IF(OR(FM$8&lt;9/24,FM$8&gt;=17/24),"△","△")))</f>
        <v>×</v>
      </c>
      <c r="FN10" s="27" t="str">
        <f ca="1">IF(FN$9="×","×",IF(SUMIFS(OFFSET(データ_フィールド施設!$M$5:$M$1048576,0,ROUND(FN$8*24,1)),データ_フィールド施設!$J$5:$J$1048576,OFFSET($G$9,ROW()-ROW($N$9),FN$6-$D$4))&gt;=80,"×",IF(OR(FN$8&lt;9/24,FN$8&gt;=17/24),"△","△")))</f>
        <v>×</v>
      </c>
      <c r="FO10" s="10" t="str">
        <f ca="1">IF(FO$9="×","×",IF(SUMIFS(OFFSET(データ_フィールド施設!$M$5:$M$1048576,0,ROUND(FO$8*24,1)),データ_フィールド施設!$J$5:$J$1048576,OFFSET($G$9,ROW()-ROW($N$9),FO$6-$D$4))&gt;=80,"×",IF(OR(FO$8&lt;9/24,FO$8&gt;=17/24),"△","△")))</f>
        <v>×</v>
      </c>
      <c r="FP10" s="10" t="str">
        <f ca="1">IF(FP$9="×","×",IF(SUMIFS(OFFSET(データ_フィールド施設!$M$5:$M$1048576,0,ROUND(FP$8*24,1)),データ_フィールド施設!$J$5:$J$1048576,OFFSET($G$9,ROW()-ROW($N$9),FP$6-$D$4))&gt;=80,"×",IF(OR(FP$8&lt;9/24,FP$8&gt;=17/24),"△","△")))</f>
        <v>×</v>
      </c>
      <c r="FQ10" s="10" t="str">
        <f ca="1">IF(FQ$9="×","×",IF(SUMIFS(OFFSET(データ_フィールド施設!$M$5:$M$1048576,0,ROUND(FQ$8*24,1)),データ_フィールド施設!$J$5:$J$1048576,OFFSET($G$9,ROW()-ROW($N$9),FQ$6-$D$4))&gt;=80,"×",IF(OR(FQ$8&lt;9/24,FQ$8&gt;=17/24),"△","△")))</f>
        <v>×</v>
      </c>
      <c r="FR10" s="10" t="str">
        <f ca="1">IF(FR$9="×","×",IF(SUMIFS(OFFSET(データ_フィールド施設!$M$5:$M$1048576,0,ROUND(FR$8*24,1)),データ_フィールド施設!$J$5:$J$1048576,OFFSET($G$9,ROW()-ROW($N$9),FR$6-$D$4))&gt;=80,"×",IF(OR(FR$8&lt;9/24,FR$8&gt;=17/24),"△","△")))</f>
        <v>×</v>
      </c>
      <c r="FS10" s="26" t="str">
        <f ca="1">IF(FS$9="×","×",IF(SUMIFS(OFFSET(データ_フィールド施設!$M$5:$M$1048576,0,ROUND(FS$8*24,1)),データ_フィールド施設!$J$5:$J$1048576,OFFSET($G$9,ROW()-ROW($N$9),FS$6-$D$4))&gt;=80,"×",IF(OR(FS$8&lt;9/24,FS$8&gt;=17/24),"△","△")))</f>
        <v>×</v>
      </c>
      <c r="FT10" s="10" t="str">
        <f ca="1">IF(FT$9="×","×",IF(SUMIFS(OFFSET(データ_フィールド施設!$M$5:$M$1048576,0,ROUND(FT$8*24,1)),データ_フィールド施設!$J$5:$J$1048576,OFFSET($G$9,ROW()-ROW($N$9),FT$6-$D$4))&gt;=80,"×",IF(OR(FT$8&lt;9/24,FT$8&gt;=17/24),"△","△")))</f>
        <v>×</v>
      </c>
      <c r="FU10" s="10" t="str">
        <f ca="1">IF(FU$9="×","×",IF(SUMIFS(OFFSET(データ_フィールド施設!$M$5:$M$1048576,0,ROUND(FU$8*24,1)),データ_フィールド施設!$J$5:$J$1048576,OFFSET($G$9,ROW()-ROW($N$9),FU$6-$D$4))&gt;=80,"×",IF(OR(FU$8&lt;9/24,FU$8&gt;=17/24),"△","△")))</f>
        <v>×</v>
      </c>
      <c r="FV10" s="27" t="str">
        <f ca="1">IF(FV$9="×","×",IF(SUMIFS(OFFSET(データ_フィールド施設!$M$5:$M$1048576,0,ROUND(FV$8*24,1)),データ_フィールド施設!$J$5:$J$1048576,OFFSET($G$9,ROW()-ROW($N$9),FV$6-$D$4))&gt;=80,"×",IF(OR(FV$8&lt;9/24,FV$8&gt;=17/24),"△","△")))</f>
        <v>×</v>
      </c>
      <c r="FW10" s="10" t="str">
        <f ca="1">IF(FW$9="×","×",IF(SUMIFS(OFFSET(データ_フィールド施設!$M$5:$M$1048576,0,ROUND(FW$8*24,1)),データ_フィールド施設!$J$5:$J$1048576,OFFSET($G$9,ROW()-ROW($N$9),FW$6-$D$4))&gt;=80,"×",IF(OR(FW$8&lt;9/24,FW$8&gt;=17/24),"△","△")))</f>
        <v>×</v>
      </c>
      <c r="FX10" s="10" t="str">
        <f ca="1">IF(FX$9="×","×",IF(SUMIFS(OFFSET(データ_フィールド施設!$M$5:$M$1048576,0,ROUND(FX$8*24,1)),データ_フィールド施設!$J$5:$J$1048576,OFFSET($G$9,ROW()-ROW($N$9),FX$6-$D$4))&gt;=80,"×",IF(OR(FX$8&lt;9/24,FX$8&gt;=17/24),"△","△")))</f>
        <v>×</v>
      </c>
      <c r="FY10" s="33" t="str">
        <f ca="1">IF(FY$9="×","×",IF(SUMIFS(OFFSET(データ_フィールド施設!$M$5:$M$1048576,0,ROUND(FY$8*24,1)),データ_フィールド施設!$J$5:$J$1048576,OFFSET($G$9,ROW()-ROW($N$9),FY$6-$D$4))&gt;=80,"×",IF(OR(FY$8&lt;9/24,FY$8&gt;=17/24),"△","△")))</f>
        <v>×</v>
      </c>
    </row>
    <row r="11" spans="1:181">
      <c r="A11" s="15" t="s">
        <v>122</v>
      </c>
      <c r="B11" s="34"/>
      <c r="C11" s="34"/>
      <c r="D11" s="11" t="s">
        <v>123</v>
      </c>
      <c r="E11" s="10"/>
      <c r="F11" s="11"/>
      <c r="G11" s="8"/>
      <c r="H11" s="10"/>
      <c r="I11" s="10"/>
      <c r="J11" s="10"/>
      <c r="K11" s="10"/>
      <c r="L11" s="10"/>
      <c r="M11" s="10"/>
      <c r="N11" s="36"/>
      <c r="O11" s="29"/>
      <c r="P11" s="29"/>
      <c r="Q11" s="29"/>
      <c r="R11" s="29"/>
      <c r="S11" s="29"/>
      <c r="T11" s="29"/>
      <c r="U11" s="29"/>
      <c r="V11" s="29"/>
      <c r="W11" s="28"/>
      <c r="X11" s="29"/>
      <c r="Y11" s="29"/>
      <c r="Z11" s="30"/>
      <c r="AA11" s="29"/>
      <c r="AB11" s="29"/>
      <c r="AC11" s="29"/>
      <c r="AD11" s="29"/>
      <c r="AE11" s="28"/>
      <c r="AF11" s="29"/>
      <c r="AG11" s="29"/>
      <c r="AH11" s="30"/>
      <c r="AI11" s="29"/>
      <c r="AJ11" s="29"/>
      <c r="AK11" s="37"/>
      <c r="AL11" s="36"/>
      <c r="AM11" s="29"/>
      <c r="AN11" s="29"/>
      <c r="AO11" s="29"/>
      <c r="AP11" s="29"/>
      <c r="AQ11" s="29"/>
      <c r="AR11" s="29"/>
      <c r="AS11" s="29"/>
      <c r="AT11" s="29"/>
      <c r="AU11" s="28"/>
      <c r="AV11" s="29"/>
      <c r="AW11" s="29"/>
      <c r="AX11" s="30"/>
      <c r="AY11" s="29"/>
      <c r="AZ11" s="29"/>
      <c r="BA11" s="29"/>
      <c r="BB11" s="29"/>
      <c r="BC11" s="28"/>
      <c r="BD11" s="29"/>
      <c r="BE11" s="29"/>
      <c r="BF11" s="30"/>
      <c r="BG11" s="29"/>
      <c r="BH11" s="29"/>
      <c r="BI11" s="37"/>
      <c r="BJ11" s="36"/>
      <c r="BK11" s="29"/>
      <c r="BL11" s="29"/>
      <c r="BM11" s="29"/>
      <c r="BN11" s="29"/>
      <c r="BO11" s="29"/>
      <c r="BP11" s="29"/>
      <c r="BQ11" s="29"/>
      <c r="BR11" s="29"/>
      <c r="BS11" s="28"/>
      <c r="BT11" s="29"/>
      <c r="BU11" s="29"/>
      <c r="BV11" s="30"/>
      <c r="BW11" s="29"/>
      <c r="BX11" s="29"/>
      <c r="BY11" s="29"/>
      <c r="BZ11" s="29"/>
      <c r="CA11" s="28"/>
      <c r="CB11" s="29"/>
      <c r="CC11" s="29"/>
      <c r="CD11" s="30"/>
      <c r="CE11" s="29"/>
      <c r="CF11" s="29"/>
      <c r="CG11" s="37"/>
      <c r="CH11" s="36"/>
      <c r="CI11" s="29"/>
      <c r="CJ11" s="29"/>
      <c r="CK11" s="29"/>
      <c r="CL11" s="29"/>
      <c r="CM11" s="29"/>
      <c r="CN11" s="29"/>
      <c r="CO11" s="29"/>
      <c r="CP11" s="29"/>
      <c r="CQ11" s="28"/>
      <c r="CR11" s="29"/>
      <c r="CS11" s="29"/>
      <c r="CT11" s="30"/>
      <c r="CU11" s="29"/>
      <c r="CV11" s="29"/>
      <c r="CW11" s="29"/>
      <c r="CX11" s="29"/>
      <c r="CY11" s="28"/>
      <c r="CZ11" s="29"/>
      <c r="DA11" s="29"/>
      <c r="DB11" s="30"/>
      <c r="DC11" s="29"/>
      <c r="DD11" s="29"/>
      <c r="DE11" s="37"/>
      <c r="DF11" s="36"/>
      <c r="DG11" s="29"/>
      <c r="DH11" s="29"/>
      <c r="DI11" s="29"/>
      <c r="DJ11" s="29"/>
      <c r="DK11" s="29"/>
      <c r="DL11" s="29"/>
      <c r="DM11" s="29"/>
      <c r="DN11" s="29"/>
      <c r="DO11" s="28"/>
      <c r="DP11" s="29"/>
      <c r="DQ11" s="29"/>
      <c r="DR11" s="30"/>
      <c r="DS11" s="29"/>
      <c r="DT11" s="29"/>
      <c r="DU11" s="29"/>
      <c r="DV11" s="29"/>
      <c r="DW11" s="28"/>
      <c r="DX11" s="29"/>
      <c r="DY11" s="29"/>
      <c r="DZ11" s="30"/>
      <c r="EA11" s="29"/>
      <c r="EB11" s="29"/>
      <c r="EC11" s="37"/>
      <c r="ED11" s="36"/>
      <c r="EE11" s="29"/>
      <c r="EF11" s="29"/>
      <c r="EG11" s="29"/>
      <c r="EH11" s="29"/>
      <c r="EI11" s="29"/>
      <c r="EJ11" s="29"/>
      <c r="EK11" s="29"/>
      <c r="EL11" s="29"/>
      <c r="EM11" s="28"/>
      <c r="EN11" s="29"/>
      <c r="EO11" s="29"/>
      <c r="EP11" s="30"/>
      <c r="EQ11" s="29"/>
      <c r="ER11" s="29"/>
      <c r="ES11" s="29"/>
      <c r="ET11" s="29"/>
      <c r="EU11" s="28"/>
      <c r="EV11" s="29"/>
      <c r="EW11" s="29"/>
      <c r="EX11" s="30"/>
      <c r="EY11" s="29"/>
      <c r="EZ11" s="29"/>
      <c r="FA11" s="37"/>
      <c r="FB11" s="36"/>
      <c r="FC11" s="29"/>
      <c r="FD11" s="29"/>
      <c r="FE11" s="29"/>
      <c r="FF11" s="29"/>
      <c r="FG11" s="29"/>
      <c r="FH11" s="29"/>
      <c r="FI11" s="29"/>
      <c r="FJ11" s="29"/>
      <c r="FK11" s="28"/>
      <c r="FL11" s="29"/>
      <c r="FM11" s="29"/>
      <c r="FN11" s="30"/>
      <c r="FO11" s="29"/>
      <c r="FP11" s="29"/>
      <c r="FQ11" s="29"/>
      <c r="FR11" s="29"/>
      <c r="FS11" s="28"/>
      <c r="FT11" s="29"/>
      <c r="FU11" s="29"/>
      <c r="FV11" s="30"/>
      <c r="FW11" s="29"/>
      <c r="FX11" s="29"/>
      <c r="FY11" s="37"/>
    </row>
    <row r="12" spans="1:181">
      <c r="A12" s="16"/>
      <c r="B12" s="72" t="s">
        <v>39</v>
      </c>
      <c r="C12" s="73"/>
      <c r="D12" s="11" t="s">
        <v>221</v>
      </c>
      <c r="E12" s="10" t="str">
        <f>INDEX(施設情報!$D$1:$D$1000,MATCH(D12,施設情報!$C$1:$C$1000,0))</f>
        <v>1</v>
      </c>
      <c r="F12" s="11"/>
      <c r="G12" s="8" t="str">
        <f t="shared" ref="G12:G33" si="8">$D12&amp;"-"&amp;$N$5</f>
        <v>003-46391</v>
      </c>
      <c r="H12" s="10" t="str">
        <f>$D12&amp;"-"&amp;$AL$5</f>
        <v>003-46392</v>
      </c>
      <c r="I12" s="10" t="str">
        <f t="shared" ref="I12:I33" si="9">$D12&amp;"-"&amp;$BJ$5</f>
        <v>003-46393</v>
      </c>
      <c r="J12" s="10" t="str">
        <f t="shared" ref="J12:J33" si="10">$D12&amp;"-"&amp;$CH$5</f>
        <v>003-46394</v>
      </c>
      <c r="K12" s="10" t="str">
        <f t="shared" ref="K12:K33" si="11">$D12&amp;"-"&amp;$DF$5</f>
        <v>003-46395</v>
      </c>
      <c r="L12" s="10" t="str">
        <f t="shared" ref="L12:L33" si="12">$D12&amp;"-"&amp;$ED$5</f>
        <v>003-46396</v>
      </c>
      <c r="M12" s="10" t="str">
        <f t="shared" ref="M12:M33" si="13">$D12&amp;"-"&amp;$FB$5</f>
        <v>003-46397</v>
      </c>
      <c r="N1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$112="×"),"△","〇")))</f>
        <v>△</v>
      </c>
      <c r="O1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$112="×"),"△","〇")))</f>
        <v>△</v>
      </c>
      <c r="P1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$112="×"),"△","〇")))</f>
        <v>△</v>
      </c>
      <c r="Q1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$112="×"),"△","〇")))</f>
        <v>△</v>
      </c>
      <c r="R1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$112="×"),"△","〇")))</f>
        <v>△</v>
      </c>
      <c r="S1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$112="×"),"△","〇")))</f>
        <v>△</v>
      </c>
      <c r="T1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$112="×"),"△","〇")))</f>
        <v>△</v>
      </c>
      <c r="U1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$112="×"),"△","〇")))</f>
        <v>×</v>
      </c>
      <c r="V1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$112="×"),"△","〇")))</f>
        <v>×</v>
      </c>
      <c r="W1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$112="×"),"△","〇")))</f>
        <v>×</v>
      </c>
      <c r="X1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$112="×"),"△","〇")))</f>
        <v>×</v>
      </c>
      <c r="Y1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$112="×"),"△","〇")))</f>
        <v>×</v>
      </c>
      <c r="Z1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$112="×"),"△","〇")))</f>
        <v>×</v>
      </c>
      <c r="AA1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$112="×"),"△","〇")))</f>
        <v>×</v>
      </c>
      <c r="AB1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$112="×"),"△","〇")))</f>
        <v>×</v>
      </c>
      <c r="AC1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$112="×"),"△","〇")))</f>
        <v>×</v>
      </c>
      <c r="AD1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$112="×"),"△","〇")))</f>
        <v>×</v>
      </c>
      <c r="AE1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$112="×"),"△","〇")))</f>
        <v>×</v>
      </c>
      <c r="AF1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$112="×"),"△","〇")))</f>
        <v>×</v>
      </c>
      <c r="AG1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$112="×"),"△","〇")))</f>
        <v>×</v>
      </c>
      <c r="AH1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$112="×"),"△","〇")))</f>
        <v>×</v>
      </c>
      <c r="AI1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$112="×"),"△","〇")))</f>
        <v>△</v>
      </c>
      <c r="AJ1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$112="×"),"△","〇")))</f>
        <v>△</v>
      </c>
      <c r="AK1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$112="×"),"△","〇")))</f>
        <v>△</v>
      </c>
      <c r="AL1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$112="×"),"△","〇")))</f>
        <v>△</v>
      </c>
      <c r="AM1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$112="×"),"△","〇")))</f>
        <v>△</v>
      </c>
      <c r="AN1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$112="×"),"△","〇")))</f>
        <v>△</v>
      </c>
      <c r="AO1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$112="×"),"△","〇")))</f>
        <v>△</v>
      </c>
      <c r="AP1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$112="×"),"△","〇")))</f>
        <v>△</v>
      </c>
      <c r="AQ1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$112="×"),"△","〇")))</f>
        <v>△</v>
      </c>
      <c r="AR1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$112="×"),"△","〇")))</f>
        <v>△</v>
      </c>
      <c r="AS1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$112="×"),"△","〇")))</f>
        <v>×</v>
      </c>
      <c r="AT1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$112="×"),"△","〇")))</f>
        <v>×</v>
      </c>
      <c r="AU1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$112="×"),"△","〇")))</f>
        <v>×</v>
      </c>
      <c r="AV1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$112="×"),"△","〇")))</f>
        <v>×</v>
      </c>
      <c r="AW1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$112="×"),"△","〇")))</f>
        <v>×</v>
      </c>
      <c r="AX1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$112="×"),"△","〇")))</f>
        <v>×</v>
      </c>
      <c r="AY1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$112="×"),"△","〇")))</f>
        <v>×</v>
      </c>
      <c r="AZ1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$112="×"),"△","〇")))</f>
        <v>×</v>
      </c>
      <c r="BA1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$112="×"),"△","〇")))</f>
        <v>×</v>
      </c>
      <c r="BB1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$112="×"),"△","〇")))</f>
        <v>×</v>
      </c>
      <c r="BC1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$112="×"),"△","〇")))</f>
        <v>×</v>
      </c>
      <c r="BD1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$112="×"),"△","〇")))</f>
        <v>×</v>
      </c>
      <c r="BE1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$112="×"),"△","〇")))</f>
        <v>×</v>
      </c>
      <c r="BF1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$112="×"),"△","〇")))</f>
        <v>×</v>
      </c>
      <c r="BG1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$112="×"),"△","〇")))</f>
        <v>△</v>
      </c>
      <c r="BH1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$112="×"),"△","〇")))</f>
        <v>△</v>
      </c>
      <c r="BI1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$112="×"),"△","〇")))</f>
        <v>△</v>
      </c>
      <c r="BJ1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$112="×"),"△","〇")))</f>
        <v>△</v>
      </c>
      <c r="BK1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$112="×"),"△","〇")))</f>
        <v>△</v>
      </c>
      <c r="BL1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$112="×"),"△","〇")))</f>
        <v>△</v>
      </c>
      <c r="BM1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$112="×"),"△","〇")))</f>
        <v>△</v>
      </c>
      <c r="BN1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$112="×"),"△","〇")))</f>
        <v>△</v>
      </c>
      <c r="BO1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$112="×"),"△","〇")))</f>
        <v>△</v>
      </c>
      <c r="BP1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$112="×"),"△","〇")))</f>
        <v>△</v>
      </c>
      <c r="BQ1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$112="×"),"△","〇")))</f>
        <v>×</v>
      </c>
      <c r="BR1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$112="×"),"△","〇")))</f>
        <v>×</v>
      </c>
      <c r="BS1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$112="×"),"△","〇")))</f>
        <v>×</v>
      </c>
      <c r="BT1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$112="×"),"△","〇")))</f>
        <v>×</v>
      </c>
      <c r="BU1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$112="×"),"△","〇")))</f>
        <v>×</v>
      </c>
      <c r="BV1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$112="×"),"△","〇")))</f>
        <v>×</v>
      </c>
      <c r="BW1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$112="×"),"△","〇")))</f>
        <v>×</v>
      </c>
      <c r="BX1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$112="×"),"△","〇")))</f>
        <v>×</v>
      </c>
      <c r="BY1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$112="×"),"△","〇")))</f>
        <v>×</v>
      </c>
      <c r="BZ1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$112="×"),"△","〇")))</f>
        <v>×</v>
      </c>
      <c r="CA1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$112="×"),"△","〇")))</f>
        <v>×</v>
      </c>
      <c r="CB1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$112="×"),"△","〇")))</f>
        <v>×</v>
      </c>
      <c r="CC1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$112="×"),"△","〇")))</f>
        <v>×</v>
      </c>
      <c r="CD1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$112="×"),"△","〇")))</f>
        <v>×</v>
      </c>
      <c r="CE1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$112="×"),"△","〇")))</f>
        <v>△</v>
      </c>
      <c r="CF1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$112="×"),"△","〇")))</f>
        <v>△</v>
      </c>
      <c r="CG1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$112="×"),"△","〇")))</f>
        <v>△</v>
      </c>
      <c r="CH1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$112="×"),"△","〇")))</f>
        <v>△</v>
      </c>
      <c r="CI1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$112="×"),"△","〇")))</f>
        <v>△</v>
      </c>
      <c r="CJ1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$112="×"),"△","〇")))</f>
        <v>△</v>
      </c>
      <c r="CK1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$112="×"),"△","〇")))</f>
        <v>△</v>
      </c>
      <c r="CL1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$112="×"),"△","〇")))</f>
        <v>△</v>
      </c>
      <c r="CM1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$112="×"),"△","〇")))</f>
        <v>△</v>
      </c>
      <c r="CN1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$112="×"),"△","〇")))</f>
        <v>△</v>
      </c>
      <c r="CO1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$112="×"),"△","〇")))</f>
        <v>×</v>
      </c>
      <c r="CP1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$112="×"),"△","〇")))</f>
        <v>×</v>
      </c>
      <c r="CQ1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$112="×"),"△","〇")))</f>
        <v>×</v>
      </c>
      <c r="CR1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$112="×"),"△","〇")))</f>
        <v>×</v>
      </c>
      <c r="CS1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$112="×"),"△","〇")))</f>
        <v>×</v>
      </c>
      <c r="CT1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$112="×"),"△","〇")))</f>
        <v>×</v>
      </c>
      <c r="CU1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$112="×"),"△","〇")))</f>
        <v>×</v>
      </c>
      <c r="CV1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$112="×"),"△","〇")))</f>
        <v>×</v>
      </c>
      <c r="CW1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$112="×"),"△","〇")))</f>
        <v>×</v>
      </c>
      <c r="CX1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$112="×"),"△","〇")))</f>
        <v>×</v>
      </c>
      <c r="CY1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$112="×"),"△","〇")))</f>
        <v>×</v>
      </c>
      <c r="CZ1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$112="×"),"△","〇")))</f>
        <v>×</v>
      </c>
      <c r="DA1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$112="×"),"△","〇")))</f>
        <v>×</v>
      </c>
      <c r="DB1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$112="×"),"△","〇")))</f>
        <v>×</v>
      </c>
      <c r="DC1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$112="×"),"△","〇")))</f>
        <v>△</v>
      </c>
      <c r="DD1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$112="×"),"△","〇")))</f>
        <v>△</v>
      </c>
      <c r="DE1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$112="×"),"△","〇")))</f>
        <v>△</v>
      </c>
      <c r="DF1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$112="×"),"△","〇")))</f>
        <v>△</v>
      </c>
      <c r="DG1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$112="×"),"△","〇")))</f>
        <v>△</v>
      </c>
      <c r="DH1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$112="×"),"△","〇")))</f>
        <v>△</v>
      </c>
      <c r="DI1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$112="×"),"△","〇")))</f>
        <v>△</v>
      </c>
      <c r="DJ1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$112="×"),"△","〇")))</f>
        <v>△</v>
      </c>
      <c r="DK1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$112="×"),"△","〇")))</f>
        <v>△</v>
      </c>
      <c r="DL1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$112="×"),"△","〇")))</f>
        <v>△</v>
      </c>
      <c r="DM1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$112="×"),"△","〇")))</f>
        <v>×</v>
      </c>
      <c r="DN1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$112="×"),"△","〇")))</f>
        <v>×</v>
      </c>
      <c r="DO1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$112="×"),"△","〇")))</f>
        <v>×</v>
      </c>
      <c r="DP1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$112="×"),"△","〇")))</f>
        <v>×</v>
      </c>
      <c r="DQ1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$112="×"),"△","〇")))</f>
        <v>×</v>
      </c>
      <c r="DR1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$112="×"),"△","〇")))</f>
        <v>×</v>
      </c>
      <c r="DS1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$112="×"),"△","〇")))</f>
        <v>×</v>
      </c>
      <c r="DT1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$112="×"),"△","〇")))</f>
        <v>×</v>
      </c>
      <c r="DU1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$112="×"),"△","〇")))</f>
        <v>×</v>
      </c>
      <c r="DV1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$112="×"),"△","〇")))</f>
        <v>×</v>
      </c>
      <c r="DW1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$112="×"),"△","〇")))</f>
        <v>×</v>
      </c>
      <c r="DX1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$112="×"),"△","〇")))</f>
        <v>×</v>
      </c>
      <c r="DY1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$112="×"),"△","〇")))</f>
        <v>×</v>
      </c>
      <c r="DZ1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$112="×"),"△","〇")))</f>
        <v>×</v>
      </c>
      <c r="EA1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$112="×"),"△","〇")))</f>
        <v>△</v>
      </c>
      <c r="EB1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$112="×"),"△","〇")))</f>
        <v>△</v>
      </c>
      <c r="EC1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$112="×"),"△","〇")))</f>
        <v>△</v>
      </c>
      <c r="ED1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$112="×"),"△","〇")))</f>
        <v>×</v>
      </c>
      <c r="EE1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$112="×"),"△","〇")))</f>
        <v>×</v>
      </c>
      <c r="EF1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$112="×"),"△","〇")))</f>
        <v>×</v>
      </c>
      <c r="EG1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$112="×"),"△","〇")))</f>
        <v>×</v>
      </c>
      <c r="EH1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$112="×"),"△","〇")))</f>
        <v>×</v>
      </c>
      <c r="EI1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$112="×"),"△","〇")))</f>
        <v>×</v>
      </c>
      <c r="EJ1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$112="×"),"△","〇")))</f>
        <v>×</v>
      </c>
      <c r="EK1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$112="×"),"△","〇")))</f>
        <v>×</v>
      </c>
      <c r="EL1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$112="×"),"△","〇")))</f>
        <v>×</v>
      </c>
      <c r="EM1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$112="×"),"△","〇")))</f>
        <v>×</v>
      </c>
      <c r="EN1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$112="×"),"△","〇")))</f>
        <v>×</v>
      </c>
      <c r="EO1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$112="×"),"△","〇")))</f>
        <v>×</v>
      </c>
      <c r="EP1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$112="×"),"△","〇")))</f>
        <v>×</v>
      </c>
      <c r="EQ1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$112="×"),"△","〇")))</f>
        <v>×</v>
      </c>
      <c r="ER1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$112="×"),"△","〇")))</f>
        <v>×</v>
      </c>
      <c r="ES1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$112="×"),"△","〇")))</f>
        <v>×</v>
      </c>
      <c r="ET1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$112="×"),"△","〇")))</f>
        <v>×</v>
      </c>
      <c r="EU1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$112="×"),"△","〇")))</f>
        <v>×</v>
      </c>
      <c r="EV1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$112="×"),"△","〇")))</f>
        <v>×</v>
      </c>
      <c r="EW1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$112="×"),"△","〇")))</f>
        <v>×</v>
      </c>
      <c r="EX1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$112="×"),"△","〇")))</f>
        <v>×</v>
      </c>
      <c r="EY1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$112="×"),"△","〇")))</f>
        <v>×</v>
      </c>
      <c r="EZ1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$112="×"),"△","〇")))</f>
        <v>×</v>
      </c>
      <c r="FA1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$112="×"),"△","〇")))</f>
        <v>×</v>
      </c>
      <c r="FB1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$112="×"),"△","〇")))</f>
        <v>×</v>
      </c>
      <c r="FC1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$112="×"),"△","〇")))</f>
        <v>×</v>
      </c>
      <c r="FD1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$112="×"),"△","〇")))</f>
        <v>×</v>
      </c>
      <c r="FE1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$112="×"),"△","〇")))</f>
        <v>×</v>
      </c>
      <c r="FF1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$112="×"),"△","〇")))</f>
        <v>×</v>
      </c>
      <c r="FG1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$112="×"),"△","〇")))</f>
        <v>×</v>
      </c>
      <c r="FH1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$112="×"),"△","〇")))</f>
        <v>×</v>
      </c>
      <c r="FI1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$112="×"),"△","〇")))</f>
        <v>×</v>
      </c>
      <c r="FJ1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$112="×"),"△","〇")))</f>
        <v>×</v>
      </c>
      <c r="FK1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$112="×"),"△","〇")))</f>
        <v>×</v>
      </c>
      <c r="FL1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$112="×"),"△","〇")))</f>
        <v>×</v>
      </c>
      <c r="FM1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$112="×"),"△","〇")))</f>
        <v>×</v>
      </c>
      <c r="FN1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$112="×"),"△","〇")))</f>
        <v>×</v>
      </c>
      <c r="FO1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$112="×"),"△","〇")))</f>
        <v>×</v>
      </c>
      <c r="FP1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$112="×"),"△","〇")))</f>
        <v>×</v>
      </c>
      <c r="FQ1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$112="×"),"△","〇")))</f>
        <v>×</v>
      </c>
      <c r="FR1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$112="×"),"△","〇")))</f>
        <v>×</v>
      </c>
      <c r="FS1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$112="×"),"△","〇")))</f>
        <v>×</v>
      </c>
      <c r="FT1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$112="×"),"△","〇")))</f>
        <v>×</v>
      </c>
      <c r="FU1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$112="×"),"△","〇")))</f>
        <v>×</v>
      </c>
      <c r="FV1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$112="×"),"△","〇")))</f>
        <v>×</v>
      </c>
      <c r="FW1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$112="×"),"△","〇")))</f>
        <v>×</v>
      </c>
      <c r="FX1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$112="×"),"△","〇")))</f>
        <v>×</v>
      </c>
      <c r="FY1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$112="×"),"△","〇")))</f>
        <v>×</v>
      </c>
    </row>
    <row r="13" spans="1:181">
      <c r="A13" s="16"/>
      <c r="B13" s="184" t="s">
        <v>412</v>
      </c>
      <c r="C13" s="73"/>
      <c r="D13" s="11" t="s">
        <v>405</v>
      </c>
      <c r="E13" s="10" t="str">
        <f>INDEX(施設情報!$D$1:$D$1000,MATCH(D13,施設情報!$C$1:$C$1000,0))</f>
        <v>1</v>
      </c>
      <c r="F13" s="11"/>
      <c r="G13" s="8" t="str">
        <f t="shared" si="8"/>
        <v>004-46391</v>
      </c>
      <c r="H13" s="10" t="str">
        <f t="shared" ref="H13:H33" si="14">$D13&amp;"-"&amp;$AL$5</f>
        <v>004-46392</v>
      </c>
      <c r="I13" s="10" t="str">
        <f t="shared" si="9"/>
        <v>004-46393</v>
      </c>
      <c r="J13" s="10" t="str">
        <f t="shared" si="10"/>
        <v>004-46394</v>
      </c>
      <c r="K13" s="10" t="str">
        <f t="shared" si="11"/>
        <v>004-46395</v>
      </c>
      <c r="L13" s="10" t="str">
        <f t="shared" si="12"/>
        <v>004-46396</v>
      </c>
      <c r="M13" s="10" t="str">
        <f t="shared" si="13"/>
        <v>004-46397</v>
      </c>
      <c r="N1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 spans="1:181">
      <c r="A14" s="16"/>
      <c r="B14" s="184" t="s">
        <v>413</v>
      </c>
      <c r="C14" s="73"/>
      <c r="D14" s="11" t="s">
        <v>404</v>
      </c>
      <c r="E14" s="10" t="str">
        <f>INDEX(施設情報!$D$1:$D$1000,MATCH(D14,施設情報!$C$1:$C$1000,0))</f>
        <v>1</v>
      </c>
      <c r="F14" s="11" t="s">
        <v>275</v>
      </c>
      <c r="G14" s="8" t="str">
        <f t="shared" si="8"/>
        <v>005-46391</v>
      </c>
      <c r="H14" s="10" t="str">
        <f t="shared" si="14"/>
        <v>005-46392</v>
      </c>
      <c r="I14" s="10" t="str">
        <f t="shared" si="9"/>
        <v>005-46393</v>
      </c>
      <c r="J14" s="10" t="str">
        <f t="shared" si="10"/>
        <v>005-46394</v>
      </c>
      <c r="K14" s="10" t="str">
        <f t="shared" si="11"/>
        <v>005-46395</v>
      </c>
      <c r="L14" s="10" t="str">
        <f t="shared" si="12"/>
        <v>005-46396</v>
      </c>
      <c r="M14" s="10" t="str">
        <f t="shared" si="13"/>
        <v>005-46397</v>
      </c>
      <c r="N1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5" spans="1:181">
      <c r="A15" s="16"/>
      <c r="B15" s="72" t="s">
        <v>410</v>
      </c>
      <c r="C15" s="73"/>
      <c r="D15" s="11" t="s">
        <v>156</v>
      </c>
      <c r="E15" s="10" t="str">
        <f>INDEX(施設情報!$D$1:$D$1000,MATCH(D15,施設情報!$C$1:$C$1000,0))</f>
        <v>1</v>
      </c>
      <c r="F15" s="11"/>
      <c r="G15" s="8" t="str">
        <f t="shared" si="8"/>
        <v>006-46391</v>
      </c>
      <c r="H15" s="10" t="str">
        <f t="shared" si="14"/>
        <v>006-46392</v>
      </c>
      <c r="I15" s="10" t="str">
        <f t="shared" si="9"/>
        <v>006-46393</v>
      </c>
      <c r="J15" s="10" t="str">
        <f t="shared" si="10"/>
        <v>006-46394</v>
      </c>
      <c r="K15" s="10" t="str">
        <f t="shared" si="11"/>
        <v>006-46395</v>
      </c>
      <c r="L15" s="10" t="str">
        <f t="shared" si="12"/>
        <v>006-46396</v>
      </c>
      <c r="M15" s="10" t="str">
        <f t="shared" si="13"/>
        <v>006-46397</v>
      </c>
      <c r="N1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6" spans="1:181">
      <c r="A16" s="16"/>
      <c r="B16" s="72" t="s">
        <v>411</v>
      </c>
      <c r="C16" s="73"/>
      <c r="D16" s="11" t="s">
        <v>157</v>
      </c>
      <c r="E16" s="10" t="str">
        <f>INDEX(施設情報!$D$1:$D$1000,MATCH(D16,施設情報!$C$1:$C$1000,0))</f>
        <v>1</v>
      </c>
      <c r="F16" s="11"/>
      <c r="G16" s="8" t="str">
        <f t="shared" si="8"/>
        <v>007-46391</v>
      </c>
      <c r="H16" s="10" t="str">
        <f t="shared" si="14"/>
        <v>007-46392</v>
      </c>
      <c r="I16" s="10" t="str">
        <f t="shared" si="9"/>
        <v>007-46393</v>
      </c>
      <c r="J16" s="10" t="str">
        <f t="shared" si="10"/>
        <v>007-46394</v>
      </c>
      <c r="K16" s="10" t="str">
        <f t="shared" si="11"/>
        <v>007-46395</v>
      </c>
      <c r="L16" s="10" t="str">
        <f t="shared" si="12"/>
        <v>007-46396</v>
      </c>
      <c r="M16" s="10" t="str">
        <f t="shared" si="13"/>
        <v>007-46397</v>
      </c>
      <c r="N16" s="36" t="str">
        <f ca="1">IF(OR(N$9="×",N$110="×",N$110="△",N$15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6" s="29" t="str">
        <f ca="1">IF(OR(O$9="×",O$110="×",O$110="△",O$15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6" s="29" t="str">
        <f ca="1">IF(OR(P$9="×",P$110="×",P$110="△",P$15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6" s="29" t="str">
        <f ca="1">IF(OR(Q$9="×",Q$110="×",Q$110="△",Q$15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6" s="29" t="str">
        <f ca="1">IF(OR(R$9="×",R$110="×",R$110="△",R$15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6" s="29" t="str">
        <f ca="1">IF(OR(S$9="×",S$110="×",S$110="△",S$15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6" s="29" t="str">
        <f ca="1">IF(OR(T$9="×",T$110="×",T$110="△",T$15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6" s="29" t="str">
        <f ca="1">IF(OR(U$9="×",U$110="×",U$110="△",U$15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6" s="29" t="str">
        <f ca="1">IF(OR(V$9="×",V$110="×",V$110="△",V$15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6" s="28" t="str">
        <f ca="1">IF(OR(W$9="×",W$110="×",W$110="△",W$15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6" s="29" t="str">
        <f ca="1">IF(OR(X$9="×",X$110="×",X$110="△",X$15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6" s="29" t="str">
        <f ca="1">IF(OR(Y$9="×",Y$110="×",Y$110="△",Y$15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6" s="30" t="str">
        <f ca="1">IF(OR(Z$9="×",Z$110="×",Z$110="△",Z$15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6" s="29" t="str">
        <f ca="1">IF(OR(AA$9="×",AA$110="×",AA$110="△",AA$15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6" s="29" t="str">
        <f ca="1">IF(OR(AB$9="×",AB$110="×",AB$110="△",AB$15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6" s="29" t="str">
        <f ca="1">IF(OR(AC$9="×",AC$110="×",AC$110="△",AC$15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6" s="29" t="str">
        <f ca="1">IF(OR(AD$9="×",AD$110="×",AD$110="△",AD$15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6" s="28" t="str">
        <f ca="1">IF(OR(AE$9="×",AE$110="×",AE$110="△",AE$15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6" s="29" t="str">
        <f ca="1">IF(OR(AF$9="×",AF$110="×",AF$110="△",AF$15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6" s="29" t="str">
        <f ca="1">IF(OR(AG$9="×",AG$110="×",AG$110="△",AG$15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6" s="30" t="str">
        <f ca="1">IF(OR(AH$9="×",AH$110="×",AH$110="△",AH$15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6" s="29" t="str">
        <f ca="1">IF(OR(AI$9="×",AI$110="×",AI$110="△",AI$15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6" s="29" t="str">
        <f ca="1">IF(OR(AJ$9="×",AJ$110="×",AJ$110="△",AJ$15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6" s="37" t="str">
        <f ca="1">IF(OR(AK$9="×",AK$110="×",AK$110="△",AK$15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6" s="36" t="str">
        <f ca="1">IF(OR(AL$9="×",AL$110="×",AL$110="△",AL$15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6" s="29" t="str">
        <f ca="1">IF(OR(AM$9="×",AM$110="×",AM$110="△",AM$15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6" s="29" t="str">
        <f ca="1">IF(OR(AN$9="×",AN$110="×",AN$110="△",AN$15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6" s="29" t="str">
        <f ca="1">IF(OR(AO$9="×",AO$110="×",AO$110="△",AO$15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6" s="29" t="str">
        <f ca="1">IF(OR(AP$9="×",AP$110="×",AP$110="△",AP$15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6" s="29" t="str">
        <f ca="1">IF(OR(AQ$9="×",AQ$110="×",AQ$110="△",AQ$15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6" s="29" t="str">
        <f ca="1">IF(OR(AR$9="×",AR$110="×",AR$110="△",AR$15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6" s="29" t="str">
        <f ca="1">IF(OR(AS$9="×",AS$110="×",AS$110="△",AS$15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6" s="29" t="str">
        <f ca="1">IF(OR(AT$9="×",AT$110="×",AT$110="△",AT$15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6" s="28" t="str">
        <f ca="1">IF(OR(AU$9="×",AU$110="×",AU$110="△",AU$15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6" s="29" t="str">
        <f ca="1">IF(OR(AV$9="×",AV$110="×",AV$110="△",AV$15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6" s="29" t="str">
        <f ca="1">IF(OR(AW$9="×",AW$110="×",AW$110="△",AW$15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6" s="30" t="str">
        <f ca="1">IF(OR(AX$9="×",AX$110="×",AX$110="△",AX$15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6" s="29" t="str">
        <f ca="1">IF(OR(AY$9="×",AY$110="×",AY$110="△",AY$15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6" s="29" t="str">
        <f ca="1">IF(OR(AZ$9="×",AZ$110="×",AZ$110="△",AZ$15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6" s="29" t="str">
        <f ca="1">IF(OR(BA$9="×",BA$110="×",BA$110="△",BA$15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6" s="29" t="str">
        <f ca="1">IF(OR(BB$9="×",BB$110="×",BB$110="△",BB$15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6" s="28" t="str">
        <f ca="1">IF(OR(BC$9="×",BC$110="×",BC$110="△",BC$15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6" s="29" t="str">
        <f ca="1">IF(OR(BD$9="×",BD$110="×",BD$110="△",BD$15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6" s="29" t="str">
        <f ca="1">IF(OR(BE$9="×",BE$110="×",BE$110="△",BE$15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6" s="30" t="str">
        <f ca="1">IF(OR(BF$9="×",BF$110="×",BF$110="△",BF$15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6" s="29" t="str">
        <f ca="1">IF(OR(BG$9="×",BG$110="×",BG$110="△",BG$15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6" s="29" t="str">
        <f ca="1">IF(OR(BH$9="×",BH$110="×",BH$110="△",BH$15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6" s="37" t="str">
        <f ca="1">IF(OR(BI$9="×",BI$110="×",BI$110="△",BI$15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6" s="36" t="str">
        <f ca="1">IF(OR(BJ$9="×",BJ$110="×",BJ$110="△",BJ$15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6" s="29" t="str">
        <f ca="1">IF(OR(BK$9="×",BK$110="×",BK$110="△",BK$15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6" s="29" t="str">
        <f ca="1">IF(OR(BL$9="×",BL$110="×",BL$110="△",BL$15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6" s="29" t="str">
        <f ca="1">IF(OR(BM$9="×",BM$110="×",BM$110="△",BM$15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6" s="29" t="str">
        <f ca="1">IF(OR(BN$9="×",BN$110="×",BN$110="△",BN$15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6" s="29" t="str">
        <f ca="1">IF(OR(BO$9="×",BO$110="×",BO$110="△",BO$15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6" s="29" t="str">
        <f ca="1">IF(OR(BP$9="×",BP$110="×",BP$110="△",BP$15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6" s="29" t="str">
        <f ca="1">IF(OR(BQ$9="×",BQ$110="×",BQ$110="△",BQ$15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6" s="29" t="str">
        <f ca="1">IF(OR(BR$9="×",BR$110="×",BR$110="△",BR$15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6" s="28" t="str">
        <f ca="1">IF(OR(BS$9="×",BS$110="×",BS$110="△",BS$15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6" s="29" t="str">
        <f ca="1">IF(OR(BT$9="×",BT$110="×",BT$110="△",BT$15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6" s="29" t="str">
        <f ca="1">IF(OR(BU$9="×",BU$110="×",BU$110="△",BU$15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6" s="30" t="str">
        <f ca="1">IF(OR(BV$9="×",BV$110="×",BV$110="△",BV$15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6" s="29" t="str">
        <f ca="1">IF(OR(BW$9="×",BW$110="×",BW$110="△",BW$15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6" s="29" t="str">
        <f ca="1">IF(OR(BX$9="×",BX$110="×",BX$110="△",BX$15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6" s="29" t="str">
        <f ca="1">IF(OR(BY$9="×",BY$110="×",BY$110="△",BY$15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6" s="29" t="str">
        <f ca="1">IF(OR(BZ$9="×",BZ$110="×",BZ$110="△",BZ$15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6" s="28" t="str">
        <f ca="1">IF(OR(CA$9="×",CA$110="×",CA$110="△",CA$15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6" s="29" t="str">
        <f ca="1">IF(OR(CB$9="×",CB$110="×",CB$110="△",CB$15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6" s="29" t="str">
        <f ca="1">IF(OR(CC$9="×",CC$110="×",CC$110="△",CC$15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6" s="30" t="str">
        <f ca="1">IF(OR(CD$9="×",CD$110="×",CD$110="△",CD$15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6" s="29" t="str">
        <f ca="1">IF(OR(CE$9="×",CE$110="×",CE$110="△",CE$15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6" s="29" t="str">
        <f ca="1">IF(OR(CF$9="×",CF$110="×",CF$110="△",CF$15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6" s="37" t="str">
        <f ca="1">IF(OR(CG$9="×",CG$110="×",CG$110="△",CG$15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6" s="36" t="str">
        <f ca="1">IF(OR(CH$9="×",CH$110="×",CH$110="△",CH$15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6" s="29" t="str">
        <f ca="1">IF(OR(CI$9="×",CI$110="×",CI$110="△",CI$15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6" s="29" t="str">
        <f ca="1">IF(OR(CJ$9="×",CJ$110="×",CJ$110="△",CJ$15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6" s="29" t="str">
        <f ca="1">IF(OR(CK$9="×",CK$110="×",CK$110="△",CK$15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6" s="29" t="str">
        <f ca="1">IF(OR(CL$9="×",CL$110="×",CL$110="△",CL$15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6" s="29" t="str">
        <f ca="1">IF(OR(CM$9="×",CM$110="×",CM$110="△",CM$15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6" s="29" t="str">
        <f ca="1">IF(OR(CN$9="×",CN$110="×",CN$110="△",CN$15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6" s="29" t="str">
        <f ca="1">IF(OR(CO$9="×",CO$110="×",CO$110="△",CO$15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6" s="29" t="str">
        <f ca="1">IF(OR(CP$9="×",CP$110="×",CP$110="△",CP$15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6" s="28" t="str">
        <f ca="1">IF(OR(CQ$9="×",CQ$110="×",CQ$110="△",CQ$15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6" s="29" t="str">
        <f ca="1">IF(OR(CR$9="×",CR$110="×",CR$110="△",CR$15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6" s="29" t="str">
        <f ca="1">IF(OR(CS$9="×",CS$110="×",CS$110="△",CS$15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6" s="30" t="str">
        <f ca="1">IF(OR(CT$9="×",CT$110="×",CT$110="△",CT$15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6" s="29" t="str">
        <f ca="1">IF(OR(CU$9="×",CU$110="×",CU$110="△",CU$15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6" s="29" t="str">
        <f ca="1">IF(OR(CV$9="×",CV$110="×",CV$110="△",CV$15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6" s="29" t="str">
        <f ca="1">IF(OR(CW$9="×",CW$110="×",CW$110="△",CW$15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6" s="29" t="str">
        <f ca="1">IF(OR(CX$9="×",CX$110="×",CX$110="△",CX$15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6" s="28" t="str">
        <f ca="1">IF(OR(CY$9="×",CY$110="×",CY$110="△",CY$15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6" s="29" t="str">
        <f ca="1">IF(OR(CZ$9="×",CZ$110="×",CZ$110="△",CZ$15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6" s="29" t="str">
        <f ca="1">IF(OR(DA$9="×",DA$110="×",DA$110="△",DA$15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6" s="30" t="str">
        <f ca="1">IF(OR(DB$9="×",DB$110="×",DB$110="△",DB$15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6" s="29" t="str">
        <f ca="1">IF(OR(DC$9="×",DC$110="×",DC$110="△",DC$15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6" s="29" t="str">
        <f ca="1">IF(OR(DD$9="×",DD$110="×",DD$110="△",DD$15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6" s="37" t="str">
        <f ca="1">IF(OR(DE$9="×",DE$110="×",DE$110="△",DE$15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6" s="36" t="str">
        <f ca="1">IF(OR(DF$9="×",DF$110="×",DF$110="△",DF$15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6" s="29" t="str">
        <f ca="1">IF(OR(DG$9="×",DG$110="×",DG$110="△",DG$15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6" s="29" t="str">
        <f ca="1">IF(OR(DH$9="×",DH$110="×",DH$110="△",DH$15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6" s="29" t="str">
        <f ca="1">IF(OR(DI$9="×",DI$110="×",DI$110="△",DI$15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6" s="29" t="str">
        <f ca="1">IF(OR(DJ$9="×",DJ$110="×",DJ$110="△",DJ$15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6" s="29" t="str">
        <f ca="1">IF(OR(DK$9="×",DK$110="×",DK$110="△",DK$15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6" s="29" t="str">
        <f ca="1">IF(OR(DL$9="×",DL$110="×",DL$110="△",DL$15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6" s="29" t="str">
        <f ca="1">IF(OR(DM$9="×",DM$110="×",DM$110="△",DM$15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6" s="29" t="str">
        <f ca="1">IF(OR(DN$9="×",DN$110="×",DN$110="△",DN$15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6" s="28" t="str">
        <f ca="1">IF(OR(DO$9="×",DO$110="×",DO$110="△",DO$15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6" s="29" t="str">
        <f ca="1">IF(OR(DP$9="×",DP$110="×",DP$110="△",DP$15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6" s="29" t="str">
        <f ca="1">IF(OR(DQ$9="×",DQ$110="×",DQ$110="△",DQ$15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6" s="30" t="str">
        <f ca="1">IF(OR(DR$9="×",DR$110="×",DR$110="△",DR$15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6" s="29" t="str">
        <f ca="1">IF(OR(DS$9="×",DS$110="×",DS$110="△",DS$15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6" s="29" t="str">
        <f ca="1">IF(OR(DT$9="×",DT$110="×",DT$110="△",DT$15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6" s="29" t="str">
        <f ca="1">IF(OR(DU$9="×",DU$110="×",DU$110="△",DU$15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6" s="29" t="str">
        <f ca="1">IF(OR(DV$9="×",DV$110="×",DV$110="△",DV$15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6" s="28" t="str">
        <f ca="1">IF(OR(DW$9="×",DW$110="×",DW$110="△",DW$15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6" s="29" t="str">
        <f ca="1">IF(OR(DX$9="×",DX$110="×",DX$110="△",DX$15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6" s="29" t="str">
        <f ca="1">IF(OR(DY$9="×",DY$110="×",DY$110="△",DY$15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6" s="30" t="str">
        <f ca="1">IF(OR(DZ$9="×",DZ$110="×",DZ$110="△",DZ$15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6" s="29" t="str">
        <f ca="1">IF(OR(EA$9="×",EA$110="×",EA$110="△",EA$15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6" s="29" t="str">
        <f ca="1">IF(OR(EB$9="×",EB$110="×",EB$110="△",EB$15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6" s="37" t="str">
        <f ca="1">IF(OR(EC$9="×",EC$110="×",EC$110="△",EC$15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6" s="36" t="str">
        <f ca="1">IF(OR(ED$9="×",ED$110="×",ED$110="△",ED$15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6" s="29" t="str">
        <f ca="1">IF(OR(EE$9="×",EE$110="×",EE$110="△",EE$15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6" s="29" t="str">
        <f ca="1">IF(OR(EF$9="×",EF$110="×",EF$110="△",EF$15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6" s="29" t="str">
        <f ca="1">IF(OR(EG$9="×",EG$110="×",EG$110="△",EG$15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6" s="29" t="str">
        <f ca="1">IF(OR(EH$9="×",EH$110="×",EH$110="△",EH$15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6" s="29" t="str">
        <f ca="1">IF(OR(EI$9="×",EI$110="×",EI$110="△",EI$15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6" s="29" t="str">
        <f ca="1">IF(OR(EJ$9="×",EJ$110="×",EJ$110="△",EJ$15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6" s="29" t="str">
        <f ca="1">IF(OR(EK$9="×",EK$110="×",EK$110="△",EK$15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6" s="29" t="str">
        <f ca="1">IF(OR(EL$9="×",EL$110="×",EL$110="△",EL$15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6" s="28" t="str">
        <f ca="1">IF(OR(EM$9="×",EM$110="×",EM$110="△",EM$15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6" s="29" t="str">
        <f ca="1">IF(OR(EN$9="×",EN$110="×",EN$110="△",EN$15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6" s="29" t="str">
        <f ca="1">IF(OR(EO$9="×",EO$110="×",EO$110="△",EO$15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6" s="30" t="str">
        <f ca="1">IF(OR(EP$9="×",EP$110="×",EP$110="△",EP$15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6" s="29" t="str">
        <f ca="1">IF(OR(EQ$9="×",EQ$110="×",EQ$110="△",EQ$15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6" s="29" t="str">
        <f ca="1">IF(OR(ER$9="×",ER$110="×",ER$110="△",ER$15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6" s="29" t="str">
        <f ca="1">IF(OR(ES$9="×",ES$110="×",ES$110="△",ES$15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6" s="29" t="str">
        <f ca="1">IF(OR(ET$9="×",ET$110="×",ET$110="△",ET$15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6" s="28" t="str">
        <f ca="1">IF(OR(EU$9="×",EU$110="×",EU$110="△",EU$15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6" s="29" t="str">
        <f ca="1">IF(OR(EV$9="×",EV$110="×",EV$110="△",EV$15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6" s="29" t="str">
        <f ca="1">IF(OR(EW$9="×",EW$110="×",EW$110="△",EW$15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6" s="30" t="str">
        <f ca="1">IF(OR(EX$9="×",EX$110="×",EX$110="△",EX$15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6" s="29" t="str">
        <f ca="1">IF(OR(EY$9="×",EY$110="×",EY$110="△",EY$15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6" s="29" t="str">
        <f ca="1">IF(OR(EZ$9="×",EZ$110="×",EZ$110="△",EZ$15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6" s="37" t="str">
        <f ca="1">IF(OR(FA$9="×",FA$110="×",FA$110="△",FA$15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6" s="36" t="str">
        <f ca="1">IF(OR(FB$9="×",FB$110="×",FB$110="△",FB$15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6" s="29" t="str">
        <f ca="1">IF(OR(FC$9="×",FC$110="×",FC$110="△",FC$15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6" s="29" t="str">
        <f ca="1">IF(OR(FD$9="×",FD$110="×",FD$110="△",FD$15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6" s="29" t="str">
        <f ca="1">IF(OR(FE$9="×",FE$110="×",FE$110="△",FE$15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6" s="29" t="str">
        <f ca="1">IF(OR(FF$9="×",FF$110="×",FF$110="△",FF$15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6" s="29" t="str">
        <f ca="1">IF(OR(FG$9="×",FG$110="×",FG$110="△",FG$15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6" s="29" t="str">
        <f ca="1">IF(OR(FH$9="×",FH$110="×",FH$110="△",FH$15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6" s="29" t="str">
        <f ca="1">IF(OR(FI$9="×",FI$110="×",FI$110="△",FI$15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6" s="29" t="str">
        <f ca="1">IF(OR(FJ$9="×",FJ$110="×",FJ$110="△",FJ$15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6" s="28" t="str">
        <f ca="1">IF(OR(FK$9="×",FK$110="×",FK$110="△",FK$15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6" s="29" t="str">
        <f ca="1">IF(OR(FL$9="×",FL$110="×",FL$110="△",FL$15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6" s="29" t="str">
        <f ca="1">IF(OR(FM$9="×",FM$110="×",FM$110="△",FM$15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6" s="30" t="str">
        <f ca="1">IF(OR(FN$9="×",FN$110="×",FN$110="△",FN$15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6" s="29" t="str">
        <f ca="1">IF(OR(FO$9="×",FO$110="×",FO$110="△",FO$15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6" s="29" t="str">
        <f ca="1">IF(OR(FP$9="×",FP$110="×",FP$110="△",FP$15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6" s="29" t="str">
        <f ca="1">IF(OR(FQ$9="×",FQ$110="×",FQ$110="△",FQ$15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6" s="29" t="str">
        <f ca="1">IF(OR(FR$9="×",FR$110="×",FR$110="△",FR$15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6" s="28" t="str">
        <f ca="1">IF(OR(FS$9="×",FS$110="×",FS$110="△",FS$15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6" s="29" t="str">
        <f ca="1">IF(OR(FT$9="×",FT$110="×",FT$110="△",FT$15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6" s="29" t="str">
        <f ca="1">IF(OR(FU$9="×",FU$110="×",FU$110="△",FU$15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6" s="30" t="str">
        <f ca="1">IF(OR(FV$9="×",FV$110="×",FV$110="△",FV$15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6" s="29" t="str">
        <f ca="1">IF(OR(FW$9="×",FW$110="×",FW$110="△",FW$15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6" s="29" t="str">
        <f ca="1">IF(OR(FX$9="×",FX$110="×",FX$110="△",FX$15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6" s="37" t="str">
        <f ca="1">IF(OR(FY$9="×",FY$110="×",FY$110="△",FY$15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7" spans="1:181">
      <c r="A17" s="16"/>
      <c r="B17" s="72" t="s">
        <v>96</v>
      </c>
      <c r="C17" s="73"/>
      <c r="D17" s="11" t="s">
        <v>158</v>
      </c>
      <c r="E17" s="10" t="str">
        <f>INDEX(施設情報!$D$1:$D$1000,MATCH(D17,施設情報!$C$1:$C$1000,0))</f>
        <v>1</v>
      </c>
      <c r="F17" s="11"/>
      <c r="G17" s="8" t="str">
        <f t="shared" si="8"/>
        <v>008-46391</v>
      </c>
      <c r="H17" s="10" t="str">
        <f t="shared" si="14"/>
        <v>008-46392</v>
      </c>
      <c r="I17" s="10" t="str">
        <f t="shared" si="9"/>
        <v>008-46393</v>
      </c>
      <c r="J17" s="10" t="str">
        <f t="shared" si="10"/>
        <v>008-46394</v>
      </c>
      <c r="K17" s="10" t="str">
        <f t="shared" si="11"/>
        <v>008-46395</v>
      </c>
      <c r="L17" s="10" t="str">
        <f t="shared" si="12"/>
        <v>008-46396</v>
      </c>
      <c r="M17" s="10" t="str">
        <f t="shared" si="13"/>
        <v>008-46397</v>
      </c>
      <c r="N17"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$112="×"),"△","〇")))</f>
        <v>△</v>
      </c>
      <c r="O17"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$112="×"),"△","〇")))</f>
        <v>△</v>
      </c>
      <c r="P17"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$112="×"),"△","〇")))</f>
        <v>△</v>
      </c>
      <c r="Q17"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$112="×"),"△","〇")))</f>
        <v>△</v>
      </c>
      <c r="R17"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$112="×"),"△","〇")))</f>
        <v>△</v>
      </c>
      <c r="S17"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$112="×"),"△","〇")))</f>
        <v>△</v>
      </c>
      <c r="T17"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$112="×"),"△","〇")))</f>
        <v>△</v>
      </c>
      <c r="U17"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$112="×"),"△","〇")))</f>
        <v>×</v>
      </c>
      <c r="V17"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$112="×"),"△","〇")))</f>
        <v>×</v>
      </c>
      <c r="W17"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$112="×"),"△","〇")))</f>
        <v>×</v>
      </c>
      <c r="X17"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$112="×"),"△","〇")))</f>
        <v>×</v>
      </c>
      <c r="Y17"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$112="×"),"△","〇")))</f>
        <v>×</v>
      </c>
      <c r="Z17"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$112="×"),"△","〇")))</f>
        <v>×</v>
      </c>
      <c r="AA17"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$112="×"),"△","〇")))</f>
        <v>×</v>
      </c>
      <c r="AB17"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$112="×"),"△","〇")))</f>
        <v>×</v>
      </c>
      <c r="AC17"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$112="×"),"△","〇")))</f>
        <v>×</v>
      </c>
      <c r="AD17"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$112="×"),"△","〇")))</f>
        <v>×</v>
      </c>
      <c r="AE17"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$112="×"),"△","〇")))</f>
        <v>×</v>
      </c>
      <c r="AF17"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$112="×"),"△","〇")))</f>
        <v>×</v>
      </c>
      <c r="AG17"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$112="×"),"△","〇")))</f>
        <v>×</v>
      </c>
      <c r="AH17"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$112="×"),"△","〇")))</f>
        <v>×</v>
      </c>
      <c r="AI17"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$112="×"),"△","〇")))</f>
        <v>△</v>
      </c>
      <c r="AJ17"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$112="×"),"△","〇")))</f>
        <v>△</v>
      </c>
      <c r="AK17"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$112="×"),"△","〇")))</f>
        <v>△</v>
      </c>
      <c r="AL17"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$112="×"),"△","〇")))</f>
        <v>△</v>
      </c>
      <c r="AM17"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$112="×"),"△","〇")))</f>
        <v>△</v>
      </c>
      <c r="AN17"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$112="×"),"△","〇")))</f>
        <v>△</v>
      </c>
      <c r="AO17"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$112="×"),"△","〇")))</f>
        <v>△</v>
      </c>
      <c r="AP17"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$112="×"),"△","〇")))</f>
        <v>△</v>
      </c>
      <c r="AQ17"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$112="×"),"△","〇")))</f>
        <v>△</v>
      </c>
      <c r="AR17"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$112="×"),"△","〇")))</f>
        <v>△</v>
      </c>
      <c r="AS17"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$112="×"),"△","〇")))</f>
        <v>×</v>
      </c>
      <c r="AT17"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$112="×"),"△","〇")))</f>
        <v>×</v>
      </c>
      <c r="AU17"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$112="×"),"△","〇")))</f>
        <v>×</v>
      </c>
      <c r="AV17"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$112="×"),"△","〇")))</f>
        <v>×</v>
      </c>
      <c r="AW17"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$112="×"),"△","〇")))</f>
        <v>×</v>
      </c>
      <c r="AX17"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$112="×"),"△","〇")))</f>
        <v>×</v>
      </c>
      <c r="AY17"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$112="×"),"△","〇")))</f>
        <v>×</v>
      </c>
      <c r="AZ17"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$112="×"),"△","〇")))</f>
        <v>×</v>
      </c>
      <c r="BA17"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$112="×"),"△","〇")))</f>
        <v>×</v>
      </c>
      <c r="BB17"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$112="×"),"△","〇")))</f>
        <v>×</v>
      </c>
      <c r="BC17"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$112="×"),"△","〇")))</f>
        <v>×</v>
      </c>
      <c r="BD17"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$112="×"),"△","〇")))</f>
        <v>×</v>
      </c>
      <c r="BE17"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$112="×"),"△","〇")))</f>
        <v>×</v>
      </c>
      <c r="BF17"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$112="×"),"△","〇")))</f>
        <v>×</v>
      </c>
      <c r="BG17"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$112="×"),"△","〇")))</f>
        <v>△</v>
      </c>
      <c r="BH17"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$112="×"),"△","〇")))</f>
        <v>△</v>
      </c>
      <c r="BI17"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$112="×"),"△","〇")))</f>
        <v>△</v>
      </c>
      <c r="BJ17"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$112="×"),"△","〇")))</f>
        <v>△</v>
      </c>
      <c r="BK17"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$112="×"),"△","〇")))</f>
        <v>△</v>
      </c>
      <c r="BL17"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$112="×"),"△","〇")))</f>
        <v>△</v>
      </c>
      <c r="BM17"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$112="×"),"△","〇")))</f>
        <v>△</v>
      </c>
      <c r="BN17"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$112="×"),"△","〇")))</f>
        <v>△</v>
      </c>
      <c r="BO17"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$112="×"),"△","〇")))</f>
        <v>△</v>
      </c>
      <c r="BP17"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$112="×"),"△","〇")))</f>
        <v>△</v>
      </c>
      <c r="BQ17"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$112="×"),"△","〇")))</f>
        <v>×</v>
      </c>
      <c r="BR17"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$112="×"),"△","〇")))</f>
        <v>×</v>
      </c>
      <c r="BS17"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$112="×"),"△","〇")))</f>
        <v>×</v>
      </c>
      <c r="BT17"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$112="×"),"△","〇")))</f>
        <v>×</v>
      </c>
      <c r="BU17"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$112="×"),"△","〇")))</f>
        <v>×</v>
      </c>
      <c r="BV17"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$112="×"),"△","〇")))</f>
        <v>×</v>
      </c>
      <c r="BW17"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$112="×"),"△","〇")))</f>
        <v>×</v>
      </c>
      <c r="BX17"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$112="×"),"△","〇")))</f>
        <v>×</v>
      </c>
      <c r="BY17"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$112="×"),"△","〇")))</f>
        <v>×</v>
      </c>
      <c r="BZ17"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$112="×"),"△","〇")))</f>
        <v>×</v>
      </c>
      <c r="CA17"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$112="×"),"△","〇")))</f>
        <v>×</v>
      </c>
      <c r="CB17"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$112="×"),"△","〇")))</f>
        <v>×</v>
      </c>
      <c r="CC17"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$112="×"),"△","〇")))</f>
        <v>×</v>
      </c>
      <c r="CD17"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$112="×"),"△","〇")))</f>
        <v>×</v>
      </c>
      <c r="CE17"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$112="×"),"△","〇")))</f>
        <v>△</v>
      </c>
      <c r="CF17"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$112="×"),"△","〇")))</f>
        <v>△</v>
      </c>
      <c r="CG17"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$112="×"),"△","〇")))</f>
        <v>△</v>
      </c>
      <c r="CH17"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$112="×"),"△","〇")))</f>
        <v>△</v>
      </c>
      <c r="CI17"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$112="×"),"△","〇")))</f>
        <v>△</v>
      </c>
      <c r="CJ17"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$112="×"),"△","〇")))</f>
        <v>△</v>
      </c>
      <c r="CK17"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$112="×"),"△","〇")))</f>
        <v>△</v>
      </c>
      <c r="CL17"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$112="×"),"△","〇")))</f>
        <v>△</v>
      </c>
      <c r="CM17"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$112="×"),"△","〇")))</f>
        <v>△</v>
      </c>
      <c r="CN17"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$112="×"),"△","〇")))</f>
        <v>△</v>
      </c>
      <c r="CO17"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$112="×"),"△","〇")))</f>
        <v>×</v>
      </c>
      <c r="CP17"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$112="×"),"△","〇")))</f>
        <v>×</v>
      </c>
      <c r="CQ17"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$112="×"),"△","〇")))</f>
        <v>×</v>
      </c>
      <c r="CR17"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$112="×"),"△","〇")))</f>
        <v>×</v>
      </c>
      <c r="CS17"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$112="×"),"△","〇")))</f>
        <v>×</v>
      </c>
      <c r="CT17"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$112="×"),"△","〇")))</f>
        <v>×</v>
      </c>
      <c r="CU17"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$112="×"),"△","〇")))</f>
        <v>×</v>
      </c>
      <c r="CV17"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$112="×"),"△","〇")))</f>
        <v>×</v>
      </c>
      <c r="CW17"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$112="×"),"△","〇")))</f>
        <v>×</v>
      </c>
      <c r="CX17"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$112="×"),"△","〇")))</f>
        <v>×</v>
      </c>
      <c r="CY17"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$112="×"),"△","〇")))</f>
        <v>×</v>
      </c>
      <c r="CZ17"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$112="×"),"△","〇")))</f>
        <v>×</v>
      </c>
      <c r="DA17"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$112="×"),"△","〇")))</f>
        <v>×</v>
      </c>
      <c r="DB17"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$112="×"),"△","〇")))</f>
        <v>×</v>
      </c>
      <c r="DC17"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$112="×"),"△","〇")))</f>
        <v>△</v>
      </c>
      <c r="DD17"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$112="×"),"△","〇")))</f>
        <v>△</v>
      </c>
      <c r="DE17"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$112="×"),"△","〇")))</f>
        <v>△</v>
      </c>
      <c r="DF17"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$112="×"),"△","〇")))</f>
        <v>△</v>
      </c>
      <c r="DG17"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$112="×"),"△","〇")))</f>
        <v>△</v>
      </c>
      <c r="DH17"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$112="×"),"△","〇")))</f>
        <v>△</v>
      </c>
      <c r="DI17"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$112="×"),"△","〇")))</f>
        <v>△</v>
      </c>
      <c r="DJ17"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$112="×"),"△","〇")))</f>
        <v>△</v>
      </c>
      <c r="DK17"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$112="×"),"△","〇")))</f>
        <v>△</v>
      </c>
      <c r="DL17"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$112="×"),"△","〇")))</f>
        <v>△</v>
      </c>
      <c r="DM17"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$112="×"),"△","〇")))</f>
        <v>×</v>
      </c>
      <c r="DN17"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$112="×"),"△","〇")))</f>
        <v>×</v>
      </c>
      <c r="DO17"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$112="×"),"△","〇")))</f>
        <v>×</v>
      </c>
      <c r="DP17"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$112="×"),"△","〇")))</f>
        <v>×</v>
      </c>
      <c r="DQ17"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$112="×"),"△","〇")))</f>
        <v>×</v>
      </c>
      <c r="DR17"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$112="×"),"△","〇")))</f>
        <v>×</v>
      </c>
      <c r="DS17"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$112="×"),"△","〇")))</f>
        <v>×</v>
      </c>
      <c r="DT17"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$112="×"),"△","〇")))</f>
        <v>×</v>
      </c>
      <c r="DU17"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$112="×"),"△","〇")))</f>
        <v>×</v>
      </c>
      <c r="DV17"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$112="×"),"△","〇")))</f>
        <v>×</v>
      </c>
      <c r="DW17"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$112="×"),"△","〇")))</f>
        <v>×</v>
      </c>
      <c r="DX17"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$112="×"),"△","〇")))</f>
        <v>×</v>
      </c>
      <c r="DY17"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$112="×"),"△","〇")))</f>
        <v>×</v>
      </c>
      <c r="DZ17"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$112="×"),"△","〇")))</f>
        <v>×</v>
      </c>
      <c r="EA17"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$112="×"),"△","〇")))</f>
        <v>△</v>
      </c>
      <c r="EB17"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$112="×"),"△","〇")))</f>
        <v>△</v>
      </c>
      <c r="EC17"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$112="×"),"△","〇")))</f>
        <v>△</v>
      </c>
      <c r="ED17"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$112="×"),"△","〇")))</f>
        <v>×</v>
      </c>
      <c r="EE17"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$112="×"),"△","〇")))</f>
        <v>×</v>
      </c>
      <c r="EF17"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$112="×"),"△","〇")))</f>
        <v>×</v>
      </c>
      <c r="EG17"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$112="×"),"△","〇")))</f>
        <v>×</v>
      </c>
      <c r="EH17"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$112="×"),"△","〇")))</f>
        <v>×</v>
      </c>
      <c r="EI17"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$112="×"),"△","〇")))</f>
        <v>×</v>
      </c>
      <c r="EJ17"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$112="×"),"△","〇")))</f>
        <v>×</v>
      </c>
      <c r="EK17"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$112="×"),"△","〇")))</f>
        <v>×</v>
      </c>
      <c r="EL17"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$112="×"),"△","〇")))</f>
        <v>×</v>
      </c>
      <c r="EM17"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$112="×"),"△","〇")))</f>
        <v>×</v>
      </c>
      <c r="EN17"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$112="×"),"△","〇")))</f>
        <v>×</v>
      </c>
      <c r="EO17"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$112="×"),"△","〇")))</f>
        <v>×</v>
      </c>
      <c r="EP17"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$112="×"),"△","〇")))</f>
        <v>×</v>
      </c>
      <c r="EQ17"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$112="×"),"△","〇")))</f>
        <v>×</v>
      </c>
      <c r="ER17"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$112="×"),"△","〇")))</f>
        <v>×</v>
      </c>
      <c r="ES17"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$112="×"),"△","〇")))</f>
        <v>×</v>
      </c>
      <c r="ET17"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$112="×"),"△","〇")))</f>
        <v>×</v>
      </c>
      <c r="EU17"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$112="×"),"△","〇")))</f>
        <v>×</v>
      </c>
      <c r="EV17"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$112="×"),"△","〇")))</f>
        <v>×</v>
      </c>
      <c r="EW17"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$112="×"),"△","〇")))</f>
        <v>×</v>
      </c>
      <c r="EX17"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$112="×"),"△","〇")))</f>
        <v>×</v>
      </c>
      <c r="EY17"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$112="×"),"△","〇")))</f>
        <v>×</v>
      </c>
      <c r="EZ17"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$112="×"),"△","〇")))</f>
        <v>×</v>
      </c>
      <c r="FA17"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$112="×"),"△","〇")))</f>
        <v>×</v>
      </c>
      <c r="FB17"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$112="×"),"△","〇")))</f>
        <v>×</v>
      </c>
      <c r="FC17"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$112="×"),"△","〇")))</f>
        <v>×</v>
      </c>
      <c r="FD17"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$112="×"),"△","〇")))</f>
        <v>×</v>
      </c>
      <c r="FE17"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$112="×"),"△","〇")))</f>
        <v>×</v>
      </c>
      <c r="FF17"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$112="×"),"△","〇")))</f>
        <v>×</v>
      </c>
      <c r="FG17"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$112="×"),"△","〇")))</f>
        <v>×</v>
      </c>
      <c r="FH17"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$112="×"),"△","〇")))</f>
        <v>×</v>
      </c>
      <c r="FI17"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$112="×"),"△","〇")))</f>
        <v>×</v>
      </c>
      <c r="FJ17"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$112="×"),"△","〇")))</f>
        <v>×</v>
      </c>
      <c r="FK17"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$112="×"),"△","〇")))</f>
        <v>×</v>
      </c>
      <c r="FL17"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$112="×"),"△","〇")))</f>
        <v>×</v>
      </c>
      <c r="FM17"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$112="×"),"△","〇")))</f>
        <v>×</v>
      </c>
      <c r="FN17"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$112="×"),"△","〇")))</f>
        <v>×</v>
      </c>
      <c r="FO17"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$112="×"),"△","〇")))</f>
        <v>×</v>
      </c>
      <c r="FP17"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$112="×"),"△","〇")))</f>
        <v>×</v>
      </c>
      <c r="FQ17"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$112="×"),"△","〇")))</f>
        <v>×</v>
      </c>
      <c r="FR17"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$112="×"),"△","〇")))</f>
        <v>×</v>
      </c>
      <c r="FS17"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$112="×"),"△","〇")))</f>
        <v>×</v>
      </c>
      <c r="FT17"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$112="×"),"△","〇")))</f>
        <v>×</v>
      </c>
      <c r="FU17"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$112="×"),"△","〇")))</f>
        <v>×</v>
      </c>
      <c r="FV17"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$112="×"),"△","〇")))</f>
        <v>×</v>
      </c>
      <c r="FW17"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$112="×"),"△","〇")))</f>
        <v>×</v>
      </c>
      <c r="FX17"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$112="×"),"△","〇")))</f>
        <v>×</v>
      </c>
      <c r="FY17"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$112="×"),"△","〇")))</f>
        <v>×</v>
      </c>
    </row>
    <row r="18" spans="1:181">
      <c r="A18" s="16"/>
      <c r="B18" s="72" t="s">
        <v>91</v>
      </c>
      <c r="C18" s="73"/>
      <c r="D18" s="11" t="s">
        <v>159</v>
      </c>
      <c r="E18" s="10" t="str">
        <f>INDEX(施設情報!$D$1:$D$1000,MATCH(D18,施設情報!$C$1:$C$1000,0))</f>
        <v>1</v>
      </c>
      <c r="F18" s="11" t="s">
        <v>275</v>
      </c>
      <c r="G18" s="8" t="str">
        <f t="shared" si="8"/>
        <v>009-46391</v>
      </c>
      <c r="H18" s="10" t="str">
        <f t="shared" si="14"/>
        <v>009-46392</v>
      </c>
      <c r="I18" s="10" t="str">
        <f t="shared" si="9"/>
        <v>009-46393</v>
      </c>
      <c r="J18" s="10" t="str">
        <f t="shared" si="10"/>
        <v>009-46394</v>
      </c>
      <c r="K18" s="10" t="str">
        <f t="shared" si="11"/>
        <v>009-46395</v>
      </c>
      <c r="L18" s="10" t="str">
        <f t="shared" si="12"/>
        <v>009-46396</v>
      </c>
      <c r="M18" s="10" t="str">
        <f t="shared" si="13"/>
        <v>009-46397</v>
      </c>
      <c r="N18"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8"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8"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8"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8"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8"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8"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8"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8"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8"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8"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8"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8"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8"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8"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8"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8"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8"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8"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8"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8"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8"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8"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8"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8"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8"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8"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8"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8"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8"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8"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8"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8"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8"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〇</v>
      </c>
      <c r="AV18"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〇</v>
      </c>
      <c r="AW18"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〇</v>
      </c>
      <c r="AX18"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〇</v>
      </c>
      <c r="AY18"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〇</v>
      </c>
      <c r="AZ18"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〇</v>
      </c>
      <c r="BA18"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〇</v>
      </c>
      <c r="BB18"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〇</v>
      </c>
      <c r="BC18"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8"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8"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8"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8"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8"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8"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8"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8"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8"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8"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8"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8"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8"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8"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8"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8"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8"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8"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8"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8"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8"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8"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8"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8"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8"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8"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8"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8"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8"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8"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8"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8"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8"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8"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8"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8"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8"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8"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8"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8"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8"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8"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8"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8"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8"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8"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8"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8"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8"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8"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8"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8"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8"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8"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8"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8"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8"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8"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8"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8"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8"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8"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8"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8"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8"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8"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8"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8"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8"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8"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8"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8"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8"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8"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8"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8"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8"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8"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8"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8"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8"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8"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8"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8"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8"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8"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8"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8"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8"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8"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8"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8"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8"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8"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8"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8"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8"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8"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8"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8"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8"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8"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8"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8"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8"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8"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8"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8"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8"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8"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8"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8"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8"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8"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8"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8"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8"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8"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8"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8"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8"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8"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8"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8"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8"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8"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9" spans="1:181">
      <c r="A19" s="16"/>
      <c r="B19" s="72" t="s">
        <v>414</v>
      </c>
      <c r="C19" s="73"/>
      <c r="D19" s="11" t="s">
        <v>407</v>
      </c>
      <c r="E19" s="10" t="str">
        <f>INDEX(施設情報!$D$1:$D$1000,MATCH(D19,施設情報!$C$1:$C$1000,0))</f>
        <v>1</v>
      </c>
      <c r="F19" s="11" t="s">
        <v>275</v>
      </c>
      <c r="G19" s="8" t="str">
        <f t="shared" si="8"/>
        <v>010-46391</v>
      </c>
      <c r="H19" s="10" t="str">
        <f t="shared" si="14"/>
        <v>010-46392</v>
      </c>
      <c r="I19" s="10" t="str">
        <f t="shared" si="9"/>
        <v>010-46393</v>
      </c>
      <c r="J19" s="10" t="str">
        <f t="shared" si="10"/>
        <v>010-46394</v>
      </c>
      <c r="K19" s="10" t="str">
        <f t="shared" si="11"/>
        <v>010-46395</v>
      </c>
      <c r="L19" s="10" t="str">
        <f t="shared" si="12"/>
        <v>010-46396</v>
      </c>
      <c r="M19" s="10" t="str">
        <f t="shared" si="13"/>
        <v>010-46397</v>
      </c>
      <c r="N19"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9"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9"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9"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9"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9"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9"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9"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9"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9"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19"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19"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19"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19"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19"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19"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19"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19"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9"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9"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9"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9"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9"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9"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9"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9"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9"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9"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9"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9"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9"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9"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9"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9"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9"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9"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9"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9"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9"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9"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9"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9"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9"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9"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9"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9"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9"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9"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9"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9"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9"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9"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9"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9"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9"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9"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9"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9"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19"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19"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19"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19"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19"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19"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19"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19"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9"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9"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9"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9"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9"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9"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9"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9"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9"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9"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9"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9"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9"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9"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9"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9"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19"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19"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19"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19"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19"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19"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19"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19"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9"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9"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9"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9"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9"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9"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9"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9"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9"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9"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9"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9"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9"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9"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9"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9"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19"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19"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19"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19"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19"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19"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19"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19"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9"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9"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9"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9"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9"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9"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9"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9"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9"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9"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9"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9"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9"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9"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9"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9"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9"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9"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9"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9"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9"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9"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9"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9"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9"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9"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9"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9"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9"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9"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9"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9"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9"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9"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9"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9"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9"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9"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9"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9"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9"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9"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9"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9"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9"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9"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9"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9"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9"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9"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9"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9"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9"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9"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0" spans="1:181">
      <c r="A20" s="16"/>
      <c r="B20" s="72" t="s">
        <v>415</v>
      </c>
      <c r="C20" s="73"/>
      <c r="D20" s="11" t="s">
        <v>406</v>
      </c>
      <c r="E20" s="10" t="str">
        <f>INDEX(施設情報!$D$1:$D$1000,MATCH(D20,施設情報!$C$1:$C$1000,0))</f>
        <v>1</v>
      </c>
      <c r="F20" s="11" t="s">
        <v>275</v>
      </c>
      <c r="G20" s="8" t="str">
        <f t="shared" si="8"/>
        <v>011-46391</v>
      </c>
      <c r="H20" s="10" t="str">
        <f t="shared" si="14"/>
        <v>011-46392</v>
      </c>
      <c r="I20" s="10" t="str">
        <f t="shared" si="9"/>
        <v>011-46393</v>
      </c>
      <c r="J20" s="10" t="str">
        <f t="shared" si="10"/>
        <v>011-46394</v>
      </c>
      <c r="K20" s="10" t="str">
        <f t="shared" si="11"/>
        <v>011-46395</v>
      </c>
      <c r="L20" s="10" t="str">
        <f t="shared" si="12"/>
        <v>011-46396</v>
      </c>
      <c r="M20" s="10" t="str">
        <f t="shared" si="13"/>
        <v>011-46397</v>
      </c>
      <c r="N20"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0"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0"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0"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0"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0"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0"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0"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0"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0"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0"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0"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0"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0"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0"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0"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0"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0"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0"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0"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0"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0"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0"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0"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0"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0"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0"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0"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0"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0"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0"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0"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0"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0"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0"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0"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0"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0"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0"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0"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0"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0"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0"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0"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0"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0"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0"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0"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0"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0"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0"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0"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0"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0"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0"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0"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0"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0"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0"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0"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0"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0"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0"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0"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0"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0"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0"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0"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0"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0"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0"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0"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0"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0"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0"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0"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0"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0"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0"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0"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0"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0"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0"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0"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0"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0"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0"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0"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0"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0"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0"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0"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0"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0"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0"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0"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0"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0"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0"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0"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0"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0"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0"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0"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0"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0"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0"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0"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0"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0"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0"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0"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0"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0"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0"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0"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0"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0"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0"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0"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0"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0"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0"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0"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0"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0"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0"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0"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0"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0"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0"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0"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0"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0"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0"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0"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0"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0"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0"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0"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0"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0"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0"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0"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0"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0"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0"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0"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0"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0"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0"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0"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0"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0"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0"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0"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0"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0"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0"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0"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0"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0"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0"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0"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0"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0"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0"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0"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1" spans="1:181">
      <c r="A21" s="16"/>
      <c r="B21" s="72" t="s">
        <v>416</v>
      </c>
      <c r="C21" s="73"/>
      <c r="D21" s="11" t="s">
        <v>162</v>
      </c>
      <c r="E21" s="10" t="str">
        <f>INDEX(施設情報!$D$1:$D$1000,MATCH(D21,施設情報!$C$1:$C$1000,0))</f>
        <v>1</v>
      </c>
      <c r="F21" s="11" t="s">
        <v>275</v>
      </c>
      <c r="G21" s="8" t="str">
        <f t="shared" si="8"/>
        <v>012-46391</v>
      </c>
      <c r="H21" s="10" t="str">
        <f t="shared" si="14"/>
        <v>012-46392</v>
      </c>
      <c r="I21" s="10" t="str">
        <f t="shared" si="9"/>
        <v>012-46393</v>
      </c>
      <c r="J21" s="10" t="str">
        <f t="shared" si="10"/>
        <v>012-46394</v>
      </c>
      <c r="K21" s="10" t="str">
        <f t="shared" si="11"/>
        <v>012-46395</v>
      </c>
      <c r="L21" s="10" t="str">
        <f t="shared" si="12"/>
        <v>012-46396</v>
      </c>
      <c r="M21" s="10" t="str">
        <f t="shared" si="13"/>
        <v>012-46397</v>
      </c>
      <c r="N21" s="36" t="str">
        <f ca="1">IF(OR(N$9="×"),"×",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1" s="29" t="str">
        <f ca="1">IF(OR(O$9="×"),"×",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1" s="29" t="str">
        <f ca="1">IF(OR(P$9="×"),"×",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1" s="29" t="str">
        <f ca="1">IF(OR(Q$9="×"),"×",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1" s="29" t="str">
        <f ca="1">IF(OR(R$9="×"),"×",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1" s="29" t="str">
        <f ca="1">IF(OR(S$9="×"),"×",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1" s="29" t="str">
        <f ca="1">IF(OR(T$9="×"),"×",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1" s="29" t="str">
        <f ca="1">IF(OR(U$9="×"),"×",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1" s="29" t="str">
        <f ca="1">IF(OR(V$9="×"),"×",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1" s="28" t="str">
        <f ca="1">IF(OR(W$9="×"),"×",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1" s="29" t="str">
        <f ca="1">IF(OR(X$9="×"),"×",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1" s="29" t="str">
        <f ca="1">IF(OR(Y$9="×"),"×",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1" s="30" t="str">
        <f ca="1">IF(OR(Z$9="×"),"×",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1" s="29" t="str">
        <f ca="1">IF(OR(AA$9="×"),"×",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1" s="29" t="str">
        <f ca="1">IF(OR(AB$9="×"),"×",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1" s="29" t="str">
        <f ca="1">IF(OR(AC$9="×"),"×",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1" s="29" t="str">
        <f ca="1">IF(OR(AD$9="×"),"×",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1" s="28" t="str">
        <f ca="1">IF(OR(AE$9="×"),"×",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1" s="29" t="str">
        <f ca="1">IF(OR(AF$9="×"),"×",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1" s="29" t="str">
        <f ca="1">IF(OR(AG$9="×"),"×",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1" s="30" t="str">
        <f ca="1">IF(OR(AH$9="×"),"×",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1" s="29" t="str">
        <f ca="1">IF(OR(AI$9="×"),"×",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1" s="29" t="str">
        <f ca="1">IF(OR(AJ$9="×"),"×",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1" s="37" t="str">
        <f ca="1">IF(OR(AK$9="×"),"×",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1" s="36" t="str">
        <f ca="1">IF(OR(AL$9="×"),"×",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1" s="29" t="str">
        <f ca="1">IF(OR(AM$9="×"),"×",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1" s="29" t="str">
        <f ca="1">IF(OR(AN$9="×"),"×",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1" s="29" t="str">
        <f ca="1">IF(OR(AO$9="×"),"×",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1" s="29" t="str">
        <f ca="1">IF(OR(AP$9="×"),"×",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1" s="29" t="str">
        <f ca="1">IF(OR(AQ$9="×"),"×",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1" s="29" t="str">
        <f ca="1">IF(OR(AR$9="×"),"×",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1" s="29" t="str">
        <f ca="1">IF(OR(AS$9="×"),"×",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1" s="29" t="str">
        <f ca="1">IF(OR(AT$9="×"),"×",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1" s="28" t="str">
        <f ca="1">IF(OR(AU$9="×"),"×",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1" s="29" t="str">
        <f ca="1">IF(OR(AV$9="×"),"×",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1" s="29" t="str">
        <f ca="1">IF(OR(AW$9="×"),"×",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1" s="30" t="str">
        <f ca="1">IF(OR(AX$9="×"),"×",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1" s="29" t="str">
        <f ca="1">IF(OR(AY$9="×"),"×",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1" s="29" t="str">
        <f ca="1">IF(OR(AZ$9="×"),"×",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1" s="29" t="str">
        <f ca="1">IF(OR(BA$9="×"),"×",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1" s="29" t="str">
        <f ca="1">IF(OR(BB$9="×"),"×",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1" s="28" t="str">
        <f ca="1">IF(OR(BC$9="×"),"×",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1" s="29" t="str">
        <f ca="1">IF(OR(BD$9="×"),"×",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1" s="29" t="str">
        <f ca="1">IF(OR(BE$9="×"),"×",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1" s="30" t="str">
        <f ca="1">IF(OR(BF$9="×"),"×",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1" s="29" t="str">
        <f ca="1">IF(OR(BG$9="×"),"×",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1" s="29" t="str">
        <f ca="1">IF(OR(BH$9="×"),"×",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1" s="37" t="str">
        <f ca="1">IF(OR(BI$9="×"),"×",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1" s="36" t="str">
        <f ca="1">IF(OR(BJ$9="×"),"×",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1" s="29" t="str">
        <f ca="1">IF(OR(BK$9="×"),"×",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1" s="29" t="str">
        <f ca="1">IF(OR(BL$9="×"),"×",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1" s="29" t="str">
        <f ca="1">IF(OR(BM$9="×"),"×",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1" s="29" t="str">
        <f ca="1">IF(OR(BN$9="×"),"×",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1" s="29" t="str">
        <f ca="1">IF(OR(BO$9="×"),"×",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1" s="29" t="str">
        <f ca="1">IF(OR(BP$9="×"),"×",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1" s="29" t="str">
        <f ca="1">IF(OR(BQ$9="×"),"×",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1" s="29" t="str">
        <f ca="1">IF(OR(BR$9="×"),"×",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1" s="28" t="str">
        <f ca="1">IF(OR(BS$9="×"),"×",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1" s="29" t="str">
        <f ca="1">IF(OR(BT$9="×"),"×",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1" s="29" t="str">
        <f ca="1">IF(OR(BU$9="×"),"×",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1" s="30" t="str">
        <f ca="1">IF(OR(BV$9="×"),"×",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1" s="29" t="str">
        <f ca="1">IF(OR(BW$9="×"),"×",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1" s="29" t="str">
        <f ca="1">IF(OR(BX$9="×"),"×",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1" s="29" t="str">
        <f ca="1">IF(OR(BY$9="×"),"×",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1" s="29" t="str">
        <f ca="1">IF(OR(BZ$9="×"),"×",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1" s="28" t="str">
        <f ca="1">IF(OR(CA$9="×"),"×",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1" s="29" t="str">
        <f ca="1">IF(OR(CB$9="×"),"×",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1" s="29" t="str">
        <f ca="1">IF(OR(CC$9="×"),"×",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1" s="30" t="str">
        <f ca="1">IF(OR(CD$9="×"),"×",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1" s="29" t="str">
        <f ca="1">IF(OR(CE$9="×"),"×",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1" s="29" t="str">
        <f ca="1">IF(OR(CF$9="×"),"×",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1" s="37" t="str">
        <f ca="1">IF(OR(CG$9="×"),"×",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1" s="36" t="str">
        <f ca="1">IF(OR(CH$9="×"),"×",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1" s="29" t="str">
        <f ca="1">IF(OR(CI$9="×"),"×",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1" s="29" t="str">
        <f ca="1">IF(OR(CJ$9="×"),"×",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1" s="29" t="str">
        <f ca="1">IF(OR(CK$9="×"),"×",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1" s="29" t="str">
        <f ca="1">IF(OR(CL$9="×"),"×",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1" s="29" t="str">
        <f ca="1">IF(OR(CM$9="×"),"×",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1" s="29" t="str">
        <f ca="1">IF(OR(CN$9="×"),"×",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1" s="29" t="str">
        <f ca="1">IF(OR(CO$9="×"),"×",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1" s="29" t="str">
        <f ca="1">IF(OR(CP$9="×"),"×",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1" s="28" t="str">
        <f ca="1">IF(OR(CQ$9="×"),"×",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1" s="29" t="str">
        <f ca="1">IF(OR(CR$9="×"),"×",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1" s="29" t="str">
        <f ca="1">IF(OR(CS$9="×"),"×",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1" s="30" t="str">
        <f ca="1">IF(OR(CT$9="×"),"×",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1" s="29" t="str">
        <f ca="1">IF(OR(CU$9="×"),"×",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1" s="29" t="str">
        <f ca="1">IF(OR(CV$9="×"),"×",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1" s="29" t="str">
        <f ca="1">IF(OR(CW$9="×"),"×",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1" s="29" t="str">
        <f ca="1">IF(OR(CX$9="×"),"×",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1" s="28" t="str">
        <f ca="1">IF(OR(CY$9="×"),"×",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1" s="29" t="str">
        <f ca="1">IF(OR(CZ$9="×"),"×",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1" s="29" t="str">
        <f ca="1">IF(OR(DA$9="×"),"×",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1" s="30" t="str">
        <f ca="1">IF(OR(DB$9="×"),"×",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1" s="29" t="str">
        <f ca="1">IF(OR(DC$9="×"),"×",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1" s="29" t="str">
        <f ca="1">IF(OR(DD$9="×"),"×",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1" s="37" t="str">
        <f ca="1">IF(OR(DE$9="×"),"×",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1" s="36" t="str">
        <f ca="1">IF(OR(DF$9="×"),"×",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1" s="29" t="str">
        <f ca="1">IF(OR(DG$9="×"),"×",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1" s="29" t="str">
        <f ca="1">IF(OR(DH$9="×"),"×",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1" s="29" t="str">
        <f ca="1">IF(OR(DI$9="×"),"×",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1" s="29" t="str">
        <f ca="1">IF(OR(DJ$9="×"),"×",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1" s="29" t="str">
        <f ca="1">IF(OR(DK$9="×"),"×",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1" s="29" t="str">
        <f ca="1">IF(OR(DL$9="×"),"×",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1" s="29" t="str">
        <f ca="1">IF(OR(DM$9="×"),"×",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1" s="29" t="str">
        <f ca="1">IF(OR(DN$9="×"),"×",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1" s="28" t="str">
        <f ca="1">IF(OR(DO$9="×"),"×",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1" s="29" t="str">
        <f ca="1">IF(OR(DP$9="×"),"×",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1" s="29" t="str">
        <f ca="1">IF(OR(DQ$9="×"),"×",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1" s="30" t="str">
        <f ca="1">IF(OR(DR$9="×"),"×",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1" s="29" t="str">
        <f ca="1">IF(OR(DS$9="×"),"×",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1" s="29" t="str">
        <f ca="1">IF(OR(DT$9="×"),"×",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1" s="29" t="str">
        <f ca="1">IF(OR(DU$9="×"),"×",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1" s="29" t="str">
        <f ca="1">IF(OR(DV$9="×"),"×",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1" s="28" t="str">
        <f ca="1">IF(OR(DW$9="×"),"×",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1" s="29" t="str">
        <f ca="1">IF(OR(DX$9="×"),"×",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1" s="29" t="str">
        <f ca="1">IF(OR(DY$9="×"),"×",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1" s="30" t="str">
        <f ca="1">IF(OR(DZ$9="×"),"×",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1" s="29" t="str">
        <f ca="1">IF(OR(EA$9="×"),"×",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1" s="29" t="str">
        <f ca="1">IF(OR(EB$9="×"),"×",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1" s="37" t="str">
        <f ca="1">IF(OR(EC$9="×"),"×",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1" s="36" t="str">
        <f ca="1">IF(OR(ED$9="×"),"×",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1" s="29" t="str">
        <f ca="1">IF(OR(EE$9="×"),"×",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1" s="29" t="str">
        <f ca="1">IF(OR(EF$9="×"),"×",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1" s="29" t="str">
        <f ca="1">IF(OR(EG$9="×"),"×",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1" s="29" t="str">
        <f ca="1">IF(OR(EH$9="×"),"×",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1" s="29" t="str">
        <f ca="1">IF(OR(EI$9="×"),"×",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1" s="29" t="str">
        <f ca="1">IF(OR(EJ$9="×"),"×",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1" s="29" t="str">
        <f ca="1">IF(OR(EK$9="×"),"×",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1" s="29" t="str">
        <f ca="1">IF(OR(EL$9="×"),"×",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1" s="28" t="str">
        <f ca="1">IF(OR(EM$9="×"),"×",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1" s="29" t="str">
        <f ca="1">IF(OR(EN$9="×"),"×",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1" s="29" t="str">
        <f ca="1">IF(OR(EO$9="×"),"×",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1" s="30" t="str">
        <f ca="1">IF(OR(EP$9="×"),"×",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1" s="29" t="str">
        <f ca="1">IF(OR(EQ$9="×"),"×",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1" s="29" t="str">
        <f ca="1">IF(OR(ER$9="×"),"×",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1" s="29" t="str">
        <f ca="1">IF(OR(ES$9="×"),"×",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1" s="29" t="str">
        <f ca="1">IF(OR(ET$9="×"),"×",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1" s="28" t="str">
        <f ca="1">IF(OR(EU$9="×"),"×",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1" s="29" t="str">
        <f ca="1">IF(OR(EV$9="×"),"×",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1" s="29" t="str">
        <f ca="1">IF(OR(EW$9="×"),"×",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1" s="30" t="str">
        <f ca="1">IF(OR(EX$9="×"),"×",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1" s="29" t="str">
        <f ca="1">IF(OR(EY$9="×"),"×",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1" s="29" t="str">
        <f ca="1">IF(OR(EZ$9="×"),"×",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1" s="37" t="str">
        <f ca="1">IF(OR(FA$9="×"),"×",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1" s="36" t="str">
        <f ca="1">IF(OR(FB$9="×"),"×",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1" s="29" t="str">
        <f ca="1">IF(OR(FC$9="×"),"×",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1" s="29" t="str">
        <f ca="1">IF(OR(FD$9="×"),"×",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1" s="29" t="str">
        <f ca="1">IF(OR(FE$9="×"),"×",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1" s="29" t="str">
        <f ca="1">IF(OR(FF$9="×"),"×",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1" s="29" t="str">
        <f ca="1">IF(OR(FG$9="×"),"×",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1" s="29" t="str">
        <f ca="1">IF(OR(FH$9="×"),"×",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1" s="29" t="str">
        <f ca="1">IF(OR(FI$9="×"),"×",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1" s="29" t="str">
        <f ca="1">IF(OR(FJ$9="×"),"×",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1" s="28" t="str">
        <f ca="1">IF(OR(FK$9="×"),"×",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1" s="29" t="str">
        <f ca="1">IF(OR(FL$9="×"),"×",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1" s="29" t="str">
        <f ca="1">IF(OR(FM$9="×"),"×",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1" s="30" t="str">
        <f ca="1">IF(OR(FN$9="×"),"×",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1" s="29" t="str">
        <f ca="1">IF(OR(FO$9="×"),"×",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1" s="29" t="str">
        <f ca="1">IF(OR(FP$9="×"),"×",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1" s="29" t="str">
        <f ca="1">IF(OR(FQ$9="×"),"×",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1" s="29" t="str">
        <f ca="1">IF(OR(FR$9="×"),"×",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1" s="28" t="str">
        <f ca="1">IF(OR(FS$9="×"),"×",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1" s="29" t="str">
        <f ca="1">IF(OR(FT$9="×"),"×",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1" s="29" t="str">
        <f ca="1">IF(OR(FU$9="×"),"×",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1" s="30" t="str">
        <f ca="1">IF(OR(FV$9="×"),"×",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1" s="29" t="str">
        <f ca="1">IF(OR(FW$9="×"),"×",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1" s="29" t="str">
        <f ca="1">IF(OR(FX$9="×"),"×",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1" s="37" t="str">
        <f ca="1">IF(OR(FY$9="×"),"×",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2" spans="1:181">
      <c r="A22" s="16"/>
      <c r="B22" s="72" t="s">
        <v>417</v>
      </c>
      <c r="C22" s="73"/>
      <c r="D22" s="11" t="s">
        <v>163</v>
      </c>
      <c r="E22" s="10" t="str">
        <f>INDEX(施設情報!$D$1:$D$1000,MATCH(D22,施設情報!$C$1:$C$1000,0))</f>
        <v>1</v>
      </c>
      <c r="F22" s="11" t="s">
        <v>275</v>
      </c>
      <c r="G22" s="8" t="str">
        <f t="shared" si="8"/>
        <v>013-46391</v>
      </c>
      <c r="H22" s="10" t="str">
        <f t="shared" si="14"/>
        <v>013-46392</v>
      </c>
      <c r="I22" s="10" t="str">
        <f t="shared" si="9"/>
        <v>013-46393</v>
      </c>
      <c r="J22" s="10" t="str">
        <f t="shared" si="10"/>
        <v>013-46394</v>
      </c>
      <c r="K22" s="10" t="str">
        <f t="shared" si="11"/>
        <v>013-46395</v>
      </c>
      <c r="L22" s="10" t="str">
        <f t="shared" si="12"/>
        <v>013-46396</v>
      </c>
      <c r="M22" s="10" t="str">
        <f t="shared" si="13"/>
        <v>013-46397</v>
      </c>
      <c r="N22" s="36" t="str">
        <f ca="1">IF(OR(N$9="×",N$21="×"),"×",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2" s="29" t="str">
        <f ca="1">IF(OR(O$9="×",O$21="×"),"×",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2" s="29" t="str">
        <f ca="1">IF(OR(P$9="×",P$21="×"),"×",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2" s="29" t="str">
        <f ca="1">IF(OR(Q$9="×",Q$21="×"),"×",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2" s="29" t="str">
        <f ca="1">IF(OR(R$9="×",R$21="×"),"×",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2" s="29" t="str">
        <f ca="1">IF(OR(S$9="×",S$21="×"),"×",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2" s="29" t="str">
        <f ca="1">IF(OR(T$9="×",T$21="×"),"×",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2" s="29" t="str">
        <f ca="1">IF(OR(U$9="×",U$21="×"),"×",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2" s="29" t="str">
        <f ca="1">IF(OR(V$9="×",V$21="×"),"×",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2" s="28" t="str">
        <f ca="1">IF(OR(W$9="×",W$21="×"),"×",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〇</v>
      </c>
      <c r="X22" s="29" t="str">
        <f ca="1">IF(OR(X$9="×",X$21="×"),"×",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〇</v>
      </c>
      <c r="Y22" s="29" t="str">
        <f ca="1">IF(OR(Y$9="×",Y$21="×"),"×",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〇</v>
      </c>
      <c r="Z22" s="30" t="str">
        <f ca="1">IF(OR(Z$9="×",Z$21="×"),"×",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〇</v>
      </c>
      <c r="AA22" s="29" t="str">
        <f ca="1">IF(OR(AA$9="×",AA$21="×"),"×",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〇</v>
      </c>
      <c r="AB22" s="29" t="str">
        <f ca="1">IF(OR(AB$9="×",AB$21="×"),"×",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〇</v>
      </c>
      <c r="AC22" s="29" t="str">
        <f ca="1">IF(OR(AC$9="×",AC$21="×"),"×",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〇</v>
      </c>
      <c r="AD22" s="29" t="str">
        <f ca="1">IF(OR(AD$9="×",AD$21="×"),"×",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〇</v>
      </c>
      <c r="AE22" s="28" t="str">
        <f ca="1">IF(OR(AE$9="×",AE$21="×"),"×",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2" s="29" t="str">
        <f ca="1">IF(OR(AF$9="×",AF$21="×"),"×",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2" s="29" t="str">
        <f ca="1">IF(OR(AG$9="×",AG$21="×"),"×",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2" s="30" t="str">
        <f ca="1">IF(OR(AH$9="×",AH$21="×"),"×",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2" s="29" t="str">
        <f ca="1">IF(OR(AI$9="×",AI$21="×"),"×",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2" s="29" t="str">
        <f ca="1">IF(OR(AJ$9="×",AJ$21="×"),"×",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2" s="37" t="str">
        <f ca="1">IF(OR(AK$9="×",AK$21="×"),"×",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2" s="36" t="str">
        <f ca="1">IF(OR(AL$9="×",AL$21="×"),"×",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2" s="29" t="str">
        <f ca="1">IF(OR(AM$9="×",AM$21="×"),"×",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2" s="29" t="str">
        <f ca="1">IF(OR(AN$9="×",AN$21="×"),"×",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2" s="29" t="str">
        <f ca="1">IF(OR(AO$9="×",AO$21="×"),"×",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2" s="29" t="str">
        <f ca="1">IF(OR(AP$9="×",AP$21="×"),"×",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2" s="29" t="str">
        <f ca="1">IF(OR(AQ$9="×",AQ$21="×"),"×",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2" s="29" t="str">
        <f ca="1">IF(OR(AR$9="×",AR$21="×"),"×",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2" s="29" t="str">
        <f ca="1">IF(OR(AS$9="×",AS$21="×"),"×",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2" s="29" t="str">
        <f ca="1">IF(OR(AT$9="×",AT$21="×"),"×",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2" s="28" t="str">
        <f ca="1">IF(OR(AU$9="×",AU$21="×"),"×",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2" s="29" t="str">
        <f ca="1">IF(OR(AV$9="×",AV$21="×"),"×",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2" s="29" t="str">
        <f ca="1">IF(OR(AW$9="×",AW$21="×"),"×",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2" s="30" t="str">
        <f ca="1">IF(OR(AX$9="×",AX$21="×"),"×",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2" s="29" t="str">
        <f ca="1">IF(OR(AY$9="×",AY$21="×"),"×",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2" s="29" t="str">
        <f ca="1">IF(OR(AZ$9="×",AZ$21="×"),"×",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2" s="29" t="str">
        <f ca="1">IF(OR(BA$9="×",BA$21="×"),"×",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2" s="29" t="str">
        <f ca="1">IF(OR(BB$9="×",BB$21="×"),"×",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2" s="28" t="str">
        <f ca="1">IF(OR(BC$9="×",BC$21="×"),"×",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2" s="29" t="str">
        <f ca="1">IF(OR(BD$9="×",BD$21="×"),"×",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2" s="29" t="str">
        <f ca="1">IF(OR(BE$9="×",BE$21="×"),"×",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2" s="30" t="str">
        <f ca="1">IF(OR(BF$9="×",BF$21="×"),"×",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2" s="29" t="str">
        <f ca="1">IF(OR(BG$9="×",BG$21="×"),"×",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2" s="29" t="str">
        <f ca="1">IF(OR(BH$9="×",BH$21="×"),"×",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2" s="37" t="str">
        <f ca="1">IF(OR(BI$9="×",BI$21="×"),"×",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2" s="36" t="str">
        <f ca="1">IF(OR(BJ$9="×",BJ$21="×"),"×",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2" s="29" t="str">
        <f ca="1">IF(OR(BK$9="×",BK$21="×"),"×",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2" s="29" t="str">
        <f ca="1">IF(OR(BL$9="×",BL$21="×"),"×",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2" s="29" t="str">
        <f ca="1">IF(OR(BM$9="×",BM$21="×"),"×",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2" s="29" t="str">
        <f ca="1">IF(OR(BN$9="×",BN$21="×"),"×",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2" s="29" t="str">
        <f ca="1">IF(OR(BO$9="×",BO$21="×"),"×",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2" s="29" t="str">
        <f ca="1">IF(OR(BP$9="×",BP$21="×"),"×",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2" s="29" t="str">
        <f ca="1">IF(OR(BQ$9="×",BQ$21="×"),"×",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2" s="29" t="str">
        <f ca="1">IF(OR(BR$9="×",BR$21="×"),"×",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2" s="28" t="str">
        <f ca="1">IF(OR(BS$9="×",BS$21="×"),"×",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〇</v>
      </c>
      <c r="BT22" s="29" t="str">
        <f ca="1">IF(OR(BT$9="×",BT$21="×"),"×",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〇</v>
      </c>
      <c r="BU22" s="29" t="str">
        <f ca="1">IF(OR(BU$9="×",BU$21="×"),"×",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〇</v>
      </c>
      <c r="BV22" s="30" t="str">
        <f ca="1">IF(OR(BV$9="×",BV$21="×"),"×",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〇</v>
      </c>
      <c r="BW22" s="29" t="str">
        <f ca="1">IF(OR(BW$9="×",BW$21="×"),"×",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〇</v>
      </c>
      <c r="BX22" s="29" t="str">
        <f ca="1">IF(OR(BX$9="×",BX$21="×"),"×",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〇</v>
      </c>
      <c r="BY22" s="29" t="str">
        <f ca="1">IF(OR(BY$9="×",BY$21="×"),"×",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〇</v>
      </c>
      <c r="BZ22" s="29" t="str">
        <f ca="1">IF(OR(BZ$9="×",BZ$21="×"),"×",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〇</v>
      </c>
      <c r="CA22" s="28" t="str">
        <f ca="1">IF(OR(CA$9="×",CA$21="×"),"×",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2" s="29" t="str">
        <f ca="1">IF(OR(CB$9="×",CB$21="×"),"×",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2" s="29" t="str">
        <f ca="1">IF(OR(CC$9="×",CC$21="×"),"×",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2" s="30" t="str">
        <f ca="1">IF(OR(CD$9="×",CD$21="×"),"×",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2" s="29" t="str">
        <f ca="1">IF(OR(CE$9="×",CE$21="×"),"×",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2" s="29" t="str">
        <f ca="1">IF(OR(CF$9="×",CF$21="×"),"×",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2" s="37" t="str">
        <f ca="1">IF(OR(CG$9="×",CG$21="×"),"×",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2" s="36" t="str">
        <f ca="1">IF(OR(CH$9="×",CH$21="×"),"×",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2" s="29" t="str">
        <f ca="1">IF(OR(CI$9="×",CI$21="×"),"×",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2" s="29" t="str">
        <f ca="1">IF(OR(CJ$9="×",CJ$21="×"),"×",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2" s="29" t="str">
        <f ca="1">IF(OR(CK$9="×",CK$21="×"),"×",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2" s="29" t="str">
        <f ca="1">IF(OR(CL$9="×",CL$21="×"),"×",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2" s="29" t="str">
        <f ca="1">IF(OR(CM$9="×",CM$21="×"),"×",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2" s="29" t="str">
        <f ca="1">IF(OR(CN$9="×",CN$21="×"),"×",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2" s="29" t="str">
        <f ca="1">IF(OR(CO$9="×",CO$21="×"),"×",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2" s="29" t="str">
        <f ca="1">IF(OR(CP$9="×",CP$21="×"),"×",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2" s="28" t="str">
        <f ca="1">IF(OR(CQ$9="×",CQ$21="×"),"×",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〇</v>
      </c>
      <c r="CR22" s="29" t="str">
        <f ca="1">IF(OR(CR$9="×",CR$21="×"),"×",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〇</v>
      </c>
      <c r="CS22" s="29" t="str">
        <f ca="1">IF(OR(CS$9="×",CS$21="×"),"×",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〇</v>
      </c>
      <c r="CT22" s="30" t="str">
        <f ca="1">IF(OR(CT$9="×",CT$21="×"),"×",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〇</v>
      </c>
      <c r="CU22" s="29" t="str">
        <f ca="1">IF(OR(CU$9="×",CU$21="×"),"×",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〇</v>
      </c>
      <c r="CV22" s="29" t="str">
        <f ca="1">IF(OR(CV$9="×",CV$21="×"),"×",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〇</v>
      </c>
      <c r="CW22" s="29" t="str">
        <f ca="1">IF(OR(CW$9="×",CW$21="×"),"×",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〇</v>
      </c>
      <c r="CX22" s="29" t="str">
        <f ca="1">IF(OR(CX$9="×",CX$21="×"),"×",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〇</v>
      </c>
      <c r="CY22" s="28" t="str">
        <f ca="1">IF(OR(CY$9="×",CY$21="×"),"×",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2" s="29" t="str">
        <f ca="1">IF(OR(CZ$9="×",CZ$21="×"),"×",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2" s="29" t="str">
        <f ca="1">IF(OR(DA$9="×",DA$21="×"),"×",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2" s="30" t="str">
        <f ca="1">IF(OR(DB$9="×",DB$21="×"),"×",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2" s="29" t="str">
        <f ca="1">IF(OR(DC$9="×",DC$21="×"),"×",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2" s="29" t="str">
        <f ca="1">IF(OR(DD$9="×",DD$21="×"),"×",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2" s="37" t="str">
        <f ca="1">IF(OR(DE$9="×",DE$21="×"),"×",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2" s="36" t="str">
        <f ca="1">IF(OR(DF$9="×",DF$21="×"),"×",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2" s="29" t="str">
        <f ca="1">IF(OR(DG$9="×",DG$21="×"),"×",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2" s="29" t="str">
        <f ca="1">IF(OR(DH$9="×",DH$21="×"),"×",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2" s="29" t="str">
        <f ca="1">IF(OR(DI$9="×",DI$21="×"),"×",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2" s="29" t="str">
        <f ca="1">IF(OR(DJ$9="×",DJ$21="×"),"×",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2" s="29" t="str">
        <f ca="1">IF(OR(DK$9="×",DK$21="×"),"×",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2" s="29" t="str">
        <f ca="1">IF(OR(DL$9="×",DL$21="×"),"×",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2" s="29" t="str">
        <f ca="1">IF(OR(DM$9="×",DM$21="×"),"×",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2" s="29" t="str">
        <f ca="1">IF(OR(DN$9="×",DN$21="×"),"×",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2" s="28" t="str">
        <f ca="1">IF(OR(DO$9="×",DO$21="×"),"×",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〇</v>
      </c>
      <c r="DP22" s="29" t="str">
        <f ca="1">IF(OR(DP$9="×",DP$21="×"),"×",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〇</v>
      </c>
      <c r="DQ22" s="29" t="str">
        <f ca="1">IF(OR(DQ$9="×",DQ$21="×"),"×",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〇</v>
      </c>
      <c r="DR22" s="30" t="str">
        <f ca="1">IF(OR(DR$9="×",DR$21="×"),"×",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〇</v>
      </c>
      <c r="DS22" s="29" t="str">
        <f ca="1">IF(OR(DS$9="×",DS$21="×"),"×",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〇</v>
      </c>
      <c r="DT22" s="29" t="str">
        <f ca="1">IF(OR(DT$9="×",DT$21="×"),"×",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〇</v>
      </c>
      <c r="DU22" s="29" t="str">
        <f ca="1">IF(OR(DU$9="×",DU$21="×"),"×",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〇</v>
      </c>
      <c r="DV22" s="29" t="str">
        <f ca="1">IF(OR(DV$9="×",DV$21="×"),"×",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〇</v>
      </c>
      <c r="DW22" s="28" t="str">
        <f ca="1">IF(OR(DW$9="×",DW$21="×"),"×",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2" s="29" t="str">
        <f ca="1">IF(OR(DX$9="×",DX$21="×"),"×",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2" s="29" t="str">
        <f ca="1">IF(OR(DY$9="×",DY$21="×"),"×",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2" s="30" t="str">
        <f ca="1">IF(OR(DZ$9="×",DZ$21="×"),"×",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2" s="29" t="str">
        <f ca="1">IF(OR(EA$9="×",EA$21="×"),"×",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2" s="29" t="str">
        <f ca="1">IF(OR(EB$9="×",EB$21="×"),"×",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2" s="37" t="str">
        <f ca="1">IF(OR(EC$9="×",EC$21="×"),"×",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2" s="36" t="str">
        <f ca="1">IF(OR(ED$9="×",ED$21="×"),"×",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2" s="29" t="str">
        <f ca="1">IF(OR(EE$9="×",EE$21="×"),"×",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2" s="29" t="str">
        <f ca="1">IF(OR(EF$9="×",EF$21="×"),"×",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2" s="29" t="str">
        <f ca="1">IF(OR(EG$9="×",EG$21="×"),"×",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2" s="29" t="str">
        <f ca="1">IF(OR(EH$9="×",EH$21="×"),"×",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2" s="29" t="str">
        <f ca="1">IF(OR(EI$9="×",EI$21="×"),"×",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2" s="29" t="str">
        <f ca="1">IF(OR(EJ$9="×",EJ$21="×"),"×",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2" s="29" t="str">
        <f ca="1">IF(OR(EK$9="×",EK$21="×"),"×",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2" s="29" t="str">
        <f ca="1">IF(OR(EL$9="×",EL$21="×"),"×",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2" s="28" t="str">
        <f ca="1">IF(OR(EM$9="×",EM$21="×"),"×",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2" s="29" t="str">
        <f ca="1">IF(OR(EN$9="×",EN$21="×"),"×",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2" s="29" t="str">
        <f ca="1">IF(OR(EO$9="×",EO$21="×"),"×",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2" s="30" t="str">
        <f ca="1">IF(OR(EP$9="×",EP$21="×"),"×",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2" s="29" t="str">
        <f ca="1">IF(OR(EQ$9="×",EQ$21="×"),"×",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2" s="29" t="str">
        <f ca="1">IF(OR(ER$9="×",ER$21="×"),"×",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2" s="29" t="str">
        <f ca="1">IF(OR(ES$9="×",ES$21="×"),"×",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2" s="29" t="str">
        <f ca="1">IF(OR(ET$9="×",ET$21="×"),"×",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2" s="28" t="str">
        <f ca="1">IF(OR(EU$9="×",EU$21="×"),"×",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2" s="29" t="str">
        <f ca="1">IF(OR(EV$9="×",EV$21="×"),"×",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2" s="29" t="str">
        <f ca="1">IF(OR(EW$9="×",EW$21="×"),"×",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2" s="30" t="str">
        <f ca="1">IF(OR(EX$9="×",EX$21="×"),"×",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2" s="29" t="str">
        <f ca="1">IF(OR(EY$9="×",EY$21="×"),"×",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2" s="29" t="str">
        <f ca="1">IF(OR(EZ$9="×",EZ$21="×"),"×",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2" s="37" t="str">
        <f ca="1">IF(OR(FA$9="×",FA$21="×"),"×",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2" s="36" t="str">
        <f ca="1">IF(OR(FB$9="×",FB$21="×"),"×",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2" s="29" t="str">
        <f ca="1">IF(OR(FC$9="×",FC$21="×"),"×",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2" s="29" t="str">
        <f ca="1">IF(OR(FD$9="×",FD$21="×"),"×",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2" s="29" t="str">
        <f ca="1">IF(OR(FE$9="×",FE$21="×"),"×",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2" s="29" t="str">
        <f ca="1">IF(OR(FF$9="×",FF$21="×"),"×",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2" s="29" t="str">
        <f ca="1">IF(OR(FG$9="×",FG$21="×"),"×",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2" s="29" t="str">
        <f ca="1">IF(OR(FH$9="×",FH$21="×"),"×",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2" s="29" t="str">
        <f ca="1">IF(OR(FI$9="×",FI$21="×"),"×",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2" s="29" t="str">
        <f ca="1">IF(OR(FJ$9="×",FJ$21="×"),"×",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2" s="28" t="str">
        <f ca="1">IF(OR(FK$9="×",FK$21="×"),"×",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2" s="29" t="str">
        <f ca="1">IF(OR(FL$9="×",FL$21="×"),"×",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2" s="29" t="str">
        <f ca="1">IF(OR(FM$9="×",FM$21="×"),"×",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2" s="30" t="str">
        <f ca="1">IF(OR(FN$9="×",FN$21="×"),"×",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2" s="29" t="str">
        <f ca="1">IF(OR(FO$9="×",FO$21="×"),"×",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2" s="29" t="str">
        <f ca="1">IF(OR(FP$9="×",FP$21="×"),"×",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2" s="29" t="str">
        <f ca="1">IF(OR(FQ$9="×",FQ$21="×"),"×",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2" s="29" t="str">
        <f ca="1">IF(OR(FR$9="×",FR$21="×"),"×",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2" s="28" t="str">
        <f ca="1">IF(OR(FS$9="×",FS$21="×"),"×",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2" s="29" t="str">
        <f ca="1">IF(OR(FT$9="×",FT$21="×"),"×",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2" s="29" t="str">
        <f ca="1">IF(OR(FU$9="×",FU$21="×"),"×",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2" s="30" t="str">
        <f ca="1">IF(OR(FV$9="×",FV$21="×"),"×",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2" s="29" t="str">
        <f ca="1">IF(OR(FW$9="×",FW$21="×"),"×",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2" s="29" t="str">
        <f ca="1">IF(OR(FX$9="×",FX$21="×"),"×",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2" s="37" t="str">
        <f ca="1">IF(OR(FY$9="×",FY$21="×"),"×",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3" spans="1:181">
      <c r="A23" s="16"/>
      <c r="B23" s="72" t="s">
        <v>43</v>
      </c>
      <c r="C23" s="73"/>
      <c r="D23" s="11" t="s">
        <v>164</v>
      </c>
      <c r="E23" s="10" t="str">
        <f>INDEX(施設情報!$D$1:$D$1000,MATCH(D23,施設情報!$C$1:$C$1000,0))</f>
        <v>1</v>
      </c>
      <c r="F23" s="11"/>
      <c r="G23" s="8" t="str">
        <f t="shared" si="8"/>
        <v>014-46391</v>
      </c>
      <c r="H23" s="10" t="str">
        <f t="shared" si="14"/>
        <v>014-46392</v>
      </c>
      <c r="I23" s="10" t="str">
        <f t="shared" si="9"/>
        <v>014-46393</v>
      </c>
      <c r="J23" s="10" t="str">
        <f t="shared" si="10"/>
        <v>014-46394</v>
      </c>
      <c r="K23" s="10" t="str">
        <f t="shared" si="11"/>
        <v>014-46395</v>
      </c>
      <c r="L23" s="10" t="str">
        <f t="shared" si="12"/>
        <v>014-46396</v>
      </c>
      <c r="M23" s="10" t="str">
        <f t="shared" si="13"/>
        <v>014-46397</v>
      </c>
      <c r="N2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v>
      </c>
      <c r="X2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v>
      </c>
      <c r="Y2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v>
      </c>
      <c r="Z2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v>
      </c>
      <c r="AA2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v>
      </c>
      <c r="AB2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v>
      </c>
      <c r="AC2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v>
      </c>
      <c r="AD2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v>
      </c>
      <c r="AE2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v>
      </c>
      <c r="AV2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v>
      </c>
      <c r="AW2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v>
      </c>
      <c r="AX2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v>
      </c>
      <c r="AY2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v>
      </c>
      <c r="AZ2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v>
      </c>
      <c r="BA2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v>
      </c>
      <c r="BB2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v>
      </c>
      <c r="BC2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v>
      </c>
      <c r="BT2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v>
      </c>
      <c r="BU2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v>
      </c>
      <c r="BV2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v>
      </c>
      <c r="BW2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v>
      </c>
      <c r="BX2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v>
      </c>
      <c r="BY2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v>
      </c>
      <c r="BZ2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v>
      </c>
      <c r="CA2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v>
      </c>
      <c r="CR2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v>
      </c>
      <c r="CS2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v>
      </c>
      <c r="CT2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v>
      </c>
      <c r="CU2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v>
      </c>
      <c r="CV2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v>
      </c>
      <c r="CW2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v>
      </c>
      <c r="CX2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v>
      </c>
      <c r="CY2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v>
      </c>
      <c r="DP2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v>
      </c>
      <c r="DQ2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v>
      </c>
      <c r="DR2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v>
      </c>
      <c r="DS2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v>
      </c>
      <c r="DT2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v>
      </c>
      <c r="DU2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v>
      </c>
      <c r="DV2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v>
      </c>
      <c r="DW2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4" spans="1:181">
      <c r="A24" s="16"/>
      <c r="B24" s="72" t="s">
        <v>44</v>
      </c>
      <c r="C24" s="73"/>
      <c r="D24" s="11" t="s">
        <v>165</v>
      </c>
      <c r="E24" s="10" t="str">
        <f>INDEX(施設情報!$D$1:$D$1000,MATCH(D24,施設情報!$C$1:$C$1000,0))</f>
        <v>1</v>
      </c>
      <c r="F24" s="11"/>
      <c r="G24" s="8" t="str">
        <f t="shared" si="8"/>
        <v>015-46391</v>
      </c>
      <c r="H24" s="10" t="str">
        <f t="shared" si="14"/>
        <v>015-46392</v>
      </c>
      <c r="I24" s="10" t="str">
        <f t="shared" si="9"/>
        <v>015-46393</v>
      </c>
      <c r="J24" s="10" t="str">
        <f t="shared" si="10"/>
        <v>015-46394</v>
      </c>
      <c r="K24" s="10" t="str">
        <f t="shared" si="11"/>
        <v>015-46395</v>
      </c>
      <c r="L24" s="10" t="str">
        <f t="shared" si="12"/>
        <v>015-46396</v>
      </c>
      <c r="M24" s="10" t="str">
        <f t="shared" si="13"/>
        <v>015-46397</v>
      </c>
      <c r="N2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v>
      </c>
      <c r="X2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v>
      </c>
      <c r="Y2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v>
      </c>
      <c r="Z2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v>
      </c>
      <c r="AA2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v>
      </c>
      <c r="AB2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v>
      </c>
      <c r="AC2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v>
      </c>
      <c r="AD2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v>
      </c>
      <c r="AE2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v>
      </c>
      <c r="AV2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v>
      </c>
      <c r="AW2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v>
      </c>
      <c r="AX2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v>
      </c>
      <c r="AY2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v>
      </c>
      <c r="AZ2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v>
      </c>
      <c r="BA2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v>
      </c>
      <c r="BB2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v>
      </c>
      <c r="BC2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v>
      </c>
      <c r="BT2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v>
      </c>
      <c r="BU2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v>
      </c>
      <c r="BV2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v>
      </c>
      <c r="BW2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v>
      </c>
      <c r="BX2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v>
      </c>
      <c r="BY2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v>
      </c>
      <c r="BZ2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v>
      </c>
      <c r="CA2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v>
      </c>
      <c r="CR2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v>
      </c>
      <c r="CS2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v>
      </c>
      <c r="CT2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v>
      </c>
      <c r="CU2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v>
      </c>
      <c r="CV2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v>
      </c>
      <c r="CW2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v>
      </c>
      <c r="CX2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v>
      </c>
      <c r="CY2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v>
      </c>
      <c r="DP2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v>
      </c>
      <c r="DQ2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v>
      </c>
      <c r="DR2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v>
      </c>
      <c r="DS2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v>
      </c>
      <c r="DT2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v>
      </c>
      <c r="DU2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v>
      </c>
      <c r="DV2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v>
      </c>
      <c r="DW2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5" spans="1:181">
      <c r="A25" s="16"/>
      <c r="B25" s="72" t="s">
        <v>418</v>
      </c>
      <c r="C25" s="73"/>
      <c r="D25" s="11" t="s">
        <v>166</v>
      </c>
      <c r="E25" s="10" t="str">
        <f>INDEX(施設情報!$D$1:$D$1000,MATCH(D25,施設情報!$C$1:$C$1000,0))</f>
        <v>1</v>
      </c>
      <c r="F25" s="11"/>
      <c r="G25" s="8" t="str">
        <f t="shared" si="8"/>
        <v>016-46391</v>
      </c>
      <c r="H25" s="10" t="str">
        <f t="shared" si="14"/>
        <v>016-46392</v>
      </c>
      <c r="I25" s="10" t="str">
        <f t="shared" si="9"/>
        <v>016-46393</v>
      </c>
      <c r="J25" s="10" t="str">
        <f t="shared" si="10"/>
        <v>016-46394</v>
      </c>
      <c r="K25" s="10" t="str">
        <f t="shared" si="11"/>
        <v>016-46395</v>
      </c>
      <c r="L25" s="10" t="str">
        <f t="shared" si="12"/>
        <v>016-46396</v>
      </c>
      <c r="M25" s="10" t="str">
        <f t="shared" si="13"/>
        <v>016-46397</v>
      </c>
      <c r="N2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v>
      </c>
      <c r="X2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v>
      </c>
      <c r="Y2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v>
      </c>
      <c r="Z2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v>
      </c>
      <c r="AA2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v>
      </c>
      <c r="AB2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v>
      </c>
      <c r="AC2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v>
      </c>
      <c r="AD2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v>
      </c>
      <c r="AE2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v>
      </c>
      <c r="AV2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v>
      </c>
      <c r="AW2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v>
      </c>
      <c r="AX2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v>
      </c>
      <c r="AY2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v>
      </c>
      <c r="AZ2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v>
      </c>
      <c r="BA2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v>
      </c>
      <c r="BB2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v>
      </c>
      <c r="BC2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v>
      </c>
      <c r="BT2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v>
      </c>
      <c r="BU2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v>
      </c>
      <c r="BV2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v>
      </c>
      <c r="BW2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v>
      </c>
      <c r="BX2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v>
      </c>
      <c r="BY2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v>
      </c>
      <c r="BZ2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v>
      </c>
      <c r="CA2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v>
      </c>
      <c r="CR2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v>
      </c>
      <c r="CS2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v>
      </c>
      <c r="CT2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v>
      </c>
      <c r="CU2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v>
      </c>
      <c r="CV2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v>
      </c>
      <c r="CW2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v>
      </c>
      <c r="CX2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v>
      </c>
      <c r="CY2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v>
      </c>
      <c r="DP2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v>
      </c>
      <c r="DQ2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v>
      </c>
      <c r="DR2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v>
      </c>
      <c r="DS2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v>
      </c>
      <c r="DT2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v>
      </c>
      <c r="DU2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v>
      </c>
      <c r="DV2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v>
      </c>
      <c r="DW2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6" spans="1:181">
      <c r="A26" s="16"/>
      <c r="B26" s="72" t="s">
        <v>419</v>
      </c>
      <c r="C26" s="73"/>
      <c r="D26" s="11" t="s">
        <v>167</v>
      </c>
      <c r="E26" s="10" t="str">
        <f>INDEX(施設情報!$D$1:$D$1000,MATCH(D26,施設情報!$C$1:$C$1000,0))</f>
        <v>1</v>
      </c>
      <c r="F26" s="11"/>
      <c r="G26" s="8" t="str">
        <f t="shared" si="8"/>
        <v>017-46391</v>
      </c>
      <c r="H26" s="10" t="str">
        <f t="shared" si="14"/>
        <v>017-46392</v>
      </c>
      <c r="I26" s="10" t="str">
        <f t="shared" si="9"/>
        <v>017-46393</v>
      </c>
      <c r="J26" s="10" t="str">
        <f t="shared" si="10"/>
        <v>017-46394</v>
      </c>
      <c r="K26" s="10" t="str">
        <f t="shared" si="11"/>
        <v>017-46395</v>
      </c>
      <c r="L26" s="10" t="str">
        <f t="shared" si="12"/>
        <v>017-46396</v>
      </c>
      <c r="M26" s="10" t="str">
        <f t="shared" si="13"/>
        <v>017-46397</v>
      </c>
      <c r="N26"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$122="×"),"△","〇")))</f>
        <v>△</v>
      </c>
      <c r="O26"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$122="×"),"△","〇")))</f>
        <v>△</v>
      </c>
      <c r="P26"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$122="×"),"△","〇")))</f>
        <v>△</v>
      </c>
      <c r="Q26"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$122="×"),"△","〇")))</f>
        <v>△</v>
      </c>
      <c r="R26"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$122="×"),"△","〇")))</f>
        <v>△</v>
      </c>
      <c r="S26"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$122="×"),"△","〇")))</f>
        <v>△</v>
      </c>
      <c r="T26"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$122="×"),"△","〇")))</f>
        <v>△</v>
      </c>
      <c r="U26"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$122="×"),"△","〇")))</f>
        <v>×</v>
      </c>
      <c r="V26"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$122="×"),"△","〇")))</f>
        <v>×</v>
      </c>
      <c r="W26"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$122="×"),"△","〇")))</f>
        <v>×</v>
      </c>
      <c r="X26"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$122="×"),"△","〇")))</f>
        <v>×</v>
      </c>
      <c r="Y26"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$122="×"),"△","〇")))</f>
        <v>×</v>
      </c>
      <c r="Z26"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$122="×"),"△","〇")))</f>
        <v>×</v>
      </c>
      <c r="AA26"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$122="×"),"△","〇")))</f>
        <v>×</v>
      </c>
      <c r="AB26"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$122="×"),"△","〇")))</f>
        <v>×</v>
      </c>
      <c r="AC26"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$122="×"),"△","〇")))</f>
        <v>×</v>
      </c>
      <c r="AD26"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$122="×"),"△","〇")))</f>
        <v>×</v>
      </c>
      <c r="AE26"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$122="×"),"△","〇")))</f>
        <v>×</v>
      </c>
      <c r="AF26"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$122="×"),"△","〇")))</f>
        <v>×</v>
      </c>
      <c r="AG26"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$122="×"),"△","〇")))</f>
        <v>×</v>
      </c>
      <c r="AH26"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$122="×"),"△","〇")))</f>
        <v>×</v>
      </c>
      <c r="AI26"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$122="×"),"△","〇")))</f>
        <v>△</v>
      </c>
      <c r="AJ26"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$122="×"),"△","〇")))</f>
        <v>△</v>
      </c>
      <c r="AK26"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$122="×"),"△","〇")))</f>
        <v>△</v>
      </c>
      <c r="AL26"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$122="×"),"△","〇")))</f>
        <v>△</v>
      </c>
      <c r="AM26"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$122="×"),"△","〇")))</f>
        <v>△</v>
      </c>
      <c r="AN26"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$122="×"),"△","〇")))</f>
        <v>△</v>
      </c>
      <c r="AO26"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$122="×"),"△","〇")))</f>
        <v>△</v>
      </c>
      <c r="AP26"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$122="×"),"△","〇")))</f>
        <v>△</v>
      </c>
      <c r="AQ26"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$122="×"),"△","〇")))</f>
        <v>△</v>
      </c>
      <c r="AR26"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$122="×"),"△","〇")))</f>
        <v>△</v>
      </c>
      <c r="AS26"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$122="×"),"△","〇")))</f>
        <v>×</v>
      </c>
      <c r="AT26"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$122="×"),"△","〇")))</f>
        <v>×</v>
      </c>
      <c r="AU26"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$122="×"),"△","〇")))</f>
        <v>×</v>
      </c>
      <c r="AV26"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$122="×"),"△","〇")))</f>
        <v>×</v>
      </c>
      <c r="AW26"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$122="×"),"△","〇")))</f>
        <v>×</v>
      </c>
      <c r="AX26"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$122="×"),"△","〇")))</f>
        <v>×</v>
      </c>
      <c r="AY26"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$122="×"),"△","〇")))</f>
        <v>×</v>
      </c>
      <c r="AZ26"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$122="×"),"△","〇")))</f>
        <v>×</v>
      </c>
      <c r="BA26"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$122="×"),"△","〇")))</f>
        <v>×</v>
      </c>
      <c r="BB26"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$122="×"),"△","〇")))</f>
        <v>×</v>
      </c>
      <c r="BC26"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$122="×"),"△","〇")))</f>
        <v>×</v>
      </c>
      <c r="BD26"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$122="×"),"△","〇")))</f>
        <v>×</v>
      </c>
      <c r="BE26"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$122="×"),"△","〇")))</f>
        <v>×</v>
      </c>
      <c r="BF26"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$122="×"),"△","〇")))</f>
        <v>×</v>
      </c>
      <c r="BG26"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$122="×"),"△","〇")))</f>
        <v>△</v>
      </c>
      <c r="BH26"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$122="×"),"△","〇")))</f>
        <v>△</v>
      </c>
      <c r="BI26"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$122="×"),"△","〇")))</f>
        <v>△</v>
      </c>
      <c r="BJ26"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$122="×"),"△","〇")))</f>
        <v>△</v>
      </c>
      <c r="BK26"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$122="×"),"△","〇")))</f>
        <v>△</v>
      </c>
      <c r="BL26"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$122="×"),"△","〇")))</f>
        <v>△</v>
      </c>
      <c r="BM26"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$122="×"),"△","〇")))</f>
        <v>△</v>
      </c>
      <c r="BN26"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$122="×"),"△","〇")))</f>
        <v>△</v>
      </c>
      <c r="BO26"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$122="×"),"△","〇")))</f>
        <v>△</v>
      </c>
      <c r="BP26"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$122="×"),"△","〇")))</f>
        <v>△</v>
      </c>
      <c r="BQ26"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$122="×"),"△","〇")))</f>
        <v>×</v>
      </c>
      <c r="BR26"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$122="×"),"△","〇")))</f>
        <v>×</v>
      </c>
      <c r="BS26"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$122="×"),"△","〇")))</f>
        <v>×</v>
      </c>
      <c r="BT26"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$122="×"),"△","〇")))</f>
        <v>×</v>
      </c>
      <c r="BU26"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$122="×"),"△","〇")))</f>
        <v>×</v>
      </c>
      <c r="BV26"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$122="×"),"△","〇")))</f>
        <v>×</v>
      </c>
      <c r="BW26"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$122="×"),"△","〇")))</f>
        <v>×</v>
      </c>
      <c r="BX26"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$122="×"),"△","〇")))</f>
        <v>×</v>
      </c>
      <c r="BY26"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$122="×"),"△","〇")))</f>
        <v>×</v>
      </c>
      <c r="BZ26"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$122="×"),"△","〇")))</f>
        <v>×</v>
      </c>
      <c r="CA26"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$122="×"),"△","〇")))</f>
        <v>×</v>
      </c>
      <c r="CB26"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$122="×"),"△","〇")))</f>
        <v>×</v>
      </c>
      <c r="CC26"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$122="×"),"△","〇")))</f>
        <v>×</v>
      </c>
      <c r="CD26"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$122="×"),"△","〇")))</f>
        <v>×</v>
      </c>
      <c r="CE26"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$122="×"),"△","〇")))</f>
        <v>△</v>
      </c>
      <c r="CF26"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$122="×"),"△","〇")))</f>
        <v>△</v>
      </c>
      <c r="CG26"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$122="×"),"△","〇")))</f>
        <v>△</v>
      </c>
      <c r="CH26"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$122="×"),"△","〇")))</f>
        <v>△</v>
      </c>
      <c r="CI26"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$122="×"),"△","〇")))</f>
        <v>△</v>
      </c>
      <c r="CJ26"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$122="×"),"△","〇")))</f>
        <v>△</v>
      </c>
      <c r="CK26"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$122="×"),"△","〇")))</f>
        <v>△</v>
      </c>
      <c r="CL26"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$122="×"),"△","〇")))</f>
        <v>△</v>
      </c>
      <c r="CM26"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$122="×"),"△","〇")))</f>
        <v>△</v>
      </c>
      <c r="CN26"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$122="×"),"△","〇")))</f>
        <v>△</v>
      </c>
      <c r="CO26"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$122="×"),"△","〇")))</f>
        <v>×</v>
      </c>
      <c r="CP26"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$122="×"),"△","〇")))</f>
        <v>×</v>
      </c>
      <c r="CQ26"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$122="×"),"△","〇")))</f>
        <v>×</v>
      </c>
      <c r="CR26"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$122="×"),"△","〇")))</f>
        <v>×</v>
      </c>
      <c r="CS26"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$122="×"),"△","〇")))</f>
        <v>×</v>
      </c>
      <c r="CT26"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$122="×"),"△","〇")))</f>
        <v>×</v>
      </c>
      <c r="CU26"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$122="×"),"△","〇")))</f>
        <v>×</v>
      </c>
      <c r="CV26"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$122="×"),"△","〇")))</f>
        <v>×</v>
      </c>
      <c r="CW26"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$122="×"),"△","〇")))</f>
        <v>×</v>
      </c>
      <c r="CX26"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$122="×"),"△","〇")))</f>
        <v>×</v>
      </c>
      <c r="CY26"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$122="×"),"△","〇")))</f>
        <v>×</v>
      </c>
      <c r="CZ26"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$122="×"),"△","〇")))</f>
        <v>×</v>
      </c>
      <c r="DA26"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$122="×"),"△","〇")))</f>
        <v>×</v>
      </c>
      <c r="DB26"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$122="×"),"△","〇")))</f>
        <v>×</v>
      </c>
      <c r="DC26"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$122="×"),"△","〇")))</f>
        <v>△</v>
      </c>
      <c r="DD26"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$122="×"),"△","〇")))</f>
        <v>△</v>
      </c>
      <c r="DE26"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$122="×"),"△","〇")))</f>
        <v>△</v>
      </c>
      <c r="DF26"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$122="×"),"△","〇")))</f>
        <v>△</v>
      </c>
      <c r="DG26"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$122="×"),"△","〇")))</f>
        <v>△</v>
      </c>
      <c r="DH26"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$122="×"),"△","〇")))</f>
        <v>△</v>
      </c>
      <c r="DI26"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$122="×"),"△","〇")))</f>
        <v>△</v>
      </c>
      <c r="DJ26"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$122="×"),"△","〇")))</f>
        <v>△</v>
      </c>
      <c r="DK26"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$122="×"),"△","〇")))</f>
        <v>△</v>
      </c>
      <c r="DL26"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$122="×"),"△","〇")))</f>
        <v>△</v>
      </c>
      <c r="DM26"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$122="×"),"△","〇")))</f>
        <v>×</v>
      </c>
      <c r="DN26"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$122="×"),"△","〇")))</f>
        <v>×</v>
      </c>
      <c r="DO26"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$122="×"),"△","〇")))</f>
        <v>×</v>
      </c>
      <c r="DP26"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$122="×"),"△","〇")))</f>
        <v>×</v>
      </c>
      <c r="DQ26"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$122="×"),"△","〇")))</f>
        <v>×</v>
      </c>
      <c r="DR26"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$122="×"),"△","〇")))</f>
        <v>×</v>
      </c>
      <c r="DS26"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$122="×"),"△","〇")))</f>
        <v>×</v>
      </c>
      <c r="DT26"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$122="×"),"△","〇")))</f>
        <v>×</v>
      </c>
      <c r="DU26"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$122="×"),"△","〇")))</f>
        <v>×</v>
      </c>
      <c r="DV26"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$122="×"),"△","〇")))</f>
        <v>×</v>
      </c>
      <c r="DW26"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$122="×"),"△","〇")))</f>
        <v>×</v>
      </c>
      <c r="DX26"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$122="×"),"△","〇")))</f>
        <v>×</v>
      </c>
      <c r="DY26"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$122="×"),"△","〇")))</f>
        <v>×</v>
      </c>
      <c r="DZ26"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$122="×"),"△","〇")))</f>
        <v>×</v>
      </c>
      <c r="EA26"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$122="×"),"△","〇")))</f>
        <v>△</v>
      </c>
      <c r="EB26"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$122="×"),"△","〇")))</f>
        <v>△</v>
      </c>
      <c r="EC26"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$122="×"),"△","〇")))</f>
        <v>△</v>
      </c>
      <c r="ED26"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$122="×"),"△","〇")))</f>
        <v>×</v>
      </c>
      <c r="EE26"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$122="×"),"△","〇")))</f>
        <v>×</v>
      </c>
      <c r="EF26"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$122="×"),"△","〇")))</f>
        <v>×</v>
      </c>
      <c r="EG26"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$122="×"),"△","〇")))</f>
        <v>×</v>
      </c>
      <c r="EH26"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$122="×"),"△","〇")))</f>
        <v>×</v>
      </c>
      <c r="EI26"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$122="×"),"△","〇")))</f>
        <v>×</v>
      </c>
      <c r="EJ26"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$122="×"),"△","〇")))</f>
        <v>×</v>
      </c>
      <c r="EK26"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$122="×"),"△","〇")))</f>
        <v>×</v>
      </c>
      <c r="EL26"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$122="×"),"△","〇")))</f>
        <v>×</v>
      </c>
      <c r="EM26"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$122="×"),"△","〇")))</f>
        <v>×</v>
      </c>
      <c r="EN26"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$122="×"),"△","〇")))</f>
        <v>×</v>
      </c>
      <c r="EO26"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$122="×"),"△","〇")))</f>
        <v>×</v>
      </c>
      <c r="EP26"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$122="×"),"△","〇")))</f>
        <v>×</v>
      </c>
      <c r="EQ26"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$122="×"),"△","〇")))</f>
        <v>×</v>
      </c>
      <c r="ER26"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$122="×"),"△","〇")))</f>
        <v>×</v>
      </c>
      <c r="ES26"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$122="×"),"△","〇")))</f>
        <v>×</v>
      </c>
      <c r="ET26"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$122="×"),"△","〇")))</f>
        <v>×</v>
      </c>
      <c r="EU26"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$122="×"),"△","〇")))</f>
        <v>×</v>
      </c>
      <c r="EV26"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$122="×"),"△","〇")))</f>
        <v>×</v>
      </c>
      <c r="EW26"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$122="×"),"△","〇")))</f>
        <v>×</v>
      </c>
      <c r="EX26"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$122="×"),"△","〇")))</f>
        <v>×</v>
      </c>
      <c r="EY26"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$122="×"),"△","〇")))</f>
        <v>×</v>
      </c>
      <c r="EZ26"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$122="×"),"△","〇")))</f>
        <v>×</v>
      </c>
      <c r="FA26"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$122="×"),"△","〇")))</f>
        <v>×</v>
      </c>
      <c r="FB26"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$122="×"),"△","〇")))</f>
        <v>×</v>
      </c>
      <c r="FC26"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$122="×"),"△","〇")))</f>
        <v>×</v>
      </c>
      <c r="FD26"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$122="×"),"△","〇")))</f>
        <v>×</v>
      </c>
      <c r="FE26"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$122="×"),"△","〇")))</f>
        <v>×</v>
      </c>
      <c r="FF26"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$122="×"),"△","〇")))</f>
        <v>×</v>
      </c>
      <c r="FG26"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$122="×"),"△","〇")))</f>
        <v>×</v>
      </c>
      <c r="FH26"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$122="×"),"△","〇")))</f>
        <v>×</v>
      </c>
      <c r="FI26"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$122="×"),"△","〇")))</f>
        <v>×</v>
      </c>
      <c r="FJ26"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$122="×"),"△","〇")))</f>
        <v>×</v>
      </c>
      <c r="FK26"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$122="×"),"△","〇")))</f>
        <v>×</v>
      </c>
      <c r="FL26"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$122="×"),"△","〇")))</f>
        <v>×</v>
      </c>
      <c r="FM26"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$122="×"),"△","〇")))</f>
        <v>×</v>
      </c>
      <c r="FN26"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$122="×"),"△","〇")))</f>
        <v>×</v>
      </c>
      <c r="FO26"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$122="×"),"△","〇")))</f>
        <v>×</v>
      </c>
      <c r="FP26"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$122="×"),"△","〇")))</f>
        <v>×</v>
      </c>
      <c r="FQ26"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$122="×"),"△","〇")))</f>
        <v>×</v>
      </c>
      <c r="FR26"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$122="×"),"△","〇")))</f>
        <v>×</v>
      </c>
      <c r="FS26"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$122="×"),"△","〇")))</f>
        <v>×</v>
      </c>
      <c r="FT26"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$122="×"),"△","〇")))</f>
        <v>×</v>
      </c>
      <c r="FU26"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$122="×"),"△","〇")))</f>
        <v>×</v>
      </c>
      <c r="FV26"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$122="×"),"△","〇")))</f>
        <v>×</v>
      </c>
      <c r="FW26"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$122="×"),"△","〇")))</f>
        <v>×</v>
      </c>
      <c r="FX26"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$122="×"),"△","〇")))</f>
        <v>×</v>
      </c>
      <c r="FY26"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$122="×"),"△","〇")))</f>
        <v>×</v>
      </c>
    </row>
    <row r="27" spans="1:181">
      <c r="A27" s="16"/>
      <c r="B27" s="72" t="s">
        <v>287</v>
      </c>
      <c r="C27" s="73"/>
      <c r="D27" s="11" t="s">
        <v>320</v>
      </c>
      <c r="E27" s="10" t="str">
        <f>INDEX(施設情報!$D$1:$D$1000,MATCH(D27,施設情報!$C$1:$C$1000,0))</f>
        <v>1</v>
      </c>
      <c r="F27" s="11"/>
      <c r="G27" s="8" t="str">
        <f t="shared" si="8"/>
        <v>018-46391</v>
      </c>
      <c r="H27" s="10" t="str">
        <f t="shared" si="14"/>
        <v>018-46392</v>
      </c>
      <c r="I27" s="10" t="str">
        <f t="shared" si="9"/>
        <v>018-46393</v>
      </c>
      <c r="J27" s="10" t="str">
        <f t="shared" si="10"/>
        <v>018-46394</v>
      </c>
      <c r="K27" s="10" t="str">
        <f t="shared" si="11"/>
        <v>018-46395</v>
      </c>
      <c r="L27" s="10" t="str">
        <f t="shared" si="12"/>
        <v>018-46396</v>
      </c>
      <c r="M27" s="10" t="str">
        <f t="shared" si="13"/>
        <v>018-46397</v>
      </c>
      <c r="N27"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7"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7"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7"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7"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7"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7"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7"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7"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7"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27"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27"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27"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27"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27"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27"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27"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27"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7"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7"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7"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7"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7"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7"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7"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7"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7"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7"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7"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7"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7"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7"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7"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7"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7"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7"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7"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7"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7"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7"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7"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7"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7"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7"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7"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7"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7"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7"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7"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7"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7"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7"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7"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7"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7"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7"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7"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7"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27"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27"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27"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27"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27"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27"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27"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27"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7"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7"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7"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7"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7"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7"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7"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7"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7"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7"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7"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7"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7"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7"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7"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7"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27"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27"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27"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27"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27"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27"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27"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27"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7"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7"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7"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7"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7"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7"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7"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7"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7"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7"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7"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7"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7"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7"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7"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7"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27"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27"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27"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27"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27"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27"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27"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27"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7"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7"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7"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7"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7"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7"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7"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7"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7"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7"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7"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7"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7"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7"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7"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7"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7"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7"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7"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7"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7"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7"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7"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7"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7"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7"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7"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7"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7"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7"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7"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7"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7"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7"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7"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7"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7"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7"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7"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7"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7"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7"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7"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7"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7"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7"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7"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7"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7"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7"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7"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7"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7"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7"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8" spans="1:181">
      <c r="A28" s="16"/>
      <c r="B28" s="72" t="s">
        <v>288</v>
      </c>
      <c r="C28" s="73"/>
      <c r="D28" s="11" t="s">
        <v>168</v>
      </c>
      <c r="E28" s="10" t="str">
        <f>INDEX(施設情報!$D$1:$D$1000,MATCH(D28,施設情報!$C$1:$C$1000,0))</f>
        <v>1</v>
      </c>
      <c r="F28" s="11"/>
      <c r="G28" s="8" t="str">
        <f t="shared" si="8"/>
        <v>019-46391</v>
      </c>
      <c r="H28" s="10" t="str">
        <f t="shared" si="14"/>
        <v>019-46392</v>
      </c>
      <c r="I28" s="10" t="str">
        <f t="shared" si="9"/>
        <v>019-46393</v>
      </c>
      <c r="J28" s="10" t="str">
        <f t="shared" si="10"/>
        <v>019-46394</v>
      </c>
      <c r="K28" s="10" t="str">
        <f t="shared" si="11"/>
        <v>019-46395</v>
      </c>
      <c r="L28" s="10" t="str">
        <f t="shared" si="12"/>
        <v>019-46396</v>
      </c>
      <c r="M28" s="10" t="str">
        <f t="shared" si="13"/>
        <v>019-46397</v>
      </c>
      <c r="N28"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8"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8"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8"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8"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8"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8"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8"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8"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8"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28"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28"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28"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28"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28"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28"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28"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28"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8"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8"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8"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8"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8"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8"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8"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8"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8"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8"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8"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8"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8"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8"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8"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8"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8"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8"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8"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8"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8"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8"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8"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8"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8"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8"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8"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8"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8"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8"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8"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8"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8"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8"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8"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8"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8"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8"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8"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8"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28"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28"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28"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28"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28"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28"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28"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28"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8"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8"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8"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8"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8"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8"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8"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8"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8"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8"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8"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8"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8"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8"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8"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8"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28"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28"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28"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28"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28"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28"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28"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28"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8"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8"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8"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8"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8"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8"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8"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8"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8"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8"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8"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8"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8"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8"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8"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8"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28"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28"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28"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28"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28"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28"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28"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28"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8"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8"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8"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8"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8"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8"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8"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8"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8"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8"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8"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8"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8"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8"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8"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8"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8"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8"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8"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8"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8"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8"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8"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8"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8"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8"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8"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8"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8"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8"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8"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8"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8"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8"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8"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8"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8"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8"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8"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8"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8"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8"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8"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8"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8"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8"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8"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8"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8"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8"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8"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8"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8"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8"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29" spans="1:181">
      <c r="A29" s="16"/>
      <c r="B29" s="72" t="s">
        <v>289</v>
      </c>
      <c r="C29" s="73"/>
      <c r="D29" s="11" t="s">
        <v>169</v>
      </c>
      <c r="E29" s="10" t="str">
        <f>INDEX(施設情報!$D$1:$D$1000,MATCH(D29,施設情報!$C$1:$C$1000,0))</f>
        <v>1</v>
      </c>
      <c r="F29" s="11"/>
      <c r="G29" s="8" t="str">
        <f t="shared" si="8"/>
        <v>020-46391</v>
      </c>
      <c r="H29" s="10" t="str">
        <f t="shared" si="14"/>
        <v>020-46392</v>
      </c>
      <c r="I29" s="10" t="str">
        <f t="shared" si="9"/>
        <v>020-46393</v>
      </c>
      <c r="J29" s="10" t="str">
        <f t="shared" si="10"/>
        <v>020-46394</v>
      </c>
      <c r="K29" s="10" t="str">
        <f t="shared" si="11"/>
        <v>020-46395</v>
      </c>
      <c r="L29" s="10" t="str">
        <f t="shared" si="12"/>
        <v>020-46396</v>
      </c>
      <c r="M29" s="10" t="str">
        <f t="shared" si="13"/>
        <v>020-46397</v>
      </c>
      <c r="N29"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29"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29"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29"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29"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29"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29"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29"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29"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29"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29"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29"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29"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29"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29"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29"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29"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29"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29"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29"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29"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29"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29"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29"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29"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29"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29"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29"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29"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29"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29"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29"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29"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29"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29"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29"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29"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29"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29"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29"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29"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29"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29"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29"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29"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29"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29"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29"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29"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29"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29"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29"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29"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29"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29"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29"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29"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29"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29"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29"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29"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29"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29"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29"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29"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29"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29"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29"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29"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29"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29"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29"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29"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29"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29"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29"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29"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29"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29"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29"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29"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29"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29"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29"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29"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29"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29"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29"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29"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29"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29"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29"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29"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29"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29"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29"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29"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29"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29"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29"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29"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29"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29"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29"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29"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29"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29"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29"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29"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29"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29"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29"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29"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29"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29"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29"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29"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29"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29"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29"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29"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29"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29"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29"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29"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29"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29"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29"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29"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29"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29"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29"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29"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29"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29"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29"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29"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29"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29"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29"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29"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29"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29"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29"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29"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29"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29"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29"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29"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29"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29"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29"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29"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29"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29"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29"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29"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29"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29"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29"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29"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29"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29"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29"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29"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29"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29"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29"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30" spans="1:181">
      <c r="A30" s="16"/>
      <c r="B30" s="72" t="s">
        <v>290</v>
      </c>
      <c r="C30" s="73"/>
      <c r="D30" s="11" t="s">
        <v>170</v>
      </c>
      <c r="E30" s="10" t="str">
        <f>INDEX(施設情報!$D$1:$D$1000,MATCH(D30,施設情報!$C$1:$C$1000,0))</f>
        <v>1</v>
      </c>
      <c r="F30" s="11"/>
      <c r="G30" s="8" t="str">
        <f t="shared" si="8"/>
        <v>021-46391</v>
      </c>
      <c r="H30" s="10" t="str">
        <f t="shared" si="14"/>
        <v>021-46392</v>
      </c>
      <c r="I30" s="10" t="str">
        <f t="shared" si="9"/>
        <v>021-46393</v>
      </c>
      <c r="J30" s="10" t="str">
        <f t="shared" si="10"/>
        <v>021-46394</v>
      </c>
      <c r="K30" s="10" t="str">
        <f t="shared" si="11"/>
        <v>021-46395</v>
      </c>
      <c r="L30" s="10" t="str">
        <f t="shared" si="12"/>
        <v>021-46396</v>
      </c>
      <c r="M30" s="10" t="str">
        <f t="shared" si="13"/>
        <v>021-46397</v>
      </c>
      <c r="N30"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30"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30"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30"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30"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30"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30"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30"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30"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30"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30"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30"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30"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30"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30"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30"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30"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30"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30"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30"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30"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30"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30"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30"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30"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30"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30"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30"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30"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30"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30"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30"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30"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30"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30"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30"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30"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30"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30"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30"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30"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30"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30"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30"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30"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30"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30"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30"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30"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30"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30"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30"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30"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30"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30"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30"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30"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30"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30"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30"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30"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30"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30"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30"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30"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30"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30"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30"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30"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30"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30"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30"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30"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30"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30"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30"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30"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30"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30"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30"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30"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30"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30"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30"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30"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30"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30"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30"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30"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30"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30"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30"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30"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30"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30"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30"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30"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30"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30"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30"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30"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30"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30"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30"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30"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30"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30"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30"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30"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30"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30"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30"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30"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30"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30"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30"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30"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30"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30"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30"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30"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30"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30"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30"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30"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30"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30"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30"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30"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30"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30"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30"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30"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30"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30"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30"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30"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30"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30"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30"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30"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30"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30"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30"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30"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30"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30"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30"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30"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30"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30"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30"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30"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30"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30"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30"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30"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30"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30"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30"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30"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30"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30"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30"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30"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30"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30"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30"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31" spans="1:181">
      <c r="A31" s="16"/>
      <c r="B31" s="72" t="s">
        <v>49</v>
      </c>
      <c r="C31" s="73"/>
      <c r="D31" s="11" t="s">
        <v>171</v>
      </c>
      <c r="E31" s="10" t="str">
        <f>INDEX(施設情報!$D$1:$D$1000,MATCH(D31,施設情報!$C$1:$C$1000,0))</f>
        <v>1</v>
      </c>
      <c r="F31" s="11"/>
      <c r="G31" s="8" t="str">
        <f t="shared" si="8"/>
        <v>022-46391</v>
      </c>
      <c r="H31" s="10" t="str">
        <f t="shared" si="14"/>
        <v>022-46392</v>
      </c>
      <c r="I31" s="10" t="str">
        <f t="shared" si="9"/>
        <v>022-46393</v>
      </c>
      <c r="J31" s="10" t="str">
        <f t="shared" si="10"/>
        <v>022-46394</v>
      </c>
      <c r="K31" s="10" t="str">
        <f t="shared" si="11"/>
        <v>022-46395</v>
      </c>
      <c r="L31" s="10" t="str">
        <f t="shared" si="12"/>
        <v>022-46396</v>
      </c>
      <c r="M31" s="10" t="str">
        <f t="shared" si="13"/>
        <v>022-46397</v>
      </c>
      <c r="N31"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1"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1"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1"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1"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1"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1"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1"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1"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1"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31"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31"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31"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31"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31"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31"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31"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31"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1"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1"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1"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1"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1"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1"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1"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1"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1"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1"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1"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1"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1"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1"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1"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1"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31"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31"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31"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31"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31"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31"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31"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31"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1"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1"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1"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1"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1"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1"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1"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1"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1"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1"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1"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1"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1"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1"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1"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1"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31"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31"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31"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31"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31"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31"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31"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31"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1"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1"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1"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1"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1"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1"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1"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1"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1"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1"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1"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1"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1"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1"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1"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1"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31"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31"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31"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31"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31"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31"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31"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31"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1"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1"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1"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1"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1"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1"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1"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1"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1"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1"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1"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1"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1"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1"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1"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1"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31"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31"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31"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31"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31"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31"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31"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31"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1"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1"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1"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1"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1"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1"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1"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1"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1"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1"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1"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1"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1"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1"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1"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1"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1"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1"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1"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1"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1"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1"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1"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1"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1"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1"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1"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1"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1"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1"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1"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1"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1"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1"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1"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1"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1"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1"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1"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1"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1"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1"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1"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1"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1"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1"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1"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1"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1"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1"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1"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1"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1"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1"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32" spans="1:181">
      <c r="A32" s="16"/>
      <c r="B32" s="72" t="s">
        <v>291</v>
      </c>
      <c r="C32" s="73"/>
      <c r="D32" s="11" t="s">
        <v>172</v>
      </c>
      <c r="E32" s="10" t="str">
        <f>INDEX(施設情報!$D$1:$D$1000,MATCH(D32,施設情報!$C$1:$C$1000,0))</f>
        <v>1</v>
      </c>
      <c r="F32" s="11"/>
      <c r="G32" s="8" t="str">
        <f t="shared" si="8"/>
        <v>023-46391</v>
      </c>
      <c r="H32" s="10" t="str">
        <f t="shared" si="14"/>
        <v>023-46392</v>
      </c>
      <c r="I32" s="10" t="str">
        <f t="shared" si="9"/>
        <v>023-46393</v>
      </c>
      <c r="J32" s="10" t="str">
        <f t="shared" si="10"/>
        <v>023-46394</v>
      </c>
      <c r="K32" s="10" t="str">
        <f t="shared" si="11"/>
        <v>023-46395</v>
      </c>
      <c r="L32" s="10" t="str">
        <f t="shared" si="12"/>
        <v>023-46396</v>
      </c>
      <c r="M32" s="10" t="str">
        <f t="shared" si="13"/>
        <v>023-46397</v>
      </c>
      <c r="N32" s="36" t="str">
        <f ca="1">IF(OR(N$9="×",N$110="×",N$31="×"),"×",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$31="△",N$110="△"),"△","〇")))</f>
        <v>△</v>
      </c>
      <c r="O32" s="29" t="str">
        <f ca="1">IF(OR(O$9="×",O$110="×",O$31="×"),"×",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$31="△",O$110="△"),"△","〇")))</f>
        <v>△</v>
      </c>
      <c r="P32" s="29" t="str">
        <f ca="1">IF(OR(P$9="×",P$110="×",P$31="×"),"×",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$31="△",P$110="△"),"△","〇")))</f>
        <v>△</v>
      </c>
      <c r="Q32" s="29" t="str">
        <f ca="1">IF(OR(Q$9="×",Q$110="×",Q$31="×"),"×",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$31="△",Q$110="△"),"△","〇")))</f>
        <v>△</v>
      </c>
      <c r="R32" s="29" t="str">
        <f ca="1">IF(OR(R$9="×",R$110="×",R$31="×"),"×",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$31="△",R$110="△"),"△","〇")))</f>
        <v>△</v>
      </c>
      <c r="S32" s="29" t="str">
        <f ca="1">IF(OR(S$9="×",S$110="×",S$31="×"),"×",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$31="△",S$110="△"),"△","〇")))</f>
        <v>△</v>
      </c>
      <c r="T32" s="29" t="str">
        <f ca="1">IF(OR(T$9="×",T$110="×",T$31="×"),"×",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$31="△",T$110="△"),"△","〇")))</f>
        <v>△</v>
      </c>
      <c r="U32" s="29" t="str">
        <f ca="1">IF(OR(U$9="×",U$110="×",U$31="×"),"×",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$31="△",U$110="△"),"△","〇")))</f>
        <v>×</v>
      </c>
      <c r="V32" s="29" t="str">
        <f ca="1">IF(OR(V$9="×",V$110="×",V$31="×"),"×",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$31="△",V$110="△"),"△","〇")))</f>
        <v>×</v>
      </c>
      <c r="W32" s="28" t="str">
        <f ca="1">IF(OR(W$9="×",W$110="×",W$31="×"),"×",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$31="△",W$110="△"),"△","〇")))</f>
        <v>×</v>
      </c>
      <c r="X32" s="29" t="str">
        <f ca="1">IF(OR(X$9="×",X$110="×",X$31="×"),"×",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$31="△",X$110="△"),"△","〇")))</f>
        <v>×</v>
      </c>
      <c r="Y32" s="29" t="str">
        <f ca="1">IF(OR(Y$9="×",Y$110="×",Y$31="×"),"×",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$31="△",Y$110="△"),"△","〇")))</f>
        <v>×</v>
      </c>
      <c r="Z32" s="30" t="str">
        <f ca="1">IF(OR(Z$9="×",Z$110="×",Z$31="×"),"×",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$31="△",Z$110="△"),"△","〇")))</f>
        <v>×</v>
      </c>
      <c r="AA32" s="29" t="str">
        <f ca="1">IF(OR(AA$9="×",AA$110="×",AA$31="×"),"×",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$31="△",AA$110="△"),"△","〇")))</f>
        <v>×</v>
      </c>
      <c r="AB32" s="29" t="str">
        <f ca="1">IF(OR(AB$9="×",AB$110="×",AB$31="×"),"×",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$31="△",AB$110="△"),"△","〇")))</f>
        <v>×</v>
      </c>
      <c r="AC32" s="29" t="str">
        <f ca="1">IF(OR(AC$9="×",AC$110="×",AC$31="×"),"×",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$31="△",AC$110="△"),"△","〇")))</f>
        <v>×</v>
      </c>
      <c r="AD32" s="29" t="str">
        <f ca="1">IF(OR(AD$9="×",AD$110="×",AD$31="×"),"×",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$31="△",AD$110="△"),"△","〇")))</f>
        <v>×</v>
      </c>
      <c r="AE32" s="28" t="str">
        <f ca="1">IF(OR(AE$9="×",AE$110="×",AE$31="×"),"×",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$31="△",AE$110="△"),"△","〇")))</f>
        <v>×</v>
      </c>
      <c r="AF32" s="29" t="str">
        <f ca="1">IF(OR(AF$9="×",AF$110="×",AF$31="×"),"×",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$31="△",AF$110="△"),"△","〇")))</f>
        <v>×</v>
      </c>
      <c r="AG32" s="29" t="str">
        <f ca="1">IF(OR(AG$9="×",AG$110="×",AG$31="×"),"×",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$31="△",AG$110="△"),"△","〇")))</f>
        <v>×</v>
      </c>
      <c r="AH32" s="30" t="str">
        <f ca="1">IF(OR(AH$9="×",AH$110="×",AH$31="×"),"×",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$31="△",AH$110="△"),"△","〇")))</f>
        <v>×</v>
      </c>
      <c r="AI32" s="29" t="str">
        <f ca="1">IF(OR(AI$9="×",AI$110="×",AI$31="×"),"×",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$31="△",AI$110="△"),"△","〇")))</f>
        <v>△</v>
      </c>
      <c r="AJ32" s="29" t="str">
        <f ca="1">IF(OR(AJ$9="×",AJ$110="×",AJ$31="×"),"×",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$31="△",AJ$110="△"),"△","〇")))</f>
        <v>△</v>
      </c>
      <c r="AK32" s="37" t="str">
        <f ca="1">IF(OR(AK$9="×",AK$110="×",AK$31="×"),"×",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$31="△",AK$110="△"),"△","〇")))</f>
        <v>△</v>
      </c>
      <c r="AL32" s="36" t="str">
        <f ca="1">IF(OR(AL$9="×",AL$110="×",AL$31="×"),"×",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$31="△",AL$110="△"),"△","〇")))</f>
        <v>△</v>
      </c>
      <c r="AM32" s="29" t="str">
        <f ca="1">IF(OR(AM$9="×",AM$110="×",AM$31="×"),"×",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$31="△",AM$110="△"),"△","〇")))</f>
        <v>△</v>
      </c>
      <c r="AN32" s="29" t="str">
        <f ca="1">IF(OR(AN$9="×",AN$110="×",AN$31="×"),"×",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$31="△",AN$110="△"),"△","〇")))</f>
        <v>△</v>
      </c>
      <c r="AO32" s="29" t="str">
        <f ca="1">IF(OR(AO$9="×",AO$110="×",AO$31="×"),"×",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$31="△",AO$110="△"),"△","〇")))</f>
        <v>△</v>
      </c>
      <c r="AP32" s="29" t="str">
        <f ca="1">IF(OR(AP$9="×",AP$110="×",AP$31="×"),"×",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$31="△",AP$110="△"),"△","〇")))</f>
        <v>△</v>
      </c>
      <c r="AQ32" s="29" t="str">
        <f ca="1">IF(OR(AQ$9="×",AQ$110="×",AQ$31="×"),"×",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$31="△",AQ$110="△"),"△","〇")))</f>
        <v>△</v>
      </c>
      <c r="AR32" s="29" t="str">
        <f ca="1">IF(OR(AR$9="×",AR$110="×",AR$31="×"),"×",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$31="△",AR$110="△"),"△","〇")))</f>
        <v>△</v>
      </c>
      <c r="AS32" s="29" t="str">
        <f ca="1">IF(OR(AS$9="×",AS$110="×",AS$31="×"),"×",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$31="△",AS$110="△"),"△","〇")))</f>
        <v>×</v>
      </c>
      <c r="AT32" s="29" t="str">
        <f ca="1">IF(OR(AT$9="×",AT$110="×",AT$31="×"),"×",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$31="△",AT$110="△"),"△","〇")))</f>
        <v>×</v>
      </c>
      <c r="AU32" s="28" t="str">
        <f ca="1">IF(OR(AU$9="×",AU$110="×",AU$31="×"),"×",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$31="△",AU$110="△"),"△","〇")))</f>
        <v>×</v>
      </c>
      <c r="AV32" s="29" t="str">
        <f ca="1">IF(OR(AV$9="×",AV$110="×",AV$31="×"),"×",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$31="△",AV$110="△"),"△","〇")))</f>
        <v>×</v>
      </c>
      <c r="AW32" s="29" t="str">
        <f ca="1">IF(OR(AW$9="×",AW$110="×",AW$31="×"),"×",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$31="△",AW$110="△"),"△","〇")))</f>
        <v>×</v>
      </c>
      <c r="AX32" s="30" t="str">
        <f ca="1">IF(OR(AX$9="×",AX$110="×",AX$31="×"),"×",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$31="△",AX$110="△"),"△","〇")))</f>
        <v>×</v>
      </c>
      <c r="AY32" s="29" t="str">
        <f ca="1">IF(OR(AY$9="×",AY$110="×",AY$31="×"),"×",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$31="△",AY$110="△"),"△","〇")))</f>
        <v>×</v>
      </c>
      <c r="AZ32" s="29" t="str">
        <f ca="1">IF(OR(AZ$9="×",AZ$110="×",AZ$31="×"),"×",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$31="△",AZ$110="△"),"△","〇")))</f>
        <v>×</v>
      </c>
      <c r="BA32" s="29" t="str">
        <f ca="1">IF(OR(BA$9="×",BA$110="×",BA$31="×"),"×",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$31="△",BA$110="△"),"△","〇")))</f>
        <v>×</v>
      </c>
      <c r="BB32" s="29" t="str">
        <f ca="1">IF(OR(BB$9="×",BB$110="×",BB$31="×"),"×",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$31="△",BB$110="△"),"△","〇")))</f>
        <v>×</v>
      </c>
      <c r="BC32" s="28" t="str">
        <f ca="1">IF(OR(BC$9="×",BC$110="×",BC$31="×"),"×",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$31="△",BC$110="△"),"△","〇")))</f>
        <v>×</v>
      </c>
      <c r="BD32" s="29" t="str">
        <f ca="1">IF(OR(BD$9="×",BD$110="×",BD$31="×"),"×",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$31="△",BD$110="△"),"△","〇")))</f>
        <v>×</v>
      </c>
      <c r="BE32" s="29" t="str">
        <f ca="1">IF(OR(BE$9="×",BE$110="×",BE$31="×"),"×",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$31="△",BE$110="△"),"△","〇")))</f>
        <v>×</v>
      </c>
      <c r="BF32" s="30" t="str">
        <f ca="1">IF(OR(BF$9="×",BF$110="×",BF$31="×"),"×",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$31="△",BF$110="△"),"△","〇")))</f>
        <v>×</v>
      </c>
      <c r="BG32" s="29" t="str">
        <f ca="1">IF(OR(BG$9="×",BG$110="×",BG$31="×"),"×",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$31="△",BG$110="△"),"△","〇")))</f>
        <v>△</v>
      </c>
      <c r="BH32" s="29" t="str">
        <f ca="1">IF(OR(BH$9="×",BH$110="×",BH$31="×"),"×",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$31="△",BH$110="△"),"△","〇")))</f>
        <v>△</v>
      </c>
      <c r="BI32" s="37" t="str">
        <f ca="1">IF(OR(BI$9="×",BI$110="×",BI$31="×"),"×",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$31="△",BI$110="△"),"△","〇")))</f>
        <v>△</v>
      </c>
      <c r="BJ32" s="36" t="str">
        <f ca="1">IF(OR(BJ$9="×",BJ$110="×",BJ$31="×"),"×",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$31="△",BJ$110="△"),"△","〇")))</f>
        <v>△</v>
      </c>
      <c r="BK32" s="29" t="str">
        <f ca="1">IF(OR(BK$9="×",BK$110="×",BK$31="×"),"×",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$31="△",BK$110="△"),"△","〇")))</f>
        <v>△</v>
      </c>
      <c r="BL32" s="29" t="str">
        <f ca="1">IF(OR(BL$9="×",BL$110="×",BL$31="×"),"×",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$31="△",BL$110="△"),"△","〇")))</f>
        <v>△</v>
      </c>
      <c r="BM32" s="29" t="str">
        <f ca="1">IF(OR(BM$9="×",BM$110="×",BM$31="×"),"×",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$31="△",BM$110="△"),"△","〇")))</f>
        <v>△</v>
      </c>
      <c r="BN32" s="29" t="str">
        <f ca="1">IF(OR(BN$9="×",BN$110="×",BN$31="×"),"×",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$31="△",BN$110="△"),"△","〇")))</f>
        <v>△</v>
      </c>
      <c r="BO32" s="29" t="str">
        <f ca="1">IF(OR(BO$9="×",BO$110="×",BO$31="×"),"×",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$31="△",BO$110="△"),"△","〇")))</f>
        <v>△</v>
      </c>
      <c r="BP32" s="29" t="str">
        <f ca="1">IF(OR(BP$9="×",BP$110="×",BP$31="×"),"×",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$31="△",BP$110="△"),"△","〇")))</f>
        <v>△</v>
      </c>
      <c r="BQ32" s="29" t="str">
        <f ca="1">IF(OR(BQ$9="×",BQ$110="×",BQ$31="×"),"×",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$31="△",BQ$110="△"),"△","〇")))</f>
        <v>×</v>
      </c>
      <c r="BR32" s="29" t="str">
        <f ca="1">IF(OR(BR$9="×",BR$110="×",BR$31="×"),"×",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$31="△",BR$110="△"),"△","〇")))</f>
        <v>×</v>
      </c>
      <c r="BS32" s="28" t="str">
        <f ca="1">IF(OR(BS$9="×",BS$110="×",BS$31="×"),"×",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$31="△",BS$110="△"),"△","〇")))</f>
        <v>×</v>
      </c>
      <c r="BT32" s="29" t="str">
        <f ca="1">IF(OR(BT$9="×",BT$110="×",BT$31="×"),"×",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$31="△",BT$110="△"),"△","〇")))</f>
        <v>×</v>
      </c>
      <c r="BU32" s="29" t="str">
        <f ca="1">IF(OR(BU$9="×",BU$110="×",BU$31="×"),"×",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$31="△",BU$110="△"),"△","〇")))</f>
        <v>×</v>
      </c>
      <c r="BV32" s="30" t="str">
        <f ca="1">IF(OR(BV$9="×",BV$110="×",BV$31="×"),"×",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$31="△",BV$110="△"),"△","〇")))</f>
        <v>×</v>
      </c>
      <c r="BW32" s="29" t="str">
        <f ca="1">IF(OR(BW$9="×",BW$110="×",BW$31="×"),"×",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$31="△",BW$110="△"),"△","〇")))</f>
        <v>×</v>
      </c>
      <c r="BX32" s="29" t="str">
        <f ca="1">IF(OR(BX$9="×",BX$110="×",BX$31="×"),"×",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$31="△",BX$110="△"),"△","〇")))</f>
        <v>×</v>
      </c>
      <c r="BY32" s="29" t="str">
        <f ca="1">IF(OR(BY$9="×",BY$110="×",BY$31="×"),"×",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$31="△",BY$110="△"),"△","〇")))</f>
        <v>×</v>
      </c>
      <c r="BZ32" s="29" t="str">
        <f ca="1">IF(OR(BZ$9="×",BZ$110="×",BZ$31="×"),"×",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$31="△",BZ$110="△"),"△","〇")))</f>
        <v>×</v>
      </c>
      <c r="CA32" s="28" t="str">
        <f ca="1">IF(OR(CA$9="×",CA$110="×",CA$31="×"),"×",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$31="△",CA$110="△"),"△","〇")))</f>
        <v>×</v>
      </c>
      <c r="CB32" s="29" t="str">
        <f ca="1">IF(OR(CB$9="×",CB$110="×",CB$31="×"),"×",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$31="△",CB$110="△"),"△","〇")))</f>
        <v>×</v>
      </c>
      <c r="CC32" s="29" t="str">
        <f ca="1">IF(OR(CC$9="×",CC$110="×",CC$31="×"),"×",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$31="△",CC$110="△"),"△","〇")))</f>
        <v>×</v>
      </c>
      <c r="CD32" s="30" t="str">
        <f ca="1">IF(OR(CD$9="×",CD$110="×",CD$31="×"),"×",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$31="△",CD$110="△"),"△","〇")))</f>
        <v>×</v>
      </c>
      <c r="CE32" s="29" t="str">
        <f ca="1">IF(OR(CE$9="×",CE$110="×",CE$31="×"),"×",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$31="△",CE$110="△"),"△","〇")))</f>
        <v>△</v>
      </c>
      <c r="CF32" s="29" t="str">
        <f ca="1">IF(OR(CF$9="×",CF$110="×",CF$31="×"),"×",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$31="△",CF$110="△"),"△","〇")))</f>
        <v>△</v>
      </c>
      <c r="CG32" s="37" t="str">
        <f ca="1">IF(OR(CG$9="×",CG$110="×",CG$31="×"),"×",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$31="△",CG$110="△"),"△","〇")))</f>
        <v>△</v>
      </c>
      <c r="CH32" s="36" t="str">
        <f ca="1">IF(OR(CH$9="×",CH$110="×",CH$31="×"),"×",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$31="△",CH$110="△"),"△","〇")))</f>
        <v>△</v>
      </c>
      <c r="CI32" s="29" t="str">
        <f ca="1">IF(OR(CI$9="×",CI$110="×",CI$31="×"),"×",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$31="△",CI$110="△"),"△","〇")))</f>
        <v>△</v>
      </c>
      <c r="CJ32" s="29" t="str">
        <f ca="1">IF(OR(CJ$9="×",CJ$110="×",CJ$31="×"),"×",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$31="△",CJ$110="△"),"△","〇")))</f>
        <v>△</v>
      </c>
      <c r="CK32" s="29" t="str">
        <f ca="1">IF(OR(CK$9="×",CK$110="×",CK$31="×"),"×",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$31="△",CK$110="△"),"△","〇")))</f>
        <v>△</v>
      </c>
      <c r="CL32" s="29" t="str">
        <f ca="1">IF(OR(CL$9="×",CL$110="×",CL$31="×"),"×",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$31="△",CL$110="△"),"△","〇")))</f>
        <v>△</v>
      </c>
      <c r="CM32" s="29" t="str">
        <f ca="1">IF(OR(CM$9="×",CM$110="×",CM$31="×"),"×",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$31="△",CM$110="△"),"△","〇")))</f>
        <v>△</v>
      </c>
      <c r="CN32" s="29" t="str">
        <f ca="1">IF(OR(CN$9="×",CN$110="×",CN$31="×"),"×",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$31="△",CN$110="△"),"△","〇")))</f>
        <v>△</v>
      </c>
      <c r="CO32" s="29" t="str">
        <f ca="1">IF(OR(CO$9="×",CO$110="×",CO$31="×"),"×",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$31="△",CO$110="△"),"△","〇")))</f>
        <v>×</v>
      </c>
      <c r="CP32" s="29" t="str">
        <f ca="1">IF(OR(CP$9="×",CP$110="×",CP$31="×"),"×",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$31="△",CP$110="△"),"△","〇")))</f>
        <v>×</v>
      </c>
      <c r="CQ32" s="28" t="str">
        <f ca="1">IF(OR(CQ$9="×",CQ$110="×",CQ$31="×"),"×",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$31="△",CQ$110="△"),"△","〇")))</f>
        <v>×</v>
      </c>
      <c r="CR32" s="29" t="str">
        <f ca="1">IF(OR(CR$9="×",CR$110="×",CR$31="×"),"×",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$31="△",CR$110="△"),"△","〇")))</f>
        <v>×</v>
      </c>
      <c r="CS32" s="29" t="str">
        <f ca="1">IF(OR(CS$9="×",CS$110="×",CS$31="×"),"×",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$31="△",CS$110="△"),"△","〇")))</f>
        <v>×</v>
      </c>
      <c r="CT32" s="30" t="str">
        <f ca="1">IF(OR(CT$9="×",CT$110="×",CT$31="×"),"×",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$31="△",CT$110="△"),"△","〇")))</f>
        <v>×</v>
      </c>
      <c r="CU32" s="29" t="str">
        <f ca="1">IF(OR(CU$9="×",CU$110="×",CU$31="×"),"×",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$31="△",CU$110="△"),"△","〇")))</f>
        <v>×</v>
      </c>
      <c r="CV32" s="29" t="str">
        <f ca="1">IF(OR(CV$9="×",CV$110="×",CV$31="×"),"×",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$31="△",CV$110="△"),"△","〇")))</f>
        <v>×</v>
      </c>
      <c r="CW32" s="29" t="str">
        <f ca="1">IF(OR(CW$9="×",CW$110="×",CW$31="×"),"×",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$31="△",CW$110="△"),"△","〇")))</f>
        <v>×</v>
      </c>
      <c r="CX32" s="29" t="str">
        <f ca="1">IF(OR(CX$9="×",CX$110="×",CX$31="×"),"×",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$31="△",CX$110="△"),"△","〇")))</f>
        <v>×</v>
      </c>
      <c r="CY32" s="28" t="str">
        <f ca="1">IF(OR(CY$9="×",CY$110="×",CY$31="×"),"×",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$31="△",CY$110="△"),"△","〇")))</f>
        <v>×</v>
      </c>
      <c r="CZ32" s="29" t="str">
        <f ca="1">IF(OR(CZ$9="×",CZ$110="×",CZ$31="×"),"×",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$31="△",CZ$110="△"),"△","〇")))</f>
        <v>×</v>
      </c>
      <c r="DA32" s="29" t="str">
        <f ca="1">IF(OR(DA$9="×",DA$110="×",DA$31="×"),"×",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$31="△",DA$110="△"),"△","〇")))</f>
        <v>×</v>
      </c>
      <c r="DB32" s="30" t="str">
        <f ca="1">IF(OR(DB$9="×",DB$110="×",DB$31="×"),"×",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$31="△",DB$110="△"),"△","〇")))</f>
        <v>×</v>
      </c>
      <c r="DC32" s="29" t="str">
        <f ca="1">IF(OR(DC$9="×",DC$110="×",DC$31="×"),"×",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$31="△",DC$110="△"),"△","〇")))</f>
        <v>△</v>
      </c>
      <c r="DD32" s="29" t="str">
        <f ca="1">IF(OR(DD$9="×",DD$110="×",DD$31="×"),"×",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$31="△",DD$110="△"),"△","〇")))</f>
        <v>△</v>
      </c>
      <c r="DE32" s="37" t="str">
        <f ca="1">IF(OR(DE$9="×",DE$110="×",DE$31="×"),"×",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$31="△",DE$110="△"),"△","〇")))</f>
        <v>△</v>
      </c>
      <c r="DF32" s="36" t="str">
        <f ca="1">IF(OR(DF$9="×",DF$110="×",DF$31="×"),"×",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$31="△",DF$110="△"),"△","〇")))</f>
        <v>△</v>
      </c>
      <c r="DG32" s="29" t="str">
        <f ca="1">IF(OR(DG$9="×",DG$110="×",DG$31="×"),"×",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$31="△",DG$110="△"),"△","〇")))</f>
        <v>△</v>
      </c>
      <c r="DH32" s="29" t="str">
        <f ca="1">IF(OR(DH$9="×",DH$110="×",DH$31="×"),"×",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$31="△",DH$110="△"),"△","〇")))</f>
        <v>△</v>
      </c>
      <c r="DI32" s="29" t="str">
        <f ca="1">IF(OR(DI$9="×",DI$110="×",DI$31="×"),"×",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$31="△",DI$110="△"),"△","〇")))</f>
        <v>△</v>
      </c>
      <c r="DJ32" s="29" t="str">
        <f ca="1">IF(OR(DJ$9="×",DJ$110="×",DJ$31="×"),"×",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$31="△",DJ$110="△"),"△","〇")))</f>
        <v>△</v>
      </c>
      <c r="DK32" s="29" t="str">
        <f ca="1">IF(OR(DK$9="×",DK$110="×",DK$31="×"),"×",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$31="△",DK$110="△"),"△","〇")))</f>
        <v>△</v>
      </c>
      <c r="DL32" s="29" t="str">
        <f ca="1">IF(OR(DL$9="×",DL$110="×",DL$31="×"),"×",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$31="△",DL$110="△"),"△","〇")))</f>
        <v>△</v>
      </c>
      <c r="DM32" s="29" t="str">
        <f ca="1">IF(OR(DM$9="×",DM$110="×",DM$31="×"),"×",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$31="△",DM$110="△"),"△","〇")))</f>
        <v>×</v>
      </c>
      <c r="DN32" s="29" t="str">
        <f ca="1">IF(OR(DN$9="×",DN$110="×",DN$31="×"),"×",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$31="△",DN$110="△"),"△","〇")))</f>
        <v>×</v>
      </c>
      <c r="DO32" s="28" t="str">
        <f ca="1">IF(OR(DO$9="×",DO$110="×",DO$31="×"),"×",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$31="△",DO$110="△"),"△","〇")))</f>
        <v>×</v>
      </c>
      <c r="DP32" s="29" t="str">
        <f ca="1">IF(OR(DP$9="×",DP$110="×",DP$31="×"),"×",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$31="△",DP$110="△"),"△","〇")))</f>
        <v>×</v>
      </c>
      <c r="DQ32" s="29" t="str">
        <f ca="1">IF(OR(DQ$9="×",DQ$110="×",DQ$31="×"),"×",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$31="△",DQ$110="△"),"△","〇")))</f>
        <v>×</v>
      </c>
      <c r="DR32" s="30" t="str">
        <f ca="1">IF(OR(DR$9="×",DR$110="×",DR$31="×"),"×",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$31="△",DR$110="△"),"△","〇")))</f>
        <v>×</v>
      </c>
      <c r="DS32" s="29" t="str">
        <f ca="1">IF(OR(DS$9="×",DS$110="×",DS$31="×"),"×",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$31="△",DS$110="△"),"△","〇")))</f>
        <v>×</v>
      </c>
      <c r="DT32" s="29" t="str">
        <f ca="1">IF(OR(DT$9="×",DT$110="×",DT$31="×"),"×",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$31="△",DT$110="△"),"△","〇")))</f>
        <v>×</v>
      </c>
      <c r="DU32" s="29" t="str">
        <f ca="1">IF(OR(DU$9="×",DU$110="×",DU$31="×"),"×",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$31="△",DU$110="△"),"△","〇")))</f>
        <v>×</v>
      </c>
      <c r="DV32" s="29" t="str">
        <f ca="1">IF(OR(DV$9="×",DV$110="×",DV$31="×"),"×",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$31="△",DV$110="△"),"△","〇")))</f>
        <v>×</v>
      </c>
      <c r="DW32" s="28" t="str">
        <f ca="1">IF(OR(DW$9="×",DW$110="×",DW$31="×"),"×",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$31="△",DW$110="△"),"△","〇")))</f>
        <v>×</v>
      </c>
      <c r="DX32" s="29" t="str">
        <f ca="1">IF(OR(DX$9="×",DX$110="×",DX$31="×"),"×",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$31="△",DX$110="△"),"△","〇")))</f>
        <v>×</v>
      </c>
      <c r="DY32" s="29" t="str">
        <f ca="1">IF(OR(DY$9="×",DY$110="×",DY$31="×"),"×",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$31="△",DY$110="△"),"△","〇")))</f>
        <v>×</v>
      </c>
      <c r="DZ32" s="30" t="str">
        <f ca="1">IF(OR(DZ$9="×",DZ$110="×",DZ$31="×"),"×",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$31="△",DZ$110="△"),"△","〇")))</f>
        <v>×</v>
      </c>
      <c r="EA32" s="29" t="str">
        <f ca="1">IF(OR(EA$9="×",EA$110="×",EA$31="×"),"×",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$31="△",EA$110="△"),"△","〇")))</f>
        <v>△</v>
      </c>
      <c r="EB32" s="29" t="str">
        <f ca="1">IF(OR(EB$9="×",EB$110="×",EB$31="×"),"×",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$31="△",EB$110="△"),"△","〇")))</f>
        <v>△</v>
      </c>
      <c r="EC32" s="37" t="str">
        <f ca="1">IF(OR(EC$9="×",EC$110="×",EC$31="×"),"×",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$31="△",EC$110="△"),"△","〇")))</f>
        <v>△</v>
      </c>
      <c r="ED32" s="36" t="str">
        <f ca="1">IF(OR(ED$9="×",ED$110="×",ED$31="×"),"×",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$31="△",ED$110="△"),"△","〇")))</f>
        <v>×</v>
      </c>
      <c r="EE32" s="29" t="str">
        <f ca="1">IF(OR(EE$9="×",EE$110="×",EE$31="×"),"×",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$31="△",EE$110="△"),"△","〇")))</f>
        <v>×</v>
      </c>
      <c r="EF32" s="29" t="str">
        <f ca="1">IF(OR(EF$9="×",EF$110="×",EF$31="×"),"×",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$31="△",EF$110="△"),"△","〇")))</f>
        <v>×</v>
      </c>
      <c r="EG32" s="29" t="str">
        <f ca="1">IF(OR(EG$9="×",EG$110="×",EG$31="×"),"×",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$31="△",EG$110="△"),"△","〇")))</f>
        <v>×</v>
      </c>
      <c r="EH32" s="29" t="str">
        <f ca="1">IF(OR(EH$9="×",EH$110="×",EH$31="×"),"×",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$31="△",EH$110="△"),"△","〇")))</f>
        <v>×</v>
      </c>
      <c r="EI32" s="29" t="str">
        <f ca="1">IF(OR(EI$9="×",EI$110="×",EI$31="×"),"×",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$31="△",EI$110="△"),"△","〇")))</f>
        <v>×</v>
      </c>
      <c r="EJ32" s="29" t="str">
        <f ca="1">IF(OR(EJ$9="×",EJ$110="×",EJ$31="×"),"×",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$31="△",EJ$110="△"),"△","〇")))</f>
        <v>×</v>
      </c>
      <c r="EK32" s="29" t="str">
        <f ca="1">IF(OR(EK$9="×",EK$110="×",EK$31="×"),"×",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$31="△",EK$110="△"),"△","〇")))</f>
        <v>×</v>
      </c>
      <c r="EL32" s="29" t="str">
        <f ca="1">IF(OR(EL$9="×",EL$110="×",EL$31="×"),"×",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$31="△",EL$110="△"),"△","〇")))</f>
        <v>×</v>
      </c>
      <c r="EM32" s="28" t="str">
        <f ca="1">IF(OR(EM$9="×",EM$110="×",EM$31="×"),"×",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$31="△",EM$110="△"),"△","〇")))</f>
        <v>×</v>
      </c>
      <c r="EN32" s="29" t="str">
        <f ca="1">IF(OR(EN$9="×",EN$110="×",EN$31="×"),"×",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$31="△",EN$110="△"),"△","〇")))</f>
        <v>×</v>
      </c>
      <c r="EO32" s="29" t="str">
        <f ca="1">IF(OR(EO$9="×",EO$110="×",EO$31="×"),"×",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$31="△",EO$110="△"),"△","〇")))</f>
        <v>×</v>
      </c>
      <c r="EP32" s="30" t="str">
        <f ca="1">IF(OR(EP$9="×",EP$110="×",EP$31="×"),"×",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$31="△",EP$110="△"),"△","〇")))</f>
        <v>×</v>
      </c>
      <c r="EQ32" s="29" t="str">
        <f ca="1">IF(OR(EQ$9="×",EQ$110="×",EQ$31="×"),"×",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$31="△",EQ$110="△"),"△","〇")))</f>
        <v>×</v>
      </c>
      <c r="ER32" s="29" t="str">
        <f ca="1">IF(OR(ER$9="×",ER$110="×",ER$31="×"),"×",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$31="△",ER$110="△"),"△","〇")))</f>
        <v>×</v>
      </c>
      <c r="ES32" s="29" t="str">
        <f ca="1">IF(OR(ES$9="×",ES$110="×",ES$31="×"),"×",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$31="△",ES$110="△"),"△","〇")))</f>
        <v>×</v>
      </c>
      <c r="ET32" s="29" t="str">
        <f ca="1">IF(OR(ET$9="×",ET$110="×",ET$31="×"),"×",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$31="△",ET$110="△"),"△","〇")))</f>
        <v>×</v>
      </c>
      <c r="EU32" s="28" t="str">
        <f ca="1">IF(OR(EU$9="×",EU$110="×",EU$31="×"),"×",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$31="△",EU$110="△"),"△","〇")))</f>
        <v>×</v>
      </c>
      <c r="EV32" s="29" t="str">
        <f ca="1">IF(OR(EV$9="×",EV$110="×",EV$31="×"),"×",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$31="△",EV$110="△"),"△","〇")))</f>
        <v>×</v>
      </c>
      <c r="EW32" s="29" t="str">
        <f ca="1">IF(OR(EW$9="×",EW$110="×",EW$31="×"),"×",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$31="△",EW$110="△"),"△","〇")))</f>
        <v>×</v>
      </c>
      <c r="EX32" s="30" t="str">
        <f ca="1">IF(OR(EX$9="×",EX$110="×",EX$31="×"),"×",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$31="△",EX$110="△"),"△","〇")))</f>
        <v>×</v>
      </c>
      <c r="EY32" s="29" t="str">
        <f ca="1">IF(OR(EY$9="×",EY$110="×",EY$31="×"),"×",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$31="△",EY$110="△"),"△","〇")))</f>
        <v>×</v>
      </c>
      <c r="EZ32" s="29" t="str">
        <f ca="1">IF(OR(EZ$9="×",EZ$110="×",EZ$31="×"),"×",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$31="△",EZ$110="△"),"△","〇")))</f>
        <v>×</v>
      </c>
      <c r="FA32" s="37" t="str">
        <f ca="1">IF(OR(FA$9="×",FA$110="×",FA$31="×"),"×",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$31="△",FA$110="△"),"△","〇")))</f>
        <v>×</v>
      </c>
      <c r="FB32" s="36" t="str">
        <f ca="1">IF(OR(FB$9="×",FB$110="×",FB$31="×"),"×",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$31="△",FB$110="△"),"△","〇")))</f>
        <v>×</v>
      </c>
      <c r="FC32" s="29" t="str">
        <f ca="1">IF(OR(FC$9="×",FC$110="×",FC$31="×"),"×",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$31="△",FC$110="△"),"△","〇")))</f>
        <v>×</v>
      </c>
      <c r="FD32" s="29" t="str">
        <f ca="1">IF(OR(FD$9="×",FD$110="×",FD$31="×"),"×",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$31="△",FD$110="△"),"△","〇")))</f>
        <v>×</v>
      </c>
      <c r="FE32" s="29" t="str">
        <f ca="1">IF(OR(FE$9="×",FE$110="×",FE$31="×"),"×",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$31="△",FE$110="△"),"△","〇")))</f>
        <v>×</v>
      </c>
      <c r="FF32" s="29" t="str">
        <f ca="1">IF(OR(FF$9="×",FF$110="×",FF$31="×"),"×",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$31="△",FF$110="△"),"△","〇")))</f>
        <v>×</v>
      </c>
      <c r="FG32" s="29" t="str">
        <f ca="1">IF(OR(FG$9="×",FG$110="×",FG$31="×"),"×",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$31="△",FG$110="△"),"△","〇")))</f>
        <v>×</v>
      </c>
      <c r="FH32" s="29" t="str">
        <f ca="1">IF(OR(FH$9="×",FH$110="×",FH$31="×"),"×",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$31="△",FH$110="△"),"△","〇")))</f>
        <v>×</v>
      </c>
      <c r="FI32" s="29" t="str">
        <f ca="1">IF(OR(FI$9="×",FI$110="×",FI$31="×"),"×",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$31="△",FI$110="△"),"△","〇")))</f>
        <v>×</v>
      </c>
      <c r="FJ32" s="29" t="str">
        <f ca="1">IF(OR(FJ$9="×",FJ$110="×",FJ$31="×"),"×",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$31="△",FJ$110="△"),"△","〇")))</f>
        <v>×</v>
      </c>
      <c r="FK32" s="28" t="str">
        <f ca="1">IF(OR(FK$9="×",FK$110="×",FK$31="×"),"×",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$31="△",FK$110="△"),"△","〇")))</f>
        <v>×</v>
      </c>
      <c r="FL32" s="29" t="str">
        <f ca="1">IF(OR(FL$9="×",FL$110="×",FL$31="×"),"×",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$31="△",FL$110="△"),"△","〇")))</f>
        <v>×</v>
      </c>
      <c r="FM32" s="29" t="str">
        <f ca="1">IF(OR(FM$9="×",FM$110="×",FM$31="×"),"×",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$31="△",FM$110="△"),"△","〇")))</f>
        <v>×</v>
      </c>
      <c r="FN32" s="30" t="str">
        <f ca="1">IF(OR(FN$9="×",FN$110="×",FN$31="×"),"×",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$31="△",FN$110="△"),"△","〇")))</f>
        <v>×</v>
      </c>
      <c r="FO32" s="29" t="str">
        <f ca="1">IF(OR(FO$9="×",FO$110="×",FO$31="×"),"×",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$31="△",FO$110="△"),"△","〇")))</f>
        <v>×</v>
      </c>
      <c r="FP32" s="29" t="str">
        <f ca="1">IF(OR(FP$9="×",FP$110="×",FP$31="×"),"×",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$31="△",FP$110="△"),"△","〇")))</f>
        <v>×</v>
      </c>
      <c r="FQ32" s="29" t="str">
        <f ca="1">IF(OR(FQ$9="×",FQ$110="×",FQ$31="×"),"×",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$31="△",FQ$110="△"),"△","〇")))</f>
        <v>×</v>
      </c>
      <c r="FR32" s="29" t="str">
        <f ca="1">IF(OR(FR$9="×",FR$110="×",FR$31="×"),"×",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$31="△",FR$110="△"),"△","〇")))</f>
        <v>×</v>
      </c>
      <c r="FS32" s="28" t="str">
        <f ca="1">IF(OR(FS$9="×",FS$110="×",FS$31="×"),"×",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$31="△",FS$110="△"),"△","〇")))</f>
        <v>×</v>
      </c>
      <c r="FT32" s="29" t="str">
        <f ca="1">IF(OR(FT$9="×",FT$110="×",FT$31="×"),"×",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$31="△",FT$110="△"),"△","〇")))</f>
        <v>×</v>
      </c>
      <c r="FU32" s="29" t="str">
        <f ca="1">IF(OR(FU$9="×",FU$110="×",FU$31="×"),"×",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$31="△",FU$110="△"),"△","〇")))</f>
        <v>×</v>
      </c>
      <c r="FV32" s="30" t="str">
        <f ca="1">IF(OR(FV$9="×",FV$110="×",FV$31="×"),"×",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$31="△",FV$110="△"),"△","〇")))</f>
        <v>×</v>
      </c>
      <c r="FW32" s="29" t="str">
        <f ca="1">IF(OR(FW$9="×",FW$110="×",FW$31="×"),"×",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$31="△",FW$110="△"),"△","〇")))</f>
        <v>×</v>
      </c>
      <c r="FX32" s="29" t="str">
        <f ca="1">IF(OR(FX$9="×",FX$110="×",FX$31="×"),"×",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$31="△",FX$110="△"),"△","〇")))</f>
        <v>×</v>
      </c>
      <c r="FY32" s="37" t="str">
        <f ca="1">IF(OR(FY$9="×",FY$110="×",FY$31="×"),"×",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$31="△",FY$110="△"),"△","〇")))</f>
        <v>×</v>
      </c>
    </row>
    <row r="33" spans="1:181">
      <c r="A33" s="51"/>
      <c r="B33" s="72" t="s">
        <v>52</v>
      </c>
      <c r="C33" s="73"/>
      <c r="D33" s="11" t="s">
        <v>173</v>
      </c>
      <c r="E33" s="10" t="str">
        <f>INDEX(施設情報!$D$1:$D$1000,MATCH(D33,施設情報!$C$1:$C$1000,0))</f>
        <v>1</v>
      </c>
      <c r="F33" s="11"/>
      <c r="G33" s="35" t="str">
        <f t="shared" si="8"/>
        <v>024-46391</v>
      </c>
      <c r="H33" s="29" t="str">
        <f t="shared" si="14"/>
        <v>024-46392</v>
      </c>
      <c r="I33" s="29" t="str">
        <f t="shared" si="9"/>
        <v>024-46393</v>
      </c>
      <c r="J33" s="29" t="str">
        <f t="shared" si="10"/>
        <v>024-46394</v>
      </c>
      <c r="K33" s="29" t="str">
        <f t="shared" si="11"/>
        <v>024-46395</v>
      </c>
      <c r="L33" s="29" t="str">
        <f t="shared" si="12"/>
        <v>024-46396</v>
      </c>
      <c r="M33" s="29" t="str">
        <f t="shared" si="13"/>
        <v>024-46397</v>
      </c>
      <c r="N33"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3"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3"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3"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3"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3"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3"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3"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3"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3"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33"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33"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33"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33"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33"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33"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33"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33"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3"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3"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3"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3"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3"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3"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3"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3"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3"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3"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3"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3"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3"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3"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3"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3"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33"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33"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33"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33"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33"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33"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33"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33"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3"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3"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3"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3"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3"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3"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3"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3"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3"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3"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3"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3"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3"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3"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3"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3"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33"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33"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33"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33"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33"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33"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33"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33"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3"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3"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3"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3"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3"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3"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3"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3"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3"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3"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3"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3"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3"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3"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3"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3"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33"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33"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33"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33"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33"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33"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33"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33"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3"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3"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3"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3"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3"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3"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3"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3"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3"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3"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3"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3"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3"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3"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3"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3"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33"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33"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33"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33"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33"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33"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33"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33"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3"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3"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3"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3"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3"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3"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3"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3"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3"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3"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3"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3"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3"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3"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3"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3"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3"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3"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3"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3"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3"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3"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3"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3"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3"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3"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3"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3"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3"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3"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3"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3"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3"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3"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3"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3"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3"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3"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3"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3"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3"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3"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3"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3"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3"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3"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3"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3"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3"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3"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3"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3"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3"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3"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34" spans="1:181">
      <c r="A34" s="38" t="s">
        <v>124</v>
      </c>
      <c r="B34" s="39"/>
      <c r="C34" s="39"/>
      <c r="D34" s="11" t="s">
        <v>123</v>
      </c>
      <c r="E34" s="10"/>
      <c r="F34" s="11"/>
      <c r="G34" s="8"/>
      <c r="H34" s="10"/>
      <c r="I34" s="10"/>
      <c r="J34" s="10"/>
      <c r="K34" s="10"/>
      <c r="L34" s="10"/>
      <c r="M34" s="10"/>
      <c r="N34" s="36"/>
      <c r="O34" s="29"/>
      <c r="P34" s="29"/>
      <c r="Q34" s="29"/>
      <c r="R34" s="29"/>
      <c r="S34" s="29"/>
      <c r="T34" s="29"/>
      <c r="U34" s="29"/>
      <c r="V34" s="29"/>
      <c r="W34" s="28"/>
      <c r="X34" s="29"/>
      <c r="Y34" s="29"/>
      <c r="Z34" s="30"/>
      <c r="AA34" s="29"/>
      <c r="AB34" s="29"/>
      <c r="AC34" s="29"/>
      <c r="AD34" s="29"/>
      <c r="AE34" s="28"/>
      <c r="AF34" s="29"/>
      <c r="AG34" s="29"/>
      <c r="AH34" s="30"/>
      <c r="AI34" s="29"/>
      <c r="AJ34" s="29"/>
      <c r="AK34" s="37"/>
      <c r="AL34" s="36"/>
      <c r="AM34" s="29"/>
      <c r="AN34" s="29"/>
      <c r="AO34" s="29"/>
      <c r="AP34" s="29"/>
      <c r="AQ34" s="29"/>
      <c r="AR34" s="29"/>
      <c r="AS34" s="29"/>
      <c r="AT34" s="29"/>
      <c r="AU34" s="28"/>
      <c r="AV34" s="29"/>
      <c r="AW34" s="29"/>
      <c r="AX34" s="30"/>
      <c r="AY34" s="29"/>
      <c r="AZ34" s="29"/>
      <c r="BA34" s="29"/>
      <c r="BB34" s="29"/>
      <c r="BC34" s="28"/>
      <c r="BD34" s="29"/>
      <c r="BE34" s="29"/>
      <c r="BF34" s="30"/>
      <c r="BG34" s="29"/>
      <c r="BH34" s="29"/>
      <c r="BI34" s="37"/>
      <c r="BJ34" s="36"/>
      <c r="BK34" s="29"/>
      <c r="BL34" s="29"/>
      <c r="BM34" s="29"/>
      <c r="BN34" s="29"/>
      <c r="BO34" s="29"/>
      <c r="BP34" s="29"/>
      <c r="BQ34" s="29"/>
      <c r="BR34" s="29"/>
      <c r="BS34" s="28"/>
      <c r="BT34" s="29"/>
      <c r="BU34" s="29"/>
      <c r="BV34" s="30"/>
      <c r="BW34" s="29"/>
      <c r="BX34" s="29"/>
      <c r="BY34" s="29"/>
      <c r="BZ34" s="29"/>
      <c r="CA34" s="28"/>
      <c r="CB34" s="29"/>
      <c r="CC34" s="29"/>
      <c r="CD34" s="30"/>
      <c r="CE34" s="29"/>
      <c r="CF34" s="29"/>
      <c r="CG34" s="37"/>
      <c r="CH34" s="36"/>
      <c r="CI34" s="29"/>
      <c r="CJ34" s="29"/>
      <c r="CK34" s="29"/>
      <c r="CL34" s="29"/>
      <c r="CM34" s="29"/>
      <c r="CN34" s="29"/>
      <c r="CO34" s="29"/>
      <c r="CP34" s="29"/>
      <c r="CQ34" s="28"/>
      <c r="CR34" s="29"/>
      <c r="CS34" s="29"/>
      <c r="CT34" s="30"/>
      <c r="CU34" s="29"/>
      <c r="CV34" s="29"/>
      <c r="CW34" s="29"/>
      <c r="CX34" s="29"/>
      <c r="CY34" s="28"/>
      <c r="CZ34" s="29"/>
      <c r="DA34" s="29"/>
      <c r="DB34" s="30"/>
      <c r="DC34" s="29"/>
      <c r="DD34" s="29"/>
      <c r="DE34" s="37"/>
      <c r="DF34" s="36"/>
      <c r="DG34" s="29"/>
      <c r="DH34" s="29"/>
      <c r="DI34" s="29"/>
      <c r="DJ34" s="29"/>
      <c r="DK34" s="29"/>
      <c r="DL34" s="29"/>
      <c r="DM34" s="29"/>
      <c r="DN34" s="29"/>
      <c r="DO34" s="28"/>
      <c r="DP34" s="29"/>
      <c r="DQ34" s="29"/>
      <c r="DR34" s="30"/>
      <c r="DS34" s="29"/>
      <c r="DT34" s="29"/>
      <c r="DU34" s="29"/>
      <c r="DV34" s="29"/>
      <c r="DW34" s="28"/>
      <c r="DX34" s="29"/>
      <c r="DY34" s="29"/>
      <c r="DZ34" s="30"/>
      <c r="EA34" s="29"/>
      <c r="EB34" s="29"/>
      <c r="EC34" s="37"/>
      <c r="ED34" s="36"/>
      <c r="EE34" s="29"/>
      <c r="EF34" s="29"/>
      <c r="EG34" s="29"/>
      <c r="EH34" s="29"/>
      <c r="EI34" s="29"/>
      <c r="EJ34" s="29"/>
      <c r="EK34" s="29"/>
      <c r="EL34" s="29"/>
      <c r="EM34" s="28"/>
      <c r="EN34" s="29"/>
      <c r="EO34" s="29"/>
      <c r="EP34" s="30"/>
      <c r="EQ34" s="29"/>
      <c r="ER34" s="29"/>
      <c r="ES34" s="29"/>
      <c r="ET34" s="29"/>
      <c r="EU34" s="28"/>
      <c r="EV34" s="29"/>
      <c r="EW34" s="29"/>
      <c r="EX34" s="30"/>
      <c r="EY34" s="29"/>
      <c r="EZ34" s="29"/>
      <c r="FA34" s="37"/>
      <c r="FB34" s="36"/>
      <c r="FC34" s="29"/>
      <c r="FD34" s="29"/>
      <c r="FE34" s="29"/>
      <c r="FF34" s="29"/>
      <c r="FG34" s="29"/>
      <c r="FH34" s="29"/>
      <c r="FI34" s="29"/>
      <c r="FJ34" s="29"/>
      <c r="FK34" s="28"/>
      <c r="FL34" s="29"/>
      <c r="FM34" s="29"/>
      <c r="FN34" s="30"/>
      <c r="FO34" s="29"/>
      <c r="FP34" s="29"/>
      <c r="FQ34" s="29"/>
      <c r="FR34" s="29"/>
      <c r="FS34" s="28"/>
      <c r="FT34" s="29"/>
      <c r="FU34" s="29"/>
      <c r="FV34" s="30"/>
      <c r="FW34" s="29"/>
      <c r="FX34" s="29"/>
      <c r="FY34" s="37"/>
    </row>
    <row r="35" spans="1:181">
      <c r="A35" s="40"/>
      <c r="B35" s="74" t="s">
        <v>31</v>
      </c>
      <c r="C35" s="75"/>
      <c r="D35" s="88" t="s">
        <v>321</v>
      </c>
      <c r="E35" s="10" t="str">
        <f>INDEX(施設情報!$D$1:$D$1000,MATCH(D35,施設情報!$C$1:$C$1000,0))</f>
        <v>1</v>
      </c>
      <c r="F35" s="88"/>
      <c r="G35" s="44" t="str">
        <f t="shared" ref="G35:G45" si="15">$D35&amp;"-"&amp;$N$5</f>
        <v>025-46391</v>
      </c>
      <c r="H35" s="45" t="str">
        <f t="shared" ref="H35:H45" si="16">$D35&amp;"-"&amp;$AL$5</f>
        <v>025-46392</v>
      </c>
      <c r="I35" s="46" t="str">
        <f t="shared" ref="I35:I45" si="17">$D35&amp;"-"&amp;$BJ$5</f>
        <v>025-46393</v>
      </c>
      <c r="J35" s="10" t="str">
        <f t="shared" ref="J35:J45" si="18">$D35&amp;"-"&amp;$CH$5</f>
        <v>025-46394</v>
      </c>
      <c r="K35" s="10" t="str">
        <f t="shared" ref="K35:K45" si="19">$D35&amp;"-"&amp;$DF$5</f>
        <v>025-46395</v>
      </c>
      <c r="L35" s="10" t="str">
        <f t="shared" ref="L35:L45" si="20">$D35&amp;"-"&amp;$ED$5</f>
        <v>025-46396</v>
      </c>
      <c r="M35" s="10" t="str">
        <f t="shared" ref="M35:M45" si="21">$D35&amp;"-"&amp;$FB$5</f>
        <v>025-46397</v>
      </c>
      <c r="N3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3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3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3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3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3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3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3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3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3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3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3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3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3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3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3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3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3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3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3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3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3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3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3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3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3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3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3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3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3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3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3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3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3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3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3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3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3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3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3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3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3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3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3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3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3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3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3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3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3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3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3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3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3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3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3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3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3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3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3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3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3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3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3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3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3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3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3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3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3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3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3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3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3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3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3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3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3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3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3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3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3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3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3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3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3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3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3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3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3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3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3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3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3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3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3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3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3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3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3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3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3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3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3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3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3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3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3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3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3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3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3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3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3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3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3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3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3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3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3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3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3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3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3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3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3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3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3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3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3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3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3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3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3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3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3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3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3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3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3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3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3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3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3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3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3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3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3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3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3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3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3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3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3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3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3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3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3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3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3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3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3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3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3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3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3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3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3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36" spans="1:181">
      <c r="A36" s="40"/>
      <c r="B36" s="74" t="s">
        <v>420</v>
      </c>
      <c r="C36" s="75"/>
      <c r="D36" s="11" t="s">
        <v>222</v>
      </c>
      <c r="E36" s="10" t="str">
        <f>INDEX(施設情報!$D$1:$D$1000,MATCH(D36,施設情報!$C$1:$C$1000,0))</f>
        <v>1</v>
      </c>
      <c r="F36" s="11"/>
      <c r="G36" s="8" t="str">
        <f t="shared" si="15"/>
        <v>026-46391</v>
      </c>
      <c r="H36" s="10" t="str">
        <f t="shared" si="16"/>
        <v>026-46392</v>
      </c>
      <c r="I36" s="10" t="str">
        <f t="shared" si="17"/>
        <v>026-46393</v>
      </c>
      <c r="J36" s="10" t="str">
        <f t="shared" si="18"/>
        <v>026-46394</v>
      </c>
      <c r="K36" s="10" t="str">
        <f t="shared" si="19"/>
        <v>026-46395</v>
      </c>
      <c r="L36" s="10" t="str">
        <f t="shared" si="20"/>
        <v>026-46396</v>
      </c>
      <c r="M36" s="10" t="str">
        <f t="shared" si="21"/>
        <v>026-46397</v>
      </c>
      <c r="N36"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N$127="×"),"△","〇")))</f>
        <v>△</v>
      </c>
      <c r="O36"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O$127="×"),"△","〇")))</f>
        <v>△</v>
      </c>
      <c r="P36"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P$127="×"),"△","〇")))</f>
        <v>△</v>
      </c>
      <c r="Q36"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Q$127="×"),"△","〇")))</f>
        <v>△</v>
      </c>
      <c r="R36"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R$127="×"),"△","〇")))</f>
        <v>△</v>
      </c>
      <c r="S36"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S$127="×"),"△","〇")))</f>
        <v>△</v>
      </c>
      <c r="T36"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T$127="×"),"△","〇")))</f>
        <v>△</v>
      </c>
      <c r="U36"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U$127="×"),"△","〇")))</f>
        <v>×</v>
      </c>
      <c r="V36"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V$127="×"),"△","〇")))</f>
        <v>×</v>
      </c>
      <c r="W36"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W$127="×"),"△","〇")))</f>
        <v>×</v>
      </c>
      <c r="X36"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X$127="×"),"△","〇")))</f>
        <v>×</v>
      </c>
      <c r="Y36"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Y$127="×"),"△","〇")))</f>
        <v>×</v>
      </c>
      <c r="Z36"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Z$127="×"),"△","〇")))</f>
        <v>×</v>
      </c>
      <c r="AA36"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AA$127="×"),"△","〇")))</f>
        <v>×</v>
      </c>
      <c r="AB36"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AB$127="×"),"△","〇")))</f>
        <v>×</v>
      </c>
      <c r="AC36"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AC$127="×"),"△","〇")))</f>
        <v>×</v>
      </c>
      <c r="AD36"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AD$127="×"),"△","〇")))</f>
        <v>×</v>
      </c>
      <c r="AE36"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AE$127="×"),"△","〇")))</f>
        <v>×</v>
      </c>
      <c r="AF36"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AF$127="×"),"△","〇")))</f>
        <v>×</v>
      </c>
      <c r="AG36"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AG$127="×"),"△","〇")))</f>
        <v>×</v>
      </c>
      <c r="AH36"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AH$127="×"),"△","〇")))</f>
        <v>×</v>
      </c>
      <c r="AI36"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AI$127="×"),"△","〇")))</f>
        <v>△</v>
      </c>
      <c r="AJ36"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AJ$127="×"),"△","〇")))</f>
        <v>△</v>
      </c>
      <c r="AK36"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AK$127="×"),"△","〇")))</f>
        <v>△</v>
      </c>
      <c r="AL36"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AL$127="×"),"△","〇")))</f>
        <v>△</v>
      </c>
      <c r="AM36"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AM$127="×"),"△","〇")))</f>
        <v>△</v>
      </c>
      <c r="AN36"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AN$127="×"),"△","〇")))</f>
        <v>△</v>
      </c>
      <c r="AO36"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AO$127="×"),"△","〇")))</f>
        <v>△</v>
      </c>
      <c r="AP36"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AP$127="×"),"△","〇")))</f>
        <v>△</v>
      </c>
      <c r="AQ36"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AQ$127="×"),"△","〇")))</f>
        <v>△</v>
      </c>
      <c r="AR36"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AR$127="×"),"△","〇")))</f>
        <v>△</v>
      </c>
      <c r="AS36"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AS$127="×"),"△","〇")))</f>
        <v>×</v>
      </c>
      <c r="AT36"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AT$127="×"),"△","〇")))</f>
        <v>×</v>
      </c>
      <c r="AU36"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AU$127="×"),"△","〇")))</f>
        <v>×</v>
      </c>
      <c r="AV36"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AV$127="×"),"△","〇")))</f>
        <v>×</v>
      </c>
      <c r="AW36"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AW$127="×"),"△","〇")))</f>
        <v>×</v>
      </c>
      <c r="AX36"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AX$127="×"),"△","〇")))</f>
        <v>×</v>
      </c>
      <c r="AY36"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AY$127="×"),"△","〇")))</f>
        <v>×</v>
      </c>
      <c r="AZ36"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AZ$127="×"),"△","〇")))</f>
        <v>×</v>
      </c>
      <c r="BA36"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BA$127="×"),"△","〇")))</f>
        <v>×</v>
      </c>
      <c r="BB36"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BB$127="×"),"△","〇")))</f>
        <v>×</v>
      </c>
      <c r="BC36"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BC$127="×"),"△","〇")))</f>
        <v>×</v>
      </c>
      <c r="BD36"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BD$127="×"),"△","〇")))</f>
        <v>×</v>
      </c>
      <c r="BE36"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BE$127="×"),"△","〇")))</f>
        <v>×</v>
      </c>
      <c r="BF36"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BF$127="×"),"△","〇")))</f>
        <v>×</v>
      </c>
      <c r="BG36"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BG$127="×"),"△","〇")))</f>
        <v>△</v>
      </c>
      <c r="BH36"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BH$127="×"),"△","〇")))</f>
        <v>△</v>
      </c>
      <c r="BI36"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BI$127="×"),"△","〇")))</f>
        <v>△</v>
      </c>
      <c r="BJ36"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BJ$127="×"),"△","〇")))</f>
        <v>△</v>
      </c>
      <c r="BK36"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BK$127="×"),"△","〇")))</f>
        <v>△</v>
      </c>
      <c r="BL36"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BL$127="×"),"△","〇")))</f>
        <v>△</v>
      </c>
      <c r="BM36"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BM$127="×"),"△","〇")))</f>
        <v>△</v>
      </c>
      <c r="BN36"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BN$127="×"),"△","〇")))</f>
        <v>△</v>
      </c>
      <c r="BO36"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BO$127="×"),"△","〇")))</f>
        <v>△</v>
      </c>
      <c r="BP36"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BP$127="×"),"△","〇")))</f>
        <v>△</v>
      </c>
      <c r="BQ36"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BQ$127="×"),"△","〇")))</f>
        <v>×</v>
      </c>
      <c r="BR36"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BR$127="×"),"△","〇")))</f>
        <v>×</v>
      </c>
      <c r="BS36"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BS$127="×"),"△","〇")))</f>
        <v>×</v>
      </c>
      <c r="BT36"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BT$127="×"),"△","〇")))</f>
        <v>×</v>
      </c>
      <c r="BU36"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BU$127="×"),"△","〇")))</f>
        <v>×</v>
      </c>
      <c r="BV36"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BV$127="×"),"△","〇")))</f>
        <v>×</v>
      </c>
      <c r="BW36"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BW$127="×"),"△","〇")))</f>
        <v>×</v>
      </c>
      <c r="BX36"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BX$127="×"),"△","〇")))</f>
        <v>×</v>
      </c>
      <c r="BY36"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BY$127="×"),"△","〇")))</f>
        <v>×</v>
      </c>
      <c r="BZ36"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BZ$127="×"),"△","〇")))</f>
        <v>×</v>
      </c>
      <c r="CA36"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CA$127="×"),"△","〇")))</f>
        <v>×</v>
      </c>
      <c r="CB36"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CB$127="×"),"△","〇")))</f>
        <v>×</v>
      </c>
      <c r="CC36"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CC$127="×"),"△","〇")))</f>
        <v>×</v>
      </c>
      <c r="CD36"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CD$127="×"),"△","〇")))</f>
        <v>×</v>
      </c>
      <c r="CE36"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CE$127="×"),"△","〇")))</f>
        <v>△</v>
      </c>
      <c r="CF36"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CF$127="×"),"△","〇")))</f>
        <v>△</v>
      </c>
      <c r="CG36"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CG$127="×"),"△","〇")))</f>
        <v>△</v>
      </c>
      <c r="CH36"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CH$127="×"),"△","〇")))</f>
        <v>△</v>
      </c>
      <c r="CI36"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CI$127="×"),"△","〇")))</f>
        <v>△</v>
      </c>
      <c r="CJ36"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CJ$127="×"),"△","〇")))</f>
        <v>△</v>
      </c>
      <c r="CK36"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CK$127="×"),"△","〇")))</f>
        <v>△</v>
      </c>
      <c r="CL36"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CL$127="×"),"△","〇")))</f>
        <v>△</v>
      </c>
      <c r="CM36"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CM$127="×"),"△","〇")))</f>
        <v>△</v>
      </c>
      <c r="CN36"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CN$127="×"),"△","〇")))</f>
        <v>△</v>
      </c>
      <c r="CO36"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CO$127="×"),"△","〇")))</f>
        <v>×</v>
      </c>
      <c r="CP36"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CP$127="×"),"△","〇")))</f>
        <v>×</v>
      </c>
      <c r="CQ36"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CQ$127="×"),"△","〇")))</f>
        <v>×</v>
      </c>
      <c r="CR36"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CR$127="×"),"△","〇")))</f>
        <v>×</v>
      </c>
      <c r="CS36"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CS$127="×"),"△","〇")))</f>
        <v>×</v>
      </c>
      <c r="CT36"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CT$127="×"),"△","〇")))</f>
        <v>×</v>
      </c>
      <c r="CU36"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CU$127="×"),"△","〇")))</f>
        <v>×</v>
      </c>
      <c r="CV36"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CV$127="×"),"△","〇")))</f>
        <v>×</v>
      </c>
      <c r="CW36"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CW$127="×"),"△","〇")))</f>
        <v>×</v>
      </c>
      <c r="CX36"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CX$127="×"),"△","〇")))</f>
        <v>×</v>
      </c>
      <c r="CY36"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CY$127="×"),"△","〇")))</f>
        <v>×</v>
      </c>
      <c r="CZ36"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CZ$127="×"),"△","〇")))</f>
        <v>×</v>
      </c>
      <c r="DA36"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DA$127="×"),"△","〇")))</f>
        <v>×</v>
      </c>
      <c r="DB36"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DB$127="×"),"△","〇")))</f>
        <v>×</v>
      </c>
      <c r="DC36"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DC$127="×"),"△","〇")))</f>
        <v>△</v>
      </c>
      <c r="DD36"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DD$127="×"),"△","〇")))</f>
        <v>△</v>
      </c>
      <c r="DE36"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DE$127="×"),"△","〇")))</f>
        <v>△</v>
      </c>
      <c r="DF36"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DF$127="×"),"△","〇")))</f>
        <v>△</v>
      </c>
      <c r="DG36"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DG$127="×"),"△","〇")))</f>
        <v>△</v>
      </c>
      <c r="DH36"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DH$127="×"),"△","〇")))</f>
        <v>△</v>
      </c>
      <c r="DI36"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DI$127="×"),"△","〇")))</f>
        <v>△</v>
      </c>
      <c r="DJ36"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DJ$127="×"),"△","〇")))</f>
        <v>△</v>
      </c>
      <c r="DK36"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DK$127="×"),"△","〇")))</f>
        <v>△</v>
      </c>
      <c r="DL36"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DL$127="×"),"△","〇")))</f>
        <v>△</v>
      </c>
      <c r="DM36"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DM$127="×"),"△","〇")))</f>
        <v>×</v>
      </c>
      <c r="DN36"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DN$127="×"),"△","〇")))</f>
        <v>×</v>
      </c>
      <c r="DO36"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DO$127="×"),"△","〇")))</f>
        <v>×</v>
      </c>
      <c r="DP36"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DP$127="×"),"△","〇")))</f>
        <v>×</v>
      </c>
      <c r="DQ36"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DQ$127="×"),"△","〇")))</f>
        <v>×</v>
      </c>
      <c r="DR36"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DR$127="×"),"△","〇")))</f>
        <v>×</v>
      </c>
      <c r="DS36"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DS$127="×"),"△","〇")))</f>
        <v>×</v>
      </c>
      <c r="DT36"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DT$127="×"),"△","〇")))</f>
        <v>×</v>
      </c>
      <c r="DU36"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DU$127="×"),"△","〇")))</f>
        <v>×</v>
      </c>
      <c r="DV36"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DV$127="×"),"△","〇")))</f>
        <v>×</v>
      </c>
      <c r="DW36"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DW$127="×"),"△","〇")))</f>
        <v>×</v>
      </c>
      <c r="DX36"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DX$127="×"),"△","〇")))</f>
        <v>×</v>
      </c>
      <c r="DY36"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DY$127="×"),"△","〇")))</f>
        <v>×</v>
      </c>
      <c r="DZ36"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DZ$127="×"),"△","〇")))</f>
        <v>×</v>
      </c>
      <c r="EA36"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EA$127="×"),"△","〇")))</f>
        <v>△</v>
      </c>
      <c r="EB36"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EB$127="×"),"△","〇")))</f>
        <v>△</v>
      </c>
      <c r="EC36"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EC$127="×"),"△","〇")))</f>
        <v>△</v>
      </c>
      <c r="ED36"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ED$127="×"),"△","〇")))</f>
        <v>×</v>
      </c>
      <c r="EE36"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EE$127="×"),"△","〇")))</f>
        <v>×</v>
      </c>
      <c r="EF36"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EF$127="×"),"△","〇")))</f>
        <v>×</v>
      </c>
      <c r="EG36"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EG$127="×"),"△","〇")))</f>
        <v>×</v>
      </c>
      <c r="EH36"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EH$127="×"),"△","〇")))</f>
        <v>×</v>
      </c>
      <c r="EI36"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EI$127="×"),"△","〇")))</f>
        <v>×</v>
      </c>
      <c r="EJ36"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EJ$127="×"),"△","〇")))</f>
        <v>×</v>
      </c>
      <c r="EK36"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EK$127="×"),"△","〇")))</f>
        <v>×</v>
      </c>
      <c r="EL36"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EL$127="×"),"△","〇")))</f>
        <v>×</v>
      </c>
      <c r="EM36"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EM$127="×"),"△","〇")))</f>
        <v>×</v>
      </c>
      <c r="EN36"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EN$127="×"),"△","〇")))</f>
        <v>×</v>
      </c>
      <c r="EO36"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EO$127="×"),"△","〇")))</f>
        <v>×</v>
      </c>
      <c r="EP36"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EP$127="×"),"△","〇")))</f>
        <v>×</v>
      </c>
      <c r="EQ36"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EQ$127="×"),"△","〇")))</f>
        <v>×</v>
      </c>
      <c r="ER36"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ER$127="×"),"△","〇")))</f>
        <v>×</v>
      </c>
      <c r="ES36"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ES$127="×"),"△","〇")))</f>
        <v>×</v>
      </c>
      <c r="ET36"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ET$127="×"),"△","〇")))</f>
        <v>×</v>
      </c>
      <c r="EU36"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EU$127="×"),"△","〇")))</f>
        <v>×</v>
      </c>
      <c r="EV36"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EV$127="×"),"△","〇")))</f>
        <v>×</v>
      </c>
      <c r="EW36"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EW$127="×"),"△","〇")))</f>
        <v>×</v>
      </c>
      <c r="EX36"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EX$127="×"),"△","〇")))</f>
        <v>×</v>
      </c>
      <c r="EY36"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EY$127="×"),"△","〇")))</f>
        <v>×</v>
      </c>
      <c r="EZ36"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EZ$127="×"),"△","〇")))</f>
        <v>×</v>
      </c>
      <c r="FA36"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FA$127="×"),"△","〇")))</f>
        <v>×</v>
      </c>
      <c r="FB36"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FB$127="×"),"△","〇")))</f>
        <v>×</v>
      </c>
      <c r="FC36"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FC$127="×"),"△","〇")))</f>
        <v>×</v>
      </c>
      <c r="FD36"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FD$127="×"),"△","〇")))</f>
        <v>×</v>
      </c>
      <c r="FE36"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FE$127="×"),"△","〇")))</f>
        <v>×</v>
      </c>
      <c r="FF36"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FF$127="×"),"△","〇")))</f>
        <v>×</v>
      </c>
      <c r="FG36"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FG$127="×"),"△","〇")))</f>
        <v>×</v>
      </c>
      <c r="FH36"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FH$127="×"),"△","〇")))</f>
        <v>×</v>
      </c>
      <c r="FI36"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FI$127="×"),"△","〇")))</f>
        <v>×</v>
      </c>
      <c r="FJ36"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FJ$127="×"),"△","〇")))</f>
        <v>×</v>
      </c>
      <c r="FK36"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FK$127="×"),"△","〇")))</f>
        <v>×</v>
      </c>
      <c r="FL36"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FL$127="×"),"△","〇")))</f>
        <v>×</v>
      </c>
      <c r="FM36"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FM$127="×"),"△","〇")))</f>
        <v>×</v>
      </c>
      <c r="FN36"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FN$127="×"),"△","〇")))</f>
        <v>×</v>
      </c>
      <c r="FO36"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FO$127="×"),"△","〇")))</f>
        <v>×</v>
      </c>
      <c r="FP36"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FP$127="×"),"△","〇")))</f>
        <v>×</v>
      </c>
      <c r="FQ36"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FQ$127="×"),"△","〇")))</f>
        <v>×</v>
      </c>
      <c r="FR36"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FR$127="×"),"△","〇")))</f>
        <v>×</v>
      </c>
      <c r="FS36"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FS$127="×"),"△","〇")))</f>
        <v>×</v>
      </c>
      <c r="FT36"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FT$127="×"),"△","〇")))</f>
        <v>×</v>
      </c>
      <c r="FU36"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FU$127="×"),"△","〇")))</f>
        <v>×</v>
      </c>
      <c r="FV36"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FV$127="×"),"△","〇")))</f>
        <v>×</v>
      </c>
      <c r="FW36"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FW$127="×"),"△","〇")))</f>
        <v>×</v>
      </c>
      <c r="FX36"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FX$127="×"),"△","〇")))</f>
        <v>×</v>
      </c>
      <c r="FY36"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FY$127="×"),"△","〇")))</f>
        <v>×</v>
      </c>
    </row>
    <row r="37" spans="1:181">
      <c r="A37" s="40"/>
      <c r="B37" s="74" t="s">
        <v>421</v>
      </c>
      <c r="C37" s="75"/>
      <c r="D37" s="11" t="s">
        <v>176</v>
      </c>
      <c r="E37" s="10" t="str">
        <f>INDEX(施設情報!$D$1:$D$1000,MATCH(D37,施設情報!$C$1:$C$1000,0))</f>
        <v>1</v>
      </c>
      <c r="F37" s="11"/>
      <c r="G37" s="8" t="str">
        <f t="shared" si="15"/>
        <v>027-46391</v>
      </c>
      <c r="H37" s="10" t="str">
        <f t="shared" si="16"/>
        <v>027-46392</v>
      </c>
      <c r="I37" s="10" t="str">
        <f t="shared" si="17"/>
        <v>027-46393</v>
      </c>
      <c r="J37" s="10" t="str">
        <f t="shared" si="18"/>
        <v>027-46394</v>
      </c>
      <c r="K37" s="10" t="str">
        <f t="shared" si="19"/>
        <v>027-46395</v>
      </c>
      <c r="L37" s="10" t="str">
        <f t="shared" si="20"/>
        <v>027-46396</v>
      </c>
      <c r="M37" s="10" t="str">
        <f t="shared" si="21"/>
        <v>027-46397</v>
      </c>
      <c r="N37"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N$127="×"),"△","〇")))</f>
        <v>△</v>
      </c>
      <c r="O37"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O$127="×"),"△","〇")))</f>
        <v>△</v>
      </c>
      <c r="P37"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P$127="×"),"△","〇")))</f>
        <v>△</v>
      </c>
      <c r="Q37"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Q$127="×"),"△","〇")))</f>
        <v>△</v>
      </c>
      <c r="R37"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R$127="×"),"△","〇")))</f>
        <v>△</v>
      </c>
      <c r="S37"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S$127="×"),"△","〇")))</f>
        <v>△</v>
      </c>
      <c r="T37"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T$127="×"),"△","〇")))</f>
        <v>△</v>
      </c>
      <c r="U37"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U$127="×"),"△","〇")))</f>
        <v>×</v>
      </c>
      <c r="V37"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V$127="×"),"△","〇")))</f>
        <v>×</v>
      </c>
      <c r="W37"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W$127="×"),"△","〇")))</f>
        <v>×</v>
      </c>
      <c r="X37"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X$127="×"),"△","〇")))</f>
        <v>×</v>
      </c>
      <c r="Y37"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Y$127="×"),"△","〇")))</f>
        <v>×</v>
      </c>
      <c r="Z37"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Z$127="×"),"△","〇")))</f>
        <v>×</v>
      </c>
      <c r="AA37"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AA$127="×"),"△","〇")))</f>
        <v>×</v>
      </c>
      <c r="AB37"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AB$127="×"),"△","〇")))</f>
        <v>×</v>
      </c>
      <c r="AC37"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AC$127="×"),"△","〇")))</f>
        <v>×</v>
      </c>
      <c r="AD37"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AD$127="×"),"△","〇")))</f>
        <v>×</v>
      </c>
      <c r="AE37"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AE$127="×"),"△","〇")))</f>
        <v>×</v>
      </c>
      <c r="AF37"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AF$127="×"),"△","〇")))</f>
        <v>×</v>
      </c>
      <c r="AG37"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AG$127="×"),"△","〇")))</f>
        <v>×</v>
      </c>
      <c r="AH37"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AH$127="×"),"△","〇")))</f>
        <v>×</v>
      </c>
      <c r="AI37"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AI$127="×"),"△","〇")))</f>
        <v>△</v>
      </c>
      <c r="AJ37"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AJ$127="×"),"△","〇")))</f>
        <v>△</v>
      </c>
      <c r="AK37"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AK$127="×"),"△","〇")))</f>
        <v>△</v>
      </c>
      <c r="AL37"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AL$127="×"),"△","〇")))</f>
        <v>△</v>
      </c>
      <c r="AM37"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AM$127="×"),"△","〇")))</f>
        <v>△</v>
      </c>
      <c r="AN37"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AN$127="×"),"△","〇")))</f>
        <v>△</v>
      </c>
      <c r="AO37"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AO$127="×"),"△","〇")))</f>
        <v>△</v>
      </c>
      <c r="AP37"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AP$127="×"),"△","〇")))</f>
        <v>△</v>
      </c>
      <c r="AQ37"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AQ$127="×"),"△","〇")))</f>
        <v>△</v>
      </c>
      <c r="AR37"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AR$127="×"),"△","〇")))</f>
        <v>△</v>
      </c>
      <c r="AS37"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AS$127="×"),"△","〇")))</f>
        <v>×</v>
      </c>
      <c r="AT37"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AT$127="×"),"△","〇")))</f>
        <v>×</v>
      </c>
      <c r="AU37"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AU$127="×"),"△","〇")))</f>
        <v>×</v>
      </c>
      <c r="AV37"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AV$127="×"),"△","〇")))</f>
        <v>×</v>
      </c>
      <c r="AW37"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AW$127="×"),"△","〇")))</f>
        <v>×</v>
      </c>
      <c r="AX37"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AX$127="×"),"△","〇")))</f>
        <v>×</v>
      </c>
      <c r="AY37"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AY$127="×"),"△","〇")))</f>
        <v>×</v>
      </c>
      <c r="AZ37"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AZ$127="×"),"△","〇")))</f>
        <v>×</v>
      </c>
      <c r="BA37"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BA$127="×"),"△","〇")))</f>
        <v>×</v>
      </c>
      <c r="BB37"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BB$127="×"),"△","〇")))</f>
        <v>×</v>
      </c>
      <c r="BC37"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BC$127="×"),"△","〇")))</f>
        <v>×</v>
      </c>
      <c r="BD37"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BD$127="×"),"△","〇")))</f>
        <v>×</v>
      </c>
      <c r="BE37"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BE$127="×"),"△","〇")))</f>
        <v>×</v>
      </c>
      <c r="BF37"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BF$127="×"),"△","〇")))</f>
        <v>×</v>
      </c>
      <c r="BG37"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BG$127="×"),"△","〇")))</f>
        <v>△</v>
      </c>
      <c r="BH37"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BH$127="×"),"△","〇")))</f>
        <v>△</v>
      </c>
      <c r="BI37"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BI$127="×"),"△","〇")))</f>
        <v>△</v>
      </c>
      <c r="BJ37"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BJ$127="×"),"△","〇")))</f>
        <v>△</v>
      </c>
      <c r="BK37"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BK$127="×"),"△","〇")))</f>
        <v>△</v>
      </c>
      <c r="BL37"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BL$127="×"),"△","〇")))</f>
        <v>△</v>
      </c>
      <c r="BM37"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BM$127="×"),"△","〇")))</f>
        <v>△</v>
      </c>
      <c r="BN37"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BN$127="×"),"△","〇")))</f>
        <v>△</v>
      </c>
      <c r="BO37"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BO$127="×"),"△","〇")))</f>
        <v>△</v>
      </c>
      <c r="BP37"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BP$127="×"),"△","〇")))</f>
        <v>△</v>
      </c>
      <c r="BQ37"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BQ$127="×"),"△","〇")))</f>
        <v>×</v>
      </c>
      <c r="BR37"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BR$127="×"),"△","〇")))</f>
        <v>×</v>
      </c>
      <c r="BS37"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BS$127="×"),"△","〇")))</f>
        <v>×</v>
      </c>
      <c r="BT37"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BT$127="×"),"△","〇")))</f>
        <v>×</v>
      </c>
      <c r="BU37"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BU$127="×"),"△","〇")))</f>
        <v>×</v>
      </c>
      <c r="BV37"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BV$127="×"),"△","〇")))</f>
        <v>×</v>
      </c>
      <c r="BW37"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BW$127="×"),"△","〇")))</f>
        <v>×</v>
      </c>
      <c r="BX37"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BX$127="×"),"△","〇")))</f>
        <v>×</v>
      </c>
      <c r="BY37"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BY$127="×"),"△","〇")))</f>
        <v>×</v>
      </c>
      <c r="BZ37"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BZ$127="×"),"△","〇")))</f>
        <v>×</v>
      </c>
      <c r="CA37"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CA$127="×"),"△","〇")))</f>
        <v>×</v>
      </c>
      <c r="CB37"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CB$127="×"),"△","〇")))</f>
        <v>×</v>
      </c>
      <c r="CC37"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CC$127="×"),"△","〇")))</f>
        <v>×</v>
      </c>
      <c r="CD37"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CD$127="×"),"△","〇")))</f>
        <v>×</v>
      </c>
      <c r="CE37"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CE$127="×"),"△","〇")))</f>
        <v>△</v>
      </c>
      <c r="CF37"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CF$127="×"),"△","〇")))</f>
        <v>△</v>
      </c>
      <c r="CG37"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CG$127="×"),"△","〇")))</f>
        <v>△</v>
      </c>
      <c r="CH37"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CH$127="×"),"△","〇")))</f>
        <v>△</v>
      </c>
      <c r="CI37"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CI$127="×"),"△","〇")))</f>
        <v>△</v>
      </c>
      <c r="CJ37"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CJ$127="×"),"△","〇")))</f>
        <v>△</v>
      </c>
      <c r="CK37"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CK$127="×"),"△","〇")))</f>
        <v>△</v>
      </c>
      <c r="CL37"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CL$127="×"),"△","〇")))</f>
        <v>△</v>
      </c>
      <c r="CM37"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CM$127="×"),"△","〇")))</f>
        <v>△</v>
      </c>
      <c r="CN37"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CN$127="×"),"△","〇")))</f>
        <v>△</v>
      </c>
      <c r="CO37"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CO$127="×"),"△","〇")))</f>
        <v>×</v>
      </c>
      <c r="CP37"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CP$127="×"),"△","〇")))</f>
        <v>×</v>
      </c>
      <c r="CQ37"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CQ$127="×"),"△","〇")))</f>
        <v>×</v>
      </c>
      <c r="CR37"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CR$127="×"),"△","〇")))</f>
        <v>×</v>
      </c>
      <c r="CS37"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CS$127="×"),"△","〇")))</f>
        <v>×</v>
      </c>
      <c r="CT37"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CT$127="×"),"△","〇")))</f>
        <v>×</v>
      </c>
      <c r="CU37"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CU$127="×"),"△","〇")))</f>
        <v>×</v>
      </c>
      <c r="CV37"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CV$127="×"),"△","〇")))</f>
        <v>×</v>
      </c>
      <c r="CW37"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CW$127="×"),"△","〇")))</f>
        <v>×</v>
      </c>
      <c r="CX37"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CX$127="×"),"△","〇")))</f>
        <v>×</v>
      </c>
      <c r="CY37"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CY$127="×"),"△","〇")))</f>
        <v>×</v>
      </c>
      <c r="CZ37"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CZ$127="×"),"△","〇")))</f>
        <v>×</v>
      </c>
      <c r="DA37"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DA$127="×"),"△","〇")))</f>
        <v>×</v>
      </c>
      <c r="DB37"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DB$127="×"),"△","〇")))</f>
        <v>×</v>
      </c>
      <c r="DC37"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DC$127="×"),"△","〇")))</f>
        <v>△</v>
      </c>
      <c r="DD37"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DD$127="×"),"△","〇")))</f>
        <v>△</v>
      </c>
      <c r="DE37"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DE$127="×"),"△","〇")))</f>
        <v>△</v>
      </c>
      <c r="DF37"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DF$127="×"),"△","〇")))</f>
        <v>△</v>
      </c>
      <c r="DG37"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DG$127="×"),"△","〇")))</f>
        <v>△</v>
      </c>
      <c r="DH37"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DH$127="×"),"△","〇")))</f>
        <v>△</v>
      </c>
      <c r="DI37"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DI$127="×"),"△","〇")))</f>
        <v>△</v>
      </c>
      <c r="DJ37"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DJ$127="×"),"△","〇")))</f>
        <v>△</v>
      </c>
      <c r="DK37"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DK$127="×"),"△","〇")))</f>
        <v>△</v>
      </c>
      <c r="DL37"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DL$127="×"),"△","〇")))</f>
        <v>△</v>
      </c>
      <c r="DM37"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DM$127="×"),"△","〇")))</f>
        <v>×</v>
      </c>
      <c r="DN37"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DN$127="×"),"△","〇")))</f>
        <v>×</v>
      </c>
      <c r="DO37"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DO$127="×"),"△","〇")))</f>
        <v>×</v>
      </c>
      <c r="DP37"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DP$127="×"),"△","〇")))</f>
        <v>×</v>
      </c>
      <c r="DQ37"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DQ$127="×"),"△","〇")))</f>
        <v>×</v>
      </c>
      <c r="DR37"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DR$127="×"),"△","〇")))</f>
        <v>×</v>
      </c>
      <c r="DS37"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DS$127="×"),"△","〇")))</f>
        <v>×</v>
      </c>
      <c r="DT37"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DT$127="×"),"△","〇")))</f>
        <v>×</v>
      </c>
      <c r="DU37"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DU$127="×"),"△","〇")))</f>
        <v>×</v>
      </c>
      <c r="DV37"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DV$127="×"),"△","〇")))</f>
        <v>×</v>
      </c>
      <c r="DW37"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DW$127="×"),"△","〇")))</f>
        <v>×</v>
      </c>
      <c r="DX37"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DX$127="×"),"△","〇")))</f>
        <v>×</v>
      </c>
      <c r="DY37"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DY$127="×"),"△","〇")))</f>
        <v>×</v>
      </c>
      <c r="DZ37"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DZ$127="×"),"△","〇")))</f>
        <v>×</v>
      </c>
      <c r="EA37"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EA$127="×"),"△","〇")))</f>
        <v>△</v>
      </c>
      <c r="EB37"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EB$127="×"),"△","〇")))</f>
        <v>△</v>
      </c>
      <c r="EC37"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EC$127="×"),"△","〇")))</f>
        <v>△</v>
      </c>
      <c r="ED37"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ED$127="×"),"△","〇")))</f>
        <v>×</v>
      </c>
      <c r="EE37"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EE$127="×"),"△","〇")))</f>
        <v>×</v>
      </c>
      <c r="EF37"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EF$127="×"),"△","〇")))</f>
        <v>×</v>
      </c>
      <c r="EG37"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EG$127="×"),"△","〇")))</f>
        <v>×</v>
      </c>
      <c r="EH37"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EH$127="×"),"△","〇")))</f>
        <v>×</v>
      </c>
      <c r="EI37"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EI$127="×"),"△","〇")))</f>
        <v>×</v>
      </c>
      <c r="EJ37"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EJ$127="×"),"△","〇")))</f>
        <v>×</v>
      </c>
      <c r="EK37"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EK$127="×"),"△","〇")))</f>
        <v>×</v>
      </c>
      <c r="EL37"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EL$127="×"),"△","〇")))</f>
        <v>×</v>
      </c>
      <c r="EM37"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EM$127="×"),"△","〇")))</f>
        <v>×</v>
      </c>
      <c r="EN37"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EN$127="×"),"△","〇")))</f>
        <v>×</v>
      </c>
      <c r="EO37"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EO$127="×"),"△","〇")))</f>
        <v>×</v>
      </c>
      <c r="EP37"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EP$127="×"),"△","〇")))</f>
        <v>×</v>
      </c>
      <c r="EQ37"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EQ$127="×"),"△","〇")))</f>
        <v>×</v>
      </c>
      <c r="ER37"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ER$127="×"),"△","〇")))</f>
        <v>×</v>
      </c>
      <c r="ES37"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ES$127="×"),"△","〇")))</f>
        <v>×</v>
      </c>
      <c r="ET37"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ET$127="×"),"△","〇")))</f>
        <v>×</v>
      </c>
      <c r="EU37"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EU$127="×"),"△","〇")))</f>
        <v>×</v>
      </c>
      <c r="EV37"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EV$127="×"),"△","〇")))</f>
        <v>×</v>
      </c>
      <c r="EW37"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EW$127="×"),"△","〇")))</f>
        <v>×</v>
      </c>
      <c r="EX37"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EX$127="×"),"△","〇")))</f>
        <v>×</v>
      </c>
      <c r="EY37"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EY$127="×"),"△","〇")))</f>
        <v>×</v>
      </c>
      <c r="EZ37"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EZ$127="×"),"△","〇")))</f>
        <v>×</v>
      </c>
      <c r="FA37"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FA$127="×"),"△","〇")))</f>
        <v>×</v>
      </c>
      <c r="FB37"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FB$127="×"),"△","〇")))</f>
        <v>×</v>
      </c>
      <c r="FC37"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FC$127="×"),"△","〇")))</f>
        <v>×</v>
      </c>
      <c r="FD37"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FD$127="×"),"△","〇")))</f>
        <v>×</v>
      </c>
      <c r="FE37"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FE$127="×"),"△","〇")))</f>
        <v>×</v>
      </c>
      <c r="FF37"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FF$127="×"),"△","〇")))</f>
        <v>×</v>
      </c>
      <c r="FG37"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FG$127="×"),"△","〇")))</f>
        <v>×</v>
      </c>
      <c r="FH37"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FH$127="×"),"△","〇")))</f>
        <v>×</v>
      </c>
      <c r="FI37"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FI$127="×"),"△","〇")))</f>
        <v>×</v>
      </c>
      <c r="FJ37"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FJ$127="×"),"△","〇")))</f>
        <v>×</v>
      </c>
      <c r="FK37"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FK$127="×"),"△","〇")))</f>
        <v>×</v>
      </c>
      <c r="FL37"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FL$127="×"),"△","〇")))</f>
        <v>×</v>
      </c>
      <c r="FM37"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FM$127="×"),"△","〇")))</f>
        <v>×</v>
      </c>
      <c r="FN37"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FN$127="×"),"△","〇")))</f>
        <v>×</v>
      </c>
      <c r="FO37"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FO$127="×"),"△","〇")))</f>
        <v>×</v>
      </c>
      <c r="FP37"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FP$127="×"),"△","〇")))</f>
        <v>×</v>
      </c>
      <c r="FQ37"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FQ$127="×"),"△","〇")))</f>
        <v>×</v>
      </c>
      <c r="FR37"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FR$127="×"),"△","〇")))</f>
        <v>×</v>
      </c>
      <c r="FS37"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FS$127="×"),"△","〇")))</f>
        <v>×</v>
      </c>
      <c r="FT37"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FT$127="×"),"△","〇")))</f>
        <v>×</v>
      </c>
      <c r="FU37"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FU$127="×"),"△","〇")))</f>
        <v>×</v>
      </c>
      <c r="FV37"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FV$127="×"),"△","〇")))</f>
        <v>×</v>
      </c>
      <c r="FW37"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FW$127="×"),"△","〇")))</f>
        <v>×</v>
      </c>
      <c r="FX37"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FX$127="×"),"△","〇")))</f>
        <v>×</v>
      </c>
      <c r="FY37"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FY$127="×"),"△","〇")))</f>
        <v>×</v>
      </c>
    </row>
    <row r="38" spans="1:181">
      <c r="A38" s="40"/>
      <c r="B38" s="74" t="s">
        <v>422</v>
      </c>
      <c r="C38" s="75"/>
      <c r="D38" s="11" t="s">
        <v>177</v>
      </c>
      <c r="E38" s="10" t="str">
        <f>INDEX(施設情報!$D$1:$D$1000,MATCH(D38,施設情報!$C$1:$C$1000,0))</f>
        <v>1</v>
      </c>
      <c r="F38" s="11"/>
      <c r="G38" s="8" t="str">
        <f t="shared" si="15"/>
        <v>028-46391</v>
      </c>
      <c r="H38" s="10" t="str">
        <f t="shared" si="16"/>
        <v>028-46392</v>
      </c>
      <c r="I38" s="10" t="str">
        <f t="shared" si="17"/>
        <v>028-46393</v>
      </c>
      <c r="J38" s="10" t="str">
        <f t="shared" si="18"/>
        <v>028-46394</v>
      </c>
      <c r="K38" s="10" t="str">
        <f t="shared" si="19"/>
        <v>028-46395</v>
      </c>
      <c r="L38" s="10" t="str">
        <f t="shared" si="20"/>
        <v>028-46396</v>
      </c>
      <c r="M38" s="10" t="str">
        <f t="shared" si="21"/>
        <v>028-46397</v>
      </c>
      <c r="N38"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8"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8"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8"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8"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8"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8"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8"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8"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8"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38"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38"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38"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38"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38"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38"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38"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38"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8"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8"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8"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8"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8"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8"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8"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8"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8"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8"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8"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8"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8"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8"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8"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8"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38"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38"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38"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38"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38"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38"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38"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38"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8"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8"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8"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8"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8"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8"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8"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8"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8"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8"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8"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8"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8"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8"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8"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8"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38"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38"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38"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38"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38"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38"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38"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38"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8"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8"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8"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8"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8"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8"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8"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8"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8"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8"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8"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8"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8"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8"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8"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8"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38"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38"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38"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38"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38"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38"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38"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38"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8"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8"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8"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8"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8"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8"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8"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8"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8"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8"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8"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8"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8"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8"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8"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8"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38"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38"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38"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38"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38"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38"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38"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38"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8"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8"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8"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8"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8"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8"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8"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8"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8"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8"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8"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8"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8"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8"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8"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8"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8"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8"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8"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8"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8"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8"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8"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8"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8"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8"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8"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8"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8"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8"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8"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8"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8"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8"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8"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8"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8"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8"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8"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8"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8"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8"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8"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8"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8"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8"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8"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8"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8"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8"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8"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8"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8"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8"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39" spans="1:181">
      <c r="A39" s="40"/>
      <c r="B39" s="74" t="s">
        <v>423</v>
      </c>
      <c r="C39" s="75"/>
      <c r="D39" s="11" t="s">
        <v>178</v>
      </c>
      <c r="E39" s="10" t="str">
        <f>INDEX(施設情報!$D$1:$D$1000,MATCH(D39,施設情報!$C$1:$C$1000,0))</f>
        <v>1</v>
      </c>
      <c r="F39" s="11"/>
      <c r="G39" s="8" t="str">
        <f t="shared" si="15"/>
        <v>029-46391</v>
      </c>
      <c r="H39" s="10" t="str">
        <f t="shared" si="16"/>
        <v>029-46392</v>
      </c>
      <c r="I39" s="10" t="str">
        <f t="shared" si="17"/>
        <v>029-46393</v>
      </c>
      <c r="J39" s="10" t="str">
        <f t="shared" si="18"/>
        <v>029-46394</v>
      </c>
      <c r="K39" s="10" t="str">
        <f t="shared" si="19"/>
        <v>029-46395</v>
      </c>
      <c r="L39" s="10" t="str">
        <f t="shared" si="20"/>
        <v>029-46396</v>
      </c>
      <c r="M39" s="10" t="str">
        <f t="shared" si="21"/>
        <v>029-46397</v>
      </c>
      <c r="N39"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39"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39"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39"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39"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39"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39"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39"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39"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39"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39"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39"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39"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39"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39"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39"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39"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39"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39"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39"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39"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39"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39"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39"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39"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39"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39"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39"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39"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39"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39"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39"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39"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39"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39"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39"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39"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39"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39"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39"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39"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39"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39"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39"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39"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39"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39"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39"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39"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39"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39"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39"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39"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39"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39"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39"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39"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39"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39"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39"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39"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39"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39"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39"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39"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39"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39"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39"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39"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39"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39"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39"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39"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39"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39"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39"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39"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39"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39"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39"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39"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39"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39"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39"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39"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39"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39"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39"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39"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39"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39"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39"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39"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39"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39"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39"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39"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39"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39"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39"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39"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39"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39"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39"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39"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39"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39"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39"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39"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39"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39"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39"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39"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39"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39"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39"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39"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39"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39"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39"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39"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39"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39"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39"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39"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39"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39"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39"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39"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39"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39"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39"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39"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39"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39"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39"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39"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39"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39"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39"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39"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39"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39"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39"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39"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39"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39"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39"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39"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39"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39"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39"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39"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39"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39"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39"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39"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39"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39"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39"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39"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39"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39"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39"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39"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39"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39"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39"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0" spans="1:181">
      <c r="A40" s="40"/>
      <c r="B40" s="74" t="s">
        <v>424</v>
      </c>
      <c r="C40" s="75"/>
      <c r="D40" s="11" t="s">
        <v>179</v>
      </c>
      <c r="E40" s="10" t="str">
        <f>INDEX(施設情報!$D$1:$D$1000,MATCH(D40,施設情報!$C$1:$C$1000,0))</f>
        <v>1</v>
      </c>
      <c r="F40" s="11"/>
      <c r="G40" s="8" t="str">
        <f t="shared" si="15"/>
        <v>030-46391</v>
      </c>
      <c r="H40" s="10" t="str">
        <f t="shared" si="16"/>
        <v>030-46392</v>
      </c>
      <c r="I40" s="10" t="str">
        <f t="shared" si="17"/>
        <v>030-46393</v>
      </c>
      <c r="J40" s="10" t="str">
        <f t="shared" si="18"/>
        <v>030-46394</v>
      </c>
      <c r="K40" s="10" t="str">
        <f t="shared" si="19"/>
        <v>030-46395</v>
      </c>
      <c r="L40" s="10" t="str">
        <f t="shared" si="20"/>
        <v>030-46396</v>
      </c>
      <c r="M40" s="10" t="str">
        <f t="shared" si="21"/>
        <v>030-46397</v>
      </c>
      <c r="N40"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0"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0"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0"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0"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0"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0"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0"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0"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0"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40"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40"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40"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40"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40"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40"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40"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40"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0"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0"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0"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0"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0"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0"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0"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0"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0"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0"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0"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0"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0"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0"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0"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0"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40"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40"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40"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40"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40"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40"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40"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40"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0"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0"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0"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0"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0"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0"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0"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0"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0"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0"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0"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0"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0"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0"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0"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0"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40"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40"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40"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40"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40"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40"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40"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40"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0"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0"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0"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0"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0"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0"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0"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0"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0"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0"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0"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0"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0"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0"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0"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0"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40"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40"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40"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40"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40"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40"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40"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40"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0"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0"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0"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0"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0"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0"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0"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0"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0"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0"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0"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0"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0"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0"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0"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0"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40"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40"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40"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40"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40"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40"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40"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40"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0"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0"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0"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0"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0"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0"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0"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0"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0"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0"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0"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0"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0"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0"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0"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0"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0"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0"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0"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0"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0"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0"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0"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0"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0"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0"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0"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0"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0"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0"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0"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0"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0"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0"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0"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0"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0"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0"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0"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0"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0"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0"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0"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0"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0"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0"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0"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0"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0"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0"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0"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0"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0"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0"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1" spans="1:181">
      <c r="A41" s="40"/>
      <c r="B41" s="74" t="s">
        <v>292</v>
      </c>
      <c r="C41" s="75"/>
      <c r="D41" s="11" t="s">
        <v>180</v>
      </c>
      <c r="E41" s="10" t="str">
        <f>INDEX(施設情報!$D$1:$D$1000,MATCH(D41,施設情報!$C$1:$C$1000,0))</f>
        <v>1</v>
      </c>
      <c r="F41" s="11"/>
      <c r="G41" s="8" t="str">
        <f t="shared" si="15"/>
        <v>031-46391</v>
      </c>
      <c r="H41" s="10" t="str">
        <f t="shared" si="16"/>
        <v>031-46392</v>
      </c>
      <c r="I41" s="10" t="str">
        <f t="shared" si="17"/>
        <v>031-46393</v>
      </c>
      <c r="J41" s="10" t="str">
        <f t="shared" si="18"/>
        <v>031-46394</v>
      </c>
      <c r="K41" s="10" t="str">
        <f t="shared" si="19"/>
        <v>031-46395</v>
      </c>
      <c r="L41" s="10" t="str">
        <f t="shared" si="20"/>
        <v>031-46396</v>
      </c>
      <c r="M41" s="10" t="str">
        <f t="shared" si="21"/>
        <v>031-46397</v>
      </c>
      <c r="N41"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1"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1"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1"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1"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1"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1"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1"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1"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1"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41"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41"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41"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41"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41"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41"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41"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41"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1"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1"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1"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1"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1"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1"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1"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1"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1"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1"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1"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1"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1"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1"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1"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1"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41"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41"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41"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41"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41"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41"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41"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41"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1"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1"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1"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1"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1"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1"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1"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1"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1"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1"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1"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1"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1"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1"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1"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1"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41"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41"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41"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41"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41"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41"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41"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41"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1"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1"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1"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1"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1"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1"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1"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1"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1"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1"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1"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1"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1"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1"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1"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1"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41"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41"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41"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41"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41"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41"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41"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41"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1"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1"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1"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1"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1"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1"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1"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1"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1"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1"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1"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1"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1"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1"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1"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1"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41"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41"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41"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41"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41"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41"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41"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41"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1"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1"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1"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1"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1"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1"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1"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1"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1"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1"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1"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1"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1"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1"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1"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1"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1"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1"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1"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1"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1"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1"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1"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1"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1"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1"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1"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1"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1"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1"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1"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1"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1"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1"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1"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1"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1"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1"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1"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1"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1"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1"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1"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1"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1"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1"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1"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1"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1"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1"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1"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1"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1"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1"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2" spans="1:181">
      <c r="A42" s="40"/>
      <c r="B42" s="74" t="s">
        <v>293</v>
      </c>
      <c r="C42" s="75"/>
      <c r="D42" s="11" t="s">
        <v>181</v>
      </c>
      <c r="E42" s="10" t="str">
        <f>INDEX(施設情報!$D$1:$D$1000,MATCH(D42,施設情報!$C$1:$C$1000,0))</f>
        <v>1</v>
      </c>
      <c r="F42" s="11"/>
      <c r="G42" s="8" t="str">
        <f t="shared" si="15"/>
        <v>032-46391</v>
      </c>
      <c r="H42" s="10" t="str">
        <f t="shared" si="16"/>
        <v>032-46392</v>
      </c>
      <c r="I42" s="10" t="str">
        <f t="shared" si="17"/>
        <v>032-46393</v>
      </c>
      <c r="J42" s="10" t="str">
        <f t="shared" si="18"/>
        <v>032-46394</v>
      </c>
      <c r="K42" s="10" t="str">
        <f t="shared" si="19"/>
        <v>032-46395</v>
      </c>
      <c r="L42" s="10" t="str">
        <f t="shared" si="20"/>
        <v>032-46396</v>
      </c>
      <c r="M42" s="10" t="str">
        <f t="shared" si="21"/>
        <v>032-46397</v>
      </c>
      <c r="N42"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2"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2"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2"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2"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2"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2"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2"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2"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2"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42"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42"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42"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42"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42"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42"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42"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42"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2"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2"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2"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2"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2"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2"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2"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2"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2"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2"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2"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2"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2"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2"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2"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2"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42"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42"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42"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42"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42"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42"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42"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42"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2"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2"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2"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2"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2"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2"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2"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2"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2"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2"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2"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2"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2"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2"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2"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2"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42"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42"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42"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42"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42"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42"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42"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42"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2"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2"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2"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2"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2"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2"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2"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2"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2"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2"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2"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2"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2"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2"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2"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2"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42"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42"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42"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42"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42"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42"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42"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42"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2"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2"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2"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2"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2"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2"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2"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2"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2"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2"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2"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2"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2"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2"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2"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2"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42"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42"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42"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42"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42"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42"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42"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42"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2"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2"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2"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2"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2"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2"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2"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2"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2"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2"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2"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2"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2"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2"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2"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2"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2"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2"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2"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2"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2"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2"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2"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2"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2"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2"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2"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2"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2"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2"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2"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2"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2"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2"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2"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2"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2"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2"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2"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2"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2"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2"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2"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2"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2"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2"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2"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2"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2"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2"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2"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2"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2"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2"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3" spans="1:181">
      <c r="A43" s="40"/>
      <c r="B43" s="74" t="s">
        <v>294</v>
      </c>
      <c r="C43" s="75"/>
      <c r="D43" s="11" t="s">
        <v>182</v>
      </c>
      <c r="E43" s="10" t="str">
        <f>INDEX(施設情報!$D$1:$D$1000,MATCH(D43,施設情報!$C$1:$C$1000,0))</f>
        <v>1</v>
      </c>
      <c r="F43" s="11"/>
      <c r="G43" s="8" t="str">
        <f t="shared" si="15"/>
        <v>033-46391</v>
      </c>
      <c r="H43" s="10" t="str">
        <f t="shared" si="16"/>
        <v>033-46392</v>
      </c>
      <c r="I43" s="10" t="str">
        <f t="shared" si="17"/>
        <v>033-46393</v>
      </c>
      <c r="J43" s="10" t="str">
        <f t="shared" si="18"/>
        <v>033-46394</v>
      </c>
      <c r="K43" s="10" t="str">
        <f t="shared" si="19"/>
        <v>033-46395</v>
      </c>
      <c r="L43" s="10" t="str">
        <f t="shared" si="20"/>
        <v>033-46396</v>
      </c>
      <c r="M43" s="10" t="str">
        <f t="shared" si="21"/>
        <v>033-46397</v>
      </c>
      <c r="N43"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3"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3"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3"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3"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3"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3"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3"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3"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3"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43"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43"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43"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43"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43"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43"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43"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43"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3"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3"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3"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3"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3"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3"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3"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3"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3"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3"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3"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3"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3"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3"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3"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3"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43"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43"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43"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43"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43"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43"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43"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43"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3"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3"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3"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3"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3"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3"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3"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3"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3"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3"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3"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3"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3"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3"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3"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3"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43"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43"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43"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43"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43"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43"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43"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43"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3"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3"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3"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3"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3"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3"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3"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3"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3"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3"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3"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3"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3"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3"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3"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3"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43"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43"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43"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43"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43"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43"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43"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43"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3"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3"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3"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3"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3"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3"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3"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3"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3"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3"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3"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3"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3"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3"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3"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3"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43"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43"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43"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43"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43"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43"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43"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43"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3"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3"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3"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3"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3"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3"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3"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3"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3"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3"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3"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3"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3"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3"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3"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3"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3"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3"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3"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3"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3"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3"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3"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3"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3"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3"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3"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3"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3"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3"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3"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3"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3"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3"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3"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3"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3"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3"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3"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3"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3"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3"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3"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3"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3"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3"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3"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3"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3"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3"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3"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3"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3"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3"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4" spans="1:181">
      <c r="A44" s="40"/>
      <c r="B44" s="74" t="s">
        <v>295</v>
      </c>
      <c r="C44" s="75"/>
      <c r="D44" s="11" t="s">
        <v>183</v>
      </c>
      <c r="E44" s="10" t="str">
        <f>INDEX(施設情報!$D$1:$D$1000,MATCH(D44,施設情報!$C$1:$C$1000,0))</f>
        <v>1</v>
      </c>
      <c r="F44" s="11"/>
      <c r="G44" s="8" t="str">
        <f t="shared" si="15"/>
        <v>034-46391</v>
      </c>
      <c r="H44" s="10" t="str">
        <f t="shared" si="16"/>
        <v>034-46392</v>
      </c>
      <c r="I44" s="10" t="str">
        <f t="shared" si="17"/>
        <v>034-46393</v>
      </c>
      <c r="J44" s="10" t="str">
        <f t="shared" si="18"/>
        <v>034-46394</v>
      </c>
      <c r="K44" s="10" t="str">
        <f t="shared" si="19"/>
        <v>034-46395</v>
      </c>
      <c r="L44" s="10" t="str">
        <f t="shared" si="20"/>
        <v>034-46396</v>
      </c>
      <c r="M44" s="10" t="str">
        <f t="shared" si="21"/>
        <v>034-46397</v>
      </c>
      <c r="N44"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4"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4"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4"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4"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4"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4"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4"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4"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4"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44"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44"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44"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44"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44"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44"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44"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44"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4"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4"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4"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4"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4"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4"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4"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4"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4"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4"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4"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4"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4"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4"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4"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4"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44"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44"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44"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44"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44"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44"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44"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44"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4"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4"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4"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4"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4"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4"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4"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4"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4"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4"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4"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4"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4"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4"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4"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4"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44"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44"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44"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44"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44"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44"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44"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44"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4"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4"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4"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4"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4"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4"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4"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4"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4"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4"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4"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4"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4"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4"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4"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4"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44"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44"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44"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44"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44"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44"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44"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44"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4"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4"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4"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4"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4"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4"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4"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4"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4"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4"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4"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4"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4"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4"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4"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4"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44"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44"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44"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44"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44"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44"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44"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44"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4"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4"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4"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4"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4"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4"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4"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4"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4"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4"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4"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4"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4"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4"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4"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4"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4"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4"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4"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4"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4"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4"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4"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4"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4"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4"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4"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4"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4"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4"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4"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4"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4"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4"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4"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4"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4"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4"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4"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4"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4"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4"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4"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4"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4"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4"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4"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4"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4"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4"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4"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4"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4"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4"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5" spans="1:181">
      <c r="A45" s="41"/>
      <c r="B45" s="74" t="s">
        <v>296</v>
      </c>
      <c r="C45" s="75"/>
      <c r="D45" s="11" t="s">
        <v>184</v>
      </c>
      <c r="E45" s="10" t="str">
        <f>INDEX(施設情報!$D$1:$D$1000,MATCH(D45,施設情報!$C$1:$C$1000,0))</f>
        <v>1</v>
      </c>
      <c r="F45" s="11"/>
      <c r="G45" s="35" t="str">
        <f t="shared" si="15"/>
        <v>035-46391</v>
      </c>
      <c r="H45" s="29" t="str">
        <f t="shared" si="16"/>
        <v>035-46392</v>
      </c>
      <c r="I45" s="29" t="str">
        <f t="shared" si="17"/>
        <v>035-46393</v>
      </c>
      <c r="J45" s="29" t="str">
        <f t="shared" si="18"/>
        <v>035-46394</v>
      </c>
      <c r="K45" s="29" t="str">
        <f t="shared" si="19"/>
        <v>035-46395</v>
      </c>
      <c r="L45" s="29" t="str">
        <f t="shared" si="20"/>
        <v>035-46396</v>
      </c>
      <c r="M45" s="29" t="str">
        <f t="shared" si="21"/>
        <v>035-46397</v>
      </c>
      <c r="N45"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45"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45"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45"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45"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45"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45"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45"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45"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45"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45"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45"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45"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45"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45"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45"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45"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45"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45"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45"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45"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45"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45"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45"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45"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45"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45"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45"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45"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45"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45"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45"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45"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45"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45"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45"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45"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45"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45"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45"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45"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45"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45"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45"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45"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45"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45"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45"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45"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45"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45"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45"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45"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45"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45"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45"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45"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45"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45"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45"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45"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45"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45"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45"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45"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45"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45"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45"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45"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45"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45"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45"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45"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45"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45"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45"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45"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45"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45"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45"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45"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45"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45"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45"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45"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45"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45"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45"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45"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45"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45"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45"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45"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45"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45"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45"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45"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45"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45"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45"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45"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45"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45"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45"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45"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45"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45"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45"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45"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45"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45"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45"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45"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45"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45"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45"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45"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45"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45"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45"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45"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45"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45"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45"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45"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45"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45"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45"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45"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45"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45"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45"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45"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45"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45"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45"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45"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45"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45"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45"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45"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45"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45"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45"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45"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45"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45"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45"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45"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45"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45"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45"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45"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45"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45"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45"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45"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45"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45"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45"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45"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45"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45"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45"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45"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45"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45"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45"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46" spans="1:181">
      <c r="A46" s="42" t="s">
        <v>125</v>
      </c>
      <c r="B46" s="43"/>
      <c r="C46" s="48"/>
      <c r="D46" s="11" t="s">
        <v>123</v>
      </c>
      <c r="E46" s="10"/>
      <c r="F46" s="11"/>
      <c r="G46" s="44"/>
      <c r="H46" s="45"/>
      <c r="I46" s="45"/>
      <c r="J46" s="45"/>
      <c r="K46" s="45"/>
      <c r="L46" s="45"/>
      <c r="M46" s="45"/>
      <c r="N46" s="36"/>
      <c r="O46" s="29"/>
      <c r="P46" s="29"/>
      <c r="Q46" s="29"/>
      <c r="R46" s="29"/>
      <c r="S46" s="29"/>
      <c r="T46" s="29"/>
      <c r="U46" s="29"/>
      <c r="V46" s="29"/>
      <c r="W46" s="28"/>
      <c r="X46" s="29"/>
      <c r="Y46" s="29"/>
      <c r="Z46" s="30"/>
      <c r="AA46" s="29"/>
      <c r="AB46" s="29"/>
      <c r="AC46" s="29"/>
      <c r="AD46" s="29"/>
      <c r="AE46" s="28"/>
      <c r="AF46" s="29"/>
      <c r="AG46" s="29"/>
      <c r="AH46" s="30"/>
      <c r="AI46" s="29"/>
      <c r="AJ46" s="29"/>
      <c r="AK46" s="37"/>
      <c r="AL46" s="36"/>
      <c r="AM46" s="29"/>
      <c r="AN46" s="29"/>
      <c r="AO46" s="29"/>
      <c r="AP46" s="29"/>
      <c r="AQ46" s="29"/>
      <c r="AR46" s="29"/>
      <c r="AS46" s="29"/>
      <c r="AT46" s="29"/>
      <c r="AU46" s="28"/>
      <c r="AV46" s="29"/>
      <c r="AW46" s="29"/>
      <c r="AX46" s="30"/>
      <c r="AY46" s="29"/>
      <c r="AZ46" s="29"/>
      <c r="BA46" s="29"/>
      <c r="BB46" s="29"/>
      <c r="BC46" s="28"/>
      <c r="BD46" s="29"/>
      <c r="BE46" s="29"/>
      <c r="BF46" s="30"/>
      <c r="BG46" s="29"/>
      <c r="BH46" s="29"/>
      <c r="BI46" s="37"/>
      <c r="BJ46" s="36"/>
      <c r="BK46" s="29"/>
      <c r="BL46" s="29"/>
      <c r="BM46" s="29"/>
      <c r="BN46" s="29"/>
      <c r="BO46" s="29"/>
      <c r="BP46" s="29"/>
      <c r="BQ46" s="29"/>
      <c r="BR46" s="29"/>
      <c r="BS46" s="28"/>
      <c r="BT46" s="29"/>
      <c r="BU46" s="29"/>
      <c r="BV46" s="30"/>
      <c r="BW46" s="29"/>
      <c r="BX46" s="29"/>
      <c r="BY46" s="29"/>
      <c r="BZ46" s="29"/>
      <c r="CA46" s="28"/>
      <c r="CB46" s="29"/>
      <c r="CC46" s="29"/>
      <c r="CD46" s="30"/>
      <c r="CE46" s="29"/>
      <c r="CF46" s="29"/>
      <c r="CG46" s="37"/>
      <c r="CH46" s="36"/>
      <c r="CI46" s="29"/>
      <c r="CJ46" s="29"/>
      <c r="CK46" s="29"/>
      <c r="CL46" s="29"/>
      <c r="CM46" s="29"/>
      <c r="CN46" s="29"/>
      <c r="CO46" s="29"/>
      <c r="CP46" s="29"/>
      <c r="CQ46" s="28"/>
      <c r="CR46" s="29"/>
      <c r="CS46" s="29"/>
      <c r="CT46" s="30"/>
      <c r="CU46" s="29"/>
      <c r="CV46" s="29"/>
      <c r="CW46" s="29"/>
      <c r="CX46" s="29"/>
      <c r="CY46" s="28"/>
      <c r="CZ46" s="29"/>
      <c r="DA46" s="29"/>
      <c r="DB46" s="30"/>
      <c r="DC46" s="29"/>
      <c r="DD46" s="29"/>
      <c r="DE46" s="37"/>
      <c r="DF46" s="36"/>
      <c r="DG46" s="29"/>
      <c r="DH46" s="29"/>
      <c r="DI46" s="29"/>
      <c r="DJ46" s="29"/>
      <c r="DK46" s="29"/>
      <c r="DL46" s="29"/>
      <c r="DM46" s="29"/>
      <c r="DN46" s="29"/>
      <c r="DO46" s="28"/>
      <c r="DP46" s="29"/>
      <c r="DQ46" s="29"/>
      <c r="DR46" s="30"/>
      <c r="DS46" s="29"/>
      <c r="DT46" s="29"/>
      <c r="DU46" s="29"/>
      <c r="DV46" s="29"/>
      <c r="DW46" s="28"/>
      <c r="DX46" s="29"/>
      <c r="DY46" s="29"/>
      <c r="DZ46" s="30"/>
      <c r="EA46" s="29"/>
      <c r="EB46" s="29"/>
      <c r="EC46" s="37"/>
      <c r="ED46" s="36"/>
      <c r="EE46" s="29"/>
      <c r="EF46" s="29"/>
      <c r="EG46" s="29"/>
      <c r="EH46" s="29"/>
      <c r="EI46" s="29"/>
      <c r="EJ46" s="29"/>
      <c r="EK46" s="29"/>
      <c r="EL46" s="29"/>
      <c r="EM46" s="28"/>
      <c r="EN46" s="29"/>
      <c r="EO46" s="29"/>
      <c r="EP46" s="30"/>
      <c r="EQ46" s="29"/>
      <c r="ER46" s="29"/>
      <c r="ES46" s="29"/>
      <c r="ET46" s="29"/>
      <c r="EU46" s="28"/>
      <c r="EV46" s="29"/>
      <c r="EW46" s="29"/>
      <c r="EX46" s="30"/>
      <c r="EY46" s="29"/>
      <c r="EZ46" s="29"/>
      <c r="FA46" s="37"/>
      <c r="FB46" s="36"/>
      <c r="FC46" s="29"/>
      <c r="FD46" s="29"/>
      <c r="FE46" s="29"/>
      <c r="FF46" s="29"/>
      <c r="FG46" s="29"/>
      <c r="FH46" s="29"/>
      <c r="FI46" s="29"/>
      <c r="FJ46" s="29"/>
      <c r="FK46" s="28"/>
      <c r="FL46" s="29"/>
      <c r="FM46" s="29"/>
      <c r="FN46" s="30"/>
      <c r="FO46" s="29"/>
      <c r="FP46" s="29"/>
      <c r="FQ46" s="29"/>
      <c r="FR46" s="29"/>
      <c r="FS46" s="28"/>
      <c r="FT46" s="29"/>
      <c r="FU46" s="29"/>
      <c r="FV46" s="30"/>
      <c r="FW46" s="29"/>
      <c r="FX46" s="29"/>
      <c r="FY46" s="37"/>
    </row>
    <row r="47" spans="1:181">
      <c r="A47" s="47"/>
      <c r="B47" s="79" t="s">
        <v>62</v>
      </c>
      <c r="C47" s="80"/>
      <c r="D47" s="11" t="s">
        <v>322</v>
      </c>
      <c r="E47" s="10" t="str">
        <f>INDEX(施設情報!$D$1:$D$1000,MATCH(D47,施設情報!$C$1:$C$1000,0))</f>
        <v>1</v>
      </c>
      <c r="F47" s="11"/>
      <c r="G47" s="8" t="str">
        <f t="shared" ref="G47:G73" si="22">$D47&amp;"-"&amp;$N$5</f>
        <v>036-46391</v>
      </c>
      <c r="H47" s="10" t="str">
        <f t="shared" ref="H47:H73" si="23">$D47&amp;"-"&amp;$AL$5</f>
        <v>036-46392</v>
      </c>
      <c r="I47" s="10" t="str">
        <f t="shared" ref="I47:I73" si="24">$D47&amp;"-"&amp;$BJ$5</f>
        <v>036-46393</v>
      </c>
      <c r="J47" s="10" t="str">
        <f t="shared" ref="J47:J73" si="25">$D47&amp;"-"&amp;$CH$5</f>
        <v>036-46394</v>
      </c>
      <c r="K47" s="10" t="str">
        <f t="shared" ref="K47:K73" si="26">$D47&amp;"-"&amp;$DF$5</f>
        <v>036-46395</v>
      </c>
      <c r="L47" s="10" t="str">
        <f t="shared" ref="L47:L73" si="27">$D47&amp;"-"&amp;$ED$5</f>
        <v>036-46396</v>
      </c>
      <c r="M47" s="10" t="str">
        <f t="shared" ref="M47:M73" si="28">$D47&amp;"-"&amp;$FB$5</f>
        <v>036-46397</v>
      </c>
      <c r="N47"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47"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47"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47"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47"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47"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47"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47"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47"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47"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47"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47"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47"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47"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47"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47"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47"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47"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47"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47"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47"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47"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47"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47"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47"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47"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47"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47"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47"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47"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47"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47"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47"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47"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47"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47"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47"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47"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47"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47"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47"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47"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47"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47"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47"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47"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47"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47"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47"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47"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47"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47"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47"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47"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47"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47"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47"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47"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47"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47"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47"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47"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47"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47"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47"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47"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47"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47"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47"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47"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47"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47"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47"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47"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47"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47"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47"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47"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47"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47"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47"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47"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47"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47"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47"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47"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47"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47"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47"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47"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47"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47"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47"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47"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47"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47"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47"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47"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47"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47"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47"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47"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47"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47"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47"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47"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47"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47"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47"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47"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47"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47"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47"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47"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47"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47"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47"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47"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47"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47"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47"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47"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47"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47"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47"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47"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47"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47"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47"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47"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47"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47"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47"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47"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47"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47"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47"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47"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47"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47"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47"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47"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47"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47"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47"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47"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47"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47"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47"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47"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47"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47"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47"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47"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47"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47"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47"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47"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47"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47"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47"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47"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47"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47"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47"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47"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47"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47"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48" spans="1:181">
      <c r="A48" s="47"/>
      <c r="B48" s="79" t="s">
        <v>65</v>
      </c>
      <c r="C48" s="80"/>
      <c r="D48" s="11" t="s">
        <v>186</v>
      </c>
      <c r="E48" s="10" t="str">
        <f>INDEX(施設情報!$D$1:$D$1000,MATCH(D48,施設情報!$C$1:$C$1000,0))</f>
        <v>1</v>
      </c>
      <c r="F48" s="11"/>
      <c r="G48" s="8" t="str">
        <f t="shared" si="22"/>
        <v>037-46391</v>
      </c>
      <c r="H48" s="10" t="str">
        <f t="shared" si="23"/>
        <v>037-46392</v>
      </c>
      <c r="I48" s="10" t="str">
        <f t="shared" si="24"/>
        <v>037-46393</v>
      </c>
      <c r="J48" s="10" t="str">
        <f t="shared" si="25"/>
        <v>037-46394</v>
      </c>
      <c r="K48" s="10" t="str">
        <f t="shared" si="26"/>
        <v>037-46395</v>
      </c>
      <c r="L48" s="10" t="str">
        <f t="shared" si="27"/>
        <v>037-46396</v>
      </c>
      <c r="M48" s="10" t="str">
        <f t="shared" si="28"/>
        <v>037-46397</v>
      </c>
      <c r="N48"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48"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48"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48"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48"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48"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48"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48"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48"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48"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48"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48"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48"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48"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48"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48"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48"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48"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48"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48"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48"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48"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48"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48"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48"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48"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48"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48"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48"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48"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48"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48"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48"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48"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48"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48"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48"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48"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48"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48"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48"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48"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48"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48"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48"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48"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48"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48"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48"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48"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48"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48"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48"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48"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48"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48"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48"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48"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48"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48"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48"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48"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48"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48"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48"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48"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48"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48"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48"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48"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48"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48"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48"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48"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48"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48"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48"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48"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48"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48"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48"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48"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48"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48"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48"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48"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48"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48"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48"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48"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48"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48"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48"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48"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48"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48"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48"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48"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48"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48"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48"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48"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48"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48"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48"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48"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48"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48"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48"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48"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48"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48"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48"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48"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48"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48"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48"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48"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48"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48"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48"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48"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48"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48"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48"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48"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48"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48"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48"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48"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48"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48"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48"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48"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48"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48"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48"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48"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48"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48"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48"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48"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48"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48"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48"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48"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48"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48"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48"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48"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48"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48"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48"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48"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48"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48"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48"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48"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48"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48"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48"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48"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48"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48"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48"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48"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48"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48"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49" spans="1:181">
      <c r="A49" s="47"/>
      <c r="B49" s="79" t="s">
        <v>33</v>
      </c>
      <c r="C49" s="80"/>
      <c r="D49" s="11" t="s">
        <v>187</v>
      </c>
      <c r="E49" s="10" t="str">
        <f>INDEX(施設情報!$D$1:$D$1000,MATCH(D49,施設情報!$C$1:$C$1000,0))</f>
        <v>1</v>
      </c>
      <c r="F49" s="11"/>
      <c r="G49" s="8" t="str">
        <f t="shared" si="22"/>
        <v>038-46391</v>
      </c>
      <c r="H49" s="10" t="str">
        <f t="shared" si="23"/>
        <v>038-46392</v>
      </c>
      <c r="I49" s="10" t="str">
        <f t="shared" si="24"/>
        <v>038-46393</v>
      </c>
      <c r="J49" s="10" t="str">
        <f t="shared" si="25"/>
        <v>038-46394</v>
      </c>
      <c r="K49" s="10" t="str">
        <f t="shared" si="26"/>
        <v>038-46395</v>
      </c>
      <c r="L49" s="10" t="str">
        <f t="shared" si="27"/>
        <v>038-46396</v>
      </c>
      <c r="M49" s="10" t="str">
        <f t="shared" si="28"/>
        <v>038-46397</v>
      </c>
      <c r="N49"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49"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49"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49"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49"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49"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49"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49"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49"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49"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v>
      </c>
      <c r="X49"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v>
      </c>
      <c r="Y49"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v>
      </c>
      <c r="Z49"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v>
      </c>
      <c r="AA49"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v>
      </c>
      <c r="AB49"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v>
      </c>
      <c r="AC49"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v>
      </c>
      <c r="AD49"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v>
      </c>
      <c r="AE49"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49"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49"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49"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49"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49"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49"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49"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49"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49"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49"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49"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49"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49"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49"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49"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49"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v>
      </c>
      <c r="AV49"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v>
      </c>
      <c r="AW49"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v>
      </c>
      <c r="AX49"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v>
      </c>
      <c r="AY49"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v>
      </c>
      <c r="AZ49"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v>
      </c>
      <c r="BA49"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v>
      </c>
      <c r="BB49"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v>
      </c>
      <c r="BC49"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49"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49"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49"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49"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49"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49"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49"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49"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49"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49"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49"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49"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49"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49"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49"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49"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v>
      </c>
      <c r="BT49"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v>
      </c>
      <c r="BU49"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v>
      </c>
      <c r="BV49"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v>
      </c>
      <c r="BW49"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v>
      </c>
      <c r="BX49"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v>
      </c>
      <c r="BY49"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v>
      </c>
      <c r="BZ49"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v>
      </c>
      <c r="CA49"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49"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49"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49"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49"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49"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49"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49"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49"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49"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49"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49"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49"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49"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49"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49"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49"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v>
      </c>
      <c r="CR49"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v>
      </c>
      <c r="CS49"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v>
      </c>
      <c r="CT49"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v>
      </c>
      <c r="CU49"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v>
      </c>
      <c r="CV49"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v>
      </c>
      <c r="CW49"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v>
      </c>
      <c r="CX49"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v>
      </c>
      <c r="CY49"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49"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49"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49"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49"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49"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49"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49"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49"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49"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49"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49"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49"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49"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49"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49"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49"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49"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49"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49"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49"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49"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49"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49"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v>
      </c>
      <c r="DW49"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49"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49"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49"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49"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49"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49"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49"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49"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49"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49"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49"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49"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49"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49"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49"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49"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49"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49"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49"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49"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49"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49"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49"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49"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49"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49"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49"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49"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49"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49"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49"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49"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49"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49"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49"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49"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49"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49"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49"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49"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49"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49"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49"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49"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49"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49"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49"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49"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49"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49"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49"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49"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49"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49"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0" spans="1:181">
      <c r="A50" s="47"/>
      <c r="B50" s="79" t="s">
        <v>32</v>
      </c>
      <c r="C50" s="80"/>
      <c r="D50" s="11" t="s">
        <v>188</v>
      </c>
      <c r="E50" s="10" t="str">
        <f>INDEX(施設情報!$D$1:$D$1000,MATCH(D50,施設情報!$C$1:$C$1000,0))</f>
        <v>1</v>
      </c>
      <c r="F50" s="11"/>
      <c r="G50" s="8" t="str">
        <f t="shared" si="22"/>
        <v>039-46391</v>
      </c>
      <c r="H50" s="10" t="str">
        <f t="shared" si="23"/>
        <v>039-46392</v>
      </c>
      <c r="I50" s="10" t="str">
        <f t="shared" si="24"/>
        <v>039-46393</v>
      </c>
      <c r="J50" s="10" t="str">
        <f t="shared" si="25"/>
        <v>039-46394</v>
      </c>
      <c r="K50" s="10" t="str">
        <f t="shared" si="26"/>
        <v>039-46395</v>
      </c>
      <c r="L50" s="10" t="str">
        <f t="shared" si="27"/>
        <v>039-46396</v>
      </c>
      <c r="M50" s="10" t="str">
        <f t="shared" si="28"/>
        <v>039-46397</v>
      </c>
      <c r="N50"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0"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0"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0"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0"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0"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0"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0"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0"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0"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v>
      </c>
      <c r="X50"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v>
      </c>
      <c r="Y50"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v>
      </c>
      <c r="Z50"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v>
      </c>
      <c r="AA50"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v>
      </c>
      <c r="AB50"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v>
      </c>
      <c r="AC50"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v>
      </c>
      <c r="AD50"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v>
      </c>
      <c r="AE50"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0"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0"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0"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0"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0"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0"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0"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0"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0"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0"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0"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0"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0"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0"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0"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0"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v>
      </c>
      <c r="AV50"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v>
      </c>
      <c r="AW50"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v>
      </c>
      <c r="AX50"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v>
      </c>
      <c r="AY50"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v>
      </c>
      <c r="AZ50"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v>
      </c>
      <c r="BA50"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v>
      </c>
      <c r="BB50"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v>
      </c>
      <c r="BC50"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0"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0"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0"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0"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0"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0"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0"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0"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0"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0"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0"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0"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0"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0"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0"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0"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v>
      </c>
      <c r="BT50"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v>
      </c>
      <c r="BU50"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v>
      </c>
      <c r="BV50"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v>
      </c>
      <c r="BW50"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v>
      </c>
      <c r="BX50"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v>
      </c>
      <c r="BY50"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v>
      </c>
      <c r="BZ50"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v>
      </c>
      <c r="CA50"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0"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0"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0"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0"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0"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0"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0"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0"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0"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0"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0"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0"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0"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0"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0"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0"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v>
      </c>
      <c r="CR50"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v>
      </c>
      <c r="CS50"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v>
      </c>
      <c r="CT50"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v>
      </c>
      <c r="CU50"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v>
      </c>
      <c r="CV50"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v>
      </c>
      <c r="CW50"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v>
      </c>
      <c r="CX50"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v>
      </c>
      <c r="CY50"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0"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0"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0"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0"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0"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0"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0"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0"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0"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0"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0"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0"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0"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0"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0"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0"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0"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0"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0"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0"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0"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0"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0"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v>
      </c>
      <c r="DW50"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0"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0"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0"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0"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0"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0"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0"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0"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0"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0"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0"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0"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0"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0"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0"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0"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0"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0"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0"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0"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0"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0"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0"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0"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0"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0"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0"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0"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0"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0"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0"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0"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0"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0"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0"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0"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0"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0"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0"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0"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0"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0"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0"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0"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0"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0"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0"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0"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0"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0"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0"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0"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0"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0"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1" spans="1:181">
      <c r="A51" s="47"/>
      <c r="B51" s="79" t="s">
        <v>34</v>
      </c>
      <c r="C51" s="80"/>
      <c r="D51" s="11" t="s">
        <v>189</v>
      </c>
      <c r="E51" s="10" t="str">
        <f>INDEX(施設情報!$D$1:$D$1000,MATCH(D51,施設情報!$C$1:$C$1000,0))</f>
        <v>1</v>
      </c>
      <c r="F51" s="11"/>
      <c r="G51" s="8" t="str">
        <f t="shared" si="22"/>
        <v>040-46391</v>
      </c>
      <c r="H51" s="10" t="str">
        <f t="shared" si="23"/>
        <v>040-46392</v>
      </c>
      <c r="I51" s="10" t="str">
        <f t="shared" si="24"/>
        <v>040-46393</v>
      </c>
      <c r="J51" s="10" t="str">
        <f t="shared" si="25"/>
        <v>040-46394</v>
      </c>
      <c r="K51" s="10" t="str">
        <f t="shared" si="26"/>
        <v>040-46395</v>
      </c>
      <c r="L51" s="10" t="str">
        <f t="shared" si="27"/>
        <v>040-46396</v>
      </c>
      <c r="M51" s="10" t="str">
        <f t="shared" si="28"/>
        <v>040-46397</v>
      </c>
      <c r="N51"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1"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1"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1"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1"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1"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1"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1"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1"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1"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v>
      </c>
      <c r="X51"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v>
      </c>
      <c r="Y51"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v>
      </c>
      <c r="Z51"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v>
      </c>
      <c r="AA51"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v>
      </c>
      <c r="AB51"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v>
      </c>
      <c r="AC51"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v>
      </c>
      <c r="AD51"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v>
      </c>
      <c r="AE51"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1"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1"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1"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1"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1"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1"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1"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1"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1"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1"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1"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1"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1"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1"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1"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1"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v>
      </c>
      <c r="AV51"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v>
      </c>
      <c r="AW51"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v>
      </c>
      <c r="AX51"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v>
      </c>
      <c r="AY51"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v>
      </c>
      <c r="AZ51"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v>
      </c>
      <c r="BA51"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v>
      </c>
      <c r="BB51"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v>
      </c>
      <c r="BC51"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1"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1"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1"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1"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1"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1"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1"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1"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1"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1"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1"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1"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1"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1"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1"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1"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v>
      </c>
      <c r="BT51"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v>
      </c>
      <c r="BU51"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v>
      </c>
      <c r="BV51"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v>
      </c>
      <c r="BW51"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v>
      </c>
      <c r="BX51"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v>
      </c>
      <c r="BY51"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v>
      </c>
      <c r="BZ51"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v>
      </c>
      <c r="CA51"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1"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1"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1"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1"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1"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1"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1"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1"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1"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1"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1"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1"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1"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1"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1"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1"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v>
      </c>
      <c r="CR51"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v>
      </c>
      <c r="CS51"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v>
      </c>
      <c r="CT51"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v>
      </c>
      <c r="CU51"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v>
      </c>
      <c r="CV51"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v>
      </c>
      <c r="CW51"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v>
      </c>
      <c r="CX51"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v>
      </c>
      <c r="CY51"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1"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1"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1"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1"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1"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1"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1"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1"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1"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1"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1"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1"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1"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1"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1"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1"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1"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1"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1"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1"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1"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1"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1"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v>
      </c>
      <c r="DW51"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1"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1"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1"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1"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1"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1"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1"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1"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1"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1"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1"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1"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1"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1"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1"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1"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1"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1"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1"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1"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1"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1"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1"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1"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1"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1"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1"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1"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1"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1"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1"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1"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1"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1"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1"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1"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1"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1"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1"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1"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1"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1"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1"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1"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1"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1"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1"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1"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1"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1"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1"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1"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1"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1"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2" spans="1:181">
      <c r="A52" s="47"/>
      <c r="B52" s="79" t="s">
        <v>35</v>
      </c>
      <c r="C52" s="80"/>
      <c r="D52" s="11" t="s">
        <v>190</v>
      </c>
      <c r="E52" s="10" t="str">
        <f>INDEX(施設情報!$D$1:$D$1000,MATCH(D52,施設情報!$C$1:$C$1000,0))</f>
        <v>1</v>
      </c>
      <c r="F52" s="11"/>
      <c r="G52" s="8" t="str">
        <f t="shared" si="22"/>
        <v>041-46391</v>
      </c>
      <c r="H52" s="10" t="str">
        <f t="shared" si="23"/>
        <v>041-46392</v>
      </c>
      <c r="I52" s="10" t="str">
        <f t="shared" si="24"/>
        <v>041-46393</v>
      </c>
      <c r="J52" s="10" t="str">
        <f t="shared" si="25"/>
        <v>041-46394</v>
      </c>
      <c r="K52" s="10" t="str">
        <f t="shared" si="26"/>
        <v>041-46395</v>
      </c>
      <c r="L52" s="10" t="str">
        <f t="shared" si="27"/>
        <v>041-46396</v>
      </c>
      <c r="M52" s="10" t="str">
        <f t="shared" si="28"/>
        <v>041-46397</v>
      </c>
      <c r="N5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v>
      </c>
      <c r="X5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v>
      </c>
      <c r="Y5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v>
      </c>
      <c r="Z5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v>
      </c>
      <c r="AA5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v>
      </c>
      <c r="AB5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v>
      </c>
      <c r="AC5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v>
      </c>
      <c r="AD5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v>
      </c>
      <c r="AE5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v>
      </c>
      <c r="AV5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v>
      </c>
      <c r="AW5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v>
      </c>
      <c r="AX5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v>
      </c>
      <c r="AY5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v>
      </c>
      <c r="AZ5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v>
      </c>
      <c r="BA5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v>
      </c>
      <c r="BB5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v>
      </c>
      <c r="BC5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v>
      </c>
      <c r="BT5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v>
      </c>
      <c r="BU5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v>
      </c>
      <c r="BV5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v>
      </c>
      <c r="BW5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v>
      </c>
      <c r="BX5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v>
      </c>
      <c r="BY5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v>
      </c>
      <c r="BZ5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v>
      </c>
      <c r="CA5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v>
      </c>
      <c r="CR5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v>
      </c>
      <c r="CS5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v>
      </c>
      <c r="CT5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v>
      </c>
      <c r="CU5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v>
      </c>
      <c r="CV5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v>
      </c>
      <c r="CW5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v>
      </c>
      <c r="CX5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v>
      </c>
      <c r="CY5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v>
      </c>
      <c r="DW5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3" spans="1:181">
      <c r="A53" s="47"/>
      <c r="B53" s="79" t="s">
        <v>36</v>
      </c>
      <c r="C53" s="80"/>
      <c r="D53" s="11" t="s">
        <v>191</v>
      </c>
      <c r="E53" s="10" t="str">
        <f>INDEX(施設情報!$D$1:$D$1000,MATCH(D53,施設情報!$C$1:$C$1000,0))</f>
        <v>1</v>
      </c>
      <c r="F53" s="11"/>
      <c r="G53" s="8" t="str">
        <f t="shared" si="22"/>
        <v>042-46391</v>
      </c>
      <c r="H53" s="10" t="str">
        <f t="shared" si="23"/>
        <v>042-46392</v>
      </c>
      <c r="I53" s="10" t="str">
        <f t="shared" si="24"/>
        <v>042-46393</v>
      </c>
      <c r="J53" s="10" t="str">
        <f t="shared" si="25"/>
        <v>042-46394</v>
      </c>
      <c r="K53" s="10" t="str">
        <f t="shared" si="26"/>
        <v>042-46395</v>
      </c>
      <c r="L53" s="10" t="str">
        <f t="shared" si="27"/>
        <v>042-46396</v>
      </c>
      <c r="M53" s="10" t="str">
        <f t="shared" si="28"/>
        <v>042-46397</v>
      </c>
      <c r="N5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v>
      </c>
      <c r="X5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v>
      </c>
      <c r="Y5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v>
      </c>
      <c r="Z5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v>
      </c>
      <c r="AA5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v>
      </c>
      <c r="AB5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v>
      </c>
      <c r="AC5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v>
      </c>
      <c r="AD5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v>
      </c>
      <c r="AE5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v>
      </c>
      <c r="AV5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v>
      </c>
      <c r="AW5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v>
      </c>
      <c r="AX5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v>
      </c>
      <c r="AY5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v>
      </c>
      <c r="AZ5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v>
      </c>
      <c r="BA5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v>
      </c>
      <c r="BB5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v>
      </c>
      <c r="BC5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v>
      </c>
      <c r="BT5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v>
      </c>
      <c r="BU5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v>
      </c>
      <c r="BV5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v>
      </c>
      <c r="BW5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v>
      </c>
      <c r="BX5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v>
      </c>
      <c r="BY5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v>
      </c>
      <c r="BZ5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v>
      </c>
      <c r="CA5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v>
      </c>
      <c r="CR5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v>
      </c>
      <c r="CS5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v>
      </c>
      <c r="CT5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v>
      </c>
      <c r="CU5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v>
      </c>
      <c r="CV5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v>
      </c>
      <c r="CW5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v>
      </c>
      <c r="CX5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v>
      </c>
      <c r="CY5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v>
      </c>
      <c r="DW5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4" spans="1:181">
      <c r="A54" s="47"/>
      <c r="B54" s="79" t="s">
        <v>37</v>
      </c>
      <c r="C54" s="80"/>
      <c r="D54" s="11" t="s">
        <v>192</v>
      </c>
      <c r="E54" s="10" t="str">
        <f>INDEX(施設情報!$D$1:$D$1000,MATCH(D54,施設情報!$C$1:$C$1000,0))</f>
        <v>1</v>
      </c>
      <c r="F54" s="11"/>
      <c r="G54" s="8" t="str">
        <f t="shared" si="22"/>
        <v>043-46391</v>
      </c>
      <c r="H54" s="10" t="str">
        <f t="shared" si="23"/>
        <v>043-46392</v>
      </c>
      <c r="I54" s="10" t="str">
        <f t="shared" si="24"/>
        <v>043-46393</v>
      </c>
      <c r="J54" s="10" t="str">
        <f t="shared" si="25"/>
        <v>043-46394</v>
      </c>
      <c r="K54" s="10" t="str">
        <f t="shared" si="26"/>
        <v>043-46395</v>
      </c>
      <c r="L54" s="10" t="str">
        <f t="shared" si="27"/>
        <v>043-46396</v>
      </c>
      <c r="M54" s="10" t="str">
        <f t="shared" si="28"/>
        <v>043-46397</v>
      </c>
      <c r="N5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$115="×"),"△","〇")))</f>
        <v>△</v>
      </c>
      <c r="O5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$115="×"),"△","〇")))</f>
        <v>△</v>
      </c>
      <c r="P5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$115="×"),"△","〇")))</f>
        <v>△</v>
      </c>
      <c r="Q5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$115="×"),"△","〇")))</f>
        <v>△</v>
      </c>
      <c r="R5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$115="×"),"△","〇")))</f>
        <v>△</v>
      </c>
      <c r="S5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$115="×"),"△","〇")))</f>
        <v>△</v>
      </c>
      <c r="T5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$115="×"),"△","〇")))</f>
        <v>△</v>
      </c>
      <c r="U5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$115="×"),"△","〇")))</f>
        <v>×</v>
      </c>
      <c r="V5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$115="×"),"△","〇")))</f>
        <v>×</v>
      </c>
      <c r="W5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$115="×"),"△","〇")))</f>
        <v>×</v>
      </c>
      <c r="X5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$115="×"),"△","〇")))</f>
        <v>×</v>
      </c>
      <c r="Y5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$115="×"),"△","〇")))</f>
        <v>×</v>
      </c>
      <c r="Z5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$115="×"),"△","〇")))</f>
        <v>×</v>
      </c>
      <c r="AA5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$115="×"),"△","〇")))</f>
        <v>×</v>
      </c>
      <c r="AB5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$115="×"),"△","〇")))</f>
        <v>×</v>
      </c>
      <c r="AC5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$115="×"),"△","〇")))</f>
        <v>×</v>
      </c>
      <c r="AD5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$115="×"),"△","〇")))</f>
        <v>×</v>
      </c>
      <c r="AE5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$115="×"),"△","〇")))</f>
        <v>×</v>
      </c>
      <c r="AF5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$115="×"),"△","〇")))</f>
        <v>×</v>
      </c>
      <c r="AG5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$115="×"),"△","〇")))</f>
        <v>×</v>
      </c>
      <c r="AH5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$115="×"),"△","〇")))</f>
        <v>×</v>
      </c>
      <c r="AI5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$115="×"),"△","〇")))</f>
        <v>△</v>
      </c>
      <c r="AJ5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$115="×"),"△","〇")))</f>
        <v>△</v>
      </c>
      <c r="AK5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$115="×"),"△","〇")))</f>
        <v>△</v>
      </c>
      <c r="AL5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$115="×"),"△","〇")))</f>
        <v>△</v>
      </c>
      <c r="AM5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$115="×"),"△","〇")))</f>
        <v>△</v>
      </c>
      <c r="AN5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$115="×"),"△","〇")))</f>
        <v>△</v>
      </c>
      <c r="AO5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$115="×"),"△","〇")))</f>
        <v>△</v>
      </c>
      <c r="AP5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$115="×"),"△","〇")))</f>
        <v>△</v>
      </c>
      <c r="AQ5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$115="×"),"△","〇")))</f>
        <v>△</v>
      </c>
      <c r="AR5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$115="×"),"△","〇")))</f>
        <v>△</v>
      </c>
      <c r="AS5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$115="×"),"△","〇")))</f>
        <v>×</v>
      </c>
      <c r="AT5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$115="×"),"△","〇")))</f>
        <v>×</v>
      </c>
      <c r="AU5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$115="×"),"△","〇")))</f>
        <v>×</v>
      </c>
      <c r="AV5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$115="×"),"△","〇")))</f>
        <v>×</v>
      </c>
      <c r="AW5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$115="×"),"△","〇")))</f>
        <v>×</v>
      </c>
      <c r="AX5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$115="×"),"△","〇")))</f>
        <v>×</v>
      </c>
      <c r="AY5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$115="×"),"△","〇")))</f>
        <v>×</v>
      </c>
      <c r="AZ5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$115="×"),"△","〇")))</f>
        <v>×</v>
      </c>
      <c r="BA5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$115="×"),"△","〇")))</f>
        <v>×</v>
      </c>
      <c r="BB5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$115="×"),"△","〇")))</f>
        <v>×</v>
      </c>
      <c r="BC5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$115="×"),"△","〇")))</f>
        <v>×</v>
      </c>
      <c r="BD5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$115="×"),"△","〇")))</f>
        <v>×</v>
      </c>
      <c r="BE5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$115="×"),"△","〇")))</f>
        <v>×</v>
      </c>
      <c r="BF5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$115="×"),"△","〇")))</f>
        <v>×</v>
      </c>
      <c r="BG5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$115="×"),"△","〇")))</f>
        <v>△</v>
      </c>
      <c r="BH5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$115="×"),"△","〇")))</f>
        <v>△</v>
      </c>
      <c r="BI5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$115="×"),"△","〇")))</f>
        <v>△</v>
      </c>
      <c r="BJ5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$115="×"),"△","〇")))</f>
        <v>△</v>
      </c>
      <c r="BK5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$115="×"),"△","〇")))</f>
        <v>△</v>
      </c>
      <c r="BL5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$115="×"),"△","〇")))</f>
        <v>△</v>
      </c>
      <c r="BM5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$115="×"),"△","〇")))</f>
        <v>△</v>
      </c>
      <c r="BN5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$115="×"),"△","〇")))</f>
        <v>△</v>
      </c>
      <c r="BO5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$115="×"),"△","〇")))</f>
        <v>△</v>
      </c>
      <c r="BP5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$115="×"),"△","〇")))</f>
        <v>△</v>
      </c>
      <c r="BQ5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$115="×"),"△","〇")))</f>
        <v>×</v>
      </c>
      <c r="BR5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$115="×"),"△","〇")))</f>
        <v>×</v>
      </c>
      <c r="BS5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$115="×"),"△","〇")))</f>
        <v>×</v>
      </c>
      <c r="BT5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$115="×"),"△","〇")))</f>
        <v>×</v>
      </c>
      <c r="BU5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$115="×"),"△","〇")))</f>
        <v>×</v>
      </c>
      <c r="BV5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$115="×"),"△","〇")))</f>
        <v>×</v>
      </c>
      <c r="BW5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$115="×"),"△","〇")))</f>
        <v>×</v>
      </c>
      <c r="BX5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$115="×"),"△","〇")))</f>
        <v>×</v>
      </c>
      <c r="BY5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$115="×"),"△","〇")))</f>
        <v>×</v>
      </c>
      <c r="BZ5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$115="×"),"△","〇")))</f>
        <v>×</v>
      </c>
      <c r="CA5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$115="×"),"△","〇")))</f>
        <v>×</v>
      </c>
      <c r="CB5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$115="×"),"△","〇")))</f>
        <v>×</v>
      </c>
      <c r="CC5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$115="×"),"△","〇")))</f>
        <v>×</v>
      </c>
      <c r="CD5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$115="×"),"△","〇")))</f>
        <v>×</v>
      </c>
      <c r="CE5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$115="×"),"△","〇")))</f>
        <v>△</v>
      </c>
      <c r="CF5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$115="×"),"△","〇")))</f>
        <v>△</v>
      </c>
      <c r="CG5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$115="×"),"△","〇")))</f>
        <v>△</v>
      </c>
      <c r="CH5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$115="×"),"△","〇")))</f>
        <v>△</v>
      </c>
      <c r="CI5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$115="×"),"△","〇")))</f>
        <v>△</v>
      </c>
      <c r="CJ5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$115="×"),"△","〇")))</f>
        <v>△</v>
      </c>
      <c r="CK5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$115="×"),"△","〇")))</f>
        <v>△</v>
      </c>
      <c r="CL5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$115="×"),"△","〇")))</f>
        <v>△</v>
      </c>
      <c r="CM5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$115="×"),"△","〇")))</f>
        <v>△</v>
      </c>
      <c r="CN5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$115="×"),"△","〇")))</f>
        <v>△</v>
      </c>
      <c r="CO5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$115="×"),"△","〇")))</f>
        <v>×</v>
      </c>
      <c r="CP5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$115="×"),"△","〇")))</f>
        <v>×</v>
      </c>
      <c r="CQ5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$115="×"),"△","〇")))</f>
        <v>×</v>
      </c>
      <c r="CR5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$115="×"),"△","〇")))</f>
        <v>×</v>
      </c>
      <c r="CS5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$115="×"),"△","〇")))</f>
        <v>×</v>
      </c>
      <c r="CT5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$115="×"),"△","〇")))</f>
        <v>×</v>
      </c>
      <c r="CU5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$115="×"),"△","〇")))</f>
        <v>×</v>
      </c>
      <c r="CV5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$115="×"),"△","〇")))</f>
        <v>×</v>
      </c>
      <c r="CW5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$115="×"),"△","〇")))</f>
        <v>×</v>
      </c>
      <c r="CX5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$115="×"),"△","〇")))</f>
        <v>×</v>
      </c>
      <c r="CY5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$115="×"),"△","〇")))</f>
        <v>×</v>
      </c>
      <c r="CZ5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$115="×"),"△","〇")))</f>
        <v>×</v>
      </c>
      <c r="DA5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$115="×"),"△","〇")))</f>
        <v>×</v>
      </c>
      <c r="DB5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$115="×"),"△","〇")))</f>
        <v>×</v>
      </c>
      <c r="DC5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$115="×"),"△","〇")))</f>
        <v>△</v>
      </c>
      <c r="DD5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$115="×"),"△","〇")))</f>
        <v>△</v>
      </c>
      <c r="DE5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$115="×"),"△","〇")))</f>
        <v>△</v>
      </c>
      <c r="DF5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$115="×"),"△","〇")))</f>
        <v>△</v>
      </c>
      <c r="DG5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$115="×"),"△","〇")))</f>
        <v>△</v>
      </c>
      <c r="DH5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$115="×"),"△","〇")))</f>
        <v>△</v>
      </c>
      <c r="DI5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$115="×"),"△","〇")))</f>
        <v>△</v>
      </c>
      <c r="DJ5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$115="×"),"△","〇")))</f>
        <v>△</v>
      </c>
      <c r="DK5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$115="×"),"△","〇")))</f>
        <v>△</v>
      </c>
      <c r="DL5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$115="×"),"△","〇")))</f>
        <v>△</v>
      </c>
      <c r="DM5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$115="×"),"△","〇")))</f>
        <v>×</v>
      </c>
      <c r="DN5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$115="×"),"△","〇")))</f>
        <v>×</v>
      </c>
      <c r="DO5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$115="×"),"△","〇")))</f>
        <v>×</v>
      </c>
      <c r="DP5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$115="×"),"△","〇")))</f>
        <v>×</v>
      </c>
      <c r="DQ5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$115="×"),"△","〇")))</f>
        <v>×</v>
      </c>
      <c r="DR5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$115="×"),"△","〇")))</f>
        <v>×</v>
      </c>
      <c r="DS5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$115="×"),"△","〇")))</f>
        <v>×</v>
      </c>
      <c r="DT5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$115="×"),"△","〇")))</f>
        <v>×</v>
      </c>
      <c r="DU5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$115="×"),"△","〇")))</f>
        <v>×</v>
      </c>
      <c r="DV5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$115="×"),"△","〇")))</f>
        <v>×</v>
      </c>
      <c r="DW5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$115="×"),"△","〇")))</f>
        <v>×</v>
      </c>
      <c r="DX5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$115="×"),"△","〇")))</f>
        <v>×</v>
      </c>
      <c r="DY5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$115="×"),"△","〇")))</f>
        <v>×</v>
      </c>
      <c r="DZ5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$115="×"),"△","〇")))</f>
        <v>×</v>
      </c>
      <c r="EA5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$115="×"),"△","〇")))</f>
        <v>△</v>
      </c>
      <c r="EB5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$115="×"),"△","〇")))</f>
        <v>△</v>
      </c>
      <c r="EC5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$115="×"),"△","〇")))</f>
        <v>△</v>
      </c>
      <c r="ED5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$115="×"),"△","〇")))</f>
        <v>×</v>
      </c>
      <c r="EE5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$115="×"),"△","〇")))</f>
        <v>×</v>
      </c>
      <c r="EF5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$115="×"),"△","〇")))</f>
        <v>×</v>
      </c>
      <c r="EG5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$115="×"),"△","〇")))</f>
        <v>×</v>
      </c>
      <c r="EH5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$115="×"),"△","〇")))</f>
        <v>×</v>
      </c>
      <c r="EI5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$115="×"),"△","〇")))</f>
        <v>×</v>
      </c>
      <c r="EJ5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$115="×"),"△","〇")))</f>
        <v>×</v>
      </c>
      <c r="EK5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$115="×"),"△","〇")))</f>
        <v>×</v>
      </c>
      <c r="EL5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$115="×"),"△","〇")))</f>
        <v>×</v>
      </c>
      <c r="EM5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$115="×"),"△","〇")))</f>
        <v>×</v>
      </c>
      <c r="EN5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$115="×"),"△","〇")))</f>
        <v>×</v>
      </c>
      <c r="EO5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$115="×"),"△","〇")))</f>
        <v>×</v>
      </c>
      <c r="EP5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$115="×"),"△","〇")))</f>
        <v>×</v>
      </c>
      <c r="EQ5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$115="×"),"△","〇")))</f>
        <v>×</v>
      </c>
      <c r="ER5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$115="×"),"△","〇")))</f>
        <v>×</v>
      </c>
      <c r="ES5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$115="×"),"△","〇")))</f>
        <v>×</v>
      </c>
      <c r="ET5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$115="×"),"△","〇")))</f>
        <v>×</v>
      </c>
      <c r="EU5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$115="×"),"△","〇")))</f>
        <v>×</v>
      </c>
      <c r="EV5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$115="×"),"△","〇")))</f>
        <v>×</v>
      </c>
      <c r="EW5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$115="×"),"△","〇")))</f>
        <v>×</v>
      </c>
      <c r="EX5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$115="×"),"△","〇")))</f>
        <v>×</v>
      </c>
      <c r="EY5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$115="×"),"△","〇")))</f>
        <v>×</v>
      </c>
      <c r="EZ5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$115="×"),"△","〇")))</f>
        <v>×</v>
      </c>
      <c r="FA5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$115="×"),"△","〇")))</f>
        <v>×</v>
      </c>
      <c r="FB5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$115="×"),"△","〇")))</f>
        <v>×</v>
      </c>
      <c r="FC5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$115="×"),"△","〇")))</f>
        <v>×</v>
      </c>
      <c r="FD5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$115="×"),"△","〇")))</f>
        <v>×</v>
      </c>
      <c r="FE5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$115="×"),"△","〇")))</f>
        <v>×</v>
      </c>
      <c r="FF5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$115="×"),"△","〇")))</f>
        <v>×</v>
      </c>
      <c r="FG5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$115="×"),"△","〇")))</f>
        <v>×</v>
      </c>
      <c r="FH5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$115="×"),"△","〇")))</f>
        <v>×</v>
      </c>
      <c r="FI5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$115="×"),"△","〇")))</f>
        <v>×</v>
      </c>
      <c r="FJ5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$115="×"),"△","〇")))</f>
        <v>×</v>
      </c>
      <c r="FK5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$115="×"),"△","〇")))</f>
        <v>×</v>
      </c>
      <c r="FL5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$115="×"),"△","〇")))</f>
        <v>×</v>
      </c>
      <c r="FM5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$115="×"),"△","〇")))</f>
        <v>×</v>
      </c>
      <c r="FN5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$115="×"),"△","〇")))</f>
        <v>×</v>
      </c>
      <c r="FO5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$115="×"),"△","〇")))</f>
        <v>×</v>
      </c>
      <c r="FP5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$115="×"),"△","〇")))</f>
        <v>×</v>
      </c>
      <c r="FQ5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$115="×"),"△","〇")))</f>
        <v>×</v>
      </c>
      <c r="FR5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$115="×"),"△","〇")))</f>
        <v>×</v>
      </c>
      <c r="FS5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$115="×"),"△","〇")))</f>
        <v>×</v>
      </c>
      <c r="FT5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$115="×"),"△","〇")))</f>
        <v>×</v>
      </c>
      <c r="FU5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$115="×"),"△","〇")))</f>
        <v>×</v>
      </c>
      <c r="FV5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$115="×"),"△","〇")))</f>
        <v>×</v>
      </c>
      <c r="FW5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$115="×"),"△","〇")))</f>
        <v>×</v>
      </c>
      <c r="FX5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$115="×"),"△","〇")))</f>
        <v>×</v>
      </c>
      <c r="FY5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$115="×"),"△","〇")))</f>
        <v>×</v>
      </c>
    </row>
    <row r="55" spans="1:181">
      <c r="A55" s="47"/>
      <c r="B55" s="79" t="s">
        <v>66</v>
      </c>
      <c r="C55" s="80"/>
      <c r="D55" s="11" t="s">
        <v>193</v>
      </c>
      <c r="E55" s="10" t="str">
        <f>INDEX(施設情報!$D$1:$D$1000,MATCH(D55,施設情報!$C$1:$C$1000,0))</f>
        <v>1</v>
      </c>
      <c r="F55" s="11"/>
      <c r="G55" s="8" t="str">
        <f t="shared" si="22"/>
        <v>044-46391</v>
      </c>
      <c r="H55" s="10" t="str">
        <f t="shared" si="23"/>
        <v>044-46392</v>
      </c>
      <c r="I55" s="10" t="str">
        <f t="shared" si="24"/>
        <v>044-46393</v>
      </c>
      <c r="J55" s="10" t="str">
        <f t="shared" si="25"/>
        <v>044-46394</v>
      </c>
      <c r="K55" s="10" t="str">
        <f t="shared" si="26"/>
        <v>044-46395</v>
      </c>
      <c r="L55" s="10" t="str">
        <f t="shared" si="27"/>
        <v>044-46396</v>
      </c>
      <c r="M55" s="10" t="str">
        <f t="shared" si="28"/>
        <v>044-46397</v>
      </c>
      <c r="N5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v>
      </c>
      <c r="X5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v>
      </c>
      <c r="Y5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v>
      </c>
      <c r="Z5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v>
      </c>
      <c r="AA5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v>
      </c>
      <c r="AB5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v>
      </c>
      <c r="AC5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v>
      </c>
      <c r="AD5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v>
      </c>
      <c r="AE5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v>
      </c>
      <c r="AV5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v>
      </c>
      <c r="AW5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v>
      </c>
      <c r="AX5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v>
      </c>
      <c r="AY5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v>
      </c>
      <c r="AZ5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v>
      </c>
      <c r="BA5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v>
      </c>
      <c r="BB5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v>
      </c>
      <c r="BC5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v>
      </c>
      <c r="BT5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v>
      </c>
      <c r="BU5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v>
      </c>
      <c r="BV5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v>
      </c>
      <c r="BW5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v>
      </c>
      <c r="BX5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v>
      </c>
      <c r="BY5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v>
      </c>
      <c r="BZ5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v>
      </c>
      <c r="CA5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v>
      </c>
      <c r="CR5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v>
      </c>
      <c r="CS5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v>
      </c>
      <c r="CT5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v>
      </c>
      <c r="CU5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v>
      </c>
      <c r="CV5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v>
      </c>
      <c r="CW5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v>
      </c>
      <c r="CX5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v>
      </c>
      <c r="CY5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v>
      </c>
      <c r="DP5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v>
      </c>
      <c r="DQ5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v>
      </c>
      <c r="DR5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v>
      </c>
      <c r="DS5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v>
      </c>
      <c r="DT5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v>
      </c>
      <c r="DU5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v>
      </c>
      <c r="DV5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v>
      </c>
      <c r="DW5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6" spans="1:181">
      <c r="A56" s="47"/>
      <c r="B56" s="79" t="s">
        <v>425</v>
      </c>
      <c r="C56" s="80"/>
      <c r="D56" s="11" t="s">
        <v>194</v>
      </c>
      <c r="E56" s="10" t="str">
        <f>INDEX(施設情報!$D$1:$D$1000,MATCH(D56,施設情報!$C$1:$C$1000,0))</f>
        <v>1</v>
      </c>
      <c r="F56" s="11" t="s">
        <v>275</v>
      </c>
      <c r="G56" s="8" t="str">
        <f t="shared" si="22"/>
        <v>045-46391</v>
      </c>
      <c r="H56" s="10" t="str">
        <f t="shared" si="23"/>
        <v>045-46392</v>
      </c>
      <c r="I56" s="10" t="str">
        <f t="shared" si="24"/>
        <v>045-46393</v>
      </c>
      <c r="J56" s="10" t="str">
        <f t="shared" si="25"/>
        <v>045-46394</v>
      </c>
      <c r="K56" s="10" t="str">
        <f t="shared" si="26"/>
        <v>045-46395</v>
      </c>
      <c r="L56" s="10" t="str">
        <f t="shared" si="27"/>
        <v>045-46396</v>
      </c>
      <c r="M56" s="10" t="str">
        <f t="shared" si="28"/>
        <v>045-46397</v>
      </c>
      <c r="N56"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6"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6"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6"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6"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6"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6"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6"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6"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6"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v>
      </c>
      <c r="X56"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v>
      </c>
      <c r="Y56"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v>
      </c>
      <c r="Z56"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v>
      </c>
      <c r="AA56"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v>
      </c>
      <c r="AB56"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v>
      </c>
      <c r="AC56"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v>
      </c>
      <c r="AD56"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v>
      </c>
      <c r="AE56"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6"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6"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6"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6"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6"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6"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6"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6"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6"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6"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6"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6"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6"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6"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6"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6"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v>
      </c>
      <c r="AV56"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v>
      </c>
      <c r="AW56"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v>
      </c>
      <c r="AX56"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v>
      </c>
      <c r="AY56"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v>
      </c>
      <c r="AZ56"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v>
      </c>
      <c r="BA56"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v>
      </c>
      <c r="BB56"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v>
      </c>
      <c r="BC56"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6"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6"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6"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6"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6"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6"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6"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6"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6"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6"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6"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6"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6"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6"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6"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6"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v>
      </c>
      <c r="BT56"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v>
      </c>
      <c r="BU56"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v>
      </c>
      <c r="BV56"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v>
      </c>
      <c r="BW56"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v>
      </c>
      <c r="BX56"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v>
      </c>
      <c r="BY56"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v>
      </c>
      <c r="BZ56"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v>
      </c>
      <c r="CA56"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6"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6"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6"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6"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6"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6"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6"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6"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6"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6"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6"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6"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6"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6"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6"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6"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v>
      </c>
      <c r="CR56"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v>
      </c>
      <c r="CS56"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v>
      </c>
      <c r="CT56"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v>
      </c>
      <c r="CU56"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v>
      </c>
      <c r="CV56"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v>
      </c>
      <c r="CW56"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v>
      </c>
      <c r="CX56"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v>
      </c>
      <c r="CY56"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6"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6"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6"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6"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6"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6"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6"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6"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6"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6"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6"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6"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6"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6"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6"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6"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v>
      </c>
      <c r="DP56"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v>
      </c>
      <c r="DQ56"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v>
      </c>
      <c r="DR56"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v>
      </c>
      <c r="DS56"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v>
      </c>
      <c r="DT56"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v>
      </c>
      <c r="DU56"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v>
      </c>
      <c r="DV56"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v>
      </c>
      <c r="DW56"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6"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6"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6"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6"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6"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6"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6"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6"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6"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6"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6"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6"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6"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6"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6"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6"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6"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6"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6"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6"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6"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6"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6"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6"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6"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6"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6"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6"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6"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6"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6"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6"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6"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6"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6"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6"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6"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6"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6"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6"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6"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6"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6"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6"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6"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6"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6"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6"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6"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6"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6"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6"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6"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6"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7" spans="1:181">
      <c r="A57" s="47"/>
      <c r="B57" s="79" t="s">
        <v>426</v>
      </c>
      <c r="C57" s="80"/>
      <c r="D57" s="11" t="s">
        <v>195</v>
      </c>
      <c r="E57" s="10" t="str">
        <f>INDEX(施設情報!$D$1:$D$1000,MATCH(D57,施設情報!$C$1:$C$1000,0))</f>
        <v>1</v>
      </c>
      <c r="F57" s="11" t="s">
        <v>275</v>
      </c>
      <c r="G57" s="8" t="str">
        <f t="shared" si="22"/>
        <v>046-46391</v>
      </c>
      <c r="H57" s="10" t="str">
        <f t="shared" si="23"/>
        <v>046-46392</v>
      </c>
      <c r="I57" s="10" t="str">
        <f t="shared" si="24"/>
        <v>046-46393</v>
      </c>
      <c r="J57" s="10" t="str">
        <f t="shared" si="25"/>
        <v>046-46394</v>
      </c>
      <c r="K57" s="10" t="str">
        <f t="shared" si="26"/>
        <v>046-46395</v>
      </c>
      <c r="L57" s="10" t="str">
        <f t="shared" si="27"/>
        <v>046-46396</v>
      </c>
      <c r="M57" s="10" t="str">
        <f t="shared" si="28"/>
        <v>046-46397</v>
      </c>
      <c r="N57"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7"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7"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7"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7"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7"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7"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7"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7"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7"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v>
      </c>
      <c r="X57"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v>
      </c>
      <c r="Y57"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v>
      </c>
      <c r="Z57"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v>
      </c>
      <c r="AA57"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v>
      </c>
      <c r="AB57"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v>
      </c>
      <c r="AC57"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v>
      </c>
      <c r="AD57"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v>
      </c>
      <c r="AE57"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7"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7"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7"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7"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7"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7"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7"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7"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7"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7"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7"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7"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7"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7"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7"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7"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v>
      </c>
      <c r="AV57"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v>
      </c>
      <c r="AW57"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v>
      </c>
      <c r="AX57"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v>
      </c>
      <c r="AY57"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v>
      </c>
      <c r="AZ57"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v>
      </c>
      <c r="BA57"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v>
      </c>
      <c r="BB57"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v>
      </c>
      <c r="BC57"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7"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7"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7"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7"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7"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7"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7"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7"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7"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7"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7"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7"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7"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7"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7"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7"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v>
      </c>
      <c r="BT57"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v>
      </c>
      <c r="BU57"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v>
      </c>
      <c r="BV57"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v>
      </c>
      <c r="BW57"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v>
      </c>
      <c r="BX57"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v>
      </c>
      <c r="BY57"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v>
      </c>
      <c r="BZ57"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v>
      </c>
      <c r="CA57"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7"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7"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7"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7"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7"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7"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7"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7"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7"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7"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7"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7"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7"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7"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7"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7"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v>
      </c>
      <c r="CR57"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v>
      </c>
      <c r="CS57"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v>
      </c>
      <c r="CT57"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v>
      </c>
      <c r="CU57"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v>
      </c>
      <c r="CV57"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v>
      </c>
      <c r="CW57"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v>
      </c>
      <c r="CX57"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v>
      </c>
      <c r="CY57"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7"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7"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7"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7"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7"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7"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7"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7"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7"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7"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7"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7"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7"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7"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7"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7"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v>
      </c>
      <c r="DP57"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v>
      </c>
      <c r="DQ57"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v>
      </c>
      <c r="DR57"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v>
      </c>
      <c r="DS57"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v>
      </c>
      <c r="DT57"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v>
      </c>
      <c r="DU57"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v>
      </c>
      <c r="DV57"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v>
      </c>
      <c r="DW57"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7"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7"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7"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7"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7"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7"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7"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7"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7"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7"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7"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7"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7"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7"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7"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7"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7"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7"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7"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7"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7"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7"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7"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7"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7"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7"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7"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7"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7"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7"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7"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7"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7"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7"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7"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7"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7"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7"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7"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7"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7"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7"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7"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7"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7"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7"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7"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7"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7"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7"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7"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7"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7"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7"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8" spans="1:181">
      <c r="A58" s="47"/>
      <c r="B58" s="79" t="s">
        <v>427</v>
      </c>
      <c r="C58" s="80"/>
      <c r="D58" s="11" t="s">
        <v>196</v>
      </c>
      <c r="E58" s="10" t="str">
        <f>INDEX(施設情報!$D$1:$D$1000,MATCH(D58,施設情報!$C$1:$C$1000,0))</f>
        <v>1</v>
      </c>
      <c r="F58" s="11" t="s">
        <v>275</v>
      </c>
      <c r="G58" s="8" t="str">
        <f t="shared" si="22"/>
        <v>047-46391</v>
      </c>
      <c r="H58" s="10" t="str">
        <f t="shared" si="23"/>
        <v>047-46392</v>
      </c>
      <c r="I58" s="10" t="str">
        <f t="shared" si="24"/>
        <v>047-46393</v>
      </c>
      <c r="J58" s="10" t="str">
        <f t="shared" si="25"/>
        <v>047-46394</v>
      </c>
      <c r="K58" s="10" t="str">
        <f t="shared" si="26"/>
        <v>047-46395</v>
      </c>
      <c r="L58" s="10" t="str">
        <f t="shared" si="27"/>
        <v>047-46396</v>
      </c>
      <c r="M58" s="10" t="str">
        <f t="shared" si="28"/>
        <v>047-46397</v>
      </c>
      <c r="N58"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8"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8"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8"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8"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8"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8"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8"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8"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8"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v>
      </c>
      <c r="X58"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v>
      </c>
      <c r="Y58"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v>
      </c>
      <c r="Z58"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v>
      </c>
      <c r="AA58"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v>
      </c>
      <c r="AB58"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v>
      </c>
      <c r="AC58"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v>
      </c>
      <c r="AD58"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v>
      </c>
      <c r="AE58"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8"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8"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8"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8"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8"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8"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8"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8"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8"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8"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8"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8"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8"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8"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8"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8"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v>
      </c>
      <c r="AV58"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v>
      </c>
      <c r="AW58"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v>
      </c>
      <c r="AX58"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v>
      </c>
      <c r="AY58"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v>
      </c>
      <c r="AZ58"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v>
      </c>
      <c r="BA58"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v>
      </c>
      <c r="BB58"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v>
      </c>
      <c r="BC58"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8"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8"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8"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8"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8"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8"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8"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8"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8"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8"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8"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8"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8"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8"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8"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8"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v>
      </c>
      <c r="BT58"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v>
      </c>
      <c r="BU58"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v>
      </c>
      <c r="BV58"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v>
      </c>
      <c r="BW58"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v>
      </c>
      <c r="BX58"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v>
      </c>
      <c r="BY58"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v>
      </c>
      <c r="BZ58"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v>
      </c>
      <c r="CA58"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8"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8"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8"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8"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8"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8"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8"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8"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8"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8"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8"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8"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8"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8"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8"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8"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v>
      </c>
      <c r="CR58"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v>
      </c>
      <c r="CS58"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v>
      </c>
      <c r="CT58"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v>
      </c>
      <c r="CU58"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v>
      </c>
      <c r="CV58"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v>
      </c>
      <c r="CW58"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v>
      </c>
      <c r="CX58"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v>
      </c>
      <c r="CY58"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8"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8"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8"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8"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8"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8"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8"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8"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8"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8"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8"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8"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8"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8"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8"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8"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v>
      </c>
      <c r="DP58"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v>
      </c>
      <c r="DQ58"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v>
      </c>
      <c r="DR58"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v>
      </c>
      <c r="DS58"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v>
      </c>
      <c r="DT58"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v>
      </c>
      <c r="DU58"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v>
      </c>
      <c r="DV58"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v>
      </c>
      <c r="DW58"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8"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8"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8"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8"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8"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8"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8"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8"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8"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8"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8"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8"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8"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8"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8"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8"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8"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8"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8"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8"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8"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8"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8"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8"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8"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8"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8"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8"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8"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8"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8"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8"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8"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8"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8"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8"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8"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8"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8"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8"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8"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8"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8"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8"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8"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8"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8"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8"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8"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8"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8"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8"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8"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8"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59" spans="1:181">
      <c r="A59" s="47"/>
      <c r="B59" s="79" t="s">
        <v>428</v>
      </c>
      <c r="C59" s="80"/>
      <c r="D59" s="11" t="s">
        <v>197</v>
      </c>
      <c r="E59" s="10" t="str">
        <f>INDEX(施設情報!$D$1:$D$1000,MATCH(D59,施設情報!$C$1:$C$1000,0))</f>
        <v>1</v>
      </c>
      <c r="F59" s="11" t="s">
        <v>275</v>
      </c>
      <c r="G59" s="8" t="str">
        <f t="shared" si="22"/>
        <v>048-46391</v>
      </c>
      <c r="H59" s="10" t="str">
        <f t="shared" si="23"/>
        <v>048-46392</v>
      </c>
      <c r="I59" s="10" t="str">
        <f t="shared" si="24"/>
        <v>048-46393</v>
      </c>
      <c r="J59" s="10" t="str">
        <f t="shared" si="25"/>
        <v>048-46394</v>
      </c>
      <c r="K59" s="10" t="str">
        <f t="shared" si="26"/>
        <v>048-46395</v>
      </c>
      <c r="L59" s="10" t="str">
        <f t="shared" si="27"/>
        <v>048-46396</v>
      </c>
      <c r="M59" s="10" t="str">
        <f t="shared" si="28"/>
        <v>048-46397</v>
      </c>
      <c r="N59"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59"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59"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59"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59"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59"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59"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59"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59"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59"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v>
      </c>
      <c r="X59"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v>
      </c>
      <c r="Y59"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v>
      </c>
      <c r="Z59"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v>
      </c>
      <c r="AA59"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v>
      </c>
      <c r="AB59"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v>
      </c>
      <c r="AC59"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v>
      </c>
      <c r="AD59"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v>
      </c>
      <c r="AE59"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59"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59"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59"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59"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59"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59"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59"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59"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59"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59"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59"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59"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59"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59"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59"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59"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v>
      </c>
      <c r="AV59"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v>
      </c>
      <c r="AW59"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v>
      </c>
      <c r="AX59"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v>
      </c>
      <c r="AY59"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v>
      </c>
      <c r="AZ59"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v>
      </c>
      <c r="BA59"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v>
      </c>
      <c r="BB59"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v>
      </c>
      <c r="BC59"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59"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59"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59"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59"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59"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59"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59"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59"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59"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59"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59"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59"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59"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59"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59"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59"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v>
      </c>
      <c r="BT59"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v>
      </c>
      <c r="BU59"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v>
      </c>
      <c r="BV59"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v>
      </c>
      <c r="BW59"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v>
      </c>
      <c r="BX59"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v>
      </c>
      <c r="BY59"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v>
      </c>
      <c r="BZ59"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v>
      </c>
      <c r="CA59"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59"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59"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59"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59"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59"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59"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59"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59"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59"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59"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59"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59"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59"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59"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59"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59"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v>
      </c>
      <c r="CR59"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v>
      </c>
      <c r="CS59"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v>
      </c>
      <c r="CT59"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v>
      </c>
      <c r="CU59"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v>
      </c>
      <c r="CV59"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v>
      </c>
      <c r="CW59"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v>
      </c>
      <c r="CX59"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v>
      </c>
      <c r="CY59"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59"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59"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59"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59"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59"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59"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59"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59"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59"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59"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59"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59"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59"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59"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59"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59"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v>
      </c>
      <c r="DP59"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v>
      </c>
      <c r="DQ59"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v>
      </c>
      <c r="DR59"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v>
      </c>
      <c r="DS59"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v>
      </c>
      <c r="DT59"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v>
      </c>
      <c r="DU59"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v>
      </c>
      <c r="DV59"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v>
      </c>
      <c r="DW59"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59"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59"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59"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59"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59"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59"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59"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59"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59"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59"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59"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59"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59"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59"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59"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59"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59"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59"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59"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59"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59"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59"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59"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59"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59"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59"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59"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59"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59"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59"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59"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59"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59"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59"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59"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59"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59"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59"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59"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59"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59"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59"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59"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59"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59"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59"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59"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59"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59"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59"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59"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59"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59"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59"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60" spans="1:181">
      <c r="A60" s="47"/>
      <c r="B60" s="79" t="s">
        <v>429</v>
      </c>
      <c r="C60" s="80"/>
      <c r="D60" s="11" t="s">
        <v>198</v>
      </c>
      <c r="E60" s="10" t="str">
        <f>INDEX(施設情報!$D$1:$D$1000,MATCH(D60,施設情報!$C$1:$C$1000,0))</f>
        <v>1</v>
      </c>
      <c r="F60" s="11" t="s">
        <v>275</v>
      </c>
      <c r="G60" s="8" t="str">
        <f t="shared" si="22"/>
        <v>049-46391</v>
      </c>
      <c r="H60" s="10" t="str">
        <f t="shared" si="23"/>
        <v>049-46392</v>
      </c>
      <c r="I60" s="10" t="str">
        <f t="shared" si="24"/>
        <v>049-46393</v>
      </c>
      <c r="J60" s="10" t="str">
        <f t="shared" si="25"/>
        <v>049-46394</v>
      </c>
      <c r="K60" s="10" t="str">
        <f t="shared" si="26"/>
        <v>049-46395</v>
      </c>
      <c r="L60" s="10" t="str">
        <f t="shared" si="27"/>
        <v>049-46396</v>
      </c>
      <c r="M60" s="10" t="str">
        <f t="shared" si="28"/>
        <v>049-46397</v>
      </c>
      <c r="N60" s="36" t="str">
        <f ca="1">IF(OR(N$9="×",N$110="×",N$110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$137="×"),"△","〇")))</f>
        <v>△</v>
      </c>
      <c r="O60" s="29" t="str">
        <f ca="1">IF(OR(O$9="×",O$110="×",O$110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$137="×"),"△","〇")))</f>
        <v>△</v>
      </c>
      <c r="P60" s="29" t="str">
        <f ca="1">IF(OR(P$9="×",P$110="×",P$110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$137="×"),"△","〇")))</f>
        <v>△</v>
      </c>
      <c r="Q60" s="29" t="str">
        <f ca="1">IF(OR(Q$9="×",Q$110="×",Q$110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$137="×"),"△","〇")))</f>
        <v>△</v>
      </c>
      <c r="R60" s="29" t="str">
        <f ca="1">IF(OR(R$9="×",R$110="×",R$110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$137="×"),"△","〇")))</f>
        <v>△</v>
      </c>
      <c r="S60" s="29" t="str">
        <f ca="1">IF(OR(S$9="×",S$110="×",S$110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$137="×"),"△","〇")))</f>
        <v>△</v>
      </c>
      <c r="T60" s="29" t="str">
        <f ca="1">IF(OR(T$9="×",T$110="×",T$110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$137="×"),"△","〇")))</f>
        <v>△</v>
      </c>
      <c r="U60" s="29" t="str">
        <f ca="1">IF(OR(U$9="×",U$110="×",U$110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$137="×"),"△","〇")))</f>
        <v>×</v>
      </c>
      <c r="V60" s="29" t="str">
        <f ca="1">IF(OR(V$9="×",V$110="×",V$110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$137="×"),"△","〇")))</f>
        <v>×</v>
      </c>
      <c r="W60" s="28" t="str">
        <f ca="1">IF(OR(W$9="×",W$110="×",W$110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$137="×"),"△","〇")))</f>
        <v>×</v>
      </c>
      <c r="X60" s="29" t="str">
        <f ca="1">IF(OR(X$9="×",X$110="×",X$110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$137="×"),"△","〇")))</f>
        <v>×</v>
      </c>
      <c r="Y60" s="29" t="str">
        <f ca="1">IF(OR(Y$9="×",Y$110="×",Y$110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$137="×"),"△","〇")))</f>
        <v>×</v>
      </c>
      <c r="Z60" s="30" t="str">
        <f ca="1">IF(OR(Z$9="×",Z$110="×",Z$110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$137="×"),"△","〇")))</f>
        <v>×</v>
      </c>
      <c r="AA60" s="29" t="str">
        <f ca="1">IF(OR(AA$9="×",AA$110="×",AA$110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$137="×"),"△","〇")))</f>
        <v>×</v>
      </c>
      <c r="AB60" s="29" t="str">
        <f ca="1">IF(OR(AB$9="×",AB$110="×",AB$110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$137="×"),"△","〇")))</f>
        <v>×</v>
      </c>
      <c r="AC60" s="29" t="str">
        <f ca="1">IF(OR(AC$9="×",AC$110="×",AC$110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$137="×"),"△","〇")))</f>
        <v>×</v>
      </c>
      <c r="AD60" s="29" t="str">
        <f ca="1">IF(OR(AD$9="×",AD$110="×",AD$110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$137="×"),"△","〇")))</f>
        <v>×</v>
      </c>
      <c r="AE60" s="28" t="str">
        <f ca="1">IF(OR(AE$9="×",AE$110="×",AE$110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$137="×"),"△","〇")))</f>
        <v>×</v>
      </c>
      <c r="AF60" s="29" t="str">
        <f ca="1">IF(OR(AF$9="×",AF$110="×",AF$110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$137="×"),"△","〇")))</f>
        <v>×</v>
      </c>
      <c r="AG60" s="29" t="str">
        <f ca="1">IF(OR(AG$9="×",AG$110="×",AG$110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$137="×"),"△","〇")))</f>
        <v>×</v>
      </c>
      <c r="AH60" s="30" t="str">
        <f ca="1">IF(OR(AH$9="×",AH$110="×",AH$110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$137="×"),"△","〇")))</f>
        <v>×</v>
      </c>
      <c r="AI60" s="29" t="str">
        <f ca="1">IF(OR(AI$9="×",AI$110="×",AI$110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$137="×"),"△","〇")))</f>
        <v>△</v>
      </c>
      <c r="AJ60" s="29" t="str">
        <f ca="1">IF(OR(AJ$9="×",AJ$110="×",AJ$110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$137="×"),"△","〇")))</f>
        <v>△</v>
      </c>
      <c r="AK60" s="37" t="str">
        <f ca="1">IF(OR(AK$9="×",AK$110="×",AK$110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$137="×"),"△","〇")))</f>
        <v>△</v>
      </c>
      <c r="AL60" s="36" t="str">
        <f ca="1">IF(OR(AL$9="×",AL$110="×",AL$110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$137="×"),"△","〇")))</f>
        <v>△</v>
      </c>
      <c r="AM60" s="29" t="str">
        <f ca="1">IF(OR(AM$9="×",AM$110="×",AM$110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$137="×"),"△","〇")))</f>
        <v>△</v>
      </c>
      <c r="AN60" s="29" t="str">
        <f ca="1">IF(OR(AN$9="×",AN$110="×",AN$110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$137="×"),"△","〇")))</f>
        <v>△</v>
      </c>
      <c r="AO60" s="29" t="str">
        <f ca="1">IF(OR(AO$9="×",AO$110="×",AO$110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$137="×"),"△","〇")))</f>
        <v>△</v>
      </c>
      <c r="AP60" s="29" t="str">
        <f ca="1">IF(OR(AP$9="×",AP$110="×",AP$110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$137="×"),"△","〇")))</f>
        <v>△</v>
      </c>
      <c r="AQ60" s="29" t="str">
        <f ca="1">IF(OR(AQ$9="×",AQ$110="×",AQ$110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$137="×"),"△","〇")))</f>
        <v>△</v>
      </c>
      <c r="AR60" s="29" t="str">
        <f ca="1">IF(OR(AR$9="×",AR$110="×",AR$110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$137="×"),"△","〇")))</f>
        <v>△</v>
      </c>
      <c r="AS60" s="29" t="str">
        <f ca="1">IF(OR(AS$9="×",AS$110="×",AS$110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$137="×"),"△","〇")))</f>
        <v>×</v>
      </c>
      <c r="AT60" s="29" t="str">
        <f ca="1">IF(OR(AT$9="×",AT$110="×",AT$110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$137="×"),"△","〇")))</f>
        <v>×</v>
      </c>
      <c r="AU60" s="28" t="str">
        <f ca="1">IF(OR(AU$9="×",AU$110="×",AU$110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$137="×"),"△","〇")))</f>
        <v>×</v>
      </c>
      <c r="AV60" s="29" t="str">
        <f ca="1">IF(OR(AV$9="×",AV$110="×",AV$110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$137="×"),"△","〇")))</f>
        <v>×</v>
      </c>
      <c r="AW60" s="29" t="str">
        <f ca="1">IF(OR(AW$9="×",AW$110="×",AW$110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$137="×"),"△","〇")))</f>
        <v>×</v>
      </c>
      <c r="AX60" s="30" t="str">
        <f ca="1">IF(OR(AX$9="×",AX$110="×",AX$110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$137="×"),"△","〇")))</f>
        <v>×</v>
      </c>
      <c r="AY60" s="29" t="str">
        <f ca="1">IF(OR(AY$9="×",AY$110="×",AY$110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$137="×"),"△","〇")))</f>
        <v>×</v>
      </c>
      <c r="AZ60" s="29" t="str">
        <f ca="1">IF(OR(AZ$9="×",AZ$110="×",AZ$110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$137="×"),"△","〇")))</f>
        <v>×</v>
      </c>
      <c r="BA60" s="29" t="str">
        <f ca="1">IF(OR(BA$9="×",BA$110="×",BA$110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$137="×"),"△","〇")))</f>
        <v>×</v>
      </c>
      <c r="BB60" s="29" t="str">
        <f ca="1">IF(OR(BB$9="×",BB$110="×",BB$110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$137="×"),"△","〇")))</f>
        <v>×</v>
      </c>
      <c r="BC60" s="28" t="str">
        <f ca="1">IF(OR(BC$9="×",BC$110="×",BC$110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$137="×"),"△","〇")))</f>
        <v>×</v>
      </c>
      <c r="BD60" s="29" t="str">
        <f ca="1">IF(OR(BD$9="×",BD$110="×",BD$110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$137="×"),"△","〇")))</f>
        <v>×</v>
      </c>
      <c r="BE60" s="29" t="str">
        <f ca="1">IF(OR(BE$9="×",BE$110="×",BE$110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$137="×"),"△","〇")))</f>
        <v>×</v>
      </c>
      <c r="BF60" s="30" t="str">
        <f ca="1">IF(OR(BF$9="×",BF$110="×",BF$110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$137="×"),"△","〇")))</f>
        <v>×</v>
      </c>
      <c r="BG60" s="29" t="str">
        <f ca="1">IF(OR(BG$9="×",BG$110="×",BG$110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$137="×"),"△","〇")))</f>
        <v>△</v>
      </c>
      <c r="BH60" s="29" t="str">
        <f ca="1">IF(OR(BH$9="×",BH$110="×",BH$110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$137="×"),"△","〇")))</f>
        <v>△</v>
      </c>
      <c r="BI60" s="37" t="str">
        <f ca="1">IF(OR(BI$9="×",BI$110="×",BI$110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$137="×"),"△","〇")))</f>
        <v>△</v>
      </c>
      <c r="BJ60" s="36" t="str">
        <f ca="1">IF(OR(BJ$9="×",BJ$110="×",BJ$110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$137="×"),"△","〇")))</f>
        <v>△</v>
      </c>
      <c r="BK60" s="29" t="str">
        <f ca="1">IF(OR(BK$9="×",BK$110="×",BK$110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$137="×"),"△","〇")))</f>
        <v>△</v>
      </c>
      <c r="BL60" s="29" t="str">
        <f ca="1">IF(OR(BL$9="×",BL$110="×",BL$110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$137="×"),"△","〇")))</f>
        <v>△</v>
      </c>
      <c r="BM60" s="29" t="str">
        <f ca="1">IF(OR(BM$9="×",BM$110="×",BM$110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$137="×"),"△","〇")))</f>
        <v>△</v>
      </c>
      <c r="BN60" s="29" t="str">
        <f ca="1">IF(OR(BN$9="×",BN$110="×",BN$110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$137="×"),"△","〇")))</f>
        <v>△</v>
      </c>
      <c r="BO60" s="29" t="str">
        <f ca="1">IF(OR(BO$9="×",BO$110="×",BO$110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$137="×"),"△","〇")))</f>
        <v>△</v>
      </c>
      <c r="BP60" s="29" t="str">
        <f ca="1">IF(OR(BP$9="×",BP$110="×",BP$110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$137="×"),"△","〇")))</f>
        <v>△</v>
      </c>
      <c r="BQ60" s="29" t="str">
        <f ca="1">IF(OR(BQ$9="×",BQ$110="×",BQ$110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$137="×"),"△","〇")))</f>
        <v>×</v>
      </c>
      <c r="BR60" s="29" t="str">
        <f ca="1">IF(OR(BR$9="×",BR$110="×",BR$110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$137="×"),"△","〇")))</f>
        <v>×</v>
      </c>
      <c r="BS60" s="28" t="str">
        <f ca="1">IF(OR(BS$9="×",BS$110="×",BS$110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$137="×"),"△","〇")))</f>
        <v>×</v>
      </c>
      <c r="BT60" s="29" t="str">
        <f ca="1">IF(OR(BT$9="×",BT$110="×",BT$110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$137="×"),"△","〇")))</f>
        <v>×</v>
      </c>
      <c r="BU60" s="29" t="str">
        <f ca="1">IF(OR(BU$9="×",BU$110="×",BU$110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$137="×"),"△","〇")))</f>
        <v>×</v>
      </c>
      <c r="BV60" s="30" t="str">
        <f ca="1">IF(OR(BV$9="×",BV$110="×",BV$110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$137="×"),"△","〇")))</f>
        <v>×</v>
      </c>
      <c r="BW60" s="29" t="str">
        <f ca="1">IF(OR(BW$9="×",BW$110="×",BW$110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$137="×"),"△","〇")))</f>
        <v>×</v>
      </c>
      <c r="BX60" s="29" t="str">
        <f ca="1">IF(OR(BX$9="×",BX$110="×",BX$110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$137="×"),"△","〇")))</f>
        <v>×</v>
      </c>
      <c r="BY60" s="29" t="str">
        <f ca="1">IF(OR(BY$9="×",BY$110="×",BY$110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$137="×"),"△","〇")))</f>
        <v>×</v>
      </c>
      <c r="BZ60" s="29" t="str">
        <f ca="1">IF(OR(BZ$9="×",BZ$110="×",BZ$110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$137="×"),"△","〇")))</f>
        <v>×</v>
      </c>
      <c r="CA60" s="28" t="str">
        <f ca="1">IF(OR(CA$9="×",CA$110="×",CA$110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$137="×"),"△","〇")))</f>
        <v>×</v>
      </c>
      <c r="CB60" s="29" t="str">
        <f ca="1">IF(OR(CB$9="×",CB$110="×",CB$110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$137="×"),"△","〇")))</f>
        <v>×</v>
      </c>
      <c r="CC60" s="29" t="str">
        <f ca="1">IF(OR(CC$9="×",CC$110="×",CC$110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$137="×"),"△","〇")))</f>
        <v>×</v>
      </c>
      <c r="CD60" s="30" t="str">
        <f ca="1">IF(OR(CD$9="×",CD$110="×",CD$110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$137="×"),"△","〇")))</f>
        <v>×</v>
      </c>
      <c r="CE60" s="29" t="str">
        <f ca="1">IF(OR(CE$9="×",CE$110="×",CE$110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$137="×"),"△","〇")))</f>
        <v>△</v>
      </c>
      <c r="CF60" s="29" t="str">
        <f ca="1">IF(OR(CF$9="×",CF$110="×",CF$110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$137="×"),"△","〇")))</f>
        <v>△</v>
      </c>
      <c r="CG60" s="37" t="str">
        <f ca="1">IF(OR(CG$9="×",CG$110="×",CG$110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$137="×"),"△","〇")))</f>
        <v>△</v>
      </c>
      <c r="CH60" s="36" t="str">
        <f ca="1">IF(OR(CH$9="×",CH$110="×",CH$110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$137="×"),"△","〇")))</f>
        <v>△</v>
      </c>
      <c r="CI60" s="29" t="str">
        <f ca="1">IF(OR(CI$9="×",CI$110="×",CI$110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$137="×"),"△","〇")))</f>
        <v>△</v>
      </c>
      <c r="CJ60" s="29" t="str">
        <f ca="1">IF(OR(CJ$9="×",CJ$110="×",CJ$110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$137="×"),"△","〇")))</f>
        <v>△</v>
      </c>
      <c r="CK60" s="29" t="str">
        <f ca="1">IF(OR(CK$9="×",CK$110="×",CK$110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$137="×"),"△","〇")))</f>
        <v>△</v>
      </c>
      <c r="CL60" s="29" t="str">
        <f ca="1">IF(OR(CL$9="×",CL$110="×",CL$110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$137="×"),"△","〇")))</f>
        <v>△</v>
      </c>
      <c r="CM60" s="29" t="str">
        <f ca="1">IF(OR(CM$9="×",CM$110="×",CM$110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$137="×"),"△","〇")))</f>
        <v>△</v>
      </c>
      <c r="CN60" s="29" t="str">
        <f ca="1">IF(OR(CN$9="×",CN$110="×",CN$110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$137="×"),"△","〇")))</f>
        <v>△</v>
      </c>
      <c r="CO60" s="29" t="str">
        <f ca="1">IF(OR(CO$9="×",CO$110="×",CO$110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$137="×"),"△","〇")))</f>
        <v>×</v>
      </c>
      <c r="CP60" s="29" t="str">
        <f ca="1">IF(OR(CP$9="×",CP$110="×",CP$110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$137="×"),"△","〇")))</f>
        <v>×</v>
      </c>
      <c r="CQ60" s="28" t="str">
        <f ca="1">IF(OR(CQ$9="×",CQ$110="×",CQ$110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$137="×"),"△","〇")))</f>
        <v>×</v>
      </c>
      <c r="CR60" s="29" t="str">
        <f ca="1">IF(OR(CR$9="×",CR$110="×",CR$110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$137="×"),"△","〇")))</f>
        <v>×</v>
      </c>
      <c r="CS60" s="29" t="str">
        <f ca="1">IF(OR(CS$9="×",CS$110="×",CS$110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$137="×"),"△","〇")))</f>
        <v>×</v>
      </c>
      <c r="CT60" s="30" t="str">
        <f ca="1">IF(OR(CT$9="×",CT$110="×",CT$110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$137="×"),"△","〇")))</f>
        <v>×</v>
      </c>
      <c r="CU60" s="29" t="str">
        <f ca="1">IF(OR(CU$9="×",CU$110="×",CU$110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$137="×"),"△","〇")))</f>
        <v>×</v>
      </c>
      <c r="CV60" s="29" t="str">
        <f ca="1">IF(OR(CV$9="×",CV$110="×",CV$110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$137="×"),"△","〇")))</f>
        <v>×</v>
      </c>
      <c r="CW60" s="29" t="str">
        <f ca="1">IF(OR(CW$9="×",CW$110="×",CW$110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$137="×"),"△","〇")))</f>
        <v>×</v>
      </c>
      <c r="CX60" s="29" t="str">
        <f ca="1">IF(OR(CX$9="×",CX$110="×",CX$110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$137="×"),"△","〇")))</f>
        <v>×</v>
      </c>
      <c r="CY60" s="28" t="str">
        <f ca="1">IF(OR(CY$9="×",CY$110="×",CY$110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$137="×"),"△","〇")))</f>
        <v>×</v>
      </c>
      <c r="CZ60" s="29" t="str">
        <f ca="1">IF(OR(CZ$9="×",CZ$110="×",CZ$110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$137="×"),"△","〇")))</f>
        <v>×</v>
      </c>
      <c r="DA60" s="29" t="str">
        <f ca="1">IF(OR(DA$9="×",DA$110="×",DA$110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$137="×"),"△","〇")))</f>
        <v>×</v>
      </c>
      <c r="DB60" s="30" t="str">
        <f ca="1">IF(OR(DB$9="×",DB$110="×",DB$110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$137="×"),"△","〇")))</f>
        <v>×</v>
      </c>
      <c r="DC60" s="29" t="str">
        <f ca="1">IF(OR(DC$9="×",DC$110="×",DC$110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$137="×"),"△","〇")))</f>
        <v>△</v>
      </c>
      <c r="DD60" s="29" t="str">
        <f ca="1">IF(OR(DD$9="×",DD$110="×",DD$110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$137="×"),"△","〇")))</f>
        <v>△</v>
      </c>
      <c r="DE60" s="37" t="str">
        <f ca="1">IF(OR(DE$9="×",DE$110="×",DE$110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$137="×"),"△","〇")))</f>
        <v>△</v>
      </c>
      <c r="DF60" s="36" t="str">
        <f ca="1">IF(OR(DF$9="×",DF$110="×",DF$110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$137="×"),"△","〇")))</f>
        <v>△</v>
      </c>
      <c r="DG60" s="29" t="str">
        <f ca="1">IF(OR(DG$9="×",DG$110="×",DG$110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$137="×"),"△","〇")))</f>
        <v>△</v>
      </c>
      <c r="DH60" s="29" t="str">
        <f ca="1">IF(OR(DH$9="×",DH$110="×",DH$110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$137="×"),"△","〇")))</f>
        <v>△</v>
      </c>
      <c r="DI60" s="29" t="str">
        <f ca="1">IF(OR(DI$9="×",DI$110="×",DI$110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$137="×"),"△","〇")))</f>
        <v>△</v>
      </c>
      <c r="DJ60" s="29" t="str">
        <f ca="1">IF(OR(DJ$9="×",DJ$110="×",DJ$110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$137="×"),"△","〇")))</f>
        <v>△</v>
      </c>
      <c r="DK60" s="29" t="str">
        <f ca="1">IF(OR(DK$9="×",DK$110="×",DK$110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$137="×"),"△","〇")))</f>
        <v>△</v>
      </c>
      <c r="DL60" s="29" t="str">
        <f ca="1">IF(OR(DL$9="×",DL$110="×",DL$110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$137="×"),"△","〇")))</f>
        <v>△</v>
      </c>
      <c r="DM60" s="29" t="str">
        <f ca="1">IF(OR(DM$9="×",DM$110="×",DM$110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$137="×"),"△","〇")))</f>
        <v>×</v>
      </c>
      <c r="DN60" s="29" t="str">
        <f ca="1">IF(OR(DN$9="×",DN$110="×",DN$110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$137="×"),"△","〇")))</f>
        <v>×</v>
      </c>
      <c r="DO60" s="28" t="str">
        <f ca="1">IF(OR(DO$9="×",DO$110="×",DO$110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$137="×"),"△","〇")))</f>
        <v>×</v>
      </c>
      <c r="DP60" s="29" t="str">
        <f ca="1">IF(OR(DP$9="×",DP$110="×",DP$110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$137="×"),"△","〇")))</f>
        <v>×</v>
      </c>
      <c r="DQ60" s="29" t="str">
        <f ca="1">IF(OR(DQ$9="×",DQ$110="×",DQ$110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$137="×"),"△","〇")))</f>
        <v>×</v>
      </c>
      <c r="DR60" s="30" t="str">
        <f ca="1">IF(OR(DR$9="×",DR$110="×",DR$110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$137="×"),"△","〇")))</f>
        <v>×</v>
      </c>
      <c r="DS60" s="29" t="str">
        <f ca="1">IF(OR(DS$9="×",DS$110="×",DS$110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$137="×"),"△","〇")))</f>
        <v>×</v>
      </c>
      <c r="DT60" s="29" t="str">
        <f ca="1">IF(OR(DT$9="×",DT$110="×",DT$110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$137="×"),"△","〇")))</f>
        <v>×</v>
      </c>
      <c r="DU60" s="29" t="str">
        <f ca="1">IF(OR(DU$9="×",DU$110="×",DU$110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$137="×"),"△","〇")))</f>
        <v>×</v>
      </c>
      <c r="DV60" s="29" t="str">
        <f ca="1">IF(OR(DV$9="×",DV$110="×",DV$110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$137="×"),"△","〇")))</f>
        <v>×</v>
      </c>
      <c r="DW60" s="28" t="str">
        <f ca="1">IF(OR(DW$9="×",DW$110="×",DW$110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$137="×"),"△","〇")))</f>
        <v>×</v>
      </c>
      <c r="DX60" s="29" t="str">
        <f ca="1">IF(OR(DX$9="×",DX$110="×",DX$110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$137="×"),"△","〇")))</f>
        <v>×</v>
      </c>
      <c r="DY60" s="29" t="str">
        <f ca="1">IF(OR(DY$9="×",DY$110="×",DY$110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$137="×"),"△","〇")))</f>
        <v>×</v>
      </c>
      <c r="DZ60" s="30" t="str">
        <f ca="1">IF(OR(DZ$9="×",DZ$110="×",DZ$110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$137="×"),"△","〇")))</f>
        <v>×</v>
      </c>
      <c r="EA60" s="29" t="str">
        <f ca="1">IF(OR(EA$9="×",EA$110="×",EA$110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$137="×"),"△","〇")))</f>
        <v>△</v>
      </c>
      <c r="EB60" s="29" t="str">
        <f ca="1">IF(OR(EB$9="×",EB$110="×",EB$110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$137="×"),"△","〇")))</f>
        <v>△</v>
      </c>
      <c r="EC60" s="37" t="str">
        <f ca="1">IF(OR(EC$9="×",EC$110="×",EC$110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$137="×"),"△","〇")))</f>
        <v>△</v>
      </c>
      <c r="ED60" s="36" t="str">
        <f ca="1">IF(OR(ED$9="×",ED$110="×",ED$110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$137="×"),"△","〇")))</f>
        <v>×</v>
      </c>
      <c r="EE60" s="29" t="str">
        <f ca="1">IF(OR(EE$9="×",EE$110="×",EE$110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$137="×"),"△","〇")))</f>
        <v>×</v>
      </c>
      <c r="EF60" s="29" t="str">
        <f ca="1">IF(OR(EF$9="×",EF$110="×",EF$110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$137="×"),"△","〇")))</f>
        <v>×</v>
      </c>
      <c r="EG60" s="29" t="str">
        <f ca="1">IF(OR(EG$9="×",EG$110="×",EG$110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$137="×"),"△","〇")))</f>
        <v>×</v>
      </c>
      <c r="EH60" s="29" t="str">
        <f ca="1">IF(OR(EH$9="×",EH$110="×",EH$110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$137="×"),"△","〇")))</f>
        <v>×</v>
      </c>
      <c r="EI60" s="29" t="str">
        <f ca="1">IF(OR(EI$9="×",EI$110="×",EI$110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$137="×"),"△","〇")))</f>
        <v>×</v>
      </c>
      <c r="EJ60" s="29" t="str">
        <f ca="1">IF(OR(EJ$9="×",EJ$110="×",EJ$110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$137="×"),"△","〇")))</f>
        <v>×</v>
      </c>
      <c r="EK60" s="29" t="str">
        <f ca="1">IF(OR(EK$9="×",EK$110="×",EK$110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$137="×"),"△","〇")))</f>
        <v>×</v>
      </c>
      <c r="EL60" s="29" t="str">
        <f ca="1">IF(OR(EL$9="×",EL$110="×",EL$110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$137="×"),"△","〇")))</f>
        <v>×</v>
      </c>
      <c r="EM60" s="28" t="str">
        <f ca="1">IF(OR(EM$9="×",EM$110="×",EM$110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$137="×"),"△","〇")))</f>
        <v>×</v>
      </c>
      <c r="EN60" s="29" t="str">
        <f ca="1">IF(OR(EN$9="×",EN$110="×",EN$110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$137="×"),"△","〇")))</f>
        <v>×</v>
      </c>
      <c r="EO60" s="29" t="str">
        <f ca="1">IF(OR(EO$9="×",EO$110="×",EO$110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$137="×"),"△","〇")))</f>
        <v>×</v>
      </c>
      <c r="EP60" s="30" t="str">
        <f ca="1">IF(OR(EP$9="×",EP$110="×",EP$110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$137="×"),"△","〇")))</f>
        <v>×</v>
      </c>
      <c r="EQ60" s="29" t="str">
        <f ca="1">IF(OR(EQ$9="×",EQ$110="×",EQ$110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$137="×"),"△","〇")))</f>
        <v>×</v>
      </c>
      <c r="ER60" s="29" t="str">
        <f ca="1">IF(OR(ER$9="×",ER$110="×",ER$110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$137="×"),"△","〇")))</f>
        <v>×</v>
      </c>
      <c r="ES60" s="29" t="str">
        <f ca="1">IF(OR(ES$9="×",ES$110="×",ES$110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$137="×"),"△","〇")))</f>
        <v>×</v>
      </c>
      <c r="ET60" s="29" t="str">
        <f ca="1">IF(OR(ET$9="×",ET$110="×",ET$110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$137="×"),"△","〇")))</f>
        <v>×</v>
      </c>
      <c r="EU60" s="28" t="str">
        <f ca="1">IF(OR(EU$9="×",EU$110="×",EU$110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$137="×"),"△","〇")))</f>
        <v>×</v>
      </c>
      <c r="EV60" s="29" t="str">
        <f ca="1">IF(OR(EV$9="×",EV$110="×",EV$110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$137="×"),"△","〇")))</f>
        <v>×</v>
      </c>
      <c r="EW60" s="29" t="str">
        <f ca="1">IF(OR(EW$9="×",EW$110="×",EW$110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$137="×"),"△","〇")))</f>
        <v>×</v>
      </c>
      <c r="EX60" s="30" t="str">
        <f ca="1">IF(OR(EX$9="×",EX$110="×",EX$110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$137="×"),"△","〇")))</f>
        <v>×</v>
      </c>
      <c r="EY60" s="29" t="str">
        <f ca="1">IF(OR(EY$9="×",EY$110="×",EY$110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$137="×"),"△","〇")))</f>
        <v>×</v>
      </c>
      <c r="EZ60" s="29" t="str">
        <f ca="1">IF(OR(EZ$9="×",EZ$110="×",EZ$110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$137="×"),"△","〇")))</f>
        <v>×</v>
      </c>
      <c r="FA60" s="37" t="str">
        <f ca="1">IF(OR(FA$9="×",FA$110="×",FA$110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$137="×"),"△","〇")))</f>
        <v>×</v>
      </c>
      <c r="FB60" s="36" t="str">
        <f ca="1">IF(OR(FB$9="×",FB$110="×",FB$110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$137="×"),"△","〇")))</f>
        <v>×</v>
      </c>
      <c r="FC60" s="29" t="str">
        <f ca="1">IF(OR(FC$9="×",FC$110="×",FC$110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$137="×"),"△","〇")))</f>
        <v>×</v>
      </c>
      <c r="FD60" s="29" t="str">
        <f ca="1">IF(OR(FD$9="×",FD$110="×",FD$110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$137="×"),"△","〇")))</f>
        <v>×</v>
      </c>
      <c r="FE60" s="29" t="str">
        <f ca="1">IF(OR(FE$9="×",FE$110="×",FE$110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$137="×"),"△","〇")))</f>
        <v>×</v>
      </c>
      <c r="FF60" s="29" t="str">
        <f ca="1">IF(OR(FF$9="×",FF$110="×",FF$110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$137="×"),"△","〇")))</f>
        <v>×</v>
      </c>
      <c r="FG60" s="29" t="str">
        <f ca="1">IF(OR(FG$9="×",FG$110="×",FG$110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$137="×"),"△","〇")))</f>
        <v>×</v>
      </c>
      <c r="FH60" s="29" t="str">
        <f ca="1">IF(OR(FH$9="×",FH$110="×",FH$110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$137="×"),"△","〇")))</f>
        <v>×</v>
      </c>
      <c r="FI60" s="29" t="str">
        <f ca="1">IF(OR(FI$9="×",FI$110="×",FI$110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$137="×"),"△","〇")))</f>
        <v>×</v>
      </c>
      <c r="FJ60" s="29" t="str">
        <f ca="1">IF(OR(FJ$9="×",FJ$110="×",FJ$110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$137="×"),"△","〇")))</f>
        <v>×</v>
      </c>
      <c r="FK60" s="28" t="str">
        <f ca="1">IF(OR(FK$9="×",FK$110="×",FK$110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$137="×"),"△","〇")))</f>
        <v>×</v>
      </c>
      <c r="FL60" s="29" t="str">
        <f ca="1">IF(OR(FL$9="×",FL$110="×",FL$110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$137="×"),"△","〇")))</f>
        <v>×</v>
      </c>
      <c r="FM60" s="29" t="str">
        <f ca="1">IF(OR(FM$9="×",FM$110="×",FM$110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$137="×"),"△","〇")))</f>
        <v>×</v>
      </c>
      <c r="FN60" s="30" t="str">
        <f ca="1">IF(OR(FN$9="×",FN$110="×",FN$110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$137="×"),"△","〇")))</f>
        <v>×</v>
      </c>
      <c r="FO60" s="29" t="str">
        <f ca="1">IF(OR(FO$9="×",FO$110="×",FO$110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$137="×"),"△","〇")))</f>
        <v>×</v>
      </c>
      <c r="FP60" s="29" t="str">
        <f ca="1">IF(OR(FP$9="×",FP$110="×",FP$110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$137="×"),"△","〇")))</f>
        <v>×</v>
      </c>
      <c r="FQ60" s="29" t="str">
        <f ca="1">IF(OR(FQ$9="×",FQ$110="×",FQ$110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$137="×"),"△","〇")))</f>
        <v>×</v>
      </c>
      <c r="FR60" s="29" t="str">
        <f ca="1">IF(OR(FR$9="×",FR$110="×",FR$110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$137="×"),"△","〇")))</f>
        <v>×</v>
      </c>
      <c r="FS60" s="28" t="str">
        <f ca="1">IF(OR(FS$9="×",FS$110="×",FS$110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$137="×"),"△","〇")))</f>
        <v>×</v>
      </c>
      <c r="FT60" s="29" t="str">
        <f ca="1">IF(OR(FT$9="×",FT$110="×",FT$110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$137="×"),"△","〇")))</f>
        <v>×</v>
      </c>
      <c r="FU60" s="29" t="str">
        <f ca="1">IF(OR(FU$9="×",FU$110="×",FU$110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$137="×"),"△","〇")))</f>
        <v>×</v>
      </c>
      <c r="FV60" s="30" t="str">
        <f ca="1">IF(OR(FV$9="×",FV$110="×",FV$110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$137="×"),"△","〇")))</f>
        <v>×</v>
      </c>
      <c r="FW60" s="29" t="str">
        <f ca="1">IF(OR(FW$9="×",FW$110="×",FW$110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$137="×"),"△","〇")))</f>
        <v>×</v>
      </c>
      <c r="FX60" s="29" t="str">
        <f ca="1">IF(OR(FX$9="×",FX$110="×",FX$110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$137="×"),"△","〇")))</f>
        <v>×</v>
      </c>
      <c r="FY60" s="37" t="str">
        <f ca="1">IF(OR(FY$9="×",FY$110="×",FY$110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$137="×"),"△","〇")))</f>
        <v>×</v>
      </c>
    </row>
    <row r="61" spans="1:181">
      <c r="A61" s="47"/>
      <c r="B61" s="79" t="s">
        <v>430</v>
      </c>
      <c r="C61" s="80"/>
      <c r="D61" s="11" t="s">
        <v>199</v>
      </c>
      <c r="E61" s="10" t="str">
        <f>INDEX(施設情報!$D$1:$D$1000,MATCH(D61,施設情報!$C$1:$C$1000,0))</f>
        <v>1</v>
      </c>
      <c r="F61" s="11" t="s">
        <v>275</v>
      </c>
      <c r="G61" s="8" t="str">
        <f t="shared" si="22"/>
        <v>050-46391</v>
      </c>
      <c r="H61" s="10" t="str">
        <f t="shared" si="23"/>
        <v>050-46392</v>
      </c>
      <c r="I61" s="10" t="str">
        <f t="shared" si="24"/>
        <v>050-46393</v>
      </c>
      <c r="J61" s="10" t="str">
        <f t="shared" si="25"/>
        <v>050-46394</v>
      </c>
      <c r="K61" s="10" t="str">
        <f t="shared" si="26"/>
        <v>050-46395</v>
      </c>
      <c r="L61" s="10" t="str">
        <f t="shared" si="27"/>
        <v>050-46396</v>
      </c>
      <c r="M61" s="10" t="str">
        <f t="shared" si="28"/>
        <v>050-46397</v>
      </c>
      <c r="N61"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1"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1"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1"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1"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1"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1"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1"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v>
      </c>
      <c r="V61"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v>
      </c>
      <c r="W61"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v>
      </c>
      <c r="X61"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v>
      </c>
      <c r="Y61"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v>
      </c>
      <c r="Z61"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v>
      </c>
      <c r="AA61"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v>
      </c>
      <c r="AB61"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v>
      </c>
      <c r="AC61"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v>
      </c>
      <c r="AD61"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v>
      </c>
      <c r="AE61"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v>
      </c>
      <c r="AF61"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v>
      </c>
      <c r="AG61"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v>
      </c>
      <c r="AH61"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v>
      </c>
      <c r="AI61"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1"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1"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1"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1"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1"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1"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1"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1"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1"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1"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v>
      </c>
      <c r="AT61"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v>
      </c>
      <c r="AU61"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v>
      </c>
      <c r="AV61"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v>
      </c>
      <c r="AW61"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v>
      </c>
      <c r="AX61"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v>
      </c>
      <c r="AY61"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v>
      </c>
      <c r="AZ61"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v>
      </c>
      <c r="BA61"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v>
      </c>
      <c r="BB61"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v>
      </c>
      <c r="BC61"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v>
      </c>
      <c r="BD61"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v>
      </c>
      <c r="BE61"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v>
      </c>
      <c r="BF61"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v>
      </c>
      <c r="BG61"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1"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1"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1"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1"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1"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1"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1"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1"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1"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1"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v>
      </c>
      <c r="BR61"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v>
      </c>
      <c r="BS61"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v>
      </c>
      <c r="BT61"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v>
      </c>
      <c r="BU61"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v>
      </c>
      <c r="BV61"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v>
      </c>
      <c r="BW61"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v>
      </c>
      <c r="BX61"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v>
      </c>
      <c r="BY61"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v>
      </c>
      <c r="BZ61"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v>
      </c>
      <c r="CA61"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v>
      </c>
      <c r="CB61"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v>
      </c>
      <c r="CC61"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v>
      </c>
      <c r="CD61"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v>
      </c>
      <c r="CE61"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1"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1"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1"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1"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1"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1"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1"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1"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1"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1"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v>
      </c>
      <c r="CP61"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v>
      </c>
      <c r="CQ61"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v>
      </c>
      <c r="CR61"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v>
      </c>
      <c r="CS61"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v>
      </c>
      <c r="CT61"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v>
      </c>
      <c r="CU61"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v>
      </c>
      <c r="CV61"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v>
      </c>
      <c r="CW61"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v>
      </c>
      <c r="CX61"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v>
      </c>
      <c r="CY61"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v>
      </c>
      <c r="CZ61"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v>
      </c>
      <c r="DA61"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v>
      </c>
      <c r="DB61"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v>
      </c>
      <c r="DC61"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1"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1"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1"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1"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1"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1"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1"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1"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1"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1"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v>
      </c>
      <c r="DN61"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v>
      </c>
      <c r="DO61"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v>
      </c>
      <c r="DP61"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v>
      </c>
      <c r="DQ61"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v>
      </c>
      <c r="DR61"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v>
      </c>
      <c r="DS61"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v>
      </c>
      <c r="DT61"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v>
      </c>
      <c r="DU61"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v>
      </c>
      <c r="DV61"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v>
      </c>
      <c r="DW61"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v>
      </c>
      <c r="DX61"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v>
      </c>
      <c r="DY61"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v>
      </c>
      <c r="DZ61"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v>
      </c>
      <c r="EA61"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1"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1"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1"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1"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1"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1"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1"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1"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1"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1"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1"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1"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1"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1"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1"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1"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1"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1"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1"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1"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1"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1"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1"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1"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1"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1"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1"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1"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1"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1"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1"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1"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1"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1"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1"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1"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1"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1"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1"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1"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1"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1"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1"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1"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1"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1"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1"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1"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1"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1"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2" spans="1:181">
      <c r="A62" s="47"/>
      <c r="B62" s="79" t="s">
        <v>431</v>
      </c>
      <c r="C62" s="80"/>
      <c r="D62" s="11" t="s">
        <v>200</v>
      </c>
      <c r="E62" s="10" t="str">
        <f>INDEX(施設情報!$D$1:$D$1000,MATCH(D62,施設情報!$C$1:$C$1000,0))</f>
        <v>1</v>
      </c>
      <c r="F62" s="11" t="s">
        <v>275</v>
      </c>
      <c r="G62" s="8" t="str">
        <f t="shared" si="22"/>
        <v>051-46391</v>
      </c>
      <c r="H62" s="10" t="str">
        <f t="shared" si="23"/>
        <v>051-46392</v>
      </c>
      <c r="I62" s="10" t="str">
        <f t="shared" si="24"/>
        <v>051-46393</v>
      </c>
      <c r="J62" s="10" t="str">
        <f t="shared" si="25"/>
        <v>051-46394</v>
      </c>
      <c r="K62" s="10" t="str">
        <f t="shared" si="26"/>
        <v>051-46395</v>
      </c>
      <c r="L62" s="10" t="str">
        <f t="shared" si="27"/>
        <v>051-46396</v>
      </c>
      <c r="M62" s="10" t="str">
        <f t="shared" si="28"/>
        <v>051-46397</v>
      </c>
      <c r="N6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v>
      </c>
      <c r="V6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v>
      </c>
      <c r="W6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v>
      </c>
      <c r="X6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v>
      </c>
      <c r="Y6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v>
      </c>
      <c r="Z6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v>
      </c>
      <c r="AA6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v>
      </c>
      <c r="AB6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v>
      </c>
      <c r="AC6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v>
      </c>
      <c r="AD6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v>
      </c>
      <c r="AE6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v>
      </c>
      <c r="AF6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v>
      </c>
      <c r="AG6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v>
      </c>
      <c r="AH6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v>
      </c>
      <c r="AI6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v>
      </c>
      <c r="AT6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v>
      </c>
      <c r="AU6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v>
      </c>
      <c r="AV6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v>
      </c>
      <c r="AW6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v>
      </c>
      <c r="AX6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v>
      </c>
      <c r="AY6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v>
      </c>
      <c r="AZ6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v>
      </c>
      <c r="BA6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v>
      </c>
      <c r="BB6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v>
      </c>
      <c r="BC6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v>
      </c>
      <c r="BD6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v>
      </c>
      <c r="BE6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v>
      </c>
      <c r="BF6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v>
      </c>
      <c r="BG6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v>
      </c>
      <c r="BR6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v>
      </c>
      <c r="BS6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v>
      </c>
      <c r="BT6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v>
      </c>
      <c r="BU6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v>
      </c>
      <c r="BV6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v>
      </c>
      <c r="BW6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v>
      </c>
      <c r="BX6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v>
      </c>
      <c r="BY6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v>
      </c>
      <c r="BZ6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v>
      </c>
      <c r="CA6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v>
      </c>
      <c r="CB6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v>
      </c>
      <c r="CC6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v>
      </c>
      <c r="CD6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v>
      </c>
      <c r="CE6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v>
      </c>
      <c r="CP6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v>
      </c>
      <c r="CQ6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v>
      </c>
      <c r="CR6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v>
      </c>
      <c r="CS6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v>
      </c>
      <c r="CT6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v>
      </c>
      <c r="CU6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v>
      </c>
      <c r="CV6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v>
      </c>
      <c r="CW6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v>
      </c>
      <c r="CX6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v>
      </c>
      <c r="CY6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v>
      </c>
      <c r="CZ6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v>
      </c>
      <c r="DA6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v>
      </c>
      <c r="DB6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v>
      </c>
      <c r="DC6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v>
      </c>
      <c r="DN6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v>
      </c>
      <c r="DO6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v>
      </c>
      <c r="DP6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v>
      </c>
      <c r="DQ6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v>
      </c>
      <c r="DR6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v>
      </c>
      <c r="DS6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v>
      </c>
      <c r="DT6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v>
      </c>
      <c r="DU6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v>
      </c>
      <c r="DV6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v>
      </c>
      <c r="DW6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v>
      </c>
      <c r="DX6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v>
      </c>
      <c r="DY6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v>
      </c>
      <c r="DZ6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v>
      </c>
      <c r="EA6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3" spans="1:181">
      <c r="A63" s="47"/>
      <c r="B63" s="79" t="s">
        <v>432</v>
      </c>
      <c r="C63" s="80"/>
      <c r="D63" s="11" t="s">
        <v>201</v>
      </c>
      <c r="E63" s="10" t="str">
        <f>INDEX(施設情報!$D$1:$D$1000,MATCH(D63,施設情報!$C$1:$C$1000,0))</f>
        <v>1</v>
      </c>
      <c r="F63" s="11" t="s">
        <v>275</v>
      </c>
      <c r="G63" s="8" t="str">
        <f t="shared" si="22"/>
        <v>052-46391</v>
      </c>
      <c r="H63" s="10" t="str">
        <f t="shared" si="23"/>
        <v>052-46392</v>
      </c>
      <c r="I63" s="10" t="str">
        <f t="shared" si="24"/>
        <v>052-46393</v>
      </c>
      <c r="J63" s="10" t="str">
        <f t="shared" si="25"/>
        <v>052-46394</v>
      </c>
      <c r="K63" s="10" t="str">
        <f t="shared" si="26"/>
        <v>052-46395</v>
      </c>
      <c r="L63" s="10" t="str">
        <f t="shared" si="27"/>
        <v>052-46396</v>
      </c>
      <c r="M63" s="10" t="str">
        <f t="shared" si="28"/>
        <v>052-46397</v>
      </c>
      <c r="N6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v>
      </c>
      <c r="V6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v>
      </c>
      <c r="W6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v>
      </c>
      <c r="X6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v>
      </c>
      <c r="Y6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v>
      </c>
      <c r="Z6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v>
      </c>
      <c r="AA6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v>
      </c>
      <c r="AB6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v>
      </c>
      <c r="AC6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v>
      </c>
      <c r="AD6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v>
      </c>
      <c r="AE6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v>
      </c>
      <c r="AF6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v>
      </c>
      <c r="AG6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v>
      </c>
      <c r="AH6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v>
      </c>
      <c r="AI6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v>
      </c>
      <c r="AT6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v>
      </c>
      <c r="AU6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v>
      </c>
      <c r="AV6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v>
      </c>
      <c r="AW6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v>
      </c>
      <c r="AX6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v>
      </c>
      <c r="AY6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v>
      </c>
      <c r="AZ6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v>
      </c>
      <c r="BA6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v>
      </c>
      <c r="BB6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v>
      </c>
      <c r="BC6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v>
      </c>
      <c r="BD6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v>
      </c>
      <c r="BE6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v>
      </c>
      <c r="BF6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v>
      </c>
      <c r="BG6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v>
      </c>
      <c r="BR6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v>
      </c>
      <c r="BS6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v>
      </c>
      <c r="BT6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v>
      </c>
      <c r="BU6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v>
      </c>
      <c r="BV6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v>
      </c>
      <c r="BW6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v>
      </c>
      <c r="BX6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v>
      </c>
      <c r="BY6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v>
      </c>
      <c r="BZ6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v>
      </c>
      <c r="CA6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v>
      </c>
      <c r="CB6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v>
      </c>
      <c r="CC6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v>
      </c>
      <c r="CD6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v>
      </c>
      <c r="CE6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v>
      </c>
      <c r="CP6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v>
      </c>
      <c r="CQ6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v>
      </c>
      <c r="CR6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v>
      </c>
      <c r="CS6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v>
      </c>
      <c r="CT6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v>
      </c>
      <c r="CU6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v>
      </c>
      <c r="CV6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v>
      </c>
      <c r="CW6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v>
      </c>
      <c r="CX6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v>
      </c>
      <c r="CY6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v>
      </c>
      <c r="CZ6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v>
      </c>
      <c r="DA6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v>
      </c>
      <c r="DB6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v>
      </c>
      <c r="DC6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v>
      </c>
      <c r="DN6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v>
      </c>
      <c r="DO6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v>
      </c>
      <c r="DP6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v>
      </c>
      <c r="DQ6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v>
      </c>
      <c r="DR6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v>
      </c>
      <c r="DS6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v>
      </c>
      <c r="DT6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v>
      </c>
      <c r="DU6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v>
      </c>
      <c r="DV6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v>
      </c>
      <c r="DW6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v>
      </c>
      <c r="DX6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v>
      </c>
      <c r="DY6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v>
      </c>
      <c r="DZ6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v>
      </c>
      <c r="EA6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4" spans="1:181">
      <c r="A64" s="47"/>
      <c r="B64" s="79" t="s">
        <v>433</v>
      </c>
      <c r="C64" s="80"/>
      <c r="D64" s="11" t="s">
        <v>202</v>
      </c>
      <c r="E64" s="10" t="str">
        <f>INDEX(施設情報!$D$1:$D$1000,MATCH(D64,施設情報!$C$1:$C$1000,0))</f>
        <v>1</v>
      </c>
      <c r="F64" s="11" t="s">
        <v>275</v>
      </c>
      <c r="G64" s="8" t="str">
        <f t="shared" si="22"/>
        <v>053-46391</v>
      </c>
      <c r="H64" s="10" t="str">
        <f t="shared" si="23"/>
        <v>053-46392</v>
      </c>
      <c r="I64" s="10" t="str">
        <f t="shared" si="24"/>
        <v>053-46393</v>
      </c>
      <c r="J64" s="10" t="str">
        <f t="shared" si="25"/>
        <v>053-46394</v>
      </c>
      <c r="K64" s="10" t="str">
        <f t="shared" si="26"/>
        <v>053-46395</v>
      </c>
      <c r="L64" s="10" t="str">
        <f t="shared" si="27"/>
        <v>053-46396</v>
      </c>
      <c r="M64" s="10" t="str">
        <f t="shared" si="28"/>
        <v>053-46397</v>
      </c>
      <c r="N64"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N$130="×","△","〇")))</f>
        <v>〇</v>
      </c>
      <c r="O64"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$130="×","△","〇")))</f>
        <v>〇</v>
      </c>
      <c r="P64"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P$130="×","△","〇")))</f>
        <v>〇</v>
      </c>
      <c r="Q64"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Q$130="×","△","〇")))</f>
        <v>〇</v>
      </c>
      <c r="R64"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R$130="×","△","〇")))</f>
        <v>〇</v>
      </c>
      <c r="S64"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S$130="×","△","〇")))</f>
        <v>〇</v>
      </c>
      <c r="T64"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T$130="×","△","〇")))</f>
        <v>〇</v>
      </c>
      <c r="U64"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U$130="×","△","〇")))</f>
        <v>×</v>
      </c>
      <c r="V64"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V$130="×","△","〇")))</f>
        <v>×</v>
      </c>
      <c r="W64"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W$130="×","△","〇")))</f>
        <v>×</v>
      </c>
      <c r="X64"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X$130="×","△","〇")))</f>
        <v>×</v>
      </c>
      <c r="Y64"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Y$130="×","△","〇")))</f>
        <v>×</v>
      </c>
      <c r="Z64"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Z$130="×","△","〇")))</f>
        <v>×</v>
      </c>
      <c r="AA64"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AA$130="×","△","〇")))</f>
        <v>×</v>
      </c>
      <c r="AB64"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AB$130="×","△","〇")))</f>
        <v>×</v>
      </c>
      <c r="AC64"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AC$130="×","△","〇")))</f>
        <v>×</v>
      </c>
      <c r="AD64"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AD$130="×","△","〇")))</f>
        <v>×</v>
      </c>
      <c r="AE64"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AE$130="×","△","〇")))</f>
        <v>×</v>
      </c>
      <c r="AF64"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AF$130="×","△","〇")))</f>
        <v>×</v>
      </c>
      <c r="AG64"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AG$130="×","△","〇")))</f>
        <v>×</v>
      </c>
      <c r="AH64"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AH$130="×","△","〇")))</f>
        <v>×</v>
      </c>
      <c r="AI64"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AI$130="×","△","〇")))</f>
        <v>〇</v>
      </c>
      <c r="AJ64"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AJ$130="×","△","〇")))</f>
        <v>〇</v>
      </c>
      <c r="AK64"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AK$130="×","△","〇")))</f>
        <v>〇</v>
      </c>
      <c r="AL64"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AL$130="×","△","〇")))</f>
        <v>〇</v>
      </c>
      <c r="AM64"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AM$130="×","△","〇")))</f>
        <v>〇</v>
      </c>
      <c r="AN64"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AN$130="×","△","〇")))</f>
        <v>〇</v>
      </c>
      <c r="AO64"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AO$130="×","△","〇")))</f>
        <v>〇</v>
      </c>
      <c r="AP64"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AP$130="×","△","〇")))</f>
        <v>〇</v>
      </c>
      <c r="AQ64"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AQ$130="×","△","〇")))</f>
        <v>〇</v>
      </c>
      <c r="AR64"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AR$130="×","△","〇")))</f>
        <v>〇</v>
      </c>
      <c r="AS64"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AS$130="×","△","〇")))</f>
        <v>×</v>
      </c>
      <c r="AT64"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AT$130="×","△","〇")))</f>
        <v>×</v>
      </c>
      <c r="AU64"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AU$130="×","△","〇")))</f>
        <v>×</v>
      </c>
      <c r="AV64"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AV$130="×","△","〇")))</f>
        <v>×</v>
      </c>
      <c r="AW64"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AW$130="×","△","〇")))</f>
        <v>×</v>
      </c>
      <c r="AX64"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AX$130="×","△","〇")))</f>
        <v>×</v>
      </c>
      <c r="AY64"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AY$130="×","△","〇")))</f>
        <v>×</v>
      </c>
      <c r="AZ64"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AZ$130="×","△","〇")))</f>
        <v>×</v>
      </c>
      <c r="BA64"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BA$130="×","△","〇")))</f>
        <v>×</v>
      </c>
      <c r="BB64"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BB$130="×","△","〇")))</f>
        <v>×</v>
      </c>
      <c r="BC64"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BC$130="×","△","〇")))</f>
        <v>×</v>
      </c>
      <c r="BD64"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BD$130="×","△","〇")))</f>
        <v>×</v>
      </c>
      <c r="BE64"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BE$130="×","△","〇")))</f>
        <v>×</v>
      </c>
      <c r="BF64"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BF$130="×","△","〇")))</f>
        <v>×</v>
      </c>
      <c r="BG64"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BG$130="×","△","〇")))</f>
        <v>〇</v>
      </c>
      <c r="BH64"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BH$130="×","△","〇")))</f>
        <v>〇</v>
      </c>
      <c r="BI64"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BI$130="×","△","〇")))</f>
        <v>〇</v>
      </c>
      <c r="BJ64"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BJ$130="×","△","〇")))</f>
        <v>〇</v>
      </c>
      <c r="BK64"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BK$130="×","△","〇")))</f>
        <v>〇</v>
      </c>
      <c r="BL64"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BL$130="×","△","〇")))</f>
        <v>〇</v>
      </c>
      <c r="BM64"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BM$130="×","△","〇")))</f>
        <v>〇</v>
      </c>
      <c r="BN64"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BN$130="×","△","〇")))</f>
        <v>〇</v>
      </c>
      <c r="BO64"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BO$130="×","△","〇")))</f>
        <v>〇</v>
      </c>
      <c r="BP64"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BP$130="×","△","〇")))</f>
        <v>〇</v>
      </c>
      <c r="BQ64"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BQ$130="×","△","〇")))</f>
        <v>×</v>
      </c>
      <c r="BR64"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BR$130="×","△","〇")))</f>
        <v>×</v>
      </c>
      <c r="BS64"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BS$130="×","△","〇")))</f>
        <v>×</v>
      </c>
      <c r="BT64"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BT$130="×","△","〇")))</f>
        <v>×</v>
      </c>
      <c r="BU64"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BU$130="×","△","〇")))</f>
        <v>×</v>
      </c>
      <c r="BV64"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BV$130="×","△","〇")))</f>
        <v>×</v>
      </c>
      <c r="BW64"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BW$130="×","△","〇")))</f>
        <v>×</v>
      </c>
      <c r="BX64"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BX$130="×","△","〇")))</f>
        <v>×</v>
      </c>
      <c r="BY64"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BY$130="×","△","〇")))</f>
        <v>×</v>
      </c>
      <c r="BZ64"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BZ$130="×","△","〇")))</f>
        <v>×</v>
      </c>
      <c r="CA64"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CA$130="×","△","〇")))</f>
        <v>×</v>
      </c>
      <c r="CB64"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CB$130="×","△","〇")))</f>
        <v>×</v>
      </c>
      <c r="CC64"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CC$130="×","△","〇")))</f>
        <v>×</v>
      </c>
      <c r="CD64"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CD$130="×","△","〇")))</f>
        <v>×</v>
      </c>
      <c r="CE64"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CE$130="×","△","〇")))</f>
        <v>〇</v>
      </c>
      <c r="CF64"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CF$130="×","△","〇")))</f>
        <v>〇</v>
      </c>
      <c r="CG64"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CG$130="×","△","〇")))</f>
        <v>〇</v>
      </c>
      <c r="CH64"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CH$130="×","△","〇")))</f>
        <v>〇</v>
      </c>
      <c r="CI64"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CI$130="×","△","〇")))</f>
        <v>〇</v>
      </c>
      <c r="CJ64"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CJ$130="×","△","〇")))</f>
        <v>〇</v>
      </c>
      <c r="CK64"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CK$130="×","△","〇")))</f>
        <v>〇</v>
      </c>
      <c r="CL64"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CL$130="×","△","〇")))</f>
        <v>〇</v>
      </c>
      <c r="CM64"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CM$130="×","△","〇")))</f>
        <v>〇</v>
      </c>
      <c r="CN64"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CN$130="×","△","〇")))</f>
        <v>〇</v>
      </c>
      <c r="CO64"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CO$130="×","△","〇")))</f>
        <v>×</v>
      </c>
      <c r="CP64"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CP$130="×","△","〇")))</f>
        <v>×</v>
      </c>
      <c r="CQ64"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CQ$130="×","△","〇")))</f>
        <v>×</v>
      </c>
      <c r="CR64"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CR$130="×","△","〇")))</f>
        <v>×</v>
      </c>
      <c r="CS64"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CS$130="×","△","〇")))</f>
        <v>×</v>
      </c>
      <c r="CT64"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CT$130="×","△","〇")))</f>
        <v>×</v>
      </c>
      <c r="CU64"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CU$130="×","△","〇")))</f>
        <v>×</v>
      </c>
      <c r="CV64"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CV$130="×","△","〇")))</f>
        <v>×</v>
      </c>
      <c r="CW64"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CW$130="×","△","〇")))</f>
        <v>×</v>
      </c>
      <c r="CX64"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CX$130="×","△","〇")))</f>
        <v>×</v>
      </c>
      <c r="CY64"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CY$130="×","△","〇")))</f>
        <v>×</v>
      </c>
      <c r="CZ64"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CZ$130="×","△","〇")))</f>
        <v>×</v>
      </c>
      <c r="DA64"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DA$130="×","△","〇")))</f>
        <v>×</v>
      </c>
      <c r="DB64"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DB$130="×","△","〇")))</f>
        <v>×</v>
      </c>
      <c r="DC64"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DC$130="×","△","〇")))</f>
        <v>〇</v>
      </c>
      <c r="DD64"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DD$130="×","△","〇")))</f>
        <v>〇</v>
      </c>
      <c r="DE64"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DE$130="×","△","〇")))</f>
        <v>〇</v>
      </c>
      <c r="DF64"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DF$130="×","△","〇")))</f>
        <v>〇</v>
      </c>
      <c r="DG64"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DG$130="×","△","〇")))</f>
        <v>〇</v>
      </c>
      <c r="DH64"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DH$130="×","△","〇")))</f>
        <v>〇</v>
      </c>
      <c r="DI64"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DI$130="×","△","〇")))</f>
        <v>〇</v>
      </c>
      <c r="DJ64"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DJ$130="×","△","〇")))</f>
        <v>〇</v>
      </c>
      <c r="DK64"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DK$130="×","△","〇")))</f>
        <v>〇</v>
      </c>
      <c r="DL64"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DL$130="×","△","〇")))</f>
        <v>〇</v>
      </c>
      <c r="DM64"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DM$130="×","△","〇")))</f>
        <v>×</v>
      </c>
      <c r="DN64"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DN$130="×","△","〇")))</f>
        <v>×</v>
      </c>
      <c r="DO64"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DO$130="×","△","〇")))</f>
        <v>×</v>
      </c>
      <c r="DP64"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DP$130="×","△","〇")))</f>
        <v>×</v>
      </c>
      <c r="DQ64"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DQ$130="×","△","〇")))</f>
        <v>×</v>
      </c>
      <c r="DR64"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DR$130="×","△","〇")))</f>
        <v>×</v>
      </c>
      <c r="DS64"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DS$130="×","△","〇")))</f>
        <v>×</v>
      </c>
      <c r="DT64"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DT$130="×","△","〇")))</f>
        <v>×</v>
      </c>
      <c r="DU64"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DU$130="×","△","〇")))</f>
        <v>×</v>
      </c>
      <c r="DV64"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DV$130="×","△","〇")))</f>
        <v>×</v>
      </c>
      <c r="DW64"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DW$130="×","△","〇")))</f>
        <v>×</v>
      </c>
      <c r="DX64"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DX$130="×","△","〇")))</f>
        <v>×</v>
      </c>
      <c r="DY64"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DY$130="×","△","〇")))</f>
        <v>×</v>
      </c>
      <c r="DZ64"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DZ$130="×","△","〇")))</f>
        <v>×</v>
      </c>
      <c r="EA64"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EA$130="×","△","〇")))</f>
        <v>〇</v>
      </c>
      <c r="EB64"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EB$130="×","△","〇")))</f>
        <v>〇</v>
      </c>
      <c r="EC64"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EC$130="×","△","〇")))</f>
        <v>〇</v>
      </c>
      <c r="ED64"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ED$130="×","△","〇")))</f>
        <v>×</v>
      </c>
      <c r="EE64"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EE$130="×","△","〇")))</f>
        <v>×</v>
      </c>
      <c r="EF64"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EF$130="×","△","〇")))</f>
        <v>×</v>
      </c>
      <c r="EG64"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EG$130="×","△","〇")))</f>
        <v>×</v>
      </c>
      <c r="EH64"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EH$130="×","△","〇")))</f>
        <v>×</v>
      </c>
      <c r="EI64"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EI$130="×","△","〇")))</f>
        <v>×</v>
      </c>
      <c r="EJ64"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EJ$130="×","△","〇")))</f>
        <v>×</v>
      </c>
      <c r="EK64"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EK$130="×","△","〇")))</f>
        <v>×</v>
      </c>
      <c r="EL64"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EL$130="×","△","〇")))</f>
        <v>×</v>
      </c>
      <c r="EM64"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EM$130="×","△","〇")))</f>
        <v>×</v>
      </c>
      <c r="EN64"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EN$130="×","△","〇")))</f>
        <v>×</v>
      </c>
      <c r="EO64"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EO$130="×","△","〇")))</f>
        <v>×</v>
      </c>
      <c r="EP64"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EP$130="×","△","〇")))</f>
        <v>×</v>
      </c>
      <c r="EQ64"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EQ$130="×","△","〇")))</f>
        <v>×</v>
      </c>
      <c r="ER64"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ER$130="×","△","〇")))</f>
        <v>×</v>
      </c>
      <c r="ES64"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ES$130="×","△","〇")))</f>
        <v>×</v>
      </c>
      <c r="ET64"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ET$130="×","△","〇")))</f>
        <v>×</v>
      </c>
      <c r="EU64"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EU$130="×","△","〇")))</f>
        <v>×</v>
      </c>
      <c r="EV64"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EV$130="×","△","〇")))</f>
        <v>×</v>
      </c>
      <c r="EW64"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EW$130="×","△","〇")))</f>
        <v>×</v>
      </c>
      <c r="EX64"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EX$130="×","△","〇")))</f>
        <v>×</v>
      </c>
      <c r="EY64"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EY$130="×","△","〇")))</f>
        <v>×</v>
      </c>
      <c r="EZ64"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EZ$130="×","△","〇")))</f>
        <v>×</v>
      </c>
      <c r="FA64"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FA$130="×","△","〇")))</f>
        <v>×</v>
      </c>
      <c r="FB64"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FB$130="×","△","〇")))</f>
        <v>×</v>
      </c>
      <c r="FC64"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FC$130="×","△","〇")))</f>
        <v>×</v>
      </c>
      <c r="FD64"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FD$130="×","△","〇")))</f>
        <v>×</v>
      </c>
      <c r="FE64"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FE$130="×","△","〇")))</f>
        <v>×</v>
      </c>
      <c r="FF64"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FF$130="×","△","〇")))</f>
        <v>×</v>
      </c>
      <c r="FG64"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FG$130="×","△","〇")))</f>
        <v>×</v>
      </c>
      <c r="FH64"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FH$130="×","△","〇")))</f>
        <v>×</v>
      </c>
      <c r="FI64"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FI$130="×","△","〇")))</f>
        <v>×</v>
      </c>
      <c r="FJ64"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FJ$130="×","△","〇")))</f>
        <v>×</v>
      </c>
      <c r="FK64"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FK$130="×","△","〇")))</f>
        <v>×</v>
      </c>
      <c r="FL64"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FL$130="×","△","〇")))</f>
        <v>×</v>
      </c>
      <c r="FM64"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FM$130="×","△","〇")))</f>
        <v>×</v>
      </c>
      <c r="FN64"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FN$130="×","△","〇")))</f>
        <v>×</v>
      </c>
      <c r="FO64"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FO$130="×","△","〇")))</f>
        <v>×</v>
      </c>
      <c r="FP64"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FP$130="×","△","〇")))</f>
        <v>×</v>
      </c>
      <c r="FQ64"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FQ$130="×","△","〇")))</f>
        <v>×</v>
      </c>
      <c r="FR64"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FR$130="×","△","〇")))</f>
        <v>×</v>
      </c>
      <c r="FS64"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FS$130="×","△","〇")))</f>
        <v>×</v>
      </c>
      <c r="FT64"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FT$130="×","△","〇")))</f>
        <v>×</v>
      </c>
      <c r="FU64"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FU$130="×","△","〇")))</f>
        <v>×</v>
      </c>
      <c r="FV64"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FV$130="×","△","〇")))</f>
        <v>×</v>
      </c>
      <c r="FW64"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FW$130="×","△","〇")))</f>
        <v>×</v>
      </c>
      <c r="FX64"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FX$130="×","△","〇")))</f>
        <v>×</v>
      </c>
      <c r="FY64"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FY$130="×","△","〇")))</f>
        <v>×</v>
      </c>
    </row>
    <row r="65" spans="1:181">
      <c r="A65" s="47"/>
      <c r="B65" s="79" t="s">
        <v>434</v>
      </c>
      <c r="C65" s="80"/>
      <c r="D65" s="11" t="s">
        <v>203</v>
      </c>
      <c r="E65" s="10" t="str">
        <f>INDEX(施設情報!$D$1:$D$1000,MATCH(D65,施設情報!$C$1:$C$1000,0))</f>
        <v>1</v>
      </c>
      <c r="F65" s="11"/>
      <c r="G65" s="8" t="str">
        <f t="shared" si="22"/>
        <v>054-46391</v>
      </c>
      <c r="H65" s="10" t="str">
        <f t="shared" si="23"/>
        <v>054-46392</v>
      </c>
      <c r="I65" s="10" t="str">
        <f t="shared" si="24"/>
        <v>054-46393</v>
      </c>
      <c r="J65" s="10" t="str">
        <f t="shared" si="25"/>
        <v>054-46394</v>
      </c>
      <c r="K65" s="10" t="str">
        <f t="shared" si="26"/>
        <v>054-46395</v>
      </c>
      <c r="L65" s="10" t="str">
        <f t="shared" si="27"/>
        <v>054-46396</v>
      </c>
      <c r="M65" s="10" t="str">
        <f t="shared" si="28"/>
        <v>054-46397</v>
      </c>
      <c r="N6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6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6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6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6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6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6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6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6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6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6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6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6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6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6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6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6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6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6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6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6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6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6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6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6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6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6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6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6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6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6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6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6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6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6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6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6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6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6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6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6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6" spans="1:181">
      <c r="A66" s="47"/>
      <c r="B66" s="79" t="s">
        <v>435</v>
      </c>
      <c r="C66" s="80"/>
      <c r="D66" s="11" t="s">
        <v>204</v>
      </c>
      <c r="E66" s="10" t="str">
        <f>INDEX(施設情報!$D$1:$D$1000,MATCH(D66,施設情報!$C$1:$C$1000,0))</f>
        <v>1</v>
      </c>
      <c r="F66" s="11" t="s">
        <v>275</v>
      </c>
      <c r="G66" s="8" t="str">
        <f t="shared" si="22"/>
        <v>055-46391</v>
      </c>
      <c r="H66" s="10" t="str">
        <f t="shared" si="23"/>
        <v>055-46392</v>
      </c>
      <c r="I66" s="10" t="str">
        <f t="shared" si="24"/>
        <v>055-46393</v>
      </c>
      <c r="J66" s="10" t="str">
        <f t="shared" si="25"/>
        <v>055-46394</v>
      </c>
      <c r="K66" s="10" t="str">
        <f t="shared" si="26"/>
        <v>055-46395</v>
      </c>
      <c r="L66" s="10" t="str">
        <f t="shared" si="27"/>
        <v>055-46396</v>
      </c>
      <c r="M66" s="10" t="str">
        <f t="shared" si="28"/>
        <v>055-46397</v>
      </c>
      <c r="N66"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6"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6"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6"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6"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6"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6"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6"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6"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6"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66"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66"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66"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66"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66"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66"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66"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66"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6"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6"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6"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6"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6"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6"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6"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6"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6"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6"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6"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6"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6"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6"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6"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6"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66"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66"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66"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66"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66"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66"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66"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66"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6"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6"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6"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6"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6"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6"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6"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6"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6"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6"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6"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6"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6"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6"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6"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6"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66"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66"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66"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66"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66"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66"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66"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66"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6"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6"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6"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6"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6"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6"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6"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6"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6"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6"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6"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6"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6"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6"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6"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6"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66"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66"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66"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66"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66"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66"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66"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66"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6"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6"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6"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6"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6"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6"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6"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6"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6"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6"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6"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6"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6"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6"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6"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6"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66"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66"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66"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66"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66"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66"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66"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66"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6"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6"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6"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6"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6"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6"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6"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6"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6"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6"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6"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6"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6"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6"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6"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6"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6"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6"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6"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6"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6"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6"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6"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6"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6"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6"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6"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6"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6"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6"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6"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6"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6"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6"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6"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6"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6"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6"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6"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6"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6"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6"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6"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6"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6"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6"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6"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6"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6"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6"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6"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6"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6"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6"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7" spans="1:181">
      <c r="A67" s="47"/>
      <c r="B67" s="79" t="s">
        <v>436</v>
      </c>
      <c r="C67" s="80"/>
      <c r="D67" s="11" t="s">
        <v>205</v>
      </c>
      <c r="E67" s="10" t="str">
        <f>INDEX(施設情報!$D$1:$D$1000,MATCH(D67,施設情報!$C$1:$C$1000,0))</f>
        <v>1</v>
      </c>
      <c r="F67" s="11" t="s">
        <v>275</v>
      </c>
      <c r="G67" s="8" t="str">
        <f t="shared" si="22"/>
        <v>056-46391</v>
      </c>
      <c r="H67" s="10" t="str">
        <f t="shared" si="23"/>
        <v>056-46392</v>
      </c>
      <c r="I67" s="10" t="str">
        <f t="shared" si="24"/>
        <v>056-46393</v>
      </c>
      <c r="J67" s="10" t="str">
        <f t="shared" si="25"/>
        <v>056-46394</v>
      </c>
      <c r="K67" s="10" t="str">
        <f t="shared" si="26"/>
        <v>056-46395</v>
      </c>
      <c r="L67" s="10" t="str">
        <f t="shared" si="27"/>
        <v>056-46396</v>
      </c>
      <c r="M67" s="10" t="str">
        <f t="shared" si="28"/>
        <v>056-46397</v>
      </c>
      <c r="N67"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7"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7"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7"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7"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7"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7"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7"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7"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7"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67"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67"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67"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67"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67"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67"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67"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67"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7"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7"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7"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7"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7"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7"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7"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7"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7"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7"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7"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7"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7"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7"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7"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7"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67"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67"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67"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67"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67"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67"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67"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67"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7"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7"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7"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7"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7"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7"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7"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7"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7"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7"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7"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7"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7"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7"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7"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7"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67"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67"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67"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67"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67"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67"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67"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67"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7"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7"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7"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7"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7"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7"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7"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7"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7"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7"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7"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7"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7"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7"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7"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7"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67"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67"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67"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67"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67"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67"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67"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67"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7"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7"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7"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7"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7"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7"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7"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7"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7"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7"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7"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7"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7"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7"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7"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7"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67"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67"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67"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67"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67"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67"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67"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67"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7"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7"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7"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7"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7"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7"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7"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7"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7"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7"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7"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7"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7"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7"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7"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7"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7"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7"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7"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7"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7"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7"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7"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7"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7"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7"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7"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7"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7"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7"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7"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7"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7"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7"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7"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7"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7"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7"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7"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7"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7"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7"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7"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7"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7"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7"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7"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7"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7"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7"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7"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7"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7"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7"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8" spans="1:181">
      <c r="A68" s="47"/>
      <c r="B68" s="79" t="s">
        <v>437</v>
      </c>
      <c r="C68" s="80"/>
      <c r="D68" s="11" t="s">
        <v>206</v>
      </c>
      <c r="E68" s="10" t="str">
        <f>INDEX(施設情報!$D$1:$D$1000,MATCH(D68,施設情報!$C$1:$C$1000,0))</f>
        <v>1</v>
      </c>
      <c r="F68" s="11" t="s">
        <v>275</v>
      </c>
      <c r="G68" s="8" t="str">
        <f t="shared" si="22"/>
        <v>057-46391</v>
      </c>
      <c r="H68" s="10" t="str">
        <f t="shared" si="23"/>
        <v>057-46392</v>
      </c>
      <c r="I68" s="10" t="str">
        <f t="shared" si="24"/>
        <v>057-46393</v>
      </c>
      <c r="J68" s="10" t="str">
        <f t="shared" si="25"/>
        <v>057-46394</v>
      </c>
      <c r="K68" s="10" t="str">
        <f t="shared" si="26"/>
        <v>057-46395</v>
      </c>
      <c r="L68" s="10" t="str">
        <f t="shared" si="27"/>
        <v>057-46396</v>
      </c>
      <c r="M68" s="10" t="str">
        <f t="shared" si="28"/>
        <v>057-46397</v>
      </c>
      <c r="N68"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8"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8"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8"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8"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8"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8"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8"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8"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8"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68"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68"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68"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68"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68"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68"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68"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68"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8"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8"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8"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8"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8"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8"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8"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8"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8"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8"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8"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8"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8"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8"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8"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8"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68"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68"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68"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68"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68"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68"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68"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68"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8"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8"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8"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8"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8"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8"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8"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8"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8"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8"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8"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8"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8"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8"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8"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8"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68"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68"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68"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68"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68"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68"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68"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68"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8"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8"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8"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8"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8"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8"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8"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8"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8"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8"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8"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8"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8"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8"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8"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8"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68"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68"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68"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68"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68"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68"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68"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68"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8"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8"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8"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8"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8"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8"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8"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8"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8"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8"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8"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8"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8"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8"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8"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8"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68"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68"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68"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68"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68"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68"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68"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68"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8"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8"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8"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8"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8"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8"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8"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8"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8"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8"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8"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8"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8"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8"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8"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8"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8"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8"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8"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8"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8"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8"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8"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8"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8"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8"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8"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8"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8"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8"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8"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8"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8"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8"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8"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8"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8"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8"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8"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8"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8"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8"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8"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8"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8"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8"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8"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8"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8"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8"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8"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8"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8"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8"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69" spans="1:181">
      <c r="A69" s="47"/>
      <c r="B69" s="79" t="s">
        <v>438</v>
      </c>
      <c r="C69" s="80"/>
      <c r="D69" s="11" t="s">
        <v>207</v>
      </c>
      <c r="E69" s="10" t="str">
        <f>INDEX(施設情報!$D$1:$D$1000,MATCH(D69,施設情報!$C$1:$C$1000,0))</f>
        <v>1</v>
      </c>
      <c r="F69" s="11" t="s">
        <v>275</v>
      </c>
      <c r="G69" s="8" t="str">
        <f t="shared" si="22"/>
        <v>058-46391</v>
      </c>
      <c r="H69" s="10" t="str">
        <f t="shared" si="23"/>
        <v>058-46392</v>
      </c>
      <c r="I69" s="10" t="str">
        <f t="shared" si="24"/>
        <v>058-46393</v>
      </c>
      <c r="J69" s="10" t="str">
        <f t="shared" si="25"/>
        <v>058-46394</v>
      </c>
      <c r="K69" s="10" t="str">
        <f t="shared" si="26"/>
        <v>058-46395</v>
      </c>
      <c r="L69" s="10" t="str">
        <f t="shared" si="27"/>
        <v>058-46396</v>
      </c>
      <c r="M69" s="10" t="str">
        <f t="shared" si="28"/>
        <v>058-46397</v>
      </c>
      <c r="N69"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69"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69"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69"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69"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69"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69"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69"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69"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69"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69"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69"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69"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69"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69"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69"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69"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69"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69"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69"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69"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69"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69"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69"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69"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69"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69"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69"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69"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69"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69"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69"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69"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69"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69"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69"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69"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69"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69"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69"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69"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69"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69"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69"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69"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69"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69"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69"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69"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69"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69"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69"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69"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69"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69"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69"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69"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69"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69"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69"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69"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69"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69"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69"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69"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69"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69"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69"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69"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69"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69"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69"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69"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69"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69"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69"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69"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69"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69"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69"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69"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69"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69"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69"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69"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69"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69"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69"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69"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69"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69"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69"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69"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69"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69"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69"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69"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69"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69"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69"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69"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69"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69"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69"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69"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69"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69"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69"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69"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69"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69"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69"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69"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69"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69"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69"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69"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69"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69"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69"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69"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69"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69"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69"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69"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69"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69"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69"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69"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69"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69"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69"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69"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69"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69"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69"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69"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69"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69"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69"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69"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69"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69"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69"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69"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69"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69"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69"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69"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69"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69"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69"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69"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69"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69"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69"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69"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69"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69"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69"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69"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69"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69"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69"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69"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69"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69"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69"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0" spans="1:181">
      <c r="A70" s="47"/>
      <c r="B70" s="79" t="s">
        <v>439</v>
      </c>
      <c r="C70" s="80"/>
      <c r="D70" s="11" t="s">
        <v>208</v>
      </c>
      <c r="E70" s="10" t="str">
        <f>INDEX(施設情報!$D$1:$D$1000,MATCH(D70,施設情報!$C$1:$C$1000,0))</f>
        <v>1</v>
      </c>
      <c r="F70" s="11" t="s">
        <v>275</v>
      </c>
      <c r="G70" s="8" t="str">
        <f t="shared" si="22"/>
        <v>059-46391</v>
      </c>
      <c r="H70" s="10" t="str">
        <f t="shared" si="23"/>
        <v>059-46392</v>
      </c>
      <c r="I70" s="10" t="str">
        <f t="shared" si="24"/>
        <v>059-46393</v>
      </c>
      <c r="J70" s="10" t="str">
        <f t="shared" si="25"/>
        <v>059-46394</v>
      </c>
      <c r="K70" s="10" t="str">
        <f t="shared" si="26"/>
        <v>059-46395</v>
      </c>
      <c r="L70" s="10" t="str">
        <f t="shared" si="27"/>
        <v>059-46396</v>
      </c>
      <c r="M70" s="10" t="str">
        <f t="shared" si="28"/>
        <v>059-46397</v>
      </c>
      <c r="N70"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0"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0"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0"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0"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0"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0"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0"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0"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0"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70"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70"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70"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70"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70"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70"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70"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70"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0"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0"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0"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0"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0"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0"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0"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0"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0"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0"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0"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0"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0"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0"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0"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0"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0"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0"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0"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0"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0"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0"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0"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0"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0"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0"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0"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0"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0"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0"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0"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0"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0"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0"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0"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0"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0"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0"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0"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0"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70"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70"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70"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70"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70"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70"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70"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70"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0"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0"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0"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0"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0"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0"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0"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0"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0"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0"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0"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0"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0"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0"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0"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0"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70"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70"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70"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70"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70"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70"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70"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70"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0"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0"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0"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0"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0"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0"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0"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0"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0"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0"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0"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0"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0"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0"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0"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0"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0"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0"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0"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70"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70"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70"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70"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70"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0"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0"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0"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0"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0"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0"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0"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0"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0"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0"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0"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0"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0"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0"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0"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0"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0"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0"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0"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0"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0"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0"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0"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0"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0"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0"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0"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0"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0"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0"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0"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0"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0"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0"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0"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0"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0"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0"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0"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0"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0"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0"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0"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0"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0"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0"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0"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0"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0"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0"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0"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0"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0"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0"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1" spans="1:181">
      <c r="A71" s="47"/>
      <c r="B71" s="79" t="s">
        <v>440</v>
      </c>
      <c r="C71" s="80"/>
      <c r="D71" s="11" t="s">
        <v>209</v>
      </c>
      <c r="E71" s="10" t="str">
        <f>INDEX(施設情報!$D$1:$D$1000,MATCH(D71,施設情報!$C$1:$C$1000,0))</f>
        <v>1</v>
      </c>
      <c r="F71" s="11" t="s">
        <v>275</v>
      </c>
      <c r="G71" s="8" t="str">
        <f t="shared" si="22"/>
        <v>060-46391</v>
      </c>
      <c r="H71" s="10" t="str">
        <f t="shared" si="23"/>
        <v>060-46392</v>
      </c>
      <c r="I71" s="10" t="str">
        <f t="shared" si="24"/>
        <v>060-46393</v>
      </c>
      <c r="J71" s="10" t="str">
        <f t="shared" si="25"/>
        <v>060-46394</v>
      </c>
      <c r="K71" s="10" t="str">
        <f t="shared" si="26"/>
        <v>060-46395</v>
      </c>
      <c r="L71" s="10" t="str">
        <f t="shared" si="27"/>
        <v>060-46396</v>
      </c>
      <c r="M71" s="10" t="str">
        <f t="shared" si="28"/>
        <v>060-46397</v>
      </c>
      <c r="N71" s="36" t="str">
        <f ca="1">IF(OR(N$9="×",N$110="×",N$110="△",N$65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1" s="29" t="str">
        <f ca="1">IF(OR(O$9="×",O$110="×",O$110="△",O$65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1" s="29" t="str">
        <f ca="1">IF(OR(P$9="×",P$110="×",P$110="△",P$65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1" s="29" t="str">
        <f ca="1">IF(OR(Q$9="×",Q$110="×",Q$110="△",Q$65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1" s="29" t="str">
        <f ca="1">IF(OR(R$9="×",R$110="×",R$110="△",R$65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1" s="29" t="str">
        <f ca="1">IF(OR(S$9="×",S$110="×",S$110="△",S$65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1" s="29" t="str">
        <f ca="1">IF(OR(T$9="×",T$110="×",T$110="△",T$65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1" s="29" t="str">
        <f ca="1">IF(OR(U$9="×",U$110="×",U$110="△",U$65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1" s="29" t="str">
        <f ca="1">IF(OR(V$9="×",V$110="×",V$110="△",V$65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1" s="28" t="str">
        <f ca="1">IF(OR(W$9="×",W$110="×",W$110="△",W$65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71" s="29" t="str">
        <f ca="1">IF(OR(X$9="×",X$110="×",X$110="△",X$65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71" s="29" t="str">
        <f ca="1">IF(OR(Y$9="×",Y$110="×",Y$110="△",Y$65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71" s="30" t="str">
        <f ca="1">IF(OR(Z$9="×",Z$110="×",Z$110="△",Z$65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71" s="29" t="str">
        <f ca="1">IF(OR(AA$9="×",AA$110="×",AA$110="△",AA$65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71" s="29" t="str">
        <f ca="1">IF(OR(AB$9="×",AB$110="×",AB$110="△",AB$65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71" s="29" t="str">
        <f ca="1">IF(OR(AC$9="×",AC$110="×",AC$110="△",AC$65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71" s="29" t="str">
        <f ca="1">IF(OR(AD$9="×",AD$110="×",AD$110="△",AD$65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71" s="28" t="str">
        <f ca="1">IF(OR(AE$9="×",AE$110="×",AE$110="△",AE$65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1" s="29" t="str">
        <f ca="1">IF(OR(AF$9="×",AF$110="×",AF$110="△",AF$65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1" s="29" t="str">
        <f ca="1">IF(OR(AG$9="×",AG$110="×",AG$110="△",AG$65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1" s="30" t="str">
        <f ca="1">IF(OR(AH$9="×",AH$110="×",AH$110="△",AH$65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1" s="29" t="str">
        <f ca="1">IF(OR(AI$9="×",AI$110="×",AI$110="△",AI$65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1" s="29" t="str">
        <f ca="1">IF(OR(AJ$9="×",AJ$110="×",AJ$110="△",AJ$65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1" s="37" t="str">
        <f ca="1">IF(OR(AK$9="×",AK$110="×",AK$110="△",AK$65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1" s="36" t="str">
        <f ca="1">IF(OR(AL$9="×",AL$110="×",AL$110="△",AL$65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1" s="29" t="str">
        <f ca="1">IF(OR(AM$9="×",AM$110="×",AM$110="△",AM$65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1" s="29" t="str">
        <f ca="1">IF(OR(AN$9="×",AN$110="×",AN$110="△",AN$65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1" s="29" t="str">
        <f ca="1">IF(OR(AO$9="×",AO$110="×",AO$110="△",AO$65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1" s="29" t="str">
        <f ca="1">IF(OR(AP$9="×",AP$110="×",AP$110="△",AP$65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1" s="29" t="str">
        <f ca="1">IF(OR(AQ$9="×",AQ$110="×",AQ$110="△",AQ$65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1" s="29" t="str">
        <f ca="1">IF(OR(AR$9="×",AR$110="×",AR$110="△",AR$65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1" s="29" t="str">
        <f ca="1">IF(OR(AS$9="×",AS$110="×",AS$110="△",AS$65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1" s="29" t="str">
        <f ca="1">IF(OR(AT$9="×",AT$110="×",AT$110="△",AT$65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1" s="28" t="str">
        <f ca="1">IF(OR(AU$9="×",AU$110="×",AU$110="△",AU$65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1" s="29" t="str">
        <f ca="1">IF(OR(AV$9="×",AV$110="×",AV$110="△",AV$65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1" s="29" t="str">
        <f ca="1">IF(OR(AW$9="×",AW$110="×",AW$110="△",AW$65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1" s="30" t="str">
        <f ca="1">IF(OR(AX$9="×",AX$110="×",AX$110="△",AX$65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1" s="29" t="str">
        <f ca="1">IF(OR(AY$9="×",AY$110="×",AY$110="△",AY$65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1" s="29" t="str">
        <f ca="1">IF(OR(AZ$9="×",AZ$110="×",AZ$110="△",AZ$65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1" s="29" t="str">
        <f ca="1">IF(OR(BA$9="×",BA$110="×",BA$110="△",BA$65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1" s="29" t="str">
        <f ca="1">IF(OR(BB$9="×",BB$110="×",BB$110="△",BB$65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1" s="28" t="str">
        <f ca="1">IF(OR(BC$9="×",BC$110="×",BC$110="△",BC$65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1" s="29" t="str">
        <f ca="1">IF(OR(BD$9="×",BD$110="×",BD$110="△",BD$65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1" s="29" t="str">
        <f ca="1">IF(OR(BE$9="×",BE$110="×",BE$110="△",BE$65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1" s="30" t="str">
        <f ca="1">IF(OR(BF$9="×",BF$110="×",BF$110="△",BF$65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1" s="29" t="str">
        <f ca="1">IF(OR(BG$9="×",BG$110="×",BG$110="△",BG$65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1" s="29" t="str">
        <f ca="1">IF(OR(BH$9="×",BH$110="×",BH$110="△",BH$65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1" s="37" t="str">
        <f ca="1">IF(OR(BI$9="×",BI$110="×",BI$110="△",BI$65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1" s="36" t="str">
        <f ca="1">IF(OR(BJ$9="×",BJ$110="×",BJ$110="△",BJ$65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1" s="29" t="str">
        <f ca="1">IF(OR(BK$9="×",BK$110="×",BK$110="△",BK$65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1" s="29" t="str">
        <f ca="1">IF(OR(BL$9="×",BL$110="×",BL$110="△",BL$65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1" s="29" t="str">
        <f ca="1">IF(OR(BM$9="×",BM$110="×",BM$110="△",BM$65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1" s="29" t="str">
        <f ca="1">IF(OR(BN$9="×",BN$110="×",BN$110="△",BN$65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1" s="29" t="str">
        <f ca="1">IF(OR(BO$9="×",BO$110="×",BO$110="△",BO$65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1" s="29" t="str">
        <f ca="1">IF(OR(BP$9="×",BP$110="×",BP$110="△",BP$65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1" s="29" t="str">
        <f ca="1">IF(OR(BQ$9="×",BQ$110="×",BQ$110="△",BQ$65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1" s="29" t="str">
        <f ca="1">IF(OR(BR$9="×",BR$110="×",BR$110="△",BR$65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1" s="28" t="str">
        <f ca="1">IF(OR(BS$9="×",BS$110="×",BS$110="△",BS$65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71" s="29" t="str">
        <f ca="1">IF(OR(BT$9="×",BT$110="×",BT$110="△",BT$65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71" s="29" t="str">
        <f ca="1">IF(OR(BU$9="×",BU$110="×",BU$110="△",BU$65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71" s="30" t="str">
        <f ca="1">IF(OR(BV$9="×",BV$110="×",BV$110="△",BV$65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71" s="29" t="str">
        <f ca="1">IF(OR(BW$9="×",BW$110="×",BW$110="△",BW$65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71" s="29" t="str">
        <f ca="1">IF(OR(BX$9="×",BX$110="×",BX$110="△",BX$65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71" s="29" t="str">
        <f ca="1">IF(OR(BY$9="×",BY$110="×",BY$110="△",BY$65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71" s="29" t="str">
        <f ca="1">IF(OR(BZ$9="×",BZ$110="×",BZ$110="△",BZ$65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71" s="28" t="str">
        <f ca="1">IF(OR(CA$9="×",CA$110="×",CA$110="△",CA$65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1" s="29" t="str">
        <f ca="1">IF(OR(CB$9="×",CB$110="×",CB$110="△",CB$65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1" s="29" t="str">
        <f ca="1">IF(OR(CC$9="×",CC$110="×",CC$110="△",CC$65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1" s="30" t="str">
        <f ca="1">IF(OR(CD$9="×",CD$110="×",CD$110="△",CD$65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1" s="29" t="str">
        <f ca="1">IF(OR(CE$9="×",CE$110="×",CE$110="△",CE$65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1" s="29" t="str">
        <f ca="1">IF(OR(CF$9="×",CF$110="×",CF$110="△",CF$65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1" s="37" t="str">
        <f ca="1">IF(OR(CG$9="×",CG$110="×",CG$110="△",CG$65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1" s="36" t="str">
        <f ca="1">IF(OR(CH$9="×",CH$110="×",CH$110="△",CH$65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1" s="29" t="str">
        <f ca="1">IF(OR(CI$9="×",CI$110="×",CI$110="△",CI$65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1" s="29" t="str">
        <f ca="1">IF(OR(CJ$9="×",CJ$110="×",CJ$110="△",CJ$65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1" s="29" t="str">
        <f ca="1">IF(OR(CK$9="×",CK$110="×",CK$110="△",CK$65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1" s="29" t="str">
        <f ca="1">IF(OR(CL$9="×",CL$110="×",CL$110="△",CL$65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1" s="29" t="str">
        <f ca="1">IF(OR(CM$9="×",CM$110="×",CM$110="△",CM$65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1" s="29" t="str">
        <f ca="1">IF(OR(CN$9="×",CN$110="×",CN$110="△",CN$65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1" s="29" t="str">
        <f ca="1">IF(OR(CO$9="×",CO$110="×",CO$110="△",CO$65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1" s="29" t="str">
        <f ca="1">IF(OR(CP$9="×",CP$110="×",CP$110="△",CP$65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1" s="28" t="str">
        <f ca="1">IF(OR(CQ$9="×",CQ$110="×",CQ$110="△",CQ$65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71" s="29" t="str">
        <f ca="1">IF(OR(CR$9="×",CR$110="×",CR$110="△",CR$65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71" s="29" t="str">
        <f ca="1">IF(OR(CS$9="×",CS$110="×",CS$110="△",CS$65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71" s="30" t="str">
        <f ca="1">IF(OR(CT$9="×",CT$110="×",CT$110="△",CT$65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71" s="29" t="str">
        <f ca="1">IF(OR(CU$9="×",CU$110="×",CU$110="△",CU$65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71" s="29" t="str">
        <f ca="1">IF(OR(CV$9="×",CV$110="×",CV$110="△",CV$65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71" s="29" t="str">
        <f ca="1">IF(OR(CW$9="×",CW$110="×",CW$110="△",CW$65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71" s="29" t="str">
        <f ca="1">IF(OR(CX$9="×",CX$110="×",CX$110="△",CX$65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71" s="28" t="str">
        <f ca="1">IF(OR(CY$9="×",CY$110="×",CY$110="△",CY$65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1" s="29" t="str">
        <f ca="1">IF(OR(CZ$9="×",CZ$110="×",CZ$110="△",CZ$65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1" s="29" t="str">
        <f ca="1">IF(OR(DA$9="×",DA$110="×",DA$110="△",DA$65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1" s="30" t="str">
        <f ca="1">IF(OR(DB$9="×",DB$110="×",DB$110="△",DB$65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1" s="29" t="str">
        <f ca="1">IF(OR(DC$9="×",DC$110="×",DC$110="△",DC$65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1" s="29" t="str">
        <f ca="1">IF(OR(DD$9="×",DD$110="×",DD$110="△",DD$65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1" s="37" t="str">
        <f ca="1">IF(OR(DE$9="×",DE$110="×",DE$110="△",DE$65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1" s="36" t="str">
        <f ca="1">IF(OR(DF$9="×",DF$110="×",DF$110="△",DF$65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1" s="29" t="str">
        <f ca="1">IF(OR(DG$9="×",DG$110="×",DG$110="△",DG$65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1" s="29" t="str">
        <f ca="1">IF(OR(DH$9="×",DH$110="×",DH$110="△",DH$65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1" s="29" t="str">
        <f ca="1">IF(OR(DI$9="×",DI$110="×",DI$110="△",DI$65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1" s="29" t="str">
        <f ca="1">IF(OR(DJ$9="×",DJ$110="×",DJ$110="△",DJ$65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1" s="29" t="str">
        <f ca="1">IF(OR(DK$9="×",DK$110="×",DK$110="△",DK$65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1" s="29" t="str">
        <f ca="1">IF(OR(DL$9="×",DL$110="×",DL$110="△",DL$65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1" s="29" t="str">
        <f ca="1">IF(OR(DM$9="×",DM$110="×",DM$110="△",DM$65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1" s="29" t="str">
        <f ca="1">IF(OR(DN$9="×",DN$110="×",DN$110="△",DN$65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1" s="28" t="str">
        <f ca="1">IF(OR(DO$9="×",DO$110="×",DO$110="△",DO$65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1" s="29" t="str">
        <f ca="1">IF(OR(DP$9="×",DP$110="×",DP$110="△",DP$65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1" s="29" t="str">
        <f ca="1">IF(OR(DQ$9="×",DQ$110="×",DQ$110="△",DQ$65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1" s="30" t="str">
        <f ca="1">IF(OR(DR$9="×",DR$110="×",DR$110="△",DR$65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71" s="29" t="str">
        <f ca="1">IF(OR(DS$9="×",DS$110="×",DS$110="△",DS$65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71" s="29" t="str">
        <f ca="1">IF(OR(DT$9="×",DT$110="×",DT$110="△",DT$65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71" s="29" t="str">
        <f ca="1">IF(OR(DU$9="×",DU$110="×",DU$110="△",DU$65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71" s="29" t="str">
        <f ca="1">IF(OR(DV$9="×",DV$110="×",DV$110="△",DV$65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71" s="28" t="str">
        <f ca="1">IF(OR(DW$9="×",DW$110="×",DW$110="△",DW$65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1" s="29" t="str">
        <f ca="1">IF(OR(DX$9="×",DX$110="×",DX$110="△",DX$65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1" s="29" t="str">
        <f ca="1">IF(OR(DY$9="×",DY$110="×",DY$110="△",DY$65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1" s="30" t="str">
        <f ca="1">IF(OR(DZ$9="×",DZ$110="×",DZ$110="△",DZ$65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1" s="29" t="str">
        <f ca="1">IF(OR(EA$9="×",EA$110="×",EA$110="△",EA$65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1" s="29" t="str">
        <f ca="1">IF(OR(EB$9="×",EB$110="×",EB$110="△",EB$65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1" s="37" t="str">
        <f ca="1">IF(OR(EC$9="×",EC$110="×",EC$110="△",EC$65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1" s="36" t="str">
        <f ca="1">IF(OR(ED$9="×",ED$110="×",ED$110="△",ED$65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1" s="29" t="str">
        <f ca="1">IF(OR(EE$9="×",EE$110="×",EE$110="△",EE$65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1" s="29" t="str">
        <f ca="1">IF(OR(EF$9="×",EF$110="×",EF$110="△",EF$65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1" s="29" t="str">
        <f ca="1">IF(OR(EG$9="×",EG$110="×",EG$110="△",EG$65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1" s="29" t="str">
        <f ca="1">IF(OR(EH$9="×",EH$110="×",EH$110="△",EH$65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1" s="29" t="str">
        <f ca="1">IF(OR(EI$9="×",EI$110="×",EI$110="△",EI$65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1" s="29" t="str">
        <f ca="1">IF(OR(EJ$9="×",EJ$110="×",EJ$110="△",EJ$65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1" s="29" t="str">
        <f ca="1">IF(OR(EK$9="×",EK$110="×",EK$110="△",EK$65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1" s="29" t="str">
        <f ca="1">IF(OR(EL$9="×",EL$110="×",EL$110="△",EL$65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1" s="28" t="str">
        <f ca="1">IF(OR(EM$9="×",EM$110="×",EM$110="△",EM$65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1" s="29" t="str">
        <f ca="1">IF(OR(EN$9="×",EN$110="×",EN$110="△",EN$65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1" s="29" t="str">
        <f ca="1">IF(OR(EO$9="×",EO$110="×",EO$110="△",EO$65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1" s="30" t="str">
        <f ca="1">IF(OR(EP$9="×",EP$110="×",EP$110="△",EP$65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1" s="29" t="str">
        <f ca="1">IF(OR(EQ$9="×",EQ$110="×",EQ$110="△",EQ$65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1" s="29" t="str">
        <f ca="1">IF(OR(ER$9="×",ER$110="×",ER$110="△",ER$65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1" s="29" t="str">
        <f ca="1">IF(OR(ES$9="×",ES$110="×",ES$110="△",ES$65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1" s="29" t="str">
        <f ca="1">IF(OR(ET$9="×",ET$110="×",ET$110="△",ET$65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1" s="28" t="str">
        <f ca="1">IF(OR(EU$9="×",EU$110="×",EU$110="△",EU$65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1" s="29" t="str">
        <f ca="1">IF(OR(EV$9="×",EV$110="×",EV$110="△",EV$65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1" s="29" t="str">
        <f ca="1">IF(OR(EW$9="×",EW$110="×",EW$110="△",EW$65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1" s="30" t="str">
        <f ca="1">IF(OR(EX$9="×",EX$110="×",EX$110="△",EX$65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1" s="29" t="str">
        <f ca="1">IF(OR(EY$9="×",EY$110="×",EY$110="△",EY$65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1" s="29" t="str">
        <f ca="1">IF(OR(EZ$9="×",EZ$110="×",EZ$110="△",EZ$65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1" s="37" t="str">
        <f ca="1">IF(OR(FA$9="×",FA$110="×",FA$110="△",FA$65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1" s="36" t="str">
        <f ca="1">IF(OR(FB$9="×",FB$110="×",FB$110="△",FB$65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1" s="29" t="str">
        <f ca="1">IF(OR(FC$9="×",FC$110="×",FC$110="△",FC$65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1" s="29" t="str">
        <f ca="1">IF(OR(FD$9="×",FD$110="×",FD$110="△",FD$65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1" s="29" t="str">
        <f ca="1">IF(OR(FE$9="×",FE$110="×",FE$110="△",FE$65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1" s="29" t="str">
        <f ca="1">IF(OR(FF$9="×",FF$110="×",FF$110="△",FF$65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1" s="29" t="str">
        <f ca="1">IF(OR(FG$9="×",FG$110="×",FG$110="△",FG$65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1" s="29" t="str">
        <f ca="1">IF(OR(FH$9="×",FH$110="×",FH$110="△",FH$65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1" s="29" t="str">
        <f ca="1">IF(OR(FI$9="×",FI$110="×",FI$110="△",FI$65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1" s="29" t="str">
        <f ca="1">IF(OR(FJ$9="×",FJ$110="×",FJ$110="△",FJ$65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1" s="28" t="str">
        <f ca="1">IF(OR(FK$9="×",FK$110="×",FK$110="△",FK$65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1" s="29" t="str">
        <f ca="1">IF(OR(FL$9="×",FL$110="×",FL$110="△",FL$65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1" s="29" t="str">
        <f ca="1">IF(OR(FM$9="×",FM$110="×",FM$110="△",FM$65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1" s="30" t="str">
        <f ca="1">IF(OR(FN$9="×",FN$110="×",FN$110="△",FN$65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1" s="29" t="str">
        <f ca="1">IF(OR(FO$9="×",FO$110="×",FO$110="△",FO$65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1" s="29" t="str">
        <f ca="1">IF(OR(FP$9="×",FP$110="×",FP$110="△",FP$65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1" s="29" t="str">
        <f ca="1">IF(OR(FQ$9="×",FQ$110="×",FQ$110="△",FQ$65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1" s="29" t="str">
        <f ca="1">IF(OR(FR$9="×",FR$110="×",FR$110="△",FR$65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1" s="28" t="str">
        <f ca="1">IF(OR(FS$9="×",FS$110="×",FS$110="△",FS$65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1" s="29" t="str">
        <f ca="1">IF(OR(FT$9="×",FT$110="×",FT$110="△",FT$65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1" s="29" t="str">
        <f ca="1">IF(OR(FU$9="×",FU$110="×",FU$110="△",FU$65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1" s="30" t="str">
        <f ca="1">IF(OR(FV$9="×",FV$110="×",FV$110="△",FV$65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1" s="29" t="str">
        <f ca="1">IF(OR(FW$9="×",FW$110="×",FW$110="△",FW$65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1" s="29" t="str">
        <f ca="1">IF(OR(FX$9="×",FX$110="×",FX$110="△",FX$65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1" s="37" t="str">
        <f ca="1">IF(OR(FY$9="×",FY$110="×",FY$110="△",FY$65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2" spans="1:181">
      <c r="A72" s="47"/>
      <c r="B72" s="79" t="s">
        <v>297</v>
      </c>
      <c r="C72" s="80"/>
      <c r="D72" s="11" t="s">
        <v>210</v>
      </c>
      <c r="E72" s="10" t="str">
        <f>INDEX(施設情報!$D$1:$D$1000,MATCH(D72,施設情報!$C$1:$C$1000,0))</f>
        <v>1</v>
      </c>
      <c r="F72" s="11"/>
      <c r="G72" s="8" t="str">
        <f t="shared" si="22"/>
        <v>061-46391</v>
      </c>
      <c r="H72" s="10" t="str">
        <f t="shared" si="23"/>
        <v>061-46392</v>
      </c>
      <c r="I72" s="10" t="str">
        <f t="shared" si="24"/>
        <v>061-46393</v>
      </c>
      <c r="J72" s="10" t="str">
        <f t="shared" si="25"/>
        <v>061-46394</v>
      </c>
      <c r="K72" s="10" t="str">
        <f t="shared" si="26"/>
        <v>061-46395</v>
      </c>
      <c r="L72" s="10" t="str">
        <f t="shared" si="27"/>
        <v>061-46396</v>
      </c>
      <c r="M72" s="10" t="str">
        <f t="shared" si="28"/>
        <v>061-46397</v>
      </c>
      <c r="N72"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2"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2"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2"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2"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2"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2"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2"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2"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2"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72"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72"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72"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72"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72"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72"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72"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72"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2"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2"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2"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2"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2"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2"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2"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2"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2"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2"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2"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2"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2"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2"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2"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2"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2"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2"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2"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2"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2"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2"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2"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2"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2"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2"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2"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2"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2"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2"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2"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2"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2"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2"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2"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2"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2"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2"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2"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2"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72"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72"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72"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72"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72"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72"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72"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72"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2"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2"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2"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2"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2"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2"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2"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2"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2"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2"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2"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2"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2"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2"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2"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2"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72"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72"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72"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72"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72"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72"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72"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72"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2"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2"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2"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2"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2"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2"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2"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2"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2"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2"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2"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2"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2"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2"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2"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2"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2"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2"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2"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72"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72"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72"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72"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72"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2"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2"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2"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2"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2"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2"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2"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2"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2"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2"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2"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2"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2"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2"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2"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2"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2"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2"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2"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2"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2"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2"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2"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2"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2"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2"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2"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2"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2"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2"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2"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2"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2"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2"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2"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2"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2"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2"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2"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2"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2"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2"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2"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2"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2"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2"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2"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2"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2"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2"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2"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2"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2"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2"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3" spans="1:181">
      <c r="A73" s="49"/>
      <c r="B73" s="79" t="s">
        <v>298</v>
      </c>
      <c r="C73" s="80"/>
      <c r="D73" s="11" t="s">
        <v>211</v>
      </c>
      <c r="E73" s="10" t="str">
        <f>INDEX(施設情報!$D$1:$D$1000,MATCH(D73,施設情報!$C$1:$C$1000,0))</f>
        <v>1</v>
      </c>
      <c r="F73" s="11"/>
      <c r="G73" s="35" t="str">
        <f t="shared" si="22"/>
        <v>062-46391</v>
      </c>
      <c r="H73" s="29" t="str">
        <f t="shared" si="23"/>
        <v>062-46392</v>
      </c>
      <c r="I73" s="29" t="str">
        <f t="shared" si="24"/>
        <v>062-46393</v>
      </c>
      <c r="J73" s="29" t="str">
        <f t="shared" si="25"/>
        <v>062-46394</v>
      </c>
      <c r="K73" s="29" t="str">
        <f t="shared" si="26"/>
        <v>062-46395</v>
      </c>
      <c r="L73" s="29" t="str">
        <f t="shared" si="27"/>
        <v>062-46396</v>
      </c>
      <c r="M73" s="29" t="str">
        <f t="shared" si="28"/>
        <v>062-46397</v>
      </c>
      <c r="N73"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3"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3"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3"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3"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3"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3"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3"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3"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3"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73"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73"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73"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73"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73"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73"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73"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73"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3"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3"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3"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3"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3"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3"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3"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3"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3"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3"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3"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3"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3"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3"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3"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3"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3"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3"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3"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3"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3"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3"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3"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3"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3"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3"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3"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3"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3"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3"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3"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3"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3"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3"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3"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3"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3"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3"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3"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3"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73"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73"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73"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73"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73"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73"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73"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73"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3"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3"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3"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3"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3"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3"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3"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3"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3"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3"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3"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3"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3"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3"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3"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3"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73"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73"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73"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73"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73"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73"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73"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73"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3"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3"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3"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3"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3"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3"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3"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3"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3"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3"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3"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3"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3"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3"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3"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3"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3"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3"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3"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73"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73"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73"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73"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73"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3"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3"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3"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3"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3"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3"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3"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3"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3"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3"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3"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3"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3"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3"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3"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3"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3"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3"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3"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3"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3"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3"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3"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3"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3"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3"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3"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3"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3"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3"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3"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3"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3"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3"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3"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3"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3"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3"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3"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3"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3"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3"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3"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3"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3"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3"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3"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3"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3"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3"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3"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3"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3"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3"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4" spans="1:181">
      <c r="A74" s="18" t="s">
        <v>126</v>
      </c>
      <c r="B74" s="13"/>
      <c r="C74" s="13"/>
      <c r="D74" s="11" t="s">
        <v>123</v>
      </c>
      <c r="E74" s="10"/>
      <c r="F74" s="11"/>
      <c r="G74" s="8"/>
      <c r="H74" s="10"/>
      <c r="I74" s="10"/>
      <c r="J74" s="10"/>
      <c r="K74" s="10"/>
      <c r="L74" s="10"/>
      <c r="M74" s="10"/>
      <c r="N74" s="36"/>
      <c r="O74" s="29"/>
      <c r="P74" s="29"/>
      <c r="Q74" s="29"/>
      <c r="R74" s="29"/>
      <c r="S74" s="29"/>
      <c r="T74" s="29"/>
      <c r="U74" s="29"/>
      <c r="V74" s="29"/>
      <c r="W74" s="28"/>
      <c r="X74" s="29"/>
      <c r="Y74" s="29"/>
      <c r="Z74" s="30"/>
      <c r="AA74" s="29"/>
      <c r="AB74" s="29"/>
      <c r="AC74" s="29"/>
      <c r="AD74" s="29"/>
      <c r="AE74" s="28"/>
      <c r="AF74" s="29"/>
      <c r="AG74" s="29"/>
      <c r="AH74" s="30"/>
      <c r="AI74" s="29"/>
      <c r="AJ74" s="29"/>
      <c r="AK74" s="37"/>
      <c r="AL74" s="36"/>
      <c r="AM74" s="29"/>
      <c r="AN74" s="29"/>
      <c r="AO74" s="29"/>
      <c r="AP74" s="29"/>
      <c r="AQ74" s="29"/>
      <c r="AR74" s="29"/>
      <c r="AS74" s="29"/>
      <c r="AT74" s="29"/>
      <c r="AU74" s="28"/>
      <c r="AV74" s="29"/>
      <c r="AW74" s="29"/>
      <c r="AX74" s="30"/>
      <c r="AY74" s="29"/>
      <c r="AZ74" s="29"/>
      <c r="BA74" s="29"/>
      <c r="BB74" s="29"/>
      <c r="BC74" s="28"/>
      <c r="BD74" s="29"/>
      <c r="BE74" s="29"/>
      <c r="BF74" s="30"/>
      <c r="BG74" s="29"/>
      <c r="BH74" s="29"/>
      <c r="BI74" s="37"/>
      <c r="BJ74" s="36"/>
      <c r="BK74" s="29"/>
      <c r="BL74" s="29"/>
      <c r="BM74" s="29"/>
      <c r="BN74" s="29"/>
      <c r="BO74" s="29"/>
      <c r="BP74" s="29"/>
      <c r="BQ74" s="29"/>
      <c r="BR74" s="29"/>
      <c r="BS74" s="28"/>
      <c r="BT74" s="29"/>
      <c r="BU74" s="29"/>
      <c r="BV74" s="30"/>
      <c r="BW74" s="29"/>
      <c r="BX74" s="29"/>
      <c r="BY74" s="29"/>
      <c r="BZ74" s="29"/>
      <c r="CA74" s="28"/>
      <c r="CB74" s="29"/>
      <c r="CC74" s="29"/>
      <c r="CD74" s="30"/>
      <c r="CE74" s="29"/>
      <c r="CF74" s="29"/>
      <c r="CG74" s="37"/>
      <c r="CH74" s="36"/>
      <c r="CI74" s="29"/>
      <c r="CJ74" s="29"/>
      <c r="CK74" s="29"/>
      <c r="CL74" s="29"/>
      <c r="CM74" s="29"/>
      <c r="CN74" s="29"/>
      <c r="CO74" s="29"/>
      <c r="CP74" s="29"/>
      <c r="CQ74" s="28"/>
      <c r="CR74" s="29"/>
      <c r="CS74" s="29"/>
      <c r="CT74" s="30"/>
      <c r="CU74" s="29"/>
      <c r="CV74" s="29"/>
      <c r="CW74" s="29"/>
      <c r="CX74" s="29"/>
      <c r="CY74" s="28"/>
      <c r="CZ74" s="29"/>
      <c r="DA74" s="29"/>
      <c r="DB74" s="30"/>
      <c r="DC74" s="29"/>
      <c r="DD74" s="29"/>
      <c r="DE74" s="37"/>
      <c r="DF74" s="36"/>
      <c r="DG74" s="29"/>
      <c r="DH74" s="29"/>
      <c r="DI74" s="29"/>
      <c r="DJ74" s="29"/>
      <c r="DK74" s="29"/>
      <c r="DL74" s="29"/>
      <c r="DM74" s="29"/>
      <c r="DN74" s="29"/>
      <c r="DO74" s="28"/>
      <c r="DP74" s="29"/>
      <c r="DQ74" s="29"/>
      <c r="DR74" s="30"/>
      <c r="DS74" s="29"/>
      <c r="DT74" s="29"/>
      <c r="DU74" s="29"/>
      <c r="DV74" s="29"/>
      <c r="DW74" s="28"/>
      <c r="DX74" s="29"/>
      <c r="DY74" s="29"/>
      <c r="DZ74" s="30"/>
      <c r="EA74" s="29"/>
      <c r="EB74" s="29"/>
      <c r="EC74" s="37"/>
      <c r="ED74" s="36"/>
      <c r="EE74" s="29"/>
      <c r="EF74" s="29"/>
      <c r="EG74" s="29"/>
      <c r="EH74" s="29"/>
      <c r="EI74" s="29"/>
      <c r="EJ74" s="29"/>
      <c r="EK74" s="29"/>
      <c r="EL74" s="29"/>
      <c r="EM74" s="28"/>
      <c r="EN74" s="29"/>
      <c r="EO74" s="29"/>
      <c r="EP74" s="30"/>
      <c r="EQ74" s="29"/>
      <c r="ER74" s="29"/>
      <c r="ES74" s="29"/>
      <c r="ET74" s="29"/>
      <c r="EU74" s="28"/>
      <c r="EV74" s="29"/>
      <c r="EW74" s="29"/>
      <c r="EX74" s="30"/>
      <c r="EY74" s="29"/>
      <c r="EZ74" s="29"/>
      <c r="FA74" s="37"/>
      <c r="FB74" s="36"/>
      <c r="FC74" s="29"/>
      <c r="FD74" s="29"/>
      <c r="FE74" s="29"/>
      <c r="FF74" s="29"/>
      <c r="FG74" s="29"/>
      <c r="FH74" s="29"/>
      <c r="FI74" s="29"/>
      <c r="FJ74" s="29"/>
      <c r="FK74" s="28"/>
      <c r="FL74" s="29"/>
      <c r="FM74" s="29"/>
      <c r="FN74" s="30"/>
      <c r="FO74" s="29"/>
      <c r="FP74" s="29"/>
      <c r="FQ74" s="29"/>
      <c r="FR74" s="29"/>
      <c r="FS74" s="28"/>
      <c r="FT74" s="29"/>
      <c r="FU74" s="29"/>
      <c r="FV74" s="30"/>
      <c r="FW74" s="29"/>
      <c r="FX74" s="29"/>
      <c r="FY74" s="37"/>
    </row>
    <row r="75" spans="1:181">
      <c r="A75" s="17"/>
      <c r="B75" s="81" t="s">
        <v>87</v>
      </c>
      <c r="C75" s="82"/>
      <c r="D75" s="11" t="s">
        <v>323</v>
      </c>
      <c r="E75" s="10" t="str">
        <f>INDEX(施設情報!$D$1:$D$1000,MATCH(D75,施設情報!$C$1:$C$1000,0))</f>
        <v>1</v>
      </c>
      <c r="F75" s="11"/>
      <c r="G75" s="8" t="str">
        <f t="shared" ref="G75:G105" si="29">$D75&amp;"-"&amp;$N$5</f>
        <v>063-46391</v>
      </c>
      <c r="H75" s="10" t="str">
        <f t="shared" ref="H75:H105" si="30">$D75&amp;"-"&amp;$AL$5</f>
        <v>063-46392</v>
      </c>
      <c r="I75" s="10" t="str">
        <f t="shared" ref="I75:I105" si="31">$D75&amp;"-"&amp;$BJ$5</f>
        <v>063-46393</v>
      </c>
      <c r="J75" s="10" t="str">
        <f t="shared" ref="J75:J107" si="32">$D75&amp;"-"&amp;$CH$5</f>
        <v>063-46394</v>
      </c>
      <c r="K75" s="10" t="str">
        <f t="shared" ref="K75:K107" si="33">$D75&amp;"-"&amp;$DF$5</f>
        <v>063-46395</v>
      </c>
      <c r="L75" s="10" t="str">
        <f t="shared" ref="L75:L107" si="34">$D75&amp;"-"&amp;$ED$5</f>
        <v>063-46396</v>
      </c>
      <c r="M75" s="10" t="str">
        <f t="shared" ref="M75:M107" si="35">$D75&amp;"-"&amp;$FB$5</f>
        <v>063-46397</v>
      </c>
      <c r="N75"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5"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5"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5"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5"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5"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5"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5"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5"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5"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75"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75"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75"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75"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75"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75"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75"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75"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5"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5"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5"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5"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5"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5"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5"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5"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5"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5"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5"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5"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5"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5"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5"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5"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5"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5"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5"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5"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5"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5"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5"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5"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5"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5"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5"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5"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5"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5"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5"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5"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5"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5"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5"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5"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5"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5"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5"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5"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75"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75"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75"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75"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75"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75"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75"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75"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5"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5"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5"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5"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5"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5"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5"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5"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5"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5"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5"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5"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5"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5"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5"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5"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75"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75"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75"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75"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75"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75"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75"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75"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5"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5"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5"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5"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5"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5"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5"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5"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5"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5"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5"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5"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5"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5"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5"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5"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5"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5"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5"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75"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75"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75"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75"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75"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5"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5"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5"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5"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5"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5"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5"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5"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5"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5"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5"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5"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5"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5"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5"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5"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5"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5"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5"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5"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5"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5"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5"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5"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5"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5"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5"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5"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5"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5"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5"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5"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5"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5"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5"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5"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5"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5"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5"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5"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5"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5"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5"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5"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5"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5"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5"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5"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5"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5"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5"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5"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5"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5"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6" spans="1:181">
      <c r="A76" s="17"/>
      <c r="B76" s="81" t="s">
        <v>88</v>
      </c>
      <c r="C76" s="82"/>
      <c r="D76" s="11" t="s">
        <v>213</v>
      </c>
      <c r="E76" s="10" t="str">
        <f>INDEX(施設情報!$D$1:$D$1000,MATCH(D76,施設情報!$C$1:$C$1000,0))</f>
        <v>1</v>
      </c>
      <c r="F76" s="11"/>
      <c r="G76" s="8" t="str">
        <f t="shared" si="29"/>
        <v>064-46391</v>
      </c>
      <c r="H76" s="10" t="str">
        <f t="shared" si="30"/>
        <v>064-46392</v>
      </c>
      <c r="I76" s="10" t="str">
        <f t="shared" si="31"/>
        <v>064-46393</v>
      </c>
      <c r="J76" s="10" t="str">
        <f t="shared" si="32"/>
        <v>064-46394</v>
      </c>
      <c r="K76" s="10" t="str">
        <f t="shared" si="33"/>
        <v>064-46395</v>
      </c>
      <c r="L76" s="10" t="str">
        <f t="shared" si="34"/>
        <v>064-46396</v>
      </c>
      <c r="M76" s="10" t="str">
        <f t="shared" si="35"/>
        <v>064-46397</v>
      </c>
      <c r="N76"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76"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76"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76"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76"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76"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76"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76"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76"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76"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76"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76"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76"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76"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76"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76"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76"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76"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76"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76"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76"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76"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76"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76"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76"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76"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76"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76"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76"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76"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76"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76"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76"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76"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76"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76"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76"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76"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76"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76"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76"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76"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76"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76"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76"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76"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76"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76"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76"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76"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76"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76"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76"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76"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76"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76"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76"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76"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76"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76"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76"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76"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76"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76"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76"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76"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76"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76"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76"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76"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76"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76"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76"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76"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76"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76"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76"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76"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76"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76"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76"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76"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76"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76"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76"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76"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76"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76"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76"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76"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76"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76"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76"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76"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76"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76"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76"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76"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76"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76"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76"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76"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76"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76"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76"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76"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76"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76"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76"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76"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76"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76"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76"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76"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76"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76"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76"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76"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76"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76"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76"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76"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76"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76"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76"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76"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76"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76"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76"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76"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76"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76"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76"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76"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76"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76"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76"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76"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76"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76"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76"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76"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76"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76"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76"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76"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76"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76"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76"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76"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76"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76"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76"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76"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76"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76"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76"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76"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76"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76"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76"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76"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76"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76"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76"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76"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76"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76"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77" spans="1:181">
      <c r="A77" s="17"/>
      <c r="B77" s="81" t="s">
        <v>84</v>
      </c>
      <c r="C77" s="82"/>
      <c r="D77" s="11" t="s">
        <v>214</v>
      </c>
      <c r="E77" s="10" t="str">
        <f>INDEX(施設情報!$D$1:$D$1000,MATCH(D77,施設情報!$C$1:$C$1000,0))</f>
        <v>1</v>
      </c>
      <c r="F77" s="11"/>
      <c r="G77" s="8" t="str">
        <f t="shared" si="29"/>
        <v>065-46391</v>
      </c>
      <c r="H77" s="10" t="str">
        <f t="shared" si="30"/>
        <v>065-46392</v>
      </c>
      <c r="I77" s="10" t="str">
        <f t="shared" si="31"/>
        <v>065-46393</v>
      </c>
      <c r="J77" s="10" t="str">
        <f t="shared" si="32"/>
        <v>065-46394</v>
      </c>
      <c r="K77" s="10" t="str">
        <f t="shared" si="33"/>
        <v>065-46395</v>
      </c>
      <c r="L77" s="10" t="str">
        <f t="shared" si="34"/>
        <v>065-46396</v>
      </c>
      <c r="M77" s="10" t="str">
        <f t="shared" si="35"/>
        <v>065-46397</v>
      </c>
      <c r="N77"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77"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77"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77"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77"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77"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77"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77"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77"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77"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77"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77"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77"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77"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77"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77"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77"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77"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77"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77"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77"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77"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77"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77"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77"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77"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77"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77"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77"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77"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77"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77"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77"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77"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77"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77"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77"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77"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77"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77"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77"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77"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77"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77"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77"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77"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77"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77"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77"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77"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77"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77"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77"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77"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77"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77"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77"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77"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77"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77"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77"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77"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77"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77"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77"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77"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77"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77"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77"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77"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77"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77"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77"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77"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77"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77"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77"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77"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77"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77"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77"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77"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77"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77"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77"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77"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77"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77"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77"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77"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77"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77"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77"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77"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77"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77"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77"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77"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77"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77"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77"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77"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77"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77"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77"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77"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77"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77"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77"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77"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77"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77"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77"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77"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77"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77"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77"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77"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77"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77"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77"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77"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77"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77"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77"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77"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77"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77"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77"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77"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77"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77"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77"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77"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77"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77"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77"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77"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77"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77"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77"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77"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77"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77"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77"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77"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77"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77"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77"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77"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77"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77"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77"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77"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77"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77"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77"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77"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77"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77"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77"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77"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77"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77"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77"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77"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77"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77"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78" spans="1:181">
      <c r="A78" s="17"/>
      <c r="B78" s="81" t="s">
        <v>85</v>
      </c>
      <c r="C78" s="82"/>
      <c r="D78" s="11" t="s">
        <v>215</v>
      </c>
      <c r="E78" s="10" t="str">
        <f>INDEX(施設情報!$D$1:$D$1000,MATCH(D78,施設情報!$C$1:$C$1000,0))</f>
        <v>1</v>
      </c>
      <c r="F78" s="11"/>
      <c r="G78" s="8" t="str">
        <f t="shared" si="29"/>
        <v>066-46391</v>
      </c>
      <c r="H78" s="10" t="str">
        <f t="shared" si="30"/>
        <v>066-46392</v>
      </c>
      <c r="I78" s="10" t="str">
        <f t="shared" si="31"/>
        <v>066-46393</v>
      </c>
      <c r="J78" s="10" t="str">
        <f t="shared" si="32"/>
        <v>066-46394</v>
      </c>
      <c r="K78" s="10" t="str">
        <f t="shared" si="33"/>
        <v>066-46395</v>
      </c>
      <c r="L78" s="10" t="str">
        <f t="shared" si="34"/>
        <v>066-46396</v>
      </c>
      <c r="M78" s="10" t="str">
        <f t="shared" si="35"/>
        <v>066-46397</v>
      </c>
      <c r="N78"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$142="×",N$110="△"),"△","〇")))</f>
        <v>△</v>
      </c>
      <c r="O78"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$142="×",O$110="△"),"△","〇")))</f>
        <v>△</v>
      </c>
      <c r="P78"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$142="×",P$110="△"),"△","〇")))</f>
        <v>△</v>
      </c>
      <c r="Q78"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$142="×",Q$110="△"),"△","〇")))</f>
        <v>△</v>
      </c>
      <c r="R78"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$142="×",R$110="△"),"△","〇")))</f>
        <v>△</v>
      </c>
      <c r="S78"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$142="×",S$110="△"),"△","〇")))</f>
        <v>△</v>
      </c>
      <c r="T78"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$142="×",T$110="△"),"△","〇")))</f>
        <v>△</v>
      </c>
      <c r="U78"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$142="×",U$110="△"),"△","〇")))</f>
        <v>×</v>
      </c>
      <c r="V78"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$142="×",V$110="△"),"△","〇")))</f>
        <v>×</v>
      </c>
      <c r="W78"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$142="×",W$110="△"),"△","〇")))</f>
        <v>×</v>
      </c>
      <c r="X78"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$142="×",X$110="△"),"△","〇")))</f>
        <v>×</v>
      </c>
      <c r="Y78"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$142="×",Y$110="△"),"△","〇")))</f>
        <v>×</v>
      </c>
      <c r="Z78"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$142="×",Z$110="△"),"△","〇")))</f>
        <v>×</v>
      </c>
      <c r="AA78"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$142="×",AA$110="△"),"△","〇")))</f>
        <v>×</v>
      </c>
      <c r="AB78"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$142="×",AB$110="△"),"△","〇")))</f>
        <v>×</v>
      </c>
      <c r="AC78"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$142="×",AC$110="△"),"△","〇")))</f>
        <v>×</v>
      </c>
      <c r="AD78"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$142="×",AD$110="△"),"△","〇")))</f>
        <v>×</v>
      </c>
      <c r="AE78"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$142="×",AE$110="△"),"△","〇")))</f>
        <v>×</v>
      </c>
      <c r="AF78"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$142="×",AF$110="△"),"△","〇")))</f>
        <v>×</v>
      </c>
      <c r="AG78"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$142="×",AG$110="△"),"△","〇")))</f>
        <v>×</v>
      </c>
      <c r="AH78"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$142="×",AH$110="△"),"△","〇")))</f>
        <v>×</v>
      </c>
      <c r="AI78"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$142="×",AI$110="△"),"△","〇")))</f>
        <v>△</v>
      </c>
      <c r="AJ78"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$142="×",AJ$110="△"),"△","〇")))</f>
        <v>△</v>
      </c>
      <c r="AK78"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$142="×",AK$110="△"),"△","〇")))</f>
        <v>△</v>
      </c>
      <c r="AL78"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$142="×",AL$110="△"),"△","〇")))</f>
        <v>△</v>
      </c>
      <c r="AM78"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$142="×",AM$110="△"),"△","〇")))</f>
        <v>△</v>
      </c>
      <c r="AN78"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$142="×",AN$110="△"),"△","〇")))</f>
        <v>△</v>
      </c>
      <c r="AO78"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$142="×",AO$110="△"),"△","〇")))</f>
        <v>△</v>
      </c>
      <c r="AP78"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$142="×",AP$110="△"),"△","〇")))</f>
        <v>△</v>
      </c>
      <c r="AQ78"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$142="×",AQ$110="△"),"△","〇")))</f>
        <v>△</v>
      </c>
      <c r="AR78"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$142="×",AR$110="△"),"△","〇")))</f>
        <v>△</v>
      </c>
      <c r="AS78"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$142="×",AS$110="△"),"△","〇")))</f>
        <v>×</v>
      </c>
      <c r="AT78"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$142="×",AT$110="△"),"△","〇")))</f>
        <v>×</v>
      </c>
      <c r="AU78"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$142="×",AU$110="△"),"△","〇")))</f>
        <v>×</v>
      </c>
      <c r="AV78"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$142="×",AV$110="△"),"△","〇")))</f>
        <v>×</v>
      </c>
      <c r="AW78"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$142="×",AW$110="△"),"△","〇")))</f>
        <v>×</v>
      </c>
      <c r="AX78"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$142="×",AX$110="△"),"△","〇")))</f>
        <v>×</v>
      </c>
      <c r="AY78"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$142="×",AY$110="△"),"△","〇")))</f>
        <v>×</v>
      </c>
      <c r="AZ78"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$142="×",AZ$110="△"),"△","〇")))</f>
        <v>×</v>
      </c>
      <c r="BA78"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$142="×",BA$110="△"),"△","〇")))</f>
        <v>×</v>
      </c>
      <c r="BB78"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$142="×",BB$110="△"),"△","〇")))</f>
        <v>×</v>
      </c>
      <c r="BC78"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$142="×",BC$110="△"),"△","〇")))</f>
        <v>×</v>
      </c>
      <c r="BD78"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$142="×",BD$110="△"),"△","〇")))</f>
        <v>×</v>
      </c>
      <c r="BE78"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$142="×",BE$110="△"),"△","〇")))</f>
        <v>×</v>
      </c>
      <c r="BF78"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$142="×",BF$110="△"),"△","〇")))</f>
        <v>×</v>
      </c>
      <c r="BG78"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$142="×",BG$110="△"),"△","〇")))</f>
        <v>△</v>
      </c>
      <c r="BH78"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$142="×",BH$110="△"),"△","〇")))</f>
        <v>△</v>
      </c>
      <c r="BI78"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$142="×",BI$110="△"),"△","〇")))</f>
        <v>△</v>
      </c>
      <c r="BJ78"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$142="×",BJ$110="△"),"△","〇")))</f>
        <v>△</v>
      </c>
      <c r="BK78"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$142="×",BK$110="△"),"△","〇")))</f>
        <v>△</v>
      </c>
      <c r="BL78"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$142="×",BL$110="△"),"△","〇")))</f>
        <v>△</v>
      </c>
      <c r="BM78"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$142="×",BM$110="△"),"△","〇")))</f>
        <v>△</v>
      </c>
      <c r="BN78"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$142="×",BN$110="△"),"△","〇")))</f>
        <v>△</v>
      </c>
      <c r="BO78"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$142="×",BO$110="△"),"△","〇")))</f>
        <v>△</v>
      </c>
      <c r="BP78"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$142="×",BP$110="△"),"△","〇")))</f>
        <v>△</v>
      </c>
      <c r="BQ78"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$142="×",BQ$110="△"),"△","〇")))</f>
        <v>×</v>
      </c>
      <c r="BR78"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$142="×",BR$110="△"),"△","〇")))</f>
        <v>×</v>
      </c>
      <c r="BS78"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$142="×",BS$110="△"),"△","〇")))</f>
        <v>×</v>
      </c>
      <c r="BT78"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$142="×",BT$110="△"),"△","〇")))</f>
        <v>×</v>
      </c>
      <c r="BU78"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$142="×",BU$110="△"),"△","〇")))</f>
        <v>×</v>
      </c>
      <c r="BV78"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$142="×",BV$110="△"),"△","〇")))</f>
        <v>×</v>
      </c>
      <c r="BW78"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$142="×",BW$110="△"),"△","〇")))</f>
        <v>×</v>
      </c>
      <c r="BX78"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$142="×",BX$110="△"),"△","〇")))</f>
        <v>×</v>
      </c>
      <c r="BY78"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$142="×",BY$110="△"),"△","〇")))</f>
        <v>×</v>
      </c>
      <c r="BZ78"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$142="×",BZ$110="△"),"△","〇")))</f>
        <v>×</v>
      </c>
      <c r="CA78"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$142="×",CA$110="△"),"△","〇")))</f>
        <v>×</v>
      </c>
      <c r="CB78"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$142="×",CB$110="△"),"△","〇")))</f>
        <v>×</v>
      </c>
      <c r="CC78"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$142="×",CC$110="△"),"△","〇")))</f>
        <v>×</v>
      </c>
      <c r="CD78"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$142="×",CD$110="△"),"△","〇")))</f>
        <v>×</v>
      </c>
      <c r="CE78"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$142="×",CE$110="△"),"△","〇")))</f>
        <v>△</v>
      </c>
      <c r="CF78"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$142="×",CF$110="△"),"△","〇")))</f>
        <v>△</v>
      </c>
      <c r="CG78"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$142="×",CG$110="△"),"△","〇")))</f>
        <v>△</v>
      </c>
      <c r="CH78"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$142="×",CH$110="△"),"△","〇")))</f>
        <v>△</v>
      </c>
      <c r="CI78"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$142="×",CI$110="△"),"△","〇")))</f>
        <v>△</v>
      </c>
      <c r="CJ78"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$142="×",CJ$110="△"),"△","〇")))</f>
        <v>△</v>
      </c>
      <c r="CK78"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$142="×",CK$110="△"),"△","〇")))</f>
        <v>△</v>
      </c>
      <c r="CL78"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$142="×",CL$110="△"),"△","〇")))</f>
        <v>△</v>
      </c>
      <c r="CM78"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$142="×",CM$110="△"),"△","〇")))</f>
        <v>△</v>
      </c>
      <c r="CN78"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$142="×",CN$110="△"),"△","〇")))</f>
        <v>△</v>
      </c>
      <c r="CO78"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$142="×",CO$110="△"),"△","〇")))</f>
        <v>×</v>
      </c>
      <c r="CP78"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$142="×",CP$110="△"),"△","〇")))</f>
        <v>×</v>
      </c>
      <c r="CQ78"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$142="×",CQ$110="△"),"△","〇")))</f>
        <v>×</v>
      </c>
      <c r="CR78"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$142="×",CR$110="△"),"△","〇")))</f>
        <v>×</v>
      </c>
      <c r="CS78"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$142="×",CS$110="△"),"△","〇")))</f>
        <v>×</v>
      </c>
      <c r="CT78"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$142="×",CT$110="△"),"△","〇")))</f>
        <v>×</v>
      </c>
      <c r="CU78"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$142="×",CU$110="△"),"△","〇")))</f>
        <v>×</v>
      </c>
      <c r="CV78"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$142="×",CV$110="△"),"△","〇")))</f>
        <v>×</v>
      </c>
      <c r="CW78"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$142="×",CW$110="△"),"△","〇")))</f>
        <v>×</v>
      </c>
      <c r="CX78"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$142="×",CX$110="△"),"△","〇")))</f>
        <v>×</v>
      </c>
      <c r="CY78"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$142="×",CY$110="△"),"△","〇")))</f>
        <v>×</v>
      </c>
      <c r="CZ78"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$142="×",CZ$110="△"),"△","〇")))</f>
        <v>×</v>
      </c>
      <c r="DA78"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$142="×",DA$110="△"),"△","〇")))</f>
        <v>×</v>
      </c>
      <c r="DB78"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$142="×",DB$110="△"),"△","〇")))</f>
        <v>×</v>
      </c>
      <c r="DC78"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$142="×",DC$110="△"),"△","〇")))</f>
        <v>△</v>
      </c>
      <c r="DD78"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$142="×",DD$110="△"),"△","〇")))</f>
        <v>△</v>
      </c>
      <c r="DE78"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$142="×",DE$110="△"),"△","〇")))</f>
        <v>△</v>
      </c>
      <c r="DF78"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$142="×",DF$110="△"),"△","〇")))</f>
        <v>△</v>
      </c>
      <c r="DG78"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$142="×",DG$110="△"),"△","〇")))</f>
        <v>△</v>
      </c>
      <c r="DH78"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$142="×",DH$110="△"),"△","〇")))</f>
        <v>△</v>
      </c>
      <c r="DI78"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$142="×",DI$110="△"),"△","〇")))</f>
        <v>△</v>
      </c>
      <c r="DJ78"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$142="×",DJ$110="△"),"△","〇")))</f>
        <v>△</v>
      </c>
      <c r="DK78"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$142="×",DK$110="△"),"△","〇")))</f>
        <v>△</v>
      </c>
      <c r="DL78"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$142="×",DL$110="△"),"△","〇")))</f>
        <v>△</v>
      </c>
      <c r="DM78"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$142="×",DM$110="△"),"△","〇")))</f>
        <v>×</v>
      </c>
      <c r="DN78"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$142="×",DN$110="△"),"△","〇")))</f>
        <v>×</v>
      </c>
      <c r="DO78"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$142="×",DO$110="△"),"△","〇")))</f>
        <v>×</v>
      </c>
      <c r="DP78"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$142="×",DP$110="△"),"△","〇")))</f>
        <v>×</v>
      </c>
      <c r="DQ78"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$142="×",DQ$110="△"),"△","〇")))</f>
        <v>×</v>
      </c>
      <c r="DR78"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$142="×",DR$110="△"),"△","〇")))</f>
        <v>×</v>
      </c>
      <c r="DS78"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$142="×",DS$110="△"),"△","〇")))</f>
        <v>×</v>
      </c>
      <c r="DT78"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$142="×",DT$110="△"),"△","〇")))</f>
        <v>×</v>
      </c>
      <c r="DU78"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$142="×",DU$110="△"),"△","〇")))</f>
        <v>×</v>
      </c>
      <c r="DV78"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$142="×",DV$110="△"),"△","〇")))</f>
        <v>×</v>
      </c>
      <c r="DW78"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$142="×",DW$110="△"),"△","〇")))</f>
        <v>×</v>
      </c>
      <c r="DX78"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$142="×",DX$110="△"),"△","〇")))</f>
        <v>×</v>
      </c>
      <c r="DY78"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$142="×",DY$110="△"),"△","〇")))</f>
        <v>×</v>
      </c>
      <c r="DZ78"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$142="×",DZ$110="△"),"△","〇")))</f>
        <v>×</v>
      </c>
      <c r="EA78"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$142="×",EA$110="△"),"△","〇")))</f>
        <v>△</v>
      </c>
      <c r="EB78"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$142="×",EB$110="△"),"△","〇")))</f>
        <v>△</v>
      </c>
      <c r="EC78"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$142="×",EC$110="△"),"△","〇")))</f>
        <v>△</v>
      </c>
      <c r="ED78"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$142="×",ED$110="△"),"△","〇")))</f>
        <v>×</v>
      </c>
      <c r="EE78"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$142="×",EE$110="△"),"△","〇")))</f>
        <v>×</v>
      </c>
      <c r="EF78"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$142="×",EF$110="△"),"△","〇")))</f>
        <v>×</v>
      </c>
      <c r="EG78"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$142="×",EG$110="△"),"△","〇")))</f>
        <v>×</v>
      </c>
      <c r="EH78"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$142="×",EH$110="△"),"△","〇")))</f>
        <v>×</v>
      </c>
      <c r="EI78"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$142="×",EI$110="△"),"△","〇")))</f>
        <v>×</v>
      </c>
      <c r="EJ78"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$142="×",EJ$110="△"),"△","〇")))</f>
        <v>×</v>
      </c>
      <c r="EK78"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$142="×",EK$110="△"),"△","〇")))</f>
        <v>×</v>
      </c>
      <c r="EL78"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$142="×",EL$110="△"),"△","〇")))</f>
        <v>×</v>
      </c>
      <c r="EM78"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$142="×",EM$110="△"),"△","〇")))</f>
        <v>×</v>
      </c>
      <c r="EN78"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$142="×",EN$110="△"),"△","〇")))</f>
        <v>×</v>
      </c>
      <c r="EO78"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$142="×",EO$110="△"),"△","〇")))</f>
        <v>×</v>
      </c>
      <c r="EP78"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$142="×",EP$110="△"),"△","〇")))</f>
        <v>×</v>
      </c>
      <c r="EQ78"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$142="×",EQ$110="△"),"△","〇")))</f>
        <v>×</v>
      </c>
      <c r="ER78"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$142="×",ER$110="△"),"△","〇")))</f>
        <v>×</v>
      </c>
      <c r="ES78"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$142="×",ES$110="△"),"△","〇")))</f>
        <v>×</v>
      </c>
      <c r="ET78"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$142="×",ET$110="△"),"△","〇")))</f>
        <v>×</v>
      </c>
      <c r="EU78"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$142="×",EU$110="△"),"△","〇")))</f>
        <v>×</v>
      </c>
      <c r="EV78"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$142="×",EV$110="△"),"△","〇")))</f>
        <v>×</v>
      </c>
      <c r="EW78"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$142="×",EW$110="△"),"△","〇")))</f>
        <v>×</v>
      </c>
      <c r="EX78"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$142="×",EX$110="△"),"△","〇")))</f>
        <v>×</v>
      </c>
      <c r="EY78"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$142="×",EY$110="△"),"△","〇")))</f>
        <v>×</v>
      </c>
      <c r="EZ78"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$142="×",EZ$110="△"),"△","〇")))</f>
        <v>×</v>
      </c>
      <c r="FA78"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$142="×",FA$110="△"),"△","〇")))</f>
        <v>×</v>
      </c>
      <c r="FB78"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$142="×",FB$110="△"),"△","〇")))</f>
        <v>×</v>
      </c>
      <c r="FC78"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$142="×",FC$110="△"),"△","〇")))</f>
        <v>×</v>
      </c>
      <c r="FD78"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$142="×",FD$110="△"),"△","〇")))</f>
        <v>×</v>
      </c>
      <c r="FE78"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$142="×",FE$110="△"),"△","〇")))</f>
        <v>×</v>
      </c>
      <c r="FF78"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$142="×",FF$110="△"),"△","〇")))</f>
        <v>×</v>
      </c>
      <c r="FG78"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$142="×",FG$110="△"),"△","〇")))</f>
        <v>×</v>
      </c>
      <c r="FH78"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$142="×",FH$110="△"),"△","〇")))</f>
        <v>×</v>
      </c>
      <c r="FI78"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$142="×",FI$110="△"),"△","〇")))</f>
        <v>×</v>
      </c>
      <c r="FJ78"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$142="×",FJ$110="△"),"△","〇")))</f>
        <v>×</v>
      </c>
      <c r="FK78"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$142="×",FK$110="△"),"△","〇")))</f>
        <v>×</v>
      </c>
      <c r="FL78"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$142="×",FL$110="△"),"△","〇")))</f>
        <v>×</v>
      </c>
      <c r="FM78"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$142="×",FM$110="△"),"△","〇")))</f>
        <v>×</v>
      </c>
      <c r="FN78"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$142="×",FN$110="△"),"△","〇")))</f>
        <v>×</v>
      </c>
      <c r="FO78"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$142="×",FO$110="△"),"△","〇")))</f>
        <v>×</v>
      </c>
      <c r="FP78"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$142="×",FP$110="△"),"△","〇")))</f>
        <v>×</v>
      </c>
      <c r="FQ78"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$142="×",FQ$110="△"),"△","〇")))</f>
        <v>×</v>
      </c>
      <c r="FR78"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$142="×",FR$110="△"),"△","〇")))</f>
        <v>×</v>
      </c>
      <c r="FS78"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$142="×",FS$110="△"),"△","〇")))</f>
        <v>×</v>
      </c>
      <c r="FT78"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$142="×",FT$110="△"),"△","〇")))</f>
        <v>×</v>
      </c>
      <c r="FU78"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$142="×",FU$110="△"),"△","〇")))</f>
        <v>×</v>
      </c>
      <c r="FV78"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$142="×",FV$110="△"),"△","〇")))</f>
        <v>×</v>
      </c>
      <c r="FW78"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$142="×",FW$110="△"),"△","〇")))</f>
        <v>×</v>
      </c>
      <c r="FX78"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$142="×",FX$110="△"),"△","〇")))</f>
        <v>×</v>
      </c>
      <c r="FY78"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$142="×",FY$110="△"),"△","〇")))</f>
        <v>×</v>
      </c>
    </row>
    <row r="79" spans="1:181">
      <c r="A79" s="17"/>
      <c r="B79" s="81" t="s">
        <v>83</v>
      </c>
      <c r="C79" s="82"/>
      <c r="D79" s="11" t="s">
        <v>216</v>
      </c>
      <c r="E79" s="10" t="str">
        <f>INDEX(施設情報!$D$1:$D$1000,MATCH(D79,施設情報!$C$1:$C$1000,0))</f>
        <v>1</v>
      </c>
      <c r="F79" s="11"/>
      <c r="G79" s="8" t="str">
        <f t="shared" si="29"/>
        <v>067-46391</v>
      </c>
      <c r="H79" s="10" t="str">
        <f t="shared" si="30"/>
        <v>067-46392</v>
      </c>
      <c r="I79" s="10" t="str">
        <f t="shared" si="31"/>
        <v>067-46393</v>
      </c>
      <c r="J79" s="10" t="str">
        <f t="shared" si="32"/>
        <v>067-46394</v>
      </c>
      <c r="K79" s="10" t="str">
        <f t="shared" si="33"/>
        <v>067-46395</v>
      </c>
      <c r="L79" s="10" t="str">
        <f t="shared" si="34"/>
        <v>067-46396</v>
      </c>
      <c r="M79" s="10" t="str">
        <f t="shared" si="35"/>
        <v>067-46397</v>
      </c>
      <c r="N79"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$142="×",N$110="△"),"△","〇")))</f>
        <v>△</v>
      </c>
      <c r="O79"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$142="×",O$110="△"),"△","〇")))</f>
        <v>△</v>
      </c>
      <c r="P79"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$142="×",P$110="△"),"△","〇")))</f>
        <v>△</v>
      </c>
      <c r="Q79"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$142="×",Q$110="△"),"△","〇")))</f>
        <v>△</v>
      </c>
      <c r="R79"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$142="×",R$110="△"),"△","〇")))</f>
        <v>△</v>
      </c>
      <c r="S79"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$142="×",S$110="△"),"△","〇")))</f>
        <v>△</v>
      </c>
      <c r="T79"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$142="×",T$110="△"),"△","〇")))</f>
        <v>△</v>
      </c>
      <c r="U79"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$142="×",U$110="△"),"△","〇")))</f>
        <v>×</v>
      </c>
      <c r="V79"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$142="×",V$110="△"),"△","〇")))</f>
        <v>×</v>
      </c>
      <c r="W79"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$142="×",W$110="△"),"△","〇")))</f>
        <v>×</v>
      </c>
      <c r="X79"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$142="×",X$110="△"),"△","〇")))</f>
        <v>×</v>
      </c>
      <c r="Y79"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$142="×",Y$110="△"),"△","〇")))</f>
        <v>×</v>
      </c>
      <c r="Z79"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$142="×",Z$110="△"),"△","〇")))</f>
        <v>×</v>
      </c>
      <c r="AA79"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$142="×",AA$110="△"),"△","〇")))</f>
        <v>×</v>
      </c>
      <c r="AB79"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$142="×",AB$110="△"),"△","〇")))</f>
        <v>×</v>
      </c>
      <c r="AC79"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$142="×",AC$110="△"),"△","〇")))</f>
        <v>×</v>
      </c>
      <c r="AD79"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$142="×",AD$110="△"),"△","〇")))</f>
        <v>×</v>
      </c>
      <c r="AE79"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$142="×",AE$110="△"),"△","〇")))</f>
        <v>×</v>
      </c>
      <c r="AF79"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$142="×",AF$110="△"),"△","〇")))</f>
        <v>×</v>
      </c>
      <c r="AG79"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$142="×",AG$110="△"),"△","〇")))</f>
        <v>×</v>
      </c>
      <c r="AH79"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$142="×",AH$110="△"),"△","〇")))</f>
        <v>×</v>
      </c>
      <c r="AI79"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$142="×",AI$110="△"),"△","〇")))</f>
        <v>△</v>
      </c>
      <c r="AJ79"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$142="×",AJ$110="△"),"△","〇")))</f>
        <v>△</v>
      </c>
      <c r="AK79"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$142="×",AK$110="△"),"△","〇")))</f>
        <v>△</v>
      </c>
      <c r="AL79"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$142="×",AL$110="△"),"△","〇")))</f>
        <v>△</v>
      </c>
      <c r="AM79"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$142="×",AM$110="△"),"△","〇")))</f>
        <v>△</v>
      </c>
      <c r="AN79"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$142="×",AN$110="△"),"△","〇")))</f>
        <v>△</v>
      </c>
      <c r="AO79"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$142="×",AO$110="△"),"△","〇")))</f>
        <v>△</v>
      </c>
      <c r="AP79"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$142="×",AP$110="△"),"△","〇")))</f>
        <v>△</v>
      </c>
      <c r="AQ79"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$142="×",AQ$110="△"),"△","〇")))</f>
        <v>△</v>
      </c>
      <c r="AR79"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$142="×",AR$110="△"),"△","〇")))</f>
        <v>△</v>
      </c>
      <c r="AS79"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$142="×",AS$110="△"),"△","〇")))</f>
        <v>×</v>
      </c>
      <c r="AT79"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$142="×",AT$110="△"),"△","〇")))</f>
        <v>×</v>
      </c>
      <c r="AU79"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$142="×",AU$110="△"),"△","〇")))</f>
        <v>×</v>
      </c>
      <c r="AV79"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$142="×",AV$110="△"),"△","〇")))</f>
        <v>×</v>
      </c>
      <c r="AW79"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$142="×",AW$110="△"),"△","〇")))</f>
        <v>×</v>
      </c>
      <c r="AX79"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$142="×",AX$110="△"),"△","〇")))</f>
        <v>×</v>
      </c>
      <c r="AY79"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$142="×",AY$110="△"),"△","〇")))</f>
        <v>×</v>
      </c>
      <c r="AZ79"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$142="×",AZ$110="△"),"△","〇")))</f>
        <v>×</v>
      </c>
      <c r="BA79"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$142="×",BA$110="△"),"△","〇")))</f>
        <v>×</v>
      </c>
      <c r="BB79"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$142="×",BB$110="△"),"△","〇")))</f>
        <v>×</v>
      </c>
      <c r="BC79"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$142="×",BC$110="△"),"△","〇")))</f>
        <v>×</v>
      </c>
      <c r="BD79"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$142="×",BD$110="△"),"△","〇")))</f>
        <v>×</v>
      </c>
      <c r="BE79"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$142="×",BE$110="△"),"△","〇")))</f>
        <v>×</v>
      </c>
      <c r="BF79"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$142="×",BF$110="△"),"△","〇")))</f>
        <v>×</v>
      </c>
      <c r="BG79"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$142="×",BG$110="△"),"△","〇")))</f>
        <v>△</v>
      </c>
      <c r="BH79"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$142="×",BH$110="△"),"△","〇")))</f>
        <v>△</v>
      </c>
      <c r="BI79"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$142="×",BI$110="△"),"△","〇")))</f>
        <v>△</v>
      </c>
      <c r="BJ79"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$142="×",BJ$110="△"),"△","〇")))</f>
        <v>△</v>
      </c>
      <c r="BK79"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$142="×",BK$110="△"),"△","〇")))</f>
        <v>△</v>
      </c>
      <c r="BL79"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$142="×",BL$110="△"),"△","〇")))</f>
        <v>△</v>
      </c>
      <c r="BM79"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$142="×",BM$110="△"),"△","〇")))</f>
        <v>△</v>
      </c>
      <c r="BN79"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$142="×",BN$110="△"),"△","〇")))</f>
        <v>△</v>
      </c>
      <c r="BO79"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$142="×",BO$110="△"),"△","〇")))</f>
        <v>△</v>
      </c>
      <c r="BP79"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$142="×",BP$110="△"),"△","〇")))</f>
        <v>△</v>
      </c>
      <c r="BQ79"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$142="×",BQ$110="△"),"△","〇")))</f>
        <v>×</v>
      </c>
      <c r="BR79"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$142="×",BR$110="△"),"△","〇")))</f>
        <v>×</v>
      </c>
      <c r="BS79"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$142="×",BS$110="△"),"△","〇")))</f>
        <v>×</v>
      </c>
      <c r="BT79"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$142="×",BT$110="△"),"△","〇")))</f>
        <v>×</v>
      </c>
      <c r="BU79"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$142="×",BU$110="△"),"△","〇")))</f>
        <v>×</v>
      </c>
      <c r="BV79"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$142="×",BV$110="△"),"△","〇")))</f>
        <v>×</v>
      </c>
      <c r="BW79"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$142="×",BW$110="△"),"△","〇")))</f>
        <v>×</v>
      </c>
      <c r="BX79"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$142="×",BX$110="△"),"△","〇")))</f>
        <v>×</v>
      </c>
      <c r="BY79"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$142="×",BY$110="△"),"△","〇")))</f>
        <v>×</v>
      </c>
      <c r="BZ79"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$142="×",BZ$110="△"),"△","〇")))</f>
        <v>×</v>
      </c>
      <c r="CA79"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$142="×",CA$110="△"),"△","〇")))</f>
        <v>×</v>
      </c>
      <c r="CB79"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$142="×",CB$110="△"),"△","〇")))</f>
        <v>×</v>
      </c>
      <c r="CC79"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$142="×",CC$110="△"),"△","〇")))</f>
        <v>×</v>
      </c>
      <c r="CD79"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$142="×",CD$110="△"),"△","〇")))</f>
        <v>×</v>
      </c>
      <c r="CE79"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$142="×",CE$110="△"),"△","〇")))</f>
        <v>△</v>
      </c>
      <c r="CF79"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$142="×",CF$110="△"),"△","〇")))</f>
        <v>△</v>
      </c>
      <c r="CG79"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$142="×",CG$110="△"),"△","〇")))</f>
        <v>△</v>
      </c>
      <c r="CH79"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$142="×",CH$110="△"),"△","〇")))</f>
        <v>△</v>
      </c>
      <c r="CI79"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$142="×",CI$110="△"),"△","〇")))</f>
        <v>△</v>
      </c>
      <c r="CJ79"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$142="×",CJ$110="△"),"△","〇")))</f>
        <v>△</v>
      </c>
      <c r="CK79"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$142="×",CK$110="△"),"△","〇")))</f>
        <v>△</v>
      </c>
      <c r="CL79"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$142="×",CL$110="△"),"△","〇")))</f>
        <v>△</v>
      </c>
      <c r="CM79"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$142="×",CM$110="△"),"△","〇")))</f>
        <v>△</v>
      </c>
      <c r="CN79"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$142="×",CN$110="△"),"△","〇")))</f>
        <v>△</v>
      </c>
      <c r="CO79"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$142="×",CO$110="△"),"△","〇")))</f>
        <v>×</v>
      </c>
      <c r="CP79"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$142="×",CP$110="△"),"△","〇")))</f>
        <v>×</v>
      </c>
      <c r="CQ79"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$142="×",CQ$110="△"),"△","〇")))</f>
        <v>×</v>
      </c>
      <c r="CR79"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$142="×",CR$110="△"),"△","〇")))</f>
        <v>×</v>
      </c>
      <c r="CS79"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$142="×",CS$110="△"),"△","〇")))</f>
        <v>×</v>
      </c>
      <c r="CT79"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$142="×",CT$110="△"),"△","〇")))</f>
        <v>×</v>
      </c>
      <c r="CU79"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$142="×",CU$110="△"),"△","〇")))</f>
        <v>×</v>
      </c>
      <c r="CV79"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$142="×",CV$110="△"),"△","〇")))</f>
        <v>×</v>
      </c>
      <c r="CW79"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$142="×",CW$110="△"),"△","〇")))</f>
        <v>×</v>
      </c>
      <c r="CX79"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$142="×",CX$110="△"),"△","〇")))</f>
        <v>×</v>
      </c>
      <c r="CY79"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$142="×",CY$110="△"),"△","〇")))</f>
        <v>×</v>
      </c>
      <c r="CZ79"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$142="×",CZ$110="△"),"△","〇")))</f>
        <v>×</v>
      </c>
      <c r="DA79"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$142="×",DA$110="△"),"△","〇")))</f>
        <v>×</v>
      </c>
      <c r="DB79"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$142="×",DB$110="△"),"△","〇")))</f>
        <v>×</v>
      </c>
      <c r="DC79"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$142="×",DC$110="△"),"△","〇")))</f>
        <v>△</v>
      </c>
      <c r="DD79"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$142="×",DD$110="△"),"△","〇")))</f>
        <v>△</v>
      </c>
      <c r="DE79"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$142="×",DE$110="△"),"△","〇")))</f>
        <v>△</v>
      </c>
      <c r="DF79"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$142="×",DF$110="△"),"△","〇")))</f>
        <v>△</v>
      </c>
      <c r="DG79"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$142="×",DG$110="△"),"△","〇")))</f>
        <v>△</v>
      </c>
      <c r="DH79"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$142="×",DH$110="△"),"△","〇")))</f>
        <v>△</v>
      </c>
      <c r="DI79"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$142="×",DI$110="△"),"△","〇")))</f>
        <v>△</v>
      </c>
      <c r="DJ79"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$142="×",DJ$110="△"),"△","〇")))</f>
        <v>△</v>
      </c>
      <c r="DK79"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$142="×",DK$110="△"),"△","〇")))</f>
        <v>△</v>
      </c>
      <c r="DL79"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$142="×",DL$110="△"),"△","〇")))</f>
        <v>△</v>
      </c>
      <c r="DM79"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$142="×",DM$110="△"),"△","〇")))</f>
        <v>×</v>
      </c>
      <c r="DN79"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$142="×",DN$110="△"),"△","〇")))</f>
        <v>×</v>
      </c>
      <c r="DO79"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$142="×",DO$110="△"),"△","〇")))</f>
        <v>×</v>
      </c>
      <c r="DP79"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$142="×",DP$110="△"),"△","〇")))</f>
        <v>×</v>
      </c>
      <c r="DQ79"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$142="×",DQ$110="△"),"△","〇")))</f>
        <v>×</v>
      </c>
      <c r="DR79"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$142="×",DR$110="△"),"△","〇")))</f>
        <v>×</v>
      </c>
      <c r="DS79"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$142="×",DS$110="△"),"△","〇")))</f>
        <v>×</v>
      </c>
      <c r="DT79"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$142="×",DT$110="△"),"△","〇")))</f>
        <v>×</v>
      </c>
      <c r="DU79"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$142="×",DU$110="△"),"△","〇")))</f>
        <v>×</v>
      </c>
      <c r="DV79"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$142="×",DV$110="△"),"△","〇")))</f>
        <v>×</v>
      </c>
      <c r="DW79"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$142="×",DW$110="△"),"△","〇")))</f>
        <v>×</v>
      </c>
      <c r="DX79"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$142="×",DX$110="△"),"△","〇")))</f>
        <v>×</v>
      </c>
      <c r="DY79"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$142="×",DY$110="△"),"△","〇")))</f>
        <v>×</v>
      </c>
      <c r="DZ79"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$142="×",DZ$110="△"),"△","〇")))</f>
        <v>×</v>
      </c>
      <c r="EA79"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$142="×",EA$110="△"),"△","〇")))</f>
        <v>△</v>
      </c>
      <c r="EB79"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$142="×",EB$110="△"),"△","〇")))</f>
        <v>△</v>
      </c>
      <c r="EC79"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$142="×",EC$110="△"),"△","〇")))</f>
        <v>△</v>
      </c>
      <c r="ED79"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$142="×",ED$110="△"),"△","〇")))</f>
        <v>×</v>
      </c>
      <c r="EE79"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$142="×",EE$110="△"),"△","〇")))</f>
        <v>×</v>
      </c>
      <c r="EF79"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$142="×",EF$110="△"),"△","〇")))</f>
        <v>×</v>
      </c>
      <c r="EG79"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$142="×",EG$110="△"),"△","〇")))</f>
        <v>×</v>
      </c>
      <c r="EH79"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$142="×",EH$110="△"),"△","〇")))</f>
        <v>×</v>
      </c>
      <c r="EI79"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$142="×",EI$110="△"),"△","〇")))</f>
        <v>×</v>
      </c>
      <c r="EJ79"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$142="×",EJ$110="△"),"△","〇")))</f>
        <v>×</v>
      </c>
      <c r="EK79"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$142="×",EK$110="△"),"△","〇")))</f>
        <v>×</v>
      </c>
      <c r="EL79"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$142="×",EL$110="△"),"△","〇")))</f>
        <v>×</v>
      </c>
      <c r="EM79"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$142="×",EM$110="△"),"△","〇")))</f>
        <v>×</v>
      </c>
      <c r="EN79"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$142="×",EN$110="△"),"△","〇")))</f>
        <v>×</v>
      </c>
      <c r="EO79"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$142="×",EO$110="△"),"△","〇")))</f>
        <v>×</v>
      </c>
      <c r="EP79"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$142="×",EP$110="△"),"△","〇")))</f>
        <v>×</v>
      </c>
      <c r="EQ79"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$142="×",EQ$110="△"),"△","〇")))</f>
        <v>×</v>
      </c>
      <c r="ER79"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$142="×",ER$110="△"),"△","〇")))</f>
        <v>×</v>
      </c>
      <c r="ES79"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$142="×",ES$110="△"),"△","〇")))</f>
        <v>×</v>
      </c>
      <c r="ET79"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$142="×",ET$110="△"),"△","〇")))</f>
        <v>×</v>
      </c>
      <c r="EU79"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$142="×",EU$110="△"),"△","〇")))</f>
        <v>×</v>
      </c>
      <c r="EV79"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$142="×",EV$110="△"),"△","〇")))</f>
        <v>×</v>
      </c>
      <c r="EW79"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$142="×",EW$110="△"),"△","〇")))</f>
        <v>×</v>
      </c>
      <c r="EX79"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$142="×",EX$110="△"),"△","〇")))</f>
        <v>×</v>
      </c>
      <c r="EY79"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$142="×",EY$110="△"),"△","〇")))</f>
        <v>×</v>
      </c>
      <c r="EZ79"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$142="×",EZ$110="△"),"△","〇")))</f>
        <v>×</v>
      </c>
      <c r="FA79"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$142="×",FA$110="△"),"△","〇")))</f>
        <v>×</v>
      </c>
      <c r="FB79"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$142="×",FB$110="△"),"△","〇")))</f>
        <v>×</v>
      </c>
      <c r="FC79"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$142="×",FC$110="△"),"△","〇")))</f>
        <v>×</v>
      </c>
      <c r="FD79"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$142="×",FD$110="△"),"△","〇")))</f>
        <v>×</v>
      </c>
      <c r="FE79"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$142="×",FE$110="△"),"△","〇")))</f>
        <v>×</v>
      </c>
      <c r="FF79"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$142="×",FF$110="△"),"△","〇")))</f>
        <v>×</v>
      </c>
      <c r="FG79"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$142="×",FG$110="△"),"△","〇")))</f>
        <v>×</v>
      </c>
      <c r="FH79"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$142="×",FH$110="△"),"△","〇")))</f>
        <v>×</v>
      </c>
      <c r="FI79"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$142="×",FI$110="△"),"△","〇")))</f>
        <v>×</v>
      </c>
      <c r="FJ79"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$142="×",FJ$110="△"),"△","〇")))</f>
        <v>×</v>
      </c>
      <c r="FK79"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$142="×",FK$110="△"),"△","〇")))</f>
        <v>×</v>
      </c>
      <c r="FL79"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$142="×",FL$110="△"),"△","〇")))</f>
        <v>×</v>
      </c>
      <c r="FM79"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$142="×",FM$110="△"),"△","〇")))</f>
        <v>×</v>
      </c>
      <c r="FN79"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$142="×",FN$110="△"),"△","〇")))</f>
        <v>×</v>
      </c>
      <c r="FO79"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$142="×",FO$110="△"),"△","〇")))</f>
        <v>×</v>
      </c>
      <c r="FP79"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$142="×",FP$110="△"),"△","〇")))</f>
        <v>×</v>
      </c>
      <c r="FQ79"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$142="×",FQ$110="△"),"△","〇")))</f>
        <v>×</v>
      </c>
      <c r="FR79"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$142="×",FR$110="△"),"△","〇")))</f>
        <v>×</v>
      </c>
      <c r="FS79"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$142="×",FS$110="△"),"△","〇")))</f>
        <v>×</v>
      </c>
      <c r="FT79"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$142="×",FT$110="△"),"△","〇")))</f>
        <v>×</v>
      </c>
      <c r="FU79"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$142="×",FU$110="△"),"△","〇")))</f>
        <v>×</v>
      </c>
      <c r="FV79"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$142="×",FV$110="△"),"△","〇")))</f>
        <v>×</v>
      </c>
      <c r="FW79"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$142="×",FW$110="△"),"△","〇")))</f>
        <v>×</v>
      </c>
      <c r="FX79"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$142="×",FX$110="△"),"△","〇")))</f>
        <v>×</v>
      </c>
      <c r="FY79"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$142="×",FY$110="△"),"△","〇")))</f>
        <v>×</v>
      </c>
    </row>
    <row r="80" spans="1:181">
      <c r="A80" s="17"/>
      <c r="B80" s="81" t="s">
        <v>86</v>
      </c>
      <c r="C80" s="82"/>
      <c r="D80" s="11" t="s">
        <v>217</v>
      </c>
      <c r="E80" s="10" t="str">
        <f>INDEX(施設情報!$D$1:$D$1000,MATCH(D80,施設情報!$C$1:$C$1000,0))</f>
        <v>1</v>
      </c>
      <c r="F80" s="11"/>
      <c r="G80" s="8" t="str">
        <f t="shared" si="29"/>
        <v>068-46391</v>
      </c>
      <c r="H80" s="10" t="str">
        <f t="shared" si="30"/>
        <v>068-46392</v>
      </c>
      <c r="I80" s="10" t="str">
        <f t="shared" si="31"/>
        <v>068-46393</v>
      </c>
      <c r="J80" s="10" t="str">
        <f t="shared" si="32"/>
        <v>068-46394</v>
      </c>
      <c r="K80" s="10" t="str">
        <f t="shared" si="33"/>
        <v>068-46395</v>
      </c>
      <c r="L80" s="10" t="str">
        <f t="shared" si="34"/>
        <v>068-46396</v>
      </c>
      <c r="M80" s="10" t="str">
        <f t="shared" si="35"/>
        <v>068-46397</v>
      </c>
      <c r="N80" s="36" t="str">
        <f ca="1">IF(OR(N$9="×",N$110="×",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80" s="29" t="str">
        <f ca="1">IF(OR(O$9="×",O$110="×",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80" s="29" t="str">
        <f ca="1">IF(OR(P$9="×",P$110="×",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80" s="29" t="str">
        <f ca="1">IF(OR(Q$9="×",Q$110="×",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80" s="29" t="str">
        <f ca="1">IF(OR(R$9="×",R$110="×",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80" s="29" t="str">
        <f ca="1">IF(OR(S$9="×",S$110="×",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80" s="29" t="str">
        <f ca="1">IF(OR(T$9="×",T$110="×",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80" s="29" t="str">
        <f ca="1">IF(OR(U$9="×",U$110="×",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80" s="29" t="str">
        <f ca="1">IF(OR(V$9="×",V$110="×",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80" s="28" t="str">
        <f ca="1">IF(OR(W$9="×",W$110="×",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80" s="29" t="str">
        <f ca="1">IF(OR(X$9="×",X$110="×",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80" s="29" t="str">
        <f ca="1">IF(OR(Y$9="×",Y$110="×",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80" s="30" t="str">
        <f ca="1">IF(OR(Z$9="×",Z$110="×",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80" s="29" t="str">
        <f ca="1">IF(OR(AA$9="×",AA$110="×",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80" s="29" t="str">
        <f ca="1">IF(OR(AB$9="×",AB$110="×",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80" s="29" t="str">
        <f ca="1">IF(OR(AC$9="×",AC$110="×",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80" s="29" t="str">
        <f ca="1">IF(OR(AD$9="×",AD$110="×",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80" s="28" t="str">
        <f ca="1">IF(OR(AE$9="×",AE$110="×",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80" s="29" t="str">
        <f ca="1">IF(OR(AF$9="×",AF$110="×",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80" s="29" t="str">
        <f ca="1">IF(OR(AG$9="×",AG$110="×",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80" s="30" t="str">
        <f ca="1">IF(OR(AH$9="×",AH$110="×",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80" s="29" t="str">
        <f ca="1">IF(OR(AI$9="×",AI$110="×",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80" s="29" t="str">
        <f ca="1">IF(OR(AJ$9="×",AJ$110="×",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80" s="37" t="str">
        <f ca="1">IF(OR(AK$9="×",AK$110="×",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80" s="36" t="str">
        <f ca="1">IF(OR(AL$9="×",AL$110="×",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80" s="29" t="str">
        <f ca="1">IF(OR(AM$9="×",AM$110="×",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80" s="29" t="str">
        <f ca="1">IF(OR(AN$9="×",AN$110="×",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80" s="29" t="str">
        <f ca="1">IF(OR(AO$9="×",AO$110="×",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80" s="29" t="str">
        <f ca="1">IF(OR(AP$9="×",AP$110="×",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80" s="29" t="str">
        <f ca="1">IF(OR(AQ$9="×",AQ$110="×",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80" s="29" t="str">
        <f ca="1">IF(OR(AR$9="×",AR$110="×",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80" s="29" t="str">
        <f ca="1">IF(OR(AS$9="×",AS$110="×",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80" s="29" t="str">
        <f ca="1">IF(OR(AT$9="×",AT$110="×",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80" s="28" t="str">
        <f ca="1">IF(OR(AU$9="×",AU$110="×",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80" s="29" t="str">
        <f ca="1">IF(OR(AV$9="×",AV$110="×",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80" s="29" t="str">
        <f ca="1">IF(OR(AW$9="×",AW$110="×",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80" s="30" t="str">
        <f ca="1">IF(OR(AX$9="×",AX$110="×",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80" s="29" t="str">
        <f ca="1">IF(OR(AY$9="×",AY$110="×",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80" s="29" t="str">
        <f ca="1">IF(OR(AZ$9="×",AZ$110="×",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80" s="29" t="str">
        <f ca="1">IF(OR(BA$9="×",BA$110="×",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80" s="29" t="str">
        <f ca="1">IF(OR(BB$9="×",BB$110="×",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80" s="28" t="str">
        <f ca="1">IF(OR(BC$9="×",BC$110="×",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80" s="29" t="str">
        <f ca="1">IF(OR(BD$9="×",BD$110="×",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80" s="29" t="str">
        <f ca="1">IF(OR(BE$9="×",BE$110="×",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80" s="30" t="str">
        <f ca="1">IF(OR(BF$9="×",BF$110="×",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80" s="29" t="str">
        <f ca="1">IF(OR(BG$9="×",BG$110="×",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80" s="29" t="str">
        <f ca="1">IF(OR(BH$9="×",BH$110="×",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80" s="37" t="str">
        <f ca="1">IF(OR(BI$9="×",BI$110="×",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80" s="36" t="str">
        <f ca="1">IF(OR(BJ$9="×",BJ$110="×",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80" s="29" t="str">
        <f ca="1">IF(OR(BK$9="×",BK$110="×",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80" s="29" t="str">
        <f ca="1">IF(OR(BL$9="×",BL$110="×",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80" s="29" t="str">
        <f ca="1">IF(OR(BM$9="×",BM$110="×",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80" s="29" t="str">
        <f ca="1">IF(OR(BN$9="×",BN$110="×",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80" s="29" t="str">
        <f ca="1">IF(OR(BO$9="×",BO$110="×",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80" s="29" t="str">
        <f ca="1">IF(OR(BP$9="×",BP$110="×",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80" s="29" t="str">
        <f ca="1">IF(OR(BQ$9="×",BQ$110="×",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80" s="29" t="str">
        <f ca="1">IF(OR(BR$9="×",BR$110="×",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80" s="28" t="str">
        <f ca="1">IF(OR(BS$9="×",BS$110="×",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80" s="29" t="str">
        <f ca="1">IF(OR(BT$9="×",BT$110="×",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80" s="29" t="str">
        <f ca="1">IF(OR(BU$9="×",BU$110="×",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80" s="30" t="str">
        <f ca="1">IF(OR(BV$9="×",BV$110="×",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80" s="29" t="str">
        <f ca="1">IF(OR(BW$9="×",BW$110="×",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80" s="29" t="str">
        <f ca="1">IF(OR(BX$9="×",BX$110="×",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80" s="29" t="str">
        <f ca="1">IF(OR(BY$9="×",BY$110="×",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80" s="29" t="str">
        <f ca="1">IF(OR(BZ$9="×",BZ$110="×",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80" s="28" t="str">
        <f ca="1">IF(OR(CA$9="×",CA$110="×",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80" s="29" t="str">
        <f ca="1">IF(OR(CB$9="×",CB$110="×",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80" s="29" t="str">
        <f ca="1">IF(OR(CC$9="×",CC$110="×",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80" s="30" t="str">
        <f ca="1">IF(OR(CD$9="×",CD$110="×",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80" s="29" t="str">
        <f ca="1">IF(OR(CE$9="×",CE$110="×",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80" s="29" t="str">
        <f ca="1">IF(OR(CF$9="×",CF$110="×",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80" s="37" t="str">
        <f ca="1">IF(OR(CG$9="×",CG$110="×",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80" s="36" t="str">
        <f ca="1">IF(OR(CH$9="×",CH$110="×",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80" s="29" t="str">
        <f ca="1">IF(OR(CI$9="×",CI$110="×",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80" s="29" t="str">
        <f ca="1">IF(OR(CJ$9="×",CJ$110="×",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80" s="29" t="str">
        <f ca="1">IF(OR(CK$9="×",CK$110="×",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80" s="29" t="str">
        <f ca="1">IF(OR(CL$9="×",CL$110="×",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80" s="29" t="str">
        <f ca="1">IF(OR(CM$9="×",CM$110="×",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80" s="29" t="str">
        <f ca="1">IF(OR(CN$9="×",CN$110="×",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80" s="29" t="str">
        <f ca="1">IF(OR(CO$9="×",CO$110="×",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80" s="29" t="str">
        <f ca="1">IF(OR(CP$9="×",CP$110="×",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80" s="28" t="str">
        <f ca="1">IF(OR(CQ$9="×",CQ$110="×",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80" s="29" t="str">
        <f ca="1">IF(OR(CR$9="×",CR$110="×",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80" s="29" t="str">
        <f ca="1">IF(OR(CS$9="×",CS$110="×",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80" s="30" t="str">
        <f ca="1">IF(OR(CT$9="×",CT$110="×",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80" s="29" t="str">
        <f ca="1">IF(OR(CU$9="×",CU$110="×",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80" s="29" t="str">
        <f ca="1">IF(OR(CV$9="×",CV$110="×",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80" s="29" t="str">
        <f ca="1">IF(OR(CW$9="×",CW$110="×",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80" s="29" t="str">
        <f ca="1">IF(OR(CX$9="×",CX$110="×",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80" s="28" t="str">
        <f ca="1">IF(OR(CY$9="×",CY$110="×",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80" s="29" t="str">
        <f ca="1">IF(OR(CZ$9="×",CZ$110="×",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80" s="29" t="str">
        <f ca="1">IF(OR(DA$9="×",DA$110="×",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80" s="30" t="str">
        <f ca="1">IF(OR(DB$9="×",DB$110="×",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80" s="29" t="str">
        <f ca="1">IF(OR(DC$9="×",DC$110="×",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80" s="29" t="str">
        <f ca="1">IF(OR(DD$9="×",DD$110="×",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80" s="37" t="str">
        <f ca="1">IF(OR(DE$9="×",DE$110="×",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80" s="36" t="str">
        <f ca="1">IF(OR(DF$9="×",DF$110="×",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80" s="29" t="str">
        <f ca="1">IF(OR(DG$9="×",DG$110="×",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80" s="29" t="str">
        <f ca="1">IF(OR(DH$9="×",DH$110="×",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80" s="29" t="str">
        <f ca="1">IF(OR(DI$9="×",DI$110="×",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80" s="29" t="str">
        <f ca="1">IF(OR(DJ$9="×",DJ$110="×",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80" s="29" t="str">
        <f ca="1">IF(OR(DK$9="×",DK$110="×",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80" s="29" t="str">
        <f ca="1">IF(OR(DL$9="×",DL$110="×",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80" s="29" t="str">
        <f ca="1">IF(OR(DM$9="×",DM$110="×",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80" s="29" t="str">
        <f ca="1">IF(OR(DN$9="×",DN$110="×",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80" s="28" t="str">
        <f ca="1">IF(OR(DO$9="×",DO$110="×",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80" s="29" t="str">
        <f ca="1">IF(OR(DP$9="×",DP$110="×",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80" s="29" t="str">
        <f ca="1">IF(OR(DQ$9="×",DQ$110="×",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80" s="30" t="str">
        <f ca="1">IF(OR(DR$9="×",DR$110="×",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80" s="29" t="str">
        <f ca="1">IF(OR(DS$9="×",DS$110="×",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80" s="29" t="str">
        <f ca="1">IF(OR(DT$9="×",DT$110="×",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80" s="29" t="str">
        <f ca="1">IF(OR(DU$9="×",DU$110="×",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80" s="29" t="str">
        <f ca="1">IF(OR(DV$9="×",DV$110="×",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80" s="28" t="str">
        <f ca="1">IF(OR(DW$9="×",DW$110="×",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80" s="29" t="str">
        <f ca="1">IF(OR(DX$9="×",DX$110="×",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80" s="29" t="str">
        <f ca="1">IF(OR(DY$9="×",DY$110="×",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80" s="30" t="str">
        <f ca="1">IF(OR(DZ$9="×",DZ$110="×",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80" s="29" t="str">
        <f ca="1">IF(OR(EA$9="×",EA$110="×",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80" s="29" t="str">
        <f ca="1">IF(OR(EB$9="×",EB$110="×",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80" s="37" t="str">
        <f ca="1">IF(OR(EC$9="×",EC$110="×",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80" s="36" t="str">
        <f ca="1">IF(OR(ED$9="×",ED$110="×",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80" s="29" t="str">
        <f ca="1">IF(OR(EE$9="×",EE$110="×",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80" s="29" t="str">
        <f ca="1">IF(OR(EF$9="×",EF$110="×",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80" s="29" t="str">
        <f ca="1">IF(OR(EG$9="×",EG$110="×",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80" s="29" t="str">
        <f ca="1">IF(OR(EH$9="×",EH$110="×",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80" s="29" t="str">
        <f ca="1">IF(OR(EI$9="×",EI$110="×",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80" s="29" t="str">
        <f ca="1">IF(OR(EJ$9="×",EJ$110="×",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80" s="29" t="str">
        <f ca="1">IF(OR(EK$9="×",EK$110="×",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80" s="29" t="str">
        <f ca="1">IF(OR(EL$9="×",EL$110="×",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80" s="28" t="str">
        <f ca="1">IF(OR(EM$9="×",EM$110="×",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80" s="29" t="str">
        <f ca="1">IF(OR(EN$9="×",EN$110="×",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80" s="29" t="str">
        <f ca="1">IF(OR(EO$9="×",EO$110="×",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80" s="30" t="str">
        <f ca="1">IF(OR(EP$9="×",EP$110="×",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80" s="29" t="str">
        <f ca="1">IF(OR(EQ$9="×",EQ$110="×",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80" s="29" t="str">
        <f ca="1">IF(OR(ER$9="×",ER$110="×",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80" s="29" t="str">
        <f ca="1">IF(OR(ES$9="×",ES$110="×",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80" s="29" t="str">
        <f ca="1">IF(OR(ET$9="×",ET$110="×",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80" s="28" t="str">
        <f ca="1">IF(OR(EU$9="×",EU$110="×",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80" s="29" t="str">
        <f ca="1">IF(OR(EV$9="×",EV$110="×",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80" s="29" t="str">
        <f ca="1">IF(OR(EW$9="×",EW$110="×",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80" s="30" t="str">
        <f ca="1">IF(OR(EX$9="×",EX$110="×",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80" s="29" t="str">
        <f ca="1">IF(OR(EY$9="×",EY$110="×",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80" s="29" t="str">
        <f ca="1">IF(OR(EZ$9="×",EZ$110="×",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80" s="37" t="str">
        <f ca="1">IF(OR(FA$9="×",FA$110="×",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80" s="36" t="str">
        <f ca="1">IF(OR(FB$9="×",FB$110="×",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80" s="29" t="str">
        <f ca="1">IF(OR(FC$9="×",FC$110="×",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80" s="29" t="str">
        <f ca="1">IF(OR(FD$9="×",FD$110="×",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80" s="29" t="str">
        <f ca="1">IF(OR(FE$9="×",FE$110="×",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80" s="29" t="str">
        <f ca="1">IF(OR(FF$9="×",FF$110="×",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80" s="29" t="str">
        <f ca="1">IF(OR(FG$9="×",FG$110="×",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80" s="29" t="str">
        <f ca="1">IF(OR(FH$9="×",FH$110="×",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80" s="29" t="str">
        <f ca="1">IF(OR(FI$9="×",FI$110="×",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80" s="29" t="str">
        <f ca="1">IF(OR(FJ$9="×",FJ$110="×",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80" s="28" t="str">
        <f ca="1">IF(OR(FK$9="×",FK$110="×",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80" s="29" t="str">
        <f ca="1">IF(OR(FL$9="×",FL$110="×",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80" s="29" t="str">
        <f ca="1">IF(OR(FM$9="×",FM$110="×",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80" s="30" t="str">
        <f ca="1">IF(OR(FN$9="×",FN$110="×",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80" s="29" t="str">
        <f ca="1">IF(OR(FO$9="×",FO$110="×",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80" s="29" t="str">
        <f ca="1">IF(OR(FP$9="×",FP$110="×",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80" s="29" t="str">
        <f ca="1">IF(OR(FQ$9="×",FQ$110="×",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80" s="29" t="str">
        <f ca="1">IF(OR(FR$9="×",FR$110="×",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80" s="28" t="str">
        <f ca="1">IF(OR(FS$9="×",FS$110="×",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80" s="29" t="str">
        <f ca="1">IF(OR(FT$9="×",FT$110="×",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80" s="29" t="str">
        <f ca="1">IF(OR(FU$9="×",FU$110="×",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80" s="30" t="str">
        <f ca="1">IF(OR(FV$9="×",FV$110="×",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80" s="29" t="str">
        <f ca="1">IF(OR(FW$9="×",FW$110="×",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80" s="29" t="str">
        <f ca="1">IF(OR(FX$9="×",FX$110="×",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80" s="37" t="str">
        <f ca="1">IF(OR(FY$9="×",FY$110="×",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81" spans="1:181">
      <c r="A81" s="17"/>
      <c r="B81" s="81" t="s">
        <v>270</v>
      </c>
      <c r="C81" s="82"/>
      <c r="D81" s="11" t="s">
        <v>247</v>
      </c>
      <c r="E81" s="10" t="str">
        <f>INDEX(施設情報!$D$1:$D$1000,MATCH(D81,施設情報!$C$1:$C$1000,0))</f>
        <v>1</v>
      </c>
      <c r="F81" s="11" t="s">
        <v>275</v>
      </c>
      <c r="G81" s="8" t="str">
        <f t="shared" si="29"/>
        <v>101-46391</v>
      </c>
      <c r="H81" s="10" t="str">
        <f t="shared" si="30"/>
        <v>101-46392</v>
      </c>
      <c r="I81" s="10" t="str">
        <f t="shared" si="31"/>
        <v>101-46393</v>
      </c>
      <c r="J81" s="10" t="str">
        <f t="shared" si="32"/>
        <v>101-46394</v>
      </c>
      <c r="K81" s="10" t="str">
        <f t="shared" si="33"/>
        <v>101-46395</v>
      </c>
      <c r="L81" s="10" t="str">
        <f t="shared" si="34"/>
        <v>101-46396</v>
      </c>
      <c r="M81" s="10" t="str">
        <f t="shared" si="35"/>
        <v>101-46397</v>
      </c>
      <c r="N81"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1"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1"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1"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1"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1"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1"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1"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1"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1"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v>
      </c>
      <c r="X81"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v>
      </c>
      <c r="Y81"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v>
      </c>
      <c r="Z81"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v>
      </c>
      <c r="AA81"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v>
      </c>
      <c r="AB81"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v>
      </c>
      <c r="AC81"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v>
      </c>
      <c r="AD81"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v>
      </c>
      <c r="AE81"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1"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1"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1"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1"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1"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1"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1"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1"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1"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1"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1"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1"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1"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1"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1"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1"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v>
      </c>
      <c r="AV81"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v>
      </c>
      <c r="AW81"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v>
      </c>
      <c r="AX81"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v>
      </c>
      <c r="AY81"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v>
      </c>
      <c r="AZ81"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v>
      </c>
      <c r="BA81"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v>
      </c>
      <c r="BB81"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v>
      </c>
      <c r="BC81"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1"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1"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1"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1"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1"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1"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1"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1"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1"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1"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1"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1"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1"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1"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1"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1"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v>
      </c>
      <c r="BT81"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v>
      </c>
      <c r="BU81"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v>
      </c>
      <c r="BV81"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v>
      </c>
      <c r="BW81"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v>
      </c>
      <c r="BX81"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v>
      </c>
      <c r="BY81"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v>
      </c>
      <c r="BZ81"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v>
      </c>
      <c r="CA81"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1"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1"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1"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1"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1"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1"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1"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1"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1"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1"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1"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1"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1"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1"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1"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1"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v>
      </c>
      <c r="CR81"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v>
      </c>
      <c r="CS81"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v>
      </c>
      <c r="CT81"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v>
      </c>
      <c r="CU81"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v>
      </c>
      <c r="CV81"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v>
      </c>
      <c r="CW81"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v>
      </c>
      <c r="CX81"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v>
      </c>
      <c r="CY81"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1"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1"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1"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1"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1"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1"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1"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1"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1"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1"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1"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1"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1"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1"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1"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1"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1"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1"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1"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1"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1"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v>
      </c>
      <c r="DU81"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v>
      </c>
      <c r="DV81"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v>
      </c>
      <c r="DW81"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1"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1"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1"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1"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1"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1"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1"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1"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1"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1"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1"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1"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1"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1"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1"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1"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1"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1"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1"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1"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1"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1"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1"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1"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1"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1"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1"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1"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1"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1"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1"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1"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1"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1"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1"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1"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1"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1"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1"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1"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1"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1"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1"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1"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1"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1"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1"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1"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1"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1"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1"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1"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1"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1"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2" spans="1:181">
      <c r="A82" s="17"/>
      <c r="B82" s="81" t="s">
        <v>271</v>
      </c>
      <c r="C82" s="82"/>
      <c r="D82" s="11" t="s">
        <v>248</v>
      </c>
      <c r="E82" s="10" t="str">
        <f>INDEX(施設情報!$D$1:$D$1000,MATCH(D82,施設情報!$C$1:$C$1000,0))</f>
        <v>1</v>
      </c>
      <c r="F82" s="11" t="s">
        <v>275</v>
      </c>
      <c r="G82" s="8" t="str">
        <f t="shared" si="29"/>
        <v>102-46391</v>
      </c>
      <c r="H82" s="10" t="str">
        <f t="shared" si="30"/>
        <v>102-46392</v>
      </c>
      <c r="I82" s="10" t="str">
        <f t="shared" si="31"/>
        <v>102-46393</v>
      </c>
      <c r="J82" s="10" t="str">
        <f t="shared" si="32"/>
        <v>102-46394</v>
      </c>
      <c r="K82" s="10" t="str">
        <f t="shared" si="33"/>
        <v>102-46395</v>
      </c>
      <c r="L82" s="10" t="str">
        <f t="shared" si="34"/>
        <v>102-46396</v>
      </c>
      <c r="M82" s="10" t="str">
        <f t="shared" si="35"/>
        <v>102-46397</v>
      </c>
      <c r="N82"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2"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2"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2"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2"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2"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2"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2"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2"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2"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v>
      </c>
      <c r="X82"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v>
      </c>
      <c r="Y82"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v>
      </c>
      <c r="Z82"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v>
      </c>
      <c r="AA82"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v>
      </c>
      <c r="AB82"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v>
      </c>
      <c r="AC82"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v>
      </c>
      <c r="AD82"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v>
      </c>
      <c r="AE82"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2"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2"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2"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2"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2"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2"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2"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2"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2"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2"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2"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2"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2"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2"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2"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2"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v>
      </c>
      <c r="AV82"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v>
      </c>
      <c r="AW82"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v>
      </c>
      <c r="AX82"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v>
      </c>
      <c r="AY82"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v>
      </c>
      <c r="AZ82"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v>
      </c>
      <c r="BA82"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v>
      </c>
      <c r="BB82"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v>
      </c>
      <c r="BC82"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2"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2"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2"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2"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2"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2"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2"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2"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2"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2"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2"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2"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2"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2"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2"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2"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v>
      </c>
      <c r="BT82"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v>
      </c>
      <c r="BU82"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v>
      </c>
      <c r="BV82"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v>
      </c>
      <c r="BW82"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v>
      </c>
      <c r="BX82"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v>
      </c>
      <c r="BY82"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v>
      </c>
      <c r="BZ82"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v>
      </c>
      <c r="CA82"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2"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2"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2"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2"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2"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2"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2"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2"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2"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2"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2"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2"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2"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2"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2"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2"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v>
      </c>
      <c r="CR82"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v>
      </c>
      <c r="CS82"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v>
      </c>
      <c r="CT82"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v>
      </c>
      <c r="CU82"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v>
      </c>
      <c r="CV82"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v>
      </c>
      <c r="CW82"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v>
      </c>
      <c r="CX82"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v>
      </c>
      <c r="CY82"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2"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2"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2"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2"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2"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2"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2"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2"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2"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2"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2"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2"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2"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2"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2"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2"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2"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2"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2"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2"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2"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v>
      </c>
      <c r="DU82"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v>
      </c>
      <c r="DV82"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v>
      </c>
      <c r="DW82"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2"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2"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2"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2"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2"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2"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2"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2"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2"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2"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2"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2"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2"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2"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2"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2"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2"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2"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2"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2"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2"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2"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2"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2"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2"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2"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2"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2"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2"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2"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2"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2"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2"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2"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2"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2"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2"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2"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2"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2"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2"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2"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2"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2"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2"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2"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2"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2"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2"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2"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2"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2"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2"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2"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3" spans="1:181">
      <c r="A83" s="17"/>
      <c r="B83" s="81" t="s">
        <v>272</v>
      </c>
      <c r="C83" s="82"/>
      <c r="D83" s="11" t="s">
        <v>249</v>
      </c>
      <c r="E83" s="10" t="str">
        <f>INDEX(施設情報!$D$1:$D$1000,MATCH(D83,施設情報!$C$1:$C$1000,0))</f>
        <v>1</v>
      </c>
      <c r="F83" s="11" t="s">
        <v>275</v>
      </c>
      <c r="G83" s="8" t="str">
        <f t="shared" si="29"/>
        <v>103-46391</v>
      </c>
      <c r="H83" s="10" t="str">
        <f t="shared" si="30"/>
        <v>103-46392</v>
      </c>
      <c r="I83" s="10" t="str">
        <f t="shared" si="31"/>
        <v>103-46393</v>
      </c>
      <c r="J83" s="10" t="str">
        <f t="shared" si="32"/>
        <v>103-46394</v>
      </c>
      <c r="K83" s="10" t="str">
        <f t="shared" si="33"/>
        <v>103-46395</v>
      </c>
      <c r="L83" s="10" t="str">
        <f t="shared" si="34"/>
        <v>103-46396</v>
      </c>
      <c r="M83" s="10" t="str">
        <f t="shared" si="35"/>
        <v>103-46397</v>
      </c>
      <c r="N83"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3"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3"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3"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3"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3"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3"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3"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3"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3"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v>
      </c>
      <c r="X83"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v>
      </c>
      <c r="Y83"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v>
      </c>
      <c r="Z83"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v>
      </c>
      <c r="AA83"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v>
      </c>
      <c r="AB83"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v>
      </c>
      <c r="AC83"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v>
      </c>
      <c r="AD83"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v>
      </c>
      <c r="AE83"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3"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3"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3"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3"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3"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3"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3"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3"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3"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3"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3"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3"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3"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3"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3"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3"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v>
      </c>
      <c r="AV83"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v>
      </c>
      <c r="AW83"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v>
      </c>
      <c r="AX83"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v>
      </c>
      <c r="AY83"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v>
      </c>
      <c r="AZ83"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v>
      </c>
      <c r="BA83"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v>
      </c>
      <c r="BB83"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v>
      </c>
      <c r="BC83"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3"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3"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3"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3"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3"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3"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3"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3"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3"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3"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3"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3"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3"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3"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3"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3"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v>
      </c>
      <c r="BT83"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v>
      </c>
      <c r="BU83"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v>
      </c>
      <c r="BV83"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v>
      </c>
      <c r="BW83"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v>
      </c>
      <c r="BX83"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v>
      </c>
      <c r="BY83"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v>
      </c>
      <c r="BZ83"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v>
      </c>
      <c r="CA83"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3"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3"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3"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3"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3"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3"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3"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3"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3"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3"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3"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3"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3"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3"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3"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3"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v>
      </c>
      <c r="CR83"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v>
      </c>
      <c r="CS83"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v>
      </c>
      <c r="CT83"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v>
      </c>
      <c r="CU83"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v>
      </c>
      <c r="CV83"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v>
      </c>
      <c r="CW83"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v>
      </c>
      <c r="CX83"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v>
      </c>
      <c r="CY83"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3"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3"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3"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3"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3"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3"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3"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3"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3"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3"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3"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3"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3"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3"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3"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3"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3"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3"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3"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3"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3"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v>
      </c>
      <c r="DU83"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v>
      </c>
      <c r="DV83"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v>
      </c>
      <c r="DW83"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3"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3"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3"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3"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3"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3"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3"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3"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3"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3"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3"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3"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3"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3"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3"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3"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3"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3"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3"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3"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3"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3"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3"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3"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3"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3"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3"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3"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3"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3"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3"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3"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3"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3"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3"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3"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3"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3"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3"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3"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3"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3"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3"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3"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3"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3"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3"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3"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3"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3"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3"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3"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3"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3"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4" spans="1:181">
      <c r="A84" s="17"/>
      <c r="B84" s="81" t="s">
        <v>277</v>
      </c>
      <c r="C84" s="82"/>
      <c r="D84" s="11" t="s">
        <v>250</v>
      </c>
      <c r="E84" s="10" t="str">
        <f>INDEX(施設情報!$D$1:$D$1000,MATCH(D84,施設情報!$C$1:$C$1000,0))</f>
        <v>1</v>
      </c>
      <c r="F84" s="11" t="s">
        <v>275</v>
      </c>
      <c r="G84" s="8" t="str">
        <f t="shared" si="29"/>
        <v>104-46391</v>
      </c>
      <c r="H84" s="10" t="str">
        <f t="shared" si="30"/>
        <v>104-46392</v>
      </c>
      <c r="I84" s="10" t="str">
        <f t="shared" si="31"/>
        <v>104-46393</v>
      </c>
      <c r="J84" s="10" t="str">
        <f t="shared" si="32"/>
        <v>104-46394</v>
      </c>
      <c r="K84" s="10" t="str">
        <f t="shared" si="33"/>
        <v>104-46395</v>
      </c>
      <c r="L84" s="10" t="str">
        <f t="shared" si="34"/>
        <v>104-46396</v>
      </c>
      <c r="M84" s="10" t="str">
        <f t="shared" si="35"/>
        <v>104-46397</v>
      </c>
      <c r="N84"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4"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4"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4"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4"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4"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4"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4"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4"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4"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v>
      </c>
      <c r="X84"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v>
      </c>
      <c r="Y84"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v>
      </c>
      <c r="Z84"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v>
      </c>
      <c r="AA84"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v>
      </c>
      <c r="AB84"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v>
      </c>
      <c r="AC84"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v>
      </c>
      <c r="AD84"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v>
      </c>
      <c r="AE84"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4"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4"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4"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4"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4"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4"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4"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4"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4"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4"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4"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4"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4"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4"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4"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4"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v>
      </c>
      <c r="AV84"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v>
      </c>
      <c r="AW84"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v>
      </c>
      <c r="AX84"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v>
      </c>
      <c r="AY84"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v>
      </c>
      <c r="AZ84"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v>
      </c>
      <c r="BA84"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v>
      </c>
      <c r="BB84"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v>
      </c>
      <c r="BC84"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4"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4"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4"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4"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4"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4"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4"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4"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4"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4"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4"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4"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4"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4"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4"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4"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v>
      </c>
      <c r="BT84"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v>
      </c>
      <c r="BU84"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v>
      </c>
      <c r="BV84"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v>
      </c>
      <c r="BW84"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v>
      </c>
      <c r="BX84"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v>
      </c>
      <c r="BY84"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v>
      </c>
      <c r="BZ84"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v>
      </c>
      <c r="CA84"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4"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4"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4"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4"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4"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4"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4"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4"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4"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4"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4"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4"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4"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4"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4"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4"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v>
      </c>
      <c r="CR84"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v>
      </c>
      <c r="CS84"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v>
      </c>
      <c r="CT84"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v>
      </c>
      <c r="CU84"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v>
      </c>
      <c r="CV84"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v>
      </c>
      <c r="CW84"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v>
      </c>
      <c r="CX84"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v>
      </c>
      <c r="CY84"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4"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4"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4"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4"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4"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4"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4"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4"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4"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4"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4"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4"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4"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4"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4"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4"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4"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4"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4"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4"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4"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v>
      </c>
      <c r="DU84"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v>
      </c>
      <c r="DV84"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v>
      </c>
      <c r="DW84"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4"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4"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4"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4"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4"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4"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4"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4"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4"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4"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4"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4"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4"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4"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4"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4"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4"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4"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4"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4"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4"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4"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4"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4"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4"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4"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4"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4"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4"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4"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4"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4"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4"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4"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4"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4"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4"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4"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4"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4"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4"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4"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4"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4"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4"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4"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4"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4"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4"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4"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4"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4"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4"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4"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5" spans="1:181">
      <c r="A85" s="17"/>
      <c r="B85" s="81" t="s">
        <v>278</v>
      </c>
      <c r="C85" s="82"/>
      <c r="D85" s="11" t="s">
        <v>251</v>
      </c>
      <c r="E85" s="10" t="str">
        <f>INDEX(施設情報!$D$1:$D$1000,MATCH(D85,施設情報!$C$1:$C$1000,0))</f>
        <v>1</v>
      </c>
      <c r="F85" s="11" t="s">
        <v>275</v>
      </c>
      <c r="G85" s="8" t="str">
        <f t="shared" si="29"/>
        <v>105-46391</v>
      </c>
      <c r="H85" s="10" t="str">
        <f t="shared" si="30"/>
        <v>105-46392</v>
      </c>
      <c r="I85" s="10" t="str">
        <f t="shared" si="31"/>
        <v>105-46393</v>
      </c>
      <c r="J85" s="10" t="str">
        <f t="shared" si="32"/>
        <v>105-46394</v>
      </c>
      <c r="K85" s="10" t="str">
        <f t="shared" si="33"/>
        <v>105-46395</v>
      </c>
      <c r="L85" s="10" t="str">
        <f t="shared" si="34"/>
        <v>105-46396</v>
      </c>
      <c r="M85" s="10" t="str">
        <f t="shared" si="35"/>
        <v>105-46397</v>
      </c>
      <c r="N85"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5"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5"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5"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5"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5"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5"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5"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5"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5"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v>
      </c>
      <c r="X85"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v>
      </c>
      <c r="Y85"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v>
      </c>
      <c r="Z85"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v>
      </c>
      <c r="AA85"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v>
      </c>
      <c r="AB85"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v>
      </c>
      <c r="AC85"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v>
      </c>
      <c r="AD85"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v>
      </c>
      <c r="AE85"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5"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5"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5"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5"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5"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5"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5"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5"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5"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5"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5"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5"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5"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5"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5"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5"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v>
      </c>
      <c r="AV85"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v>
      </c>
      <c r="AW85"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v>
      </c>
      <c r="AX85"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v>
      </c>
      <c r="AY85"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v>
      </c>
      <c r="AZ85"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v>
      </c>
      <c r="BA85"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v>
      </c>
      <c r="BB85"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v>
      </c>
      <c r="BC85"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5"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5"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5"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5"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5"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5"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5"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5"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5"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5"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5"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5"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5"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5"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5"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5"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v>
      </c>
      <c r="BT85"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v>
      </c>
      <c r="BU85"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v>
      </c>
      <c r="BV85"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v>
      </c>
      <c r="BW85"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v>
      </c>
      <c r="BX85"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v>
      </c>
      <c r="BY85"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v>
      </c>
      <c r="BZ85"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v>
      </c>
      <c r="CA85"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5"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5"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5"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5"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5"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5"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5"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5"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5"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5"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5"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5"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5"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5"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5"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5"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v>
      </c>
      <c r="CR85"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v>
      </c>
      <c r="CS85"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v>
      </c>
      <c r="CT85"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v>
      </c>
      <c r="CU85"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v>
      </c>
      <c r="CV85"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v>
      </c>
      <c r="CW85"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v>
      </c>
      <c r="CX85"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v>
      </c>
      <c r="CY85"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5"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5"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5"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5"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5"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5"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5"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5"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5"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5"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5"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5"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5"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5"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5"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5"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5"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5"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5"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5"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5"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v>
      </c>
      <c r="DU85"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v>
      </c>
      <c r="DV85"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v>
      </c>
      <c r="DW85"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5"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5"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5"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5"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5"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5"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5"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5"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5"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5"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5"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5"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5"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5"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5"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5"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5"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5"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5"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5"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5"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5"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5"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5"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5"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5"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5"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5"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5"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5"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5"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5"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5"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5"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5"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5"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5"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5"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5"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5"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5"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5"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5"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5"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5"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5"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5"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5"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5"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5"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5"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5"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5"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5"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6" spans="1:181">
      <c r="A86" s="17"/>
      <c r="B86" s="81" t="s">
        <v>279</v>
      </c>
      <c r="C86" s="82"/>
      <c r="D86" s="11" t="s">
        <v>252</v>
      </c>
      <c r="E86" s="10" t="str">
        <f>INDEX(施設情報!$D$1:$D$1000,MATCH(D86,施設情報!$C$1:$C$1000,0))</f>
        <v>1</v>
      </c>
      <c r="F86" s="11" t="s">
        <v>275</v>
      </c>
      <c r="G86" s="8" t="str">
        <f t="shared" si="29"/>
        <v>106-46391</v>
      </c>
      <c r="H86" s="10" t="str">
        <f t="shared" si="30"/>
        <v>106-46392</v>
      </c>
      <c r="I86" s="10" t="str">
        <f t="shared" si="31"/>
        <v>106-46393</v>
      </c>
      <c r="J86" s="10" t="str">
        <f t="shared" si="32"/>
        <v>106-46394</v>
      </c>
      <c r="K86" s="10" t="str">
        <f t="shared" si="33"/>
        <v>106-46395</v>
      </c>
      <c r="L86" s="10" t="str">
        <f t="shared" si="34"/>
        <v>106-46396</v>
      </c>
      <c r="M86" s="10" t="str">
        <f t="shared" si="35"/>
        <v>106-46397</v>
      </c>
      <c r="N86" s="36" t="str">
        <f ca="1">IF(OR(N$9="×",N$110="×"),"×",IF(SUMIFS(OFFSET(データ_研究棟施設!$M$5:$M$1048576,0,ROUND(N$8*24,1)),データ_研究棟施設!$J$5:$J$1048576,OFFSET($G$9,ROW()-ROW($N$9),N$6-$D$4))&gt;=50,IF(SUMIFS(OFFSET(データ_研究棟施設!$M$5:$M$1048576,0,ROUND(N$8*24,1)),データ_研究棟施設!$J$5:$J$1048576,OFFSET($G$9,ROW()-ROW($N$9),N$6-$D$4))&gt;=100,"×","△"),IF(OR(N$8&lt;9/24,N$8&gt;=17/24),"△","〇")))</f>
        <v>△</v>
      </c>
      <c r="O86" s="29" t="str">
        <f ca="1">IF(OR(O$9="×",O$110="×"),"×",IF(SUMIFS(OFFSET(データ_研究棟施設!$M$5:$M$1048576,0,ROUND(O$8*24,1)),データ_研究棟施設!$J$5:$J$1048576,OFFSET($G$9,ROW()-ROW($N$9),O$6-$D$4))&gt;=50,IF(SUMIFS(OFFSET(データ_研究棟施設!$M$5:$M$1048576,0,ROUND(O$8*24,1)),データ_研究棟施設!$J$5:$J$1048576,OFFSET($G$9,ROW()-ROW($N$9),O$6-$D$4))&gt;=100,"×","△"),IF(OR(O$8&lt;9/24,O$8&gt;=17/24),"△","〇")))</f>
        <v>△</v>
      </c>
      <c r="P86" s="29" t="str">
        <f ca="1">IF(OR(P$9="×",P$110="×"),"×",IF(SUMIFS(OFFSET(データ_研究棟施設!$M$5:$M$1048576,0,ROUND(P$8*24,1)),データ_研究棟施設!$J$5:$J$1048576,OFFSET($G$9,ROW()-ROW($N$9),P$6-$D$4))&gt;=50,IF(SUMIFS(OFFSET(データ_研究棟施設!$M$5:$M$1048576,0,ROUND(P$8*24,1)),データ_研究棟施設!$J$5:$J$1048576,OFFSET($G$9,ROW()-ROW($N$9),P$6-$D$4))&gt;=100,"×","△"),IF(OR(P$8&lt;9/24,P$8&gt;=17/24),"△","〇")))</f>
        <v>△</v>
      </c>
      <c r="Q86" s="29" t="str">
        <f ca="1">IF(OR(Q$9="×",Q$110="×"),"×",IF(SUMIFS(OFFSET(データ_研究棟施設!$M$5:$M$1048576,0,ROUND(Q$8*24,1)),データ_研究棟施設!$J$5:$J$1048576,OFFSET($G$9,ROW()-ROW($N$9),Q$6-$D$4))&gt;=50,IF(SUMIFS(OFFSET(データ_研究棟施設!$M$5:$M$1048576,0,ROUND(Q$8*24,1)),データ_研究棟施設!$J$5:$J$1048576,OFFSET($G$9,ROW()-ROW($N$9),Q$6-$D$4))&gt;=100,"×","△"),IF(OR(Q$8&lt;9/24,Q$8&gt;=17/24),"△","〇")))</f>
        <v>△</v>
      </c>
      <c r="R86" s="29" t="str">
        <f ca="1">IF(OR(R$9="×",R$110="×"),"×",IF(SUMIFS(OFFSET(データ_研究棟施設!$M$5:$M$1048576,0,ROUND(R$8*24,1)),データ_研究棟施設!$J$5:$J$1048576,OFFSET($G$9,ROW()-ROW($N$9),R$6-$D$4))&gt;=50,IF(SUMIFS(OFFSET(データ_研究棟施設!$M$5:$M$1048576,0,ROUND(R$8*24,1)),データ_研究棟施設!$J$5:$J$1048576,OFFSET($G$9,ROW()-ROW($N$9),R$6-$D$4))&gt;=100,"×","△"),IF(OR(R$8&lt;9/24,R$8&gt;=17/24),"△","〇")))</f>
        <v>△</v>
      </c>
      <c r="S86" s="29" t="str">
        <f ca="1">IF(OR(S$9="×",S$110="×"),"×",IF(SUMIFS(OFFSET(データ_研究棟施設!$M$5:$M$1048576,0,ROUND(S$8*24,1)),データ_研究棟施設!$J$5:$J$1048576,OFFSET($G$9,ROW()-ROW($N$9),S$6-$D$4))&gt;=50,IF(SUMIFS(OFFSET(データ_研究棟施設!$M$5:$M$1048576,0,ROUND(S$8*24,1)),データ_研究棟施設!$J$5:$J$1048576,OFFSET($G$9,ROW()-ROW($N$9),S$6-$D$4))&gt;=100,"×","△"),IF(OR(S$8&lt;9/24,S$8&gt;=17/24),"△","〇")))</f>
        <v>△</v>
      </c>
      <c r="T86" s="29" t="str">
        <f ca="1">IF(OR(T$9="×",T$110="×"),"×",IF(SUMIFS(OFFSET(データ_研究棟施設!$M$5:$M$1048576,0,ROUND(T$8*24,1)),データ_研究棟施設!$J$5:$J$1048576,OFFSET($G$9,ROW()-ROW($N$9),T$6-$D$4))&gt;=50,IF(SUMIFS(OFFSET(データ_研究棟施設!$M$5:$M$1048576,0,ROUND(T$8*24,1)),データ_研究棟施設!$J$5:$J$1048576,OFFSET($G$9,ROW()-ROW($N$9),T$6-$D$4))&gt;=100,"×","△"),IF(OR(T$8&lt;9/24,T$8&gt;=17/24),"△","〇")))</f>
        <v>△</v>
      </c>
      <c r="U86" s="29" t="str">
        <f ca="1">IF(OR(U$9="×",U$110="×"),"×",IF(SUMIFS(OFFSET(データ_研究棟施設!$M$5:$M$1048576,0,ROUND(U$8*24,1)),データ_研究棟施設!$J$5:$J$1048576,OFFSET($G$9,ROW()-ROW($N$9),U$6-$D$4))&gt;=50,IF(SUMIFS(OFFSET(データ_研究棟施設!$M$5:$M$1048576,0,ROUND(U$8*24,1)),データ_研究棟施設!$J$5:$J$1048576,OFFSET($G$9,ROW()-ROW($N$9),U$6-$D$4))&gt;=100,"×","△"),IF(OR(U$8&lt;9/24,U$8&gt;=17/24),"△","〇")))</f>
        <v>×</v>
      </c>
      <c r="V86" s="29" t="str">
        <f ca="1">IF(OR(V$9="×",V$110="×"),"×",IF(SUMIFS(OFFSET(データ_研究棟施設!$M$5:$M$1048576,0,ROUND(V$8*24,1)),データ_研究棟施設!$J$5:$J$1048576,OFFSET($G$9,ROW()-ROW($N$9),V$6-$D$4))&gt;=50,IF(SUMIFS(OFFSET(データ_研究棟施設!$M$5:$M$1048576,0,ROUND(V$8*24,1)),データ_研究棟施設!$J$5:$J$1048576,OFFSET($G$9,ROW()-ROW($N$9),V$6-$D$4))&gt;=100,"×","△"),IF(OR(V$8&lt;9/24,V$8&gt;=17/24),"△","〇")))</f>
        <v>×</v>
      </c>
      <c r="W86" s="28" t="str">
        <f ca="1">IF(OR(W$9="×",W$110="×"),"×",IF(SUMIFS(OFFSET(データ_研究棟施設!$M$5:$M$1048576,0,ROUND(W$8*24,1)),データ_研究棟施設!$J$5:$J$1048576,OFFSET($G$9,ROW()-ROW($N$9),W$6-$D$4))&gt;=50,IF(SUMIFS(OFFSET(データ_研究棟施設!$M$5:$M$1048576,0,ROUND(W$8*24,1)),データ_研究棟施設!$J$5:$J$1048576,OFFSET($G$9,ROW()-ROW($N$9),W$6-$D$4))&gt;=100,"×","△"),IF(OR(W$8&lt;9/24,W$8&gt;=17/24),"△","〇")))</f>
        <v>×</v>
      </c>
      <c r="X86" s="29" t="str">
        <f ca="1">IF(OR(X$9="×",X$110="×"),"×",IF(SUMIFS(OFFSET(データ_研究棟施設!$M$5:$M$1048576,0,ROUND(X$8*24,1)),データ_研究棟施設!$J$5:$J$1048576,OFFSET($G$9,ROW()-ROW($N$9),X$6-$D$4))&gt;=50,IF(SUMIFS(OFFSET(データ_研究棟施設!$M$5:$M$1048576,0,ROUND(X$8*24,1)),データ_研究棟施設!$J$5:$J$1048576,OFFSET($G$9,ROW()-ROW($N$9),X$6-$D$4))&gt;=100,"×","△"),IF(OR(X$8&lt;9/24,X$8&gt;=17/24),"△","〇")))</f>
        <v>×</v>
      </c>
      <c r="Y86" s="29" t="str">
        <f ca="1">IF(OR(Y$9="×",Y$110="×"),"×",IF(SUMIFS(OFFSET(データ_研究棟施設!$M$5:$M$1048576,0,ROUND(Y$8*24,1)),データ_研究棟施設!$J$5:$J$1048576,OFFSET($G$9,ROW()-ROW($N$9),Y$6-$D$4))&gt;=50,IF(SUMIFS(OFFSET(データ_研究棟施設!$M$5:$M$1048576,0,ROUND(Y$8*24,1)),データ_研究棟施設!$J$5:$J$1048576,OFFSET($G$9,ROW()-ROW($N$9),Y$6-$D$4))&gt;=100,"×","△"),IF(OR(Y$8&lt;9/24,Y$8&gt;=17/24),"△","〇")))</f>
        <v>×</v>
      </c>
      <c r="Z86" s="30" t="str">
        <f ca="1">IF(OR(Z$9="×",Z$110="×"),"×",IF(SUMIFS(OFFSET(データ_研究棟施設!$M$5:$M$1048576,0,ROUND(Z$8*24,1)),データ_研究棟施設!$J$5:$J$1048576,OFFSET($G$9,ROW()-ROW($N$9),Z$6-$D$4))&gt;=50,IF(SUMIFS(OFFSET(データ_研究棟施設!$M$5:$M$1048576,0,ROUND(Z$8*24,1)),データ_研究棟施設!$J$5:$J$1048576,OFFSET($G$9,ROW()-ROW($N$9),Z$6-$D$4))&gt;=100,"×","△"),IF(OR(Z$8&lt;9/24,Z$8&gt;=17/24),"△","〇")))</f>
        <v>×</v>
      </c>
      <c r="AA86" s="29" t="str">
        <f ca="1">IF(OR(AA$9="×",AA$110="×"),"×",IF(SUMIFS(OFFSET(データ_研究棟施設!$M$5:$M$1048576,0,ROUND(AA$8*24,1)),データ_研究棟施設!$J$5:$J$1048576,OFFSET($G$9,ROW()-ROW($N$9),AA$6-$D$4))&gt;=50,IF(SUMIFS(OFFSET(データ_研究棟施設!$M$5:$M$1048576,0,ROUND(AA$8*24,1)),データ_研究棟施設!$J$5:$J$1048576,OFFSET($G$9,ROW()-ROW($N$9),AA$6-$D$4))&gt;=100,"×","△"),IF(OR(AA$8&lt;9/24,AA$8&gt;=17/24),"△","〇")))</f>
        <v>×</v>
      </c>
      <c r="AB86" s="29" t="str">
        <f ca="1">IF(OR(AB$9="×",AB$110="×"),"×",IF(SUMIFS(OFFSET(データ_研究棟施設!$M$5:$M$1048576,0,ROUND(AB$8*24,1)),データ_研究棟施設!$J$5:$J$1048576,OFFSET($G$9,ROW()-ROW($N$9),AB$6-$D$4))&gt;=50,IF(SUMIFS(OFFSET(データ_研究棟施設!$M$5:$M$1048576,0,ROUND(AB$8*24,1)),データ_研究棟施設!$J$5:$J$1048576,OFFSET($G$9,ROW()-ROW($N$9),AB$6-$D$4))&gt;=100,"×","△"),IF(OR(AB$8&lt;9/24,AB$8&gt;=17/24),"△","〇")))</f>
        <v>×</v>
      </c>
      <c r="AC86" s="29" t="str">
        <f ca="1">IF(OR(AC$9="×",AC$110="×"),"×",IF(SUMIFS(OFFSET(データ_研究棟施設!$M$5:$M$1048576,0,ROUND(AC$8*24,1)),データ_研究棟施設!$J$5:$J$1048576,OFFSET($G$9,ROW()-ROW($N$9),AC$6-$D$4))&gt;=50,IF(SUMIFS(OFFSET(データ_研究棟施設!$M$5:$M$1048576,0,ROUND(AC$8*24,1)),データ_研究棟施設!$J$5:$J$1048576,OFFSET($G$9,ROW()-ROW($N$9),AC$6-$D$4))&gt;=100,"×","△"),IF(OR(AC$8&lt;9/24,AC$8&gt;=17/24),"△","〇")))</f>
        <v>×</v>
      </c>
      <c r="AD86" s="29" t="str">
        <f ca="1">IF(OR(AD$9="×",AD$110="×"),"×",IF(SUMIFS(OFFSET(データ_研究棟施設!$M$5:$M$1048576,0,ROUND(AD$8*24,1)),データ_研究棟施設!$J$5:$J$1048576,OFFSET($G$9,ROW()-ROW($N$9),AD$6-$D$4))&gt;=50,IF(SUMIFS(OFFSET(データ_研究棟施設!$M$5:$M$1048576,0,ROUND(AD$8*24,1)),データ_研究棟施設!$J$5:$J$1048576,OFFSET($G$9,ROW()-ROW($N$9),AD$6-$D$4))&gt;=100,"×","△"),IF(OR(AD$8&lt;9/24,AD$8&gt;=17/24),"△","〇")))</f>
        <v>×</v>
      </c>
      <c r="AE86" s="28" t="str">
        <f ca="1">IF(OR(AE$9="×",AE$110="×"),"×",IF(SUMIFS(OFFSET(データ_研究棟施設!$M$5:$M$1048576,0,ROUND(AE$8*24,1)),データ_研究棟施設!$J$5:$J$1048576,OFFSET($G$9,ROW()-ROW($N$9),AE$6-$D$4))&gt;=50,IF(SUMIFS(OFFSET(データ_研究棟施設!$M$5:$M$1048576,0,ROUND(AE$8*24,1)),データ_研究棟施設!$J$5:$J$1048576,OFFSET($G$9,ROW()-ROW($N$9),AE$6-$D$4))&gt;=100,"×","△"),IF(OR(AE$8&lt;9/24,AE$8&gt;=17/24),"△","〇")))</f>
        <v>×</v>
      </c>
      <c r="AF86" s="29" t="str">
        <f ca="1">IF(OR(AF$9="×",AF$110="×"),"×",IF(SUMIFS(OFFSET(データ_研究棟施設!$M$5:$M$1048576,0,ROUND(AF$8*24,1)),データ_研究棟施設!$J$5:$J$1048576,OFFSET($G$9,ROW()-ROW($N$9),AF$6-$D$4))&gt;=50,IF(SUMIFS(OFFSET(データ_研究棟施設!$M$5:$M$1048576,0,ROUND(AF$8*24,1)),データ_研究棟施設!$J$5:$J$1048576,OFFSET($G$9,ROW()-ROW($N$9),AF$6-$D$4))&gt;=100,"×","△"),IF(OR(AF$8&lt;9/24,AF$8&gt;=17/24),"△","〇")))</f>
        <v>×</v>
      </c>
      <c r="AG86" s="29" t="str">
        <f ca="1">IF(OR(AG$9="×",AG$110="×"),"×",IF(SUMIFS(OFFSET(データ_研究棟施設!$M$5:$M$1048576,0,ROUND(AG$8*24,1)),データ_研究棟施設!$J$5:$J$1048576,OFFSET($G$9,ROW()-ROW($N$9),AG$6-$D$4))&gt;=50,IF(SUMIFS(OFFSET(データ_研究棟施設!$M$5:$M$1048576,0,ROUND(AG$8*24,1)),データ_研究棟施設!$J$5:$J$1048576,OFFSET($G$9,ROW()-ROW($N$9),AG$6-$D$4))&gt;=100,"×","△"),IF(OR(AG$8&lt;9/24,AG$8&gt;=17/24),"△","〇")))</f>
        <v>×</v>
      </c>
      <c r="AH86" s="30" t="str">
        <f ca="1">IF(OR(AH$9="×",AH$110="×"),"×",IF(SUMIFS(OFFSET(データ_研究棟施設!$M$5:$M$1048576,0,ROUND(AH$8*24,1)),データ_研究棟施設!$J$5:$J$1048576,OFFSET($G$9,ROW()-ROW($N$9),AH$6-$D$4))&gt;=50,IF(SUMIFS(OFFSET(データ_研究棟施設!$M$5:$M$1048576,0,ROUND(AH$8*24,1)),データ_研究棟施設!$J$5:$J$1048576,OFFSET($G$9,ROW()-ROW($N$9),AH$6-$D$4))&gt;=100,"×","△"),IF(OR(AH$8&lt;9/24,AH$8&gt;=17/24),"△","〇")))</f>
        <v>×</v>
      </c>
      <c r="AI86" s="29" t="str">
        <f ca="1">IF(OR(AI$9="×",AI$110="×"),"×",IF(SUMIFS(OFFSET(データ_研究棟施設!$M$5:$M$1048576,0,ROUND(AI$8*24,1)),データ_研究棟施設!$J$5:$J$1048576,OFFSET($G$9,ROW()-ROW($N$9),AI$6-$D$4))&gt;=50,IF(SUMIFS(OFFSET(データ_研究棟施設!$M$5:$M$1048576,0,ROUND(AI$8*24,1)),データ_研究棟施設!$J$5:$J$1048576,OFFSET($G$9,ROW()-ROW($N$9),AI$6-$D$4))&gt;=100,"×","△"),IF(OR(AI$8&lt;9/24,AI$8&gt;=17/24),"△","〇")))</f>
        <v>△</v>
      </c>
      <c r="AJ86" s="29" t="str">
        <f ca="1">IF(OR(AJ$9="×",AJ$110="×"),"×",IF(SUMIFS(OFFSET(データ_研究棟施設!$M$5:$M$1048576,0,ROUND(AJ$8*24,1)),データ_研究棟施設!$J$5:$J$1048576,OFFSET($G$9,ROW()-ROW($N$9),AJ$6-$D$4))&gt;=50,IF(SUMIFS(OFFSET(データ_研究棟施設!$M$5:$M$1048576,0,ROUND(AJ$8*24,1)),データ_研究棟施設!$J$5:$J$1048576,OFFSET($G$9,ROW()-ROW($N$9),AJ$6-$D$4))&gt;=100,"×","△"),IF(OR(AJ$8&lt;9/24,AJ$8&gt;=17/24),"△","〇")))</f>
        <v>△</v>
      </c>
      <c r="AK86" s="37" t="str">
        <f ca="1">IF(OR(AK$9="×",AK$110="×"),"×",IF(SUMIFS(OFFSET(データ_研究棟施設!$M$5:$M$1048576,0,ROUND(AK$8*24,1)),データ_研究棟施設!$J$5:$J$1048576,OFFSET($G$9,ROW()-ROW($N$9),AK$6-$D$4))&gt;=50,IF(SUMIFS(OFFSET(データ_研究棟施設!$M$5:$M$1048576,0,ROUND(AK$8*24,1)),データ_研究棟施設!$J$5:$J$1048576,OFFSET($G$9,ROW()-ROW($N$9),AK$6-$D$4))&gt;=100,"×","△"),IF(OR(AK$8&lt;9/24,AK$8&gt;=17/24),"△","〇")))</f>
        <v>△</v>
      </c>
      <c r="AL86" s="36" t="str">
        <f ca="1">IF(OR(AL$9="×",AL$110="×"),"×",IF(SUMIFS(OFFSET(データ_研究棟施設!$M$5:$M$1048576,0,ROUND(AL$8*24,1)),データ_研究棟施設!$J$5:$J$1048576,OFFSET($G$9,ROW()-ROW($N$9),AL$6-$D$4))&gt;=50,IF(SUMIFS(OFFSET(データ_研究棟施設!$M$5:$M$1048576,0,ROUND(AL$8*24,1)),データ_研究棟施設!$J$5:$J$1048576,OFFSET($G$9,ROW()-ROW($N$9),AL$6-$D$4))&gt;=100,"×","△"),IF(OR(AL$8&lt;9/24,AL$8&gt;=17/24),"△","〇")))</f>
        <v>△</v>
      </c>
      <c r="AM86" s="29" t="str">
        <f ca="1">IF(OR(AM$9="×",AM$110="×"),"×",IF(SUMIFS(OFFSET(データ_研究棟施設!$M$5:$M$1048576,0,ROUND(AM$8*24,1)),データ_研究棟施設!$J$5:$J$1048576,OFFSET($G$9,ROW()-ROW($N$9),AM$6-$D$4))&gt;=50,IF(SUMIFS(OFFSET(データ_研究棟施設!$M$5:$M$1048576,0,ROUND(AM$8*24,1)),データ_研究棟施設!$J$5:$J$1048576,OFFSET($G$9,ROW()-ROW($N$9),AM$6-$D$4))&gt;=100,"×","△"),IF(OR(AM$8&lt;9/24,AM$8&gt;=17/24),"△","〇")))</f>
        <v>△</v>
      </c>
      <c r="AN86" s="29" t="str">
        <f ca="1">IF(OR(AN$9="×",AN$110="×"),"×",IF(SUMIFS(OFFSET(データ_研究棟施設!$M$5:$M$1048576,0,ROUND(AN$8*24,1)),データ_研究棟施設!$J$5:$J$1048576,OFFSET($G$9,ROW()-ROW($N$9),AN$6-$D$4))&gt;=50,IF(SUMIFS(OFFSET(データ_研究棟施設!$M$5:$M$1048576,0,ROUND(AN$8*24,1)),データ_研究棟施設!$J$5:$J$1048576,OFFSET($G$9,ROW()-ROW($N$9),AN$6-$D$4))&gt;=100,"×","△"),IF(OR(AN$8&lt;9/24,AN$8&gt;=17/24),"△","〇")))</f>
        <v>△</v>
      </c>
      <c r="AO86" s="29" t="str">
        <f ca="1">IF(OR(AO$9="×",AO$110="×"),"×",IF(SUMIFS(OFFSET(データ_研究棟施設!$M$5:$M$1048576,0,ROUND(AO$8*24,1)),データ_研究棟施設!$J$5:$J$1048576,OFFSET($G$9,ROW()-ROW($N$9),AO$6-$D$4))&gt;=50,IF(SUMIFS(OFFSET(データ_研究棟施設!$M$5:$M$1048576,0,ROUND(AO$8*24,1)),データ_研究棟施設!$J$5:$J$1048576,OFFSET($G$9,ROW()-ROW($N$9),AO$6-$D$4))&gt;=100,"×","△"),IF(OR(AO$8&lt;9/24,AO$8&gt;=17/24),"△","〇")))</f>
        <v>△</v>
      </c>
      <c r="AP86" s="29" t="str">
        <f ca="1">IF(OR(AP$9="×",AP$110="×"),"×",IF(SUMIFS(OFFSET(データ_研究棟施設!$M$5:$M$1048576,0,ROUND(AP$8*24,1)),データ_研究棟施設!$J$5:$J$1048576,OFFSET($G$9,ROW()-ROW($N$9),AP$6-$D$4))&gt;=50,IF(SUMIFS(OFFSET(データ_研究棟施設!$M$5:$M$1048576,0,ROUND(AP$8*24,1)),データ_研究棟施設!$J$5:$J$1048576,OFFSET($G$9,ROW()-ROW($N$9),AP$6-$D$4))&gt;=100,"×","△"),IF(OR(AP$8&lt;9/24,AP$8&gt;=17/24),"△","〇")))</f>
        <v>△</v>
      </c>
      <c r="AQ86" s="29" t="str">
        <f ca="1">IF(OR(AQ$9="×",AQ$110="×"),"×",IF(SUMIFS(OFFSET(データ_研究棟施設!$M$5:$M$1048576,0,ROUND(AQ$8*24,1)),データ_研究棟施設!$J$5:$J$1048576,OFFSET($G$9,ROW()-ROW($N$9),AQ$6-$D$4))&gt;=50,IF(SUMIFS(OFFSET(データ_研究棟施設!$M$5:$M$1048576,0,ROUND(AQ$8*24,1)),データ_研究棟施設!$J$5:$J$1048576,OFFSET($G$9,ROW()-ROW($N$9),AQ$6-$D$4))&gt;=100,"×","△"),IF(OR(AQ$8&lt;9/24,AQ$8&gt;=17/24),"△","〇")))</f>
        <v>△</v>
      </c>
      <c r="AR86" s="29" t="str">
        <f ca="1">IF(OR(AR$9="×",AR$110="×"),"×",IF(SUMIFS(OFFSET(データ_研究棟施設!$M$5:$M$1048576,0,ROUND(AR$8*24,1)),データ_研究棟施設!$J$5:$J$1048576,OFFSET($G$9,ROW()-ROW($N$9),AR$6-$D$4))&gt;=50,IF(SUMIFS(OFFSET(データ_研究棟施設!$M$5:$M$1048576,0,ROUND(AR$8*24,1)),データ_研究棟施設!$J$5:$J$1048576,OFFSET($G$9,ROW()-ROW($N$9),AR$6-$D$4))&gt;=100,"×","△"),IF(OR(AR$8&lt;9/24,AR$8&gt;=17/24),"△","〇")))</f>
        <v>△</v>
      </c>
      <c r="AS86" s="29" t="str">
        <f ca="1">IF(OR(AS$9="×",AS$110="×"),"×",IF(SUMIFS(OFFSET(データ_研究棟施設!$M$5:$M$1048576,0,ROUND(AS$8*24,1)),データ_研究棟施設!$J$5:$J$1048576,OFFSET($G$9,ROW()-ROW($N$9),AS$6-$D$4))&gt;=50,IF(SUMIFS(OFFSET(データ_研究棟施設!$M$5:$M$1048576,0,ROUND(AS$8*24,1)),データ_研究棟施設!$J$5:$J$1048576,OFFSET($G$9,ROW()-ROW($N$9),AS$6-$D$4))&gt;=100,"×","△"),IF(OR(AS$8&lt;9/24,AS$8&gt;=17/24),"△","〇")))</f>
        <v>×</v>
      </c>
      <c r="AT86" s="29" t="str">
        <f ca="1">IF(OR(AT$9="×",AT$110="×"),"×",IF(SUMIFS(OFFSET(データ_研究棟施設!$M$5:$M$1048576,0,ROUND(AT$8*24,1)),データ_研究棟施設!$J$5:$J$1048576,OFFSET($G$9,ROW()-ROW($N$9),AT$6-$D$4))&gt;=50,IF(SUMIFS(OFFSET(データ_研究棟施設!$M$5:$M$1048576,0,ROUND(AT$8*24,1)),データ_研究棟施設!$J$5:$J$1048576,OFFSET($G$9,ROW()-ROW($N$9),AT$6-$D$4))&gt;=100,"×","△"),IF(OR(AT$8&lt;9/24,AT$8&gt;=17/24),"△","〇")))</f>
        <v>×</v>
      </c>
      <c r="AU86" s="28" t="str">
        <f ca="1">IF(OR(AU$9="×",AU$110="×"),"×",IF(SUMIFS(OFFSET(データ_研究棟施設!$M$5:$M$1048576,0,ROUND(AU$8*24,1)),データ_研究棟施設!$J$5:$J$1048576,OFFSET($G$9,ROW()-ROW($N$9),AU$6-$D$4))&gt;=50,IF(SUMIFS(OFFSET(データ_研究棟施設!$M$5:$M$1048576,0,ROUND(AU$8*24,1)),データ_研究棟施設!$J$5:$J$1048576,OFFSET($G$9,ROW()-ROW($N$9),AU$6-$D$4))&gt;=100,"×","△"),IF(OR(AU$8&lt;9/24,AU$8&gt;=17/24),"△","〇")))</f>
        <v>×</v>
      </c>
      <c r="AV86" s="29" t="str">
        <f ca="1">IF(OR(AV$9="×",AV$110="×"),"×",IF(SUMIFS(OFFSET(データ_研究棟施設!$M$5:$M$1048576,0,ROUND(AV$8*24,1)),データ_研究棟施設!$J$5:$J$1048576,OFFSET($G$9,ROW()-ROW($N$9),AV$6-$D$4))&gt;=50,IF(SUMIFS(OFFSET(データ_研究棟施設!$M$5:$M$1048576,0,ROUND(AV$8*24,1)),データ_研究棟施設!$J$5:$J$1048576,OFFSET($G$9,ROW()-ROW($N$9),AV$6-$D$4))&gt;=100,"×","△"),IF(OR(AV$8&lt;9/24,AV$8&gt;=17/24),"△","〇")))</f>
        <v>×</v>
      </c>
      <c r="AW86" s="29" t="str">
        <f ca="1">IF(OR(AW$9="×",AW$110="×"),"×",IF(SUMIFS(OFFSET(データ_研究棟施設!$M$5:$M$1048576,0,ROUND(AW$8*24,1)),データ_研究棟施設!$J$5:$J$1048576,OFFSET($G$9,ROW()-ROW($N$9),AW$6-$D$4))&gt;=50,IF(SUMIFS(OFFSET(データ_研究棟施設!$M$5:$M$1048576,0,ROUND(AW$8*24,1)),データ_研究棟施設!$J$5:$J$1048576,OFFSET($G$9,ROW()-ROW($N$9),AW$6-$D$4))&gt;=100,"×","△"),IF(OR(AW$8&lt;9/24,AW$8&gt;=17/24),"△","〇")))</f>
        <v>×</v>
      </c>
      <c r="AX86" s="30" t="str">
        <f ca="1">IF(OR(AX$9="×",AX$110="×"),"×",IF(SUMIFS(OFFSET(データ_研究棟施設!$M$5:$M$1048576,0,ROUND(AX$8*24,1)),データ_研究棟施設!$J$5:$J$1048576,OFFSET($G$9,ROW()-ROW($N$9),AX$6-$D$4))&gt;=50,IF(SUMIFS(OFFSET(データ_研究棟施設!$M$5:$M$1048576,0,ROUND(AX$8*24,1)),データ_研究棟施設!$J$5:$J$1048576,OFFSET($G$9,ROW()-ROW($N$9),AX$6-$D$4))&gt;=100,"×","△"),IF(OR(AX$8&lt;9/24,AX$8&gt;=17/24),"△","〇")))</f>
        <v>×</v>
      </c>
      <c r="AY86" s="29" t="str">
        <f ca="1">IF(OR(AY$9="×",AY$110="×"),"×",IF(SUMIFS(OFFSET(データ_研究棟施設!$M$5:$M$1048576,0,ROUND(AY$8*24,1)),データ_研究棟施設!$J$5:$J$1048576,OFFSET($G$9,ROW()-ROW($N$9),AY$6-$D$4))&gt;=50,IF(SUMIFS(OFFSET(データ_研究棟施設!$M$5:$M$1048576,0,ROUND(AY$8*24,1)),データ_研究棟施設!$J$5:$J$1048576,OFFSET($G$9,ROW()-ROW($N$9),AY$6-$D$4))&gt;=100,"×","△"),IF(OR(AY$8&lt;9/24,AY$8&gt;=17/24),"△","〇")))</f>
        <v>×</v>
      </c>
      <c r="AZ86" s="29" t="str">
        <f ca="1">IF(OR(AZ$9="×",AZ$110="×"),"×",IF(SUMIFS(OFFSET(データ_研究棟施設!$M$5:$M$1048576,0,ROUND(AZ$8*24,1)),データ_研究棟施設!$J$5:$J$1048576,OFFSET($G$9,ROW()-ROW($N$9),AZ$6-$D$4))&gt;=50,IF(SUMIFS(OFFSET(データ_研究棟施設!$M$5:$M$1048576,0,ROUND(AZ$8*24,1)),データ_研究棟施設!$J$5:$J$1048576,OFFSET($G$9,ROW()-ROW($N$9),AZ$6-$D$4))&gt;=100,"×","△"),IF(OR(AZ$8&lt;9/24,AZ$8&gt;=17/24),"△","〇")))</f>
        <v>×</v>
      </c>
      <c r="BA86" s="29" t="str">
        <f ca="1">IF(OR(BA$9="×",BA$110="×"),"×",IF(SUMIFS(OFFSET(データ_研究棟施設!$M$5:$M$1048576,0,ROUND(BA$8*24,1)),データ_研究棟施設!$J$5:$J$1048576,OFFSET($G$9,ROW()-ROW($N$9),BA$6-$D$4))&gt;=50,IF(SUMIFS(OFFSET(データ_研究棟施設!$M$5:$M$1048576,0,ROUND(BA$8*24,1)),データ_研究棟施設!$J$5:$J$1048576,OFFSET($G$9,ROW()-ROW($N$9),BA$6-$D$4))&gt;=100,"×","△"),IF(OR(BA$8&lt;9/24,BA$8&gt;=17/24),"△","〇")))</f>
        <v>×</v>
      </c>
      <c r="BB86" s="29" t="str">
        <f ca="1">IF(OR(BB$9="×",BB$110="×"),"×",IF(SUMIFS(OFFSET(データ_研究棟施設!$M$5:$M$1048576,0,ROUND(BB$8*24,1)),データ_研究棟施設!$J$5:$J$1048576,OFFSET($G$9,ROW()-ROW($N$9),BB$6-$D$4))&gt;=50,IF(SUMIFS(OFFSET(データ_研究棟施設!$M$5:$M$1048576,0,ROUND(BB$8*24,1)),データ_研究棟施設!$J$5:$J$1048576,OFFSET($G$9,ROW()-ROW($N$9),BB$6-$D$4))&gt;=100,"×","△"),IF(OR(BB$8&lt;9/24,BB$8&gt;=17/24),"△","〇")))</f>
        <v>×</v>
      </c>
      <c r="BC86" s="28" t="str">
        <f ca="1">IF(OR(BC$9="×",BC$110="×"),"×",IF(SUMIFS(OFFSET(データ_研究棟施設!$M$5:$M$1048576,0,ROUND(BC$8*24,1)),データ_研究棟施設!$J$5:$J$1048576,OFFSET($G$9,ROW()-ROW($N$9),BC$6-$D$4))&gt;=50,IF(SUMIFS(OFFSET(データ_研究棟施設!$M$5:$M$1048576,0,ROUND(BC$8*24,1)),データ_研究棟施設!$J$5:$J$1048576,OFFSET($G$9,ROW()-ROW($N$9),BC$6-$D$4))&gt;=100,"×","△"),IF(OR(BC$8&lt;9/24,BC$8&gt;=17/24),"△","〇")))</f>
        <v>×</v>
      </c>
      <c r="BD86" s="29" t="str">
        <f ca="1">IF(OR(BD$9="×",BD$110="×"),"×",IF(SUMIFS(OFFSET(データ_研究棟施設!$M$5:$M$1048576,0,ROUND(BD$8*24,1)),データ_研究棟施設!$J$5:$J$1048576,OFFSET($G$9,ROW()-ROW($N$9),BD$6-$D$4))&gt;=50,IF(SUMIFS(OFFSET(データ_研究棟施設!$M$5:$M$1048576,0,ROUND(BD$8*24,1)),データ_研究棟施設!$J$5:$J$1048576,OFFSET($G$9,ROW()-ROW($N$9),BD$6-$D$4))&gt;=100,"×","△"),IF(OR(BD$8&lt;9/24,BD$8&gt;=17/24),"△","〇")))</f>
        <v>×</v>
      </c>
      <c r="BE86" s="29" t="str">
        <f ca="1">IF(OR(BE$9="×",BE$110="×"),"×",IF(SUMIFS(OFFSET(データ_研究棟施設!$M$5:$M$1048576,0,ROUND(BE$8*24,1)),データ_研究棟施設!$J$5:$J$1048576,OFFSET($G$9,ROW()-ROW($N$9),BE$6-$D$4))&gt;=50,IF(SUMIFS(OFFSET(データ_研究棟施設!$M$5:$M$1048576,0,ROUND(BE$8*24,1)),データ_研究棟施設!$J$5:$J$1048576,OFFSET($G$9,ROW()-ROW($N$9),BE$6-$D$4))&gt;=100,"×","△"),IF(OR(BE$8&lt;9/24,BE$8&gt;=17/24),"△","〇")))</f>
        <v>×</v>
      </c>
      <c r="BF86" s="30" t="str">
        <f ca="1">IF(OR(BF$9="×",BF$110="×"),"×",IF(SUMIFS(OFFSET(データ_研究棟施設!$M$5:$M$1048576,0,ROUND(BF$8*24,1)),データ_研究棟施設!$J$5:$J$1048576,OFFSET($G$9,ROW()-ROW($N$9),BF$6-$D$4))&gt;=50,IF(SUMIFS(OFFSET(データ_研究棟施設!$M$5:$M$1048576,0,ROUND(BF$8*24,1)),データ_研究棟施設!$J$5:$J$1048576,OFFSET($G$9,ROW()-ROW($N$9),BF$6-$D$4))&gt;=100,"×","△"),IF(OR(BF$8&lt;9/24,BF$8&gt;=17/24),"△","〇")))</f>
        <v>×</v>
      </c>
      <c r="BG86" s="29" t="str">
        <f ca="1">IF(OR(BG$9="×",BG$110="×"),"×",IF(SUMIFS(OFFSET(データ_研究棟施設!$M$5:$M$1048576,0,ROUND(BG$8*24,1)),データ_研究棟施設!$J$5:$J$1048576,OFFSET($G$9,ROW()-ROW($N$9),BG$6-$D$4))&gt;=50,IF(SUMIFS(OFFSET(データ_研究棟施設!$M$5:$M$1048576,0,ROUND(BG$8*24,1)),データ_研究棟施設!$J$5:$J$1048576,OFFSET($G$9,ROW()-ROW($N$9),BG$6-$D$4))&gt;=100,"×","△"),IF(OR(BG$8&lt;9/24,BG$8&gt;=17/24),"△","〇")))</f>
        <v>△</v>
      </c>
      <c r="BH86" s="29" t="str">
        <f ca="1">IF(OR(BH$9="×",BH$110="×"),"×",IF(SUMIFS(OFFSET(データ_研究棟施設!$M$5:$M$1048576,0,ROUND(BH$8*24,1)),データ_研究棟施設!$J$5:$J$1048576,OFFSET($G$9,ROW()-ROW($N$9),BH$6-$D$4))&gt;=50,IF(SUMIFS(OFFSET(データ_研究棟施設!$M$5:$M$1048576,0,ROUND(BH$8*24,1)),データ_研究棟施設!$J$5:$J$1048576,OFFSET($G$9,ROW()-ROW($N$9),BH$6-$D$4))&gt;=100,"×","△"),IF(OR(BH$8&lt;9/24,BH$8&gt;=17/24),"△","〇")))</f>
        <v>△</v>
      </c>
      <c r="BI86" s="37" t="str">
        <f ca="1">IF(OR(BI$9="×",BI$110="×"),"×",IF(SUMIFS(OFFSET(データ_研究棟施設!$M$5:$M$1048576,0,ROUND(BI$8*24,1)),データ_研究棟施設!$J$5:$J$1048576,OFFSET($G$9,ROW()-ROW($N$9),BI$6-$D$4))&gt;=50,IF(SUMIFS(OFFSET(データ_研究棟施設!$M$5:$M$1048576,0,ROUND(BI$8*24,1)),データ_研究棟施設!$J$5:$J$1048576,OFFSET($G$9,ROW()-ROW($N$9),BI$6-$D$4))&gt;=100,"×","△"),IF(OR(BI$8&lt;9/24,BI$8&gt;=17/24),"△","〇")))</f>
        <v>△</v>
      </c>
      <c r="BJ86" s="36" t="str">
        <f ca="1">IF(OR(BJ$9="×",BJ$110="×"),"×",IF(SUMIFS(OFFSET(データ_研究棟施設!$M$5:$M$1048576,0,ROUND(BJ$8*24,1)),データ_研究棟施設!$J$5:$J$1048576,OFFSET($G$9,ROW()-ROW($N$9),BJ$6-$D$4))&gt;=50,IF(SUMIFS(OFFSET(データ_研究棟施設!$M$5:$M$1048576,0,ROUND(BJ$8*24,1)),データ_研究棟施設!$J$5:$J$1048576,OFFSET($G$9,ROW()-ROW($N$9),BJ$6-$D$4))&gt;=100,"×","△"),IF(OR(BJ$8&lt;9/24,BJ$8&gt;=17/24),"△","〇")))</f>
        <v>△</v>
      </c>
      <c r="BK86" s="29" t="str">
        <f ca="1">IF(OR(BK$9="×",BK$110="×"),"×",IF(SUMIFS(OFFSET(データ_研究棟施設!$M$5:$M$1048576,0,ROUND(BK$8*24,1)),データ_研究棟施設!$J$5:$J$1048576,OFFSET($G$9,ROW()-ROW($N$9),BK$6-$D$4))&gt;=50,IF(SUMIFS(OFFSET(データ_研究棟施設!$M$5:$M$1048576,0,ROUND(BK$8*24,1)),データ_研究棟施設!$J$5:$J$1048576,OFFSET($G$9,ROW()-ROW($N$9),BK$6-$D$4))&gt;=100,"×","△"),IF(OR(BK$8&lt;9/24,BK$8&gt;=17/24),"△","〇")))</f>
        <v>△</v>
      </c>
      <c r="BL86" s="29" t="str">
        <f ca="1">IF(OR(BL$9="×",BL$110="×"),"×",IF(SUMIFS(OFFSET(データ_研究棟施設!$M$5:$M$1048576,0,ROUND(BL$8*24,1)),データ_研究棟施設!$J$5:$J$1048576,OFFSET($G$9,ROW()-ROW($N$9),BL$6-$D$4))&gt;=50,IF(SUMIFS(OFFSET(データ_研究棟施設!$M$5:$M$1048576,0,ROUND(BL$8*24,1)),データ_研究棟施設!$J$5:$J$1048576,OFFSET($G$9,ROW()-ROW($N$9),BL$6-$D$4))&gt;=100,"×","△"),IF(OR(BL$8&lt;9/24,BL$8&gt;=17/24),"△","〇")))</f>
        <v>△</v>
      </c>
      <c r="BM86" s="29" t="str">
        <f ca="1">IF(OR(BM$9="×",BM$110="×"),"×",IF(SUMIFS(OFFSET(データ_研究棟施設!$M$5:$M$1048576,0,ROUND(BM$8*24,1)),データ_研究棟施設!$J$5:$J$1048576,OFFSET($G$9,ROW()-ROW($N$9),BM$6-$D$4))&gt;=50,IF(SUMIFS(OFFSET(データ_研究棟施設!$M$5:$M$1048576,0,ROUND(BM$8*24,1)),データ_研究棟施設!$J$5:$J$1048576,OFFSET($G$9,ROW()-ROW($N$9),BM$6-$D$4))&gt;=100,"×","△"),IF(OR(BM$8&lt;9/24,BM$8&gt;=17/24),"△","〇")))</f>
        <v>△</v>
      </c>
      <c r="BN86" s="29" t="str">
        <f ca="1">IF(OR(BN$9="×",BN$110="×"),"×",IF(SUMIFS(OFFSET(データ_研究棟施設!$M$5:$M$1048576,0,ROUND(BN$8*24,1)),データ_研究棟施設!$J$5:$J$1048576,OFFSET($G$9,ROW()-ROW($N$9),BN$6-$D$4))&gt;=50,IF(SUMIFS(OFFSET(データ_研究棟施設!$M$5:$M$1048576,0,ROUND(BN$8*24,1)),データ_研究棟施設!$J$5:$J$1048576,OFFSET($G$9,ROW()-ROW($N$9),BN$6-$D$4))&gt;=100,"×","△"),IF(OR(BN$8&lt;9/24,BN$8&gt;=17/24),"△","〇")))</f>
        <v>△</v>
      </c>
      <c r="BO86" s="29" t="str">
        <f ca="1">IF(OR(BO$9="×",BO$110="×"),"×",IF(SUMIFS(OFFSET(データ_研究棟施設!$M$5:$M$1048576,0,ROUND(BO$8*24,1)),データ_研究棟施設!$J$5:$J$1048576,OFFSET($G$9,ROW()-ROW($N$9),BO$6-$D$4))&gt;=50,IF(SUMIFS(OFFSET(データ_研究棟施設!$M$5:$M$1048576,0,ROUND(BO$8*24,1)),データ_研究棟施設!$J$5:$J$1048576,OFFSET($G$9,ROW()-ROW($N$9),BO$6-$D$4))&gt;=100,"×","△"),IF(OR(BO$8&lt;9/24,BO$8&gt;=17/24),"△","〇")))</f>
        <v>△</v>
      </c>
      <c r="BP86" s="29" t="str">
        <f ca="1">IF(OR(BP$9="×",BP$110="×"),"×",IF(SUMIFS(OFFSET(データ_研究棟施設!$M$5:$M$1048576,0,ROUND(BP$8*24,1)),データ_研究棟施設!$J$5:$J$1048576,OFFSET($G$9,ROW()-ROW($N$9),BP$6-$D$4))&gt;=50,IF(SUMIFS(OFFSET(データ_研究棟施設!$M$5:$M$1048576,0,ROUND(BP$8*24,1)),データ_研究棟施設!$J$5:$J$1048576,OFFSET($G$9,ROW()-ROW($N$9),BP$6-$D$4))&gt;=100,"×","△"),IF(OR(BP$8&lt;9/24,BP$8&gt;=17/24),"△","〇")))</f>
        <v>△</v>
      </c>
      <c r="BQ86" s="29" t="str">
        <f ca="1">IF(OR(BQ$9="×",BQ$110="×"),"×",IF(SUMIFS(OFFSET(データ_研究棟施設!$M$5:$M$1048576,0,ROUND(BQ$8*24,1)),データ_研究棟施設!$J$5:$J$1048576,OFFSET($G$9,ROW()-ROW($N$9),BQ$6-$D$4))&gt;=50,IF(SUMIFS(OFFSET(データ_研究棟施設!$M$5:$M$1048576,0,ROUND(BQ$8*24,1)),データ_研究棟施設!$J$5:$J$1048576,OFFSET($G$9,ROW()-ROW($N$9),BQ$6-$D$4))&gt;=100,"×","△"),IF(OR(BQ$8&lt;9/24,BQ$8&gt;=17/24),"△","〇")))</f>
        <v>×</v>
      </c>
      <c r="BR86" s="29" t="str">
        <f ca="1">IF(OR(BR$9="×",BR$110="×"),"×",IF(SUMIFS(OFFSET(データ_研究棟施設!$M$5:$M$1048576,0,ROUND(BR$8*24,1)),データ_研究棟施設!$J$5:$J$1048576,OFFSET($G$9,ROW()-ROW($N$9),BR$6-$D$4))&gt;=50,IF(SUMIFS(OFFSET(データ_研究棟施設!$M$5:$M$1048576,0,ROUND(BR$8*24,1)),データ_研究棟施設!$J$5:$J$1048576,OFFSET($G$9,ROW()-ROW($N$9),BR$6-$D$4))&gt;=100,"×","△"),IF(OR(BR$8&lt;9/24,BR$8&gt;=17/24),"△","〇")))</f>
        <v>×</v>
      </c>
      <c r="BS86" s="28" t="str">
        <f ca="1">IF(OR(BS$9="×",BS$110="×"),"×",IF(SUMIFS(OFFSET(データ_研究棟施設!$M$5:$M$1048576,0,ROUND(BS$8*24,1)),データ_研究棟施設!$J$5:$J$1048576,OFFSET($G$9,ROW()-ROW($N$9),BS$6-$D$4))&gt;=50,IF(SUMIFS(OFFSET(データ_研究棟施設!$M$5:$M$1048576,0,ROUND(BS$8*24,1)),データ_研究棟施設!$J$5:$J$1048576,OFFSET($G$9,ROW()-ROW($N$9),BS$6-$D$4))&gt;=100,"×","△"),IF(OR(BS$8&lt;9/24,BS$8&gt;=17/24),"△","〇")))</f>
        <v>×</v>
      </c>
      <c r="BT86" s="29" t="str">
        <f ca="1">IF(OR(BT$9="×",BT$110="×"),"×",IF(SUMIFS(OFFSET(データ_研究棟施設!$M$5:$M$1048576,0,ROUND(BT$8*24,1)),データ_研究棟施設!$J$5:$J$1048576,OFFSET($G$9,ROW()-ROW($N$9),BT$6-$D$4))&gt;=50,IF(SUMIFS(OFFSET(データ_研究棟施設!$M$5:$M$1048576,0,ROUND(BT$8*24,1)),データ_研究棟施設!$J$5:$J$1048576,OFFSET($G$9,ROW()-ROW($N$9),BT$6-$D$4))&gt;=100,"×","△"),IF(OR(BT$8&lt;9/24,BT$8&gt;=17/24),"△","〇")))</f>
        <v>×</v>
      </c>
      <c r="BU86" s="29" t="str">
        <f ca="1">IF(OR(BU$9="×",BU$110="×"),"×",IF(SUMIFS(OFFSET(データ_研究棟施設!$M$5:$M$1048576,0,ROUND(BU$8*24,1)),データ_研究棟施設!$J$5:$J$1048576,OFFSET($G$9,ROW()-ROW($N$9),BU$6-$D$4))&gt;=50,IF(SUMIFS(OFFSET(データ_研究棟施設!$M$5:$M$1048576,0,ROUND(BU$8*24,1)),データ_研究棟施設!$J$5:$J$1048576,OFFSET($G$9,ROW()-ROW($N$9),BU$6-$D$4))&gt;=100,"×","△"),IF(OR(BU$8&lt;9/24,BU$8&gt;=17/24),"△","〇")))</f>
        <v>×</v>
      </c>
      <c r="BV86" s="30" t="str">
        <f ca="1">IF(OR(BV$9="×",BV$110="×"),"×",IF(SUMIFS(OFFSET(データ_研究棟施設!$M$5:$M$1048576,0,ROUND(BV$8*24,1)),データ_研究棟施設!$J$5:$J$1048576,OFFSET($G$9,ROW()-ROW($N$9),BV$6-$D$4))&gt;=50,IF(SUMIFS(OFFSET(データ_研究棟施設!$M$5:$M$1048576,0,ROUND(BV$8*24,1)),データ_研究棟施設!$J$5:$J$1048576,OFFSET($G$9,ROW()-ROW($N$9),BV$6-$D$4))&gt;=100,"×","△"),IF(OR(BV$8&lt;9/24,BV$8&gt;=17/24),"△","〇")))</f>
        <v>×</v>
      </c>
      <c r="BW86" s="29" t="str">
        <f ca="1">IF(OR(BW$9="×",BW$110="×"),"×",IF(SUMIFS(OFFSET(データ_研究棟施設!$M$5:$M$1048576,0,ROUND(BW$8*24,1)),データ_研究棟施設!$J$5:$J$1048576,OFFSET($G$9,ROW()-ROW($N$9),BW$6-$D$4))&gt;=50,IF(SUMIFS(OFFSET(データ_研究棟施設!$M$5:$M$1048576,0,ROUND(BW$8*24,1)),データ_研究棟施設!$J$5:$J$1048576,OFFSET($G$9,ROW()-ROW($N$9),BW$6-$D$4))&gt;=100,"×","△"),IF(OR(BW$8&lt;9/24,BW$8&gt;=17/24),"△","〇")))</f>
        <v>×</v>
      </c>
      <c r="BX86" s="29" t="str">
        <f ca="1">IF(OR(BX$9="×",BX$110="×"),"×",IF(SUMIFS(OFFSET(データ_研究棟施設!$M$5:$M$1048576,0,ROUND(BX$8*24,1)),データ_研究棟施設!$J$5:$J$1048576,OFFSET($G$9,ROW()-ROW($N$9),BX$6-$D$4))&gt;=50,IF(SUMIFS(OFFSET(データ_研究棟施設!$M$5:$M$1048576,0,ROUND(BX$8*24,1)),データ_研究棟施設!$J$5:$J$1048576,OFFSET($G$9,ROW()-ROW($N$9),BX$6-$D$4))&gt;=100,"×","△"),IF(OR(BX$8&lt;9/24,BX$8&gt;=17/24),"△","〇")))</f>
        <v>×</v>
      </c>
      <c r="BY86" s="29" t="str">
        <f ca="1">IF(OR(BY$9="×",BY$110="×"),"×",IF(SUMIFS(OFFSET(データ_研究棟施設!$M$5:$M$1048576,0,ROUND(BY$8*24,1)),データ_研究棟施設!$J$5:$J$1048576,OFFSET($G$9,ROW()-ROW($N$9),BY$6-$D$4))&gt;=50,IF(SUMIFS(OFFSET(データ_研究棟施設!$M$5:$M$1048576,0,ROUND(BY$8*24,1)),データ_研究棟施設!$J$5:$J$1048576,OFFSET($G$9,ROW()-ROW($N$9),BY$6-$D$4))&gt;=100,"×","△"),IF(OR(BY$8&lt;9/24,BY$8&gt;=17/24),"△","〇")))</f>
        <v>×</v>
      </c>
      <c r="BZ86" s="29" t="str">
        <f ca="1">IF(OR(BZ$9="×",BZ$110="×"),"×",IF(SUMIFS(OFFSET(データ_研究棟施設!$M$5:$M$1048576,0,ROUND(BZ$8*24,1)),データ_研究棟施設!$J$5:$J$1048576,OFFSET($G$9,ROW()-ROW($N$9),BZ$6-$D$4))&gt;=50,IF(SUMIFS(OFFSET(データ_研究棟施設!$M$5:$M$1048576,0,ROUND(BZ$8*24,1)),データ_研究棟施設!$J$5:$J$1048576,OFFSET($G$9,ROW()-ROW($N$9),BZ$6-$D$4))&gt;=100,"×","△"),IF(OR(BZ$8&lt;9/24,BZ$8&gt;=17/24),"△","〇")))</f>
        <v>×</v>
      </c>
      <c r="CA86" s="28" t="str">
        <f ca="1">IF(OR(CA$9="×",CA$110="×"),"×",IF(SUMIFS(OFFSET(データ_研究棟施設!$M$5:$M$1048576,0,ROUND(CA$8*24,1)),データ_研究棟施設!$J$5:$J$1048576,OFFSET($G$9,ROW()-ROW($N$9),CA$6-$D$4))&gt;=50,IF(SUMIFS(OFFSET(データ_研究棟施設!$M$5:$M$1048576,0,ROUND(CA$8*24,1)),データ_研究棟施設!$J$5:$J$1048576,OFFSET($G$9,ROW()-ROW($N$9),CA$6-$D$4))&gt;=100,"×","△"),IF(OR(CA$8&lt;9/24,CA$8&gt;=17/24),"△","〇")))</f>
        <v>×</v>
      </c>
      <c r="CB86" s="29" t="str">
        <f ca="1">IF(OR(CB$9="×",CB$110="×"),"×",IF(SUMIFS(OFFSET(データ_研究棟施設!$M$5:$M$1048576,0,ROUND(CB$8*24,1)),データ_研究棟施設!$J$5:$J$1048576,OFFSET($G$9,ROW()-ROW($N$9),CB$6-$D$4))&gt;=50,IF(SUMIFS(OFFSET(データ_研究棟施設!$M$5:$M$1048576,0,ROUND(CB$8*24,1)),データ_研究棟施設!$J$5:$J$1048576,OFFSET($G$9,ROW()-ROW($N$9),CB$6-$D$4))&gt;=100,"×","△"),IF(OR(CB$8&lt;9/24,CB$8&gt;=17/24),"△","〇")))</f>
        <v>×</v>
      </c>
      <c r="CC86" s="29" t="str">
        <f ca="1">IF(OR(CC$9="×",CC$110="×"),"×",IF(SUMIFS(OFFSET(データ_研究棟施設!$M$5:$M$1048576,0,ROUND(CC$8*24,1)),データ_研究棟施設!$J$5:$J$1048576,OFFSET($G$9,ROW()-ROW($N$9),CC$6-$D$4))&gt;=50,IF(SUMIFS(OFFSET(データ_研究棟施設!$M$5:$M$1048576,0,ROUND(CC$8*24,1)),データ_研究棟施設!$J$5:$J$1048576,OFFSET($G$9,ROW()-ROW($N$9),CC$6-$D$4))&gt;=100,"×","△"),IF(OR(CC$8&lt;9/24,CC$8&gt;=17/24),"△","〇")))</f>
        <v>×</v>
      </c>
      <c r="CD86" s="30" t="str">
        <f ca="1">IF(OR(CD$9="×",CD$110="×"),"×",IF(SUMIFS(OFFSET(データ_研究棟施設!$M$5:$M$1048576,0,ROUND(CD$8*24,1)),データ_研究棟施設!$J$5:$J$1048576,OFFSET($G$9,ROW()-ROW($N$9),CD$6-$D$4))&gt;=50,IF(SUMIFS(OFFSET(データ_研究棟施設!$M$5:$M$1048576,0,ROUND(CD$8*24,1)),データ_研究棟施設!$J$5:$J$1048576,OFFSET($G$9,ROW()-ROW($N$9),CD$6-$D$4))&gt;=100,"×","△"),IF(OR(CD$8&lt;9/24,CD$8&gt;=17/24),"△","〇")))</f>
        <v>×</v>
      </c>
      <c r="CE86" s="29" t="str">
        <f ca="1">IF(OR(CE$9="×",CE$110="×"),"×",IF(SUMIFS(OFFSET(データ_研究棟施設!$M$5:$M$1048576,0,ROUND(CE$8*24,1)),データ_研究棟施設!$J$5:$J$1048576,OFFSET($G$9,ROW()-ROW($N$9),CE$6-$D$4))&gt;=50,IF(SUMIFS(OFFSET(データ_研究棟施設!$M$5:$M$1048576,0,ROUND(CE$8*24,1)),データ_研究棟施設!$J$5:$J$1048576,OFFSET($G$9,ROW()-ROW($N$9),CE$6-$D$4))&gt;=100,"×","△"),IF(OR(CE$8&lt;9/24,CE$8&gt;=17/24),"△","〇")))</f>
        <v>△</v>
      </c>
      <c r="CF86" s="29" t="str">
        <f ca="1">IF(OR(CF$9="×",CF$110="×"),"×",IF(SUMIFS(OFFSET(データ_研究棟施設!$M$5:$M$1048576,0,ROUND(CF$8*24,1)),データ_研究棟施設!$J$5:$J$1048576,OFFSET($G$9,ROW()-ROW($N$9),CF$6-$D$4))&gt;=50,IF(SUMIFS(OFFSET(データ_研究棟施設!$M$5:$M$1048576,0,ROUND(CF$8*24,1)),データ_研究棟施設!$J$5:$J$1048576,OFFSET($G$9,ROW()-ROW($N$9),CF$6-$D$4))&gt;=100,"×","△"),IF(OR(CF$8&lt;9/24,CF$8&gt;=17/24),"△","〇")))</f>
        <v>△</v>
      </c>
      <c r="CG86" s="37" t="str">
        <f ca="1">IF(OR(CG$9="×",CG$110="×"),"×",IF(SUMIFS(OFFSET(データ_研究棟施設!$M$5:$M$1048576,0,ROUND(CG$8*24,1)),データ_研究棟施設!$J$5:$J$1048576,OFFSET($G$9,ROW()-ROW($N$9),CG$6-$D$4))&gt;=50,IF(SUMIFS(OFFSET(データ_研究棟施設!$M$5:$M$1048576,0,ROUND(CG$8*24,1)),データ_研究棟施設!$J$5:$J$1048576,OFFSET($G$9,ROW()-ROW($N$9),CG$6-$D$4))&gt;=100,"×","△"),IF(OR(CG$8&lt;9/24,CG$8&gt;=17/24),"△","〇")))</f>
        <v>△</v>
      </c>
      <c r="CH86" s="36" t="str">
        <f ca="1">IF(OR(CH$9="×",CH$110="×"),"×",IF(SUMIFS(OFFSET(データ_研究棟施設!$M$5:$M$1048576,0,ROUND(CH$8*24,1)),データ_研究棟施設!$J$5:$J$1048576,OFFSET($G$9,ROW()-ROW($N$9),CH$6-$D$4))&gt;=50,IF(SUMIFS(OFFSET(データ_研究棟施設!$M$5:$M$1048576,0,ROUND(CH$8*24,1)),データ_研究棟施設!$J$5:$J$1048576,OFFSET($G$9,ROW()-ROW($N$9),CH$6-$D$4))&gt;=100,"×","△"),IF(OR(CH$8&lt;9/24,CH$8&gt;=17/24),"△","〇")))</f>
        <v>△</v>
      </c>
      <c r="CI86" s="29" t="str">
        <f ca="1">IF(OR(CI$9="×",CI$110="×"),"×",IF(SUMIFS(OFFSET(データ_研究棟施設!$M$5:$M$1048576,0,ROUND(CI$8*24,1)),データ_研究棟施設!$J$5:$J$1048576,OFFSET($G$9,ROW()-ROW($N$9),CI$6-$D$4))&gt;=50,IF(SUMIFS(OFFSET(データ_研究棟施設!$M$5:$M$1048576,0,ROUND(CI$8*24,1)),データ_研究棟施設!$J$5:$J$1048576,OFFSET($G$9,ROW()-ROW($N$9),CI$6-$D$4))&gt;=100,"×","△"),IF(OR(CI$8&lt;9/24,CI$8&gt;=17/24),"△","〇")))</f>
        <v>△</v>
      </c>
      <c r="CJ86" s="29" t="str">
        <f ca="1">IF(OR(CJ$9="×",CJ$110="×"),"×",IF(SUMIFS(OFFSET(データ_研究棟施設!$M$5:$M$1048576,0,ROUND(CJ$8*24,1)),データ_研究棟施設!$J$5:$J$1048576,OFFSET($G$9,ROW()-ROW($N$9),CJ$6-$D$4))&gt;=50,IF(SUMIFS(OFFSET(データ_研究棟施設!$M$5:$M$1048576,0,ROUND(CJ$8*24,1)),データ_研究棟施設!$J$5:$J$1048576,OFFSET($G$9,ROW()-ROW($N$9),CJ$6-$D$4))&gt;=100,"×","△"),IF(OR(CJ$8&lt;9/24,CJ$8&gt;=17/24),"△","〇")))</f>
        <v>△</v>
      </c>
      <c r="CK86" s="29" t="str">
        <f ca="1">IF(OR(CK$9="×",CK$110="×"),"×",IF(SUMIFS(OFFSET(データ_研究棟施設!$M$5:$M$1048576,0,ROUND(CK$8*24,1)),データ_研究棟施設!$J$5:$J$1048576,OFFSET($G$9,ROW()-ROW($N$9),CK$6-$D$4))&gt;=50,IF(SUMIFS(OFFSET(データ_研究棟施設!$M$5:$M$1048576,0,ROUND(CK$8*24,1)),データ_研究棟施設!$J$5:$J$1048576,OFFSET($G$9,ROW()-ROW($N$9),CK$6-$D$4))&gt;=100,"×","△"),IF(OR(CK$8&lt;9/24,CK$8&gt;=17/24),"△","〇")))</f>
        <v>△</v>
      </c>
      <c r="CL86" s="29" t="str">
        <f ca="1">IF(OR(CL$9="×",CL$110="×"),"×",IF(SUMIFS(OFFSET(データ_研究棟施設!$M$5:$M$1048576,0,ROUND(CL$8*24,1)),データ_研究棟施設!$J$5:$J$1048576,OFFSET($G$9,ROW()-ROW($N$9),CL$6-$D$4))&gt;=50,IF(SUMIFS(OFFSET(データ_研究棟施設!$M$5:$M$1048576,0,ROUND(CL$8*24,1)),データ_研究棟施設!$J$5:$J$1048576,OFFSET($G$9,ROW()-ROW($N$9),CL$6-$D$4))&gt;=100,"×","△"),IF(OR(CL$8&lt;9/24,CL$8&gt;=17/24),"△","〇")))</f>
        <v>△</v>
      </c>
      <c r="CM86" s="29" t="str">
        <f ca="1">IF(OR(CM$9="×",CM$110="×"),"×",IF(SUMIFS(OFFSET(データ_研究棟施設!$M$5:$M$1048576,0,ROUND(CM$8*24,1)),データ_研究棟施設!$J$5:$J$1048576,OFFSET($G$9,ROW()-ROW($N$9),CM$6-$D$4))&gt;=50,IF(SUMIFS(OFFSET(データ_研究棟施設!$M$5:$M$1048576,0,ROUND(CM$8*24,1)),データ_研究棟施設!$J$5:$J$1048576,OFFSET($G$9,ROW()-ROW($N$9),CM$6-$D$4))&gt;=100,"×","△"),IF(OR(CM$8&lt;9/24,CM$8&gt;=17/24),"△","〇")))</f>
        <v>△</v>
      </c>
      <c r="CN86" s="29" t="str">
        <f ca="1">IF(OR(CN$9="×",CN$110="×"),"×",IF(SUMIFS(OFFSET(データ_研究棟施設!$M$5:$M$1048576,0,ROUND(CN$8*24,1)),データ_研究棟施設!$J$5:$J$1048576,OFFSET($G$9,ROW()-ROW($N$9),CN$6-$D$4))&gt;=50,IF(SUMIFS(OFFSET(データ_研究棟施設!$M$5:$M$1048576,0,ROUND(CN$8*24,1)),データ_研究棟施設!$J$5:$J$1048576,OFFSET($G$9,ROW()-ROW($N$9),CN$6-$D$4))&gt;=100,"×","△"),IF(OR(CN$8&lt;9/24,CN$8&gt;=17/24),"△","〇")))</f>
        <v>△</v>
      </c>
      <c r="CO86" s="29" t="str">
        <f ca="1">IF(OR(CO$9="×",CO$110="×"),"×",IF(SUMIFS(OFFSET(データ_研究棟施設!$M$5:$M$1048576,0,ROUND(CO$8*24,1)),データ_研究棟施設!$J$5:$J$1048576,OFFSET($G$9,ROW()-ROW($N$9),CO$6-$D$4))&gt;=50,IF(SUMIFS(OFFSET(データ_研究棟施設!$M$5:$M$1048576,0,ROUND(CO$8*24,1)),データ_研究棟施設!$J$5:$J$1048576,OFFSET($G$9,ROW()-ROW($N$9),CO$6-$D$4))&gt;=100,"×","△"),IF(OR(CO$8&lt;9/24,CO$8&gt;=17/24),"△","〇")))</f>
        <v>×</v>
      </c>
      <c r="CP86" s="29" t="str">
        <f ca="1">IF(OR(CP$9="×",CP$110="×"),"×",IF(SUMIFS(OFFSET(データ_研究棟施設!$M$5:$M$1048576,0,ROUND(CP$8*24,1)),データ_研究棟施設!$J$5:$J$1048576,OFFSET($G$9,ROW()-ROW($N$9),CP$6-$D$4))&gt;=50,IF(SUMIFS(OFFSET(データ_研究棟施設!$M$5:$M$1048576,0,ROUND(CP$8*24,1)),データ_研究棟施設!$J$5:$J$1048576,OFFSET($G$9,ROW()-ROW($N$9),CP$6-$D$4))&gt;=100,"×","△"),IF(OR(CP$8&lt;9/24,CP$8&gt;=17/24),"△","〇")))</f>
        <v>×</v>
      </c>
      <c r="CQ86" s="28" t="str">
        <f ca="1">IF(OR(CQ$9="×",CQ$110="×"),"×",IF(SUMIFS(OFFSET(データ_研究棟施設!$M$5:$M$1048576,0,ROUND(CQ$8*24,1)),データ_研究棟施設!$J$5:$J$1048576,OFFSET($G$9,ROW()-ROW($N$9),CQ$6-$D$4))&gt;=50,IF(SUMIFS(OFFSET(データ_研究棟施設!$M$5:$M$1048576,0,ROUND(CQ$8*24,1)),データ_研究棟施設!$J$5:$J$1048576,OFFSET($G$9,ROW()-ROW($N$9),CQ$6-$D$4))&gt;=100,"×","△"),IF(OR(CQ$8&lt;9/24,CQ$8&gt;=17/24),"△","〇")))</f>
        <v>×</v>
      </c>
      <c r="CR86" s="29" t="str">
        <f ca="1">IF(OR(CR$9="×",CR$110="×"),"×",IF(SUMIFS(OFFSET(データ_研究棟施設!$M$5:$M$1048576,0,ROUND(CR$8*24,1)),データ_研究棟施設!$J$5:$J$1048576,OFFSET($G$9,ROW()-ROW($N$9),CR$6-$D$4))&gt;=50,IF(SUMIFS(OFFSET(データ_研究棟施設!$M$5:$M$1048576,0,ROUND(CR$8*24,1)),データ_研究棟施設!$J$5:$J$1048576,OFFSET($G$9,ROW()-ROW($N$9),CR$6-$D$4))&gt;=100,"×","△"),IF(OR(CR$8&lt;9/24,CR$8&gt;=17/24),"△","〇")))</f>
        <v>×</v>
      </c>
      <c r="CS86" s="29" t="str">
        <f ca="1">IF(OR(CS$9="×",CS$110="×"),"×",IF(SUMIFS(OFFSET(データ_研究棟施設!$M$5:$M$1048576,0,ROUND(CS$8*24,1)),データ_研究棟施設!$J$5:$J$1048576,OFFSET($G$9,ROW()-ROW($N$9),CS$6-$D$4))&gt;=50,IF(SUMIFS(OFFSET(データ_研究棟施設!$M$5:$M$1048576,0,ROUND(CS$8*24,1)),データ_研究棟施設!$J$5:$J$1048576,OFFSET($G$9,ROW()-ROW($N$9),CS$6-$D$4))&gt;=100,"×","△"),IF(OR(CS$8&lt;9/24,CS$8&gt;=17/24),"△","〇")))</f>
        <v>×</v>
      </c>
      <c r="CT86" s="30" t="str">
        <f ca="1">IF(OR(CT$9="×",CT$110="×"),"×",IF(SUMIFS(OFFSET(データ_研究棟施設!$M$5:$M$1048576,0,ROUND(CT$8*24,1)),データ_研究棟施設!$J$5:$J$1048576,OFFSET($G$9,ROW()-ROW($N$9),CT$6-$D$4))&gt;=50,IF(SUMIFS(OFFSET(データ_研究棟施設!$M$5:$M$1048576,0,ROUND(CT$8*24,1)),データ_研究棟施設!$J$5:$J$1048576,OFFSET($G$9,ROW()-ROW($N$9),CT$6-$D$4))&gt;=100,"×","△"),IF(OR(CT$8&lt;9/24,CT$8&gt;=17/24),"△","〇")))</f>
        <v>×</v>
      </c>
      <c r="CU86" s="29" t="str">
        <f ca="1">IF(OR(CU$9="×",CU$110="×"),"×",IF(SUMIFS(OFFSET(データ_研究棟施設!$M$5:$M$1048576,0,ROUND(CU$8*24,1)),データ_研究棟施設!$J$5:$J$1048576,OFFSET($G$9,ROW()-ROW($N$9),CU$6-$D$4))&gt;=50,IF(SUMIFS(OFFSET(データ_研究棟施設!$M$5:$M$1048576,0,ROUND(CU$8*24,1)),データ_研究棟施設!$J$5:$J$1048576,OFFSET($G$9,ROW()-ROW($N$9),CU$6-$D$4))&gt;=100,"×","△"),IF(OR(CU$8&lt;9/24,CU$8&gt;=17/24),"△","〇")))</f>
        <v>×</v>
      </c>
      <c r="CV86" s="29" t="str">
        <f ca="1">IF(OR(CV$9="×",CV$110="×"),"×",IF(SUMIFS(OFFSET(データ_研究棟施設!$M$5:$M$1048576,0,ROUND(CV$8*24,1)),データ_研究棟施設!$J$5:$J$1048576,OFFSET($G$9,ROW()-ROW($N$9),CV$6-$D$4))&gt;=50,IF(SUMIFS(OFFSET(データ_研究棟施設!$M$5:$M$1048576,0,ROUND(CV$8*24,1)),データ_研究棟施設!$J$5:$J$1048576,OFFSET($G$9,ROW()-ROW($N$9),CV$6-$D$4))&gt;=100,"×","△"),IF(OR(CV$8&lt;9/24,CV$8&gt;=17/24),"△","〇")))</f>
        <v>×</v>
      </c>
      <c r="CW86" s="29" t="str">
        <f ca="1">IF(OR(CW$9="×",CW$110="×"),"×",IF(SUMIFS(OFFSET(データ_研究棟施設!$M$5:$M$1048576,0,ROUND(CW$8*24,1)),データ_研究棟施設!$J$5:$J$1048576,OFFSET($G$9,ROW()-ROW($N$9),CW$6-$D$4))&gt;=50,IF(SUMIFS(OFFSET(データ_研究棟施設!$M$5:$M$1048576,0,ROUND(CW$8*24,1)),データ_研究棟施設!$J$5:$J$1048576,OFFSET($G$9,ROW()-ROW($N$9),CW$6-$D$4))&gt;=100,"×","△"),IF(OR(CW$8&lt;9/24,CW$8&gt;=17/24),"△","〇")))</f>
        <v>×</v>
      </c>
      <c r="CX86" s="29" t="str">
        <f ca="1">IF(OR(CX$9="×",CX$110="×"),"×",IF(SUMIFS(OFFSET(データ_研究棟施設!$M$5:$M$1048576,0,ROUND(CX$8*24,1)),データ_研究棟施設!$J$5:$J$1048576,OFFSET($G$9,ROW()-ROW($N$9),CX$6-$D$4))&gt;=50,IF(SUMIFS(OFFSET(データ_研究棟施設!$M$5:$M$1048576,0,ROUND(CX$8*24,1)),データ_研究棟施設!$J$5:$J$1048576,OFFSET($G$9,ROW()-ROW($N$9),CX$6-$D$4))&gt;=100,"×","△"),IF(OR(CX$8&lt;9/24,CX$8&gt;=17/24),"△","〇")))</f>
        <v>×</v>
      </c>
      <c r="CY86" s="28" t="str">
        <f ca="1">IF(OR(CY$9="×",CY$110="×"),"×",IF(SUMIFS(OFFSET(データ_研究棟施設!$M$5:$M$1048576,0,ROUND(CY$8*24,1)),データ_研究棟施設!$J$5:$J$1048576,OFFSET($G$9,ROW()-ROW($N$9),CY$6-$D$4))&gt;=50,IF(SUMIFS(OFFSET(データ_研究棟施設!$M$5:$M$1048576,0,ROUND(CY$8*24,1)),データ_研究棟施設!$J$5:$J$1048576,OFFSET($G$9,ROW()-ROW($N$9),CY$6-$D$4))&gt;=100,"×","△"),IF(OR(CY$8&lt;9/24,CY$8&gt;=17/24),"△","〇")))</f>
        <v>×</v>
      </c>
      <c r="CZ86" s="29" t="str">
        <f ca="1">IF(OR(CZ$9="×",CZ$110="×"),"×",IF(SUMIFS(OFFSET(データ_研究棟施設!$M$5:$M$1048576,0,ROUND(CZ$8*24,1)),データ_研究棟施設!$J$5:$J$1048576,OFFSET($G$9,ROW()-ROW($N$9),CZ$6-$D$4))&gt;=50,IF(SUMIFS(OFFSET(データ_研究棟施設!$M$5:$M$1048576,0,ROUND(CZ$8*24,1)),データ_研究棟施設!$J$5:$J$1048576,OFFSET($G$9,ROW()-ROW($N$9),CZ$6-$D$4))&gt;=100,"×","△"),IF(OR(CZ$8&lt;9/24,CZ$8&gt;=17/24),"△","〇")))</f>
        <v>×</v>
      </c>
      <c r="DA86" s="29" t="str">
        <f ca="1">IF(OR(DA$9="×",DA$110="×"),"×",IF(SUMIFS(OFFSET(データ_研究棟施設!$M$5:$M$1048576,0,ROUND(DA$8*24,1)),データ_研究棟施設!$J$5:$J$1048576,OFFSET($G$9,ROW()-ROW($N$9),DA$6-$D$4))&gt;=50,IF(SUMIFS(OFFSET(データ_研究棟施設!$M$5:$M$1048576,0,ROUND(DA$8*24,1)),データ_研究棟施設!$J$5:$J$1048576,OFFSET($G$9,ROW()-ROW($N$9),DA$6-$D$4))&gt;=100,"×","△"),IF(OR(DA$8&lt;9/24,DA$8&gt;=17/24),"△","〇")))</f>
        <v>×</v>
      </c>
      <c r="DB86" s="30" t="str">
        <f ca="1">IF(OR(DB$9="×",DB$110="×"),"×",IF(SUMIFS(OFFSET(データ_研究棟施設!$M$5:$M$1048576,0,ROUND(DB$8*24,1)),データ_研究棟施設!$J$5:$J$1048576,OFFSET($G$9,ROW()-ROW($N$9),DB$6-$D$4))&gt;=50,IF(SUMIFS(OFFSET(データ_研究棟施設!$M$5:$M$1048576,0,ROUND(DB$8*24,1)),データ_研究棟施設!$J$5:$J$1048576,OFFSET($G$9,ROW()-ROW($N$9),DB$6-$D$4))&gt;=100,"×","△"),IF(OR(DB$8&lt;9/24,DB$8&gt;=17/24),"△","〇")))</f>
        <v>×</v>
      </c>
      <c r="DC86" s="29" t="str">
        <f ca="1">IF(OR(DC$9="×",DC$110="×"),"×",IF(SUMIFS(OFFSET(データ_研究棟施設!$M$5:$M$1048576,0,ROUND(DC$8*24,1)),データ_研究棟施設!$J$5:$J$1048576,OFFSET($G$9,ROW()-ROW($N$9),DC$6-$D$4))&gt;=50,IF(SUMIFS(OFFSET(データ_研究棟施設!$M$5:$M$1048576,0,ROUND(DC$8*24,1)),データ_研究棟施設!$J$5:$J$1048576,OFFSET($G$9,ROW()-ROW($N$9),DC$6-$D$4))&gt;=100,"×","△"),IF(OR(DC$8&lt;9/24,DC$8&gt;=17/24),"△","〇")))</f>
        <v>△</v>
      </c>
      <c r="DD86" s="29" t="str">
        <f ca="1">IF(OR(DD$9="×",DD$110="×"),"×",IF(SUMIFS(OFFSET(データ_研究棟施設!$M$5:$M$1048576,0,ROUND(DD$8*24,1)),データ_研究棟施設!$J$5:$J$1048576,OFFSET($G$9,ROW()-ROW($N$9),DD$6-$D$4))&gt;=50,IF(SUMIFS(OFFSET(データ_研究棟施設!$M$5:$M$1048576,0,ROUND(DD$8*24,1)),データ_研究棟施設!$J$5:$J$1048576,OFFSET($G$9,ROW()-ROW($N$9),DD$6-$D$4))&gt;=100,"×","△"),IF(OR(DD$8&lt;9/24,DD$8&gt;=17/24),"△","〇")))</f>
        <v>△</v>
      </c>
      <c r="DE86" s="37" t="str">
        <f ca="1">IF(OR(DE$9="×",DE$110="×"),"×",IF(SUMIFS(OFFSET(データ_研究棟施設!$M$5:$M$1048576,0,ROUND(DE$8*24,1)),データ_研究棟施設!$J$5:$J$1048576,OFFSET($G$9,ROW()-ROW($N$9),DE$6-$D$4))&gt;=50,IF(SUMIFS(OFFSET(データ_研究棟施設!$M$5:$M$1048576,0,ROUND(DE$8*24,1)),データ_研究棟施設!$J$5:$J$1048576,OFFSET($G$9,ROW()-ROW($N$9),DE$6-$D$4))&gt;=100,"×","△"),IF(OR(DE$8&lt;9/24,DE$8&gt;=17/24),"△","〇")))</f>
        <v>△</v>
      </c>
      <c r="DF86" s="36" t="str">
        <f ca="1">IF(OR(DF$9="×",DF$110="×"),"×",IF(SUMIFS(OFFSET(データ_研究棟施設!$M$5:$M$1048576,0,ROUND(DF$8*24,1)),データ_研究棟施設!$J$5:$J$1048576,OFFSET($G$9,ROW()-ROW($N$9),DF$6-$D$4))&gt;=50,IF(SUMIFS(OFFSET(データ_研究棟施設!$M$5:$M$1048576,0,ROUND(DF$8*24,1)),データ_研究棟施設!$J$5:$J$1048576,OFFSET($G$9,ROW()-ROW($N$9),DF$6-$D$4))&gt;=100,"×","△"),IF(OR(DF$8&lt;9/24,DF$8&gt;=17/24),"△","〇")))</f>
        <v>△</v>
      </c>
      <c r="DG86" s="29" t="str">
        <f ca="1">IF(OR(DG$9="×",DG$110="×"),"×",IF(SUMIFS(OFFSET(データ_研究棟施設!$M$5:$M$1048576,0,ROUND(DG$8*24,1)),データ_研究棟施設!$J$5:$J$1048576,OFFSET($G$9,ROW()-ROW($N$9),DG$6-$D$4))&gt;=50,IF(SUMIFS(OFFSET(データ_研究棟施設!$M$5:$M$1048576,0,ROUND(DG$8*24,1)),データ_研究棟施設!$J$5:$J$1048576,OFFSET($G$9,ROW()-ROW($N$9),DG$6-$D$4))&gt;=100,"×","△"),IF(OR(DG$8&lt;9/24,DG$8&gt;=17/24),"△","〇")))</f>
        <v>△</v>
      </c>
      <c r="DH86" s="29" t="str">
        <f ca="1">IF(OR(DH$9="×",DH$110="×"),"×",IF(SUMIFS(OFFSET(データ_研究棟施設!$M$5:$M$1048576,0,ROUND(DH$8*24,1)),データ_研究棟施設!$J$5:$J$1048576,OFFSET($G$9,ROW()-ROW($N$9),DH$6-$D$4))&gt;=50,IF(SUMIFS(OFFSET(データ_研究棟施設!$M$5:$M$1048576,0,ROUND(DH$8*24,1)),データ_研究棟施設!$J$5:$J$1048576,OFFSET($G$9,ROW()-ROW($N$9),DH$6-$D$4))&gt;=100,"×","△"),IF(OR(DH$8&lt;9/24,DH$8&gt;=17/24),"△","〇")))</f>
        <v>△</v>
      </c>
      <c r="DI86" s="29" t="str">
        <f ca="1">IF(OR(DI$9="×",DI$110="×"),"×",IF(SUMIFS(OFFSET(データ_研究棟施設!$M$5:$M$1048576,0,ROUND(DI$8*24,1)),データ_研究棟施設!$J$5:$J$1048576,OFFSET($G$9,ROW()-ROW($N$9),DI$6-$D$4))&gt;=50,IF(SUMIFS(OFFSET(データ_研究棟施設!$M$5:$M$1048576,0,ROUND(DI$8*24,1)),データ_研究棟施設!$J$5:$J$1048576,OFFSET($G$9,ROW()-ROW($N$9),DI$6-$D$4))&gt;=100,"×","△"),IF(OR(DI$8&lt;9/24,DI$8&gt;=17/24),"△","〇")))</f>
        <v>△</v>
      </c>
      <c r="DJ86" s="29" t="str">
        <f ca="1">IF(OR(DJ$9="×",DJ$110="×"),"×",IF(SUMIFS(OFFSET(データ_研究棟施設!$M$5:$M$1048576,0,ROUND(DJ$8*24,1)),データ_研究棟施設!$J$5:$J$1048576,OFFSET($G$9,ROW()-ROW($N$9),DJ$6-$D$4))&gt;=50,IF(SUMIFS(OFFSET(データ_研究棟施設!$M$5:$M$1048576,0,ROUND(DJ$8*24,1)),データ_研究棟施設!$J$5:$J$1048576,OFFSET($G$9,ROW()-ROW($N$9),DJ$6-$D$4))&gt;=100,"×","△"),IF(OR(DJ$8&lt;9/24,DJ$8&gt;=17/24),"△","〇")))</f>
        <v>△</v>
      </c>
      <c r="DK86" s="29" t="str">
        <f ca="1">IF(OR(DK$9="×",DK$110="×"),"×",IF(SUMIFS(OFFSET(データ_研究棟施設!$M$5:$M$1048576,0,ROUND(DK$8*24,1)),データ_研究棟施設!$J$5:$J$1048576,OFFSET($G$9,ROW()-ROW($N$9),DK$6-$D$4))&gt;=50,IF(SUMIFS(OFFSET(データ_研究棟施設!$M$5:$M$1048576,0,ROUND(DK$8*24,1)),データ_研究棟施設!$J$5:$J$1048576,OFFSET($G$9,ROW()-ROW($N$9),DK$6-$D$4))&gt;=100,"×","△"),IF(OR(DK$8&lt;9/24,DK$8&gt;=17/24),"△","〇")))</f>
        <v>△</v>
      </c>
      <c r="DL86" s="29" t="str">
        <f ca="1">IF(OR(DL$9="×",DL$110="×"),"×",IF(SUMIFS(OFFSET(データ_研究棟施設!$M$5:$M$1048576,0,ROUND(DL$8*24,1)),データ_研究棟施設!$J$5:$J$1048576,OFFSET($G$9,ROW()-ROW($N$9),DL$6-$D$4))&gt;=50,IF(SUMIFS(OFFSET(データ_研究棟施設!$M$5:$M$1048576,0,ROUND(DL$8*24,1)),データ_研究棟施設!$J$5:$J$1048576,OFFSET($G$9,ROW()-ROW($N$9),DL$6-$D$4))&gt;=100,"×","△"),IF(OR(DL$8&lt;9/24,DL$8&gt;=17/24),"△","〇")))</f>
        <v>△</v>
      </c>
      <c r="DM86" s="29" t="str">
        <f ca="1">IF(OR(DM$9="×",DM$110="×"),"×",IF(SUMIFS(OFFSET(データ_研究棟施設!$M$5:$M$1048576,0,ROUND(DM$8*24,1)),データ_研究棟施設!$J$5:$J$1048576,OFFSET($G$9,ROW()-ROW($N$9),DM$6-$D$4))&gt;=50,IF(SUMIFS(OFFSET(データ_研究棟施設!$M$5:$M$1048576,0,ROUND(DM$8*24,1)),データ_研究棟施設!$J$5:$J$1048576,OFFSET($G$9,ROW()-ROW($N$9),DM$6-$D$4))&gt;=100,"×","△"),IF(OR(DM$8&lt;9/24,DM$8&gt;=17/24),"△","〇")))</f>
        <v>×</v>
      </c>
      <c r="DN86" s="29" t="str">
        <f ca="1">IF(OR(DN$9="×",DN$110="×"),"×",IF(SUMIFS(OFFSET(データ_研究棟施設!$M$5:$M$1048576,0,ROUND(DN$8*24,1)),データ_研究棟施設!$J$5:$J$1048576,OFFSET($G$9,ROW()-ROW($N$9),DN$6-$D$4))&gt;=50,IF(SUMIFS(OFFSET(データ_研究棟施設!$M$5:$M$1048576,0,ROUND(DN$8*24,1)),データ_研究棟施設!$J$5:$J$1048576,OFFSET($G$9,ROW()-ROW($N$9),DN$6-$D$4))&gt;=100,"×","△"),IF(OR(DN$8&lt;9/24,DN$8&gt;=17/24),"△","〇")))</f>
        <v>×</v>
      </c>
      <c r="DO86" s="28" t="str">
        <f ca="1">IF(OR(DO$9="×",DO$110="×"),"×",IF(SUMIFS(OFFSET(データ_研究棟施設!$M$5:$M$1048576,0,ROUND(DO$8*24,1)),データ_研究棟施設!$J$5:$J$1048576,OFFSET($G$9,ROW()-ROW($N$9),DO$6-$D$4))&gt;=50,IF(SUMIFS(OFFSET(データ_研究棟施設!$M$5:$M$1048576,0,ROUND(DO$8*24,1)),データ_研究棟施設!$J$5:$J$1048576,OFFSET($G$9,ROW()-ROW($N$9),DO$6-$D$4))&gt;=100,"×","△"),IF(OR(DO$8&lt;9/24,DO$8&gt;=17/24),"△","〇")))</f>
        <v>×</v>
      </c>
      <c r="DP86" s="29" t="str">
        <f ca="1">IF(OR(DP$9="×",DP$110="×"),"×",IF(SUMIFS(OFFSET(データ_研究棟施設!$M$5:$M$1048576,0,ROUND(DP$8*24,1)),データ_研究棟施設!$J$5:$J$1048576,OFFSET($G$9,ROW()-ROW($N$9),DP$6-$D$4))&gt;=50,IF(SUMIFS(OFFSET(データ_研究棟施設!$M$5:$M$1048576,0,ROUND(DP$8*24,1)),データ_研究棟施設!$J$5:$J$1048576,OFFSET($G$9,ROW()-ROW($N$9),DP$6-$D$4))&gt;=100,"×","△"),IF(OR(DP$8&lt;9/24,DP$8&gt;=17/24),"△","〇")))</f>
        <v>×</v>
      </c>
      <c r="DQ86" s="29" t="str">
        <f ca="1">IF(OR(DQ$9="×",DQ$110="×"),"×",IF(SUMIFS(OFFSET(データ_研究棟施設!$M$5:$M$1048576,0,ROUND(DQ$8*24,1)),データ_研究棟施設!$J$5:$J$1048576,OFFSET($G$9,ROW()-ROW($N$9),DQ$6-$D$4))&gt;=50,IF(SUMIFS(OFFSET(データ_研究棟施設!$M$5:$M$1048576,0,ROUND(DQ$8*24,1)),データ_研究棟施設!$J$5:$J$1048576,OFFSET($G$9,ROW()-ROW($N$9),DQ$6-$D$4))&gt;=100,"×","△"),IF(OR(DQ$8&lt;9/24,DQ$8&gt;=17/24),"△","〇")))</f>
        <v>×</v>
      </c>
      <c r="DR86" s="30" t="str">
        <f ca="1">IF(OR(DR$9="×",DR$110="×"),"×",IF(SUMIFS(OFFSET(データ_研究棟施設!$M$5:$M$1048576,0,ROUND(DR$8*24,1)),データ_研究棟施設!$J$5:$J$1048576,OFFSET($G$9,ROW()-ROW($N$9),DR$6-$D$4))&gt;=50,IF(SUMIFS(OFFSET(データ_研究棟施設!$M$5:$M$1048576,0,ROUND(DR$8*24,1)),データ_研究棟施設!$J$5:$J$1048576,OFFSET($G$9,ROW()-ROW($N$9),DR$6-$D$4))&gt;=100,"×","△"),IF(OR(DR$8&lt;9/24,DR$8&gt;=17/24),"△","〇")))</f>
        <v>×</v>
      </c>
      <c r="DS86" s="29" t="str">
        <f ca="1">IF(OR(DS$9="×",DS$110="×"),"×",IF(SUMIFS(OFFSET(データ_研究棟施設!$M$5:$M$1048576,0,ROUND(DS$8*24,1)),データ_研究棟施設!$J$5:$J$1048576,OFFSET($G$9,ROW()-ROW($N$9),DS$6-$D$4))&gt;=50,IF(SUMIFS(OFFSET(データ_研究棟施設!$M$5:$M$1048576,0,ROUND(DS$8*24,1)),データ_研究棟施設!$J$5:$J$1048576,OFFSET($G$9,ROW()-ROW($N$9),DS$6-$D$4))&gt;=100,"×","△"),IF(OR(DS$8&lt;9/24,DS$8&gt;=17/24),"△","〇")))</f>
        <v>×</v>
      </c>
      <c r="DT86" s="29" t="str">
        <f ca="1">IF(OR(DT$9="×",DT$110="×"),"×",IF(SUMIFS(OFFSET(データ_研究棟施設!$M$5:$M$1048576,0,ROUND(DT$8*24,1)),データ_研究棟施設!$J$5:$J$1048576,OFFSET($G$9,ROW()-ROW($N$9),DT$6-$D$4))&gt;=50,IF(SUMIFS(OFFSET(データ_研究棟施設!$M$5:$M$1048576,0,ROUND(DT$8*24,1)),データ_研究棟施設!$J$5:$J$1048576,OFFSET($G$9,ROW()-ROW($N$9),DT$6-$D$4))&gt;=100,"×","△"),IF(OR(DT$8&lt;9/24,DT$8&gt;=17/24),"△","〇")))</f>
        <v>×</v>
      </c>
      <c r="DU86" s="29" t="str">
        <f ca="1">IF(OR(DU$9="×",DU$110="×"),"×",IF(SUMIFS(OFFSET(データ_研究棟施設!$M$5:$M$1048576,0,ROUND(DU$8*24,1)),データ_研究棟施設!$J$5:$J$1048576,OFFSET($G$9,ROW()-ROW($N$9),DU$6-$D$4))&gt;=50,IF(SUMIFS(OFFSET(データ_研究棟施設!$M$5:$M$1048576,0,ROUND(DU$8*24,1)),データ_研究棟施設!$J$5:$J$1048576,OFFSET($G$9,ROW()-ROW($N$9),DU$6-$D$4))&gt;=100,"×","△"),IF(OR(DU$8&lt;9/24,DU$8&gt;=17/24),"△","〇")))</f>
        <v>×</v>
      </c>
      <c r="DV86" s="29" t="str">
        <f ca="1">IF(OR(DV$9="×",DV$110="×"),"×",IF(SUMIFS(OFFSET(データ_研究棟施設!$M$5:$M$1048576,0,ROUND(DV$8*24,1)),データ_研究棟施設!$J$5:$J$1048576,OFFSET($G$9,ROW()-ROW($N$9),DV$6-$D$4))&gt;=50,IF(SUMIFS(OFFSET(データ_研究棟施設!$M$5:$M$1048576,0,ROUND(DV$8*24,1)),データ_研究棟施設!$J$5:$J$1048576,OFFSET($G$9,ROW()-ROW($N$9),DV$6-$D$4))&gt;=100,"×","△"),IF(OR(DV$8&lt;9/24,DV$8&gt;=17/24),"△","〇")))</f>
        <v>×</v>
      </c>
      <c r="DW86" s="28" t="str">
        <f ca="1">IF(OR(DW$9="×",DW$110="×"),"×",IF(SUMIFS(OFFSET(データ_研究棟施設!$M$5:$M$1048576,0,ROUND(DW$8*24,1)),データ_研究棟施設!$J$5:$J$1048576,OFFSET($G$9,ROW()-ROW($N$9),DW$6-$D$4))&gt;=50,IF(SUMIFS(OFFSET(データ_研究棟施設!$M$5:$M$1048576,0,ROUND(DW$8*24,1)),データ_研究棟施設!$J$5:$J$1048576,OFFSET($G$9,ROW()-ROW($N$9),DW$6-$D$4))&gt;=100,"×","△"),IF(OR(DW$8&lt;9/24,DW$8&gt;=17/24),"△","〇")))</f>
        <v>×</v>
      </c>
      <c r="DX86" s="29" t="str">
        <f ca="1">IF(OR(DX$9="×",DX$110="×"),"×",IF(SUMIFS(OFFSET(データ_研究棟施設!$M$5:$M$1048576,0,ROUND(DX$8*24,1)),データ_研究棟施設!$J$5:$J$1048576,OFFSET($G$9,ROW()-ROW($N$9),DX$6-$D$4))&gt;=50,IF(SUMIFS(OFFSET(データ_研究棟施設!$M$5:$M$1048576,0,ROUND(DX$8*24,1)),データ_研究棟施設!$J$5:$J$1048576,OFFSET($G$9,ROW()-ROW($N$9),DX$6-$D$4))&gt;=100,"×","△"),IF(OR(DX$8&lt;9/24,DX$8&gt;=17/24),"△","〇")))</f>
        <v>×</v>
      </c>
      <c r="DY86" s="29" t="str">
        <f ca="1">IF(OR(DY$9="×",DY$110="×"),"×",IF(SUMIFS(OFFSET(データ_研究棟施設!$M$5:$M$1048576,0,ROUND(DY$8*24,1)),データ_研究棟施設!$J$5:$J$1048576,OFFSET($G$9,ROW()-ROW($N$9),DY$6-$D$4))&gt;=50,IF(SUMIFS(OFFSET(データ_研究棟施設!$M$5:$M$1048576,0,ROUND(DY$8*24,1)),データ_研究棟施設!$J$5:$J$1048576,OFFSET($G$9,ROW()-ROW($N$9),DY$6-$D$4))&gt;=100,"×","△"),IF(OR(DY$8&lt;9/24,DY$8&gt;=17/24),"△","〇")))</f>
        <v>×</v>
      </c>
      <c r="DZ86" s="30" t="str">
        <f ca="1">IF(OR(DZ$9="×",DZ$110="×"),"×",IF(SUMIFS(OFFSET(データ_研究棟施設!$M$5:$M$1048576,0,ROUND(DZ$8*24,1)),データ_研究棟施設!$J$5:$J$1048576,OFFSET($G$9,ROW()-ROW($N$9),DZ$6-$D$4))&gt;=50,IF(SUMIFS(OFFSET(データ_研究棟施設!$M$5:$M$1048576,0,ROUND(DZ$8*24,1)),データ_研究棟施設!$J$5:$J$1048576,OFFSET($G$9,ROW()-ROW($N$9),DZ$6-$D$4))&gt;=100,"×","△"),IF(OR(DZ$8&lt;9/24,DZ$8&gt;=17/24),"△","〇")))</f>
        <v>×</v>
      </c>
      <c r="EA86" s="29" t="str">
        <f ca="1">IF(OR(EA$9="×",EA$110="×"),"×",IF(SUMIFS(OFFSET(データ_研究棟施設!$M$5:$M$1048576,0,ROUND(EA$8*24,1)),データ_研究棟施設!$J$5:$J$1048576,OFFSET($G$9,ROW()-ROW($N$9),EA$6-$D$4))&gt;=50,IF(SUMIFS(OFFSET(データ_研究棟施設!$M$5:$M$1048576,0,ROUND(EA$8*24,1)),データ_研究棟施設!$J$5:$J$1048576,OFFSET($G$9,ROW()-ROW($N$9),EA$6-$D$4))&gt;=100,"×","△"),IF(OR(EA$8&lt;9/24,EA$8&gt;=17/24),"△","〇")))</f>
        <v>△</v>
      </c>
      <c r="EB86" s="29" t="str">
        <f ca="1">IF(OR(EB$9="×",EB$110="×"),"×",IF(SUMIFS(OFFSET(データ_研究棟施設!$M$5:$M$1048576,0,ROUND(EB$8*24,1)),データ_研究棟施設!$J$5:$J$1048576,OFFSET($G$9,ROW()-ROW($N$9),EB$6-$D$4))&gt;=50,IF(SUMIFS(OFFSET(データ_研究棟施設!$M$5:$M$1048576,0,ROUND(EB$8*24,1)),データ_研究棟施設!$J$5:$J$1048576,OFFSET($G$9,ROW()-ROW($N$9),EB$6-$D$4))&gt;=100,"×","△"),IF(OR(EB$8&lt;9/24,EB$8&gt;=17/24),"△","〇")))</f>
        <v>△</v>
      </c>
      <c r="EC86" s="37" t="str">
        <f ca="1">IF(OR(EC$9="×",EC$110="×"),"×",IF(SUMIFS(OFFSET(データ_研究棟施設!$M$5:$M$1048576,0,ROUND(EC$8*24,1)),データ_研究棟施設!$J$5:$J$1048576,OFFSET($G$9,ROW()-ROW($N$9),EC$6-$D$4))&gt;=50,IF(SUMIFS(OFFSET(データ_研究棟施設!$M$5:$M$1048576,0,ROUND(EC$8*24,1)),データ_研究棟施設!$J$5:$J$1048576,OFFSET($G$9,ROW()-ROW($N$9),EC$6-$D$4))&gt;=100,"×","△"),IF(OR(EC$8&lt;9/24,EC$8&gt;=17/24),"△","〇")))</f>
        <v>△</v>
      </c>
      <c r="ED86" s="36" t="str">
        <f ca="1">IF(OR(ED$9="×",ED$110="×"),"×",IF(SUMIFS(OFFSET(データ_研究棟施設!$M$5:$M$1048576,0,ROUND(ED$8*24,1)),データ_研究棟施設!$J$5:$J$1048576,OFFSET($G$9,ROW()-ROW($N$9),ED$6-$D$4))&gt;=50,IF(SUMIFS(OFFSET(データ_研究棟施設!$M$5:$M$1048576,0,ROUND(ED$8*24,1)),データ_研究棟施設!$J$5:$J$1048576,OFFSET($G$9,ROW()-ROW($N$9),ED$6-$D$4))&gt;=100,"×","△"),IF(OR(ED$8&lt;9/24,ED$8&gt;=17/24),"△","〇")))</f>
        <v>×</v>
      </c>
      <c r="EE86" s="29" t="str">
        <f ca="1">IF(OR(EE$9="×",EE$110="×"),"×",IF(SUMIFS(OFFSET(データ_研究棟施設!$M$5:$M$1048576,0,ROUND(EE$8*24,1)),データ_研究棟施設!$J$5:$J$1048576,OFFSET($G$9,ROW()-ROW($N$9),EE$6-$D$4))&gt;=50,IF(SUMIFS(OFFSET(データ_研究棟施設!$M$5:$M$1048576,0,ROUND(EE$8*24,1)),データ_研究棟施設!$J$5:$J$1048576,OFFSET($G$9,ROW()-ROW($N$9),EE$6-$D$4))&gt;=100,"×","△"),IF(OR(EE$8&lt;9/24,EE$8&gt;=17/24),"△","〇")))</f>
        <v>×</v>
      </c>
      <c r="EF86" s="29" t="str">
        <f ca="1">IF(OR(EF$9="×",EF$110="×"),"×",IF(SUMIFS(OFFSET(データ_研究棟施設!$M$5:$M$1048576,0,ROUND(EF$8*24,1)),データ_研究棟施設!$J$5:$J$1048576,OFFSET($G$9,ROW()-ROW($N$9),EF$6-$D$4))&gt;=50,IF(SUMIFS(OFFSET(データ_研究棟施設!$M$5:$M$1048576,0,ROUND(EF$8*24,1)),データ_研究棟施設!$J$5:$J$1048576,OFFSET($G$9,ROW()-ROW($N$9),EF$6-$D$4))&gt;=100,"×","△"),IF(OR(EF$8&lt;9/24,EF$8&gt;=17/24),"△","〇")))</f>
        <v>×</v>
      </c>
      <c r="EG86" s="29" t="str">
        <f ca="1">IF(OR(EG$9="×",EG$110="×"),"×",IF(SUMIFS(OFFSET(データ_研究棟施設!$M$5:$M$1048576,0,ROUND(EG$8*24,1)),データ_研究棟施設!$J$5:$J$1048576,OFFSET($G$9,ROW()-ROW($N$9),EG$6-$D$4))&gt;=50,IF(SUMIFS(OFFSET(データ_研究棟施設!$M$5:$M$1048576,0,ROUND(EG$8*24,1)),データ_研究棟施設!$J$5:$J$1048576,OFFSET($G$9,ROW()-ROW($N$9),EG$6-$D$4))&gt;=100,"×","△"),IF(OR(EG$8&lt;9/24,EG$8&gt;=17/24),"△","〇")))</f>
        <v>×</v>
      </c>
      <c r="EH86" s="29" t="str">
        <f ca="1">IF(OR(EH$9="×",EH$110="×"),"×",IF(SUMIFS(OFFSET(データ_研究棟施設!$M$5:$M$1048576,0,ROUND(EH$8*24,1)),データ_研究棟施設!$J$5:$J$1048576,OFFSET($G$9,ROW()-ROW($N$9),EH$6-$D$4))&gt;=50,IF(SUMIFS(OFFSET(データ_研究棟施設!$M$5:$M$1048576,0,ROUND(EH$8*24,1)),データ_研究棟施設!$J$5:$J$1048576,OFFSET($G$9,ROW()-ROW($N$9),EH$6-$D$4))&gt;=100,"×","△"),IF(OR(EH$8&lt;9/24,EH$8&gt;=17/24),"△","〇")))</f>
        <v>×</v>
      </c>
      <c r="EI86" s="29" t="str">
        <f ca="1">IF(OR(EI$9="×",EI$110="×"),"×",IF(SUMIFS(OFFSET(データ_研究棟施設!$M$5:$M$1048576,0,ROUND(EI$8*24,1)),データ_研究棟施設!$J$5:$J$1048576,OFFSET($G$9,ROW()-ROW($N$9),EI$6-$D$4))&gt;=50,IF(SUMIFS(OFFSET(データ_研究棟施設!$M$5:$M$1048576,0,ROUND(EI$8*24,1)),データ_研究棟施設!$J$5:$J$1048576,OFFSET($G$9,ROW()-ROW($N$9),EI$6-$D$4))&gt;=100,"×","△"),IF(OR(EI$8&lt;9/24,EI$8&gt;=17/24),"△","〇")))</f>
        <v>×</v>
      </c>
      <c r="EJ86" s="29" t="str">
        <f ca="1">IF(OR(EJ$9="×",EJ$110="×"),"×",IF(SUMIFS(OFFSET(データ_研究棟施設!$M$5:$M$1048576,0,ROUND(EJ$8*24,1)),データ_研究棟施設!$J$5:$J$1048576,OFFSET($G$9,ROW()-ROW($N$9),EJ$6-$D$4))&gt;=50,IF(SUMIFS(OFFSET(データ_研究棟施設!$M$5:$M$1048576,0,ROUND(EJ$8*24,1)),データ_研究棟施設!$J$5:$J$1048576,OFFSET($G$9,ROW()-ROW($N$9),EJ$6-$D$4))&gt;=100,"×","△"),IF(OR(EJ$8&lt;9/24,EJ$8&gt;=17/24),"△","〇")))</f>
        <v>×</v>
      </c>
      <c r="EK86" s="29" t="str">
        <f ca="1">IF(OR(EK$9="×",EK$110="×"),"×",IF(SUMIFS(OFFSET(データ_研究棟施設!$M$5:$M$1048576,0,ROUND(EK$8*24,1)),データ_研究棟施設!$J$5:$J$1048576,OFFSET($G$9,ROW()-ROW($N$9),EK$6-$D$4))&gt;=50,IF(SUMIFS(OFFSET(データ_研究棟施設!$M$5:$M$1048576,0,ROUND(EK$8*24,1)),データ_研究棟施設!$J$5:$J$1048576,OFFSET($G$9,ROW()-ROW($N$9),EK$6-$D$4))&gt;=100,"×","△"),IF(OR(EK$8&lt;9/24,EK$8&gt;=17/24),"△","〇")))</f>
        <v>×</v>
      </c>
      <c r="EL86" s="29" t="str">
        <f ca="1">IF(OR(EL$9="×",EL$110="×"),"×",IF(SUMIFS(OFFSET(データ_研究棟施設!$M$5:$M$1048576,0,ROUND(EL$8*24,1)),データ_研究棟施設!$J$5:$J$1048576,OFFSET($G$9,ROW()-ROW($N$9),EL$6-$D$4))&gt;=50,IF(SUMIFS(OFFSET(データ_研究棟施設!$M$5:$M$1048576,0,ROUND(EL$8*24,1)),データ_研究棟施設!$J$5:$J$1048576,OFFSET($G$9,ROW()-ROW($N$9),EL$6-$D$4))&gt;=100,"×","△"),IF(OR(EL$8&lt;9/24,EL$8&gt;=17/24),"△","〇")))</f>
        <v>×</v>
      </c>
      <c r="EM86" s="28" t="str">
        <f ca="1">IF(OR(EM$9="×",EM$110="×"),"×",IF(SUMIFS(OFFSET(データ_研究棟施設!$M$5:$M$1048576,0,ROUND(EM$8*24,1)),データ_研究棟施設!$J$5:$J$1048576,OFFSET($G$9,ROW()-ROW($N$9),EM$6-$D$4))&gt;=50,IF(SUMIFS(OFFSET(データ_研究棟施設!$M$5:$M$1048576,0,ROUND(EM$8*24,1)),データ_研究棟施設!$J$5:$J$1048576,OFFSET($G$9,ROW()-ROW($N$9),EM$6-$D$4))&gt;=100,"×","△"),IF(OR(EM$8&lt;9/24,EM$8&gt;=17/24),"△","〇")))</f>
        <v>×</v>
      </c>
      <c r="EN86" s="29" t="str">
        <f ca="1">IF(OR(EN$9="×",EN$110="×"),"×",IF(SUMIFS(OFFSET(データ_研究棟施設!$M$5:$M$1048576,0,ROUND(EN$8*24,1)),データ_研究棟施設!$J$5:$J$1048576,OFFSET($G$9,ROW()-ROW($N$9),EN$6-$D$4))&gt;=50,IF(SUMIFS(OFFSET(データ_研究棟施設!$M$5:$M$1048576,0,ROUND(EN$8*24,1)),データ_研究棟施設!$J$5:$J$1048576,OFFSET($G$9,ROW()-ROW($N$9),EN$6-$D$4))&gt;=100,"×","△"),IF(OR(EN$8&lt;9/24,EN$8&gt;=17/24),"△","〇")))</f>
        <v>×</v>
      </c>
      <c r="EO86" s="29" t="str">
        <f ca="1">IF(OR(EO$9="×",EO$110="×"),"×",IF(SUMIFS(OFFSET(データ_研究棟施設!$M$5:$M$1048576,0,ROUND(EO$8*24,1)),データ_研究棟施設!$J$5:$J$1048576,OFFSET($G$9,ROW()-ROW($N$9),EO$6-$D$4))&gt;=50,IF(SUMIFS(OFFSET(データ_研究棟施設!$M$5:$M$1048576,0,ROUND(EO$8*24,1)),データ_研究棟施設!$J$5:$J$1048576,OFFSET($G$9,ROW()-ROW($N$9),EO$6-$D$4))&gt;=100,"×","△"),IF(OR(EO$8&lt;9/24,EO$8&gt;=17/24),"△","〇")))</f>
        <v>×</v>
      </c>
      <c r="EP86" s="30" t="str">
        <f ca="1">IF(OR(EP$9="×",EP$110="×"),"×",IF(SUMIFS(OFFSET(データ_研究棟施設!$M$5:$M$1048576,0,ROUND(EP$8*24,1)),データ_研究棟施設!$J$5:$J$1048576,OFFSET($G$9,ROW()-ROW($N$9),EP$6-$D$4))&gt;=50,IF(SUMIFS(OFFSET(データ_研究棟施設!$M$5:$M$1048576,0,ROUND(EP$8*24,1)),データ_研究棟施設!$J$5:$J$1048576,OFFSET($G$9,ROW()-ROW($N$9),EP$6-$D$4))&gt;=100,"×","△"),IF(OR(EP$8&lt;9/24,EP$8&gt;=17/24),"△","〇")))</f>
        <v>×</v>
      </c>
      <c r="EQ86" s="29" t="str">
        <f ca="1">IF(OR(EQ$9="×",EQ$110="×"),"×",IF(SUMIFS(OFFSET(データ_研究棟施設!$M$5:$M$1048576,0,ROUND(EQ$8*24,1)),データ_研究棟施設!$J$5:$J$1048576,OFFSET($G$9,ROW()-ROW($N$9),EQ$6-$D$4))&gt;=50,IF(SUMIFS(OFFSET(データ_研究棟施設!$M$5:$M$1048576,0,ROUND(EQ$8*24,1)),データ_研究棟施設!$J$5:$J$1048576,OFFSET($G$9,ROW()-ROW($N$9),EQ$6-$D$4))&gt;=100,"×","△"),IF(OR(EQ$8&lt;9/24,EQ$8&gt;=17/24),"△","〇")))</f>
        <v>×</v>
      </c>
      <c r="ER86" s="29" t="str">
        <f ca="1">IF(OR(ER$9="×",ER$110="×"),"×",IF(SUMIFS(OFFSET(データ_研究棟施設!$M$5:$M$1048576,0,ROUND(ER$8*24,1)),データ_研究棟施設!$J$5:$J$1048576,OFFSET($G$9,ROW()-ROW($N$9),ER$6-$D$4))&gt;=50,IF(SUMIFS(OFFSET(データ_研究棟施設!$M$5:$M$1048576,0,ROUND(ER$8*24,1)),データ_研究棟施設!$J$5:$J$1048576,OFFSET($G$9,ROW()-ROW($N$9),ER$6-$D$4))&gt;=100,"×","△"),IF(OR(ER$8&lt;9/24,ER$8&gt;=17/24),"△","〇")))</f>
        <v>×</v>
      </c>
      <c r="ES86" s="29" t="str">
        <f ca="1">IF(OR(ES$9="×",ES$110="×"),"×",IF(SUMIFS(OFFSET(データ_研究棟施設!$M$5:$M$1048576,0,ROUND(ES$8*24,1)),データ_研究棟施設!$J$5:$J$1048576,OFFSET($G$9,ROW()-ROW($N$9),ES$6-$D$4))&gt;=50,IF(SUMIFS(OFFSET(データ_研究棟施設!$M$5:$M$1048576,0,ROUND(ES$8*24,1)),データ_研究棟施設!$J$5:$J$1048576,OFFSET($G$9,ROW()-ROW($N$9),ES$6-$D$4))&gt;=100,"×","△"),IF(OR(ES$8&lt;9/24,ES$8&gt;=17/24),"△","〇")))</f>
        <v>×</v>
      </c>
      <c r="ET86" s="29" t="str">
        <f ca="1">IF(OR(ET$9="×",ET$110="×"),"×",IF(SUMIFS(OFFSET(データ_研究棟施設!$M$5:$M$1048576,0,ROUND(ET$8*24,1)),データ_研究棟施設!$J$5:$J$1048576,OFFSET($G$9,ROW()-ROW($N$9),ET$6-$D$4))&gt;=50,IF(SUMIFS(OFFSET(データ_研究棟施設!$M$5:$M$1048576,0,ROUND(ET$8*24,1)),データ_研究棟施設!$J$5:$J$1048576,OFFSET($G$9,ROW()-ROW($N$9),ET$6-$D$4))&gt;=100,"×","△"),IF(OR(ET$8&lt;9/24,ET$8&gt;=17/24),"△","〇")))</f>
        <v>×</v>
      </c>
      <c r="EU86" s="28" t="str">
        <f ca="1">IF(OR(EU$9="×",EU$110="×"),"×",IF(SUMIFS(OFFSET(データ_研究棟施設!$M$5:$M$1048576,0,ROUND(EU$8*24,1)),データ_研究棟施設!$J$5:$J$1048576,OFFSET($G$9,ROW()-ROW($N$9),EU$6-$D$4))&gt;=50,IF(SUMIFS(OFFSET(データ_研究棟施設!$M$5:$M$1048576,0,ROUND(EU$8*24,1)),データ_研究棟施設!$J$5:$J$1048576,OFFSET($G$9,ROW()-ROW($N$9),EU$6-$D$4))&gt;=100,"×","△"),IF(OR(EU$8&lt;9/24,EU$8&gt;=17/24),"△","〇")))</f>
        <v>×</v>
      </c>
      <c r="EV86" s="29" t="str">
        <f ca="1">IF(OR(EV$9="×",EV$110="×"),"×",IF(SUMIFS(OFFSET(データ_研究棟施設!$M$5:$M$1048576,0,ROUND(EV$8*24,1)),データ_研究棟施設!$J$5:$J$1048576,OFFSET($G$9,ROW()-ROW($N$9),EV$6-$D$4))&gt;=50,IF(SUMIFS(OFFSET(データ_研究棟施設!$M$5:$M$1048576,0,ROUND(EV$8*24,1)),データ_研究棟施設!$J$5:$J$1048576,OFFSET($G$9,ROW()-ROW($N$9),EV$6-$D$4))&gt;=100,"×","△"),IF(OR(EV$8&lt;9/24,EV$8&gt;=17/24),"△","〇")))</f>
        <v>×</v>
      </c>
      <c r="EW86" s="29" t="str">
        <f ca="1">IF(OR(EW$9="×",EW$110="×"),"×",IF(SUMIFS(OFFSET(データ_研究棟施設!$M$5:$M$1048576,0,ROUND(EW$8*24,1)),データ_研究棟施設!$J$5:$J$1048576,OFFSET($G$9,ROW()-ROW($N$9),EW$6-$D$4))&gt;=50,IF(SUMIFS(OFFSET(データ_研究棟施設!$M$5:$M$1048576,0,ROUND(EW$8*24,1)),データ_研究棟施設!$J$5:$J$1048576,OFFSET($G$9,ROW()-ROW($N$9),EW$6-$D$4))&gt;=100,"×","△"),IF(OR(EW$8&lt;9/24,EW$8&gt;=17/24),"△","〇")))</f>
        <v>×</v>
      </c>
      <c r="EX86" s="30" t="str">
        <f ca="1">IF(OR(EX$9="×",EX$110="×"),"×",IF(SUMIFS(OFFSET(データ_研究棟施設!$M$5:$M$1048576,0,ROUND(EX$8*24,1)),データ_研究棟施設!$J$5:$J$1048576,OFFSET($G$9,ROW()-ROW($N$9),EX$6-$D$4))&gt;=50,IF(SUMIFS(OFFSET(データ_研究棟施設!$M$5:$M$1048576,0,ROUND(EX$8*24,1)),データ_研究棟施設!$J$5:$J$1048576,OFFSET($G$9,ROW()-ROW($N$9),EX$6-$D$4))&gt;=100,"×","△"),IF(OR(EX$8&lt;9/24,EX$8&gt;=17/24),"△","〇")))</f>
        <v>×</v>
      </c>
      <c r="EY86" s="29" t="str">
        <f ca="1">IF(OR(EY$9="×",EY$110="×"),"×",IF(SUMIFS(OFFSET(データ_研究棟施設!$M$5:$M$1048576,0,ROUND(EY$8*24,1)),データ_研究棟施設!$J$5:$J$1048576,OFFSET($G$9,ROW()-ROW($N$9),EY$6-$D$4))&gt;=50,IF(SUMIFS(OFFSET(データ_研究棟施設!$M$5:$M$1048576,0,ROUND(EY$8*24,1)),データ_研究棟施設!$J$5:$J$1048576,OFFSET($G$9,ROW()-ROW($N$9),EY$6-$D$4))&gt;=100,"×","△"),IF(OR(EY$8&lt;9/24,EY$8&gt;=17/24),"△","〇")))</f>
        <v>×</v>
      </c>
      <c r="EZ86" s="29" t="str">
        <f ca="1">IF(OR(EZ$9="×",EZ$110="×"),"×",IF(SUMIFS(OFFSET(データ_研究棟施設!$M$5:$M$1048576,0,ROUND(EZ$8*24,1)),データ_研究棟施設!$J$5:$J$1048576,OFFSET($G$9,ROW()-ROW($N$9),EZ$6-$D$4))&gt;=50,IF(SUMIFS(OFFSET(データ_研究棟施設!$M$5:$M$1048576,0,ROUND(EZ$8*24,1)),データ_研究棟施設!$J$5:$J$1048576,OFFSET($G$9,ROW()-ROW($N$9),EZ$6-$D$4))&gt;=100,"×","△"),IF(OR(EZ$8&lt;9/24,EZ$8&gt;=17/24),"△","〇")))</f>
        <v>×</v>
      </c>
      <c r="FA86" s="37" t="str">
        <f ca="1">IF(OR(FA$9="×",FA$110="×"),"×",IF(SUMIFS(OFFSET(データ_研究棟施設!$M$5:$M$1048576,0,ROUND(FA$8*24,1)),データ_研究棟施設!$J$5:$J$1048576,OFFSET($G$9,ROW()-ROW($N$9),FA$6-$D$4))&gt;=50,IF(SUMIFS(OFFSET(データ_研究棟施設!$M$5:$M$1048576,0,ROUND(FA$8*24,1)),データ_研究棟施設!$J$5:$J$1048576,OFFSET($G$9,ROW()-ROW($N$9),FA$6-$D$4))&gt;=100,"×","△"),IF(OR(FA$8&lt;9/24,FA$8&gt;=17/24),"△","〇")))</f>
        <v>×</v>
      </c>
      <c r="FB86" s="36" t="str">
        <f ca="1">IF(OR(FB$9="×",FB$110="×"),"×",IF(SUMIFS(OFFSET(データ_研究棟施設!$M$5:$M$1048576,0,ROUND(FB$8*24,1)),データ_研究棟施設!$J$5:$J$1048576,OFFSET($G$9,ROW()-ROW($N$9),FB$6-$D$4))&gt;=50,IF(SUMIFS(OFFSET(データ_研究棟施設!$M$5:$M$1048576,0,ROUND(FB$8*24,1)),データ_研究棟施設!$J$5:$J$1048576,OFFSET($G$9,ROW()-ROW($N$9),FB$6-$D$4))&gt;=100,"×","△"),IF(OR(FB$8&lt;9/24,FB$8&gt;=17/24),"△","〇")))</f>
        <v>×</v>
      </c>
      <c r="FC86" s="29" t="str">
        <f ca="1">IF(OR(FC$9="×",FC$110="×"),"×",IF(SUMIFS(OFFSET(データ_研究棟施設!$M$5:$M$1048576,0,ROUND(FC$8*24,1)),データ_研究棟施設!$J$5:$J$1048576,OFFSET($G$9,ROW()-ROW($N$9),FC$6-$D$4))&gt;=50,IF(SUMIFS(OFFSET(データ_研究棟施設!$M$5:$M$1048576,0,ROUND(FC$8*24,1)),データ_研究棟施設!$J$5:$J$1048576,OFFSET($G$9,ROW()-ROW($N$9),FC$6-$D$4))&gt;=100,"×","△"),IF(OR(FC$8&lt;9/24,FC$8&gt;=17/24),"△","〇")))</f>
        <v>×</v>
      </c>
      <c r="FD86" s="29" t="str">
        <f ca="1">IF(OR(FD$9="×",FD$110="×"),"×",IF(SUMIFS(OFFSET(データ_研究棟施設!$M$5:$M$1048576,0,ROUND(FD$8*24,1)),データ_研究棟施設!$J$5:$J$1048576,OFFSET($G$9,ROW()-ROW($N$9),FD$6-$D$4))&gt;=50,IF(SUMIFS(OFFSET(データ_研究棟施設!$M$5:$M$1048576,0,ROUND(FD$8*24,1)),データ_研究棟施設!$J$5:$J$1048576,OFFSET($G$9,ROW()-ROW($N$9),FD$6-$D$4))&gt;=100,"×","△"),IF(OR(FD$8&lt;9/24,FD$8&gt;=17/24),"△","〇")))</f>
        <v>×</v>
      </c>
      <c r="FE86" s="29" t="str">
        <f ca="1">IF(OR(FE$9="×",FE$110="×"),"×",IF(SUMIFS(OFFSET(データ_研究棟施設!$M$5:$M$1048576,0,ROUND(FE$8*24,1)),データ_研究棟施設!$J$5:$J$1048576,OFFSET($G$9,ROW()-ROW($N$9),FE$6-$D$4))&gt;=50,IF(SUMIFS(OFFSET(データ_研究棟施設!$M$5:$M$1048576,0,ROUND(FE$8*24,1)),データ_研究棟施設!$J$5:$J$1048576,OFFSET($G$9,ROW()-ROW($N$9),FE$6-$D$4))&gt;=100,"×","△"),IF(OR(FE$8&lt;9/24,FE$8&gt;=17/24),"△","〇")))</f>
        <v>×</v>
      </c>
      <c r="FF86" s="29" t="str">
        <f ca="1">IF(OR(FF$9="×",FF$110="×"),"×",IF(SUMIFS(OFFSET(データ_研究棟施設!$M$5:$M$1048576,0,ROUND(FF$8*24,1)),データ_研究棟施設!$J$5:$J$1048576,OFFSET($G$9,ROW()-ROW($N$9),FF$6-$D$4))&gt;=50,IF(SUMIFS(OFFSET(データ_研究棟施設!$M$5:$M$1048576,0,ROUND(FF$8*24,1)),データ_研究棟施設!$J$5:$J$1048576,OFFSET($G$9,ROW()-ROW($N$9),FF$6-$D$4))&gt;=100,"×","△"),IF(OR(FF$8&lt;9/24,FF$8&gt;=17/24),"△","〇")))</f>
        <v>×</v>
      </c>
      <c r="FG86" s="29" t="str">
        <f ca="1">IF(OR(FG$9="×",FG$110="×"),"×",IF(SUMIFS(OFFSET(データ_研究棟施設!$M$5:$M$1048576,0,ROUND(FG$8*24,1)),データ_研究棟施設!$J$5:$J$1048576,OFFSET($G$9,ROW()-ROW($N$9),FG$6-$D$4))&gt;=50,IF(SUMIFS(OFFSET(データ_研究棟施設!$M$5:$M$1048576,0,ROUND(FG$8*24,1)),データ_研究棟施設!$J$5:$J$1048576,OFFSET($G$9,ROW()-ROW($N$9),FG$6-$D$4))&gt;=100,"×","△"),IF(OR(FG$8&lt;9/24,FG$8&gt;=17/24),"△","〇")))</f>
        <v>×</v>
      </c>
      <c r="FH86" s="29" t="str">
        <f ca="1">IF(OR(FH$9="×",FH$110="×"),"×",IF(SUMIFS(OFFSET(データ_研究棟施設!$M$5:$M$1048576,0,ROUND(FH$8*24,1)),データ_研究棟施設!$J$5:$J$1048576,OFFSET($G$9,ROW()-ROW($N$9),FH$6-$D$4))&gt;=50,IF(SUMIFS(OFFSET(データ_研究棟施設!$M$5:$M$1048576,0,ROUND(FH$8*24,1)),データ_研究棟施設!$J$5:$J$1048576,OFFSET($G$9,ROW()-ROW($N$9),FH$6-$D$4))&gt;=100,"×","△"),IF(OR(FH$8&lt;9/24,FH$8&gt;=17/24),"△","〇")))</f>
        <v>×</v>
      </c>
      <c r="FI86" s="29" t="str">
        <f ca="1">IF(OR(FI$9="×",FI$110="×"),"×",IF(SUMIFS(OFFSET(データ_研究棟施設!$M$5:$M$1048576,0,ROUND(FI$8*24,1)),データ_研究棟施設!$J$5:$J$1048576,OFFSET($G$9,ROW()-ROW($N$9),FI$6-$D$4))&gt;=50,IF(SUMIFS(OFFSET(データ_研究棟施設!$M$5:$M$1048576,0,ROUND(FI$8*24,1)),データ_研究棟施設!$J$5:$J$1048576,OFFSET($G$9,ROW()-ROW($N$9),FI$6-$D$4))&gt;=100,"×","△"),IF(OR(FI$8&lt;9/24,FI$8&gt;=17/24),"△","〇")))</f>
        <v>×</v>
      </c>
      <c r="FJ86" s="29" t="str">
        <f ca="1">IF(OR(FJ$9="×",FJ$110="×"),"×",IF(SUMIFS(OFFSET(データ_研究棟施設!$M$5:$M$1048576,0,ROUND(FJ$8*24,1)),データ_研究棟施設!$J$5:$J$1048576,OFFSET($G$9,ROW()-ROW($N$9),FJ$6-$D$4))&gt;=50,IF(SUMIFS(OFFSET(データ_研究棟施設!$M$5:$M$1048576,0,ROUND(FJ$8*24,1)),データ_研究棟施設!$J$5:$J$1048576,OFFSET($G$9,ROW()-ROW($N$9),FJ$6-$D$4))&gt;=100,"×","△"),IF(OR(FJ$8&lt;9/24,FJ$8&gt;=17/24),"△","〇")))</f>
        <v>×</v>
      </c>
      <c r="FK86" s="28" t="str">
        <f ca="1">IF(OR(FK$9="×",FK$110="×"),"×",IF(SUMIFS(OFFSET(データ_研究棟施設!$M$5:$M$1048576,0,ROUND(FK$8*24,1)),データ_研究棟施設!$J$5:$J$1048576,OFFSET($G$9,ROW()-ROW($N$9),FK$6-$D$4))&gt;=50,IF(SUMIFS(OFFSET(データ_研究棟施設!$M$5:$M$1048576,0,ROUND(FK$8*24,1)),データ_研究棟施設!$J$5:$J$1048576,OFFSET($G$9,ROW()-ROW($N$9),FK$6-$D$4))&gt;=100,"×","△"),IF(OR(FK$8&lt;9/24,FK$8&gt;=17/24),"△","〇")))</f>
        <v>×</v>
      </c>
      <c r="FL86" s="29" t="str">
        <f ca="1">IF(OR(FL$9="×",FL$110="×"),"×",IF(SUMIFS(OFFSET(データ_研究棟施設!$M$5:$M$1048576,0,ROUND(FL$8*24,1)),データ_研究棟施設!$J$5:$J$1048576,OFFSET($G$9,ROW()-ROW($N$9),FL$6-$D$4))&gt;=50,IF(SUMIFS(OFFSET(データ_研究棟施設!$M$5:$M$1048576,0,ROUND(FL$8*24,1)),データ_研究棟施設!$J$5:$J$1048576,OFFSET($G$9,ROW()-ROW($N$9),FL$6-$D$4))&gt;=100,"×","△"),IF(OR(FL$8&lt;9/24,FL$8&gt;=17/24),"△","〇")))</f>
        <v>×</v>
      </c>
      <c r="FM86" s="29" t="str">
        <f ca="1">IF(OR(FM$9="×",FM$110="×"),"×",IF(SUMIFS(OFFSET(データ_研究棟施設!$M$5:$M$1048576,0,ROUND(FM$8*24,1)),データ_研究棟施設!$J$5:$J$1048576,OFFSET($G$9,ROW()-ROW($N$9),FM$6-$D$4))&gt;=50,IF(SUMIFS(OFFSET(データ_研究棟施設!$M$5:$M$1048576,0,ROUND(FM$8*24,1)),データ_研究棟施設!$J$5:$J$1048576,OFFSET($G$9,ROW()-ROW($N$9),FM$6-$D$4))&gt;=100,"×","△"),IF(OR(FM$8&lt;9/24,FM$8&gt;=17/24),"△","〇")))</f>
        <v>×</v>
      </c>
      <c r="FN86" s="30" t="str">
        <f ca="1">IF(OR(FN$9="×",FN$110="×"),"×",IF(SUMIFS(OFFSET(データ_研究棟施設!$M$5:$M$1048576,0,ROUND(FN$8*24,1)),データ_研究棟施設!$J$5:$J$1048576,OFFSET($G$9,ROW()-ROW($N$9),FN$6-$D$4))&gt;=50,IF(SUMIFS(OFFSET(データ_研究棟施設!$M$5:$M$1048576,0,ROUND(FN$8*24,1)),データ_研究棟施設!$J$5:$J$1048576,OFFSET($G$9,ROW()-ROW($N$9),FN$6-$D$4))&gt;=100,"×","△"),IF(OR(FN$8&lt;9/24,FN$8&gt;=17/24),"△","〇")))</f>
        <v>×</v>
      </c>
      <c r="FO86" s="29" t="str">
        <f ca="1">IF(OR(FO$9="×",FO$110="×"),"×",IF(SUMIFS(OFFSET(データ_研究棟施設!$M$5:$M$1048576,0,ROUND(FO$8*24,1)),データ_研究棟施設!$J$5:$J$1048576,OFFSET($G$9,ROW()-ROW($N$9),FO$6-$D$4))&gt;=50,IF(SUMIFS(OFFSET(データ_研究棟施設!$M$5:$M$1048576,0,ROUND(FO$8*24,1)),データ_研究棟施設!$J$5:$J$1048576,OFFSET($G$9,ROW()-ROW($N$9),FO$6-$D$4))&gt;=100,"×","△"),IF(OR(FO$8&lt;9/24,FO$8&gt;=17/24),"△","〇")))</f>
        <v>×</v>
      </c>
      <c r="FP86" s="29" t="str">
        <f ca="1">IF(OR(FP$9="×",FP$110="×"),"×",IF(SUMIFS(OFFSET(データ_研究棟施設!$M$5:$M$1048576,0,ROUND(FP$8*24,1)),データ_研究棟施設!$J$5:$J$1048576,OFFSET($G$9,ROW()-ROW($N$9),FP$6-$D$4))&gt;=50,IF(SUMIFS(OFFSET(データ_研究棟施設!$M$5:$M$1048576,0,ROUND(FP$8*24,1)),データ_研究棟施設!$J$5:$J$1048576,OFFSET($G$9,ROW()-ROW($N$9),FP$6-$D$4))&gt;=100,"×","△"),IF(OR(FP$8&lt;9/24,FP$8&gt;=17/24),"△","〇")))</f>
        <v>×</v>
      </c>
      <c r="FQ86" s="29" t="str">
        <f ca="1">IF(OR(FQ$9="×",FQ$110="×"),"×",IF(SUMIFS(OFFSET(データ_研究棟施設!$M$5:$M$1048576,0,ROUND(FQ$8*24,1)),データ_研究棟施設!$J$5:$J$1048576,OFFSET($G$9,ROW()-ROW($N$9),FQ$6-$D$4))&gt;=50,IF(SUMIFS(OFFSET(データ_研究棟施設!$M$5:$M$1048576,0,ROUND(FQ$8*24,1)),データ_研究棟施設!$J$5:$J$1048576,OFFSET($G$9,ROW()-ROW($N$9),FQ$6-$D$4))&gt;=100,"×","△"),IF(OR(FQ$8&lt;9/24,FQ$8&gt;=17/24),"△","〇")))</f>
        <v>×</v>
      </c>
      <c r="FR86" s="29" t="str">
        <f ca="1">IF(OR(FR$9="×",FR$110="×"),"×",IF(SUMIFS(OFFSET(データ_研究棟施設!$M$5:$M$1048576,0,ROUND(FR$8*24,1)),データ_研究棟施設!$J$5:$J$1048576,OFFSET($G$9,ROW()-ROW($N$9),FR$6-$D$4))&gt;=50,IF(SUMIFS(OFFSET(データ_研究棟施設!$M$5:$M$1048576,0,ROUND(FR$8*24,1)),データ_研究棟施設!$J$5:$J$1048576,OFFSET($G$9,ROW()-ROW($N$9),FR$6-$D$4))&gt;=100,"×","△"),IF(OR(FR$8&lt;9/24,FR$8&gt;=17/24),"△","〇")))</f>
        <v>×</v>
      </c>
      <c r="FS86" s="28" t="str">
        <f ca="1">IF(OR(FS$9="×",FS$110="×"),"×",IF(SUMIFS(OFFSET(データ_研究棟施設!$M$5:$M$1048576,0,ROUND(FS$8*24,1)),データ_研究棟施設!$J$5:$J$1048576,OFFSET($G$9,ROW()-ROW($N$9),FS$6-$D$4))&gt;=50,IF(SUMIFS(OFFSET(データ_研究棟施設!$M$5:$M$1048576,0,ROUND(FS$8*24,1)),データ_研究棟施設!$J$5:$J$1048576,OFFSET($G$9,ROW()-ROW($N$9),FS$6-$D$4))&gt;=100,"×","△"),IF(OR(FS$8&lt;9/24,FS$8&gt;=17/24),"△","〇")))</f>
        <v>×</v>
      </c>
      <c r="FT86" s="29" t="str">
        <f ca="1">IF(OR(FT$9="×",FT$110="×"),"×",IF(SUMIFS(OFFSET(データ_研究棟施設!$M$5:$M$1048576,0,ROUND(FT$8*24,1)),データ_研究棟施設!$J$5:$J$1048576,OFFSET($G$9,ROW()-ROW($N$9),FT$6-$D$4))&gt;=50,IF(SUMIFS(OFFSET(データ_研究棟施設!$M$5:$M$1048576,0,ROUND(FT$8*24,1)),データ_研究棟施設!$J$5:$J$1048576,OFFSET($G$9,ROW()-ROW($N$9),FT$6-$D$4))&gt;=100,"×","△"),IF(OR(FT$8&lt;9/24,FT$8&gt;=17/24),"△","〇")))</f>
        <v>×</v>
      </c>
      <c r="FU86" s="29" t="str">
        <f ca="1">IF(OR(FU$9="×",FU$110="×"),"×",IF(SUMIFS(OFFSET(データ_研究棟施設!$M$5:$M$1048576,0,ROUND(FU$8*24,1)),データ_研究棟施設!$J$5:$J$1048576,OFFSET($G$9,ROW()-ROW($N$9),FU$6-$D$4))&gt;=50,IF(SUMIFS(OFFSET(データ_研究棟施設!$M$5:$M$1048576,0,ROUND(FU$8*24,1)),データ_研究棟施設!$J$5:$J$1048576,OFFSET($G$9,ROW()-ROW($N$9),FU$6-$D$4))&gt;=100,"×","△"),IF(OR(FU$8&lt;9/24,FU$8&gt;=17/24),"△","〇")))</f>
        <v>×</v>
      </c>
      <c r="FV86" s="30" t="str">
        <f ca="1">IF(OR(FV$9="×",FV$110="×"),"×",IF(SUMIFS(OFFSET(データ_研究棟施設!$M$5:$M$1048576,0,ROUND(FV$8*24,1)),データ_研究棟施設!$J$5:$J$1048576,OFFSET($G$9,ROW()-ROW($N$9),FV$6-$D$4))&gt;=50,IF(SUMIFS(OFFSET(データ_研究棟施設!$M$5:$M$1048576,0,ROUND(FV$8*24,1)),データ_研究棟施設!$J$5:$J$1048576,OFFSET($G$9,ROW()-ROW($N$9),FV$6-$D$4))&gt;=100,"×","△"),IF(OR(FV$8&lt;9/24,FV$8&gt;=17/24),"△","〇")))</f>
        <v>×</v>
      </c>
      <c r="FW86" s="29" t="str">
        <f ca="1">IF(OR(FW$9="×",FW$110="×"),"×",IF(SUMIFS(OFFSET(データ_研究棟施設!$M$5:$M$1048576,0,ROUND(FW$8*24,1)),データ_研究棟施設!$J$5:$J$1048576,OFFSET($G$9,ROW()-ROW($N$9),FW$6-$D$4))&gt;=50,IF(SUMIFS(OFFSET(データ_研究棟施設!$M$5:$M$1048576,0,ROUND(FW$8*24,1)),データ_研究棟施設!$J$5:$J$1048576,OFFSET($G$9,ROW()-ROW($N$9),FW$6-$D$4))&gt;=100,"×","△"),IF(OR(FW$8&lt;9/24,FW$8&gt;=17/24),"△","〇")))</f>
        <v>×</v>
      </c>
      <c r="FX86" s="29" t="str">
        <f ca="1">IF(OR(FX$9="×",FX$110="×"),"×",IF(SUMIFS(OFFSET(データ_研究棟施設!$M$5:$M$1048576,0,ROUND(FX$8*24,1)),データ_研究棟施設!$J$5:$J$1048576,OFFSET($G$9,ROW()-ROW($N$9),FX$6-$D$4))&gt;=50,IF(SUMIFS(OFFSET(データ_研究棟施設!$M$5:$M$1048576,0,ROUND(FX$8*24,1)),データ_研究棟施設!$J$5:$J$1048576,OFFSET($G$9,ROW()-ROW($N$9),FX$6-$D$4))&gt;=100,"×","△"),IF(OR(FX$8&lt;9/24,FX$8&gt;=17/24),"△","〇")))</f>
        <v>×</v>
      </c>
      <c r="FY86" s="37" t="str">
        <f ca="1">IF(OR(FY$9="×",FY$110="×"),"×",IF(SUMIFS(OFFSET(データ_研究棟施設!$M$5:$M$1048576,0,ROUND(FY$8*24,1)),データ_研究棟施設!$J$5:$J$1048576,OFFSET($G$9,ROW()-ROW($N$9),FY$6-$D$4))&gt;=50,IF(SUMIFS(OFFSET(データ_研究棟施設!$M$5:$M$1048576,0,ROUND(FY$8*24,1)),データ_研究棟施設!$J$5:$J$1048576,OFFSET($G$9,ROW()-ROW($N$9),FY$6-$D$4))&gt;=100,"×","△"),IF(OR(FY$8&lt;9/24,FY$8&gt;=17/24),"△","〇")))</f>
        <v>×</v>
      </c>
    </row>
    <row r="87" spans="1:181">
      <c r="A87" s="17"/>
      <c r="B87" s="81" t="s">
        <v>441</v>
      </c>
      <c r="C87" s="82"/>
      <c r="D87" s="11" t="s">
        <v>253</v>
      </c>
      <c r="E87" s="10" t="str">
        <f>INDEX(施設情報!$D$1:$D$1000,MATCH(D87,施設情報!$C$1:$C$1000,0))</f>
        <v>1</v>
      </c>
      <c r="F87" s="11" t="s">
        <v>275</v>
      </c>
      <c r="G87" s="8" t="str">
        <f t="shared" si="29"/>
        <v>107-46391</v>
      </c>
      <c r="H87" s="10" t="str">
        <f t="shared" si="30"/>
        <v>107-46392</v>
      </c>
      <c r="I87" s="10" t="str">
        <f t="shared" si="31"/>
        <v>107-46393</v>
      </c>
      <c r="J87" s="10" t="str">
        <f t="shared" si="32"/>
        <v>107-46394</v>
      </c>
      <c r="K87" s="10" t="str">
        <f t="shared" si="33"/>
        <v>107-46395</v>
      </c>
      <c r="L87" s="10" t="str">
        <f t="shared" si="34"/>
        <v>107-46396</v>
      </c>
      <c r="M87" s="10" t="str">
        <f t="shared" si="35"/>
        <v>107-46397</v>
      </c>
      <c r="N87" s="36" t="str">
        <f ca="1">IF(OR(N$9="×",N$110="×"),"×",IF(SUMIFS(OFFSET(データ_研究棟施設!$M$5:$M$1048576,0,ROUND(N$8*24,1)),データ_研究棟施設!$J$5:$J$1048576,OFFSET($G$9,ROW()-ROW($N$9),N$6-$D$4))&gt;=50,IF(SUMIFS(OFFSET(データ_研究棟施設!$M$5:$M$1048576,0,ROUND(N$8*24,1)),データ_研究棟施設!$J$5:$J$1048576,OFFSET($G$9,ROW()-ROW($N$9),N$6-$D$4))&gt;=100*$E87,"×","△"),IF(OR(N$8&lt;9/24,N$8&gt;=17/24,N$110="△"),"△","〇")))</f>
        <v>△</v>
      </c>
      <c r="O87" s="29" t="str">
        <f ca="1">IF(OR(O$9="×",O$110="×"),"×",IF(SUMIFS(OFFSET(データ_研究棟施設!$M$5:$M$1048576,0,ROUND(O$8*24,1)),データ_研究棟施設!$J$5:$J$1048576,OFFSET($G$9,ROW()-ROW($N$9),O$6-$D$4))&gt;=50,IF(SUMIFS(OFFSET(データ_研究棟施設!$M$5:$M$1048576,0,ROUND(O$8*24,1)),データ_研究棟施設!$J$5:$J$1048576,OFFSET($G$9,ROW()-ROW($N$9),O$6-$D$4))&gt;=100*$E87,"×","△"),IF(OR(O$8&lt;9/24,O$8&gt;=17/24,O$110="△"),"△","〇")))</f>
        <v>△</v>
      </c>
      <c r="P87" s="29" t="str">
        <f ca="1">IF(OR(P$9="×",P$110="×"),"×",IF(SUMIFS(OFFSET(データ_研究棟施設!$M$5:$M$1048576,0,ROUND(P$8*24,1)),データ_研究棟施設!$J$5:$J$1048576,OFFSET($G$9,ROW()-ROW($N$9),P$6-$D$4))&gt;=50,IF(SUMIFS(OFFSET(データ_研究棟施設!$M$5:$M$1048576,0,ROUND(P$8*24,1)),データ_研究棟施設!$J$5:$J$1048576,OFFSET($G$9,ROW()-ROW($N$9),P$6-$D$4))&gt;=100*$E87,"×","△"),IF(OR(P$8&lt;9/24,P$8&gt;=17/24,P$110="△"),"△","〇")))</f>
        <v>△</v>
      </c>
      <c r="Q87" s="29" t="str">
        <f ca="1">IF(OR(Q$9="×",Q$110="×"),"×",IF(SUMIFS(OFFSET(データ_研究棟施設!$M$5:$M$1048576,0,ROUND(Q$8*24,1)),データ_研究棟施設!$J$5:$J$1048576,OFFSET($G$9,ROW()-ROW($N$9),Q$6-$D$4))&gt;=50,IF(SUMIFS(OFFSET(データ_研究棟施設!$M$5:$M$1048576,0,ROUND(Q$8*24,1)),データ_研究棟施設!$J$5:$J$1048576,OFFSET($G$9,ROW()-ROW($N$9),Q$6-$D$4))&gt;=100*$E87,"×","△"),IF(OR(Q$8&lt;9/24,Q$8&gt;=17/24,Q$110="△"),"△","〇")))</f>
        <v>△</v>
      </c>
      <c r="R87" s="29" t="str">
        <f ca="1">IF(OR(R$9="×",R$110="×"),"×",IF(SUMIFS(OFFSET(データ_研究棟施設!$M$5:$M$1048576,0,ROUND(R$8*24,1)),データ_研究棟施設!$J$5:$J$1048576,OFFSET($G$9,ROW()-ROW($N$9),R$6-$D$4))&gt;=50,IF(SUMIFS(OFFSET(データ_研究棟施設!$M$5:$M$1048576,0,ROUND(R$8*24,1)),データ_研究棟施設!$J$5:$J$1048576,OFFSET($G$9,ROW()-ROW($N$9),R$6-$D$4))&gt;=100*$E87,"×","△"),IF(OR(R$8&lt;9/24,R$8&gt;=17/24,R$110="△"),"△","〇")))</f>
        <v>△</v>
      </c>
      <c r="S87" s="29" t="str">
        <f ca="1">IF(OR(S$9="×",S$110="×"),"×",IF(SUMIFS(OFFSET(データ_研究棟施設!$M$5:$M$1048576,0,ROUND(S$8*24,1)),データ_研究棟施設!$J$5:$J$1048576,OFFSET($G$9,ROW()-ROW($N$9),S$6-$D$4))&gt;=50,IF(SUMIFS(OFFSET(データ_研究棟施設!$M$5:$M$1048576,0,ROUND(S$8*24,1)),データ_研究棟施設!$J$5:$J$1048576,OFFSET($G$9,ROW()-ROW($N$9),S$6-$D$4))&gt;=100*$E87,"×","△"),IF(OR(S$8&lt;9/24,S$8&gt;=17/24,S$110="△"),"△","〇")))</f>
        <v>△</v>
      </c>
      <c r="T87" s="29" t="str">
        <f ca="1">IF(OR(T$9="×",T$110="×"),"×",IF(SUMIFS(OFFSET(データ_研究棟施設!$M$5:$M$1048576,0,ROUND(T$8*24,1)),データ_研究棟施設!$J$5:$J$1048576,OFFSET($G$9,ROW()-ROW($N$9),T$6-$D$4))&gt;=50,IF(SUMIFS(OFFSET(データ_研究棟施設!$M$5:$M$1048576,0,ROUND(T$8*24,1)),データ_研究棟施設!$J$5:$J$1048576,OFFSET($G$9,ROW()-ROW($N$9),T$6-$D$4))&gt;=100*$E87,"×","△"),IF(OR(T$8&lt;9/24,T$8&gt;=17/24,T$110="△"),"△","〇")))</f>
        <v>△</v>
      </c>
      <c r="U87" s="29" t="str">
        <f ca="1">IF(OR(U$9="×",U$110="×"),"×",IF(SUMIFS(OFFSET(データ_研究棟施設!$M$5:$M$1048576,0,ROUND(U$8*24,1)),データ_研究棟施設!$J$5:$J$1048576,OFFSET($G$9,ROW()-ROW($N$9),U$6-$D$4))&gt;=50,IF(SUMIFS(OFFSET(データ_研究棟施設!$M$5:$M$1048576,0,ROUND(U$8*24,1)),データ_研究棟施設!$J$5:$J$1048576,OFFSET($G$9,ROW()-ROW($N$9),U$6-$D$4))&gt;=100*$E87,"×","△"),IF(OR(U$8&lt;9/24,U$8&gt;=17/24,U$110="△"),"△","〇")))</f>
        <v>×</v>
      </c>
      <c r="V87" s="29" t="str">
        <f ca="1">IF(OR(V$9="×",V$110="×"),"×",IF(SUMIFS(OFFSET(データ_研究棟施設!$M$5:$M$1048576,0,ROUND(V$8*24,1)),データ_研究棟施設!$J$5:$J$1048576,OFFSET($G$9,ROW()-ROW($N$9),V$6-$D$4))&gt;=50,IF(SUMIFS(OFFSET(データ_研究棟施設!$M$5:$M$1048576,0,ROUND(V$8*24,1)),データ_研究棟施設!$J$5:$J$1048576,OFFSET($G$9,ROW()-ROW($N$9),V$6-$D$4))&gt;=100*$E87,"×","△"),IF(OR(V$8&lt;9/24,V$8&gt;=17/24,V$110="△"),"△","〇")))</f>
        <v>×</v>
      </c>
      <c r="W87" s="28" t="str">
        <f ca="1">IF(OR(W$9="×",W$110="×"),"×",IF(SUMIFS(OFFSET(データ_研究棟施設!$M$5:$M$1048576,0,ROUND(W$8*24,1)),データ_研究棟施設!$J$5:$J$1048576,OFFSET($G$9,ROW()-ROW($N$9),W$6-$D$4))&gt;=50,IF(SUMIFS(OFFSET(データ_研究棟施設!$M$5:$M$1048576,0,ROUND(W$8*24,1)),データ_研究棟施設!$J$5:$J$1048576,OFFSET($G$9,ROW()-ROW($N$9),W$6-$D$4))&gt;=100*$E87,"×","△"),IF(OR(W$8&lt;9/24,W$8&gt;=17/24,W$110="△"),"△","〇")))</f>
        <v>×</v>
      </c>
      <c r="X87" s="29" t="str">
        <f ca="1">IF(OR(X$9="×",X$110="×"),"×",IF(SUMIFS(OFFSET(データ_研究棟施設!$M$5:$M$1048576,0,ROUND(X$8*24,1)),データ_研究棟施設!$J$5:$J$1048576,OFFSET($G$9,ROW()-ROW($N$9),X$6-$D$4))&gt;=50,IF(SUMIFS(OFFSET(データ_研究棟施設!$M$5:$M$1048576,0,ROUND(X$8*24,1)),データ_研究棟施設!$J$5:$J$1048576,OFFSET($G$9,ROW()-ROW($N$9),X$6-$D$4))&gt;=100*$E87,"×","△"),IF(OR(X$8&lt;9/24,X$8&gt;=17/24,X$110="△"),"△","〇")))</f>
        <v>×</v>
      </c>
      <c r="Y87" s="29" t="str">
        <f ca="1">IF(OR(Y$9="×",Y$110="×"),"×",IF(SUMIFS(OFFSET(データ_研究棟施設!$M$5:$M$1048576,0,ROUND(Y$8*24,1)),データ_研究棟施設!$J$5:$J$1048576,OFFSET($G$9,ROW()-ROW($N$9),Y$6-$D$4))&gt;=50,IF(SUMIFS(OFFSET(データ_研究棟施設!$M$5:$M$1048576,0,ROUND(Y$8*24,1)),データ_研究棟施設!$J$5:$J$1048576,OFFSET($G$9,ROW()-ROW($N$9),Y$6-$D$4))&gt;=100*$E87,"×","△"),IF(OR(Y$8&lt;9/24,Y$8&gt;=17/24,Y$110="△"),"△","〇")))</f>
        <v>×</v>
      </c>
      <c r="Z87" s="30" t="str">
        <f ca="1">IF(OR(Z$9="×",Z$110="×"),"×",IF(SUMIFS(OFFSET(データ_研究棟施設!$M$5:$M$1048576,0,ROUND(Z$8*24,1)),データ_研究棟施設!$J$5:$J$1048576,OFFSET($G$9,ROW()-ROW($N$9),Z$6-$D$4))&gt;=50,IF(SUMIFS(OFFSET(データ_研究棟施設!$M$5:$M$1048576,0,ROUND(Z$8*24,1)),データ_研究棟施設!$J$5:$J$1048576,OFFSET($G$9,ROW()-ROW($N$9),Z$6-$D$4))&gt;=100*$E87,"×","△"),IF(OR(Z$8&lt;9/24,Z$8&gt;=17/24,Z$110="△"),"△","〇")))</f>
        <v>×</v>
      </c>
      <c r="AA87" s="29" t="str">
        <f ca="1">IF(OR(AA$9="×",AA$110="×"),"×",IF(SUMIFS(OFFSET(データ_研究棟施設!$M$5:$M$1048576,0,ROUND(AA$8*24,1)),データ_研究棟施設!$J$5:$J$1048576,OFFSET($G$9,ROW()-ROW($N$9),AA$6-$D$4))&gt;=50,IF(SUMIFS(OFFSET(データ_研究棟施設!$M$5:$M$1048576,0,ROUND(AA$8*24,1)),データ_研究棟施設!$J$5:$J$1048576,OFFSET($G$9,ROW()-ROW($N$9),AA$6-$D$4))&gt;=100*$E87,"×","△"),IF(OR(AA$8&lt;9/24,AA$8&gt;=17/24,AA$110="△"),"△","〇")))</f>
        <v>×</v>
      </c>
      <c r="AB87" s="29" t="str">
        <f ca="1">IF(OR(AB$9="×",AB$110="×"),"×",IF(SUMIFS(OFFSET(データ_研究棟施設!$M$5:$M$1048576,0,ROUND(AB$8*24,1)),データ_研究棟施設!$J$5:$J$1048576,OFFSET($G$9,ROW()-ROW($N$9),AB$6-$D$4))&gt;=50,IF(SUMIFS(OFFSET(データ_研究棟施設!$M$5:$M$1048576,0,ROUND(AB$8*24,1)),データ_研究棟施設!$J$5:$J$1048576,OFFSET($G$9,ROW()-ROW($N$9),AB$6-$D$4))&gt;=100*$E87,"×","△"),IF(OR(AB$8&lt;9/24,AB$8&gt;=17/24,AB$110="△"),"△","〇")))</f>
        <v>×</v>
      </c>
      <c r="AC87" s="29" t="str">
        <f ca="1">IF(OR(AC$9="×",AC$110="×"),"×",IF(SUMIFS(OFFSET(データ_研究棟施設!$M$5:$M$1048576,0,ROUND(AC$8*24,1)),データ_研究棟施設!$J$5:$J$1048576,OFFSET($G$9,ROW()-ROW($N$9),AC$6-$D$4))&gt;=50,IF(SUMIFS(OFFSET(データ_研究棟施設!$M$5:$M$1048576,0,ROUND(AC$8*24,1)),データ_研究棟施設!$J$5:$J$1048576,OFFSET($G$9,ROW()-ROW($N$9),AC$6-$D$4))&gt;=100*$E87,"×","△"),IF(OR(AC$8&lt;9/24,AC$8&gt;=17/24,AC$110="△"),"△","〇")))</f>
        <v>×</v>
      </c>
      <c r="AD87" s="29" t="str">
        <f ca="1">IF(OR(AD$9="×",AD$110="×"),"×",IF(SUMIFS(OFFSET(データ_研究棟施設!$M$5:$M$1048576,0,ROUND(AD$8*24,1)),データ_研究棟施設!$J$5:$J$1048576,OFFSET($G$9,ROW()-ROW($N$9),AD$6-$D$4))&gt;=50,IF(SUMIFS(OFFSET(データ_研究棟施設!$M$5:$M$1048576,0,ROUND(AD$8*24,1)),データ_研究棟施設!$J$5:$J$1048576,OFFSET($G$9,ROW()-ROW($N$9),AD$6-$D$4))&gt;=100*$E87,"×","△"),IF(OR(AD$8&lt;9/24,AD$8&gt;=17/24,AD$110="△"),"△","〇")))</f>
        <v>×</v>
      </c>
      <c r="AE87" s="28" t="str">
        <f ca="1">IF(OR(AE$9="×",AE$110="×"),"×",IF(SUMIFS(OFFSET(データ_研究棟施設!$M$5:$M$1048576,0,ROUND(AE$8*24,1)),データ_研究棟施設!$J$5:$J$1048576,OFFSET($G$9,ROW()-ROW($N$9),AE$6-$D$4))&gt;=50,IF(SUMIFS(OFFSET(データ_研究棟施設!$M$5:$M$1048576,0,ROUND(AE$8*24,1)),データ_研究棟施設!$J$5:$J$1048576,OFFSET($G$9,ROW()-ROW($N$9),AE$6-$D$4))&gt;=100*$E87,"×","△"),IF(OR(AE$8&lt;9/24,AE$8&gt;=17/24,AE$110="△"),"△","〇")))</f>
        <v>×</v>
      </c>
      <c r="AF87" s="29" t="str">
        <f ca="1">IF(OR(AF$9="×",AF$110="×"),"×",IF(SUMIFS(OFFSET(データ_研究棟施設!$M$5:$M$1048576,0,ROUND(AF$8*24,1)),データ_研究棟施設!$J$5:$J$1048576,OFFSET($G$9,ROW()-ROW($N$9),AF$6-$D$4))&gt;=50,IF(SUMIFS(OFFSET(データ_研究棟施設!$M$5:$M$1048576,0,ROUND(AF$8*24,1)),データ_研究棟施設!$J$5:$J$1048576,OFFSET($G$9,ROW()-ROW($N$9),AF$6-$D$4))&gt;=100*$E87,"×","△"),IF(OR(AF$8&lt;9/24,AF$8&gt;=17/24,AF$110="△"),"△","〇")))</f>
        <v>×</v>
      </c>
      <c r="AG87" s="29" t="str">
        <f ca="1">IF(OR(AG$9="×",AG$110="×"),"×",IF(SUMIFS(OFFSET(データ_研究棟施設!$M$5:$M$1048576,0,ROUND(AG$8*24,1)),データ_研究棟施設!$J$5:$J$1048576,OFFSET($G$9,ROW()-ROW($N$9),AG$6-$D$4))&gt;=50,IF(SUMIFS(OFFSET(データ_研究棟施設!$M$5:$M$1048576,0,ROUND(AG$8*24,1)),データ_研究棟施設!$J$5:$J$1048576,OFFSET($G$9,ROW()-ROW($N$9),AG$6-$D$4))&gt;=100*$E87,"×","△"),IF(OR(AG$8&lt;9/24,AG$8&gt;=17/24,AG$110="△"),"△","〇")))</f>
        <v>×</v>
      </c>
      <c r="AH87" s="30" t="str">
        <f ca="1">IF(OR(AH$9="×",AH$110="×"),"×",IF(SUMIFS(OFFSET(データ_研究棟施設!$M$5:$M$1048576,0,ROUND(AH$8*24,1)),データ_研究棟施設!$J$5:$J$1048576,OFFSET($G$9,ROW()-ROW($N$9),AH$6-$D$4))&gt;=50,IF(SUMIFS(OFFSET(データ_研究棟施設!$M$5:$M$1048576,0,ROUND(AH$8*24,1)),データ_研究棟施設!$J$5:$J$1048576,OFFSET($G$9,ROW()-ROW($N$9),AH$6-$D$4))&gt;=100*$E87,"×","△"),IF(OR(AH$8&lt;9/24,AH$8&gt;=17/24,AH$110="△"),"△","〇")))</f>
        <v>×</v>
      </c>
      <c r="AI87" s="29" t="str">
        <f ca="1">IF(OR(AI$9="×",AI$110="×"),"×",IF(SUMIFS(OFFSET(データ_研究棟施設!$M$5:$M$1048576,0,ROUND(AI$8*24,1)),データ_研究棟施設!$J$5:$J$1048576,OFFSET($G$9,ROW()-ROW($N$9),AI$6-$D$4))&gt;=50,IF(SUMIFS(OFFSET(データ_研究棟施設!$M$5:$M$1048576,0,ROUND(AI$8*24,1)),データ_研究棟施設!$J$5:$J$1048576,OFFSET($G$9,ROW()-ROW($N$9),AI$6-$D$4))&gt;=100*$E87,"×","△"),IF(OR(AI$8&lt;9/24,AI$8&gt;=17/24,AI$110="△"),"△","〇")))</f>
        <v>△</v>
      </c>
      <c r="AJ87" s="29" t="str">
        <f ca="1">IF(OR(AJ$9="×",AJ$110="×"),"×",IF(SUMIFS(OFFSET(データ_研究棟施設!$M$5:$M$1048576,0,ROUND(AJ$8*24,1)),データ_研究棟施設!$J$5:$J$1048576,OFFSET($G$9,ROW()-ROW($N$9),AJ$6-$D$4))&gt;=50,IF(SUMIFS(OFFSET(データ_研究棟施設!$M$5:$M$1048576,0,ROUND(AJ$8*24,1)),データ_研究棟施設!$J$5:$J$1048576,OFFSET($G$9,ROW()-ROW($N$9),AJ$6-$D$4))&gt;=100*$E87,"×","△"),IF(OR(AJ$8&lt;9/24,AJ$8&gt;=17/24,AJ$110="△"),"△","〇")))</f>
        <v>△</v>
      </c>
      <c r="AK87" s="37" t="str">
        <f ca="1">IF(OR(AK$9="×",AK$110="×"),"×",IF(SUMIFS(OFFSET(データ_研究棟施設!$M$5:$M$1048576,0,ROUND(AK$8*24,1)),データ_研究棟施設!$J$5:$J$1048576,OFFSET($G$9,ROW()-ROW($N$9),AK$6-$D$4))&gt;=50,IF(SUMIFS(OFFSET(データ_研究棟施設!$M$5:$M$1048576,0,ROUND(AK$8*24,1)),データ_研究棟施設!$J$5:$J$1048576,OFFSET($G$9,ROW()-ROW($N$9),AK$6-$D$4))&gt;=100*$E87,"×","△"),IF(OR(AK$8&lt;9/24,AK$8&gt;=17/24,AK$110="△"),"△","〇")))</f>
        <v>△</v>
      </c>
      <c r="AL87" s="36" t="str">
        <f ca="1">IF(OR(AL$9="×",AL$110="×"),"×",IF(SUMIFS(OFFSET(データ_研究棟施設!$M$5:$M$1048576,0,ROUND(AL$8*24,1)),データ_研究棟施設!$J$5:$J$1048576,OFFSET($G$9,ROW()-ROW($N$9),AL$6-$D$4))&gt;=50,IF(SUMIFS(OFFSET(データ_研究棟施設!$M$5:$M$1048576,0,ROUND(AL$8*24,1)),データ_研究棟施設!$J$5:$J$1048576,OFFSET($G$9,ROW()-ROW($N$9),AL$6-$D$4))&gt;=100*$E87,"×","△"),IF(OR(AL$8&lt;9/24,AL$8&gt;=17/24,AL$110="△"),"△","〇")))</f>
        <v>△</v>
      </c>
      <c r="AM87" s="29" t="str">
        <f ca="1">IF(OR(AM$9="×",AM$110="×"),"×",IF(SUMIFS(OFFSET(データ_研究棟施設!$M$5:$M$1048576,0,ROUND(AM$8*24,1)),データ_研究棟施設!$J$5:$J$1048576,OFFSET($G$9,ROW()-ROW($N$9),AM$6-$D$4))&gt;=50,IF(SUMIFS(OFFSET(データ_研究棟施設!$M$5:$M$1048576,0,ROUND(AM$8*24,1)),データ_研究棟施設!$J$5:$J$1048576,OFFSET($G$9,ROW()-ROW($N$9),AM$6-$D$4))&gt;=100*$E87,"×","△"),IF(OR(AM$8&lt;9/24,AM$8&gt;=17/24,AM$110="△"),"△","〇")))</f>
        <v>△</v>
      </c>
      <c r="AN87" s="29" t="str">
        <f ca="1">IF(OR(AN$9="×",AN$110="×"),"×",IF(SUMIFS(OFFSET(データ_研究棟施設!$M$5:$M$1048576,0,ROUND(AN$8*24,1)),データ_研究棟施設!$J$5:$J$1048576,OFFSET($G$9,ROW()-ROW($N$9),AN$6-$D$4))&gt;=50,IF(SUMIFS(OFFSET(データ_研究棟施設!$M$5:$M$1048576,0,ROUND(AN$8*24,1)),データ_研究棟施設!$J$5:$J$1048576,OFFSET($G$9,ROW()-ROW($N$9),AN$6-$D$4))&gt;=100*$E87,"×","△"),IF(OR(AN$8&lt;9/24,AN$8&gt;=17/24,AN$110="△"),"△","〇")))</f>
        <v>△</v>
      </c>
      <c r="AO87" s="29" t="str">
        <f ca="1">IF(OR(AO$9="×",AO$110="×"),"×",IF(SUMIFS(OFFSET(データ_研究棟施設!$M$5:$M$1048576,0,ROUND(AO$8*24,1)),データ_研究棟施設!$J$5:$J$1048576,OFFSET($G$9,ROW()-ROW($N$9),AO$6-$D$4))&gt;=50,IF(SUMIFS(OFFSET(データ_研究棟施設!$M$5:$M$1048576,0,ROUND(AO$8*24,1)),データ_研究棟施設!$J$5:$J$1048576,OFFSET($G$9,ROW()-ROW($N$9),AO$6-$D$4))&gt;=100*$E87,"×","△"),IF(OR(AO$8&lt;9/24,AO$8&gt;=17/24,AO$110="△"),"△","〇")))</f>
        <v>△</v>
      </c>
      <c r="AP87" s="29" t="str">
        <f ca="1">IF(OR(AP$9="×",AP$110="×"),"×",IF(SUMIFS(OFFSET(データ_研究棟施設!$M$5:$M$1048576,0,ROUND(AP$8*24,1)),データ_研究棟施設!$J$5:$J$1048576,OFFSET($G$9,ROW()-ROW($N$9),AP$6-$D$4))&gt;=50,IF(SUMIFS(OFFSET(データ_研究棟施設!$M$5:$M$1048576,0,ROUND(AP$8*24,1)),データ_研究棟施設!$J$5:$J$1048576,OFFSET($G$9,ROW()-ROW($N$9),AP$6-$D$4))&gt;=100*$E87,"×","△"),IF(OR(AP$8&lt;9/24,AP$8&gt;=17/24,AP$110="△"),"△","〇")))</f>
        <v>△</v>
      </c>
      <c r="AQ87" s="29" t="str">
        <f ca="1">IF(OR(AQ$9="×",AQ$110="×"),"×",IF(SUMIFS(OFFSET(データ_研究棟施設!$M$5:$M$1048576,0,ROUND(AQ$8*24,1)),データ_研究棟施設!$J$5:$J$1048576,OFFSET($G$9,ROW()-ROW($N$9),AQ$6-$D$4))&gt;=50,IF(SUMIFS(OFFSET(データ_研究棟施設!$M$5:$M$1048576,0,ROUND(AQ$8*24,1)),データ_研究棟施設!$J$5:$J$1048576,OFFSET($G$9,ROW()-ROW($N$9),AQ$6-$D$4))&gt;=100*$E87,"×","△"),IF(OR(AQ$8&lt;9/24,AQ$8&gt;=17/24,AQ$110="△"),"△","〇")))</f>
        <v>△</v>
      </c>
      <c r="AR87" s="29" t="str">
        <f ca="1">IF(OR(AR$9="×",AR$110="×"),"×",IF(SUMIFS(OFFSET(データ_研究棟施設!$M$5:$M$1048576,0,ROUND(AR$8*24,1)),データ_研究棟施設!$J$5:$J$1048576,OFFSET($G$9,ROW()-ROW($N$9),AR$6-$D$4))&gt;=50,IF(SUMIFS(OFFSET(データ_研究棟施設!$M$5:$M$1048576,0,ROUND(AR$8*24,1)),データ_研究棟施設!$J$5:$J$1048576,OFFSET($G$9,ROW()-ROW($N$9),AR$6-$D$4))&gt;=100*$E87,"×","△"),IF(OR(AR$8&lt;9/24,AR$8&gt;=17/24,AR$110="△"),"△","〇")))</f>
        <v>△</v>
      </c>
      <c r="AS87" s="29" t="str">
        <f ca="1">IF(OR(AS$9="×",AS$110="×"),"×",IF(SUMIFS(OFFSET(データ_研究棟施設!$M$5:$M$1048576,0,ROUND(AS$8*24,1)),データ_研究棟施設!$J$5:$J$1048576,OFFSET($G$9,ROW()-ROW($N$9),AS$6-$D$4))&gt;=50,IF(SUMIFS(OFFSET(データ_研究棟施設!$M$5:$M$1048576,0,ROUND(AS$8*24,1)),データ_研究棟施設!$J$5:$J$1048576,OFFSET($G$9,ROW()-ROW($N$9),AS$6-$D$4))&gt;=100*$E87,"×","△"),IF(OR(AS$8&lt;9/24,AS$8&gt;=17/24,AS$110="△"),"△","〇")))</f>
        <v>×</v>
      </c>
      <c r="AT87" s="29" t="str">
        <f ca="1">IF(OR(AT$9="×",AT$110="×"),"×",IF(SUMIFS(OFFSET(データ_研究棟施設!$M$5:$M$1048576,0,ROUND(AT$8*24,1)),データ_研究棟施設!$J$5:$J$1048576,OFFSET($G$9,ROW()-ROW($N$9),AT$6-$D$4))&gt;=50,IF(SUMIFS(OFFSET(データ_研究棟施設!$M$5:$M$1048576,0,ROUND(AT$8*24,1)),データ_研究棟施設!$J$5:$J$1048576,OFFSET($G$9,ROW()-ROW($N$9),AT$6-$D$4))&gt;=100*$E87,"×","△"),IF(OR(AT$8&lt;9/24,AT$8&gt;=17/24,AT$110="△"),"△","〇")))</f>
        <v>×</v>
      </c>
      <c r="AU87" s="28" t="str">
        <f ca="1">IF(OR(AU$9="×",AU$110="×"),"×",IF(SUMIFS(OFFSET(データ_研究棟施設!$M$5:$M$1048576,0,ROUND(AU$8*24,1)),データ_研究棟施設!$J$5:$J$1048576,OFFSET($G$9,ROW()-ROW($N$9),AU$6-$D$4))&gt;=50,IF(SUMIFS(OFFSET(データ_研究棟施設!$M$5:$M$1048576,0,ROUND(AU$8*24,1)),データ_研究棟施設!$J$5:$J$1048576,OFFSET($G$9,ROW()-ROW($N$9),AU$6-$D$4))&gt;=100*$E87,"×","△"),IF(OR(AU$8&lt;9/24,AU$8&gt;=17/24,AU$110="△"),"△","〇")))</f>
        <v>×</v>
      </c>
      <c r="AV87" s="29" t="str">
        <f ca="1">IF(OR(AV$9="×",AV$110="×"),"×",IF(SUMIFS(OFFSET(データ_研究棟施設!$M$5:$M$1048576,0,ROUND(AV$8*24,1)),データ_研究棟施設!$J$5:$J$1048576,OFFSET($G$9,ROW()-ROW($N$9),AV$6-$D$4))&gt;=50,IF(SUMIFS(OFFSET(データ_研究棟施設!$M$5:$M$1048576,0,ROUND(AV$8*24,1)),データ_研究棟施設!$J$5:$J$1048576,OFFSET($G$9,ROW()-ROW($N$9),AV$6-$D$4))&gt;=100*$E87,"×","△"),IF(OR(AV$8&lt;9/24,AV$8&gt;=17/24,AV$110="△"),"△","〇")))</f>
        <v>×</v>
      </c>
      <c r="AW87" s="29" t="str">
        <f ca="1">IF(OR(AW$9="×",AW$110="×"),"×",IF(SUMIFS(OFFSET(データ_研究棟施設!$M$5:$M$1048576,0,ROUND(AW$8*24,1)),データ_研究棟施設!$J$5:$J$1048576,OFFSET($G$9,ROW()-ROW($N$9),AW$6-$D$4))&gt;=50,IF(SUMIFS(OFFSET(データ_研究棟施設!$M$5:$M$1048576,0,ROUND(AW$8*24,1)),データ_研究棟施設!$J$5:$J$1048576,OFFSET($G$9,ROW()-ROW($N$9),AW$6-$D$4))&gt;=100*$E87,"×","△"),IF(OR(AW$8&lt;9/24,AW$8&gt;=17/24,AW$110="△"),"△","〇")))</f>
        <v>×</v>
      </c>
      <c r="AX87" s="30" t="str">
        <f ca="1">IF(OR(AX$9="×",AX$110="×"),"×",IF(SUMIFS(OFFSET(データ_研究棟施設!$M$5:$M$1048576,0,ROUND(AX$8*24,1)),データ_研究棟施設!$J$5:$J$1048576,OFFSET($G$9,ROW()-ROW($N$9),AX$6-$D$4))&gt;=50,IF(SUMIFS(OFFSET(データ_研究棟施設!$M$5:$M$1048576,0,ROUND(AX$8*24,1)),データ_研究棟施設!$J$5:$J$1048576,OFFSET($G$9,ROW()-ROW($N$9),AX$6-$D$4))&gt;=100*$E87,"×","△"),IF(OR(AX$8&lt;9/24,AX$8&gt;=17/24,AX$110="△"),"△","〇")))</f>
        <v>×</v>
      </c>
      <c r="AY87" s="29" t="str">
        <f ca="1">IF(OR(AY$9="×",AY$110="×"),"×",IF(SUMIFS(OFFSET(データ_研究棟施設!$M$5:$M$1048576,0,ROUND(AY$8*24,1)),データ_研究棟施設!$J$5:$J$1048576,OFFSET($G$9,ROW()-ROW($N$9),AY$6-$D$4))&gt;=50,IF(SUMIFS(OFFSET(データ_研究棟施設!$M$5:$M$1048576,0,ROUND(AY$8*24,1)),データ_研究棟施設!$J$5:$J$1048576,OFFSET($G$9,ROW()-ROW($N$9),AY$6-$D$4))&gt;=100*$E87,"×","△"),IF(OR(AY$8&lt;9/24,AY$8&gt;=17/24,AY$110="△"),"△","〇")))</f>
        <v>×</v>
      </c>
      <c r="AZ87" s="29" t="str">
        <f ca="1">IF(OR(AZ$9="×",AZ$110="×"),"×",IF(SUMIFS(OFFSET(データ_研究棟施設!$M$5:$M$1048576,0,ROUND(AZ$8*24,1)),データ_研究棟施設!$J$5:$J$1048576,OFFSET($G$9,ROW()-ROW($N$9),AZ$6-$D$4))&gt;=50,IF(SUMIFS(OFFSET(データ_研究棟施設!$M$5:$M$1048576,0,ROUND(AZ$8*24,1)),データ_研究棟施設!$J$5:$J$1048576,OFFSET($G$9,ROW()-ROW($N$9),AZ$6-$D$4))&gt;=100*$E87,"×","△"),IF(OR(AZ$8&lt;9/24,AZ$8&gt;=17/24,AZ$110="△"),"△","〇")))</f>
        <v>×</v>
      </c>
      <c r="BA87" s="29" t="str">
        <f ca="1">IF(OR(BA$9="×",BA$110="×"),"×",IF(SUMIFS(OFFSET(データ_研究棟施設!$M$5:$M$1048576,0,ROUND(BA$8*24,1)),データ_研究棟施設!$J$5:$J$1048576,OFFSET($G$9,ROW()-ROW($N$9),BA$6-$D$4))&gt;=50,IF(SUMIFS(OFFSET(データ_研究棟施設!$M$5:$M$1048576,0,ROUND(BA$8*24,1)),データ_研究棟施設!$J$5:$J$1048576,OFFSET($G$9,ROW()-ROW($N$9),BA$6-$D$4))&gt;=100*$E87,"×","△"),IF(OR(BA$8&lt;9/24,BA$8&gt;=17/24,BA$110="△"),"△","〇")))</f>
        <v>×</v>
      </c>
      <c r="BB87" s="29" t="str">
        <f ca="1">IF(OR(BB$9="×",BB$110="×"),"×",IF(SUMIFS(OFFSET(データ_研究棟施設!$M$5:$M$1048576,0,ROUND(BB$8*24,1)),データ_研究棟施設!$J$5:$J$1048576,OFFSET($G$9,ROW()-ROW($N$9),BB$6-$D$4))&gt;=50,IF(SUMIFS(OFFSET(データ_研究棟施設!$M$5:$M$1048576,0,ROUND(BB$8*24,1)),データ_研究棟施設!$J$5:$J$1048576,OFFSET($G$9,ROW()-ROW($N$9),BB$6-$D$4))&gt;=100*$E87,"×","△"),IF(OR(BB$8&lt;9/24,BB$8&gt;=17/24,BB$110="△"),"△","〇")))</f>
        <v>×</v>
      </c>
      <c r="BC87" s="28" t="str">
        <f ca="1">IF(OR(BC$9="×",BC$110="×"),"×",IF(SUMIFS(OFFSET(データ_研究棟施設!$M$5:$M$1048576,0,ROUND(BC$8*24,1)),データ_研究棟施設!$J$5:$J$1048576,OFFSET($G$9,ROW()-ROW($N$9),BC$6-$D$4))&gt;=50,IF(SUMIFS(OFFSET(データ_研究棟施設!$M$5:$M$1048576,0,ROUND(BC$8*24,1)),データ_研究棟施設!$J$5:$J$1048576,OFFSET($G$9,ROW()-ROW($N$9),BC$6-$D$4))&gt;=100*$E87,"×","△"),IF(OR(BC$8&lt;9/24,BC$8&gt;=17/24,BC$110="△"),"△","〇")))</f>
        <v>×</v>
      </c>
      <c r="BD87" s="29" t="str">
        <f ca="1">IF(OR(BD$9="×",BD$110="×"),"×",IF(SUMIFS(OFFSET(データ_研究棟施設!$M$5:$M$1048576,0,ROUND(BD$8*24,1)),データ_研究棟施設!$J$5:$J$1048576,OFFSET($G$9,ROW()-ROW($N$9),BD$6-$D$4))&gt;=50,IF(SUMIFS(OFFSET(データ_研究棟施設!$M$5:$M$1048576,0,ROUND(BD$8*24,1)),データ_研究棟施設!$J$5:$J$1048576,OFFSET($G$9,ROW()-ROW($N$9),BD$6-$D$4))&gt;=100*$E87,"×","△"),IF(OR(BD$8&lt;9/24,BD$8&gt;=17/24,BD$110="△"),"△","〇")))</f>
        <v>×</v>
      </c>
      <c r="BE87" s="29" t="str">
        <f ca="1">IF(OR(BE$9="×",BE$110="×"),"×",IF(SUMIFS(OFFSET(データ_研究棟施設!$M$5:$M$1048576,0,ROUND(BE$8*24,1)),データ_研究棟施設!$J$5:$J$1048576,OFFSET($G$9,ROW()-ROW($N$9),BE$6-$D$4))&gt;=50,IF(SUMIFS(OFFSET(データ_研究棟施設!$M$5:$M$1048576,0,ROUND(BE$8*24,1)),データ_研究棟施設!$J$5:$J$1048576,OFFSET($G$9,ROW()-ROW($N$9),BE$6-$D$4))&gt;=100*$E87,"×","△"),IF(OR(BE$8&lt;9/24,BE$8&gt;=17/24,BE$110="△"),"△","〇")))</f>
        <v>×</v>
      </c>
      <c r="BF87" s="30" t="str">
        <f ca="1">IF(OR(BF$9="×",BF$110="×"),"×",IF(SUMIFS(OFFSET(データ_研究棟施設!$M$5:$M$1048576,0,ROUND(BF$8*24,1)),データ_研究棟施設!$J$5:$J$1048576,OFFSET($G$9,ROW()-ROW($N$9),BF$6-$D$4))&gt;=50,IF(SUMIFS(OFFSET(データ_研究棟施設!$M$5:$M$1048576,0,ROUND(BF$8*24,1)),データ_研究棟施設!$J$5:$J$1048576,OFFSET($G$9,ROW()-ROW($N$9),BF$6-$D$4))&gt;=100*$E87,"×","△"),IF(OR(BF$8&lt;9/24,BF$8&gt;=17/24,BF$110="△"),"△","〇")))</f>
        <v>×</v>
      </c>
      <c r="BG87" s="29" t="str">
        <f ca="1">IF(OR(BG$9="×",BG$110="×"),"×",IF(SUMIFS(OFFSET(データ_研究棟施設!$M$5:$M$1048576,0,ROUND(BG$8*24,1)),データ_研究棟施設!$J$5:$J$1048576,OFFSET($G$9,ROW()-ROW($N$9),BG$6-$D$4))&gt;=50,IF(SUMIFS(OFFSET(データ_研究棟施設!$M$5:$M$1048576,0,ROUND(BG$8*24,1)),データ_研究棟施設!$J$5:$J$1048576,OFFSET($G$9,ROW()-ROW($N$9),BG$6-$D$4))&gt;=100*$E87,"×","△"),IF(OR(BG$8&lt;9/24,BG$8&gt;=17/24,BG$110="△"),"△","〇")))</f>
        <v>△</v>
      </c>
      <c r="BH87" s="29" t="str">
        <f ca="1">IF(OR(BH$9="×",BH$110="×"),"×",IF(SUMIFS(OFFSET(データ_研究棟施設!$M$5:$M$1048576,0,ROUND(BH$8*24,1)),データ_研究棟施設!$J$5:$J$1048576,OFFSET($G$9,ROW()-ROW($N$9),BH$6-$D$4))&gt;=50,IF(SUMIFS(OFFSET(データ_研究棟施設!$M$5:$M$1048576,0,ROUND(BH$8*24,1)),データ_研究棟施設!$J$5:$J$1048576,OFFSET($G$9,ROW()-ROW($N$9),BH$6-$D$4))&gt;=100*$E87,"×","△"),IF(OR(BH$8&lt;9/24,BH$8&gt;=17/24,BH$110="△"),"△","〇")))</f>
        <v>△</v>
      </c>
      <c r="BI87" s="37" t="str">
        <f ca="1">IF(OR(BI$9="×",BI$110="×"),"×",IF(SUMIFS(OFFSET(データ_研究棟施設!$M$5:$M$1048576,0,ROUND(BI$8*24,1)),データ_研究棟施設!$J$5:$J$1048576,OFFSET($G$9,ROW()-ROW($N$9),BI$6-$D$4))&gt;=50,IF(SUMIFS(OFFSET(データ_研究棟施設!$M$5:$M$1048576,0,ROUND(BI$8*24,1)),データ_研究棟施設!$J$5:$J$1048576,OFFSET($G$9,ROW()-ROW($N$9),BI$6-$D$4))&gt;=100*$E87,"×","△"),IF(OR(BI$8&lt;9/24,BI$8&gt;=17/24,BI$110="△"),"△","〇")))</f>
        <v>△</v>
      </c>
      <c r="BJ87" s="36" t="str">
        <f ca="1">IF(OR(BJ$9="×",BJ$110="×"),"×",IF(SUMIFS(OFFSET(データ_研究棟施設!$M$5:$M$1048576,0,ROUND(BJ$8*24,1)),データ_研究棟施設!$J$5:$J$1048576,OFFSET($G$9,ROW()-ROW($N$9),BJ$6-$D$4))&gt;=50,IF(SUMIFS(OFFSET(データ_研究棟施設!$M$5:$M$1048576,0,ROUND(BJ$8*24,1)),データ_研究棟施設!$J$5:$J$1048576,OFFSET($G$9,ROW()-ROW($N$9),BJ$6-$D$4))&gt;=100*$E87,"×","△"),IF(OR(BJ$8&lt;9/24,BJ$8&gt;=17/24,BJ$110="△"),"△","〇")))</f>
        <v>△</v>
      </c>
      <c r="BK87" s="29" t="str">
        <f ca="1">IF(OR(BK$9="×",BK$110="×"),"×",IF(SUMIFS(OFFSET(データ_研究棟施設!$M$5:$M$1048576,0,ROUND(BK$8*24,1)),データ_研究棟施設!$J$5:$J$1048576,OFFSET($G$9,ROW()-ROW($N$9),BK$6-$D$4))&gt;=50,IF(SUMIFS(OFFSET(データ_研究棟施設!$M$5:$M$1048576,0,ROUND(BK$8*24,1)),データ_研究棟施設!$J$5:$J$1048576,OFFSET($G$9,ROW()-ROW($N$9),BK$6-$D$4))&gt;=100*$E87,"×","△"),IF(OR(BK$8&lt;9/24,BK$8&gt;=17/24,BK$110="△"),"△","〇")))</f>
        <v>△</v>
      </c>
      <c r="BL87" s="29" t="str">
        <f ca="1">IF(OR(BL$9="×",BL$110="×"),"×",IF(SUMIFS(OFFSET(データ_研究棟施設!$M$5:$M$1048576,0,ROUND(BL$8*24,1)),データ_研究棟施設!$J$5:$J$1048576,OFFSET($G$9,ROW()-ROW($N$9),BL$6-$D$4))&gt;=50,IF(SUMIFS(OFFSET(データ_研究棟施設!$M$5:$M$1048576,0,ROUND(BL$8*24,1)),データ_研究棟施設!$J$5:$J$1048576,OFFSET($G$9,ROW()-ROW($N$9),BL$6-$D$4))&gt;=100*$E87,"×","△"),IF(OR(BL$8&lt;9/24,BL$8&gt;=17/24,BL$110="△"),"△","〇")))</f>
        <v>△</v>
      </c>
      <c r="BM87" s="29" t="str">
        <f ca="1">IF(OR(BM$9="×",BM$110="×"),"×",IF(SUMIFS(OFFSET(データ_研究棟施設!$M$5:$M$1048576,0,ROUND(BM$8*24,1)),データ_研究棟施設!$J$5:$J$1048576,OFFSET($G$9,ROW()-ROW($N$9),BM$6-$D$4))&gt;=50,IF(SUMIFS(OFFSET(データ_研究棟施設!$M$5:$M$1048576,0,ROUND(BM$8*24,1)),データ_研究棟施設!$J$5:$J$1048576,OFFSET($G$9,ROW()-ROW($N$9),BM$6-$D$4))&gt;=100*$E87,"×","△"),IF(OR(BM$8&lt;9/24,BM$8&gt;=17/24,BM$110="△"),"△","〇")))</f>
        <v>△</v>
      </c>
      <c r="BN87" s="29" t="str">
        <f ca="1">IF(OR(BN$9="×",BN$110="×"),"×",IF(SUMIFS(OFFSET(データ_研究棟施設!$M$5:$M$1048576,0,ROUND(BN$8*24,1)),データ_研究棟施設!$J$5:$J$1048576,OFFSET($G$9,ROW()-ROW($N$9),BN$6-$D$4))&gt;=50,IF(SUMIFS(OFFSET(データ_研究棟施設!$M$5:$M$1048576,0,ROUND(BN$8*24,1)),データ_研究棟施設!$J$5:$J$1048576,OFFSET($G$9,ROW()-ROW($N$9),BN$6-$D$4))&gt;=100*$E87,"×","△"),IF(OR(BN$8&lt;9/24,BN$8&gt;=17/24,BN$110="△"),"△","〇")))</f>
        <v>△</v>
      </c>
      <c r="BO87" s="29" t="str">
        <f ca="1">IF(OR(BO$9="×",BO$110="×"),"×",IF(SUMIFS(OFFSET(データ_研究棟施設!$M$5:$M$1048576,0,ROUND(BO$8*24,1)),データ_研究棟施設!$J$5:$J$1048576,OFFSET($G$9,ROW()-ROW($N$9),BO$6-$D$4))&gt;=50,IF(SUMIFS(OFFSET(データ_研究棟施設!$M$5:$M$1048576,0,ROUND(BO$8*24,1)),データ_研究棟施設!$J$5:$J$1048576,OFFSET($G$9,ROW()-ROW($N$9),BO$6-$D$4))&gt;=100*$E87,"×","△"),IF(OR(BO$8&lt;9/24,BO$8&gt;=17/24,BO$110="△"),"△","〇")))</f>
        <v>△</v>
      </c>
      <c r="BP87" s="29" t="str">
        <f ca="1">IF(OR(BP$9="×",BP$110="×"),"×",IF(SUMIFS(OFFSET(データ_研究棟施設!$M$5:$M$1048576,0,ROUND(BP$8*24,1)),データ_研究棟施設!$J$5:$J$1048576,OFFSET($G$9,ROW()-ROW($N$9),BP$6-$D$4))&gt;=50,IF(SUMIFS(OFFSET(データ_研究棟施設!$M$5:$M$1048576,0,ROUND(BP$8*24,1)),データ_研究棟施設!$J$5:$J$1048576,OFFSET($G$9,ROW()-ROW($N$9),BP$6-$D$4))&gt;=100*$E87,"×","△"),IF(OR(BP$8&lt;9/24,BP$8&gt;=17/24,BP$110="△"),"△","〇")))</f>
        <v>△</v>
      </c>
      <c r="BQ87" s="29" t="str">
        <f ca="1">IF(OR(BQ$9="×",BQ$110="×"),"×",IF(SUMIFS(OFFSET(データ_研究棟施設!$M$5:$M$1048576,0,ROUND(BQ$8*24,1)),データ_研究棟施設!$J$5:$J$1048576,OFFSET($G$9,ROW()-ROW($N$9),BQ$6-$D$4))&gt;=50,IF(SUMIFS(OFFSET(データ_研究棟施設!$M$5:$M$1048576,0,ROUND(BQ$8*24,1)),データ_研究棟施設!$J$5:$J$1048576,OFFSET($G$9,ROW()-ROW($N$9),BQ$6-$D$4))&gt;=100*$E87,"×","△"),IF(OR(BQ$8&lt;9/24,BQ$8&gt;=17/24,BQ$110="△"),"△","〇")))</f>
        <v>×</v>
      </c>
      <c r="BR87" s="29" t="str">
        <f ca="1">IF(OR(BR$9="×",BR$110="×"),"×",IF(SUMIFS(OFFSET(データ_研究棟施設!$M$5:$M$1048576,0,ROUND(BR$8*24,1)),データ_研究棟施設!$J$5:$J$1048576,OFFSET($G$9,ROW()-ROW($N$9),BR$6-$D$4))&gt;=50,IF(SUMIFS(OFFSET(データ_研究棟施設!$M$5:$M$1048576,0,ROUND(BR$8*24,1)),データ_研究棟施設!$J$5:$J$1048576,OFFSET($G$9,ROW()-ROW($N$9),BR$6-$D$4))&gt;=100*$E87,"×","△"),IF(OR(BR$8&lt;9/24,BR$8&gt;=17/24,BR$110="△"),"△","〇")))</f>
        <v>×</v>
      </c>
      <c r="BS87" s="28" t="str">
        <f ca="1">IF(OR(BS$9="×",BS$110="×"),"×",IF(SUMIFS(OFFSET(データ_研究棟施設!$M$5:$M$1048576,0,ROUND(BS$8*24,1)),データ_研究棟施設!$J$5:$J$1048576,OFFSET($G$9,ROW()-ROW($N$9),BS$6-$D$4))&gt;=50,IF(SUMIFS(OFFSET(データ_研究棟施設!$M$5:$M$1048576,0,ROUND(BS$8*24,1)),データ_研究棟施設!$J$5:$J$1048576,OFFSET($G$9,ROW()-ROW($N$9),BS$6-$D$4))&gt;=100*$E87,"×","△"),IF(OR(BS$8&lt;9/24,BS$8&gt;=17/24,BS$110="△"),"△","〇")))</f>
        <v>×</v>
      </c>
      <c r="BT87" s="29" t="str">
        <f ca="1">IF(OR(BT$9="×",BT$110="×"),"×",IF(SUMIFS(OFFSET(データ_研究棟施設!$M$5:$M$1048576,0,ROUND(BT$8*24,1)),データ_研究棟施設!$J$5:$J$1048576,OFFSET($G$9,ROW()-ROW($N$9),BT$6-$D$4))&gt;=50,IF(SUMIFS(OFFSET(データ_研究棟施設!$M$5:$M$1048576,0,ROUND(BT$8*24,1)),データ_研究棟施設!$J$5:$J$1048576,OFFSET($G$9,ROW()-ROW($N$9),BT$6-$D$4))&gt;=100*$E87,"×","△"),IF(OR(BT$8&lt;9/24,BT$8&gt;=17/24,BT$110="△"),"△","〇")))</f>
        <v>×</v>
      </c>
      <c r="BU87" s="29" t="str">
        <f ca="1">IF(OR(BU$9="×",BU$110="×"),"×",IF(SUMIFS(OFFSET(データ_研究棟施設!$M$5:$M$1048576,0,ROUND(BU$8*24,1)),データ_研究棟施設!$J$5:$J$1048576,OFFSET($G$9,ROW()-ROW($N$9),BU$6-$D$4))&gt;=50,IF(SUMIFS(OFFSET(データ_研究棟施設!$M$5:$M$1048576,0,ROUND(BU$8*24,1)),データ_研究棟施設!$J$5:$J$1048576,OFFSET($G$9,ROW()-ROW($N$9),BU$6-$D$4))&gt;=100*$E87,"×","△"),IF(OR(BU$8&lt;9/24,BU$8&gt;=17/24,BU$110="△"),"△","〇")))</f>
        <v>×</v>
      </c>
      <c r="BV87" s="30" t="str">
        <f ca="1">IF(OR(BV$9="×",BV$110="×"),"×",IF(SUMIFS(OFFSET(データ_研究棟施設!$M$5:$M$1048576,0,ROUND(BV$8*24,1)),データ_研究棟施設!$J$5:$J$1048576,OFFSET($G$9,ROW()-ROW($N$9),BV$6-$D$4))&gt;=50,IF(SUMIFS(OFFSET(データ_研究棟施設!$M$5:$M$1048576,0,ROUND(BV$8*24,1)),データ_研究棟施設!$J$5:$J$1048576,OFFSET($G$9,ROW()-ROW($N$9),BV$6-$D$4))&gt;=100*$E87,"×","△"),IF(OR(BV$8&lt;9/24,BV$8&gt;=17/24,BV$110="△"),"△","〇")))</f>
        <v>×</v>
      </c>
      <c r="BW87" s="29" t="str">
        <f ca="1">IF(OR(BW$9="×",BW$110="×"),"×",IF(SUMIFS(OFFSET(データ_研究棟施設!$M$5:$M$1048576,0,ROUND(BW$8*24,1)),データ_研究棟施設!$J$5:$J$1048576,OFFSET($G$9,ROW()-ROW($N$9),BW$6-$D$4))&gt;=50,IF(SUMIFS(OFFSET(データ_研究棟施設!$M$5:$M$1048576,0,ROUND(BW$8*24,1)),データ_研究棟施設!$J$5:$J$1048576,OFFSET($G$9,ROW()-ROW($N$9),BW$6-$D$4))&gt;=100*$E87,"×","△"),IF(OR(BW$8&lt;9/24,BW$8&gt;=17/24,BW$110="△"),"△","〇")))</f>
        <v>×</v>
      </c>
      <c r="BX87" s="29" t="str">
        <f ca="1">IF(OR(BX$9="×",BX$110="×"),"×",IF(SUMIFS(OFFSET(データ_研究棟施設!$M$5:$M$1048576,0,ROUND(BX$8*24,1)),データ_研究棟施設!$J$5:$J$1048576,OFFSET($G$9,ROW()-ROW($N$9),BX$6-$D$4))&gt;=50,IF(SUMIFS(OFFSET(データ_研究棟施設!$M$5:$M$1048576,0,ROUND(BX$8*24,1)),データ_研究棟施設!$J$5:$J$1048576,OFFSET($G$9,ROW()-ROW($N$9),BX$6-$D$4))&gt;=100*$E87,"×","△"),IF(OR(BX$8&lt;9/24,BX$8&gt;=17/24,BX$110="△"),"△","〇")))</f>
        <v>×</v>
      </c>
      <c r="BY87" s="29" t="str">
        <f ca="1">IF(OR(BY$9="×",BY$110="×"),"×",IF(SUMIFS(OFFSET(データ_研究棟施設!$M$5:$M$1048576,0,ROUND(BY$8*24,1)),データ_研究棟施設!$J$5:$J$1048576,OFFSET($G$9,ROW()-ROW($N$9),BY$6-$D$4))&gt;=50,IF(SUMIFS(OFFSET(データ_研究棟施設!$M$5:$M$1048576,0,ROUND(BY$8*24,1)),データ_研究棟施設!$J$5:$J$1048576,OFFSET($G$9,ROW()-ROW($N$9),BY$6-$D$4))&gt;=100*$E87,"×","△"),IF(OR(BY$8&lt;9/24,BY$8&gt;=17/24,BY$110="△"),"△","〇")))</f>
        <v>×</v>
      </c>
      <c r="BZ87" s="29" t="str">
        <f ca="1">IF(OR(BZ$9="×",BZ$110="×"),"×",IF(SUMIFS(OFFSET(データ_研究棟施設!$M$5:$M$1048576,0,ROUND(BZ$8*24,1)),データ_研究棟施設!$J$5:$J$1048576,OFFSET($G$9,ROW()-ROW($N$9),BZ$6-$D$4))&gt;=50,IF(SUMIFS(OFFSET(データ_研究棟施設!$M$5:$M$1048576,0,ROUND(BZ$8*24,1)),データ_研究棟施設!$J$5:$J$1048576,OFFSET($G$9,ROW()-ROW($N$9),BZ$6-$D$4))&gt;=100*$E87,"×","△"),IF(OR(BZ$8&lt;9/24,BZ$8&gt;=17/24,BZ$110="△"),"△","〇")))</f>
        <v>×</v>
      </c>
      <c r="CA87" s="28" t="str">
        <f ca="1">IF(OR(CA$9="×",CA$110="×"),"×",IF(SUMIFS(OFFSET(データ_研究棟施設!$M$5:$M$1048576,0,ROUND(CA$8*24,1)),データ_研究棟施設!$J$5:$J$1048576,OFFSET($G$9,ROW()-ROW($N$9),CA$6-$D$4))&gt;=50,IF(SUMIFS(OFFSET(データ_研究棟施設!$M$5:$M$1048576,0,ROUND(CA$8*24,1)),データ_研究棟施設!$J$5:$J$1048576,OFFSET($G$9,ROW()-ROW($N$9),CA$6-$D$4))&gt;=100*$E87,"×","△"),IF(OR(CA$8&lt;9/24,CA$8&gt;=17/24,CA$110="△"),"△","〇")))</f>
        <v>×</v>
      </c>
      <c r="CB87" s="29" t="str">
        <f ca="1">IF(OR(CB$9="×",CB$110="×"),"×",IF(SUMIFS(OFFSET(データ_研究棟施設!$M$5:$M$1048576,0,ROUND(CB$8*24,1)),データ_研究棟施設!$J$5:$J$1048576,OFFSET($G$9,ROW()-ROW($N$9),CB$6-$D$4))&gt;=50,IF(SUMIFS(OFFSET(データ_研究棟施設!$M$5:$M$1048576,0,ROUND(CB$8*24,1)),データ_研究棟施設!$J$5:$J$1048576,OFFSET($G$9,ROW()-ROW($N$9),CB$6-$D$4))&gt;=100*$E87,"×","△"),IF(OR(CB$8&lt;9/24,CB$8&gt;=17/24,CB$110="△"),"△","〇")))</f>
        <v>×</v>
      </c>
      <c r="CC87" s="29" t="str">
        <f ca="1">IF(OR(CC$9="×",CC$110="×"),"×",IF(SUMIFS(OFFSET(データ_研究棟施設!$M$5:$M$1048576,0,ROUND(CC$8*24,1)),データ_研究棟施設!$J$5:$J$1048576,OFFSET($G$9,ROW()-ROW($N$9),CC$6-$D$4))&gt;=50,IF(SUMIFS(OFFSET(データ_研究棟施設!$M$5:$M$1048576,0,ROUND(CC$8*24,1)),データ_研究棟施設!$J$5:$J$1048576,OFFSET($G$9,ROW()-ROW($N$9),CC$6-$D$4))&gt;=100*$E87,"×","△"),IF(OR(CC$8&lt;9/24,CC$8&gt;=17/24,CC$110="△"),"△","〇")))</f>
        <v>×</v>
      </c>
      <c r="CD87" s="30" t="str">
        <f ca="1">IF(OR(CD$9="×",CD$110="×"),"×",IF(SUMIFS(OFFSET(データ_研究棟施設!$M$5:$M$1048576,0,ROUND(CD$8*24,1)),データ_研究棟施設!$J$5:$J$1048576,OFFSET($G$9,ROW()-ROW($N$9),CD$6-$D$4))&gt;=50,IF(SUMIFS(OFFSET(データ_研究棟施設!$M$5:$M$1048576,0,ROUND(CD$8*24,1)),データ_研究棟施設!$J$5:$J$1048576,OFFSET($G$9,ROW()-ROW($N$9),CD$6-$D$4))&gt;=100*$E87,"×","△"),IF(OR(CD$8&lt;9/24,CD$8&gt;=17/24,CD$110="△"),"△","〇")))</f>
        <v>×</v>
      </c>
      <c r="CE87" s="29" t="str">
        <f ca="1">IF(OR(CE$9="×",CE$110="×"),"×",IF(SUMIFS(OFFSET(データ_研究棟施設!$M$5:$M$1048576,0,ROUND(CE$8*24,1)),データ_研究棟施設!$J$5:$J$1048576,OFFSET($G$9,ROW()-ROW($N$9),CE$6-$D$4))&gt;=50,IF(SUMIFS(OFFSET(データ_研究棟施設!$M$5:$M$1048576,0,ROUND(CE$8*24,1)),データ_研究棟施設!$J$5:$J$1048576,OFFSET($G$9,ROW()-ROW($N$9),CE$6-$D$4))&gt;=100*$E87,"×","△"),IF(OR(CE$8&lt;9/24,CE$8&gt;=17/24,CE$110="△"),"△","〇")))</f>
        <v>△</v>
      </c>
      <c r="CF87" s="29" t="str">
        <f ca="1">IF(OR(CF$9="×",CF$110="×"),"×",IF(SUMIFS(OFFSET(データ_研究棟施設!$M$5:$M$1048576,0,ROUND(CF$8*24,1)),データ_研究棟施設!$J$5:$J$1048576,OFFSET($G$9,ROW()-ROW($N$9),CF$6-$D$4))&gt;=50,IF(SUMIFS(OFFSET(データ_研究棟施設!$M$5:$M$1048576,0,ROUND(CF$8*24,1)),データ_研究棟施設!$J$5:$J$1048576,OFFSET($G$9,ROW()-ROW($N$9),CF$6-$D$4))&gt;=100*$E87,"×","△"),IF(OR(CF$8&lt;9/24,CF$8&gt;=17/24,CF$110="△"),"△","〇")))</f>
        <v>△</v>
      </c>
      <c r="CG87" s="37" t="str">
        <f ca="1">IF(OR(CG$9="×",CG$110="×"),"×",IF(SUMIFS(OFFSET(データ_研究棟施設!$M$5:$M$1048576,0,ROUND(CG$8*24,1)),データ_研究棟施設!$J$5:$J$1048576,OFFSET($G$9,ROW()-ROW($N$9),CG$6-$D$4))&gt;=50,IF(SUMIFS(OFFSET(データ_研究棟施設!$M$5:$M$1048576,0,ROUND(CG$8*24,1)),データ_研究棟施設!$J$5:$J$1048576,OFFSET($G$9,ROW()-ROW($N$9),CG$6-$D$4))&gt;=100*$E87,"×","△"),IF(OR(CG$8&lt;9/24,CG$8&gt;=17/24,CG$110="△"),"△","〇")))</f>
        <v>△</v>
      </c>
      <c r="CH87" s="36" t="str">
        <f ca="1">IF(OR(CH$9="×",CH$110="×"),"×",IF(SUMIFS(OFFSET(データ_研究棟施設!$M$5:$M$1048576,0,ROUND(CH$8*24,1)),データ_研究棟施設!$J$5:$J$1048576,OFFSET($G$9,ROW()-ROW($N$9),CH$6-$D$4))&gt;=50,IF(SUMIFS(OFFSET(データ_研究棟施設!$M$5:$M$1048576,0,ROUND(CH$8*24,1)),データ_研究棟施設!$J$5:$J$1048576,OFFSET($G$9,ROW()-ROW($N$9),CH$6-$D$4))&gt;=100*$E87,"×","△"),IF(OR(CH$8&lt;9/24,CH$8&gt;=17/24,CH$110="△"),"△","〇")))</f>
        <v>△</v>
      </c>
      <c r="CI87" s="29" t="str">
        <f ca="1">IF(OR(CI$9="×",CI$110="×"),"×",IF(SUMIFS(OFFSET(データ_研究棟施設!$M$5:$M$1048576,0,ROUND(CI$8*24,1)),データ_研究棟施設!$J$5:$J$1048576,OFFSET($G$9,ROW()-ROW($N$9),CI$6-$D$4))&gt;=50,IF(SUMIFS(OFFSET(データ_研究棟施設!$M$5:$M$1048576,0,ROUND(CI$8*24,1)),データ_研究棟施設!$J$5:$J$1048576,OFFSET($G$9,ROW()-ROW($N$9),CI$6-$D$4))&gt;=100*$E87,"×","△"),IF(OR(CI$8&lt;9/24,CI$8&gt;=17/24,CI$110="△"),"△","〇")))</f>
        <v>△</v>
      </c>
      <c r="CJ87" s="29" t="str">
        <f ca="1">IF(OR(CJ$9="×",CJ$110="×"),"×",IF(SUMIFS(OFFSET(データ_研究棟施設!$M$5:$M$1048576,0,ROUND(CJ$8*24,1)),データ_研究棟施設!$J$5:$J$1048576,OFFSET($G$9,ROW()-ROW($N$9),CJ$6-$D$4))&gt;=50,IF(SUMIFS(OFFSET(データ_研究棟施設!$M$5:$M$1048576,0,ROUND(CJ$8*24,1)),データ_研究棟施設!$J$5:$J$1048576,OFFSET($G$9,ROW()-ROW($N$9),CJ$6-$D$4))&gt;=100*$E87,"×","△"),IF(OR(CJ$8&lt;9/24,CJ$8&gt;=17/24,CJ$110="△"),"△","〇")))</f>
        <v>△</v>
      </c>
      <c r="CK87" s="29" t="str">
        <f ca="1">IF(OR(CK$9="×",CK$110="×"),"×",IF(SUMIFS(OFFSET(データ_研究棟施設!$M$5:$M$1048576,0,ROUND(CK$8*24,1)),データ_研究棟施設!$J$5:$J$1048576,OFFSET($G$9,ROW()-ROW($N$9),CK$6-$D$4))&gt;=50,IF(SUMIFS(OFFSET(データ_研究棟施設!$M$5:$M$1048576,0,ROUND(CK$8*24,1)),データ_研究棟施設!$J$5:$J$1048576,OFFSET($G$9,ROW()-ROW($N$9),CK$6-$D$4))&gt;=100*$E87,"×","△"),IF(OR(CK$8&lt;9/24,CK$8&gt;=17/24,CK$110="△"),"△","〇")))</f>
        <v>△</v>
      </c>
      <c r="CL87" s="29" t="str">
        <f ca="1">IF(OR(CL$9="×",CL$110="×"),"×",IF(SUMIFS(OFFSET(データ_研究棟施設!$M$5:$M$1048576,0,ROUND(CL$8*24,1)),データ_研究棟施設!$J$5:$J$1048576,OFFSET($G$9,ROW()-ROW($N$9),CL$6-$D$4))&gt;=50,IF(SUMIFS(OFFSET(データ_研究棟施設!$M$5:$M$1048576,0,ROUND(CL$8*24,1)),データ_研究棟施設!$J$5:$J$1048576,OFFSET($G$9,ROW()-ROW($N$9),CL$6-$D$4))&gt;=100*$E87,"×","△"),IF(OR(CL$8&lt;9/24,CL$8&gt;=17/24,CL$110="△"),"△","〇")))</f>
        <v>△</v>
      </c>
      <c r="CM87" s="29" t="str">
        <f ca="1">IF(OR(CM$9="×",CM$110="×"),"×",IF(SUMIFS(OFFSET(データ_研究棟施設!$M$5:$M$1048576,0,ROUND(CM$8*24,1)),データ_研究棟施設!$J$5:$J$1048576,OFFSET($G$9,ROW()-ROW($N$9),CM$6-$D$4))&gt;=50,IF(SUMIFS(OFFSET(データ_研究棟施設!$M$5:$M$1048576,0,ROUND(CM$8*24,1)),データ_研究棟施設!$J$5:$J$1048576,OFFSET($G$9,ROW()-ROW($N$9),CM$6-$D$4))&gt;=100*$E87,"×","△"),IF(OR(CM$8&lt;9/24,CM$8&gt;=17/24,CM$110="△"),"△","〇")))</f>
        <v>△</v>
      </c>
      <c r="CN87" s="29" t="str">
        <f ca="1">IF(OR(CN$9="×",CN$110="×"),"×",IF(SUMIFS(OFFSET(データ_研究棟施設!$M$5:$M$1048576,0,ROUND(CN$8*24,1)),データ_研究棟施設!$J$5:$J$1048576,OFFSET($G$9,ROW()-ROW($N$9),CN$6-$D$4))&gt;=50,IF(SUMIFS(OFFSET(データ_研究棟施設!$M$5:$M$1048576,0,ROUND(CN$8*24,1)),データ_研究棟施設!$J$5:$J$1048576,OFFSET($G$9,ROW()-ROW($N$9),CN$6-$D$4))&gt;=100*$E87,"×","△"),IF(OR(CN$8&lt;9/24,CN$8&gt;=17/24,CN$110="△"),"△","〇")))</f>
        <v>△</v>
      </c>
      <c r="CO87" s="29" t="str">
        <f ca="1">IF(OR(CO$9="×",CO$110="×"),"×",IF(SUMIFS(OFFSET(データ_研究棟施設!$M$5:$M$1048576,0,ROUND(CO$8*24,1)),データ_研究棟施設!$J$5:$J$1048576,OFFSET($G$9,ROW()-ROW($N$9),CO$6-$D$4))&gt;=50,IF(SUMIFS(OFFSET(データ_研究棟施設!$M$5:$M$1048576,0,ROUND(CO$8*24,1)),データ_研究棟施設!$J$5:$J$1048576,OFFSET($G$9,ROW()-ROW($N$9),CO$6-$D$4))&gt;=100*$E87,"×","△"),IF(OR(CO$8&lt;9/24,CO$8&gt;=17/24,CO$110="△"),"△","〇")))</f>
        <v>×</v>
      </c>
      <c r="CP87" s="29" t="str">
        <f ca="1">IF(OR(CP$9="×",CP$110="×"),"×",IF(SUMIFS(OFFSET(データ_研究棟施設!$M$5:$M$1048576,0,ROUND(CP$8*24,1)),データ_研究棟施設!$J$5:$J$1048576,OFFSET($G$9,ROW()-ROW($N$9),CP$6-$D$4))&gt;=50,IF(SUMIFS(OFFSET(データ_研究棟施設!$M$5:$M$1048576,0,ROUND(CP$8*24,1)),データ_研究棟施設!$J$5:$J$1048576,OFFSET($G$9,ROW()-ROW($N$9),CP$6-$D$4))&gt;=100*$E87,"×","△"),IF(OR(CP$8&lt;9/24,CP$8&gt;=17/24,CP$110="△"),"△","〇")))</f>
        <v>×</v>
      </c>
      <c r="CQ87" s="28" t="str">
        <f ca="1">IF(OR(CQ$9="×",CQ$110="×"),"×",IF(SUMIFS(OFFSET(データ_研究棟施設!$M$5:$M$1048576,0,ROUND(CQ$8*24,1)),データ_研究棟施設!$J$5:$J$1048576,OFFSET($G$9,ROW()-ROW($N$9),CQ$6-$D$4))&gt;=50,IF(SUMIFS(OFFSET(データ_研究棟施設!$M$5:$M$1048576,0,ROUND(CQ$8*24,1)),データ_研究棟施設!$J$5:$J$1048576,OFFSET($G$9,ROW()-ROW($N$9),CQ$6-$D$4))&gt;=100*$E87,"×","△"),IF(OR(CQ$8&lt;9/24,CQ$8&gt;=17/24,CQ$110="△"),"△","〇")))</f>
        <v>×</v>
      </c>
      <c r="CR87" s="29" t="str">
        <f ca="1">IF(OR(CR$9="×",CR$110="×"),"×",IF(SUMIFS(OFFSET(データ_研究棟施設!$M$5:$M$1048576,0,ROUND(CR$8*24,1)),データ_研究棟施設!$J$5:$J$1048576,OFFSET($G$9,ROW()-ROW($N$9),CR$6-$D$4))&gt;=50,IF(SUMIFS(OFFSET(データ_研究棟施設!$M$5:$M$1048576,0,ROUND(CR$8*24,1)),データ_研究棟施設!$J$5:$J$1048576,OFFSET($G$9,ROW()-ROW($N$9),CR$6-$D$4))&gt;=100*$E87,"×","△"),IF(OR(CR$8&lt;9/24,CR$8&gt;=17/24,CR$110="△"),"△","〇")))</f>
        <v>×</v>
      </c>
      <c r="CS87" s="29" t="str">
        <f ca="1">IF(OR(CS$9="×",CS$110="×"),"×",IF(SUMIFS(OFFSET(データ_研究棟施設!$M$5:$M$1048576,0,ROUND(CS$8*24,1)),データ_研究棟施設!$J$5:$J$1048576,OFFSET($G$9,ROW()-ROW($N$9),CS$6-$D$4))&gt;=50,IF(SUMIFS(OFFSET(データ_研究棟施設!$M$5:$M$1048576,0,ROUND(CS$8*24,1)),データ_研究棟施設!$J$5:$J$1048576,OFFSET($G$9,ROW()-ROW($N$9),CS$6-$D$4))&gt;=100*$E87,"×","△"),IF(OR(CS$8&lt;9/24,CS$8&gt;=17/24,CS$110="△"),"△","〇")))</f>
        <v>×</v>
      </c>
      <c r="CT87" s="30" t="str">
        <f ca="1">IF(OR(CT$9="×",CT$110="×"),"×",IF(SUMIFS(OFFSET(データ_研究棟施設!$M$5:$M$1048576,0,ROUND(CT$8*24,1)),データ_研究棟施設!$J$5:$J$1048576,OFFSET($G$9,ROW()-ROW($N$9),CT$6-$D$4))&gt;=50,IF(SUMIFS(OFFSET(データ_研究棟施設!$M$5:$M$1048576,0,ROUND(CT$8*24,1)),データ_研究棟施設!$J$5:$J$1048576,OFFSET($G$9,ROW()-ROW($N$9),CT$6-$D$4))&gt;=100*$E87,"×","△"),IF(OR(CT$8&lt;9/24,CT$8&gt;=17/24,CT$110="△"),"△","〇")))</f>
        <v>×</v>
      </c>
      <c r="CU87" s="29" t="str">
        <f ca="1">IF(OR(CU$9="×",CU$110="×"),"×",IF(SUMIFS(OFFSET(データ_研究棟施設!$M$5:$M$1048576,0,ROUND(CU$8*24,1)),データ_研究棟施設!$J$5:$J$1048576,OFFSET($G$9,ROW()-ROW($N$9),CU$6-$D$4))&gt;=50,IF(SUMIFS(OFFSET(データ_研究棟施設!$M$5:$M$1048576,0,ROUND(CU$8*24,1)),データ_研究棟施設!$J$5:$J$1048576,OFFSET($G$9,ROW()-ROW($N$9),CU$6-$D$4))&gt;=100*$E87,"×","△"),IF(OR(CU$8&lt;9/24,CU$8&gt;=17/24,CU$110="△"),"△","〇")))</f>
        <v>×</v>
      </c>
      <c r="CV87" s="29" t="str">
        <f ca="1">IF(OR(CV$9="×",CV$110="×"),"×",IF(SUMIFS(OFFSET(データ_研究棟施設!$M$5:$M$1048576,0,ROUND(CV$8*24,1)),データ_研究棟施設!$J$5:$J$1048576,OFFSET($G$9,ROW()-ROW($N$9),CV$6-$D$4))&gt;=50,IF(SUMIFS(OFFSET(データ_研究棟施設!$M$5:$M$1048576,0,ROUND(CV$8*24,1)),データ_研究棟施設!$J$5:$J$1048576,OFFSET($G$9,ROW()-ROW($N$9),CV$6-$D$4))&gt;=100*$E87,"×","△"),IF(OR(CV$8&lt;9/24,CV$8&gt;=17/24,CV$110="△"),"△","〇")))</f>
        <v>×</v>
      </c>
      <c r="CW87" s="29" t="str">
        <f ca="1">IF(OR(CW$9="×",CW$110="×"),"×",IF(SUMIFS(OFFSET(データ_研究棟施設!$M$5:$M$1048576,0,ROUND(CW$8*24,1)),データ_研究棟施設!$J$5:$J$1048576,OFFSET($G$9,ROW()-ROW($N$9),CW$6-$D$4))&gt;=50,IF(SUMIFS(OFFSET(データ_研究棟施設!$M$5:$M$1048576,0,ROUND(CW$8*24,1)),データ_研究棟施設!$J$5:$J$1048576,OFFSET($G$9,ROW()-ROW($N$9),CW$6-$D$4))&gt;=100*$E87,"×","△"),IF(OR(CW$8&lt;9/24,CW$8&gt;=17/24,CW$110="△"),"△","〇")))</f>
        <v>×</v>
      </c>
      <c r="CX87" s="29" t="str">
        <f ca="1">IF(OR(CX$9="×",CX$110="×"),"×",IF(SUMIFS(OFFSET(データ_研究棟施設!$M$5:$M$1048576,0,ROUND(CX$8*24,1)),データ_研究棟施設!$J$5:$J$1048576,OFFSET($G$9,ROW()-ROW($N$9),CX$6-$D$4))&gt;=50,IF(SUMIFS(OFFSET(データ_研究棟施設!$M$5:$M$1048576,0,ROUND(CX$8*24,1)),データ_研究棟施設!$J$5:$J$1048576,OFFSET($G$9,ROW()-ROW($N$9),CX$6-$D$4))&gt;=100*$E87,"×","△"),IF(OR(CX$8&lt;9/24,CX$8&gt;=17/24,CX$110="△"),"△","〇")))</f>
        <v>×</v>
      </c>
      <c r="CY87" s="28" t="str">
        <f ca="1">IF(OR(CY$9="×",CY$110="×"),"×",IF(SUMIFS(OFFSET(データ_研究棟施設!$M$5:$M$1048576,0,ROUND(CY$8*24,1)),データ_研究棟施設!$J$5:$J$1048576,OFFSET($G$9,ROW()-ROW($N$9),CY$6-$D$4))&gt;=50,IF(SUMIFS(OFFSET(データ_研究棟施設!$M$5:$M$1048576,0,ROUND(CY$8*24,1)),データ_研究棟施設!$J$5:$J$1048576,OFFSET($G$9,ROW()-ROW($N$9),CY$6-$D$4))&gt;=100*$E87,"×","△"),IF(OR(CY$8&lt;9/24,CY$8&gt;=17/24,CY$110="△"),"△","〇")))</f>
        <v>×</v>
      </c>
      <c r="CZ87" s="29" t="str">
        <f ca="1">IF(OR(CZ$9="×",CZ$110="×"),"×",IF(SUMIFS(OFFSET(データ_研究棟施設!$M$5:$M$1048576,0,ROUND(CZ$8*24,1)),データ_研究棟施設!$J$5:$J$1048576,OFFSET($G$9,ROW()-ROW($N$9),CZ$6-$D$4))&gt;=50,IF(SUMIFS(OFFSET(データ_研究棟施設!$M$5:$M$1048576,0,ROUND(CZ$8*24,1)),データ_研究棟施設!$J$5:$J$1048576,OFFSET($G$9,ROW()-ROW($N$9),CZ$6-$D$4))&gt;=100*$E87,"×","△"),IF(OR(CZ$8&lt;9/24,CZ$8&gt;=17/24,CZ$110="△"),"△","〇")))</f>
        <v>×</v>
      </c>
      <c r="DA87" s="29" t="str">
        <f ca="1">IF(OR(DA$9="×",DA$110="×"),"×",IF(SUMIFS(OFFSET(データ_研究棟施設!$M$5:$M$1048576,0,ROUND(DA$8*24,1)),データ_研究棟施設!$J$5:$J$1048576,OFFSET($G$9,ROW()-ROW($N$9),DA$6-$D$4))&gt;=50,IF(SUMIFS(OFFSET(データ_研究棟施設!$M$5:$M$1048576,0,ROUND(DA$8*24,1)),データ_研究棟施設!$J$5:$J$1048576,OFFSET($G$9,ROW()-ROW($N$9),DA$6-$D$4))&gt;=100*$E87,"×","△"),IF(OR(DA$8&lt;9/24,DA$8&gt;=17/24,DA$110="△"),"△","〇")))</f>
        <v>×</v>
      </c>
      <c r="DB87" s="30" t="str">
        <f ca="1">IF(OR(DB$9="×",DB$110="×"),"×",IF(SUMIFS(OFFSET(データ_研究棟施設!$M$5:$M$1048576,0,ROUND(DB$8*24,1)),データ_研究棟施設!$J$5:$J$1048576,OFFSET($G$9,ROW()-ROW($N$9),DB$6-$D$4))&gt;=50,IF(SUMIFS(OFFSET(データ_研究棟施設!$M$5:$M$1048576,0,ROUND(DB$8*24,1)),データ_研究棟施設!$J$5:$J$1048576,OFFSET($G$9,ROW()-ROW($N$9),DB$6-$D$4))&gt;=100*$E87,"×","△"),IF(OR(DB$8&lt;9/24,DB$8&gt;=17/24,DB$110="△"),"△","〇")))</f>
        <v>×</v>
      </c>
      <c r="DC87" s="29" t="str">
        <f ca="1">IF(OR(DC$9="×",DC$110="×"),"×",IF(SUMIFS(OFFSET(データ_研究棟施設!$M$5:$M$1048576,0,ROUND(DC$8*24,1)),データ_研究棟施設!$J$5:$J$1048576,OFFSET($G$9,ROW()-ROW($N$9),DC$6-$D$4))&gt;=50,IF(SUMIFS(OFFSET(データ_研究棟施設!$M$5:$M$1048576,0,ROUND(DC$8*24,1)),データ_研究棟施設!$J$5:$J$1048576,OFFSET($G$9,ROW()-ROW($N$9),DC$6-$D$4))&gt;=100*$E87,"×","△"),IF(OR(DC$8&lt;9/24,DC$8&gt;=17/24,DC$110="△"),"△","〇")))</f>
        <v>△</v>
      </c>
      <c r="DD87" s="29" t="str">
        <f ca="1">IF(OR(DD$9="×",DD$110="×"),"×",IF(SUMIFS(OFFSET(データ_研究棟施設!$M$5:$M$1048576,0,ROUND(DD$8*24,1)),データ_研究棟施設!$J$5:$J$1048576,OFFSET($G$9,ROW()-ROW($N$9),DD$6-$D$4))&gt;=50,IF(SUMIFS(OFFSET(データ_研究棟施設!$M$5:$M$1048576,0,ROUND(DD$8*24,1)),データ_研究棟施設!$J$5:$J$1048576,OFFSET($G$9,ROW()-ROW($N$9),DD$6-$D$4))&gt;=100*$E87,"×","△"),IF(OR(DD$8&lt;9/24,DD$8&gt;=17/24,DD$110="△"),"△","〇")))</f>
        <v>△</v>
      </c>
      <c r="DE87" s="37" t="str">
        <f ca="1">IF(OR(DE$9="×",DE$110="×"),"×",IF(SUMIFS(OFFSET(データ_研究棟施設!$M$5:$M$1048576,0,ROUND(DE$8*24,1)),データ_研究棟施設!$J$5:$J$1048576,OFFSET($G$9,ROW()-ROW($N$9),DE$6-$D$4))&gt;=50,IF(SUMIFS(OFFSET(データ_研究棟施設!$M$5:$M$1048576,0,ROUND(DE$8*24,1)),データ_研究棟施設!$J$5:$J$1048576,OFFSET($G$9,ROW()-ROW($N$9),DE$6-$D$4))&gt;=100*$E87,"×","△"),IF(OR(DE$8&lt;9/24,DE$8&gt;=17/24,DE$110="△"),"△","〇")))</f>
        <v>△</v>
      </c>
      <c r="DF87" s="36" t="str">
        <f ca="1">IF(OR(DF$9="×",DF$110="×"),"×",IF(SUMIFS(OFFSET(データ_研究棟施設!$M$5:$M$1048576,0,ROUND(DF$8*24,1)),データ_研究棟施設!$J$5:$J$1048576,OFFSET($G$9,ROW()-ROW($N$9),DF$6-$D$4))&gt;=50,IF(SUMIFS(OFFSET(データ_研究棟施設!$M$5:$M$1048576,0,ROUND(DF$8*24,1)),データ_研究棟施設!$J$5:$J$1048576,OFFSET($G$9,ROW()-ROW($N$9),DF$6-$D$4))&gt;=100*$E87,"×","△"),IF(OR(DF$8&lt;9/24,DF$8&gt;=17/24,DF$110="△"),"△","〇")))</f>
        <v>△</v>
      </c>
      <c r="DG87" s="29" t="str">
        <f ca="1">IF(OR(DG$9="×",DG$110="×"),"×",IF(SUMIFS(OFFSET(データ_研究棟施設!$M$5:$M$1048576,0,ROUND(DG$8*24,1)),データ_研究棟施設!$J$5:$J$1048576,OFFSET($G$9,ROW()-ROW($N$9),DG$6-$D$4))&gt;=50,IF(SUMIFS(OFFSET(データ_研究棟施設!$M$5:$M$1048576,0,ROUND(DG$8*24,1)),データ_研究棟施設!$J$5:$J$1048576,OFFSET($G$9,ROW()-ROW($N$9),DG$6-$D$4))&gt;=100*$E87,"×","△"),IF(OR(DG$8&lt;9/24,DG$8&gt;=17/24,DG$110="△"),"△","〇")))</f>
        <v>△</v>
      </c>
      <c r="DH87" s="29" t="str">
        <f ca="1">IF(OR(DH$9="×",DH$110="×"),"×",IF(SUMIFS(OFFSET(データ_研究棟施設!$M$5:$M$1048576,0,ROUND(DH$8*24,1)),データ_研究棟施設!$J$5:$J$1048576,OFFSET($G$9,ROW()-ROW($N$9),DH$6-$D$4))&gt;=50,IF(SUMIFS(OFFSET(データ_研究棟施設!$M$5:$M$1048576,0,ROUND(DH$8*24,1)),データ_研究棟施設!$J$5:$J$1048576,OFFSET($G$9,ROW()-ROW($N$9),DH$6-$D$4))&gt;=100*$E87,"×","△"),IF(OR(DH$8&lt;9/24,DH$8&gt;=17/24,DH$110="△"),"△","〇")))</f>
        <v>△</v>
      </c>
      <c r="DI87" s="29" t="str">
        <f ca="1">IF(OR(DI$9="×",DI$110="×"),"×",IF(SUMIFS(OFFSET(データ_研究棟施設!$M$5:$M$1048576,0,ROUND(DI$8*24,1)),データ_研究棟施設!$J$5:$J$1048576,OFFSET($G$9,ROW()-ROW($N$9),DI$6-$D$4))&gt;=50,IF(SUMIFS(OFFSET(データ_研究棟施設!$M$5:$M$1048576,0,ROUND(DI$8*24,1)),データ_研究棟施設!$J$5:$J$1048576,OFFSET($G$9,ROW()-ROW($N$9),DI$6-$D$4))&gt;=100*$E87,"×","△"),IF(OR(DI$8&lt;9/24,DI$8&gt;=17/24,DI$110="△"),"△","〇")))</f>
        <v>△</v>
      </c>
      <c r="DJ87" s="29" t="str">
        <f ca="1">IF(OR(DJ$9="×",DJ$110="×"),"×",IF(SUMIFS(OFFSET(データ_研究棟施設!$M$5:$M$1048576,0,ROUND(DJ$8*24,1)),データ_研究棟施設!$J$5:$J$1048576,OFFSET($G$9,ROW()-ROW($N$9),DJ$6-$D$4))&gt;=50,IF(SUMIFS(OFFSET(データ_研究棟施設!$M$5:$M$1048576,0,ROUND(DJ$8*24,1)),データ_研究棟施設!$J$5:$J$1048576,OFFSET($G$9,ROW()-ROW($N$9),DJ$6-$D$4))&gt;=100*$E87,"×","△"),IF(OR(DJ$8&lt;9/24,DJ$8&gt;=17/24,DJ$110="△"),"△","〇")))</f>
        <v>△</v>
      </c>
      <c r="DK87" s="29" t="str">
        <f ca="1">IF(OR(DK$9="×",DK$110="×"),"×",IF(SUMIFS(OFFSET(データ_研究棟施設!$M$5:$M$1048576,0,ROUND(DK$8*24,1)),データ_研究棟施設!$J$5:$J$1048576,OFFSET($G$9,ROW()-ROW($N$9),DK$6-$D$4))&gt;=50,IF(SUMIFS(OFFSET(データ_研究棟施設!$M$5:$M$1048576,0,ROUND(DK$8*24,1)),データ_研究棟施設!$J$5:$J$1048576,OFFSET($G$9,ROW()-ROW($N$9),DK$6-$D$4))&gt;=100*$E87,"×","△"),IF(OR(DK$8&lt;9/24,DK$8&gt;=17/24,DK$110="△"),"△","〇")))</f>
        <v>△</v>
      </c>
      <c r="DL87" s="29" t="str">
        <f ca="1">IF(OR(DL$9="×",DL$110="×"),"×",IF(SUMIFS(OFFSET(データ_研究棟施設!$M$5:$M$1048576,0,ROUND(DL$8*24,1)),データ_研究棟施設!$J$5:$J$1048576,OFFSET($G$9,ROW()-ROW($N$9),DL$6-$D$4))&gt;=50,IF(SUMIFS(OFFSET(データ_研究棟施設!$M$5:$M$1048576,0,ROUND(DL$8*24,1)),データ_研究棟施設!$J$5:$J$1048576,OFFSET($G$9,ROW()-ROW($N$9),DL$6-$D$4))&gt;=100*$E87,"×","△"),IF(OR(DL$8&lt;9/24,DL$8&gt;=17/24,DL$110="△"),"△","〇")))</f>
        <v>△</v>
      </c>
      <c r="DM87" s="29" t="str">
        <f ca="1">IF(OR(DM$9="×",DM$110="×"),"×",IF(SUMIFS(OFFSET(データ_研究棟施設!$M$5:$M$1048576,0,ROUND(DM$8*24,1)),データ_研究棟施設!$J$5:$J$1048576,OFFSET($G$9,ROW()-ROW($N$9),DM$6-$D$4))&gt;=50,IF(SUMIFS(OFFSET(データ_研究棟施設!$M$5:$M$1048576,0,ROUND(DM$8*24,1)),データ_研究棟施設!$J$5:$J$1048576,OFFSET($G$9,ROW()-ROW($N$9),DM$6-$D$4))&gt;=100*$E87,"×","△"),IF(OR(DM$8&lt;9/24,DM$8&gt;=17/24,DM$110="△"),"△","〇")))</f>
        <v>×</v>
      </c>
      <c r="DN87" s="29" t="str">
        <f ca="1">IF(OR(DN$9="×",DN$110="×"),"×",IF(SUMIFS(OFFSET(データ_研究棟施設!$M$5:$M$1048576,0,ROUND(DN$8*24,1)),データ_研究棟施設!$J$5:$J$1048576,OFFSET($G$9,ROW()-ROW($N$9),DN$6-$D$4))&gt;=50,IF(SUMIFS(OFFSET(データ_研究棟施設!$M$5:$M$1048576,0,ROUND(DN$8*24,1)),データ_研究棟施設!$J$5:$J$1048576,OFFSET($G$9,ROW()-ROW($N$9),DN$6-$D$4))&gt;=100*$E87,"×","△"),IF(OR(DN$8&lt;9/24,DN$8&gt;=17/24,DN$110="△"),"△","〇")))</f>
        <v>×</v>
      </c>
      <c r="DO87" s="28" t="str">
        <f ca="1">IF(OR(DO$9="×",DO$110="×"),"×",IF(SUMIFS(OFFSET(データ_研究棟施設!$M$5:$M$1048576,0,ROUND(DO$8*24,1)),データ_研究棟施設!$J$5:$J$1048576,OFFSET($G$9,ROW()-ROW($N$9),DO$6-$D$4))&gt;=50,IF(SUMIFS(OFFSET(データ_研究棟施設!$M$5:$M$1048576,0,ROUND(DO$8*24,1)),データ_研究棟施設!$J$5:$J$1048576,OFFSET($G$9,ROW()-ROW($N$9),DO$6-$D$4))&gt;=100*$E87,"×","△"),IF(OR(DO$8&lt;9/24,DO$8&gt;=17/24,DO$110="△"),"△","〇")))</f>
        <v>×</v>
      </c>
      <c r="DP87" s="29" t="str">
        <f ca="1">IF(OR(DP$9="×",DP$110="×"),"×",IF(SUMIFS(OFFSET(データ_研究棟施設!$M$5:$M$1048576,0,ROUND(DP$8*24,1)),データ_研究棟施設!$J$5:$J$1048576,OFFSET($G$9,ROW()-ROW($N$9),DP$6-$D$4))&gt;=50,IF(SUMIFS(OFFSET(データ_研究棟施設!$M$5:$M$1048576,0,ROUND(DP$8*24,1)),データ_研究棟施設!$J$5:$J$1048576,OFFSET($G$9,ROW()-ROW($N$9),DP$6-$D$4))&gt;=100*$E87,"×","△"),IF(OR(DP$8&lt;9/24,DP$8&gt;=17/24,DP$110="△"),"△","〇")))</f>
        <v>×</v>
      </c>
      <c r="DQ87" s="29" t="str">
        <f ca="1">IF(OR(DQ$9="×",DQ$110="×"),"×",IF(SUMIFS(OFFSET(データ_研究棟施設!$M$5:$M$1048576,0,ROUND(DQ$8*24,1)),データ_研究棟施設!$J$5:$J$1048576,OFFSET($G$9,ROW()-ROW($N$9),DQ$6-$D$4))&gt;=50,IF(SUMIFS(OFFSET(データ_研究棟施設!$M$5:$M$1048576,0,ROUND(DQ$8*24,1)),データ_研究棟施設!$J$5:$J$1048576,OFFSET($G$9,ROW()-ROW($N$9),DQ$6-$D$4))&gt;=100*$E87,"×","△"),IF(OR(DQ$8&lt;9/24,DQ$8&gt;=17/24,DQ$110="△"),"△","〇")))</f>
        <v>×</v>
      </c>
      <c r="DR87" s="30" t="str">
        <f ca="1">IF(OR(DR$9="×",DR$110="×"),"×",IF(SUMIFS(OFFSET(データ_研究棟施設!$M$5:$M$1048576,0,ROUND(DR$8*24,1)),データ_研究棟施設!$J$5:$J$1048576,OFFSET($G$9,ROW()-ROW($N$9),DR$6-$D$4))&gt;=50,IF(SUMIFS(OFFSET(データ_研究棟施設!$M$5:$M$1048576,0,ROUND(DR$8*24,1)),データ_研究棟施設!$J$5:$J$1048576,OFFSET($G$9,ROW()-ROW($N$9),DR$6-$D$4))&gt;=100*$E87,"×","△"),IF(OR(DR$8&lt;9/24,DR$8&gt;=17/24,DR$110="△"),"△","〇")))</f>
        <v>×</v>
      </c>
      <c r="DS87" s="29" t="str">
        <f ca="1">IF(OR(DS$9="×",DS$110="×"),"×",IF(SUMIFS(OFFSET(データ_研究棟施設!$M$5:$M$1048576,0,ROUND(DS$8*24,1)),データ_研究棟施設!$J$5:$J$1048576,OFFSET($G$9,ROW()-ROW($N$9),DS$6-$D$4))&gt;=50,IF(SUMIFS(OFFSET(データ_研究棟施設!$M$5:$M$1048576,0,ROUND(DS$8*24,1)),データ_研究棟施設!$J$5:$J$1048576,OFFSET($G$9,ROW()-ROW($N$9),DS$6-$D$4))&gt;=100*$E87,"×","△"),IF(OR(DS$8&lt;9/24,DS$8&gt;=17/24,DS$110="△"),"△","〇")))</f>
        <v>×</v>
      </c>
      <c r="DT87" s="29" t="str">
        <f ca="1">IF(OR(DT$9="×",DT$110="×"),"×",IF(SUMIFS(OFFSET(データ_研究棟施設!$M$5:$M$1048576,0,ROUND(DT$8*24,1)),データ_研究棟施設!$J$5:$J$1048576,OFFSET($G$9,ROW()-ROW($N$9),DT$6-$D$4))&gt;=50,IF(SUMIFS(OFFSET(データ_研究棟施設!$M$5:$M$1048576,0,ROUND(DT$8*24,1)),データ_研究棟施設!$J$5:$J$1048576,OFFSET($G$9,ROW()-ROW($N$9),DT$6-$D$4))&gt;=100*$E87,"×","△"),IF(OR(DT$8&lt;9/24,DT$8&gt;=17/24,DT$110="△"),"△","〇")))</f>
        <v>×</v>
      </c>
      <c r="DU87" s="29" t="str">
        <f ca="1">IF(OR(DU$9="×",DU$110="×"),"×",IF(SUMIFS(OFFSET(データ_研究棟施設!$M$5:$M$1048576,0,ROUND(DU$8*24,1)),データ_研究棟施設!$J$5:$J$1048576,OFFSET($G$9,ROW()-ROW($N$9),DU$6-$D$4))&gt;=50,IF(SUMIFS(OFFSET(データ_研究棟施設!$M$5:$M$1048576,0,ROUND(DU$8*24,1)),データ_研究棟施設!$J$5:$J$1048576,OFFSET($G$9,ROW()-ROW($N$9),DU$6-$D$4))&gt;=100*$E87,"×","△"),IF(OR(DU$8&lt;9/24,DU$8&gt;=17/24,DU$110="△"),"△","〇")))</f>
        <v>×</v>
      </c>
      <c r="DV87" s="29" t="str">
        <f ca="1">IF(OR(DV$9="×",DV$110="×"),"×",IF(SUMIFS(OFFSET(データ_研究棟施設!$M$5:$M$1048576,0,ROUND(DV$8*24,1)),データ_研究棟施設!$J$5:$J$1048576,OFFSET($G$9,ROW()-ROW($N$9),DV$6-$D$4))&gt;=50,IF(SUMIFS(OFFSET(データ_研究棟施設!$M$5:$M$1048576,0,ROUND(DV$8*24,1)),データ_研究棟施設!$J$5:$J$1048576,OFFSET($G$9,ROW()-ROW($N$9),DV$6-$D$4))&gt;=100*$E87,"×","△"),IF(OR(DV$8&lt;9/24,DV$8&gt;=17/24,DV$110="△"),"△","〇")))</f>
        <v>×</v>
      </c>
      <c r="DW87" s="28" t="str">
        <f ca="1">IF(OR(DW$9="×",DW$110="×"),"×",IF(SUMIFS(OFFSET(データ_研究棟施設!$M$5:$M$1048576,0,ROUND(DW$8*24,1)),データ_研究棟施設!$J$5:$J$1048576,OFFSET($G$9,ROW()-ROW($N$9),DW$6-$D$4))&gt;=50,IF(SUMIFS(OFFSET(データ_研究棟施設!$M$5:$M$1048576,0,ROUND(DW$8*24,1)),データ_研究棟施設!$J$5:$J$1048576,OFFSET($G$9,ROW()-ROW($N$9),DW$6-$D$4))&gt;=100*$E87,"×","△"),IF(OR(DW$8&lt;9/24,DW$8&gt;=17/24,DW$110="△"),"△","〇")))</f>
        <v>×</v>
      </c>
      <c r="DX87" s="29" t="str">
        <f ca="1">IF(OR(DX$9="×",DX$110="×"),"×",IF(SUMIFS(OFFSET(データ_研究棟施設!$M$5:$M$1048576,0,ROUND(DX$8*24,1)),データ_研究棟施設!$J$5:$J$1048576,OFFSET($G$9,ROW()-ROW($N$9),DX$6-$D$4))&gt;=50,IF(SUMIFS(OFFSET(データ_研究棟施設!$M$5:$M$1048576,0,ROUND(DX$8*24,1)),データ_研究棟施設!$J$5:$J$1048576,OFFSET($G$9,ROW()-ROW($N$9),DX$6-$D$4))&gt;=100*$E87,"×","△"),IF(OR(DX$8&lt;9/24,DX$8&gt;=17/24,DX$110="△"),"△","〇")))</f>
        <v>×</v>
      </c>
      <c r="DY87" s="29" t="str">
        <f ca="1">IF(OR(DY$9="×",DY$110="×"),"×",IF(SUMIFS(OFFSET(データ_研究棟施設!$M$5:$M$1048576,0,ROUND(DY$8*24,1)),データ_研究棟施設!$J$5:$J$1048576,OFFSET($G$9,ROW()-ROW($N$9),DY$6-$D$4))&gt;=50,IF(SUMIFS(OFFSET(データ_研究棟施設!$M$5:$M$1048576,0,ROUND(DY$8*24,1)),データ_研究棟施設!$J$5:$J$1048576,OFFSET($G$9,ROW()-ROW($N$9),DY$6-$D$4))&gt;=100*$E87,"×","△"),IF(OR(DY$8&lt;9/24,DY$8&gt;=17/24,DY$110="△"),"△","〇")))</f>
        <v>×</v>
      </c>
      <c r="DZ87" s="30" t="str">
        <f ca="1">IF(OR(DZ$9="×",DZ$110="×"),"×",IF(SUMIFS(OFFSET(データ_研究棟施設!$M$5:$M$1048576,0,ROUND(DZ$8*24,1)),データ_研究棟施設!$J$5:$J$1048576,OFFSET($G$9,ROW()-ROW($N$9),DZ$6-$D$4))&gt;=50,IF(SUMIFS(OFFSET(データ_研究棟施設!$M$5:$M$1048576,0,ROUND(DZ$8*24,1)),データ_研究棟施設!$J$5:$J$1048576,OFFSET($G$9,ROW()-ROW($N$9),DZ$6-$D$4))&gt;=100*$E87,"×","△"),IF(OR(DZ$8&lt;9/24,DZ$8&gt;=17/24,DZ$110="△"),"△","〇")))</f>
        <v>×</v>
      </c>
      <c r="EA87" s="29" t="str">
        <f ca="1">IF(OR(EA$9="×",EA$110="×"),"×",IF(SUMIFS(OFFSET(データ_研究棟施設!$M$5:$M$1048576,0,ROUND(EA$8*24,1)),データ_研究棟施設!$J$5:$J$1048576,OFFSET($G$9,ROW()-ROW($N$9),EA$6-$D$4))&gt;=50,IF(SUMIFS(OFFSET(データ_研究棟施設!$M$5:$M$1048576,0,ROUND(EA$8*24,1)),データ_研究棟施設!$J$5:$J$1048576,OFFSET($G$9,ROW()-ROW($N$9),EA$6-$D$4))&gt;=100*$E87,"×","△"),IF(OR(EA$8&lt;9/24,EA$8&gt;=17/24,EA$110="△"),"△","〇")))</f>
        <v>△</v>
      </c>
      <c r="EB87" s="29" t="str">
        <f ca="1">IF(OR(EB$9="×",EB$110="×"),"×",IF(SUMIFS(OFFSET(データ_研究棟施設!$M$5:$M$1048576,0,ROUND(EB$8*24,1)),データ_研究棟施設!$J$5:$J$1048576,OFFSET($G$9,ROW()-ROW($N$9),EB$6-$D$4))&gt;=50,IF(SUMIFS(OFFSET(データ_研究棟施設!$M$5:$M$1048576,0,ROUND(EB$8*24,1)),データ_研究棟施設!$J$5:$J$1048576,OFFSET($G$9,ROW()-ROW($N$9),EB$6-$D$4))&gt;=100*$E87,"×","△"),IF(OR(EB$8&lt;9/24,EB$8&gt;=17/24,EB$110="△"),"△","〇")))</f>
        <v>△</v>
      </c>
      <c r="EC87" s="37" t="str">
        <f ca="1">IF(OR(EC$9="×",EC$110="×"),"×",IF(SUMIFS(OFFSET(データ_研究棟施設!$M$5:$M$1048576,0,ROUND(EC$8*24,1)),データ_研究棟施設!$J$5:$J$1048576,OFFSET($G$9,ROW()-ROW($N$9),EC$6-$D$4))&gt;=50,IF(SUMIFS(OFFSET(データ_研究棟施設!$M$5:$M$1048576,0,ROUND(EC$8*24,1)),データ_研究棟施設!$J$5:$J$1048576,OFFSET($G$9,ROW()-ROW($N$9),EC$6-$D$4))&gt;=100*$E87,"×","△"),IF(OR(EC$8&lt;9/24,EC$8&gt;=17/24,EC$110="△"),"△","〇")))</f>
        <v>△</v>
      </c>
      <c r="ED87" s="36" t="str">
        <f ca="1">IF(OR(ED$9="×",ED$110="×"),"×",IF(SUMIFS(OFFSET(データ_研究棟施設!$M$5:$M$1048576,0,ROUND(ED$8*24,1)),データ_研究棟施設!$J$5:$J$1048576,OFFSET($G$9,ROW()-ROW($N$9),ED$6-$D$4))&gt;=50,IF(SUMIFS(OFFSET(データ_研究棟施設!$M$5:$M$1048576,0,ROUND(ED$8*24,1)),データ_研究棟施設!$J$5:$J$1048576,OFFSET($G$9,ROW()-ROW($N$9),ED$6-$D$4))&gt;=100*$E87,"×","△"),IF(OR(ED$8&lt;9/24,ED$8&gt;=17/24,ED$110="△"),"△","〇")))</f>
        <v>×</v>
      </c>
      <c r="EE87" s="29" t="str">
        <f ca="1">IF(OR(EE$9="×",EE$110="×"),"×",IF(SUMIFS(OFFSET(データ_研究棟施設!$M$5:$M$1048576,0,ROUND(EE$8*24,1)),データ_研究棟施設!$J$5:$J$1048576,OFFSET($G$9,ROW()-ROW($N$9),EE$6-$D$4))&gt;=50,IF(SUMIFS(OFFSET(データ_研究棟施設!$M$5:$M$1048576,0,ROUND(EE$8*24,1)),データ_研究棟施設!$J$5:$J$1048576,OFFSET($G$9,ROW()-ROW($N$9),EE$6-$D$4))&gt;=100*$E87,"×","△"),IF(OR(EE$8&lt;9/24,EE$8&gt;=17/24,EE$110="△"),"△","〇")))</f>
        <v>×</v>
      </c>
      <c r="EF87" s="29" t="str">
        <f ca="1">IF(OR(EF$9="×",EF$110="×"),"×",IF(SUMIFS(OFFSET(データ_研究棟施設!$M$5:$M$1048576,0,ROUND(EF$8*24,1)),データ_研究棟施設!$J$5:$J$1048576,OFFSET($G$9,ROW()-ROW($N$9),EF$6-$D$4))&gt;=50,IF(SUMIFS(OFFSET(データ_研究棟施設!$M$5:$M$1048576,0,ROUND(EF$8*24,1)),データ_研究棟施設!$J$5:$J$1048576,OFFSET($G$9,ROW()-ROW($N$9),EF$6-$D$4))&gt;=100*$E87,"×","△"),IF(OR(EF$8&lt;9/24,EF$8&gt;=17/24,EF$110="△"),"△","〇")))</f>
        <v>×</v>
      </c>
      <c r="EG87" s="29" t="str">
        <f ca="1">IF(OR(EG$9="×",EG$110="×"),"×",IF(SUMIFS(OFFSET(データ_研究棟施設!$M$5:$M$1048576,0,ROUND(EG$8*24,1)),データ_研究棟施設!$J$5:$J$1048576,OFFSET($G$9,ROW()-ROW($N$9),EG$6-$D$4))&gt;=50,IF(SUMIFS(OFFSET(データ_研究棟施設!$M$5:$M$1048576,0,ROUND(EG$8*24,1)),データ_研究棟施設!$J$5:$J$1048576,OFFSET($G$9,ROW()-ROW($N$9),EG$6-$D$4))&gt;=100*$E87,"×","△"),IF(OR(EG$8&lt;9/24,EG$8&gt;=17/24,EG$110="△"),"△","〇")))</f>
        <v>×</v>
      </c>
      <c r="EH87" s="29" t="str">
        <f ca="1">IF(OR(EH$9="×",EH$110="×"),"×",IF(SUMIFS(OFFSET(データ_研究棟施設!$M$5:$M$1048576,0,ROUND(EH$8*24,1)),データ_研究棟施設!$J$5:$J$1048576,OFFSET($G$9,ROW()-ROW($N$9),EH$6-$D$4))&gt;=50,IF(SUMIFS(OFFSET(データ_研究棟施設!$M$5:$M$1048576,0,ROUND(EH$8*24,1)),データ_研究棟施設!$J$5:$J$1048576,OFFSET($G$9,ROW()-ROW($N$9),EH$6-$D$4))&gt;=100*$E87,"×","△"),IF(OR(EH$8&lt;9/24,EH$8&gt;=17/24,EH$110="△"),"△","〇")))</f>
        <v>×</v>
      </c>
      <c r="EI87" s="29" t="str">
        <f ca="1">IF(OR(EI$9="×",EI$110="×"),"×",IF(SUMIFS(OFFSET(データ_研究棟施設!$M$5:$M$1048576,0,ROUND(EI$8*24,1)),データ_研究棟施設!$J$5:$J$1048576,OFFSET($G$9,ROW()-ROW($N$9),EI$6-$D$4))&gt;=50,IF(SUMIFS(OFFSET(データ_研究棟施設!$M$5:$M$1048576,0,ROUND(EI$8*24,1)),データ_研究棟施設!$J$5:$J$1048576,OFFSET($G$9,ROW()-ROW($N$9),EI$6-$D$4))&gt;=100*$E87,"×","△"),IF(OR(EI$8&lt;9/24,EI$8&gt;=17/24,EI$110="△"),"△","〇")))</f>
        <v>×</v>
      </c>
      <c r="EJ87" s="29" t="str">
        <f ca="1">IF(OR(EJ$9="×",EJ$110="×"),"×",IF(SUMIFS(OFFSET(データ_研究棟施設!$M$5:$M$1048576,0,ROUND(EJ$8*24,1)),データ_研究棟施設!$J$5:$J$1048576,OFFSET($G$9,ROW()-ROW($N$9),EJ$6-$D$4))&gt;=50,IF(SUMIFS(OFFSET(データ_研究棟施設!$M$5:$M$1048576,0,ROUND(EJ$8*24,1)),データ_研究棟施設!$J$5:$J$1048576,OFFSET($G$9,ROW()-ROW($N$9),EJ$6-$D$4))&gt;=100*$E87,"×","△"),IF(OR(EJ$8&lt;9/24,EJ$8&gt;=17/24,EJ$110="△"),"△","〇")))</f>
        <v>×</v>
      </c>
      <c r="EK87" s="29" t="str">
        <f ca="1">IF(OR(EK$9="×",EK$110="×"),"×",IF(SUMIFS(OFFSET(データ_研究棟施設!$M$5:$M$1048576,0,ROUND(EK$8*24,1)),データ_研究棟施設!$J$5:$J$1048576,OFFSET($G$9,ROW()-ROW($N$9),EK$6-$D$4))&gt;=50,IF(SUMIFS(OFFSET(データ_研究棟施設!$M$5:$M$1048576,0,ROUND(EK$8*24,1)),データ_研究棟施設!$J$5:$J$1048576,OFFSET($G$9,ROW()-ROW($N$9),EK$6-$D$4))&gt;=100*$E87,"×","△"),IF(OR(EK$8&lt;9/24,EK$8&gt;=17/24,EK$110="△"),"△","〇")))</f>
        <v>×</v>
      </c>
      <c r="EL87" s="29" t="str">
        <f ca="1">IF(OR(EL$9="×",EL$110="×"),"×",IF(SUMIFS(OFFSET(データ_研究棟施設!$M$5:$M$1048576,0,ROUND(EL$8*24,1)),データ_研究棟施設!$J$5:$J$1048576,OFFSET($G$9,ROW()-ROW($N$9),EL$6-$D$4))&gt;=50,IF(SUMIFS(OFFSET(データ_研究棟施設!$M$5:$M$1048576,0,ROUND(EL$8*24,1)),データ_研究棟施設!$J$5:$J$1048576,OFFSET($G$9,ROW()-ROW($N$9),EL$6-$D$4))&gt;=100*$E87,"×","△"),IF(OR(EL$8&lt;9/24,EL$8&gt;=17/24,EL$110="△"),"△","〇")))</f>
        <v>×</v>
      </c>
      <c r="EM87" s="28" t="str">
        <f ca="1">IF(OR(EM$9="×",EM$110="×"),"×",IF(SUMIFS(OFFSET(データ_研究棟施設!$M$5:$M$1048576,0,ROUND(EM$8*24,1)),データ_研究棟施設!$J$5:$J$1048576,OFFSET($G$9,ROW()-ROW($N$9),EM$6-$D$4))&gt;=50,IF(SUMIFS(OFFSET(データ_研究棟施設!$M$5:$M$1048576,0,ROUND(EM$8*24,1)),データ_研究棟施設!$J$5:$J$1048576,OFFSET($G$9,ROW()-ROW($N$9),EM$6-$D$4))&gt;=100*$E87,"×","△"),IF(OR(EM$8&lt;9/24,EM$8&gt;=17/24,EM$110="△"),"△","〇")))</f>
        <v>×</v>
      </c>
      <c r="EN87" s="29" t="str">
        <f ca="1">IF(OR(EN$9="×",EN$110="×"),"×",IF(SUMIFS(OFFSET(データ_研究棟施設!$M$5:$M$1048576,0,ROUND(EN$8*24,1)),データ_研究棟施設!$J$5:$J$1048576,OFFSET($G$9,ROW()-ROW($N$9),EN$6-$D$4))&gt;=50,IF(SUMIFS(OFFSET(データ_研究棟施設!$M$5:$M$1048576,0,ROUND(EN$8*24,1)),データ_研究棟施設!$J$5:$J$1048576,OFFSET($G$9,ROW()-ROW($N$9),EN$6-$D$4))&gt;=100*$E87,"×","△"),IF(OR(EN$8&lt;9/24,EN$8&gt;=17/24,EN$110="△"),"△","〇")))</f>
        <v>×</v>
      </c>
      <c r="EO87" s="29" t="str">
        <f ca="1">IF(OR(EO$9="×",EO$110="×"),"×",IF(SUMIFS(OFFSET(データ_研究棟施設!$M$5:$M$1048576,0,ROUND(EO$8*24,1)),データ_研究棟施設!$J$5:$J$1048576,OFFSET($G$9,ROW()-ROW($N$9),EO$6-$D$4))&gt;=50,IF(SUMIFS(OFFSET(データ_研究棟施設!$M$5:$M$1048576,0,ROUND(EO$8*24,1)),データ_研究棟施設!$J$5:$J$1048576,OFFSET($G$9,ROW()-ROW($N$9),EO$6-$D$4))&gt;=100*$E87,"×","△"),IF(OR(EO$8&lt;9/24,EO$8&gt;=17/24,EO$110="△"),"△","〇")))</f>
        <v>×</v>
      </c>
      <c r="EP87" s="30" t="str">
        <f ca="1">IF(OR(EP$9="×",EP$110="×"),"×",IF(SUMIFS(OFFSET(データ_研究棟施設!$M$5:$M$1048576,0,ROUND(EP$8*24,1)),データ_研究棟施設!$J$5:$J$1048576,OFFSET($G$9,ROW()-ROW($N$9),EP$6-$D$4))&gt;=50,IF(SUMIFS(OFFSET(データ_研究棟施設!$M$5:$M$1048576,0,ROUND(EP$8*24,1)),データ_研究棟施設!$J$5:$J$1048576,OFFSET($G$9,ROW()-ROW($N$9),EP$6-$D$4))&gt;=100*$E87,"×","△"),IF(OR(EP$8&lt;9/24,EP$8&gt;=17/24,EP$110="△"),"△","〇")))</f>
        <v>×</v>
      </c>
      <c r="EQ87" s="29" t="str">
        <f ca="1">IF(OR(EQ$9="×",EQ$110="×"),"×",IF(SUMIFS(OFFSET(データ_研究棟施設!$M$5:$M$1048576,0,ROUND(EQ$8*24,1)),データ_研究棟施設!$J$5:$J$1048576,OFFSET($G$9,ROW()-ROW($N$9),EQ$6-$D$4))&gt;=50,IF(SUMIFS(OFFSET(データ_研究棟施設!$M$5:$M$1048576,0,ROUND(EQ$8*24,1)),データ_研究棟施設!$J$5:$J$1048576,OFFSET($G$9,ROW()-ROW($N$9),EQ$6-$D$4))&gt;=100*$E87,"×","△"),IF(OR(EQ$8&lt;9/24,EQ$8&gt;=17/24,EQ$110="△"),"△","〇")))</f>
        <v>×</v>
      </c>
      <c r="ER87" s="29" t="str">
        <f ca="1">IF(OR(ER$9="×",ER$110="×"),"×",IF(SUMIFS(OFFSET(データ_研究棟施設!$M$5:$M$1048576,0,ROUND(ER$8*24,1)),データ_研究棟施設!$J$5:$J$1048576,OFFSET($G$9,ROW()-ROW($N$9),ER$6-$D$4))&gt;=50,IF(SUMIFS(OFFSET(データ_研究棟施設!$M$5:$M$1048576,0,ROUND(ER$8*24,1)),データ_研究棟施設!$J$5:$J$1048576,OFFSET($G$9,ROW()-ROW($N$9),ER$6-$D$4))&gt;=100*$E87,"×","△"),IF(OR(ER$8&lt;9/24,ER$8&gt;=17/24,ER$110="△"),"△","〇")))</f>
        <v>×</v>
      </c>
      <c r="ES87" s="29" t="str">
        <f ca="1">IF(OR(ES$9="×",ES$110="×"),"×",IF(SUMIFS(OFFSET(データ_研究棟施設!$M$5:$M$1048576,0,ROUND(ES$8*24,1)),データ_研究棟施設!$J$5:$J$1048576,OFFSET($G$9,ROW()-ROW($N$9),ES$6-$D$4))&gt;=50,IF(SUMIFS(OFFSET(データ_研究棟施設!$M$5:$M$1048576,0,ROUND(ES$8*24,1)),データ_研究棟施設!$J$5:$J$1048576,OFFSET($G$9,ROW()-ROW($N$9),ES$6-$D$4))&gt;=100*$E87,"×","△"),IF(OR(ES$8&lt;9/24,ES$8&gt;=17/24,ES$110="△"),"△","〇")))</f>
        <v>×</v>
      </c>
      <c r="ET87" s="29" t="str">
        <f ca="1">IF(OR(ET$9="×",ET$110="×"),"×",IF(SUMIFS(OFFSET(データ_研究棟施設!$M$5:$M$1048576,0,ROUND(ET$8*24,1)),データ_研究棟施設!$J$5:$J$1048576,OFFSET($G$9,ROW()-ROW($N$9),ET$6-$D$4))&gt;=50,IF(SUMIFS(OFFSET(データ_研究棟施設!$M$5:$M$1048576,0,ROUND(ET$8*24,1)),データ_研究棟施設!$J$5:$J$1048576,OFFSET($G$9,ROW()-ROW($N$9),ET$6-$D$4))&gt;=100*$E87,"×","△"),IF(OR(ET$8&lt;9/24,ET$8&gt;=17/24,ET$110="△"),"△","〇")))</f>
        <v>×</v>
      </c>
      <c r="EU87" s="28" t="str">
        <f ca="1">IF(OR(EU$9="×",EU$110="×"),"×",IF(SUMIFS(OFFSET(データ_研究棟施設!$M$5:$M$1048576,0,ROUND(EU$8*24,1)),データ_研究棟施設!$J$5:$J$1048576,OFFSET($G$9,ROW()-ROW($N$9),EU$6-$D$4))&gt;=50,IF(SUMIFS(OFFSET(データ_研究棟施設!$M$5:$M$1048576,0,ROUND(EU$8*24,1)),データ_研究棟施設!$J$5:$J$1048576,OFFSET($G$9,ROW()-ROW($N$9),EU$6-$D$4))&gt;=100*$E87,"×","△"),IF(OR(EU$8&lt;9/24,EU$8&gt;=17/24,EU$110="△"),"△","〇")))</f>
        <v>×</v>
      </c>
      <c r="EV87" s="29" t="str">
        <f ca="1">IF(OR(EV$9="×",EV$110="×"),"×",IF(SUMIFS(OFFSET(データ_研究棟施設!$M$5:$M$1048576,0,ROUND(EV$8*24,1)),データ_研究棟施設!$J$5:$J$1048576,OFFSET($G$9,ROW()-ROW($N$9),EV$6-$D$4))&gt;=50,IF(SUMIFS(OFFSET(データ_研究棟施設!$M$5:$M$1048576,0,ROUND(EV$8*24,1)),データ_研究棟施設!$J$5:$J$1048576,OFFSET($G$9,ROW()-ROW($N$9),EV$6-$D$4))&gt;=100*$E87,"×","△"),IF(OR(EV$8&lt;9/24,EV$8&gt;=17/24,EV$110="△"),"△","〇")))</f>
        <v>×</v>
      </c>
      <c r="EW87" s="29" t="str">
        <f ca="1">IF(OR(EW$9="×",EW$110="×"),"×",IF(SUMIFS(OFFSET(データ_研究棟施設!$M$5:$M$1048576,0,ROUND(EW$8*24,1)),データ_研究棟施設!$J$5:$J$1048576,OFFSET($G$9,ROW()-ROW($N$9),EW$6-$D$4))&gt;=50,IF(SUMIFS(OFFSET(データ_研究棟施設!$M$5:$M$1048576,0,ROUND(EW$8*24,1)),データ_研究棟施設!$J$5:$J$1048576,OFFSET($G$9,ROW()-ROW($N$9),EW$6-$D$4))&gt;=100*$E87,"×","△"),IF(OR(EW$8&lt;9/24,EW$8&gt;=17/24,EW$110="△"),"△","〇")))</f>
        <v>×</v>
      </c>
      <c r="EX87" s="30" t="str">
        <f ca="1">IF(OR(EX$9="×",EX$110="×"),"×",IF(SUMIFS(OFFSET(データ_研究棟施設!$M$5:$M$1048576,0,ROUND(EX$8*24,1)),データ_研究棟施設!$J$5:$J$1048576,OFFSET($G$9,ROW()-ROW($N$9),EX$6-$D$4))&gt;=50,IF(SUMIFS(OFFSET(データ_研究棟施設!$M$5:$M$1048576,0,ROUND(EX$8*24,1)),データ_研究棟施設!$J$5:$J$1048576,OFFSET($G$9,ROW()-ROW($N$9),EX$6-$D$4))&gt;=100*$E87,"×","△"),IF(OR(EX$8&lt;9/24,EX$8&gt;=17/24,EX$110="△"),"△","〇")))</f>
        <v>×</v>
      </c>
      <c r="EY87" s="29" t="str">
        <f ca="1">IF(OR(EY$9="×",EY$110="×"),"×",IF(SUMIFS(OFFSET(データ_研究棟施設!$M$5:$M$1048576,0,ROUND(EY$8*24,1)),データ_研究棟施設!$J$5:$J$1048576,OFFSET($G$9,ROW()-ROW($N$9),EY$6-$D$4))&gt;=50,IF(SUMIFS(OFFSET(データ_研究棟施設!$M$5:$M$1048576,0,ROUND(EY$8*24,1)),データ_研究棟施設!$J$5:$J$1048576,OFFSET($G$9,ROW()-ROW($N$9),EY$6-$D$4))&gt;=100*$E87,"×","△"),IF(OR(EY$8&lt;9/24,EY$8&gt;=17/24,EY$110="△"),"△","〇")))</f>
        <v>×</v>
      </c>
      <c r="EZ87" s="29" t="str">
        <f ca="1">IF(OR(EZ$9="×",EZ$110="×"),"×",IF(SUMIFS(OFFSET(データ_研究棟施設!$M$5:$M$1048576,0,ROUND(EZ$8*24,1)),データ_研究棟施設!$J$5:$J$1048576,OFFSET($G$9,ROW()-ROW($N$9),EZ$6-$D$4))&gt;=50,IF(SUMIFS(OFFSET(データ_研究棟施設!$M$5:$M$1048576,0,ROUND(EZ$8*24,1)),データ_研究棟施設!$J$5:$J$1048576,OFFSET($G$9,ROW()-ROW($N$9),EZ$6-$D$4))&gt;=100*$E87,"×","△"),IF(OR(EZ$8&lt;9/24,EZ$8&gt;=17/24,EZ$110="△"),"△","〇")))</f>
        <v>×</v>
      </c>
      <c r="FA87" s="37" t="str">
        <f ca="1">IF(OR(FA$9="×",FA$110="×"),"×",IF(SUMIFS(OFFSET(データ_研究棟施設!$M$5:$M$1048576,0,ROUND(FA$8*24,1)),データ_研究棟施設!$J$5:$J$1048576,OFFSET($G$9,ROW()-ROW($N$9),FA$6-$D$4))&gt;=50,IF(SUMIFS(OFFSET(データ_研究棟施設!$M$5:$M$1048576,0,ROUND(FA$8*24,1)),データ_研究棟施設!$J$5:$J$1048576,OFFSET($G$9,ROW()-ROW($N$9),FA$6-$D$4))&gt;=100*$E87,"×","△"),IF(OR(FA$8&lt;9/24,FA$8&gt;=17/24,FA$110="△"),"△","〇")))</f>
        <v>×</v>
      </c>
      <c r="FB87" s="36" t="str">
        <f ca="1">IF(OR(FB$9="×",FB$110="×"),"×",IF(SUMIFS(OFFSET(データ_研究棟施設!$M$5:$M$1048576,0,ROUND(FB$8*24,1)),データ_研究棟施設!$J$5:$J$1048576,OFFSET($G$9,ROW()-ROW($N$9),FB$6-$D$4))&gt;=50,IF(SUMIFS(OFFSET(データ_研究棟施設!$M$5:$M$1048576,0,ROUND(FB$8*24,1)),データ_研究棟施設!$J$5:$J$1048576,OFFSET($G$9,ROW()-ROW($N$9),FB$6-$D$4))&gt;=100*$E87,"×","△"),IF(OR(FB$8&lt;9/24,FB$8&gt;=17/24,FB$110="△"),"△","〇")))</f>
        <v>×</v>
      </c>
      <c r="FC87" s="29" t="str">
        <f ca="1">IF(OR(FC$9="×",FC$110="×"),"×",IF(SUMIFS(OFFSET(データ_研究棟施設!$M$5:$M$1048576,0,ROUND(FC$8*24,1)),データ_研究棟施設!$J$5:$J$1048576,OFFSET($G$9,ROW()-ROW($N$9),FC$6-$D$4))&gt;=50,IF(SUMIFS(OFFSET(データ_研究棟施設!$M$5:$M$1048576,0,ROUND(FC$8*24,1)),データ_研究棟施設!$J$5:$J$1048576,OFFSET($G$9,ROW()-ROW($N$9),FC$6-$D$4))&gt;=100*$E87,"×","△"),IF(OR(FC$8&lt;9/24,FC$8&gt;=17/24,FC$110="△"),"△","〇")))</f>
        <v>×</v>
      </c>
      <c r="FD87" s="29" t="str">
        <f ca="1">IF(OR(FD$9="×",FD$110="×"),"×",IF(SUMIFS(OFFSET(データ_研究棟施設!$M$5:$M$1048576,0,ROUND(FD$8*24,1)),データ_研究棟施設!$J$5:$J$1048576,OFFSET($G$9,ROW()-ROW($N$9),FD$6-$D$4))&gt;=50,IF(SUMIFS(OFFSET(データ_研究棟施設!$M$5:$M$1048576,0,ROUND(FD$8*24,1)),データ_研究棟施設!$J$5:$J$1048576,OFFSET($G$9,ROW()-ROW($N$9),FD$6-$D$4))&gt;=100*$E87,"×","△"),IF(OR(FD$8&lt;9/24,FD$8&gt;=17/24,FD$110="△"),"△","〇")))</f>
        <v>×</v>
      </c>
      <c r="FE87" s="29" t="str">
        <f ca="1">IF(OR(FE$9="×",FE$110="×"),"×",IF(SUMIFS(OFFSET(データ_研究棟施設!$M$5:$M$1048576,0,ROUND(FE$8*24,1)),データ_研究棟施設!$J$5:$J$1048576,OFFSET($G$9,ROW()-ROW($N$9),FE$6-$D$4))&gt;=50,IF(SUMIFS(OFFSET(データ_研究棟施設!$M$5:$M$1048576,0,ROUND(FE$8*24,1)),データ_研究棟施設!$J$5:$J$1048576,OFFSET($G$9,ROW()-ROW($N$9),FE$6-$D$4))&gt;=100*$E87,"×","△"),IF(OR(FE$8&lt;9/24,FE$8&gt;=17/24,FE$110="△"),"△","〇")))</f>
        <v>×</v>
      </c>
      <c r="FF87" s="29" t="str">
        <f ca="1">IF(OR(FF$9="×",FF$110="×"),"×",IF(SUMIFS(OFFSET(データ_研究棟施設!$M$5:$M$1048576,0,ROUND(FF$8*24,1)),データ_研究棟施設!$J$5:$J$1048576,OFFSET($G$9,ROW()-ROW($N$9),FF$6-$D$4))&gt;=50,IF(SUMIFS(OFFSET(データ_研究棟施設!$M$5:$M$1048576,0,ROUND(FF$8*24,1)),データ_研究棟施設!$J$5:$J$1048576,OFFSET($G$9,ROW()-ROW($N$9),FF$6-$D$4))&gt;=100*$E87,"×","△"),IF(OR(FF$8&lt;9/24,FF$8&gt;=17/24,FF$110="△"),"△","〇")))</f>
        <v>×</v>
      </c>
      <c r="FG87" s="29" t="str">
        <f ca="1">IF(OR(FG$9="×",FG$110="×"),"×",IF(SUMIFS(OFFSET(データ_研究棟施設!$M$5:$M$1048576,0,ROUND(FG$8*24,1)),データ_研究棟施設!$J$5:$J$1048576,OFFSET($G$9,ROW()-ROW($N$9),FG$6-$D$4))&gt;=50,IF(SUMIFS(OFFSET(データ_研究棟施設!$M$5:$M$1048576,0,ROUND(FG$8*24,1)),データ_研究棟施設!$J$5:$J$1048576,OFFSET($G$9,ROW()-ROW($N$9),FG$6-$D$4))&gt;=100*$E87,"×","△"),IF(OR(FG$8&lt;9/24,FG$8&gt;=17/24,FG$110="△"),"△","〇")))</f>
        <v>×</v>
      </c>
      <c r="FH87" s="29" t="str">
        <f ca="1">IF(OR(FH$9="×",FH$110="×"),"×",IF(SUMIFS(OFFSET(データ_研究棟施設!$M$5:$M$1048576,0,ROUND(FH$8*24,1)),データ_研究棟施設!$J$5:$J$1048576,OFFSET($G$9,ROW()-ROW($N$9),FH$6-$D$4))&gt;=50,IF(SUMIFS(OFFSET(データ_研究棟施設!$M$5:$M$1048576,0,ROUND(FH$8*24,1)),データ_研究棟施設!$J$5:$J$1048576,OFFSET($G$9,ROW()-ROW($N$9),FH$6-$D$4))&gt;=100*$E87,"×","△"),IF(OR(FH$8&lt;9/24,FH$8&gt;=17/24,FH$110="△"),"△","〇")))</f>
        <v>×</v>
      </c>
      <c r="FI87" s="29" t="str">
        <f ca="1">IF(OR(FI$9="×",FI$110="×"),"×",IF(SUMIFS(OFFSET(データ_研究棟施設!$M$5:$M$1048576,0,ROUND(FI$8*24,1)),データ_研究棟施設!$J$5:$J$1048576,OFFSET($G$9,ROW()-ROW($N$9),FI$6-$D$4))&gt;=50,IF(SUMIFS(OFFSET(データ_研究棟施設!$M$5:$M$1048576,0,ROUND(FI$8*24,1)),データ_研究棟施設!$J$5:$J$1048576,OFFSET($G$9,ROW()-ROW($N$9),FI$6-$D$4))&gt;=100*$E87,"×","△"),IF(OR(FI$8&lt;9/24,FI$8&gt;=17/24,FI$110="△"),"△","〇")))</f>
        <v>×</v>
      </c>
      <c r="FJ87" s="29" t="str">
        <f ca="1">IF(OR(FJ$9="×",FJ$110="×"),"×",IF(SUMIFS(OFFSET(データ_研究棟施設!$M$5:$M$1048576,0,ROUND(FJ$8*24,1)),データ_研究棟施設!$J$5:$J$1048576,OFFSET($G$9,ROW()-ROW($N$9),FJ$6-$D$4))&gt;=50,IF(SUMIFS(OFFSET(データ_研究棟施設!$M$5:$M$1048576,0,ROUND(FJ$8*24,1)),データ_研究棟施設!$J$5:$J$1048576,OFFSET($G$9,ROW()-ROW($N$9),FJ$6-$D$4))&gt;=100*$E87,"×","△"),IF(OR(FJ$8&lt;9/24,FJ$8&gt;=17/24,FJ$110="△"),"△","〇")))</f>
        <v>×</v>
      </c>
      <c r="FK87" s="28" t="str">
        <f ca="1">IF(OR(FK$9="×",FK$110="×"),"×",IF(SUMIFS(OFFSET(データ_研究棟施設!$M$5:$M$1048576,0,ROUND(FK$8*24,1)),データ_研究棟施設!$J$5:$J$1048576,OFFSET($G$9,ROW()-ROW($N$9),FK$6-$D$4))&gt;=50,IF(SUMIFS(OFFSET(データ_研究棟施設!$M$5:$M$1048576,0,ROUND(FK$8*24,1)),データ_研究棟施設!$J$5:$J$1048576,OFFSET($G$9,ROW()-ROW($N$9),FK$6-$D$4))&gt;=100*$E87,"×","△"),IF(OR(FK$8&lt;9/24,FK$8&gt;=17/24,FK$110="△"),"△","〇")))</f>
        <v>×</v>
      </c>
      <c r="FL87" s="29" t="str">
        <f ca="1">IF(OR(FL$9="×",FL$110="×"),"×",IF(SUMIFS(OFFSET(データ_研究棟施設!$M$5:$M$1048576,0,ROUND(FL$8*24,1)),データ_研究棟施設!$J$5:$J$1048576,OFFSET($G$9,ROW()-ROW($N$9),FL$6-$D$4))&gt;=50,IF(SUMIFS(OFFSET(データ_研究棟施設!$M$5:$M$1048576,0,ROUND(FL$8*24,1)),データ_研究棟施設!$J$5:$J$1048576,OFFSET($G$9,ROW()-ROW($N$9),FL$6-$D$4))&gt;=100*$E87,"×","△"),IF(OR(FL$8&lt;9/24,FL$8&gt;=17/24,FL$110="△"),"△","〇")))</f>
        <v>×</v>
      </c>
      <c r="FM87" s="29" t="str">
        <f ca="1">IF(OR(FM$9="×",FM$110="×"),"×",IF(SUMIFS(OFFSET(データ_研究棟施設!$M$5:$M$1048576,0,ROUND(FM$8*24,1)),データ_研究棟施設!$J$5:$J$1048576,OFFSET($G$9,ROW()-ROW($N$9),FM$6-$D$4))&gt;=50,IF(SUMIFS(OFFSET(データ_研究棟施設!$M$5:$M$1048576,0,ROUND(FM$8*24,1)),データ_研究棟施設!$J$5:$J$1048576,OFFSET($G$9,ROW()-ROW($N$9),FM$6-$D$4))&gt;=100*$E87,"×","△"),IF(OR(FM$8&lt;9/24,FM$8&gt;=17/24,FM$110="△"),"△","〇")))</f>
        <v>×</v>
      </c>
      <c r="FN87" s="30" t="str">
        <f ca="1">IF(OR(FN$9="×",FN$110="×"),"×",IF(SUMIFS(OFFSET(データ_研究棟施設!$M$5:$M$1048576,0,ROUND(FN$8*24,1)),データ_研究棟施設!$J$5:$J$1048576,OFFSET($G$9,ROW()-ROW($N$9),FN$6-$D$4))&gt;=50,IF(SUMIFS(OFFSET(データ_研究棟施設!$M$5:$M$1048576,0,ROUND(FN$8*24,1)),データ_研究棟施設!$J$5:$J$1048576,OFFSET($G$9,ROW()-ROW($N$9),FN$6-$D$4))&gt;=100*$E87,"×","△"),IF(OR(FN$8&lt;9/24,FN$8&gt;=17/24,FN$110="△"),"△","〇")))</f>
        <v>×</v>
      </c>
      <c r="FO87" s="29" t="str">
        <f ca="1">IF(OR(FO$9="×",FO$110="×"),"×",IF(SUMIFS(OFFSET(データ_研究棟施設!$M$5:$M$1048576,0,ROUND(FO$8*24,1)),データ_研究棟施設!$J$5:$J$1048576,OFFSET($G$9,ROW()-ROW($N$9),FO$6-$D$4))&gt;=50,IF(SUMIFS(OFFSET(データ_研究棟施設!$M$5:$M$1048576,0,ROUND(FO$8*24,1)),データ_研究棟施設!$J$5:$J$1048576,OFFSET($G$9,ROW()-ROW($N$9),FO$6-$D$4))&gt;=100*$E87,"×","△"),IF(OR(FO$8&lt;9/24,FO$8&gt;=17/24,FO$110="△"),"△","〇")))</f>
        <v>×</v>
      </c>
      <c r="FP87" s="29" t="str">
        <f ca="1">IF(OR(FP$9="×",FP$110="×"),"×",IF(SUMIFS(OFFSET(データ_研究棟施設!$M$5:$M$1048576,0,ROUND(FP$8*24,1)),データ_研究棟施設!$J$5:$J$1048576,OFFSET($G$9,ROW()-ROW($N$9),FP$6-$D$4))&gt;=50,IF(SUMIFS(OFFSET(データ_研究棟施設!$M$5:$M$1048576,0,ROUND(FP$8*24,1)),データ_研究棟施設!$J$5:$J$1048576,OFFSET($G$9,ROW()-ROW($N$9),FP$6-$D$4))&gt;=100*$E87,"×","△"),IF(OR(FP$8&lt;9/24,FP$8&gt;=17/24,FP$110="△"),"△","〇")))</f>
        <v>×</v>
      </c>
      <c r="FQ87" s="29" t="str">
        <f ca="1">IF(OR(FQ$9="×",FQ$110="×"),"×",IF(SUMIFS(OFFSET(データ_研究棟施設!$M$5:$M$1048576,0,ROUND(FQ$8*24,1)),データ_研究棟施設!$J$5:$J$1048576,OFFSET($G$9,ROW()-ROW($N$9),FQ$6-$D$4))&gt;=50,IF(SUMIFS(OFFSET(データ_研究棟施設!$M$5:$M$1048576,0,ROUND(FQ$8*24,1)),データ_研究棟施設!$J$5:$J$1048576,OFFSET($G$9,ROW()-ROW($N$9),FQ$6-$D$4))&gt;=100*$E87,"×","△"),IF(OR(FQ$8&lt;9/24,FQ$8&gt;=17/24,FQ$110="△"),"△","〇")))</f>
        <v>×</v>
      </c>
      <c r="FR87" s="29" t="str">
        <f ca="1">IF(OR(FR$9="×",FR$110="×"),"×",IF(SUMIFS(OFFSET(データ_研究棟施設!$M$5:$M$1048576,0,ROUND(FR$8*24,1)),データ_研究棟施設!$J$5:$J$1048576,OFFSET($G$9,ROW()-ROW($N$9),FR$6-$D$4))&gt;=50,IF(SUMIFS(OFFSET(データ_研究棟施設!$M$5:$M$1048576,0,ROUND(FR$8*24,1)),データ_研究棟施設!$J$5:$J$1048576,OFFSET($G$9,ROW()-ROW($N$9),FR$6-$D$4))&gt;=100*$E87,"×","△"),IF(OR(FR$8&lt;9/24,FR$8&gt;=17/24,FR$110="△"),"△","〇")))</f>
        <v>×</v>
      </c>
      <c r="FS87" s="28" t="str">
        <f ca="1">IF(OR(FS$9="×",FS$110="×"),"×",IF(SUMIFS(OFFSET(データ_研究棟施設!$M$5:$M$1048576,0,ROUND(FS$8*24,1)),データ_研究棟施設!$J$5:$J$1048576,OFFSET($G$9,ROW()-ROW($N$9),FS$6-$D$4))&gt;=50,IF(SUMIFS(OFFSET(データ_研究棟施設!$M$5:$M$1048576,0,ROUND(FS$8*24,1)),データ_研究棟施設!$J$5:$J$1048576,OFFSET($G$9,ROW()-ROW($N$9),FS$6-$D$4))&gt;=100*$E87,"×","△"),IF(OR(FS$8&lt;9/24,FS$8&gt;=17/24,FS$110="△"),"△","〇")))</f>
        <v>×</v>
      </c>
      <c r="FT87" s="29" t="str">
        <f ca="1">IF(OR(FT$9="×",FT$110="×"),"×",IF(SUMIFS(OFFSET(データ_研究棟施設!$M$5:$M$1048576,0,ROUND(FT$8*24,1)),データ_研究棟施設!$J$5:$J$1048576,OFFSET($G$9,ROW()-ROW($N$9),FT$6-$D$4))&gt;=50,IF(SUMIFS(OFFSET(データ_研究棟施設!$M$5:$M$1048576,0,ROUND(FT$8*24,1)),データ_研究棟施設!$J$5:$J$1048576,OFFSET($G$9,ROW()-ROW($N$9),FT$6-$D$4))&gt;=100*$E87,"×","△"),IF(OR(FT$8&lt;9/24,FT$8&gt;=17/24,FT$110="△"),"△","〇")))</f>
        <v>×</v>
      </c>
      <c r="FU87" s="29" t="str">
        <f ca="1">IF(OR(FU$9="×",FU$110="×"),"×",IF(SUMIFS(OFFSET(データ_研究棟施設!$M$5:$M$1048576,0,ROUND(FU$8*24,1)),データ_研究棟施設!$J$5:$J$1048576,OFFSET($G$9,ROW()-ROW($N$9),FU$6-$D$4))&gt;=50,IF(SUMIFS(OFFSET(データ_研究棟施設!$M$5:$M$1048576,0,ROUND(FU$8*24,1)),データ_研究棟施設!$J$5:$J$1048576,OFFSET($G$9,ROW()-ROW($N$9),FU$6-$D$4))&gt;=100*$E87,"×","△"),IF(OR(FU$8&lt;9/24,FU$8&gt;=17/24,FU$110="△"),"△","〇")))</f>
        <v>×</v>
      </c>
      <c r="FV87" s="30" t="str">
        <f ca="1">IF(OR(FV$9="×",FV$110="×"),"×",IF(SUMIFS(OFFSET(データ_研究棟施設!$M$5:$M$1048576,0,ROUND(FV$8*24,1)),データ_研究棟施設!$J$5:$J$1048576,OFFSET($G$9,ROW()-ROW($N$9),FV$6-$D$4))&gt;=50,IF(SUMIFS(OFFSET(データ_研究棟施設!$M$5:$M$1048576,0,ROUND(FV$8*24,1)),データ_研究棟施設!$J$5:$J$1048576,OFFSET($G$9,ROW()-ROW($N$9),FV$6-$D$4))&gt;=100*$E87,"×","△"),IF(OR(FV$8&lt;9/24,FV$8&gt;=17/24,FV$110="△"),"△","〇")))</f>
        <v>×</v>
      </c>
      <c r="FW87" s="29" t="str">
        <f ca="1">IF(OR(FW$9="×",FW$110="×"),"×",IF(SUMIFS(OFFSET(データ_研究棟施設!$M$5:$M$1048576,0,ROUND(FW$8*24,1)),データ_研究棟施設!$J$5:$J$1048576,OFFSET($G$9,ROW()-ROW($N$9),FW$6-$D$4))&gt;=50,IF(SUMIFS(OFFSET(データ_研究棟施設!$M$5:$M$1048576,0,ROUND(FW$8*24,1)),データ_研究棟施設!$J$5:$J$1048576,OFFSET($G$9,ROW()-ROW($N$9),FW$6-$D$4))&gt;=100*$E87,"×","△"),IF(OR(FW$8&lt;9/24,FW$8&gt;=17/24,FW$110="△"),"△","〇")))</f>
        <v>×</v>
      </c>
      <c r="FX87" s="29" t="str">
        <f ca="1">IF(OR(FX$9="×",FX$110="×"),"×",IF(SUMIFS(OFFSET(データ_研究棟施設!$M$5:$M$1048576,0,ROUND(FX$8*24,1)),データ_研究棟施設!$J$5:$J$1048576,OFFSET($G$9,ROW()-ROW($N$9),FX$6-$D$4))&gt;=50,IF(SUMIFS(OFFSET(データ_研究棟施設!$M$5:$M$1048576,0,ROUND(FX$8*24,1)),データ_研究棟施設!$J$5:$J$1048576,OFFSET($G$9,ROW()-ROW($N$9),FX$6-$D$4))&gt;=100*$E87,"×","△"),IF(OR(FX$8&lt;9/24,FX$8&gt;=17/24,FX$110="△"),"△","〇")))</f>
        <v>×</v>
      </c>
      <c r="FY87" s="37" t="str">
        <f ca="1">IF(OR(FY$9="×",FY$110="×"),"×",IF(SUMIFS(OFFSET(データ_研究棟施設!$M$5:$M$1048576,0,ROUND(FY$8*24,1)),データ_研究棟施設!$J$5:$J$1048576,OFFSET($G$9,ROW()-ROW($N$9),FY$6-$D$4))&gt;=50,IF(SUMIFS(OFFSET(データ_研究棟施設!$M$5:$M$1048576,0,ROUND(FY$8*24,1)),データ_研究棟施設!$J$5:$J$1048576,OFFSET($G$9,ROW()-ROW($N$9),FY$6-$D$4))&gt;=100*$E87,"×","△"),IF(OR(FY$8&lt;9/24,FY$8&gt;=17/24,FY$110="△"),"△","〇")))</f>
        <v>×</v>
      </c>
    </row>
    <row r="88" spans="1:181">
      <c r="A88" s="17"/>
      <c r="B88" s="81" t="s">
        <v>442</v>
      </c>
      <c r="C88" s="82"/>
      <c r="D88" s="11" t="s">
        <v>254</v>
      </c>
      <c r="E88" s="10" t="str">
        <f>INDEX(施設情報!$D$1:$D$1000,MATCH(D88,施設情報!$C$1:$C$1000,0))</f>
        <v>1</v>
      </c>
      <c r="F88" s="11" t="s">
        <v>275</v>
      </c>
      <c r="G88" s="8" t="str">
        <f t="shared" si="29"/>
        <v>108-46391</v>
      </c>
      <c r="H88" s="10" t="str">
        <f t="shared" si="30"/>
        <v>108-46392</v>
      </c>
      <c r="I88" s="10" t="str">
        <f t="shared" si="31"/>
        <v>108-46393</v>
      </c>
      <c r="J88" s="10" t="str">
        <f t="shared" si="32"/>
        <v>108-46394</v>
      </c>
      <c r="K88" s="10" t="str">
        <f t="shared" si="33"/>
        <v>108-46395</v>
      </c>
      <c r="L88" s="10" t="str">
        <f t="shared" si="34"/>
        <v>108-46396</v>
      </c>
      <c r="M88" s="10" t="str">
        <f t="shared" si="35"/>
        <v>108-46397</v>
      </c>
      <c r="N88" s="36" t="str">
        <f ca="1">IF(OR(N$9="×",N$110="×"),"×",IF(SUMIFS(OFFSET(データ_研究棟施設!$M$5:$M$1048576,0,ROUND(N$8*24,1)),データ_研究棟施設!$J$5:$J$1048576,OFFSET($G$9,ROW()-ROW($N$9),N$6-$D$4))&gt;=50,IF(SUMIFS(OFFSET(データ_研究棟施設!$M$5:$M$1048576,0,ROUND(N$8*24,1)),データ_研究棟施設!$J$5:$J$1048576,OFFSET($G$9,ROW()-ROW($N$9),N$6-$D$4))&gt;=100*$E88,"×","△"),IF(N$110="△","△","〇")))</f>
        <v>〇</v>
      </c>
      <c r="O88" s="29" t="str">
        <f ca="1">IF(OR(O$9="×",O$110="×"),"×",IF(SUMIFS(OFFSET(データ_研究棟施設!$M$5:$M$1048576,0,ROUND(O$8*24,1)),データ_研究棟施設!$J$5:$J$1048576,OFFSET($G$9,ROW()-ROW($N$9),O$6-$D$4))&gt;=50,IF(SUMIFS(OFFSET(データ_研究棟施設!$M$5:$M$1048576,0,ROUND(O$8*24,1)),データ_研究棟施設!$J$5:$J$1048576,OFFSET($G$9,ROW()-ROW($N$9),O$6-$D$4))&gt;=100*$E88,"×","△"),IF(O$110="△","△","〇")))</f>
        <v>〇</v>
      </c>
      <c r="P88" s="29" t="str">
        <f ca="1">IF(OR(P$9="×",P$110="×"),"×",IF(SUMIFS(OFFSET(データ_研究棟施設!$M$5:$M$1048576,0,ROUND(P$8*24,1)),データ_研究棟施設!$J$5:$J$1048576,OFFSET($G$9,ROW()-ROW($N$9),P$6-$D$4))&gt;=50,IF(SUMIFS(OFFSET(データ_研究棟施設!$M$5:$M$1048576,0,ROUND(P$8*24,1)),データ_研究棟施設!$J$5:$J$1048576,OFFSET($G$9,ROW()-ROW($N$9),P$6-$D$4))&gt;=100*$E88,"×","△"),IF(P$110="△","△","〇")))</f>
        <v>〇</v>
      </c>
      <c r="Q88" s="29" t="str">
        <f ca="1">IF(OR(Q$9="×",Q$110="×"),"×",IF(SUMIFS(OFFSET(データ_研究棟施設!$M$5:$M$1048576,0,ROUND(Q$8*24,1)),データ_研究棟施設!$J$5:$J$1048576,OFFSET($G$9,ROW()-ROW($N$9),Q$6-$D$4))&gt;=50,IF(SUMIFS(OFFSET(データ_研究棟施設!$M$5:$M$1048576,0,ROUND(Q$8*24,1)),データ_研究棟施設!$J$5:$J$1048576,OFFSET($G$9,ROW()-ROW($N$9),Q$6-$D$4))&gt;=100*$E88,"×","△"),IF(Q$110="△","△","〇")))</f>
        <v>〇</v>
      </c>
      <c r="R88" s="29" t="str">
        <f ca="1">IF(OR(R$9="×",R$110="×"),"×",IF(SUMIFS(OFFSET(データ_研究棟施設!$M$5:$M$1048576,0,ROUND(R$8*24,1)),データ_研究棟施設!$J$5:$J$1048576,OFFSET($G$9,ROW()-ROW($N$9),R$6-$D$4))&gt;=50,IF(SUMIFS(OFFSET(データ_研究棟施設!$M$5:$M$1048576,0,ROUND(R$8*24,1)),データ_研究棟施設!$J$5:$J$1048576,OFFSET($G$9,ROW()-ROW($N$9),R$6-$D$4))&gt;=100*$E88,"×","△"),IF(R$110="△","△","〇")))</f>
        <v>〇</v>
      </c>
      <c r="S88" s="29" t="str">
        <f ca="1">IF(OR(S$9="×",S$110="×"),"×",IF(SUMIFS(OFFSET(データ_研究棟施設!$M$5:$M$1048576,0,ROUND(S$8*24,1)),データ_研究棟施設!$J$5:$J$1048576,OFFSET($G$9,ROW()-ROW($N$9),S$6-$D$4))&gt;=50,IF(SUMIFS(OFFSET(データ_研究棟施設!$M$5:$M$1048576,0,ROUND(S$8*24,1)),データ_研究棟施設!$J$5:$J$1048576,OFFSET($G$9,ROW()-ROW($N$9),S$6-$D$4))&gt;=100*$E88,"×","△"),IF(S$110="△","△","〇")))</f>
        <v>〇</v>
      </c>
      <c r="T88" s="29" t="str">
        <f ca="1">IF(OR(T$9="×",T$110="×"),"×",IF(SUMIFS(OFFSET(データ_研究棟施設!$M$5:$M$1048576,0,ROUND(T$8*24,1)),データ_研究棟施設!$J$5:$J$1048576,OFFSET($G$9,ROW()-ROW($N$9),T$6-$D$4))&gt;=50,IF(SUMIFS(OFFSET(データ_研究棟施設!$M$5:$M$1048576,0,ROUND(T$8*24,1)),データ_研究棟施設!$J$5:$J$1048576,OFFSET($G$9,ROW()-ROW($N$9),T$6-$D$4))&gt;=100*$E88,"×","△"),IF(T$110="△","△","〇")))</f>
        <v>〇</v>
      </c>
      <c r="U88" s="29" t="str">
        <f ca="1">IF(OR(U$9="×",U$110="×"),"×",IF(SUMIFS(OFFSET(データ_研究棟施設!$M$5:$M$1048576,0,ROUND(U$8*24,1)),データ_研究棟施設!$J$5:$J$1048576,OFFSET($G$9,ROW()-ROW($N$9),U$6-$D$4))&gt;=50,IF(SUMIFS(OFFSET(データ_研究棟施設!$M$5:$M$1048576,0,ROUND(U$8*24,1)),データ_研究棟施設!$J$5:$J$1048576,OFFSET($G$9,ROW()-ROW($N$9),U$6-$D$4))&gt;=100*$E88,"×","△"),IF(U$110="△","△","〇")))</f>
        <v>×</v>
      </c>
      <c r="V88" s="29" t="str">
        <f ca="1">IF(OR(V$9="×",V$110="×"),"×",IF(SUMIFS(OFFSET(データ_研究棟施設!$M$5:$M$1048576,0,ROUND(V$8*24,1)),データ_研究棟施設!$J$5:$J$1048576,OFFSET($G$9,ROW()-ROW($N$9),V$6-$D$4))&gt;=50,IF(SUMIFS(OFFSET(データ_研究棟施設!$M$5:$M$1048576,0,ROUND(V$8*24,1)),データ_研究棟施設!$J$5:$J$1048576,OFFSET($G$9,ROW()-ROW($N$9),V$6-$D$4))&gt;=100*$E88,"×","△"),IF(V$110="△","△","〇")))</f>
        <v>×</v>
      </c>
      <c r="W88" s="28" t="str">
        <f ca="1">IF(OR(W$9="×",W$110="×"),"×",IF(SUMIFS(OFFSET(データ_研究棟施設!$M$5:$M$1048576,0,ROUND(W$8*24,1)),データ_研究棟施設!$J$5:$J$1048576,OFFSET($G$9,ROW()-ROW($N$9),W$6-$D$4))&gt;=50,IF(SUMIFS(OFFSET(データ_研究棟施設!$M$5:$M$1048576,0,ROUND(W$8*24,1)),データ_研究棟施設!$J$5:$J$1048576,OFFSET($G$9,ROW()-ROW($N$9),W$6-$D$4))&gt;=100*$E88,"×","△"),IF(W$110="△","△","〇")))</f>
        <v>×</v>
      </c>
      <c r="X88" s="29" t="str">
        <f ca="1">IF(OR(X$9="×",X$110="×"),"×",IF(SUMIFS(OFFSET(データ_研究棟施設!$M$5:$M$1048576,0,ROUND(X$8*24,1)),データ_研究棟施設!$J$5:$J$1048576,OFFSET($G$9,ROW()-ROW($N$9),X$6-$D$4))&gt;=50,IF(SUMIFS(OFFSET(データ_研究棟施設!$M$5:$M$1048576,0,ROUND(X$8*24,1)),データ_研究棟施設!$J$5:$J$1048576,OFFSET($G$9,ROW()-ROW($N$9),X$6-$D$4))&gt;=100*$E88,"×","△"),IF(X$110="△","△","〇")))</f>
        <v>×</v>
      </c>
      <c r="Y88" s="29" t="str">
        <f ca="1">IF(OR(Y$9="×",Y$110="×"),"×",IF(SUMIFS(OFFSET(データ_研究棟施設!$M$5:$M$1048576,0,ROUND(Y$8*24,1)),データ_研究棟施設!$J$5:$J$1048576,OFFSET($G$9,ROW()-ROW($N$9),Y$6-$D$4))&gt;=50,IF(SUMIFS(OFFSET(データ_研究棟施設!$M$5:$M$1048576,0,ROUND(Y$8*24,1)),データ_研究棟施設!$J$5:$J$1048576,OFFSET($G$9,ROW()-ROW($N$9),Y$6-$D$4))&gt;=100*$E88,"×","△"),IF(Y$110="△","△","〇")))</f>
        <v>×</v>
      </c>
      <c r="Z88" s="30" t="str">
        <f ca="1">IF(OR(Z$9="×",Z$110="×"),"×",IF(SUMIFS(OFFSET(データ_研究棟施設!$M$5:$M$1048576,0,ROUND(Z$8*24,1)),データ_研究棟施設!$J$5:$J$1048576,OFFSET($G$9,ROW()-ROW($N$9),Z$6-$D$4))&gt;=50,IF(SUMIFS(OFFSET(データ_研究棟施設!$M$5:$M$1048576,0,ROUND(Z$8*24,1)),データ_研究棟施設!$J$5:$J$1048576,OFFSET($G$9,ROW()-ROW($N$9),Z$6-$D$4))&gt;=100*$E88,"×","△"),IF(Z$110="△","△","〇")))</f>
        <v>×</v>
      </c>
      <c r="AA88" s="29" t="str">
        <f ca="1">IF(OR(AA$9="×",AA$110="×"),"×",IF(SUMIFS(OFFSET(データ_研究棟施設!$M$5:$M$1048576,0,ROUND(AA$8*24,1)),データ_研究棟施設!$J$5:$J$1048576,OFFSET($G$9,ROW()-ROW($N$9),AA$6-$D$4))&gt;=50,IF(SUMIFS(OFFSET(データ_研究棟施設!$M$5:$M$1048576,0,ROUND(AA$8*24,1)),データ_研究棟施設!$J$5:$J$1048576,OFFSET($G$9,ROW()-ROW($N$9),AA$6-$D$4))&gt;=100*$E88,"×","△"),IF(AA$110="△","△","〇")))</f>
        <v>×</v>
      </c>
      <c r="AB88" s="29" t="str">
        <f ca="1">IF(OR(AB$9="×",AB$110="×"),"×",IF(SUMIFS(OFFSET(データ_研究棟施設!$M$5:$M$1048576,0,ROUND(AB$8*24,1)),データ_研究棟施設!$J$5:$J$1048576,OFFSET($G$9,ROW()-ROW($N$9),AB$6-$D$4))&gt;=50,IF(SUMIFS(OFFSET(データ_研究棟施設!$M$5:$M$1048576,0,ROUND(AB$8*24,1)),データ_研究棟施設!$J$5:$J$1048576,OFFSET($G$9,ROW()-ROW($N$9),AB$6-$D$4))&gt;=100*$E88,"×","△"),IF(AB$110="△","△","〇")))</f>
        <v>×</v>
      </c>
      <c r="AC88" s="29" t="str">
        <f ca="1">IF(OR(AC$9="×",AC$110="×"),"×",IF(SUMIFS(OFFSET(データ_研究棟施設!$M$5:$M$1048576,0,ROUND(AC$8*24,1)),データ_研究棟施設!$J$5:$J$1048576,OFFSET($G$9,ROW()-ROW($N$9),AC$6-$D$4))&gt;=50,IF(SUMIFS(OFFSET(データ_研究棟施設!$M$5:$M$1048576,0,ROUND(AC$8*24,1)),データ_研究棟施設!$J$5:$J$1048576,OFFSET($G$9,ROW()-ROW($N$9),AC$6-$D$4))&gt;=100*$E88,"×","△"),IF(AC$110="△","△","〇")))</f>
        <v>×</v>
      </c>
      <c r="AD88" s="29" t="str">
        <f ca="1">IF(OR(AD$9="×",AD$110="×"),"×",IF(SUMIFS(OFFSET(データ_研究棟施設!$M$5:$M$1048576,0,ROUND(AD$8*24,1)),データ_研究棟施設!$J$5:$J$1048576,OFFSET($G$9,ROW()-ROW($N$9),AD$6-$D$4))&gt;=50,IF(SUMIFS(OFFSET(データ_研究棟施設!$M$5:$M$1048576,0,ROUND(AD$8*24,1)),データ_研究棟施設!$J$5:$J$1048576,OFFSET($G$9,ROW()-ROW($N$9),AD$6-$D$4))&gt;=100*$E88,"×","△"),IF(AD$110="△","△","〇")))</f>
        <v>×</v>
      </c>
      <c r="AE88" s="28" t="str">
        <f ca="1">IF(OR(AE$9="×",AE$110="×"),"×",IF(SUMIFS(OFFSET(データ_研究棟施設!$M$5:$M$1048576,0,ROUND(AE$8*24,1)),データ_研究棟施設!$J$5:$J$1048576,OFFSET($G$9,ROW()-ROW($N$9),AE$6-$D$4))&gt;=50,IF(SUMIFS(OFFSET(データ_研究棟施設!$M$5:$M$1048576,0,ROUND(AE$8*24,1)),データ_研究棟施設!$J$5:$J$1048576,OFFSET($G$9,ROW()-ROW($N$9),AE$6-$D$4))&gt;=100*$E88,"×","△"),IF(AE$110="△","△","〇")))</f>
        <v>×</v>
      </c>
      <c r="AF88" s="29" t="str">
        <f ca="1">IF(OR(AF$9="×",AF$110="×"),"×",IF(SUMIFS(OFFSET(データ_研究棟施設!$M$5:$M$1048576,0,ROUND(AF$8*24,1)),データ_研究棟施設!$J$5:$J$1048576,OFFSET($G$9,ROW()-ROW($N$9),AF$6-$D$4))&gt;=50,IF(SUMIFS(OFFSET(データ_研究棟施設!$M$5:$M$1048576,0,ROUND(AF$8*24,1)),データ_研究棟施設!$J$5:$J$1048576,OFFSET($G$9,ROW()-ROW($N$9),AF$6-$D$4))&gt;=100*$E88,"×","△"),IF(AF$110="△","△","〇")))</f>
        <v>×</v>
      </c>
      <c r="AG88" s="29" t="str">
        <f ca="1">IF(OR(AG$9="×",AG$110="×"),"×",IF(SUMIFS(OFFSET(データ_研究棟施設!$M$5:$M$1048576,0,ROUND(AG$8*24,1)),データ_研究棟施設!$J$5:$J$1048576,OFFSET($G$9,ROW()-ROW($N$9),AG$6-$D$4))&gt;=50,IF(SUMIFS(OFFSET(データ_研究棟施設!$M$5:$M$1048576,0,ROUND(AG$8*24,1)),データ_研究棟施設!$J$5:$J$1048576,OFFSET($G$9,ROW()-ROW($N$9),AG$6-$D$4))&gt;=100*$E88,"×","△"),IF(AG$110="△","△","〇")))</f>
        <v>×</v>
      </c>
      <c r="AH88" s="30" t="str">
        <f ca="1">IF(OR(AH$9="×",AH$110="×"),"×",IF(SUMIFS(OFFSET(データ_研究棟施設!$M$5:$M$1048576,0,ROUND(AH$8*24,1)),データ_研究棟施設!$J$5:$J$1048576,OFFSET($G$9,ROW()-ROW($N$9),AH$6-$D$4))&gt;=50,IF(SUMIFS(OFFSET(データ_研究棟施設!$M$5:$M$1048576,0,ROUND(AH$8*24,1)),データ_研究棟施設!$J$5:$J$1048576,OFFSET($G$9,ROW()-ROW($N$9),AH$6-$D$4))&gt;=100*$E88,"×","△"),IF(AH$110="△","△","〇")))</f>
        <v>×</v>
      </c>
      <c r="AI88" s="29" t="str">
        <f ca="1">IF(OR(AI$9="×",AI$110="×"),"×",IF(SUMIFS(OFFSET(データ_研究棟施設!$M$5:$M$1048576,0,ROUND(AI$8*24,1)),データ_研究棟施設!$J$5:$J$1048576,OFFSET($G$9,ROW()-ROW($N$9),AI$6-$D$4))&gt;=50,IF(SUMIFS(OFFSET(データ_研究棟施設!$M$5:$M$1048576,0,ROUND(AI$8*24,1)),データ_研究棟施設!$J$5:$J$1048576,OFFSET($G$9,ROW()-ROW($N$9),AI$6-$D$4))&gt;=100*$E88,"×","△"),IF(AI$110="△","△","〇")))</f>
        <v>〇</v>
      </c>
      <c r="AJ88" s="29" t="str">
        <f ca="1">IF(OR(AJ$9="×",AJ$110="×"),"×",IF(SUMIFS(OFFSET(データ_研究棟施設!$M$5:$M$1048576,0,ROUND(AJ$8*24,1)),データ_研究棟施設!$J$5:$J$1048576,OFFSET($G$9,ROW()-ROW($N$9),AJ$6-$D$4))&gt;=50,IF(SUMIFS(OFFSET(データ_研究棟施設!$M$5:$M$1048576,0,ROUND(AJ$8*24,1)),データ_研究棟施設!$J$5:$J$1048576,OFFSET($G$9,ROW()-ROW($N$9),AJ$6-$D$4))&gt;=100*$E88,"×","△"),IF(AJ$110="△","△","〇")))</f>
        <v>〇</v>
      </c>
      <c r="AK88" s="37" t="str">
        <f ca="1">IF(OR(AK$9="×",AK$110="×"),"×",IF(SUMIFS(OFFSET(データ_研究棟施設!$M$5:$M$1048576,0,ROUND(AK$8*24,1)),データ_研究棟施設!$J$5:$J$1048576,OFFSET($G$9,ROW()-ROW($N$9),AK$6-$D$4))&gt;=50,IF(SUMIFS(OFFSET(データ_研究棟施設!$M$5:$M$1048576,0,ROUND(AK$8*24,1)),データ_研究棟施設!$J$5:$J$1048576,OFFSET($G$9,ROW()-ROW($N$9),AK$6-$D$4))&gt;=100*$E88,"×","△"),IF(AK$110="△","△","〇")))</f>
        <v>〇</v>
      </c>
      <c r="AL88" s="36" t="str">
        <f ca="1">IF(OR(AL$9="×",AL$110="×"),"×",IF(SUMIFS(OFFSET(データ_研究棟施設!$M$5:$M$1048576,0,ROUND(AL$8*24,1)),データ_研究棟施設!$J$5:$J$1048576,OFFSET($G$9,ROW()-ROW($N$9),AL$6-$D$4))&gt;=50,IF(SUMIFS(OFFSET(データ_研究棟施設!$M$5:$M$1048576,0,ROUND(AL$8*24,1)),データ_研究棟施設!$J$5:$J$1048576,OFFSET($G$9,ROW()-ROW($N$9),AL$6-$D$4))&gt;=100*$E88,"×","△"),IF(AL$110="△","△","〇")))</f>
        <v>〇</v>
      </c>
      <c r="AM88" s="29" t="str">
        <f ca="1">IF(OR(AM$9="×",AM$110="×"),"×",IF(SUMIFS(OFFSET(データ_研究棟施設!$M$5:$M$1048576,0,ROUND(AM$8*24,1)),データ_研究棟施設!$J$5:$J$1048576,OFFSET($G$9,ROW()-ROW($N$9),AM$6-$D$4))&gt;=50,IF(SUMIFS(OFFSET(データ_研究棟施設!$M$5:$M$1048576,0,ROUND(AM$8*24,1)),データ_研究棟施設!$J$5:$J$1048576,OFFSET($G$9,ROW()-ROW($N$9),AM$6-$D$4))&gt;=100*$E88,"×","△"),IF(AM$110="△","△","〇")))</f>
        <v>〇</v>
      </c>
      <c r="AN88" s="29" t="str">
        <f ca="1">IF(OR(AN$9="×",AN$110="×"),"×",IF(SUMIFS(OFFSET(データ_研究棟施設!$M$5:$M$1048576,0,ROUND(AN$8*24,1)),データ_研究棟施設!$J$5:$J$1048576,OFFSET($G$9,ROW()-ROW($N$9),AN$6-$D$4))&gt;=50,IF(SUMIFS(OFFSET(データ_研究棟施設!$M$5:$M$1048576,0,ROUND(AN$8*24,1)),データ_研究棟施設!$J$5:$J$1048576,OFFSET($G$9,ROW()-ROW($N$9),AN$6-$D$4))&gt;=100*$E88,"×","△"),IF(AN$110="△","△","〇")))</f>
        <v>〇</v>
      </c>
      <c r="AO88" s="29" t="str">
        <f ca="1">IF(OR(AO$9="×",AO$110="×"),"×",IF(SUMIFS(OFFSET(データ_研究棟施設!$M$5:$M$1048576,0,ROUND(AO$8*24,1)),データ_研究棟施設!$J$5:$J$1048576,OFFSET($G$9,ROW()-ROW($N$9),AO$6-$D$4))&gt;=50,IF(SUMIFS(OFFSET(データ_研究棟施設!$M$5:$M$1048576,0,ROUND(AO$8*24,1)),データ_研究棟施設!$J$5:$J$1048576,OFFSET($G$9,ROW()-ROW($N$9),AO$6-$D$4))&gt;=100*$E88,"×","△"),IF(AO$110="△","△","〇")))</f>
        <v>〇</v>
      </c>
      <c r="AP88" s="29" t="str">
        <f ca="1">IF(OR(AP$9="×",AP$110="×"),"×",IF(SUMIFS(OFFSET(データ_研究棟施設!$M$5:$M$1048576,0,ROUND(AP$8*24,1)),データ_研究棟施設!$J$5:$J$1048576,OFFSET($G$9,ROW()-ROW($N$9),AP$6-$D$4))&gt;=50,IF(SUMIFS(OFFSET(データ_研究棟施設!$M$5:$M$1048576,0,ROUND(AP$8*24,1)),データ_研究棟施設!$J$5:$J$1048576,OFFSET($G$9,ROW()-ROW($N$9),AP$6-$D$4))&gt;=100*$E88,"×","△"),IF(AP$110="△","△","〇")))</f>
        <v>〇</v>
      </c>
      <c r="AQ88" s="29" t="str">
        <f ca="1">IF(OR(AQ$9="×",AQ$110="×"),"×",IF(SUMIFS(OFFSET(データ_研究棟施設!$M$5:$M$1048576,0,ROUND(AQ$8*24,1)),データ_研究棟施設!$J$5:$J$1048576,OFFSET($G$9,ROW()-ROW($N$9),AQ$6-$D$4))&gt;=50,IF(SUMIFS(OFFSET(データ_研究棟施設!$M$5:$M$1048576,0,ROUND(AQ$8*24,1)),データ_研究棟施設!$J$5:$J$1048576,OFFSET($G$9,ROW()-ROW($N$9),AQ$6-$D$4))&gt;=100*$E88,"×","△"),IF(AQ$110="△","△","〇")))</f>
        <v>〇</v>
      </c>
      <c r="AR88" s="29" t="str">
        <f ca="1">IF(OR(AR$9="×",AR$110="×"),"×",IF(SUMIFS(OFFSET(データ_研究棟施設!$M$5:$M$1048576,0,ROUND(AR$8*24,1)),データ_研究棟施設!$J$5:$J$1048576,OFFSET($G$9,ROW()-ROW($N$9),AR$6-$D$4))&gt;=50,IF(SUMIFS(OFFSET(データ_研究棟施設!$M$5:$M$1048576,0,ROUND(AR$8*24,1)),データ_研究棟施設!$J$5:$J$1048576,OFFSET($G$9,ROW()-ROW($N$9),AR$6-$D$4))&gt;=100*$E88,"×","△"),IF(AR$110="△","△","〇")))</f>
        <v>〇</v>
      </c>
      <c r="AS88" s="29" t="str">
        <f ca="1">IF(OR(AS$9="×",AS$110="×"),"×",IF(SUMIFS(OFFSET(データ_研究棟施設!$M$5:$M$1048576,0,ROUND(AS$8*24,1)),データ_研究棟施設!$J$5:$J$1048576,OFFSET($G$9,ROW()-ROW($N$9),AS$6-$D$4))&gt;=50,IF(SUMIFS(OFFSET(データ_研究棟施設!$M$5:$M$1048576,0,ROUND(AS$8*24,1)),データ_研究棟施設!$J$5:$J$1048576,OFFSET($G$9,ROW()-ROW($N$9),AS$6-$D$4))&gt;=100*$E88,"×","△"),IF(AS$110="△","△","〇")))</f>
        <v>×</v>
      </c>
      <c r="AT88" s="29" t="str">
        <f ca="1">IF(OR(AT$9="×",AT$110="×"),"×",IF(SUMIFS(OFFSET(データ_研究棟施設!$M$5:$M$1048576,0,ROUND(AT$8*24,1)),データ_研究棟施設!$J$5:$J$1048576,OFFSET($G$9,ROW()-ROW($N$9),AT$6-$D$4))&gt;=50,IF(SUMIFS(OFFSET(データ_研究棟施設!$M$5:$M$1048576,0,ROUND(AT$8*24,1)),データ_研究棟施設!$J$5:$J$1048576,OFFSET($G$9,ROW()-ROW($N$9),AT$6-$D$4))&gt;=100*$E88,"×","△"),IF(AT$110="△","△","〇")))</f>
        <v>×</v>
      </c>
      <c r="AU88" s="28" t="str">
        <f ca="1">IF(OR(AU$9="×",AU$110="×"),"×",IF(SUMIFS(OFFSET(データ_研究棟施設!$M$5:$M$1048576,0,ROUND(AU$8*24,1)),データ_研究棟施設!$J$5:$J$1048576,OFFSET($G$9,ROW()-ROW($N$9),AU$6-$D$4))&gt;=50,IF(SUMIFS(OFFSET(データ_研究棟施設!$M$5:$M$1048576,0,ROUND(AU$8*24,1)),データ_研究棟施設!$J$5:$J$1048576,OFFSET($G$9,ROW()-ROW($N$9),AU$6-$D$4))&gt;=100*$E88,"×","△"),IF(AU$110="△","△","〇")))</f>
        <v>×</v>
      </c>
      <c r="AV88" s="29" t="str">
        <f ca="1">IF(OR(AV$9="×",AV$110="×"),"×",IF(SUMIFS(OFFSET(データ_研究棟施設!$M$5:$M$1048576,0,ROUND(AV$8*24,1)),データ_研究棟施設!$J$5:$J$1048576,OFFSET($G$9,ROW()-ROW($N$9),AV$6-$D$4))&gt;=50,IF(SUMIFS(OFFSET(データ_研究棟施設!$M$5:$M$1048576,0,ROUND(AV$8*24,1)),データ_研究棟施設!$J$5:$J$1048576,OFFSET($G$9,ROW()-ROW($N$9),AV$6-$D$4))&gt;=100*$E88,"×","△"),IF(AV$110="△","△","〇")))</f>
        <v>×</v>
      </c>
      <c r="AW88" s="29" t="str">
        <f ca="1">IF(OR(AW$9="×",AW$110="×"),"×",IF(SUMIFS(OFFSET(データ_研究棟施設!$M$5:$M$1048576,0,ROUND(AW$8*24,1)),データ_研究棟施設!$J$5:$J$1048576,OFFSET($G$9,ROW()-ROW($N$9),AW$6-$D$4))&gt;=50,IF(SUMIFS(OFFSET(データ_研究棟施設!$M$5:$M$1048576,0,ROUND(AW$8*24,1)),データ_研究棟施設!$J$5:$J$1048576,OFFSET($G$9,ROW()-ROW($N$9),AW$6-$D$4))&gt;=100*$E88,"×","△"),IF(AW$110="△","△","〇")))</f>
        <v>×</v>
      </c>
      <c r="AX88" s="30" t="str">
        <f ca="1">IF(OR(AX$9="×",AX$110="×"),"×",IF(SUMIFS(OFFSET(データ_研究棟施設!$M$5:$M$1048576,0,ROUND(AX$8*24,1)),データ_研究棟施設!$J$5:$J$1048576,OFFSET($G$9,ROW()-ROW($N$9),AX$6-$D$4))&gt;=50,IF(SUMIFS(OFFSET(データ_研究棟施設!$M$5:$M$1048576,0,ROUND(AX$8*24,1)),データ_研究棟施設!$J$5:$J$1048576,OFFSET($G$9,ROW()-ROW($N$9),AX$6-$D$4))&gt;=100*$E88,"×","△"),IF(AX$110="△","△","〇")))</f>
        <v>×</v>
      </c>
      <c r="AY88" s="29" t="str">
        <f ca="1">IF(OR(AY$9="×",AY$110="×"),"×",IF(SUMIFS(OFFSET(データ_研究棟施設!$M$5:$M$1048576,0,ROUND(AY$8*24,1)),データ_研究棟施設!$J$5:$J$1048576,OFFSET($G$9,ROW()-ROW($N$9),AY$6-$D$4))&gt;=50,IF(SUMIFS(OFFSET(データ_研究棟施設!$M$5:$M$1048576,0,ROUND(AY$8*24,1)),データ_研究棟施設!$J$5:$J$1048576,OFFSET($G$9,ROW()-ROW($N$9),AY$6-$D$4))&gt;=100*$E88,"×","△"),IF(AY$110="△","△","〇")))</f>
        <v>×</v>
      </c>
      <c r="AZ88" s="29" t="str">
        <f ca="1">IF(OR(AZ$9="×",AZ$110="×"),"×",IF(SUMIFS(OFFSET(データ_研究棟施設!$M$5:$M$1048576,0,ROUND(AZ$8*24,1)),データ_研究棟施設!$J$5:$J$1048576,OFFSET($G$9,ROW()-ROW($N$9),AZ$6-$D$4))&gt;=50,IF(SUMIFS(OFFSET(データ_研究棟施設!$M$5:$M$1048576,0,ROUND(AZ$8*24,1)),データ_研究棟施設!$J$5:$J$1048576,OFFSET($G$9,ROW()-ROW($N$9),AZ$6-$D$4))&gt;=100*$E88,"×","△"),IF(AZ$110="△","△","〇")))</f>
        <v>×</v>
      </c>
      <c r="BA88" s="29" t="str">
        <f ca="1">IF(OR(BA$9="×",BA$110="×"),"×",IF(SUMIFS(OFFSET(データ_研究棟施設!$M$5:$M$1048576,0,ROUND(BA$8*24,1)),データ_研究棟施設!$J$5:$J$1048576,OFFSET($G$9,ROW()-ROW($N$9),BA$6-$D$4))&gt;=50,IF(SUMIFS(OFFSET(データ_研究棟施設!$M$5:$M$1048576,0,ROUND(BA$8*24,1)),データ_研究棟施設!$J$5:$J$1048576,OFFSET($G$9,ROW()-ROW($N$9),BA$6-$D$4))&gt;=100*$E88,"×","△"),IF(BA$110="△","△","〇")))</f>
        <v>×</v>
      </c>
      <c r="BB88" s="29" t="str">
        <f ca="1">IF(OR(BB$9="×",BB$110="×"),"×",IF(SUMIFS(OFFSET(データ_研究棟施設!$M$5:$M$1048576,0,ROUND(BB$8*24,1)),データ_研究棟施設!$J$5:$J$1048576,OFFSET($G$9,ROW()-ROW($N$9),BB$6-$D$4))&gt;=50,IF(SUMIFS(OFFSET(データ_研究棟施設!$M$5:$M$1048576,0,ROUND(BB$8*24,1)),データ_研究棟施設!$J$5:$J$1048576,OFFSET($G$9,ROW()-ROW($N$9),BB$6-$D$4))&gt;=100*$E88,"×","△"),IF(BB$110="△","△","〇")))</f>
        <v>×</v>
      </c>
      <c r="BC88" s="28" t="str">
        <f ca="1">IF(OR(BC$9="×",BC$110="×"),"×",IF(SUMIFS(OFFSET(データ_研究棟施設!$M$5:$M$1048576,0,ROUND(BC$8*24,1)),データ_研究棟施設!$J$5:$J$1048576,OFFSET($G$9,ROW()-ROW($N$9),BC$6-$D$4))&gt;=50,IF(SUMIFS(OFFSET(データ_研究棟施設!$M$5:$M$1048576,0,ROUND(BC$8*24,1)),データ_研究棟施設!$J$5:$J$1048576,OFFSET($G$9,ROW()-ROW($N$9),BC$6-$D$4))&gt;=100*$E88,"×","△"),IF(BC$110="△","△","〇")))</f>
        <v>×</v>
      </c>
      <c r="BD88" s="29" t="str">
        <f ca="1">IF(OR(BD$9="×",BD$110="×"),"×",IF(SUMIFS(OFFSET(データ_研究棟施設!$M$5:$M$1048576,0,ROUND(BD$8*24,1)),データ_研究棟施設!$J$5:$J$1048576,OFFSET($G$9,ROW()-ROW($N$9),BD$6-$D$4))&gt;=50,IF(SUMIFS(OFFSET(データ_研究棟施設!$M$5:$M$1048576,0,ROUND(BD$8*24,1)),データ_研究棟施設!$J$5:$J$1048576,OFFSET($G$9,ROW()-ROW($N$9),BD$6-$D$4))&gt;=100*$E88,"×","△"),IF(BD$110="△","△","〇")))</f>
        <v>×</v>
      </c>
      <c r="BE88" s="29" t="str">
        <f ca="1">IF(OR(BE$9="×",BE$110="×"),"×",IF(SUMIFS(OFFSET(データ_研究棟施設!$M$5:$M$1048576,0,ROUND(BE$8*24,1)),データ_研究棟施設!$J$5:$J$1048576,OFFSET($G$9,ROW()-ROW($N$9),BE$6-$D$4))&gt;=50,IF(SUMIFS(OFFSET(データ_研究棟施設!$M$5:$M$1048576,0,ROUND(BE$8*24,1)),データ_研究棟施設!$J$5:$J$1048576,OFFSET($G$9,ROW()-ROW($N$9),BE$6-$D$4))&gt;=100*$E88,"×","△"),IF(BE$110="△","△","〇")))</f>
        <v>×</v>
      </c>
      <c r="BF88" s="30" t="str">
        <f ca="1">IF(OR(BF$9="×",BF$110="×"),"×",IF(SUMIFS(OFFSET(データ_研究棟施設!$M$5:$M$1048576,0,ROUND(BF$8*24,1)),データ_研究棟施設!$J$5:$J$1048576,OFFSET($G$9,ROW()-ROW($N$9),BF$6-$D$4))&gt;=50,IF(SUMIFS(OFFSET(データ_研究棟施設!$M$5:$M$1048576,0,ROUND(BF$8*24,1)),データ_研究棟施設!$J$5:$J$1048576,OFFSET($G$9,ROW()-ROW($N$9),BF$6-$D$4))&gt;=100*$E88,"×","△"),IF(BF$110="△","△","〇")))</f>
        <v>×</v>
      </c>
      <c r="BG88" s="29" t="str">
        <f ca="1">IF(OR(BG$9="×",BG$110="×"),"×",IF(SUMIFS(OFFSET(データ_研究棟施設!$M$5:$M$1048576,0,ROUND(BG$8*24,1)),データ_研究棟施設!$J$5:$J$1048576,OFFSET($G$9,ROW()-ROW($N$9),BG$6-$D$4))&gt;=50,IF(SUMIFS(OFFSET(データ_研究棟施設!$M$5:$M$1048576,0,ROUND(BG$8*24,1)),データ_研究棟施設!$J$5:$J$1048576,OFFSET($G$9,ROW()-ROW($N$9),BG$6-$D$4))&gt;=100*$E88,"×","△"),IF(BG$110="△","△","〇")))</f>
        <v>〇</v>
      </c>
      <c r="BH88" s="29" t="str">
        <f ca="1">IF(OR(BH$9="×",BH$110="×"),"×",IF(SUMIFS(OFFSET(データ_研究棟施設!$M$5:$M$1048576,0,ROUND(BH$8*24,1)),データ_研究棟施設!$J$5:$J$1048576,OFFSET($G$9,ROW()-ROW($N$9),BH$6-$D$4))&gt;=50,IF(SUMIFS(OFFSET(データ_研究棟施設!$M$5:$M$1048576,0,ROUND(BH$8*24,1)),データ_研究棟施設!$J$5:$J$1048576,OFFSET($G$9,ROW()-ROW($N$9),BH$6-$D$4))&gt;=100*$E88,"×","△"),IF(BH$110="△","△","〇")))</f>
        <v>〇</v>
      </c>
      <c r="BI88" s="37" t="str">
        <f ca="1">IF(OR(BI$9="×",BI$110="×"),"×",IF(SUMIFS(OFFSET(データ_研究棟施設!$M$5:$M$1048576,0,ROUND(BI$8*24,1)),データ_研究棟施設!$J$5:$J$1048576,OFFSET($G$9,ROW()-ROW($N$9),BI$6-$D$4))&gt;=50,IF(SUMIFS(OFFSET(データ_研究棟施設!$M$5:$M$1048576,0,ROUND(BI$8*24,1)),データ_研究棟施設!$J$5:$J$1048576,OFFSET($G$9,ROW()-ROW($N$9),BI$6-$D$4))&gt;=100*$E88,"×","△"),IF(BI$110="△","△","〇")))</f>
        <v>〇</v>
      </c>
      <c r="BJ88" s="36" t="str">
        <f ca="1">IF(OR(BJ$9="×",BJ$110="×"),"×",IF(SUMIFS(OFFSET(データ_研究棟施設!$M$5:$M$1048576,0,ROUND(BJ$8*24,1)),データ_研究棟施設!$J$5:$J$1048576,OFFSET($G$9,ROW()-ROW($N$9),BJ$6-$D$4))&gt;=50,IF(SUMIFS(OFFSET(データ_研究棟施設!$M$5:$M$1048576,0,ROUND(BJ$8*24,1)),データ_研究棟施設!$J$5:$J$1048576,OFFSET($G$9,ROW()-ROW($N$9),BJ$6-$D$4))&gt;=100*$E88,"×","△"),IF(BJ$110="△","△","〇")))</f>
        <v>〇</v>
      </c>
      <c r="BK88" s="29" t="str">
        <f ca="1">IF(OR(BK$9="×",BK$110="×"),"×",IF(SUMIFS(OFFSET(データ_研究棟施設!$M$5:$M$1048576,0,ROUND(BK$8*24,1)),データ_研究棟施設!$J$5:$J$1048576,OFFSET($G$9,ROW()-ROW($N$9),BK$6-$D$4))&gt;=50,IF(SUMIFS(OFFSET(データ_研究棟施設!$M$5:$M$1048576,0,ROUND(BK$8*24,1)),データ_研究棟施設!$J$5:$J$1048576,OFFSET($G$9,ROW()-ROW($N$9),BK$6-$D$4))&gt;=100*$E88,"×","△"),IF(BK$110="△","△","〇")))</f>
        <v>〇</v>
      </c>
      <c r="BL88" s="29" t="str">
        <f ca="1">IF(OR(BL$9="×",BL$110="×"),"×",IF(SUMIFS(OFFSET(データ_研究棟施設!$M$5:$M$1048576,0,ROUND(BL$8*24,1)),データ_研究棟施設!$J$5:$J$1048576,OFFSET($G$9,ROW()-ROW($N$9),BL$6-$D$4))&gt;=50,IF(SUMIFS(OFFSET(データ_研究棟施設!$M$5:$M$1048576,0,ROUND(BL$8*24,1)),データ_研究棟施設!$J$5:$J$1048576,OFFSET($G$9,ROW()-ROW($N$9),BL$6-$D$4))&gt;=100*$E88,"×","△"),IF(BL$110="△","△","〇")))</f>
        <v>〇</v>
      </c>
      <c r="BM88" s="29" t="str">
        <f ca="1">IF(OR(BM$9="×",BM$110="×"),"×",IF(SUMIFS(OFFSET(データ_研究棟施設!$M$5:$M$1048576,0,ROUND(BM$8*24,1)),データ_研究棟施設!$J$5:$J$1048576,OFFSET($G$9,ROW()-ROW($N$9),BM$6-$D$4))&gt;=50,IF(SUMIFS(OFFSET(データ_研究棟施設!$M$5:$M$1048576,0,ROUND(BM$8*24,1)),データ_研究棟施設!$J$5:$J$1048576,OFFSET($G$9,ROW()-ROW($N$9),BM$6-$D$4))&gt;=100*$E88,"×","△"),IF(BM$110="△","△","〇")))</f>
        <v>〇</v>
      </c>
      <c r="BN88" s="29" t="str">
        <f ca="1">IF(OR(BN$9="×",BN$110="×"),"×",IF(SUMIFS(OFFSET(データ_研究棟施設!$M$5:$M$1048576,0,ROUND(BN$8*24,1)),データ_研究棟施設!$J$5:$J$1048576,OFFSET($G$9,ROW()-ROW($N$9),BN$6-$D$4))&gt;=50,IF(SUMIFS(OFFSET(データ_研究棟施設!$M$5:$M$1048576,0,ROUND(BN$8*24,1)),データ_研究棟施設!$J$5:$J$1048576,OFFSET($G$9,ROW()-ROW($N$9),BN$6-$D$4))&gt;=100*$E88,"×","△"),IF(BN$110="△","△","〇")))</f>
        <v>〇</v>
      </c>
      <c r="BO88" s="29" t="str">
        <f ca="1">IF(OR(BO$9="×",BO$110="×"),"×",IF(SUMIFS(OFFSET(データ_研究棟施設!$M$5:$M$1048576,0,ROUND(BO$8*24,1)),データ_研究棟施設!$J$5:$J$1048576,OFFSET($G$9,ROW()-ROW($N$9),BO$6-$D$4))&gt;=50,IF(SUMIFS(OFFSET(データ_研究棟施設!$M$5:$M$1048576,0,ROUND(BO$8*24,1)),データ_研究棟施設!$J$5:$J$1048576,OFFSET($G$9,ROW()-ROW($N$9),BO$6-$D$4))&gt;=100*$E88,"×","△"),IF(BO$110="△","△","〇")))</f>
        <v>〇</v>
      </c>
      <c r="BP88" s="29" t="str">
        <f ca="1">IF(OR(BP$9="×",BP$110="×"),"×",IF(SUMIFS(OFFSET(データ_研究棟施設!$M$5:$M$1048576,0,ROUND(BP$8*24,1)),データ_研究棟施設!$J$5:$J$1048576,OFFSET($G$9,ROW()-ROW($N$9),BP$6-$D$4))&gt;=50,IF(SUMIFS(OFFSET(データ_研究棟施設!$M$5:$M$1048576,0,ROUND(BP$8*24,1)),データ_研究棟施設!$J$5:$J$1048576,OFFSET($G$9,ROW()-ROW($N$9),BP$6-$D$4))&gt;=100*$E88,"×","△"),IF(BP$110="△","△","〇")))</f>
        <v>〇</v>
      </c>
      <c r="BQ88" s="29" t="str">
        <f ca="1">IF(OR(BQ$9="×",BQ$110="×"),"×",IF(SUMIFS(OFFSET(データ_研究棟施設!$M$5:$M$1048576,0,ROUND(BQ$8*24,1)),データ_研究棟施設!$J$5:$J$1048576,OFFSET($G$9,ROW()-ROW($N$9),BQ$6-$D$4))&gt;=50,IF(SUMIFS(OFFSET(データ_研究棟施設!$M$5:$M$1048576,0,ROUND(BQ$8*24,1)),データ_研究棟施設!$J$5:$J$1048576,OFFSET($G$9,ROW()-ROW($N$9),BQ$6-$D$4))&gt;=100*$E88,"×","△"),IF(BQ$110="△","△","〇")))</f>
        <v>×</v>
      </c>
      <c r="BR88" s="29" t="str">
        <f ca="1">IF(OR(BR$9="×",BR$110="×"),"×",IF(SUMIFS(OFFSET(データ_研究棟施設!$M$5:$M$1048576,0,ROUND(BR$8*24,1)),データ_研究棟施設!$J$5:$J$1048576,OFFSET($G$9,ROW()-ROW($N$9),BR$6-$D$4))&gt;=50,IF(SUMIFS(OFFSET(データ_研究棟施設!$M$5:$M$1048576,0,ROUND(BR$8*24,1)),データ_研究棟施設!$J$5:$J$1048576,OFFSET($G$9,ROW()-ROW($N$9),BR$6-$D$4))&gt;=100*$E88,"×","△"),IF(BR$110="△","△","〇")))</f>
        <v>×</v>
      </c>
      <c r="BS88" s="28" t="str">
        <f ca="1">IF(OR(BS$9="×",BS$110="×"),"×",IF(SUMIFS(OFFSET(データ_研究棟施設!$M$5:$M$1048576,0,ROUND(BS$8*24,1)),データ_研究棟施設!$J$5:$J$1048576,OFFSET($G$9,ROW()-ROW($N$9),BS$6-$D$4))&gt;=50,IF(SUMIFS(OFFSET(データ_研究棟施設!$M$5:$M$1048576,0,ROUND(BS$8*24,1)),データ_研究棟施設!$J$5:$J$1048576,OFFSET($G$9,ROW()-ROW($N$9),BS$6-$D$4))&gt;=100*$E88,"×","△"),IF(BS$110="△","△","〇")))</f>
        <v>×</v>
      </c>
      <c r="BT88" s="29" t="str">
        <f ca="1">IF(OR(BT$9="×",BT$110="×"),"×",IF(SUMIFS(OFFSET(データ_研究棟施設!$M$5:$M$1048576,0,ROUND(BT$8*24,1)),データ_研究棟施設!$J$5:$J$1048576,OFFSET($G$9,ROW()-ROW($N$9),BT$6-$D$4))&gt;=50,IF(SUMIFS(OFFSET(データ_研究棟施設!$M$5:$M$1048576,0,ROUND(BT$8*24,1)),データ_研究棟施設!$J$5:$J$1048576,OFFSET($G$9,ROW()-ROW($N$9),BT$6-$D$4))&gt;=100*$E88,"×","△"),IF(BT$110="△","△","〇")))</f>
        <v>×</v>
      </c>
      <c r="BU88" s="29" t="str">
        <f ca="1">IF(OR(BU$9="×",BU$110="×"),"×",IF(SUMIFS(OFFSET(データ_研究棟施設!$M$5:$M$1048576,0,ROUND(BU$8*24,1)),データ_研究棟施設!$J$5:$J$1048576,OFFSET($G$9,ROW()-ROW($N$9),BU$6-$D$4))&gt;=50,IF(SUMIFS(OFFSET(データ_研究棟施設!$M$5:$M$1048576,0,ROUND(BU$8*24,1)),データ_研究棟施設!$J$5:$J$1048576,OFFSET($G$9,ROW()-ROW($N$9),BU$6-$D$4))&gt;=100*$E88,"×","△"),IF(BU$110="△","△","〇")))</f>
        <v>×</v>
      </c>
      <c r="BV88" s="30" t="str">
        <f ca="1">IF(OR(BV$9="×",BV$110="×"),"×",IF(SUMIFS(OFFSET(データ_研究棟施設!$M$5:$M$1048576,0,ROUND(BV$8*24,1)),データ_研究棟施設!$J$5:$J$1048576,OFFSET($G$9,ROW()-ROW($N$9),BV$6-$D$4))&gt;=50,IF(SUMIFS(OFFSET(データ_研究棟施設!$M$5:$M$1048576,0,ROUND(BV$8*24,1)),データ_研究棟施設!$J$5:$J$1048576,OFFSET($G$9,ROW()-ROW($N$9),BV$6-$D$4))&gt;=100*$E88,"×","△"),IF(BV$110="△","△","〇")))</f>
        <v>×</v>
      </c>
      <c r="BW88" s="29" t="str">
        <f ca="1">IF(OR(BW$9="×",BW$110="×"),"×",IF(SUMIFS(OFFSET(データ_研究棟施設!$M$5:$M$1048576,0,ROUND(BW$8*24,1)),データ_研究棟施設!$J$5:$J$1048576,OFFSET($G$9,ROW()-ROW($N$9),BW$6-$D$4))&gt;=50,IF(SUMIFS(OFFSET(データ_研究棟施設!$M$5:$M$1048576,0,ROUND(BW$8*24,1)),データ_研究棟施設!$J$5:$J$1048576,OFFSET($G$9,ROW()-ROW($N$9),BW$6-$D$4))&gt;=100*$E88,"×","△"),IF(BW$110="△","△","〇")))</f>
        <v>×</v>
      </c>
      <c r="BX88" s="29" t="str">
        <f ca="1">IF(OR(BX$9="×",BX$110="×"),"×",IF(SUMIFS(OFFSET(データ_研究棟施設!$M$5:$M$1048576,0,ROUND(BX$8*24,1)),データ_研究棟施設!$J$5:$J$1048576,OFFSET($G$9,ROW()-ROW($N$9),BX$6-$D$4))&gt;=50,IF(SUMIFS(OFFSET(データ_研究棟施設!$M$5:$M$1048576,0,ROUND(BX$8*24,1)),データ_研究棟施設!$J$5:$J$1048576,OFFSET($G$9,ROW()-ROW($N$9),BX$6-$D$4))&gt;=100*$E88,"×","△"),IF(BX$110="△","△","〇")))</f>
        <v>×</v>
      </c>
      <c r="BY88" s="29" t="str">
        <f ca="1">IF(OR(BY$9="×",BY$110="×"),"×",IF(SUMIFS(OFFSET(データ_研究棟施設!$M$5:$M$1048576,0,ROUND(BY$8*24,1)),データ_研究棟施設!$J$5:$J$1048576,OFFSET($G$9,ROW()-ROW($N$9),BY$6-$D$4))&gt;=50,IF(SUMIFS(OFFSET(データ_研究棟施設!$M$5:$M$1048576,0,ROUND(BY$8*24,1)),データ_研究棟施設!$J$5:$J$1048576,OFFSET($G$9,ROW()-ROW($N$9),BY$6-$D$4))&gt;=100*$E88,"×","△"),IF(BY$110="△","△","〇")))</f>
        <v>×</v>
      </c>
      <c r="BZ88" s="29" t="str">
        <f ca="1">IF(OR(BZ$9="×",BZ$110="×"),"×",IF(SUMIFS(OFFSET(データ_研究棟施設!$M$5:$M$1048576,0,ROUND(BZ$8*24,1)),データ_研究棟施設!$J$5:$J$1048576,OFFSET($G$9,ROW()-ROW($N$9),BZ$6-$D$4))&gt;=50,IF(SUMIFS(OFFSET(データ_研究棟施設!$M$5:$M$1048576,0,ROUND(BZ$8*24,1)),データ_研究棟施設!$J$5:$J$1048576,OFFSET($G$9,ROW()-ROW($N$9),BZ$6-$D$4))&gt;=100*$E88,"×","△"),IF(BZ$110="△","△","〇")))</f>
        <v>×</v>
      </c>
      <c r="CA88" s="28" t="str">
        <f ca="1">IF(OR(CA$9="×",CA$110="×"),"×",IF(SUMIFS(OFFSET(データ_研究棟施設!$M$5:$M$1048576,0,ROUND(CA$8*24,1)),データ_研究棟施設!$J$5:$J$1048576,OFFSET($G$9,ROW()-ROW($N$9),CA$6-$D$4))&gt;=50,IF(SUMIFS(OFFSET(データ_研究棟施設!$M$5:$M$1048576,0,ROUND(CA$8*24,1)),データ_研究棟施設!$J$5:$J$1048576,OFFSET($G$9,ROW()-ROW($N$9),CA$6-$D$4))&gt;=100*$E88,"×","△"),IF(CA$110="△","△","〇")))</f>
        <v>×</v>
      </c>
      <c r="CB88" s="29" t="str">
        <f ca="1">IF(OR(CB$9="×",CB$110="×"),"×",IF(SUMIFS(OFFSET(データ_研究棟施設!$M$5:$M$1048576,0,ROUND(CB$8*24,1)),データ_研究棟施設!$J$5:$J$1048576,OFFSET($G$9,ROW()-ROW($N$9),CB$6-$D$4))&gt;=50,IF(SUMIFS(OFFSET(データ_研究棟施設!$M$5:$M$1048576,0,ROUND(CB$8*24,1)),データ_研究棟施設!$J$5:$J$1048576,OFFSET($G$9,ROW()-ROW($N$9),CB$6-$D$4))&gt;=100*$E88,"×","△"),IF(CB$110="△","△","〇")))</f>
        <v>×</v>
      </c>
      <c r="CC88" s="29" t="str">
        <f ca="1">IF(OR(CC$9="×",CC$110="×"),"×",IF(SUMIFS(OFFSET(データ_研究棟施設!$M$5:$M$1048576,0,ROUND(CC$8*24,1)),データ_研究棟施設!$J$5:$J$1048576,OFFSET($G$9,ROW()-ROW($N$9),CC$6-$D$4))&gt;=50,IF(SUMIFS(OFFSET(データ_研究棟施設!$M$5:$M$1048576,0,ROUND(CC$8*24,1)),データ_研究棟施設!$J$5:$J$1048576,OFFSET($G$9,ROW()-ROW($N$9),CC$6-$D$4))&gt;=100*$E88,"×","△"),IF(CC$110="△","△","〇")))</f>
        <v>×</v>
      </c>
      <c r="CD88" s="30" t="str">
        <f ca="1">IF(OR(CD$9="×",CD$110="×"),"×",IF(SUMIFS(OFFSET(データ_研究棟施設!$M$5:$M$1048576,0,ROUND(CD$8*24,1)),データ_研究棟施設!$J$5:$J$1048576,OFFSET($G$9,ROW()-ROW($N$9),CD$6-$D$4))&gt;=50,IF(SUMIFS(OFFSET(データ_研究棟施設!$M$5:$M$1048576,0,ROUND(CD$8*24,1)),データ_研究棟施設!$J$5:$J$1048576,OFFSET($G$9,ROW()-ROW($N$9),CD$6-$D$4))&gt;=100*$E88,"×","△"),IF(CD$110="△","△","〇")))</f>
        <v>×</v>
      </c>
      <c r="CE88" s="29" t="str">
        <f ca="1">IF(OR(CE$9="×",CE$110="×"),"×",IF(SUMIFS(OFFSET(データ_研究棟施設!$M$5:$M$1048576,0,ROUND(CE$8*24,1)),データ_研究棟施設!$J$5:$J$1048576,OFFSET($G$9,ROW()-ROW($N$9),CE$6-$D$4))&gt;=50,IF(SUMIFS(OFFSET(データ_研究棟施設!$M$5:$M$1048576,0,ROUND(CE$8*24,1)),データ_研究棟施設!$J$5:$J$1048576,OFFSET($G$9,ROW()-ROW($N$9),CE$6-$D$4))&gt;=100*$E88,"×","△"),IF(CE$110="△","△","〇")))</f>
        <v>〇</v>
      </c>
      <c r="CF88" s="29" t="str">
        <f ca="1">IF(OR(CF$9="×",CF$110="×"),"×",IF(SUMIFS(OFFSET(データ_研究棟施設!$M$5:$M$1048576,0,ROUND(CF$8*24,1)),データ_研究棟施設!$J$5:$J$1048576,OFFSET($G$9,ROW()-ROW($N$9),CF$6-$D$4))&gt;=50,IF(SUMIFS(OFFSET(データ_研究棟施設!$M$5:$M$1048576,0,ROUND(CF$8*24,1)),データ_研究棟施設!$J$5:$J$1048576,OFFSET($G$9,ROW()-ROW($N$9),CF$6-$D$4))&gt;=100*$E88,"×","△"),IF(CF$110="△","△","〇")))</f>
        <v>〇</v>
      </c>
      <c r="CG88" s="37" t="str">
        <f ca="1">IF(OR(CG$9="×",CG$110="×"),"×",IF(SUMIFS(OFFSET(データ_研究棟施設!$M$5:$M$1048576,0,ROUND(CG$8*24,1)),データ_研究棟施設!$J$5:$J$1048576,OFFSET($G$9,ROW()-ROW($N$9),CG$6-$D$4))&gt;=50,IF(SUMIFS(OFFSET(データ_研究棟施設!$M$5:$M$1048576,0,ROUND(CG$8*24,1)),データ_研究棟施設!$J$5:$J$1048576,OFFSET($G$9,ROW()-ROW($N$9),CG$6-$D$4))&gt;=100*$E88,"×","△"),IF(CG$110="△","△","〇")))</f>
        <v>〇</v>
      </c>
      <c r="CH88" s="36" t="str">
        <f ca="1">IF(OR(CH$9="×",CH$110="×"),"×",IF(SUMIFS(OFFSET(データ_研究棟施設!$M$5:$M$1048576,0,ROUND(CH$8*24,1)),データ_研究棟施設!$J$5:$J$1048576,OFFSET($G$9,ROW()-ROW($N$9),CH$6-$D$4))&gt;=50,IF(SUMIFS(OFFSET(データ_研究棟施設!$M$5:$M$1048576,0,ROUND(CH$8*24,1)),データ_研究棟施設!$J$5:$J$1048576,OFFSET($G$9,ROW()-ROW($N$9),CH$6-$D$4))&gt;=100*$E88,"×","△"),IF(CH$110="△","△","〇")))</f>
        <v>〇</v>
      </c>
      <c r="CI88" s="29" t="str">
        <f ca="1">IF(OR(CI$9="×",CI$110="×"),"×",IF(SUMIFS(OFFSET(データ_研究棟施設!$M$5:$M$1048576,0,ROUND(CI$8*24,1)),データ_研究棟施設!$J$5:$J$1048576,OFFSET($G$9,ROW()-ROW($N$9),CI$6-$D$4))&gt;=50,IF(SUMIFS(OFFSET(データ_研究棟施設!$M$5:$M$1048576,0,ROUND(CI$8*24,1)),データ_研究棟施設!$J$5:$J$1048576,OFFSET($G$9,ROW()-ROW($N$9),CI$6-$D$4))&gt;=100*$E88,"×","△"),IF(CI$110="△","△","〇")))</f>
        <v>〇</v>
      </c>
      <c r="CJ88" s="29" t="str">
        <f ca="1">IF(OR(CJ$9="×",CJ$110="×"),"×",IF(SUMIFS(OFFSET(データ_研究棟施設!$M$5:$M$1048576,0,ROUND(CJ$8*24,1)),データ_研究棟施設!$J$5:$J$1048576,OFFSET($G$9,ROW()-ROW($N$9),CJ$6-$D$4))&gt;=50,IF(SUMIFS(OFFSET(データ_研究棟施設!$M$5:$M$1048576,0,ROUND(CJ$8*24,1)),データ_研究棟施設!$J$5:$J$1048576,OFFSET($G$9,ROW()-ROW($N$9),CJ$6-$D$4))&gt;=100*$E88,"×","△"),IF(CJ$110="△","△","〇")))</f>
        <v>〇</v>
      </c>
      <c r="CK88" s="29" t="str">
        <f ca="1">IF(OR(CK$9="×",CK$110="×"),"×",IF(SUMIFS(OFFSET(データ_研究棟施設!$M$5:$M$1048576,0,ROUND(CK$8*24,1)),データ_研究棟施設!$J$5:$J$1048576,OFFSET($G$9,ROW()-ROW($N$9),CK$6-$D$4))&gt;=50,IF(SUMIFS(OFFSET(データ_研究棟施設!$M$5:$M$1048576,0,ROUND(CK$8*24,1)),データ_研究棟施設!$J$5:$J$1048576,OFFSET($G$9,ROW()-ROW($N$9),CK$6-$D$4))&gt;=100*$E88,"×","△"),IF(CK$110="△","△","〇")))</f>
        <v>〇</v>
      </c>
      <c r="CL88" s="29" t="str">
        <f ca="1">IF(OR(CL$9="×",CL$110="×"),"×",IF(SUMIFS(OFFSET(データ_研究棟施設!$M$5:$M$1048576,0,ROUND(CL$8*24,1)),データ_研究棟施設!$J$5:$J$1048576,OFFSET($G$9,ROW()-ROW($N$9),CL$6-$D$4))&gt;=50,IF(SUMIFS(OFFSET(データ_研究棟施設!$M$5:$M$1048576,0,ROUND(CL$8*24,1)),データ_研究棟施設!$J$5:$J$1048576,OFFSET($G$9,ROW()-ROW($N$9),CL$6-$D$4))&gt;=100*$E88,"×","△"),IF(CL$110="△","△","〇")))</f>
        <v>〇</v>
      </c>
      <c r="CM88" s="29" t="str">
        <f ca="1">IF(OR(CM$9="×",CM$110="×"),"×",IF(SUMIFS(OFFSET(データ_研究棟施設!$M$5:$M$1048576,0,ROUND(CM$8*24,1)),データ_研究棟施設!$J$5:$J$1048576,OFFSET($G$9,ROW()-ROW($N$9),CM$6-$D$4))&gt;=50,IF(SUMIFS(OFFSET(データ_研究棟施設!$M$5:$M$1048576,0,ROUND(CM$8*24,1)),データ_研究棟施設!$J$5:$J$1048576,OFFSET($G$9,ROW()-ROW($N$9),CM$6-$D$4))&gt;=100*$E88,"×","△"),IF(CM$110="△","△","〇")))</f>
        <v>〇</v>
      </c>
      <c r="CN88" s="29" t="str">
        <f ca="1">IF(OR(CN$9="×",CN$110="×"),"×",IF(SUMIFS(OFFSET(データ_研究棟施設!$M$5:$M$1048576,0,ROUND(CN$8*24,1)),データ_研究棟施設!$J$5:$J$1048576,OFFSET($G$9,ROW()-ROW($N$9),CN$6-$D$4))&gt;=50,IF(SUMIFS(OFFSET(データ_研究棟施設!$M$5:$M$1048576,0,ROUND(CN$8*24,1)),データ_研究棟施設!$J$5:$J$1048576,OFFSET($G$9,ROW()-ROW($N$9),CN$6-$D$4))&gt;=100*$E88,"×","△"),IF(CN$110="△","△","〇")))</f>
        <v>〇</v>
      </c>
      <c r="CO88" s="29" t="str">
        <f ca="1">IF(OR(CO$9="×",CO$110="×"),"×",IF(SUMIFS(OFFSET(データ_研究棟施設!$M$5:$M$1048576,0,ROUND(CO$8*24,1)),データ_研究棟施設!$J$5:$J$1048576,OFFSET($G$9,ROW()-ROW($N$9),CO$6-$D$4))&gt;=50,IF(SUMIFS(OFFSET(データ_研究棟施設!$M$5:$M$1048576,0,ROUND(CO$8*24,1)),データ_研究棟施設!$J$5:$J$1048576,OFFSET($G$9,ROW()-ROW($N$9),CO$6-$D$4))&gt;=100*$E88,"×","△"),IF(CO$110="△","△","〇")))</f>
        <v>×</v>
      </c>
      <c r="CP88" s="29" t="str">
        <f ca="1">IF(OR(CP$9="×",CP$110="×"),"×",IF(SUMIFS(OFFSET(データ_研究棟施設!$M$5:$M$1048576,0,ROUND(CP$8*24,1)),データ_研究棟施設!$J$5:$J$1048576,OFFSET($G$9,ROW()-ROW($N$9),CP$6-$D$4))&gt;=50,IF(SUMIFS(OFFSET(データ_研究棟施設!$M$5:$M$1048576,0,ROUND(CP$8*24,1)),データ_研究棟施設!$J$5:$J$1048576,OFFSET($G$9,ROW()-ROW($N$9),CP$6-$D$4))&gt;=100*$E88,"×","△"),IF(CP$110="△","△","〇")))</f>
        <v>×</v>
      </c>
      <c r="CQ88" s="28" t="str">
        <f ca="1">IF(OR(CQ$9="×",CQ$110="×"),"×",IF(SUMIFS(OFFSET(データ_研究棟施設!$M$5:$M$1048576,0,ROUND(CQ$8*24,1)),データ_研究棟施設!$J$5:$J$1048576,OFFSET($G$9,ROW()-ROW($N$9),CQ$6-$D$4))&gt;=50,IF(SUMIFS(OFFSET(データ_研究棟施設!$M$5:$M$1048576,0,ROUND(CQ$8*24,1)),データ_研究棟施設!$J$5:$J$1048576,OFFSET($G$9,ROW()-ROW($N$9),CQ$6-$D$4))&gt;=100*$E88,"×","△"),IF(CQ$110="△","△","〇")))</f>
        <v>×</v>
      </c>
      <c r="CR88" s="29" t="str">
        <f ca="1">IF(OR(CR$9="×",CR$110="×"),"×",IF(SUMIFS(OFFSET(データ_研究棟施設!$M$5:$M$1048576,0,ROUND(CR$8*24,1)),データ_研究棟施設!$J$5:$J$1048576,OFFSET($G$9,ROW()-ROW($N$9),CR$6-$D$4))&gt;=50,IF(SUMIFS(OFFSET(データ_研究棟施設!$M$5:$M$1048576,0,ROUND(CR$8*24,1)),データ_研究棟施設!$J$5:$J$1048576,OFFSET($G$9,ROW()-ROW($N$9),CR$6-$D$4))&gt;=100*$E88,"×","△"),IF(CR$110="△","△","〇")))</f>
        <v>×</v>
      </c>
      <c r="CS88" s="29" t="str">
        <f ca="1">IF(OR(CS$9="×",CS$110="×"),"×",IF(SUMIFS(OFFSET(データ_研究棟施設!$M$5:$M$1048576,0,ROUND(CS$8*24,1)),データ_研究棟施設!$J$5:$J$1048576,OFFSET($G$9,ROW()-ROW($N$9),CS$6-$D$4))&gt;=50,IF(SUMIFS(OFFSET(データ_研究棟施設!$M$5:$M$1048576,0,ROUND(CS$8*24,1)),データ_研究棟施設!$J$5:$J$1048576,OFFSET($G$9,ROW()-ROW($N$9),CS$6-$D$4))&gt;=100*$E88,"×","△"),IF(CS$110="△","△","〇")))</f>
        <v>×</v>
      </c>
      <c r="CT88" s="30" t="str">
        <f ca="1">IF(OR(CT$9="×",CT$110="×"),"×",IF(SUMIFS(OFFSET(データ_研究棟施設!$M$5:$M$1048576,0,ROUND(CT$8*24,1)),データ_研究棟施設!$J$5:$J$1048576,OFFSET($G$9,ROW()-ROW($N$9),CT$6-$D$4))&gt;=50,IF(SUMIFS(OFFSET(データ_研究棟施設!$M$5:$M$1048576,0,ROUND(CT$8*24,1)),データ_研究棟施設!$J$5:$J$1048576,OFFSET($G$9,ROW()-ROW($N$9),CT$6-$D$4))&gt;=100*$E88,"×","△"),IF(CT$110="△","△","〇")))</f>
        <v>×</v>
      </c>
      <c r="CU88" s="29" t="str">
        <f ca="1">IF(OR(CU$9="×",CU$110="×"),"×",IF(SUMIFS(OFFSET(データ_研究棟施設!$M$5:$M$1048576,0,ROUND(CU$8*24,1)),データ_研究棟施設!$J$5:$J$1048576,OFFSET($G$9,ROW()-ROW($N$9),CU$6-$D$4))&gt;=50,IF(SUMIFS(OFFSET(データ_研究棟施設!$M$5:$M$1048576,0,ROUND(CU$8*24,1)),データ_研究棟施設!$J$5:$J$1048576,OFFSET($G$9,ROW()-ROW($N$9),CU$6-$D$4))&gt;=100*$E88,"×","△"),IF(CU$110="△","△","〇")))</f>
        <v>×</v>
      </c>
      <c r="CV88" s="29" t="str">
        <f ca="1">IF(OR(CV$9="×",CV$110="×"),"×",IF(SUMIFS(OFFSET(データ_研究棟施設!$M$5:$M$1048576,0,ROUND(CV$8*24,1)),データ_研究棟施設!$J$5:$J$1048576,OFFSET($G$9,ROW()-ROW($N$9),CV$6-$D$4))&gt;=50,IF(SUMIFS(OFFSET(データ_研究棟施設!$M$5:$M$1048576,0,ROUND(CV$8*24,1)),データ_研究棟施設!$J$5:$J$1048576,OFFSET($G$9,ROW()-ROW($N$9),CV$6-$D$4))&gt;=100*$E88,"×","△"),IF(CV$110="△","△","〇")))</f>
        <v>×</v>
      </c>
      <c r="CW88" s="29" t="str">
        <f ca="1">IF(OR(CW$9="×",CW$110="×"),"×",IF(SUMIFS(OFFSET(データ_研究棟施設!$M$5:$M$1048576,0,ROUND(CW$8*24,1)),データ_研究棟施設!$J$5:$J$1048576,OFFSET($G$9,ROW()-ROW($N$9),CW$6-$D$4))&gt;=50,IF(SUMIFS(OFFSET(データ_研究棟施設!$M$5:$M$1048576,0,ROUND(CW$8*24,1)),データ_研究棟施設!$J$5:$J$1048576,OFFSET($G$9,ROW()-ROW($N$9),CW$6-$D$4))&gt;=100*$E88,"×","△"),IF(CW$110="△","△","〇")))</f>
        <v>×</v>
      </c>
      <c r="CX88" s="29" t="str">
        <f ca="1">IF(OR(CX$9="×",CX$110="×"),"×",IF(SUMIFS(OFFSET(データ_研究棟施設!$M$5:$M$1048576,0,ROUND(CX$8*24,1)),データ_研究棟施設!$J$5:$J$1048576,OFFSET($G$9,ROW()-ROW($N$9),CX$6-$D$4))&gt;=50,IF(SUMIFS(OFFSET(データ_研究棟施設!$M$5:$M$1048576,0,ROUND(CX$8*24,1)),データ_研究棟施設!$J$5:$J$1048576,OFFSET($G$9,ROW()-ROW($N$9),CX$6-$D$4))&gt;=100*$E88,"×","△"),IF(CX$110="△","△","〇")))</f>
        <v>×</v>
      </c>
      <c r="CY88" s="28" t="str">
        <f ca="1">IF(OR(CY$9="×",CY$110="×"),"×",IF(SUMIFS(OFFSET(データ_研究棟施設!$M$5:$M$1048576,0,ROUND(CY$8*24,1)),データ_研究棟施設!$J$5:$J$1048576,OFFSET($G$9,ROW()-ROW($N$9),CY$6-$D$4))&gt;=50,IF(SUMIFS(OFFSET(データ_研究棟施設!$M$5:$M$1048576,0,ROUND(CY$8*24,1)),データ_研究棟施設!$J$5:$J$1048576,OFFSET($G$9,ROW()-ROW($N$9),CY$6-$D$4))&gt;=100*$E88,"×","△"),IF(CY$110="△","△","〇")))</f>
        <v>×</v>
      </c>
      <c r="CZ88" s="29" t="str">
        <f ca="1">IF(OR(CZ$9="×",CZ$110="×"),"×",IF(SUMIFS(OFFSET(データ_研究棟施設!$M$5:$M$1048576,0,ROUND(CZ$8*24,1)),データ_研究棟施設!$J$5:$J$1048576,OFFSET($G$9,ROW()-ROW($N$9),CZ$6-$D$4))&gt;=50,IF(SUMIFS(OFFSET(データ_研究棟施設!$M$5:$M$1048576,0,ROUND(CZ$8*24,1)),データ_研究棟施設!$J$5:$J$1048576,OFFSET($G$9,ROW()-ROW($N$9),CZ$6-$D$4))&gt;=100*$E88,"×","△"),IF(CZ$110="△","△","〇")))</f>
        <v>×</v>
      </c>
      <c r="DA88" s="29" t="str">
        <f ca="1">IF(OR(DA$9="×",DA$110="×"),"×",IF(SUMIFS(OFFSET(データ_研究棟施設!$M$5:$M$1048576,0,ROUND(DA$8*24,1)),データ_研究棟施設!$J$5:$J$1048576,OFFSET($G$9,ROW()-ROW($N$9),DA$6-$D$4))&gt;=50,IF(SUMIFS(OFFSET(データ_研究棟施設!$M$5:$M$1048576,0,ROUND(DA$8*24,1)),データ_研究棟施設!$J$5:$J$1048576,OFFSET($G$9,ROW()-ROW($N$9),DA$6-$D$4))&gt;=100*$E88,"×","△"),IF(DA$110="△","△","〇")))</f>
        <v>×</v>
      </c>
      <c r="DB88" s="30" t="str">
        <f ca="1">IF(OR(DB$9="×",DB$110="×"),"×",IF(SUMIFS(OFFSET(データ_研究棟施設!$M$5:$M$1048576,0,ROUND(DB$8*24,1)),データ_研究棟施設!$J$5:$J$1048576,OFFSET($G$9,ROW()-ROW($N$9),DB$6-$D$4))&gt;=50,IF(SUMIFS(OFFSET(データ_研究棟施設!$M$5:$M$1048576,0,ROUND(DB$8*24,1)),データ_研究棟施設!$J$5:$J$1048576,OFFSET($G$9,ROW()-ROW($N$9),DB$6-$D$4))&gt;=100*$E88,"×","△"),IF(DB$110="△","△","〇")))</f>
        <v>×</v>
      </c>
      <c r="DC88" s="29" t="str">
        <f ca="1">IF(OR(DC$9="×",DC$110="×"),"×",IF(SUMIFS(OFFSET(データ_研究棟施設!$M$5:$M$1048576,0,ROUND(DC$8*24,1)),データ_研究棟施設!$J$5:$J$1048576,OFFSET($G$9,ROW()-ROW($N$9),DC$6-$D$4))&gt;=50,IF(SUMIFS(OFFSET(データ_研究棟施設!$M$5:$M$1048576,0,ROUND(DC$8*24,1)),データ_研究棟施設!$J$5:$J$1048576,OFFSET($G$9,ROW()-ROW($N$9),DC$6-$D$4))&gt;=100*$E88,"×","△"),IF(DC$110="△","△","〇")))</f>
        <v>〇</v>
      </c>
      <c r="DD88" s="29" t="str">
        <f ca="1">IF(OR(DD$9="×",DD$110="×"),"×",IF(SUMIFS(OFFSET(データ_研究棟施設!$M$5:$M$1048576,0,ROUND(DD$8*24,1)),データ_研究棟施設!$J$5:$J$1048576,OFFSET($G$9,ROW()-ROW($N$9),DD$6-$D$4))&gt;=50,IF(SUMIFS(OFFSET(データ_研究棟施設!$M$5:$M$1048576,0,ROUND(DD$8*24,1)),データ_研究棟施設!$J$5:$J$1048576,OFFSET($G$9,ROW()-ROW($N$9),DD$6-$D$4))&gt;=100*$E88,"×","△"),IF(DD$110="△","△","〇")))</f>
        <v>〇</v>
      </c>
      <c r="DE88" s="37" t="str">
        <f ca="1">IF(OR(DE$9="×",DE$110="×"),"×",IF(SUMIFS(OFFSET(データ_研究棟施設!$M$5:$M$1048576,0,ROUND(DE$8*24,1)),データ_研究棟施設!$J$5:$J$1048576,OFFSET($G$9,ROW()-ROW($N$9),DE$6-$D$4))&gt;=50,IF(SUMIFS(OFFSET(データ_研究棟施設!$M$5:$M$1048576,0,ROUND(DE$8*24,1)),データ_研究棟施設!$J$5:$J$1048576,OFFSET($G$9,ROW()-ROW($N$9),DE$6-$D$4))&gt;=100*$E88,"×","△"),IF(DE$110="△","△","〇")))</f>
        <v>〇</v>
      </c>
      <c r="DF88" s="36" t="str">
        <f ca="1">IF(OR(DF$9="×",DF$110="×"),"×",IF(SUMIFS(OFFSET(データ_研究棟施設!$M$5:$M$1048576,0,ROUND(DF$8*24,1)),データ_研究棟施設!$J$5:$J$1048576,OFFSET($G$9,ROW()-ROW($N$9),DF$6-$D$4))&gt;=50,IF(SUMIFS(OFFSET(データ_研究棟施設!$M$5:$M$1048576,0,ROUND(DF$8*24,1)),データ_研究棟施設!$J$5:$J$1048576,OFFSET($G$9,ROW()-ROW($N$9),DF$6-$D$4))&gt;=100*$E88,"×","△"),IF(DF$110="△","△","〇")))</f>
        <v>〇</v>
      </c>
      <c r="DG88" s="29" t="str">
        <f ca="1">IF(OR(DG$9="×",DG$110="×"),"×",IF(SUMIFS(OFFSET(データ_研究棟施設!$M$5:$M$1048576,0,ROUND(DG$8*24,1)),データ_研究棟施設!$J$5:$J$1048576,OFFSET($G$9,ROW()-ROW($N$9),DG$6-$D$4))&gt;=50,IF(SUMIFS(OFFSET(データ_研究棟施設!$M$5:$M$1048576,0,ROUND(DG$8*24,1)),データ_研究棟施設!$J$5:$J$1048576,OFFSET($G$9,ROW()-ROW($N$9),DG$6-$D$4))&gt;=100*$E88,"×","△"),IF(DG$110="△","△","〇")))</f>
        <v>〇</v>
      </c>
      <c r="DH88" s="29" t="str">
        <f ca="1">IF(OR(DH$9="×",DH$110="×"),"×",IF(SUMIFS(OFFSET(データ_研究棟施設!$M$5:$M$1048576,0,ROUND(DH$8*24,1)),データ_研究棟施設!$J$5:$J$1048576,OFFSET($G$9,ROW()-ROW($N$9),DH$6-$D$4))&gt;=50,IF(SUMIFS(OFFSET(データ_研究棟施設!$M$5:$M$1048576,0,ROUND(DH$8*24,1)),データ_研究棟施設!$J$5:$J$1048576,OFFSET($G$9,ROW()-ROW($N$9),DH$6-$D$4))&gt;=100*$E88,"×","△"),IF(DH$110="△","△","〇")))</f>
        <v>〇</v>
      </c>
      <c r="DI88" s="29" t="str">
        <f ca="1">IF(OR(DI$9="×",DI$110="×"),"×",IF(SUMIFS(OFFSET(データ_研究棟施設!$M$5:$M$1048576,0,ROUND(DI$8*24,1)),データ_研究棟施設!$J$5:$J$1048576,OFFSET($G$9,ROW()-ROW($N$9),DI$6-$D$4))&gt;=50,IF(SUMIFS(OFFSET(データ_研究棟施設!$M$5:$M$1048576,0,ROUND(DI$8*24,1)),データ_研究棟施設!$J$5:$J$1048576,OFFSET($G$9,ROW()-ROW($N$9),DI$6-$D$4))&gt;=100*$E88,"×","△"),IF(DI$110="△","△","〇")))</f>
        <v>〇</v>
      </c>
      <c r="DJ88" s="29" t="str">
        <f ca="1">IF(OR(DJ$9="×",DJ$110="×"),"×",IF(SUMIFS(OFFSET(データ_研究棟施設!$M$5:$M$1048576,0,ROUND(DJ$8*24,1)),データ_研究棟施設!$J$5:$J$1048576,OFFSET($G$9,ROW()-ROW($N$9),DJ$6-$D$4))&gt;=50,IF(SUMIFS(OFFSET(データ_研究棟施設!$M$5:$M$1048576,0,ROUND(DJ$8*24,1)),データ_研究棟施設!$J$5:$J$1048576,OFFSET($G$9,ROW()-ROW($N$9),DJ$6-$D$4))&gt;=100*$E88,"×","△"),IF(DJ$110="△","△","〇")))</f>
        <v>〇</v>
      </c>
      <c r="DK88" s="29" t="str">
        <f ca="1">IF(OR(DK$9="×",DK$110="×"),"×",IF(SUMIFS(OFFSET(データ_研究棟施設!$M$5:$M$1048576,0,ROUND(DK$8*24,1)),データ_研究棟施設!$J$5:$J$1048576,OFFSET($G$9,ROW()-ROW($N$9),DK$6-$D$4))&gt;=50,IF(SUMIFS(OFFSET(データ_研究棟施設!$M$5:$M$1048576,0,ROUND(DK$8*24,1)),データ_研究棟施設!$J$5:$J$1048576,OFFSET($G$9,ROW()-ROW($N$9),DK$6-$D$4))&gt;=100*$E88,"×","△"),IF(DK$110="△","△","〇")))</f>
        <v>〇</v>
      </c>
      <c r="DL88" s="29" t="str">
        <f ca="1">IF(OR(DL$9="×",DL$110="×"),"×",IF(SUMIFS(OFFSET(データ_研究棟施設!$M$5:$M$1048576,0,ROUND(DL$8*24,1)),データ_研究棟施設!$J$5:$J$1048576,OFFSET($G$9,ROW()-ROW($N$9),DL$6-$D$4))&gt;=50,IF(SUMIFS(OFFSET(データ_研究棟施設!$M$5:$M$1048576,0,ROUND(DL$8*24,1)),データ_研究棟施設!$J$5:$J$1048576,OFFSET($G$9,ROW()-ROW($N$9),DL$6-$D$4))&gt;=100*$E88,"×","△"),IF(DL$110="△","△","〇")))</f>
        <v>〇</v>
      </c>
      <c r="DM88" s="29" t="str">
        <f ca="1">IF(OR(DM$9="×",DM$110="×"),"×",IF(SUMIFS(OFFSET(データ_研究棟施設!$M$5:$M$1048576,0,ROUND(DM$8*24,1)),データ_研究棟施設!$J$5:$J$1048576,OFFSET($G$9,ROW()-ROW($N$9),DM$6-$D$4))&gt;=50,IF(SUMIFS(OFFSET(データ_研究棟施設!$M$5:$M$1048576,0,ROUND(DM$8*24,1)),データ_研究棟施設!$J$5:$J$1048576,OFFSET($G$9,ROW()-ROW($N$9),DM$6-$D$4))&gt;=100*$E88,"×","△"),IF(DM$110="△","△","〇")))</f>
        <v>×</v>
      </c>
      <c r="DN88" s="29" t="str">
        <f ca="1">IF(OR(DN$9="×",DN$110="×"),"×",IF(SUMIFS(OFFSET(データ_研究棟施設!$M$5:$M$1048576,0,ROUND(DN$8*24,1)),データ_研究棟施設!$J$5:$J$1048576,OFFSET($G$9,ROW()-ROW($N$9),DN$6-$D$4))&gt;=50,IF(SUMIFS(OFFSET(データ_研究棟施設!$M$5:$M$1048576,0,ROUND(DN$8*24,1)),データ_研究棟施設!$J$5:$J$1048576,OFFSET($G$9,ROW()-ROW($N$9),DN$6-$D$4))&gt;=100*$E88,"×","△"),IF(DN$110="△","△","〇")))</f>
        <v>×</v>
      </c>
      <c r="DO88" s="28" t="str">
        <f ca="1">IF(OR(DO$9="×",DO$110="×"),"×",IF(SUMIFS(OFFSET(データ_研究棟施設!$M$5:$M$1048576,0,ROUND(DO$8*24,1)),データ_研究棟施設!$J$5:$J$1048576,OFFSET($G$9,ROW()-ROW($N$9),DO$6-$D$4))&gt;=50,IF(SUMIFS(OFFSET(データ_研究棟施設!$M$5:$M$1048576,0,ROUND(DO$8*24,1)),データ_研究棟施設!$J$5:$J$1048576,OFFSET($G$9,ROW()-ROW($N$9),DO$6-$D$4))&gt;=100*$E88,"×","△"),IF(DO$110="△","△","〇")))</f>
        <v>×</v>
      </c>
      <c r="DP88" s="29" t="str">
        <f ca="1">IF(OR(DP$9="×",DP$110="×"),"×",IF(SUMIFS(OFFSET(データ_研究棟施設!$M$5:$M$1048576,0,ROUND(DP$8*24,1)),データ_研究棟施設!$J$5:$J$1048576,OFFSET($G$9,ROW()-ROW($N$9),DP$6-$D$4))&gt;=50,IF(SUMIFS(OFFSET(データ_研究棟施設!$M$5:$M$1048576,0,ROUND(DP$8*24,1)),データ_研究棟施設!$J$5:$J$1048576,OFFSET($G$9,ROW()-ROW($N$9),DP$6-$D$4))&gt;=100*$E88,"×","△"),IF(DP$110="△","△","〇")))</f>
        <v>×</v>
      </c>
      <c r="DQ88" s="29" t="str">
        <f ca="1">IF(OR(DQ$9="×",DQ$110="×"),"×",IF(SUMIFS(OFFSET(データ_研究棟施設!$M$5:$M$1048576,0,ROUND(DQ$8*24,1)),データ_研究棟施設!$J$5:$J$1048576,OFFSET($G$9,ROW()-ROW($N$9),DQ$6-$D$4))&gt;=50,IF(SUMIFS(OFFSET(データ_研究棟施設!$M$5:$M$1048576,0,ROUND(DQ$8*24,1)),データ_研究棟施設!$J$5:$J$1048576,OFFSET($G$9,ROW()-ROW($N$9),DQ$6-$D$4))&gt;=100*$E88,"×","△"),IF(DQ$110="△","△","〇")))</f>
        <v>×</v>
      </c>
      <c r="DR88" s="30" t="str">
        <f ca="1">IF(OR(DR$9="×",DR$110="×"),"×",IF(SUMIFS(OFFSET(データ_研究棟施設!$M$5:$M$1048576,0,ROUND(DR$8*24,1)),データ_研究棟施設!$J$5:$J$1048576,OFFSET($G$9,ROW()-ROW($N$9),DR$6-$D$4))&gt;=50,IF(SUMIFS(OFFSET(データ_研究棟施設!$M$5:$M$1048576,0,ROUND(DR$8*24,1)),データ_研究棟施設!$J$5:$J$1048576,OFFSET($G$9,ROW()-ROW($N$9),DR$6-$D$4))&gt;=100*$E88,"×","△"),IF(DR$110="△","△","〇")))</f>
        <v>×</v>
      </c>
      <c r="DS88" s="29" t="str">
        <f ca="1">IF(OR(DS$9="×",DS$110="×"),"×",IF(SUMIFS(OFFSET(データ_研究棟施設!$M$5:$M$1048576,0,ROUND(DS$8*24,1)),データ_研究棟施設!$J$5:$J$1048576,OFFSET($G$9,ROW()-ROW($N$9),DS$6-$D$4))&gt;=50,IF(SUMIFS(OFFSET(データ_研究棟施設!$M$5:$M$1048576,0,ROUND(DS$8*24,1)),データ_研究棟施設!$J$5:$J$1048576,OFFSET($G$9,ROW()-ROW($N$9),DS$6-$D$4))&gt;=100*$E88,"×","△"),IF(DS$110="△","△","〇")))</f>
        <v>×</v>
      </c>
      <c r="DT88" s="29" t="str">
        <f ca="1">IF(OR(DT$9="×",DT$110="×"),"×",IF(SUMIFS(OFFSET(データ_研究棟施設!$M$5:$M$1048576,0,ROUND(DT$8*24,1)),データ_研究棟施設!$J$5:$J$1048576,OFFSET($G$9,ROW()-ROW($N$9),DT$6-$D$4))&gt;=50,IF(SUMIFS(OFFSET(データ_研究棟施設!$M$5:$M$1048576,0,ROUND(DT$8*24,1)),データ_研究棟施設!$J$5:$J$1048576,OFFSET($G$9,ROW()-ROW($N$9),DT$6-$D$4))&gt;=100*$E88,"×","△"),IF(DT$110="△","△","〇")))</f>
        <v>×</v>
      </c>
      <c r="DU88" s="29" t="str">
        <f ca="1">IF(OR(DU$9="×",DU$110="×"),"×",IF(SUMIFS(OFFSET(データ_研究棟施設!$M$5:$M$1048576,0,ROUND(DU$8*24,1)),データ_研究棟施設!$J$5:$J$1048576,OFFSET($G$9,ROW()-ROW($N$9),DU$6-$D$4))&gt;=50,IF(SUMIFS(OFFSET(データ_研究棟施設!$M$5:$M$1048576,0,ROUND(DU$8*24,1)),データ_研究棟施設!$J$5:$J$1048576,OFFSET($G$9,ROW()-ROW($N$9),DU$6-$D$4))&gt;=100*$E88,"×","△"),IF(DU$110="△","△","〇")))</f>
        <v>×</v>
      </c>
      <c r="DV88" s="29" t="str">
        <f ca="1">IF(OR(DV$9="×",DV$110="×"),"×",IF(SUMIFS(OFFSET(データ_研究棟施設!$M$5:$M$1048576,0,ROUND(DV$8*24,1)),データ_研究棟施設!$J$5:$J$1048576,OFFSET($G$9,ROW()-ROW($N$9),DV$6-$D$4))&gt;=50,IF(SUMIFS(OFFSET(データ_研究棟施設!$M$5:$M$1048576,0,ROUND(DV$8*24,1)),データ_研究棟施設!$J$5:$J$1048576,OFFSET($G$9,ROW()-ROW($N$9),DV$6-$D$4))&gt;=100*$E88,"×","△"),IF(DV$110="△","△","〇")))</f>
        <v>×</v>
      </c>
      <c r="DW88" s="28" t="str">
        <f ca="1">IF(OR(DW$9="×",DW$110="×"),"×",IF(SUMIFS(OFFSET(データ_研究棟施設!$M$5:$M$1048576,0,ROUND(DW$8*24,1)),データ_研究棟施設!$J$5:$J$1048576,OFFSET($G$9,ROW()-ROW($N$9),DW$6-$D$4))&gt;=50,IF(SUMIFS(OFFSET(データ_研究棟施設!$M$5:$M$1048576,0,ROUND(DW$8*24,1)),データ_研究棟施設!$J$5:$J$1048576,OFFSET($G$9,ROW()-ROW($N$9),DW$6-$D$4))&gt;=100*$E88,"×","△"),IF(DW$110="△","△","〇")))</f>
        <v>×</v>
      </c>
      <c r="DX88" s="29" t="str">
        <f ca="1">IF(OR(DX$9="×",DX$110="×"),"×",IF(SUMIFS(OFFSET(データ_研究棟施設!$M$5:$M$1048576,0,ROUND(DX$8*24,1)),データ_研究棟施設!$J$5:$J$1048576,OFFSET($G$9,ROW()-ROW($N$9),DX$6-$D$4))&gt;=50,IF(SUMIFS(OFFSET(データ_研究棟施設!$M$5:$M$1048576,0,ROUND(DX$8*24,1)),データ_研究棟施設!$J$5:$J$1048576,OFFSET($G$9,ROW()-ROW($N$9),DX$6-$D$4))&gt;=100*$E88,"×","△"),IF(DX$110="△","△","〇")))</f>
        <v>×</v>
      </c>
      <c r="DY88" s="29" t="str">
        <f ca="1">IF(OR(DY$9="×",DY$110="×"),"×",IF(SUMIFS(OFFSET(データ_研究棟施設!$M$5:$M$1048576,0,ROUND(DY$8*24,1)),データ_研究棟施設!$J$5:$J$1048576,OFFSET($G$9,ROW()-ROW($N$9),DY$6-$D$4))&gt;=50,IF(SUMIFS(OFFSET(データ_研究棟施設!$M$5:$M$1048576,0,ROUND(DY$8*24,1)),データ_研究棟施設!$J$5:$J$1048576,OFFSET($G$9,ROW()-ROW($N$9),DY$6-$D$4))&gt;=100*$E88,"×","△"),IF(DY$110="△","△","〇")))</f>
        <v>×</v>
      </c>
      <c r="DZ88" s="30" t="str">
        <f ca="1">IF(OR(DZ$9="×",DZ$110="×"),"×",IF(SUMIFS(OFFSET(データ_研究棟施設!$M$5:$M$1048576,0,ROUND(DZ$8*24,1)),データ_研究棟施設!$J$5:$J$1048576,OFFSET($G$9,ROW()-ROW($N$9),DZ$6-$D$4))&gt;=50,IF(SUMIFS(OFFSET(データ_研究棟施設!$M$5:$M$1048576,0,ROUND(DZ$8*24,1)),データ_研究棟施設!$J$5:$J$1048576,OFFSET($G$9,ROW()-ROW($N$9),DZ$6-$D$4))&gt;=100*$E88,"×","△"),IF(DZ$110="△","△","〇")))</f>
        <v>×</v>
      </c>
      <c r="EA88" s="29" t="str">
        <f ca="1">IF(OR(EA$9="×",EA$110="×"),"×",IF(SUMIFS(OFFSET(データ_研究棟施設!$M$5:$M$1048576,0,ROUND(EA$8*24,1)),データ_研究棟施設!$J$5:$J$1048576,OFFSET($G$9,ROW()-ROW($N$9),EA$6-$D$4))&gt;=50,IF(SUMIFS(OFFSET(データ_研究棟施設!$M$5:$M$1048576,0,ROUND(EA$8*24,1)),データ_研究棟施設!$J$5:$J$1048576,OFFSET($G$9,ROW()-ROW($N$9),EA$6-$D$4))&gt;=100*$E88,"×","△"),IF(EA$110="△","△","〇")))</f>
        <v>〇</v>
      </c>
      <c r="EB88" s="29" t="str">
        <f ca="1">IF(OR(EB$9="×",EB$110="×"),"×",IF(SUMIFS(OFFSET(データ_研究棟施設!$M$5:$M$1048576,0,ROUND(EB$8*24,1)),データ_研究棟施設!$J$5:$J$1048576,OFFSET($G$9,ROW()-ROW($N$9),EB$6-$D$4))&gt;=50,IF(SUMIFS(OFFSET(データ_研究棟施設!$M$5:$M$1048576,0,ROUND(EB$8*24,1)),データ_研究棟施設!$J$5:$J$1048576,OFFSET($G$9,ROW()-ROW($N$9),EB$6-$D$4))&gt;=100*$E88,"×","△"),IF(EB$110="△","△","〇")))</f>
        <v>〇</v>
      </c>
      <c r="EC88" s="37" t="str">
        <f ca="1">IF(OR(EC$9="×",EC$110="×"),"×",IF(SUMIFS(OFFSET(データ_研究棟施設!$M$5:$M$1048576,0,ROUND(EC$8*24,1)),データ_研究棟施設!$J$5:$J$1048576,OFFSET($G$9,ROW()-ROW($N$9),EC$6-$D$4))&gt;=50,IF(SUMIFS(OFFSET(データ_研究棟施設!$M$5:$M$1048576,0,ROUND(EC$8*24,1)),データ_研究棟施設!$J$5:$J$1048576,OFFSET($G$9,ROW()-ROW($N$9),EC$6-$D$4))&gt;=100*$E88,"×","△"),IF(EC$110="△","△","〇")))</f>
        <v>〇</v>
      </c>
      <c r="ED88" s="36" t="str">
        <f ca="1">IF(OR(ED$9="×",ED$110="×"),"×",IF(SUMIFS(OFFSET(データ_研究棟施設!$M$5:$M$1048576,0,ROUND(ED$8*24,1)),データ_研究棟施設!$J$5:$J$1048576,OFFSET($G$9,ROW()-ROW($N$9),ED$6-$D$4))&gt;=50,IF(SUMIFS(OFFSET(データ_研究棟施設!$M$5:$M$1048576,0,ROUND(ED$8*24,1)),データ_研究棟施設!$J$5:$J$1048576,OFFSET($G$9,ROW()-ROW($N$9),ED$6-$D$4))&gt;=100*$E88,"×","△"),IF(ED$110="△","△","〇")))</f>
        <v>×</v>
      </c>
      <c r="EE88" s="29" t="str">
        <f ca="1">IF(OR(EE$9="×",EE$110="×"),"×",IF(SUMIFS(OFFSET(データ_研究棟施設!$M$5:$M$1048576,0,ROUND(EE$8*24,1)),データ_研究棟施設!$J$5:$J$1048576,OFFSET($G$9,ROW()-ROW($N$9),EE$6-$D$4))&gt;=50,IF(SUMIFS(OFFSET(データ_研究棟施設!$M$5:$M$1048576,0,ROUND(EE$8*24,1)),データ_研究棟施設!$J$5:$J$1048576,OFFSET($G$9,ROW()-ROW($N$9),EE$6-$D$4))&gt;=100*$E88,"×","△"),IF(EE$110="△","△","〇")))</f>
        <v>×</v>
      </c>
      <c r="EF88" s="29" t="str">
        <f ca="1">IF(OR(EF$9="×",EF$110="×"),"×",IF(SUMIFS(OFFSET(データ_研究棟施設!$M$5:$M$1048576,0,ROUND(EF$8*24,1)),データ_研究棟施設!$J$5:$J$1048576,OFFSET($G$9,ROW()-ROW($N$9),EF$6-$D$4))&gt;=50,IF(SUMIFS(OFFSET(データ_研究棟施設!$M$5:$M$1048576,0,ROUND(EF$8*24,1)),データ_研究棟施設!$J$5:$J$1048576,OFFSET($G$9,ROW()-ROW($N$9),EF$6-$D$4))&gt;=100*$E88,"×","△"),IF(EF$110="△","△","〇")))</f>
        <v>×</v>
      </c>
      <c r="EG88" s="29" t="str">
        <f ca="1">IF(OR(EG$9="×",EG$110="×"),"×",IF(SUMIFS(OFFSET(データ_研究棟施設!$M$5:$M$1048576,0,ROUND(EG$8*24,1)),データ_研究棟施設!$J$5:$J$1048576,OFFSET($G$9,ROW()-ROW($N$9),EG$6-$D$4))&gt;=50,IF(SUMIFS(OFFSET(データ_研究棟施設!$M$5:$M$1048576,0,ROUND(EG$8*24,1)),データ_研究棟施設!$J$5:$J$1048576,OFFSET($G$9,ROW()-ROW($N$9),EG$6-$D$4))&gt;=100*$E88,"×","△"),IF(EG$110="△","△","〇")))</f>
        <v>×</v>
      </c>
      <c r="EH88" s="29" t="str">
        <f ca="1">IF(OR(EH$9="×",EH$110="×"),"×",IF(SUMIFS(OFFSET(データ_研究棟施設!$M$5:$M$1048576,0,ROUND(EH$8*24,1)),データ_研究棟施設!$J$5:$J$1048576,OFFSET($G$9,ROW()-ROW($N$9),EH$6-$D$4))&gt;=50,IF(SUMIFS(OFFSET(データ_研究棟施設!$M$5:$M$1048576,0,ROUND(EH$8*24,1)),データ_研究棟施設!$J$5:$J$1048576,OFFSET($G$9,ROW()-ROW($N$9),EH$6-$D$4))&gt;=100*$E88,"×","△"),IF(EH$110="△","△","〇")))</f>
        <v>×</v>
      </c>
      <c r="EI88" s="29" t="str">
        <f ca="1">IF(OR(EI$9="×",EI$110="×"),"×",IF(SUMIFS(OFFSET(データ_研究棟施設!$M$5:$M$1048576,0,ROUND(EI$8*24,1)),データ_研究棟施設!$J$5:$J$1048576,OFFSET($G$9,ROW()-ROW($N$9),EI$6-$D$4))&gt;=50,IF(SUMIFS(OFFSET(データ_研究棟施設!$M$5:$M$1048576,0,ROUND(EI$8*24,1)),データ_研究棟施設!$J$5:$J$1048576,OFFSET($G$9,ROW()-ROW($N$9),EI$6-$D$4))&gt;=100*$E88,"×","△"),IF(EI$110="△","△","〇")))</f>
        <v>×</v>
      </c>
      <c r="EJ88" s="29" t="str">
        <f ca="1">IF(OR(EJ$9="×",EJ$110="×"),"×",IF(SUMIFS(OFFSET(データ_研究棟施設!$M$5:$M$1048576,0,ROUND(EJ$8*24,1)),データ_研究棟施設!$J$5:$J$1048576,OFFSET($G$9,ROW()-ROW($N$9),EJ$6-$D$4))&gt;=50,IF(SUMIFS(OFFSET(データ_研究棟施設!$M$5:$M$1048576,0,ROUND(EJ$8*24,1)),データ_研究棟施設!$J$5:$J$1048576,OFFSET($G$9,ROW()-ROW($N$9),EJ$6-$D$4))&gt;=100*$E88,"×","△"),IF(EJ$110="△","△","〇")))</f>
        <v>×</v>
      </c>
      <c r="EK88" s="29" t="str">
        <f ca="1">IF(OR(EK$9="×",EK$110="×"),"×",IF(SUMIFS(OFFSET(データ_研究棟施設!$M$5:$M$1048576,0,ROUND(EK$8*24,1)),データ_研究棟施設!$J$5:$J$1048576,OFFSET($G$9,ROW()-ROW($N$9),EK$6-$D$4))&gt;=50,IF(SUMIFS(OFFSET(データ_研究棟施設!$M$5:$M$1048576,0,ROUND(EK$8*24,1)),データ_研究棟施設!$J$5:$J$1048576,OFFSET($G$9,ROW()-ROW($N$9),EK$6-$D$4))&gt;=100*$E88,"×","△"),IF(EK$110="△","△","〇")))</f>
        <v>×</v>
      </c>
      <c r="EL88" s="29" t="str">
        <f ca="1">IF(OR(EL$9="×",EL$110="×"),"×",IF(SUMIFS(OFFSET(データ_研究棟施設!$M$5:$M$1048576,0,ROUND(EL$8*24,1)),データ_研究棟施設!$J$5:$J$1048576,OFFSET($G$9,ROW()-ROW($N$9),EL$6-$D$4))&gt;=50,IF(SUMIFS(OFFSET(データ_研究棟施設!$M$5:$M$1048576,0,ROUND(EL$8*24,1)),データ_研究棟施設!$J$5:$J$1048576,OFFSET($G$9,ROW()-ROW($N$9),EL$6-$D$4))&gt;=100*$E88,"×","△"),IF(EL$110="△","△","〇")))</f>
        <v>×</v>
      </c>
      <c r="EM88" s="28" t="str">
        <f ca="1">IF(OR(EM$9="×",EM$110="×"),"×",IF(SUMIFS(OFFSET(データ_研究棟施設!$M$5:$M$1048576,0,ROUND(EM$8*24,1)),データ_研究棟施設!$J$5:$J$1048576,OFFSET($G$9,ROW()-ROW($N$9),EM$6-$D$4))&gt;=50,IF(SUMIFS(OFFSET(データ_研究棟施設!$M$5:$M$1048576,0,ROUND(EM$8*24,1)),データ_研究棟施設!$J$5:$J$1048576,OFFSET($G$9,ROW()-ROW($N$9),EM$6-$D$4))&gt;=100*$E88,"×","△"),IF(EM$110="△","△","〇")))</f>
        <v>×</v>
      </c>
      <c r="EN88" s="29" t="str">
        <f ca="1">IF(OR(EN$9="×",EN$110="×"),"×",IF(SUMIFS(OFFSET(データ_研究棟施設!$M$5:$M$1048576,0,ROUND(EN$8*24,1)),データ_研究棟施設!$J$5:$J$1048576,OFFSET($G$9,ROW()-ROW($N$9),EN$6-$D$4))&gt;=50,IF(SUMIFS(OFFSET(データ_研究棟施設!$M$5:$M$1048576,0,ROUND(EN$8*24,1)),データ_研究棟施設!$J$5:$J$1048576,OFFSET($G$9,ROW()-ROW($N$9),EN$6-$D$4))&gt;=100*$E88,"×","△"),IF(EN$110="△","△","〇")))</f>
        <v>×</v>
      </c>
      <c r="EO88" s="29" t="str">
        <f ca="1">IF(OR(EO$9="×",EO$110="×"),"×",IF(SUMIFS(OFFSET(データ_研究棟施設!$M$5:$M$1048576,0,ROUND(EO$8*24,1)),データ_研究棟施設!$J$5:$J$1048576,OFFSET($G$9,ROW()-ROW($N$9),EO$6-$D$4))&gt;=50,IF(SUMIFS(OFFSET(データ_研究棟施設!$M$5:$M$1048576,0,ROUND(EO$8*24,1)),データ_研究棟施設!$J$5:$J$1048576,OFFSET($G$9,ROW()-ROW($N$9),EO$6-$D$4))&gt;=100*$E88,"×","△"),IF(EO$110="△","△","〇")))</f>
        <v>×</v>
      </c>
      <c r="EP88" s="30" t="str">
        <f ca="1">IF(OR(EP$9="×",EP$110="×"),"×",IF(SUMIFS(OFFSET(データ_研究棟施設!$M$5:$M$1048576,0,ROUND(EP$8*24,1)),データ_研究棟施設!$J$5:$J$1048576,OFFSET($G$9,ROW()-ROW($N$9),EP$6-$D$4))&gt;=50,IF(SUMIFS(OFFSET(データ_研究棟施設!$M$5:$M$1048576,0,ROUND(EP$8*24,1)),データ_研究棟施設!$J$5:$J$1048576,OFFSET($G$9,ROW()-ROW($N$9),EP$6-$D$4))&gt;=100*$E88,"×","△"),IF(EP$110="△","△","〇")))</f>
        <v>×</v>
      </c>
      <c r="EQ88" s="29" t="str">
        <f ca="1">IF(OR(EQ$9="×",EQ$110="×"),"×",IF(SUMIFS(OFFSET(データ_研究棟施設!$M$5:$M$1048576,0,ROUND(EQ$8*24,1)),データ_研究棟施設!$J$5:$J$1048576,OFFSET($G$9,ROW()-ROW($N$9),EQ$6-$D$4))&gt;=50,IF(SUMIFS(OFFSET(データ_研究棟施設!$M$5:$M$1048576,0,ROUND(EQ$8*24,1)),データ_研究棟施設!$J$5:$J$1048576,OFFSET($G$9,ROW()-ROW($N$9),EQ$6-$D$4))&gt;=100*$E88,"×","△"),IF(EQ$110="△","△","〇")))</f>
        <v>×</v>
      </c>
      <c r="ER88" s="29" t="str">
        <f ca="1">IF(OR(ER$9="×",ER$110="×"),"×",IF(SUMIFS(OFFSET(データ_研究棟施設!$M$5:$M$1048576,0,ROUND(ER$8*24,1)),データ_研究棟施設!$J$5:$J$1048576,OFFSET($G$9,ROW()-ROW($N$9),ER$6-$D$4))&gt;=50,IF(SUMIFS(OFFSET(データ_研究棟施設!$M$5:$M$1048576,0,ROUND(ER$8*24,1)),データ_研究棟施設!$J$5:$J$1048576,OFFSET($G$9,ROW()-ROW($N$9),ER$6-$D$4))&gt;=100*$E88,"×","△"),IF(ER$110="△","△","〇")))</f>
        <v>×</v>
      </c>
      <c r="ES88" s="29" t="str">
        <f ca="1">IF(OR(ES$9="×",ES$110="×"),"×",IF(SUMIFS(OFFSET(データ_研究棟施設!$M$5:$M$1048576,0,ROUND(ES$8*24,1)),データ_研究棟施設!$J$5:$J$1048576,OFFSET($G$9,ROW()-ROW($N$9),ES$6-$D$4))&gt;=50,IF(SUMIFS(OFFSET(データ_研究棟施設!$M$5:$M$1048576,0,ROUND(ES$8*24,1)),データ_研究棟施設!$J$5:$J$1048576,OFFSET($G$9,ROW()-ROW($N$9),ES$6-$D$4))&gt;=100*$E88,"×","△"),IF(ES$110="△","△","〇")))</f>
        <v>×</v>
      </c>
      <c r="ET88" s="29" t="str">
        <f ca="1">IF(OR(ET$9="×",ET$110="×"),"×",IF(SUMIFS(OFFSET(データ_研究棟施設!$M$5:$M$1048576,0,ROUND(ET$8*24,1)),データ_研究棟施設!$J$5:$J$1048576,OFFSET($G$9,ROW()-ROW($N$9),ET$6-$D$4))&gt;=50,IF(SUMIFS(OFFSET(データ_研究棟施設!$M$5:$M$1048576,0,ROUND(ET$8*24,1)),データ_研究棟施設!$J$5:$J$1048576,OFFSET($G$9,ROW()-ROW($N$9),ET$6-$D$4))&gt;=100*$E88,"×","△"),IF(ET$110="△","△","〇")))</f>
        <v>×</v>
      </c>
      <c r="EU88" s="28" t="str">
        <f ca="1">IF(OR(EU$9="×",EU$110="×"),"×",IF(SUMIFS(OFFSET(データ_研究棟施設!$M$5:$M$1048576,0,ROUND(EU$8*24,1)),データ_研究棟施設!$J$5:$J$1048576,OFFSET($G$9,ROW()-ROW($N$9),EU$6-$D$4))&gt;=50,IF(SUMIFS(OFFSET(データ_研究棟施設!$M$5:$M$1048576,0,ROUND(EU$8*24,1)),データ_研究棟施設!$J$5:$J$1048576,OFFSET($G$9,ROW()-ROW($N$9),EU$6-$D$4))&gt;=100*$E88,"×","△"),IF(EU$110="△","△","〇")))</f>
        <v>×</v>
      </c>
      <c r="EV88" s="29" t="str">
        <f ca="1">IF(OR(EV$9="×",EV$110="×"),"×",IF(SUMIFS(OFFSET(データ_研究棟施設!$M$5:$M$1048576,0,ROUND(EV$8*24,1)),データ_研究棟施設!$J$5:$J$1048576,OFFSET($G$9,ROW()-ROW($N$9),EV$6-$D$4))&gt;=50,IF(SUMIFS(OFFSET(データ_研究棟施設!$M$5:$M$1048576,0,ROUND(EV$8*24,1)),データ_研究棟施設!$J$5:$J$1048576,OFFSET($G$9,ROW()-ROW($N$9),EV$6-$D$4))&gt;=100*$E88,"×","△"),IF(EV$110="△","△","〇")))</f>
        <v>×</v>
      </c>
      <c r="EW88" s="29" t="str">
        <f ca="1">IF(OR(EW$9="×",EW$110="×"),"×",IF(SUMIFS(OFFSET(データ_研究棟施設!$M$5:$M$1048576,0,ROUND(EW$8*24,1)),データ_研究棟施設!$J$5:$J$1048576,OFFSET($G$9,ROW()-ROW($N$9),EW$6-$D$4))&gt;=50,IF(SUMIFS(OFFSET(データ_研究棟施設!$M$5:$M$1048576,0,ROUND(EW$8*24,1)),データ_研究棟施設!$J$5:$J$1048576,OFFSET($G$9,ROW()-ROW($N$9),EW$6-$D$4))&gt;=100*$E88,"×","△"),IF(EW$110="△","△","〇")))</f>
        <v>×</v>
      </c>
      <c r="EX88" s="30" t="str">
        <f ca="1">IF(OR(EX$9="×",EX$110="×"),"×",IF(SUMIFS(OFFSET(データ_研究棟施設!$M$5:$M$1048576,0,ROUND(EX$8*24,1)),データ_研究棟施設!$J$5:$J$1048576,OFFSET($G$9,ROW()-ROW($N$9),EX$6-$D$4))&gt;=50,IF(SUMIFS(OFFSET(データ_研究棟施設!$M$5:$M$1048576,0,ROUND(EX$8*24,1)),データ_研究棟施設!$J$5:$J$1048576,OFFSET($G$9,ROW()-ROW($N$9),EX$6-$D$4))&gt;=100*$E88,"×","△"),IF(EX$110="△","△","〇")))</f>
        <v>×</v>
      </c>
      <c r="EY88" s="29" t="str">
        <f ca="1">IF(OR(EY$9="×",EY$110="×"),"×",IF(SUMIFS(OFFSET(データ_研究棟施設!$M$5:$M$1048576,0,ROUND(EY$8*24,1)),データ_研究棟施設!$J$5:$J$1048576,OFFSET($G$9,ROW()-ROW($N$9),EY$6-$D$4))&gt;=50,IF(SUMIFS(OFFSET(データ_研究棟施設!$M$5:$M$1048576,0,ROUND(EY$8*24,1)),データ_研究棟施設!$J$5:$J$1048576,OFFSET($G$9,ROW()-ROW($N$9),EY$6-$D$4))&gt;=100*$E88,"×","△"),IF(EY$110="△","△","〇")))</f>
        <v>×</v>
      </c>
      <c r="EZ88" s="29" t="str">
        <f ca="1">IF(OR(EZ$9="×",EZ$110="×"),"×",IF(SUMIFS(OFFSET(データ_研究棟施設!$M$5:$M$1048576,0,ROUND(EZ$8*24,1)),データ_研究棟施設!$J$5:$J$1048576,OFFSET($G$9,ROW()-ROW($N$9),EZ$6-$D$4))&gt;=50,IF(SUMIFS(OFFSET(データ_研究棟施設!$M$5:$M$1048576,0,ROUND(EZ$8*24,1)),データ_研究棟施設!$J$5:$J$1048576,OFFSET($G$9,ROW()-ROW($N$9),EZ$6-$D$4))&gt;=100*$E88,"×","△"),IF(EZ$110="△","△","〇")))</f>
        <v>×</v>
      </c>
      <c r="FA88" s="37" t="str">
        <f ca="1">IF(OR(FA$9="×",FA$110="×"),"×",IF(SUMIFS(OFFSET(データ_研究棟施設!$M$5:$M$1048576,0,ROUND(FA$8*24,1)),データ_研究棟施設!$J$5:$J$1048576,OFFSET($G$9,ROW()-ROW($N$9),FA$6-$D$4))&gt;=50,IF(SUMIFS(OFFSET(データ_研究棟施設!$M$5:$M$1048576,0,ROUND(FA$8*24,1)),データ_研究棟施設!$J$5:$J$1048576,OFFSET($G$9,ROW()-ROW($N$9),FA$6-$D$4))&gt;=100*$E88,"×","△"),IF(FA$110="△","△","〇")))</f>
        <v>×</v>
      </c>
      <c r="FB88" s="36" t="str">
        <f ca="1">IF(OR(FB$9="×",FB$110="×"),"×",IF(SUMIFS(OFFSET(データ_研究棟施設!$M$5:$M$1048576,0,ROUND(FB$8*24,1)),データ_研究棟施設!$J$5:$J$1048576,OFFSET($G$9,ROW()-ROW($N$9),FB$6-$D$4))&gt;=50,IF(SUMIFS(OFFSET(データ_研究棟施設!$M$5:$M$1048576,0,ROUND(FB$8*24,1)),データ_研究棟施設!$J$5:$J$1048576,OFFSET($G$9,ROW()-ROW($N$9),FB$6-$D$4))&gt;=100*$E88,"×","△"),IF(FB$110="△","△","〇")))</f>
        <v>×</v>
      </c>
      <c r="FC88" s="29" t="str">
        <f ca="1">IF(OR(FC$9="×",FC$110="×"),"×",IF(SUMIFS(OFFSET(データ_研究棟施設!$M$5:$M$1048576,0,ROUND(FC$8*24,1)),データ_研究棟施設!$J$5:$J$1048576,OFFSET($G$9,ROW()-ROW($N$9),FC$6-$D$4))&gt;=50,IF(SUMIFS(OFFSET(データ_研究棟施設!$M$5:$M$1048576,0,ROUND(FC$8*24,1)),データ_研究棟施設!$J$5:$J$1048576,OFFSET($G$9,ROW()-ROW($N$9),FC$6-$D$4))&gt;=100*$E88,"×","△"),IF(FC$110="△","△","〇")))</f>
        <v>×</v>
      </c>
      <c r="FD88" s="29" t="str">
        <f ca="1">IF(OR(FD$9="×",FD$110="×"),"×",IF(SUMIFS(OFFSET(データ_研究棟施設!$M$5:$M$1048576,0,ROUND(FD$8*24,1)),データ_研究棟施設!$J$5:$J$1048576,OFFSET($G$9,ROW()-ROW($N$9),FD$6-$D$4))&gt;=50,IF(SUMIFS(OFFSET(データ_研究棟施設!$M$5:$M$1048576,0,ROUND(FD$8*24,1)),データ_研究棟施設!$J$5:$J$1048576,OFFSET($G$9,ROW()-ROW($N$9),FD$6-$D$4))&gt;=100*$E88,"×","△"),IF(FD$110="△","△","〇")))</f>
        <v>×</v>
      </c>
      <c r="FE88" s="29" t="str">
        <f ca="1">IF(OR(FE$9="×",FE$110="×"),"×",IF(SUMIFS(OFFSET(データ_研究棟施設!$M$5:$M$1048576,0,ROUND(FE$8*24,1)),データ_研究棟施設!$J$5:$J$1048576,OFFSET($G$9,ROW()-ROW($N$9),FE$6-$D$4))&gt;=50,IF(SUMIFS(OFFSET(データ_研究棟施設!$M$5:$M$1048576,0,ROUND(FE$8*24,1)),データ_研究棟施設!$J$5:$J$1048576,OFFSET($G$9,ROW()-ROW($N$9),FE$6-$D$4))&gt;=100*$E88,"×","△"),IF(FE$110="△","△","〇")))</f>
        <v>×</v>
      </c>
      <c r="FF88" s="29" t="str">
        <f ca="1">IF(OR(FF$9="×",FF$110="×"),"×",IF(SUMIFS(OFFSET(データ_研究棟施設!$M$5:$M$1048576,0,ROUND(FF$8*24,1)),データ_研究棟施設!$J$5:$J$1048576,OFFSET($G$9,ROW()-ROW($N$9),FF$6-$D$4))&gt;=50,IF(SUMIFS(OFFSET(データ_研究棟施設!$M$5:$M$1048576,0,ROUND(FF$8*24,1)),データ_研究棟施設!$J$5:$J$1048576,OFFSET($G$9,ROW()-ROW($N$9),FF$6-$D$4))&gt;=100*$E88,"×","△"),IF(FF$110="△","△","〇")))</f>
        <v>×</v>
      </c>
      <c r="FG88" s="29" t="str">
        <f ca="1">IF(OR(FG$9="×",FG$110="×"),"×",IF(SUMIFS(OFFSET(データ_研究棟施設!$M$5:$M$1048576,0,ROUND(FG$8*24,1)),データ_研究棟施設!$J$5:$J$1048576,OFFSET($G$9,ROW()-ROW($N$9),FG$6-$D$4))&gt;=50,IF(SUMIFS(OFFSET(データ_研究棟施設!$M$5:$M$1048576,0,ROUND(FG$8*24,1)),データ_研究棟施設!$J$5:$J$1048576,OFFSET($G$9,ROW()-ROW($N$9),FG$6-$D$4))&gt;=100*$E88,"×","△"),IF(FG$110="△","△","〇")))</f>
        <v>×</v>
      </c>
      <c r="FH88" s="29" t="str">
        <f ca="1">IF(OR(FH$9="×",FH$110="×"),"×",IF(SUMIFS(OFFSET(データ_研究棟施設!$M$5:$M$1048576,0,ROUND(FH$8*24,1)),データ_研究棟施設!$J$5:$J$1048576,OFFSET($G$9,ROW()-ROW($N$9),FH$6-$D$4))&gt;=50,IF(SUMIFS(OFFSET(データ_研究棟施設!$M$5:$M$1048576,0,ROUND(FH$8*24,1)),データ_研究棟施設!$J$5:$J$1048576,OFFSET($G$9,ROW()-ROW($N$9),FH$6-$D$4))&gt;=100*$E88,"×","△"),IF(FH$110="△","△","〇")))</f>
        <v>×</v>
      </c>
      <c r="FI88" s="29" t="str">
        <f ca="1">IF(OR(FI$9="×",FI$110="×"),"×",IF(SUMIFS(OFFSET(データ_研究棟施設!$M$5:$M$1048576,0,ROUND(FI$8*24,1)),データ_研究棟施設!$J$5:$J$1048576,OFFSET($G$9,ROW()-ROW($N$9),FI$6-$D$4))&gt;=50,IF(SUMIFS(OFFSET(データ_研究棟施設!$M$5:$M$1048576,0,ROUND(FI$8*24,1)),データ_研究棟施設!$J$5:$J$1048576,OFFSET($G$9,ROW()-ROW($N$9),FI$6-$D$4))&gt;=100*$E88,"×","△"),IF(FI$110="△","△","〇")))</f>
        <v>×</v>
      </c>
      <c r="FJ88" s="29" t="str">
        <f ca="1">IF(OR(FJ$9="×",FJ$110="×"),"×",IF(SUMIFS(OFFSET(データ_研究棟施設!$M$5:$M$1048576,0,ROUND(FJ$8*24,1)),データ_研究棟施設!$J$5:$J$1048576,OFFSET($G$9,ROW()-ROW($N$9),FJ$6-$D$4))&gt;=50,IF(SUMIFS(OFFSET(データ_研究棟施設!$M$5:$M$1048576,0,ROUND(FJ$8*24,1)),データ_研究棟施設!$J$5:$J$1048576,OFFSET($G$9,ROW()-ROW($N$9),FJ$6-$D$4))&gt;=100*$E88,"×","△"),IF(FJ$110="△","△","〇")))</f>
        <v>×</v>
      </c>
      <c r="FK88" s="28" t="str">
        <f ca="1">IF(OR(FK$9="×",FK$110="×"),"×",IF(SUMIFS(OFFSET(データ_研究棟施設!$M$5:$M$1048576,0,ROUND(FK$8*24,1)),データ_研究棟施設!$J$5:$J$1048576,OFFSET($G$9,ROW()-ROW($N$9),FK$6-$D$4))&gt;=50,IF(SUMIFS(OFFSET(データ_研究棟施設!$M$5:$M$1048576,0,ROUND(FK$8*24,1)),データ_研究棟施設!$J$5:$J$1048576,OFFSET($G$9,ROW()-ROW($N$9),FK$6-$D$4))&gt;=100*$E88,"×","△"),IF(FK$110="△","△","〇")))</f>
        <v>×</v>
      </c>
      <c r="FL88" s="29" t="str">
        <f ca="1">IF(OR(FL$9="×",FL$110="×"),"×",IF(SUMIFS(OFFSET(データ_研究棟施設!$M$5:$M$1048576,0,ROUND(FL$8*24,1)),データ_研究棟施設!$J$5:$J$1048576,OFFSET($G$9,ROW()-ROW($N$9),FL$6-$D$4))&gt;=50,IF(SUMIFS(OFFSET(データ_研究棟施設!$M$5:$M$1048576,0,ROUND(FL$8*24,1)),データ_研究棟施設!$J$5:$J$1048576,OFFSET($G$9,ROW()-ROW($N$9),FL$6-$D$4))&gt;=100*$E88,"×","△"),IF(FL$110="△","△","〇")))</f>
        <v>×</v>
      </c>
      <c r="FM88" s="29" t="str">
        <f ca="1">IF(OR(FM$9="×",FM$110="×"),"×",IF(SUMIFS(OFFSET(データ_研究棟施設!$M$5:$M$1048576,0,ROUND(FM$8*24,1)),データ_研究棟施設!$J$5:$J$1048576,OFFSET($G$9,ROW()-ROW($N$9),FM$6-$D$4))&gt;=50,IF(SUMIFS(OFFSET(データ_研究棟施設!$M$5:$M$1048576,0,ROUND(FM$8*24,1)),データ_研究棟施設!$J$5:$J$1048576,OFFSET($G$9,ROW()-ROW($N$9),FM$6-$D$4))&gt;=100*$E88,"×","△"),IF(FM$110="△","△","〇")))</f>
        <v>×</v>
      </c>
      <c r="FN88" s="30" t="str">
        <f ca="1">IF(OR(FN$9="×",FN$110="×"),"×",IF(SUMIFS(OFFSET(データ_研究棟施設!$M$5:$M$1048576,0,ROUND(FN$8*24,1)),データ_研究棟施設!$J$5:$J$1048576,OFFSET($G$9,ROW()-ROW($N$9),FN$6-$D$4))&gt;=50,IF(SUMIFS(OFFSET(データ_研究棟施設!$M$5:$M$1048576,0,ROUND(FN$8*24,1)),データ_研究棟施設!$J$5:$J$1048576,OFFSET($G$9,ROW()-ROW($N$9),FN$6-$D$4))&gt;=100*$E88,"×","△"),IF(FN$110="△","△","〇")))</f>
        <v>×</v>
      </c>
      <c r="FO88" s="29" t="str">
        <f ca="1">IF(OR(FO$9="×",FO$110="×"),"×",IF(SUMIFS(OFFSET(データ_研究棟施設!$M$5:$M$1048576,0,ROUND(FO$8*24,1)),データ_研究棟施設!$J$5:$J$1048576,OFFSET($G$9,ROW()-ROW($N$9),FO$6-$D$4))&gt;=50,IF(SUMIFS(OFFSET(データ_研究棟施設!$M$5:$M$1048576,0,ROUND(FO$8*24,1)),データ_研究棟施設!$J$5:$J$1048576,OFFSET($G$9,ROW()-ROW($N$9),FO$6-$D$4))&gt;=100*$E88,"×","△"),IF(FO$110="△","△","〇")))</f>
        <v>×</v>
      </c>
      <c r="FP88" s="29" t="str">
        <f ca="1">IF(OR(FP$9="×",FP$110="×"),"×",IF(SUMIFS(OFFSET(データ_研究棟施設!$M$5:$M$1048576,0,ROUND(FP$8*24,1)),データ_研究棟施設!$J$5:$J$1048576,OFFSET($G$9,ROW()-ROW($N$9),FP$6-$D$4))&gt;=50,IF(SUMIFS(OFFSET(データ_研究棟施設!$M$5:$M$1048576,0,ROUND(FP$8*24,1)),データ_研究棟施設!$J$5:$J$1048576,OFFSET($G$9,ROW()-ROW($N$9),FP$6-$D$4))&gt;=100*$E88,"×","△"),IF(FP$110="△","△","〇")))</f>
        <v>×</v>
      </c>
      <c r="FQ88" s="29" t="str">
        <f ca="1">IF(OR(FQ$9="×",FQ$110="×"),"×",IF(SUMIFS(OFFSET(データ_研究棟施設!$M$5:$M$1048576,0,ROUND(FQ$8*24,1)),データ_研究棟施設!$J$5:$J$1048576,OFFSET($G$9,ROW()-ROW($N$9),FQ$6-$D$4))&gt;=50,IF(SUMIFS(OFFSET(データ_研究棟施設!$M$5:$M$1048576,0,ROUND(FQ$8*24,1)),データ_研究棟施設!$J$5:$J$1048576,OFFSET($G$9,ROW()-ROW($N$9),FQ$6-$D$4))&gt;=100*$E88,"×","△"),IF(FQ$110="△","△","〇")))</f>
        <v>×</v>
      </c>
      <c r="FR88" s="29" t="str">
        <f ca="1">IF(OR(FR$9="×",FR$110="×"),"×",IF(SUMIFS(OFFSET(データ_研究棟施設!$M$5:$M$1048576,0,ROUND(FR$8*24,1)),データ_研究棟施設!$J$5:$J$1048576,OFFSET($G$9,ROW()-ROW($N$9),FR$6-$D$4))&gt;=50,IF(SUMIFS(OFFSET(データ_研究棟施設!$M$5:$M$1048576,0,ROUND(FR$8*24,1)),データ_研究棟施設!$J$5:$J$1048576,OFFSET($G$9,ROW()-ROW($N$9),FR$6-$D$4))&gt;=100*$E88,"×","△"),IF(FR$110="△","△","〇")))</f>
        <v>×</v>
      </c>
      <c r="FS88" s="28" t="str">
        <f ca="1">IF(OR(FS$9="×",FS$110="×"),"×",IF(SUMIFS(OFFSET(データ_研究棟施設!$M$5:$M$1048576,0,ROUND(FS$8*24,1)),データ_研究棟施設!$J$5:$J$1048576,OFFSET($G$9,ROW()-ROW($N$9),FS$6-$D$4))&gt;=50,IF(SUMIFS(OFFSET(データ_研究棟施設!$M$5:$M$1048576,0,ROUND(FS$8*24,1)),データ_研究棟施設!$J$5:$J$1048576,OFFSET($G$9,ROW()-ROW($N$9),FS$6-$D$4))&gt;=100*$E88,"×","△"),IF(FS$110="△","△","〇")))</f>
        <v>×</v>
      </c>
      <c r="FT88" s="29" t="str">
        <f ca="1">IF(OR(FT$9="×",FT$110="×"),"×",IF(SUMIFS(OFFSET(データ_研究棟施設!$M$5:$M$1048576,0,ROUND(FT$8*24,1)),データ_研究棟施設!$J$5:$J$1048576,OFFSET($G$9,ROW()-ROW($N$9),FT$6-$D$4))&gt;=50,IF(SUMIFS(OFFSET(データ_研究棟施設!$M$5:$M$1048576,0,ROUND(FT$8*24,1)),データ_研究棟施設!$J$5:$J$1048576,OFFSET($G$9,ROW()-ROW($N$9),FT$6-$D$4))&gt;=100*$E88,"×","△"),IF(FT$110="△","△","〇")))</f>
        <v>×</v>
      </c>
      <c r="FU88" s="29" t="str">
        <f ca="1">IF(OR(FU$9="×",FU$110="×"),"×",IF(SUMIFS(OFFSET(データ_研究棟施設!$M$5:$M$1048576,0,ROUND(FU$8*24,1)),データ_研究棟施設!$J$5:$J$1048576,OFFSET($G$9,ROW()-ROW($N$9),FU$6-$D$4))&gt;=50,IF(SUMIFS(OFFSET(データ_研究棟施設!$M$5:$M$1048576,0,ROUND(FU$8*24,1)),データ_研究棟施設!$J$5:$J$1048576,OFFSET($G$9,ROW()-ROW($N$9),FU$6-$D$4))&gt;=100*$E88,"×","△"),IF(FU$110="△","△","〇")))</f>
        <v>×</v>
      </c>
      <c r="FV88" s="30" t="str">
        <f ca="1">IF(OR(FV$9="×",FV$110="×"),"×",IF(SUMIFS(OFFSET(データ_研究棟施設!$M$5:$M$1048576,0,ROUND(FV$8*24,1)),データ_研究棟施設!$J$5:$J$1048576,OFFSET($G$9,ROW()-ROW($N$9),FV$6-$D$4))&gt;=50,IF(SUMIFS(OFFSET(データ_研究棟施設!$M$5:$M$1048576,0,ROUND(FV$8*24,1)),データ_研究棟施設!$J$5:$J$1048576,OFFSET($G$9,ROW()-ROW($N$9),FV$6-$D$4))&gt;=100*$E88,"×","△"),IF(FV$110="△","△","〇")))</f>
        <v>×</v>
      </c>
      <c r="FW88" s="29" t="str">
        <f ca="1">IF(OR(FW$9="×",FW$110="×"),"×",IF(SUMIFS(OFFSET(データ_研究棟施設!$M$5:$M$1048576,0,ROUND(FW$8*24,1)),データ_研究棟施設!$J$5:$J$1048576,OFFSET($G$9,ROW()-ROW($N$9),FW$6-$D$4))&gt;=50,IF(SUMIFS(OFFSET(データ_研究棟施設!$M$5:$M$1048576,0,ROUND(FW$8*24,1)),データ_研究棟施設!$J$5:$J$1048576,OFFSET($G$9,ROW()-ROW($N$9),FW$6-$D$4))&gt;=100*$E88,"×","△"),IF(FW$110="△","△","〇")))</f>
        <v>×</v>
      </c>
      <c r="FX88" s="29" t="str">
        <f ca="1">IF(OR(FX$9="×",FX$110="×"),"×",IF(SUMIFS(OFFSET(データ_研究棟施設!$M$5:$M$1048576,0,ROUND(FX$8*24,1)),データ_研究棟施設!$J$5:$J$1048576,OFFSET($G$9,ROW()-ROW($N$9),FX$6-$D$4))&gt;=50,IF(SUMIFS(OFFSET(データ_研究棟施設!$M$5:$M$1048576,0,ROUND(FX$8*24,1)),データ_研究棟施設!$J$5:$J$1048576,OFFSET($G$9,ROW()-ROW($N$9),FX$6-$D$4))&gt;=100*$E88,"×","△"),IF(FX$110="△","△","〇")))</f>
        <v>×</v>
      </c>
      <c r="FY88" s="37" t="str">
        <f ca="1">IF(OR(FY$9="×",FY$110="×"),"×",IF(SUMIFS(OFFSET(データ_研究棟施設!$M$5:$M$1048576,0,ROUND(FY$8*24,1)),データ_研究棟施設!$J$5:$J$1048576,OFFSET($G$9,ROW()-ROW($N$9),FY$6-$D$4))&gt;=50,IF(SUMIFS(OFFSET(データ_研究棟施設!$M$5:$M$1048576,0,ROUND(FY$8*24,1)),データ_研究棟施設!$J$5:$J$1048576,OFFSET($G$9,ROW()-ROW($N$9),FY$6-$D$4))&gt;=100*$E88,"×","△"),IF(FY$110="△","△","〇")))</f>
        <v>×</v>
      </c>
    </row>
    <row r="89" spans="1:181">
      <c r="A89" s="17"/>
      <c r="B89" s="81" t="s">
        <v>280</v>
      </c>
      <c r="C89" s="82"/>
      <c r="D89" s="11" t="s">
        <v>255</v>
      </c>
      <c r="E89" s="10" t="str">
        <f>INDEX(施設情報!$D$1:$D$1000,MATCH(D89,施設情報!$C$1:$C$1000,0))</f>
        <v>4</v>
      </c>
      <c r="F89" s="11" t="s">
        <v>275</v>
      </c>
      <c r="G89" s="8" t="str">
        <f t="shared" si="29"/>
        <v>109-46391</v>
      </c>
      <c r="H89" s="10" t="str">
        <f t="shared" si="30"/>
        <v>109-46392</v>
      </c>
      <c r="I89" s="10" t="str">
        <f t="shared" si="31"/>
        <v>109-46393</v>
      </c>
      <c r="J89" s="10" t="str">
        <f t="shared" si="32"/>
        <v>109-46394</v>
      </c>
      <c r="K89" s="10" t="str">
        <f t="shared" si="33"/>
        <v>109-46395</v>
      </c>
      <c r="L89" s="10" t="str">
        <f t="shared" si="34"/>
        <v>109-46396</v>
      </c>
      <c r="M89" s="10" t="str">
        <f t="shared" si="35"/>
        <v>109-46397</v>
      </c>
      <c r="N89" s="36" t="str">
        <f ca="1">IF(OR(N$9="×",N$110="×"),"×",IF(SUMIFS(OFFSET(データ_研究棟施設!$M$5:$M$1048576,0,ROUND(N$8*24,1)),データ_研究棟施設!$J$5:$J$1048576,OFFSET($G$9,ROW()-ROW($N$9),N$6-$D$4))&gt;=50,IF(SUMIFS(OFFSET(データ_研究棟施設!$M$5:$M$1048576,0,ROUND(N$8*24,1)),データ_研究棟施設!$J$5:$J$1048576,OFFSET($G$9,ROW()-ROW($N$9),N$6-$D$4))&gt;=100*$E89,"×","△"),IF(OR(N$8&lt;9/24,N$8&gt;=17/24,N$110="△"),"△","〇")))</f>
        <v>△</v>
      </c>
      <c r="O89" s="29" t="str">
        <f ca="1">IF(OR(O$9="×",O$110="×"),"×",IF(SUMIFS(OFFSET(データ_研究棟施設!$M$5:$M$1048576,0,ROUND(O$8*24,1)),データ_研究棟施設!$J$5:$J$1048576,OFFSET($G$9,ROW()-ROW($N$9),O$6-$D$4))&gt;=50,IF(SUMIFS(OFFSET(データ_研究棟施設!$M$5:$M$1048576,0,ROUND(O$8*24,1)),データ_研究棟施設!$J$5:$J$1048576,OFFSET($G$9,ROW()-ROW($N$9),O$6-$D$4))&gt;=100*$E89,"×","△"),IF(OR(O$8&lt;9/24,O$8&gt;=17/24,O$110="△"),"△","〇")))</f>
        <v>△</v>
      </c>
      <c r="P89" s="29" t="str">
        <f ca="1">IF(OR(P$9="×",P$110="×"),"×",IF(SUMIFS(OFFSET(データ_研究棟施設!$M$5:$M$1048576,0,ROUND(P$8*24,1)),データ_研究棟施設!$J$5:$J$1048576,OFFSET($G$9,ROW()-ROW($N$9),P$6-$D$4))&gt;=50,IF(SUMIFS(OFFSET(データ_研究棟施設!$M$5:$M$1048576,0,ROUND(P$8*24,1)),データ_研究棟施設!$J$5:$J$1048576,OFFSET($G$9,ROW()-ROW($N$9),P$6-$D$4))&gt;=100*$E89,"×","△"),IF(OR(P$8&lt;9/24,P$8&gt;=17/24,P$110="△"),"△","〇")))</f>
        <v>△</v>
      </c>
      <c r="Q89" s="29" t="str">
        <f ca="1">IF(OR(Q$9="×",Q$110="×"),"×",IF(SUMIFS(OFFSET(データ_研究棟施設!$M$5:$M$1048576,0,ROUND(Q$8*24,1)),データ_研究棟施設!$J$5:$J$1048576,OFFSET($G$9,ROW()-ROW($N$9),Q$6-$D$4))&gt;=50,IF(SUMIFS(OFFSET(データ_研究棟施設!$M$5:$M$1048576,0,ROUND(Q$8*24,1)),データ_研究棟施設!$J$5:$J$1048576,OFFSET($G$9,ROW()-ROW($N$9),Q$6-$D$4))&gt;=100*$E89,"×","△"),IF(OR(Q$8&lt;9/24,Q$8&gt;=17/24,Q$110="△"),"△","〇")))</f>
        <v>△</v>
      </c>
      <c r="R89" s="29" t="str">
        <f ca="1">IF(OR(R$9="×",R$110="×"),"×",IF(SUMIFS(OFFSET(データ_研究棟施設!$M$5:$M$1048576,0,ROUND(R$8*24,1)),データ_研究棟施設!$J$5:$J$1048576,OFFSET($G$9,ROW()-ROW($N$9),R$6-$D$4))&gt;=50,IF(SUMIFS(OFFSET(データ_研究棟施設!$M$5:$M$1048576,0,ROUND(R$8*24,1)),データ_研究棟施設!$J$5:$J$1048576,OFFSET($G$9,ROW()-ROW($N$9),R$6-$D$4))&gt;=100*$E89,"×","△"),IF(OR(R$8&lt;9/24,R$8&gt;=17/24,R$110="△"),"△","〇")))</f>
        <v>△</v>
      </c>
      <c r="S89" s="29" t="str">
        <f ca="1">IF(OR(S$9="×",S$110="×"),"×",IF(SUMIFS(OFFSET(データ_研究棟施設!$M$5:$M$1048576,0,ROUND(S$8*24,1)),データ_研究棟施設!$J$5:$J$1048576,OFFSET($G$9,ROW()-ROW($N$9),S$6-$D$4))&gt;=50,IF(SUMIFS(OFFSET(データ_研究棟施設!$M$5:$M$1048576,0,ROUND(S$8*24,1)),データ_研究棟施設!$J$5:$J$1048576,OFFSET($G$9,ROW()-ROW($N$9),S$6-$D$4))&gt;=100*$E89,"×","△"),IF(OR(S$8&lt;9/24,S$8&gt;=17/24,S$110="△"),"△","〇")))</f>
        <v>△</v>
      </c>
      <c r="T89" s="29" t="str">
        <f ca="1">IF(OR(T$9="×",T$110="×"),"×",IF(SUMIFS(OFFSET(データ_研究棟施設!$M$5:$M$1048576,0,ROUND(T$8*24,1)),データ_研究棟施設!$J$5:$J$1048576,OFFSET($G$9,ROW()-ROW($N$9),T$6-$D$4))&gt;=50,IF(SUMIFS(OFFSET(データ_研究棟施設!$M$5:$M$1048576,0,ROUND(T$8*24,1)),データ_研究棟施設!$J$5:$J$1048576,OFFSET($G$9,ROW()-ROW($N$9),T$6-$D$4))&gt;=100*$E89,"×","△"),IF(OR(T$8&lt;9/24,T$8&gt;=17/24,T$110="△"),"△","〇")))</f>
        <v>△</v>
      </c>
      <c r="U89" s="29" t="str">
        <f ca="1">IF(OR(U$9="×",U$110="×"),"×",IF(SUMIFS(OFFSET(データ_研究棟施設!$M$5:$M$1048576,0,ROUND(U$8*24,1)),データ_研究棟施設!$J$5:$J$1048576,OFFSET($G$9,ROW()-ROW($N$9),U$6-$D$4))&gt;=50,IF(SUMIFS(OFFSET(データ_研究棟施設!$M$5:$M$1048576,0,ROUND(U$8*24,1)),データ_研究棟施設!$J$5:$J$1048576,OFFSET($G$9,ROW()-ROW($N$9),U$6-$D$4))&gt;=100*$E89,"×","△"),IF(OR(U$8&lt;9/24,U$8&gt;=17/24,U$110="△"),"△","〇")))</f>
        <v>×</v>
      </c>
      <c r="V89" s="29" t="str">
        <f ca="1">IF(OR(V$9="×",V$110="×"),"×",IF(SUMIFS(OFFSET(データ_研究棟施設!$M$5:$M$1048576,0,ROUND(V$8*24,1)),データ_研究棟施設!$J$5:$J$1048576,OFFSET($G$9,ROW()-ROW($N$9),V$6-$D$4))&gt;=50,IF(SUMIFS(OFFSET(データ_研究棟施設!$M$5:$M$1048576,0,ROUND(V$8*24,1)),データ_研究棟施設!$J$5:$J$1048576,OFFSET($G$9,ROW()-ROW($N$9),V$6-$D$4))&gt;=100*$E89,"×","△"),IF(OR(V$8&lt;9/24,V$8&gt;=17/24,V$110="△"),"△","〇")))</f>
        <v>×</v>
      </c>
      <c r="W89" s="28" t="str">
        <f ca="1">IF(OR(W$9="×",W$110="×"),"×",IF(SUMIFS(OFFSET(データ_研究棟施設!$M$5:$M$1048576,0,ROUND(W$8*24,1)),データ_研究棟施設!$J$5:$J$1048576,OFFSET($G$9,ROW()-ROW($N$9),W$6-$D$4))&gt;=50,IF(SUMIFS(OFFSET(データ_研究棟施設!$M$5:$M$1048576,0,ROUND(W$8*24,1)),データ_研究棟施設!$J$5:$J$1048576,OFFSET($G$9,ROW()-ROW($N$9),W$6-$D$4))&gt;=100*$E89,"×","△"),IF(OR(W$8&lt;9/24,W$8&gt;=17/24,W$110="△"),"△","〇")))</f>
        <v>×</v>
      </c>
      <c r="X89" s="29" t="str">
        <f ca="1">IF(OR(X$9="×",X$110="×"),"×",IF(SUMIFS(OFFSET(データ_研究棟施設!$M$5:$M$1048576,0,ROUND(X$8*24,1)),データ_研究棟施設!$J$5:$J$1048576,OFFSET($G$9,ROW()-ROW($N$9),X$6-$D$4))&gt;=50,IF(SUMIFS(OFFSET(データ_研究棟施設!$M$5:$M$1048576,0,ROUND(X$8*24,1)),データ_研究棟施設!$J$5:$J$1048576,OFFSET($G$9,ROW()-ROW($N$9),X$6-$D$4))&gt;=100*$E89,"×","△"),IF(OR(X$8&lt;9/24,X$8&gt;=17/24,X$110="△"),"△","〇")))</f>
        <v>×</v>
      </c>
      <c r="Y89" s="29" t="str">
        <f ca="1">IF(OR(Y$9="×",Y$110="×"),"×",IF(SUMIFS(OFFSET(データ_研究棟施設!$M$5:$M$1048576,0,ROUND(Y$8*24,1)),データ_研究棟施設!$J$5:$J$1048576,OFFSET($G$9,ROW()-ROW($N$9),Y$6-$D$4))&gt;=50,IF(SUMIFS(OFFSET(データ_研究棟施設!$M$5:$M$1048576,0,ROUND(Y$8*24,1)),データ_研究棟施設!$J$5:$J$1048576,OFFSET($G$9,ROW()-ROW($N$9),Y$6-$D$4))&gt;=100*$E89,"×","△"),IF(OR(Y$8&lt;9/24,Y$8&gt;=17/24,Y$110="△"),"△","〇")))</f>
        <v>×</v>
      </c>
      <c r="Z89" s="30" t="str">
        <f ca="1">IF(OR(Z$9="×",Z$110="×"),"×",IF(SUMIFS(OFFSET(データ_研究棟施設!$M$5:$M$1048576,0,ROUND(Z$8*24,1)),データ_研究棟施設!$J$5:$J$1048576,OFFSET($G$9,ROW()-ROW($N$9),Z$6-$D$4))&gt;=50,IF(SUMIFS(OFFSET(データ_研究棟施設!$M$5:$M$1048576,0,ROUND(Z$8*24,1)),データ_研究棟施設!$J$5:$J$1048576,OFFSET($G$9,ROW()-ROW($N$9),Z$6-$D$4))&gt;=100*$E89,"×","△"),IF(OR(Z$8&lt;9/24,Z$8&gt;=17/24,Z$110="△"),"△","〇")))</f>
        <v>×</v>
      </c>
      <c r="AA89" s="29" t="str">
        <f ca="1">IF(OR(AA$9="×",AA$110="×"),"×",IF(SUMIFS(OFFSET(データ_研究棟施設!$M$5:$M$1048576,0,ROUND(AA$8*24,1)),データ_研究棟施設!$J$5:$J$1048576,OFFSET($G$9,ROW()-ROW($N$9),AA$6-$D$4))&gt;=50,IF(SUMIFS(OFFSET(データ_研究棟施設!$M$5:$M$1048576,0,ROUND(AA$8*24,1)),データ_研究棟施設!$J$5:$J$1048576,OFFSET($G$9,ROW()-ROW($N$9),AA$6-$D$4))&gt;=100*$E89,"×","△"),IF(OR(AA$8&lt;9/24,AA$8&gt;=17/24,AA$110="△"),"△","〇")))</f>
        <v>×</v>
      </c>
      <c r="AB89" s="29" t="str">
        <f ca="1">IF(OR(AB$9="×",AB$110="×"),"×",IF(SUMIFS(OFFSET(データ_研究棟施設!$M$5:$M$1048576,0,ROUND(AB$8*24,1)),データ_研究棟施設!$J$5:$J$1048576,OFFSET($G$9,ROW()-ROW($N$9),AB$6-$D$4))&gt;=50,IF(SUMIFS(OFFSET(データ_研究棟施設!$M$5:$M$1048576,0,ROUND(AB$8*24,1)),データ_研究棟施設!$J$5:$J$1048576,OFFSET($G$9,ROW()-ROW($N$9),AB$6-$D$4))&gt;=100*$E89,"×","△"),IF(OR(AB$8&lt;9/24,AB$8&gt;=17/24,AB$110="△"),"△","〇")))</f>
        <v>×</v>
      </c>
      <c r="AC89" s="29" t="str">
        <f ca="1">IF(OR(AC$9="×",AC$110="×"),"×",IF(SUMIFS(OFFSET(データ_研究棟施設!$M$5:$M$1048576,0,ROUND(AC$8*24,1)),データ_研究棟施設!$J$5:$J$1048576,OFFSET($G$9,ROW()-ROW($N$9),AC$6-$D$4))&gt;=50,IF(SUMIFS(OFFSET(データ_研究棟施設!$M$5:$M$1048576,0,ROUND(AC$8*24,1)),データ_研究棟施設!$J$5:$J$1048576,OFFSET($G$9,ROW()-ROW($N$9),AC$6-$D$4))&gt;=100*$E89,"×","△"),IF(OR(AC$8&lt;9/24,AC$8&gt;=17/24,AC$110="△"),"△","〇")))</f>
        <v>×</v>
      </c>
      <c r="AD89" s="29" t="str">
        <f ca="1">IF(OR(AD$9="×",AD$110="×"),"×",IF(SUMIFS(OFFSET(データ_研究棟施設!$M$5:$M$1048576,0,ROUND(AD$8*24,1)),データ_研究棟施設!$J$5:$J$1048576,OFFSET($G$9,ROW()-ROW($N$9),AD$6-$D$4))&gt;=50,IF(SUMIFS(OFFSET(データ_研究棟施設!$M$5:$M$1048576,0,ROUND(AD$8*24,1)),データ_研究棟施設!$J$5:$J$1048576,OFFSET($G$9,ROW()-ROW($N$9),AD$6-$D$4))&gt;=100*$E89,"×","△"),IF(OR(AD$8&lt;9/24,AD$8&gt;=17/24,AD$110="△"),"△","〇")))</f>
        <v>×</v>
      </c>
      <c r="AE89" s="28" t="str">
        <f ca="1">IF(OR(AE$9="×",AE$110="×"),"×",IF(SUMIFS(OFFSET(データ_研究棟施設!$M$5:$M$1048576,0,ROUND(AE$8*24,1)),データ_研究棟施設!$J$5:$J$1048576,OFFSET($G$9,ROW()-ROW($N$9),AE$6-$D$4))&gt;=50,IF(SUMIFS(OFFSET(データ_研究棟施設!$M$5:$M$1048576,0,ROUND(AE$8*24,1)),データ_研究棟施設!$J$5:$J$1048576,OFFSET($G$9,ROW()-ROW($N$9),AE$6-$D$4))&gt;=100*$E89,"×","△"),IF(OR(AE$8&lt;9/24,AE$8&gt;=17/24,AE$110="△"),"△","〇")))</f>
        <v>×</v>
      </c>
      <c r="AF89" s="29" t="str">
        <f ca="1">IF(OR(AF$9="×",AF$110="×"),"×",IF(SUMIFS(OFFSET(データ_研究棟施設!$M$5:$M$1048576,0,ROUND(AF$8*24,1)),データ_研究棟施設!$J$5:$J$1048576,OFFSET($G$9,ROW()-ROW($N$9),AF$6-$D$4))&gt;=50,IF(SUMIFS(OFFSET(データ_研究棟施設!$M$5:$M$1048576,0,ROUND(AF$8*24,1)),データ_研究棟施設!$J$5:$J$1048576,OFFSET($G$9,ROW()-ROW($N$9),AF$6-$D$4))&gt;=100*$E89,"×","△"),IF(OR(AF$8&lt;9/24,AF$8&gt;=17/24,AF$110="△"),"△","〇")))</f>
        <v>×</v>
      </c>
      <c r="AG89" s="29" t="str">
        <f ca="1">IF(OR(AG$9="×",AG$110="×"),"×",IF(SUMIFS(OFFSET(データ_研究棟施設!$M$5:$M$1048576,0,ROUND(AG$8*24,1)),データ_研究棟施設!$J$5:$J$1048576,OFFSET($G$9,ROW()-ROW($N$9),AG$6-$D$4))&gt;=50,IF(SUMIFS(OFFSET(データ_研究棟施設!$M$5:$M$1048576,0,ROUND(AG$8*24,1)),データ_研究棟施設!$J$5:$J$1048576,OFFSET($G$9,ROW()-ROW($N$9),AG$6-$D$4))&gt;=100*$E89,"×","△"),IF(OR(AG$8&lt;9/24,AG$8&gt;=17/24,AG$110="△"),"△","〇")))</f>
        <v>×</v>
      </c>
      <c r="AH89" s="30" t="str">
        <f ca="1">IF(OR(AH$9="×",AH$110="×"),"×",IF(SUMIFS(OFFSET(データ_研究棟施設!$M$5:$M$1048576,0,ROUND(AH$8*24,1)),データ_研究棟施設!$J$5:$J$1048576,OFFSET($G$9,ROW()-ROW($N$9),AH$6-$D$4))&gt;=50,IF(SUMIFS(OFFSET(データ_研究棟施設!$M$5:$M$1048576,0,ROUND(AH$8*24,1)),データ_研究棟施設!$J$5:$J$1048576,OFFSET($G$9,ROW()-ROW($N$9),AH$6-$D$4))&gt;=100*$E89,"×","△"),IF(OR(AH$8&lt;9/24,AH$8&gt;=17/24,AH$110="△"),"△","〇")))</f>
        <v>×</v>
      </c>
      <c r="AI89" s="29" t="str">
        <f ca="1">IF(OR(AI$9="×",AI$110="×"),"×",IF(SUMIFS(OFFSET(データ_研究棟施設!$M$5:$M$1048576,0,ROUND(AI$8*24,1)),データ_研究棟施設!$J$5:$J$1048576,OFFSET($G$9,ROW()-ROW($N$9),AI$6-$D$4))&gt;=50,IF(SUMIFS(OFFSET(データ_研究棟施設!$M$5:$M$1048576,0,ROUND(AI$8*24,1)),データ_研究棟施設!$J$5:$J$1048576,OFFSET($G$9,ROW()-ROW($N$9),AI$6-$D$4))&gt;=100*$E89,"×","△"),IF(OR(AI$8&lt;9/24,AI$8&gt;=17/24,AI$110="△"),"△","〇")))</f>
        <v>△</v>
      </c>
      <c r="AJ89" s="29" t="str">
        <f ca="1">IF(OR(AJ$9="×",AJ$110="×"),"×",IF(SUMIFS(OFFSET(データ_研究棟施設!$M$5:$M$1048576,0,ROUND(AJ$8*24,1)),データ_研究棟施設!$J$5:$J$1048576,OFFSET($G$9,ROW()-ROW($N$9),AJ$6-$D$4))&gt;=50,IF(SUMIFS(OFFSET(データ_研究棟施設!$M$5:$M$1048576,0,ROUND(AJ$8*24,1)),データ_研究棟施設!$J$5:$J$1048576,OFFSET($G$9,ROW()-ROW($N$9),AJ$6-$D$4))&gt;=100*$E89,"×","△"),IF(OR(AJ$8&lt;9/24,AJ$8&gt;=17/24,AJ$110="△"),"△","〇")))</f>
        <v>△</v>
      </c>
      <c r="AK89" s="37" t="str">
        <f ca="1">IF(OR(AK$9="×",AK$110="×"),"×",IF(SUMIFS(OFFSET(データ_研究棟施設!$M$5:$M$1048576,0,ROUND(AK$8*24,1)),データ_研究棟施設!$J$5:$J$1048576,OFFSET($G$9,ROW()-ROW($N$9),AK$6-$D$4))&gt;=50,IF(SUMIFS(OFFSET(データ_研究棟施設!$M$5:$M$1048576,0,ROUND(AK$8*24,1)),データ_研究棟施設!$J$5:$J$1048576,OFFSET($G$9,ROW()-ROW($N$9),AK$6-$D$4))&gt;=100*$E89,"×","△"),IF(OR(AK$8&lt;9/24,AK$8&gt;=17/24,AK$110="△"),"△","〇")))</f>
        <v>△</v>
      </c>
      <c r="AL89" s="36" t="str">
        <f ca="1">IF(OR(AL$9="×",AL$110="×"),"×",IF(SUMIFS(OFFSET(データ_研究棟施設!$M$5:$M$1048576,0,ROUND(AL$8*24,1)),データ_研究棟施設!$J$5:$J$1048576,OFFSET($G$9,ROW()-ROW($N$9),AL$6-$D$4))&gt;=50,IF(SUMIFS(OFFSET(データ_研究棟施設!$M$5:$M$1048576,0,ROUND(AL$8*24,1)),データ_研究棟施設!$J$5:$J$1048576,OFFSET($G$9,ROW()-ROW($N$9),AL$6-$D$4))&gt;=100*$E89,"×","△"),IF(OR(AL$8&lt;9/24,AL$8&gt;=17/24,AL$110="△"),"△","〇")))</f>
        <v>△</v>
      </c>
      <c r="AM89" s="29" t="str">
        <f ca="1">IF(OR(AM$9="×",AM$110="×"),"×",IF(SUMIFS(OFFSET(データ_研究棟施設!$M$5:$M$1048576,0,ROUND(AM$8*24,1)),データ_研究棟施設!$J$5:$J$1048576,OFFSET($G$9,ROW()-ROW($N$9),AM$6-$D$4))&gt;=50,IF(SUMIFS(OFFSET(データ_研究棟施設!$M$5:$M$1048576,0,ROUND(AM$8*24,1)),データ_研究棟施設!$J$5:$J$1048576,OFFSET($G$9,ROW()-ROW($N$9),AM$6-$D$4))&gt;=100*$E89,"×","△"),IF(OR(AM$8&lt;9/24,AM$8&gt;=17/24,AM$110="△"),"△","〇")))</f>
        <v>△</v>
      </c>
      <c r="AN89" s="29" t="str">
        <f ca="1">IF(OR(AN$9="×",AN$110="×"),"×",IF(SUMIFS(OFFSET(データ_研究棟施設!$M$5:$M$1048576,0,ROUND(AN$8*24,1)),データ_研究棟施設!$J$5:$J$1048576,OFFSET($G$9,ROW()-ROW($N$9),AN$6-$D$4))&gt;=50,IF(SUMIFS(OFFSET(データ_研究棟施設!$M$5:$M$1048576,0,ROUND(AN$8*24,1)),データ_研究棟施設!$J$5:$J$1048576,OFFSET($G$9,ROW()-ROW($N$9),AN$6-$D$4))&gt;=100*$E89,"×","△"),IF(OR(AN$8&lt;9/24,AN$8&gt;=17/24,AN$110="△"),"△","〇")))</f>
        <v>△</v>
      </c>
      <c r="AO89" s="29" t="str">
        <f ca="1">IF(OR(AO$9="×",AO$110="×"),"×",IF(SUMIFS(OFFSET(データ_研究棟施設!$M$5:$M$1048576,0,ROUND(AO$8*24,1)),データ_研究棟施設!$J$5:$J$1048576,OFFSET($G$9,ROW()-ROW($N$9),AO$6-$D$4))&gt;=50,IF(SUMIFS(OFFSET(データ_研究棟施設!$M$5:$M$1048576,0,ROUND(AO$8*24,1)),データ_研究棟施設!$J$5:$J$1048576,OFFSET($G$9,ROW()-ROW($N$9),AO$6-$D$4))&gt;=100*$E89,"×","△"),IF(OR(AO$8&lt;9/24,AO$8&gt;=17/24,AO$110="△"),"△","〇")))</f>
        <v>△</v>
      </c>
      <c r="AP89" s="29" t="str">
        <f ca="1">IF(OR(AP$9="×",AP$110="×"),"×",IF(SUMIFS(OFFSET(データ_研究棟施設!$M$5:$M$1048576,0,ROUND(AP$8*24,1)),データ_研究棟施設!$J$5:$J$1048576,OFFSET($G$9,ROW()-ROW($N$9),AP$6-$D$4))&gt;=50,IF(SUMIFS(OFFSET(データ_研究棟施設!$M$5:$M$1048576,0,ROUND(AP$8*24,1)),データ_研究棟施設!$J$5:$J$1048576,OFFSET($G$9,ROW()-ROW($N$9),AP$6-$D$4))&gt;=100*$E89,"×","△"),IF(OR(AP$8&lt;9/24,AP$8&gt;=17/24,AP$110="△"),"△","〇")))</f>
        <v>△</v>
      </c>
      <c r="AQ89" s="29" t="str">
        <f ca="1">IF(OR(AQ$9="×",AQ$110="×"),"×",IF(SUMIFS(OFFSET(データ_研究棟施設!$M$5:$M$1048576,0,ROUND(AQ$8*24,1)),データ_研究棟施設!$J$5:$J$1048576,OFFSET($G$9,ROW()-ROW($N$9),AQ$6-$D$4))&gt;=50,IF(SUMIFS(OFFSET(データ_研究棟施設!$M$5:$M$1048576,0,ROUND(AQ$8*24,1)),データ_研究棟施設!$J$5:$J$1048576,OFFSET($G$9,ROW()-ROW($N$9),AQ$6-$D$4))&gt;=100*$E89,"×","△"),IF(OR(AQ$8&lt;9/24,AQ$8&gt;=17/24,AQ$110="△"),"△","〇")))</f>
        <v>△</v>
      </c>
      <c r="AR89" s="29" t="str">
        <f ca="1">IF(OR(AR$9="×",AR$110="×"),"×",IF(SUMIFS(OFFSET(データ_研究棟施設!$M$5:$M$1048576,0,ROUND(AR$8*24,1)),データ_研究棟施設!$J$5:$J$1048576,OFFSET($G$9,ROW()-ROW($N$9),AR$6-$D$4))&gt;=50,IF(SUMIFS(OFFSET(データ_研究棟施設!$M$5:$M$1048576,0,ROUND(AR$8*24,1)),データ_研究棟施設!$J$5:$J$1048576,OFFSET($G$9,ROW()-ROW($N$9),AR$6-$D$4))&gt;=100*$E89,"×","△"),IF(OR(AR$8&lt;9/24,AR$8&gt;=17/24,AR$110="△"),"△","〇")))</f>
        <v>△</v>
      </c>
      <c r="AS89" s="29" t="str">
        <f ca="1">IF(OR(AS$9="×",AS$110="×"),"×",IF(SUMIFS(OFFSET(データ_研究棟施設!$M$5:$M$1048576,0,ROUND(AS$8*24,1)),データ_研究棟施設!$J$5:$J$1048576,OFFSET($G$9,ROW()-ROW($N$9),AS$6-$D$4))&gt;=50,IF(SUMIFS(OFFSET(データ_研究棟施設!$M$5:$M$1048576,0,ROUND(AS$8*24,1)),データ_研究棟施設!$J$5:$J$1048576,OFFSET($G$9,ROW()-ROW($N$9),AS$6-$D$4))&gt;=100*$E89,"×","△"),IF(OR(AS$8&lt;9/24,AS$8&gt;=17/24,AS$110="△"),"△","〇")))</f>
        <v>×</v>
      </c>
      <c r="AT89" s="29" t="str">
        <f ca="1">IF(OR(AT$9="×",AT$110="×"),"×",IF(SUMIFS(OFFSET(データ_研究棟施設!$M$5:$M$1048576,0,ROUND(AT$8*24,1)),データ_研究棟施設!$J$5:$J$1048576,OFFSET($G$9,ROW()-ROW($N$9),AT$6-$D$4))&gt;=50,IF(SUMIFS(OFFSET(データ_研究棟施設!$M$5:$M$1048576,0,ROUND(AT$8*24,1)),データ_研究棟施設!$J$5:$J$1048576,OFFSET($G$9,ROW()-ROW($N$9),AT$6-$D$4))&gt;=100*$E89,"×","△"),IF(OR(AT$8&lt;9/24,AT$8&gt;=17/24,AT$110="△"),"△","〇")))</f>
        <v>×</v>
      </c>
      <c r="AU89" s="28" t="str">
        <f ca="1">IF(OR(AU$9="×",AU$110="×"),"×",IF(SUMIFS(OFFSET(データ_研究棟施設!$M$5:$M$1048576,0,ROUND(AU$8*24,1)),データ_研究棟施設!$J$5:$J$1048576,OFFSET($G$9,ROW()-ROW($N$9),AU$6-$D$4))&gt;=50,IF(SUMIFS(OFFSET(データ_研究棟施設!$M$5:$M$1048576,0,ROUND(AU$8*24,1)),データ_研究棟施設!$J$5:$J$1048576,OFFSET($G$9,ROW()-ROW($N$9),AU$6-$D$4))&gt;=100*$E89,"×","△"),IF(OR(AU$8&lt;9/24,AU$8&gt;=17/24,AU$110="△"),"△","〇")))</f>
        <v>×</v>
      </c>
      <c r="AV89" s="29" t="str">
        <f ca="1">IF(OR(AV$9="×",AV$110="×"),"×",IF(SUMIFS(OFFSET(データ_研究棟施設!$M$5:$M$1048576,0,ROUND(AV$8*24,1)),データ_研究棟施設!$J$5:$J$1048576,OFFSET($G$9,ROW()-ROW($N$9),AV$6-$D$4))&gt;=50,IF(SUMIFS(OFFSET(データ_研究棟施設!$M$5:$M$1048576,0,ROUND(AV$8*24,1)),データ_研究棟施設!$J$5:$J$1048576,OFFSET($G$9,ROW()-ROW($N$9),AV$6-$D$4))&gt;=100*$E89,"×","△"),IF(OR(AV$8&lt;9/24,AV$8&gt;=17/24,AV$110="△"),"△","〇")))</f>
        <v>×</v>
      </c>
      <c r="AW89" s="29" t="str">
        <f ca="1">IF(OR(AW$9="×",AW$110="×"),"×",IF(SUMIFS(OFFSET(データ_研究棟施設!$M$5:$M$1048576,0,ROUND(AW$8*24,1)),データ_研究棟施設!$J$5:$J$1048576,OFFSET($G$9,ROW()-ROW($N$9),AW$6-$D$4))&gt;=50,IF(SUMIFS(OFFSET(データ_研究棟施設!$M$5:$M$1048576,0,ROUND(AW$8*24,1)),データ_研究棟施設!$J$5:$J$1048576,OFFSET($G$9,ROW()-ROW($N$9),AW$6-$D$4))&gt;=100*$E89,"×","△"),IF(OR(AW$8&lt;9/24,AW$8&gt;=17/24,AW$110="△"),"△","〇")))</f>
        <v>×</v>
      </c>
      <c r="AX89" s="30" t="str">
        <f ca="1">IF(OR(AX$9="×",AX$110="×"),"×",IF(SUMIFS(OFFSET(データ_研究棟施設!$M$5:$M$1048576,0,ROUND(AX$8*24,1)),データ_研究棟施設!$J$5:$J$1048576,OFFSET($G$9,ROW()-ROW($N$9),AX$6-$D$4))&gt;=50,IF(SUMIFS(OFFSET(データ_研究棟施設!$M$5:$M$1048576,0,ROUND(AX$8*24,1)),データ_研究棟施設!$J$5:$J$1048576,OFFSET($G$9,ROW()-ROW($N$9),AX$6-$D$4))&gt;=100*$E89,"×","△"),IF(OR(AX$8&lt;9/24,AX$8&gt;=17/24,AX$110="△"),"△","〇")))</f>
        <v>×</v>
      </c>
      <c r="AY89" s="29" t="str">
        <f ca="1">IF(OR(AY$9="×",AY$110="×"),"×",IF(SUMIFS(OFFSET(データ_研究棟施設!$M$5:$M$1048576,0,ROUND(AY$8*24,1)),データ_研究棟施設!$J$5:$J$1048576,OFFSET($G$9,ROW()-ROW($N$9),AY$6-$D$4))&gt;=50,IF(SUMIFS(OFFSET(データ_研究棟施設!$M$5:$M$1048576,0,ROUND(AY$8*24,1)),データ_研究棟施設!$J$5:$J$1048576,OFFSET($G$9,ROW()-ROW($N$9),AY$6-$D$4))&gt;=100*$E89,"×","△"),IF(OR(AY$8&lt;9/24,AY$8&gt;=17/24,AY$110="△"),"△","〇")))</f>
        <v>×</v>
      </c>
      <c r="AZ89" s="29" t="str">
        <f ca="1">IF(OR(AZ$9="×",AZ$110="×"),"×",IF(SUMIFS(OFFSET(データ_研究棟施設!$M$5:$M$1048576,0,ROUND(AZ$8*24,1)),データ_研究棟施設!$J$5:$J$1048576,OFFSET($G$9,ROW()-ROW($N$9),AZ$6-$D$4))&gt;=50,IF(SUMIFS(OFFSET(データ_研究棟施設!$M$5:$M$1048576,0,ROUND(AZ$8*24,1)),データ_研究棟施設!$J$5:$J$1048576,OFFSET($G$9,ROW()-ROW($N$9),AZ$6-$D$4))&gt;=100*$E89,"×","△"),IF(OR(AZ$8&lt;9/24,AZ$8&gt;=17/24,AZ$110="△"),"△","〇")))</f>
        <v>×</v>
      </c>
      <c r="BA89" s="29" t="str">
        <f ca="1">IF(OR(BA$9="×",BA$110="×"),"×",IF(SUMIFS(OFFSET(データ_研究棟施設!$M$5:$M$1048576,0,ROUND(BA$8*24,1)),データ_研究棟施設!$J$5:$J$1048576,OFFSET($G$9,ROW()-ROW($N$9),BA$6-$D$4))&gt;=50,IF(SUMIFS(OFFSET(データ_研究棟施設!$M$5:$M$1048576,0,ROUND(BA$8*24,1)),データ_研究棟施設!$J$5:$J$1048576,OFFSET($G$9,ROW()-ROW($N$9),BA$6-$D$4))&gt;=100*$E89,"×","△"),IF(OR(BA$8&lt;9/24,BA$8&gt;=17/24,BA$110="△"),"△","〇")))</f>
        <v>×</v>
      </c>
      <c r="BB89" s="29" t="str">
        <f ca="1">IF(OR(BB$9="×",BB$110="×"),"×",IF(SUMIFS(OFFSET(データ_研究棟施設!$M$5:$M$1048576,0,ROUND(BB$8*24,1)),データ_研究棟施設!$J$5:$J$1048576,OFFSET($G$9,ROW()-ROW($N$9),BB$6-$D$4))&gt;=50,IF(SUMIFS(OFFSET(データ_研究棟施設!$M$5:$M$1048576,0,ROUND(BB$8*24,1)),データ_研究棟施設!$J$5:$J$1048576,OFFSET($G$9,ROW()-ROW($N$9),BB$6-$D$4))&gt;=100*$E89,"×","△"),IF(OR(BB$8&lt;9/24,BB$8&gt;=17/24,BB$110="△"),"△","〇")))</f>
        <v>×</v>
      </c>
      <c r="BC89" s="28" t="str">
        <f ca="1">IF(OR(BC$9="×",BC$110="×"),"×",IF(SUMIFS(OFFSET(データ_研究棟施設!$M$5:$M$1048576,0,ROUND(BC$8*24,1)),データ_研究棟施設!$J$5:$J$1048576,OFFSET($G$9,ROW()-ROW($N$9),BC$6-$D$4))&gt;=50,IF(SUMIFS(OFFSET(データ_研究棟施設!$M$5:$M$1048576,0,ROUND(BC$8*24,1)),データ_研究棟施設!$J$5:$J$1048576,OFFSET($G$9,ROW()-ROW($N$9),BC$6-$D$4))&gt;=100*$E89,"×","△"),IF(OR(BC$8&lt;9/24,BC$8&gt;=17/24,BC$110="△"),"△","〇")))</f>
        <v>×</v>
      </c>
      <c r="BD89" s="29" t="str">
        <f ca="1">IF(OR(BD$9="×",BD$110="×"),"×",IF(SUMIFS(OFFSET(データ_研究棟施設!$M$5:$M$1048576,0,ROUND(BD$8*24,1)),データ_研究棟施設!$J$5:$J$1048576,OFFSET($G$9,ROW()-ROW($N$9),BD$6-$D$4))&gt;=50,IF(SUMIFS(OFFSET(データ_研究棟施設!$M$5:$M$1048576,0,ROUND(BD$8*24,1)),データ_研究棟施設!$J$5:$J$1048576,OFFSET($G$9,ROW()-ROW($N$9),BD$6-$D$4))&gt;=100*$E89,"×","△"),IF(OR(BD$8&lt;9/24,BD$8&gt;=17/24,BD$110="△"),"△","〇")))</f>
        <v>×</v>
      </c>
      <c r="BE89" s="29" t="str">
        <f ca="1">IF(OR(BE$9="×",BE$110="×"),"×",IF(SUMIFS(OFFSET(データ_研究棟施設!$M$5:$M$1048576,0,ROUND(BE$8*24,1)),データ_研究棟施設!$J$5:$J$1048576,OFFSET($G$9,ROW()-ROW($N$9),BE$6-$D$4))&gt;=50,IF(SUMIFS(OFFSET(データ_研究棟施設!$M$5:$M$1048576,0,ROUND(BE$8*24,1)),データ_研究棟施設!$J$5:$J$1048576,OFFSET($G$9,ROW()-ROW($N$9),BE$6-$D$4))&gt;=100*$E89,"×","△"),IF(OR(BE$8&lt;9/24,BE$8&gt;=17/24,BE$110="△"),"△","〇")))</f>
        <v>×</v>
      </c>
      <c r="BF89" s="30" t="str">
        <f ca="1">IF(OR(BF$9="×",BF$110="×"),"×",IF(SUMIFS(OFFSET(データ_研究棟施設!$M$5:$M$1048576,0,ROUND(BF$8*24,1)),データ_研究棟施設!$J$5:$J$1048576,OFFSET($G$9,ROW()-ROW($N$9),BF$6-$D$4))&gt;=50,IF(SUMIFS(OFFSET(データ_研究棟施設!$M$5:$M$1048576,0,ROUND(BF$8*24,1)),データ_研究棟施設!$J$5:$J$1048576,OFFSET($G$9,ROW()-ROW($N$9),BF$6-$D$4))&gt;=100*$E89,"×","△"),IF(OR(BF$8&lt;9/24,BF$8&gt;=17/24,BF$110="△"),"△","〇")))</f>
        <v>×</v>
      </c>
      <c r="BG89" s="29" t="str">
        <f ca="1">IF(OR(BG$9="×",BG$110="×"),"×",IF(SUMIFS(OFFSET(データ_研究棟施設!$M$5:$M$1048576,0,ROUND(BG$8*24,1)),データ_研究棟施設!$J$5:$J$1048576,OFFSET($G$9,ROW()-ROW($N$9),BG$6-$D$4))&gt;=50,IF(SUMIFS(OFFSET(データ_研究棟施設!$M$5:$M$1048576,0,ROUND(BG$8*24,1)),データ_研究棟施設!$J$5:$J$1048576,OFFSET($G$9,ROW()-ROW($N$9),BG$6-$D$4))&gt;=100*$E89,"×","△"),IF(OR(BG$8&lt;9/24,BG$8&gt;=17/24,BG$110="△"),"△","〇")))</f>
        <v>△</v>
      </c>
      <c r="BH89" s="29" t="str">
        <f ca="1">IF(OR(BH$9="×",BH$110="×"),"×",IF(SUMIFS(OFFSET(データ_研究棟施設!$M$5:$M$1048576,0,ROUND(BH$8*24,1)),データ_研究棟施設!$J$5:$J$1048576,OFFSET($G$9,ROW()-ROW($N$9),BH$6-$D$4))&gt;=50,IF(SUMIFS(OFFSET(データ_研究棟施設!$M$5:$M$1048576,0,ROUND(BH$8*24,1)),データ_研究棟施設!$J$5:$J$1048576,OFFSET($G$9,ROW()-ROW($N$9),BH$6-$D$4))&gt;=100*$E89,"×","△"),IF(OR(BH$8&lt;9/24,BH$8&gt;=17/24,BH$110="△"),"△","〇")))</f>
        <v>△</v>
      </c>
      <c r="BI89" s="37" t="str">
        <f ca="1">IF(OR(BI$9="×",BI$110="×"),"×",IF(SUMIFS(OFFSET(データ_研究棟施設!$M$5:$M$1048576,0,ROUND(BI$8*24,1)),データ_研究棟施設!$J$5:$J$1048576,OFFSET($G$9,ROW()-ROW($N$9),BI$6-$D$4))&gt;=50,IF(SUMIFS(OFFSET(データ_研究棟施設!$M$5:$M$1048576,0,ROUND(BI$8*24,1)),データ_研究棟施設!$J$5:$J$1048576,OFFSET($G$9,ROW()-ROW($N$9),BI$6-$D$4))&gt;=100*$E89,"×","△"),IF(OR(BI$8&lt;9/24,BI$8&gt;=17/24,BI$110="△"),"△","〇")))</f>
        <v>△</v>
      </c>
      <c r="BJ89" s="36" t="str">
        <f ca="1">IF(OR(BJ$9="×",BJ$110="×"),"×",IF(SUMIFS(OFFSET(データ_研究棟施設!$M$5:$M$1048576,0,ROUND(BJ$8*24,1)),データ_研究棟施設!$J$5:$J$1048576,OFFSET($G$9,ROW()-ROW($N$9),BJ$6-$D$4))&gt;=50,IF(SUMIFS(OFFSET(データ_研究棟施設!$M$5:$M$1048576,0,ROUND(BJ$8*24,1)),データ_研究棟施設!$J$5:$J$1048576,OFFSET($G$9,ROW()-ROW($N$9),BJ$6-$D$4))&gt;=100*$E89,"×","△"),IF(OR(BJ$8&lt;9/24,BJ$8&gt;=17/24,BJ$110="△"),"△","〇")))</f>
        <v>△</v>
      </c>
      <c r="BK89" s="29" t="str">
        <f ca="1">IF(OR(BK$9="×",BK$110="×"),"×",IF(SUMIFS(OFFSET(データ_研究棟施設!$M$5:$M$1048576,0,ROUND(BK$8*24,1)),データ_研究棟施設!$J$5:$J$1048576,OFFSET($G$9,ROW()-ROW($N$9),BK$6-$D$4))&gt;=50,IF(SUMIFS(OFFSET(データ_研究棟施設!$M$5:$M$1048576,0,ROUND(BK$8*24,1)),データ_研究棟施設!$J$5:$J$1048576,OFFSET($G$9,ROW()-ROW($N$9),BK$6-$D$4))&gt;=100*$E89,"×","△"),IF(OR(BK$8&lt;9/24,BK$8&gt;=17/24,BK$110="△"),"△","〇")))</f>
        <v>△</v>
      </c>
      <c r="BL89" s="29" t="str">
        <f ca="1">IF(OR(BL$9="×",BL$110="×"),"×",IF(SUMIFS(OFFSET(データ_研究棟施設!$M$5:$M$1048576,0,ROUND(BL$8*24,1)),データ_研究棟施設!$J$5:$J$1048576,OFFSET($G$9,ROW()-ROW($N$9),BL$6-$D$4))&gt;=50,IF(SUMIFS(OFFSET(データ_研究棟施設!$M$5:$M$1048576,0,ROUND(BL$8*24,1)),データ_研究棟施設!$J$5:$J$1048576,OFFSET($G$9,ROW()-ROW($N$9),BL$6-$D$4))&gt;=100*$E89,"×","△"),IF(OR(BL$8&lt;9/24,BL$8&gt;=17/24,BL$110="△"),"△","〇")))</f>
        <v>△</v>
      </c>
      <c r="BM89" s="29" t="str">
        <f ca="1">IF(OR(BM$9="×",BM$110="×"),"×",IF(SUMIFS(OFFSET(データ_研究棟施設!$M$5:$M$1048576,0,ROUND(BM$8*24,1)),データ_研究棟施設!$J$5:$J$1048576,OFFSET($G$9,ROW()-ROW($N$9),BM$6-$D$4))&gt;=50,IF(SUMIFS(OFFSET(データ_研究棟施設!$M$5:$M$1048576,0,ROUND(BM$8*24,1)),データ_研究棟施設!$J$5:$J$1048576,OFFSET($G$9,ROW()-ROW($N$9),BM$6-$D$4))&gt;=100*$E89,"×","△"),IF(OR(BM$8&lt;9/24,BM$8&gt;=17/24,BM$110="△"),"△","〇")))</f>
        <v>△</v>
      </c>
      <c r="BN89" s="29" t="str">
        <f ca="1">IF(OR(BN$9="×",BN$110="×"),"×",IF(SUMIFS(OFFSET(データ_研究棟施設!$M$5:$M$1048576,0,ROUND(BN$8*24,1)),データ_研究棟施設!$J$5:$J$1048576,OFFSET($G$9,ROW()-ROW($N$9),BN$6-$D$4))&gt;=50,IF(SUMIFS(OFFSET(データ_研究棟施設!$M$5:$M$1048576,0,ROUND(BN$8*24,1)),データ_研究棟施設!$J$5:$J$1048576,OFFSET($G$9,ROW()-ROW($N$9),BN$6-$D$4))&gt;=100*$E89,"×","△"),IF(OR(BN$8&lt;9/24,BN$8&gt;=17/24,BN$110="△"),"△","〇")))</f>
        <v>△</v>
      </c>
      <c r="BO89" s="29" t="str">
        <f ca="1">IF(OR(BO$9="×",BO$110="×"),"×",IF(SUMIFS(OFFSET(データ_研究棟施設!$M$5:$M$1048576,0,ROUND(BO$8*24,1)),データ_研究棟施設!$J$5:$J$1048576,OFFSET($G$9,ROW()-ROW($N$9),BO$6-$D$4))&gt;=50,IF(SUMIFS(OFFSET(データ_研究棟施設!$M$5:$M$1048576,0,ROUND(BO$8*24,1)),データ_研究棟施設!$J$5:$J$1048576,OFFSET($G$9,ROW()-ROW($N$9),BO$6-$D$4))&gt;=100*$E89,"×","△"),IF(OR(BO$8&lt;9/24,BO$8&gt;=17/24,BO$110="△"),"△","〇")))</f>
        <v>△</v>
      </c>
      <c r="BP89" s="29" t="str">
        <f ca="1">IF(OR(BP$9="×",BP$110="×"),"×",IF(SUMIFS(OFFSET(データ_研究棟施設!$M$5:$M$1048576,0,ROUND(BP$8*24,1)),データ_研究棟施設!$J$5:$J$1048576,OFFSET($G$9,ROW()-ROW($N$9),BP$6-$D$4))&gt;=50,IF(SUMIFS(OFFSET(データ_研究棟施設!$M$5:$M$1048576,0,ROUND(BP$8*24,1)),データ_研究棟施設!$J$5:$J$1048576,OFFSET($G$9,ROW()-ROW($N$9),BP$6-$D$4))&gt;=100*$E89,"×","△"),IF(OR(BP$8&lt;9/24,BP$8&gt;=17/24,BP$110="△"),"△","〇")))</f>
        <v>△</v>
      </c>
      <c r="BQ89" s="29" t="str">
        <f ca="1">IF(OR(BQ$9="×",BQ$110="×"),"×",IF(SUMIFS(OFFSET(データ_研究棟施設!$M$5:$M$1048576,0,ROUND(BQ$8*24,1)),データ_研究棟施設!$J$5:$J$1048576,OFFSET($G$9,ROW()-ROW($N$9),BQ$6-$D$4))&gt;=50,IF(SUMIFS(OFFSET(データ_研究棟施設!$M$5:$M$1048576,0,ROUND(BQ$8*24,1)),データ_研究棟施設!$J$5:$J$1048576,OFFSET($G$9,ROW()-ROW($N$9),BQ$6-$D$4))&gt;=100*$E89,"×","△"),IF(OR(BQ$8&lt;9/24,BQ$8&gt;=17/24,BQ$110="△"),"△","〇")))</f>
        <v>×</v>
      </c>
      <c r="BR89" s="29" t="str">
        <f ca="1">IF(OR(BR$9="×",BR$110="×"),"×",IF(SUMIFS(OFFSET(データ_研究棟施設!$M$5:$M$1048576,0,ROUND(BR$8*24,1)),データ_研究棟施設!$J$5:$J$1048576,OFFSET($G$9,ROW()-ROW($N$9),BR$6-$D$4))&gt;=50,IF(SUMIFS(OFFSET(データ_研究棟施設!$M$5:$M$1048576,0,ROUND(BR$8*24,1)),データ_研究棟施設!$J$5:$J$1048576,OFFSET($G$9,ROW()-ROW($N$9),BR$6-$D$4))&gt;=100*$E89,"×","△"),IF(OR(BR$8&lt;9/24,BR$8&gt;=17/24,BR$110="△"),"△","〇")))</f>
        <v>×</v>
      </c>
      <c r="BS89" s="28" t="str">
        <f ca="1">IF(OR(BS$9="×",BS$110="×"),"×",IF(SUMIFS(OFFSET(データ_研究棟施設!$M$5:$M$1048576,0,ROUND(BS$8*24,1)),データ_研究棟施設!$J$5:$J$1048576,OFFSET($G$9,ROW()-ROW($N$9),BS$6-$D$4))&gt;=50,IF(SUMIFS(OFFSET(データ_研究棟施設!$M$5:$M$1048576,0,ROUND(BS$8*24,1)),データ_研究棟施設!$J$5:$J$1048576,OFFSET($G$9,ROW()-ROW($N$9),BS$6-$D$4))&gt;=100*$E89,"×","△"),IF(OR(BS$8&lt;9/24,BS$8&gt;=17/24,BS$110="△"),"△","〇")))</f>
        <v>×</v>
      </c>
      <c r="BT89" s="29" t="str">
        <f ca="1">IF(OR(BT$9="×",BT$110="×"),"×",IF(SUMIFS(OFFSET(データ_研究棟施設!$M$5:$M$1048576,0,ROUND(BT$8*24,1)),データ_研究棟施設!$J$5:$J$1048576,OFFSET($G$9,ROW()-ROW($N$9),BT$6-$D$4))&gt;=50,IF(SUMIFS(OFFSET(データ_研究棟施設!$M$5:$M$1048576,0,ROUND(BT$8*24,1)),データ_研究棟施設!$J$5:$J$1048576,OFFSET($G$9,ROW()-ROW($N$9),BT$6-$D$4))&gt;=100*$E89,"×","△"),IF(OR(BT$8&lt;9/24,BT$8&gt;=17/24,BT$110="△"),"△","〇")))</f>
        <v>×</v>
      </c>
      <c r="BU89" s="29" t="str">
        <f ca="1">IF(OR(BU$9="×",BU$110="×"),"×",IF(SUMIFS(OFFSET(データ_研究棟施設!$M$5:$M$1048576,0,ROUND(BU$8*24,1)),データ_研究棟施設!$J$5:$J$1048576,OFFSET($G$9,ROW()-ROW($N$9),BU$6-$D$4))&gt;=50,IF(SUMIFS(OFFSET(データ_研究棟施設!$M$5:$M$1048576,0,ROUND(BU$8*24,1)),データ_研究棟施設!$J$5:$J$1048576,OFFSET($G$9,ROW()-ROW($N$9),BU$6-$D$4))&gt;=100*$E89,"×","△"),IF(OR(BU$8&lt;9/24,BU$8&gt;=17/24,BU$110="△"),"△","〇")))</f>
        <v>×</v>
      </c>
      <c r="BV89" s="30" t="str">
        <f ca="1">IF(OR(BV$9="×",BV$110="×"),"×",IF(SUMIFS(OFFSET(データ_研究棟施設!$M$5:$M$1048576,0,ROUND(BV$8*24,1)),データ_研究棟施設!$J$5:$J$1048576,OFFSET($G$9,ROW()-ROW($N$9),BV$6-$D$4))&gt;=50,IF(SUMIFS(OFFSET(データ_研究棟施設!$M$5:$M$1048576,0,ROUND(BV$8*24,1)),データ_研究棟施設!$J$5:$J$1048576,OFFSET($G$9,ROW()-ROW($N$9),BV$6-$D$4))&gt;=100*$E89,"×","△"),IF(OR(BV$8&lt;9/24,BV$8&gt;=17/24,BV$110="△"),"△","〇")))</f>
        <v>×</v>
      </c>
      <c r="BW89" s="29" t="str">
        <f ca="1">IF(OR(BW$9="×",BW$110="×"),"×",IF(SUMIFS(OFFSET(データ_研究棟施設!$M$5:$M$1048576,0,ROUND(BW$8*24,1)),データ_研究棟施設!$J$5:$J$1048576,OFFSET($G$9,ROW()-ROW($N$9),BW$6-$D$4))&gt;=50,IF(SUMIFS(OFFSET(データ_研究棟施設!$M$5:$M$1048576,0,ROUND(BW$8*24,1)),データ_研究棟施設!$J$5:$J$1048576,OFFSET($G$9,ROW()-ROW($N$9),BW$6-$D$4))&gt;=100*$E89,"×","△"),IF(OR(BW$8&lt;9/24,BW$8&gt;=17/24,BW$110="△"),"△","〇")))</f>
        <v>×</v>
      </c>
      <c r="BX89" s="29" t="str">
        <f ca="1">IF(OR(BX$9="×",BX$110="×"),"×",IF(SUMIFS(OFFSET(データ_研究棟施設!$M$5:$M$1048576,0,ROUND(BX$8*24,1)),データ_研究棟施設!$J$5:$J$1048576,OFFSET($G$9,ROW()-ROW($N$9),BX$6-$D$4))&gt;=50,IF(SUMIFS(OFFSET(データ_研究棟施設!$M$5:$M$1048576,0,ROUND(BX$8*24,1)),データ_研究棟施設!$J$5:$J$1048576,OFFSET($G$9,ROW()-ROW($N$9),BX$6-$D$4))&gt;=100*$E89,"×","△"),IF(OR(BX$8&lt;9/24,BX$8&gt;=17/24,BX$110="△"),"△","〇")))</f>
        <v>×</v>
      </c>
      <c r="BY89" s="29" t="str">
        <f ca="1">IF(OR(BY$9="×",BY$110="×"),"×",IF(SUMIFS(OFFSET(データ_研究棟施設!$M$5:$M$1048576,0,ROUND(BY$8*24,1)),データ_研究棟施設!$J$5:$J$1048576,OFFSET($G$9,ROW()-ROW($N$9),BY$6-$D$4))&gt;=50,IF(SUMIFS(OFFSET(データ_研究棟施設!$M$5:$M$1048576,0,ROUND(BY$8*24,1)),データ_研究棟施設!$J$5:$J$1048576,OFFSET($G$9,ROW()-ROW($N$9),BY$6-$D$4))&gt;=100*$E89,"×","△"),IF(OR(BY$8&lt;9/24,BY$8&gt;=17/24,BY$110="△"),"△","〇")))</f>
        <v>×</v>
      </c>
      <c r="BZ89" s="29" t="str">
        <f ca="1">IF(OR(BZ$9="×",BZ$110="×"),"×",IF(SUMIFS(OFFSET(データ_研究棟施設!$M$5:$M$1048576,0,ROUND(BZ$8*24,1)),データ_研究棟施設!$J$5:$J$1048576,OFFSET($G$9,ROW()-ROW($N$9),BZ$6-$D$4))&gt;=50,IF(SUMIFS(OFFSET(データ_研究棟施設!$M$5:$M$1048576,0,ROUND(BZ$8*24,1)),データ_研究棟施設!$J$5:$J$1048576,OFFSET($G$9,ROW()-ROW($N$9),BZ$6-$D$4))&gt;=100*$E89,"×","△"),IF(OR(BZ$8&lt;9/24,BZ$8&gt;=17/24,BZ$110="△"),"△","〇")))</f>
        <v>×</v>
      </c>
      <c r="CA89" s="28" t="str">
        <f ca="1">IF(OR(CA$9="×",CA$110="×"),"×",IF(SUMIFS(OFFSET(データ_研究棟施設!$M$5:$M$1048576,0,ROUND(CA$8*24,1)),データ_研究棟施設!$J$5:$J$1048576,OFFSET($G$9,ROW()-ROW($N$9),CA$6-$D$4))&gt;=50,IF(SUMIFS(OFFSET(データ_研究棟施設!$M$5:$M$1048576,0,ROUND(CA$8*24,1)),データ_研究棟施設!$J$5:$J$1048576,OFFSET($G$9,ROW()-ROW($N$9),CA$6-$D$4))&gt;=100*$E89,"×","△"),IF(OR(CA$8&lt;9/24,CA$8&gt;=17/24,CA$110="△"),"△","〇")))</f>
        <v>×</v>
      </c>
      <c r="CB89" s="29" t="str">
        <f ca="1">IF(OR(CB$9="×",CB$110="×"),"×",IF(SUMIFS(OFFSET(データ_研究棟施設!$M$5:$M$1048576,0,ROUND(CB$8*24,1)),データ_研究棟施設!$J$5:$J$1048576,OFFSET($G$9,ROW()-ROW($N$9),CB$6-$D$4))&gt;=50,IF(SUMIFS(OFFSET(データ_研究棟施設!$M$5:$M$1048576,0,ROUND(CB$8*24,1)),データ_研究棟施設!$J$5:$J$1048576,OFFSET($G$9,ROW()-ROW($N$9),CB$6-$D$4))&gt;=100*$E89,"×","△"),IF(OR(CB$8&lt;9/24,CB$8&gt;=17/24,CB$110="△"),"△","〇")))</f>
        <v>×</v>
      </c>
      <c r="CC89" s="29" t="str">
        <f ca="1">IF(OR(CC$9="×",CC$110="×"),"×",IF(SUMIFS(OFFSET(データ_研究棟施設!$M$5:$M$1048576,0,ROUND(CC$8*24,1)),データ_研究棟施設!$J$5:$J$1048576,OFFSET($G$9,ROW()-ROW($N$9),CC$6-$D$4))&gt;=50,IF(SUMIFS(OFFSET(データ_研究棟施設!$M$5:$M$1048576,0,ROUND(CC$8*24,1)),データ_研究棟施設!$J$5:$J$1048576,OFFSET($G$9,ROW()-ROW($N$9),CC$6-$D$4))&gt;=100*$E89,"×","△"),IF(OR(CC$8&lt;9/24,CC$8&gt;=17/24,CC$110="△"),"△","〇")))</f>
        <v>×</v>
      </c>
      <c r="CD89" s="30" t="str">
        <f ca="1">IF(OR(CD$9="×",CD$110="×"),"×",IF(SUMIFS(OFFSET(データ_研究棟施設!$M$5:$M$1048576,0,ROUND(CD$8*24,1)),データ_研究棟施設!$J$5:$J$1048576,OFFSET($G$9,ROW()-ROW($N$9),CD$6-$D$4))&gt;=50,IF(SUMIFS(OFFSET(データ_研究棟施設!$M$5:$M$1048576,0,ROUND(CD$8*24,1)),データ_研究棟施設!$J$5:$J$1048576,OFFSET($G$9,ROW()-ROW($N$9),CD$6-$D$4))&gt;=100*$E89,"×","△"),IF(OR(CD$8&lt;9/24,CD$8&gt;=17/24,CD$110="△"),"△","〇")))</f>
        <v>×</v>
      </c>
      <c r="CE89" s="29" t="str">
        <f ca="1">IF(OR(CE$9="×",CE$110="×"),"×",IF(SUMIFS(OFFSET(データ_研究棟施設!$M$5:$M$1048576,0,ROUND(CE$8*24,1)),データ_研究棟施設!$J$5:$J$1048576,OFFSET($G$9,ROW()-ROW($N$9),CE$6-$D$4))&gt;=50,IF(SUMIFS(OFFSET(データ_研究棟施設!$M$5:$M$1048576,0,ROUND(CE$8*24,1)),データ_研究棟施設!$J$5:$J$1048576,OFFSET($G$9,ROW()-ROW($N$9),CE$6-$D$4))&gt;=100*$E89,"×","△"),IF(OR(CE$8&lt;9/24,CE$8&gt;=17/24,CE$110="△"),"△","〇")))</f>
        <v>△</v>
      </c>
      <c r="CF89" s="29" t="str">
        <f ca="1">IF(OR(CF$9="×",CF$110="×"),"×",IF(SUMIFS(OFFSET(データ_研究棟施設!$M$5:$M$1048576,0,ROUND(CF$8*24,1)),データ_研究棟施設!$J$5:$J$1048576,OFFSET($G$9,ROW()-ROW($N$9),CF$6-$D$4))&gt;=50,IF(SUMIFS(OFFSET(データ_研究棟施設!$M$5:$M$1048576,0,ROUND(CF$8*24,1)),データ_研究棟施設!$J$5:$J$1048576,OFFSET($G$9,ROW()-ROW($N$9),CF$6-$D$4))&gt;=100*$E89,"×","△"),IF(OR(CF$8&lt;9/24,CF$8&gt;=17/24,CF$110="△"),"△","〇")))</f>
        <v>△</v>
      </c>
      <c r="CG89" s="37" t="str">
        <f ca="1">IF(OR(CG$9="×",CG$110="×"),"×",IF(SUMIFS(OFFSET(データ_研究棟施設!$M$5:$M$1048576,0,ROUND(CG$8*24,1)),データ_研究棟施設!$J$5:$J$1048576,OFFSET($G$9,ROW()-ROW($N$9),CG$6-$D$4))&gt;=50,IF(SUMIFS(OFFSET(データ_研究棟施設!$M$5:$M$1048576,0,ROUND(CG$8*24,1)),データ_研究棟施設!$J$5:$J$1048576,OFFSET($G$9,ROW()-ROW($N$9),CG$6-$D$4))&gt;=100*$E89,"×","△"),IF(OR(CG$8&lt;9/24,CG$8&gt;=17/24,CG$110="△"),"△","〇")))</f>
        <v>△</v>
      </c>
      <c r="CH89" s="36" t="str">
        <f ca="1">IF(OR(CH$9="×",CH$110="×"),"×",IF(SUMIFS(OFFSET(データ_研究棟施設!$M$5:$M$1048576,0,ROUND(CH$8*24,1)),データ_研究棟施設!$J$5:$J$1048576,OFFSET($G$9,ROW()-ROW($N$9),CH$6-$D$4))&gt;=50,IF(SUMIFS(OFFSET(データ_研究棟施設!$M$5:$M$1048576,0,ROUND(CH$8*24,1)),データ_研究棟施設!$J$5:$J$1048576,OFFSET($G$9,ROW()-ROW($N$9),CH$6-$D$4))&gt;=100*$E89,"×","△"),IF(OR(CH$8&lt;9/24,CH$8&gt;=17/24,CH$110="△"),"△","〇")))</f>
        <v>△</v>
      </c>
      <c r="CI89" s="29" t="str">
        <f ca="1">IF(OR(CI$9="×",CI$110="×"),"×",IF(SUMIFS(OFFSET(データ_研究棟施設!$M$5:$M$1048576,0,ROUND(CI$8*24,1)),データ_研究棟施設!$J$5:$J$1048576,OFFSET($G$9,ROW()-ROW($N$9),CI$6-$D$4))&gt;=50,IF(SUMIFS(OFFSET(データ_研究棟施設!$M$5:$M$1048576,0,ROUND(CI$8*24,1)),データ_研究棟施設!$J$5:$J$1048576,OFFSET($G$9,ROW()-ROW($N$9),CI$6-$D$4))&gt;=100*$E89,"×","△"),IF(OR(CI$8&lt;9/24,CI$8&gt;=17/24,CI$110="△"),"△","〇")))</f>
        <v>△</v>
      </c>
      <c r="CJ89" s="29" t="str">
        <f ca="1">IF(OR(CJ$9="×",CJ$110="×"),"×",IF(SUMIFS(OFFSET(データ_研究棟施設!$M$5:$M$1048576,0,ROUND(CJ$8*24,1)),データ_研究棟施設!$J$5:$J$1048576,OFFSET($G$9,ROW()-ROW($N$9),CJ$6-$D$4))&gt;=50,IF(SUMIFS(OFFSET(データ_研究棟施設!$M$5:$M$1048576,0,ROUND(CJ$8*24,1)),データ_研究棟施設!$J$5:$J$1048576,OFFSET($G$9,ROW()-ROW($N$9),CJ$6-$D$4))&gt;=100*$E89,"×","△"),IF(OR(CJ$8&lt;9/24,CJ$8&gt;=17/24,CJ$110="△"),"△","〇")))</f>
        <v>△</v>
      </c>
      <c r="CK89" s="29" t="str">
        <f ca="1">IF(OR(CK$9="×",CK$110="×"),"×",IF(SUMIFS(OFFSET(データ_研究棟施設!$M$5:$M$1048576,0,ROUND(CK$8*24,1)),データ_研究棟施設!$J$5:$J$1048576,OFFSET($G$9,ROW()-ROW($N$9),CK$6-$D$4))&gt;=50,IF(SUMIFS(OFFSET(データ_研究棟施設!$M$5:$M$1048576,0,ROUND(CK$8*24,1)),データ_研究棟施設!$J$5:$J$1048576,OFFSET($G$9,ROW()-ROW($N$9),CK$6-$D$4))&gt;=100*$E89,"×","△"),IF(OR(CK$8&lt;9/24,CK$8&gt;=17/24,CK$110="△"),"△","〇")))</f>
        <v>△</v>
      </c>
      <c r="CL89" s="29" t="str">
        <f ca="1">IF(OR(CL$9="×",CL$110="×"),"×",IF(SUMIFS(OFFSET(データ_研究棟施設!$M$5:$M$1048576,0,ROUND(CL$8*24,1)),データ_研究棟施設!$J$5:$J$1048576,OFFSET($G$9,ROW()-ROW($N$9),CL$6-$D$4))&gt;=50,IF(SUMIFS(OFFSET(データ_研究棟施設!$M$5:$M$1048576,0,ROUND(CL$8*24,1)),データ_研究棟施設!$J$5:$J$1048576,OFFSET($G$9,ROW()-ROW($N$9),CL$6-$D$4))&gt;=100*$E89,"×","△"),IF(OR(CL$8&lt;9/24,CL$8&gt;=17/24,CL$110="△"),"△","〇")))</f>
        <v>△</v>
      </c>
      <c r="CM89" s="29" t="str">
        <f ca="1">IF(OR(CM$9="×",CM$110="×"),"×",IF(SUMIFS(OFFSET(データ_研究棟施設!$M$5:$M$1048576,0,ROUND(CM$8*24,1)),データ_研究棟施設!$J$5:$J$1048576,OFFSET($G$9,ROW()-ROW($N$9),CM$6-$D$4))&gt;=50,IF(SUMIFS(OFFSET(データ_研究棟施設!$M$5:$M$1048576,0,ROUND(CM$8*24,1)),データ_研究棟施設!$J$5:$J$1048576,OFFSET($G$9,ROW()-ROW($N$9),CM$6-$D$4))&gt;=100*$E89,"×","△"),IF(OR(CM$8&lt;9/24,CM$8&gt;=17/24,CM$110="△"),"△","〇")))</f>
        <v>△</v>
      </c>
      <c r="CN89" s="29" t="str">
        <f ca="1">IF(OR(CN$9="×",CN$110="×"),"×",IF(SUMIFS(OFFSET(データ_研究棟施設!$M$5:$M$1048576,0,ROUND(CN$8*24,1)),データ_研究棟施設!$J$5:$J$1048576,OFFSET($G$9,ROW()-ROW($N$9),CN$6-$D$4))&gt;=50,IF(SUMIFS(OFFSET(データ_研究棟施設!$M$5:$M$1048576,0,ROUND(CN$8*24,1)),データ_研究棟施設!$J$5:$J$1048576,OFFSET($G$9,ROW()-ROW($N$9),CN$6-$D$4))&gt;=100*$E89,"×","△"),IF(OR(CN$8&lt;9/24,CN$8&gt;=17/24,CN$110="△"),"△","〇")))</f>
        <v>△</v>
      </c>
      <c r="CO89" s="29" t="str">
        <f ca="1">IF(OR(CO$9="×",CO$110="×"),"×",IF(SUMIFS(OFFSET(データ_研究棟施設!$M$5:$M$1048576,0,ROUND(CO$8*24,1)),データ_研究棟施設!$J$5:$J$1048576,OFFSET($G$9,ROW()-ROW($N$9),CO$6-$D$4))&gt;=50,IF(SUMIFS(OFFSET(データ_研究棟施設!$M$5:$M$1048576,0,ROUND(CO$8*24,1)),データ_研究棟施設!$J$5:$J$1048576,OFFSET($G$9,ROW()-ROW($N$9),CO$6-$D$4))&gt;=100*$E89,"×","△"),IF(OR(CO$8&lt;9/24,CO$8&gt;=17/24,CO$110="△"),"△","〇")))</f>
        <v>×</v>
      </c>
      <c r="CP89" s="29" t="str">
        <f ca="1">IF(OR(CP$9="×",CP$110="×"),"×",IF(SUMIFS(OFFSET(データ_研究棟施設!$M$5:$M$1048576,0,ROUND(CP$8*24,1)),データ_研究棟施設!$J$5:$J$1048576,OFFSET($G$9,ROW()-ROW($N$9),CP$6-$D$4))&gt;=50,IF(SUMIFS(OFFSET(データ_研究棟施設!$M$5:$M$1048576,0,ROUND(CP$8*24,1)),データ_研究棟施設!$J$5:$J$1048576,OFFSET($G$9,ROW()-ROW($N$9),CP$6-$D$4))&gt;=100*$E89,"×","△"),IF(OR(CP$8&lt;9/24,CP$8&gt;=17/24,CP$110="△"),"△","〇")))</f>
        <v>×</v>
      </c>
      <c r="CQ89" s="28" t="str">
        <f ca="1">IF(OR(CQ$9="×",CQ$110="×"),"×",IF(SUMIFS(OFFSET(データ_研究棟施設!$M$5:$M$1048576,0,ROUND(CQ$8*24,1)),データ_研究棟施設!$J$5:$J$1048576,OFFSET($G$9,ROW()-ROW($N$9),CQ$6-$D$4))&gt;=50,IF(SUMIFS(OFFSET(データ_研究棟施設!$M$5:$M$1048576,0,ROUND(CQ$8*24,1)),データ_研究棟施設!$J$5:$J$1048576,OFFSET($G$9,ROW()-ROW($N$9),CQ$6-$D$4))&gt;=100*$E89,"×","△"),IF(OR(CQ$8&lt;9/24,CQ$8&gt;=17/24,CQ$110="△"),"△","〇")))</f>
        <v>×</v>
      </c>
      <c r="CR89" s="29" t="str">
        <f ca="1">IF(OR(CR$9="×",CR$110="×"),"×",IF(SUMIFS(OFFSET(データ_研究棟施設!$M$5:$M$1048576,0,ROUND(CR$8*24,1)),データ_研究棟施設!$J$5:$J$1048576,OFFSET($G$9,ROW()-ROW($N$9),CR$6-$D$4))&gt;=50,IF(SUMIFS(OFFSET(データ_研究棟施設!$M$5:$M$1048576,0,ROUND(CR$8*24,1)),データ_研究棟施設!$J$5:$J$1048576,OFFSET($G$9,ROW()-ROW($N$9),CR$6-$D$4))&gt;=100*$E89,"×","△"),IF(OR(CR$8&lt;9/24,CR$8&gt;=17/24,CR$110="△"),"△","〇")))</f>
        <v>×</v>
      </c>
      <c r="CS89" s="29" t="str">
        <f ca="1">IF(OR(CS$9="×",CS$110="×"),"×",IF(SUMIFS(OFFSET(データ_研究棟施設!$M$5:$M$1048576,0,ROUND(CS$8*24,1)),データ_研究棟施設!$J$5:$J$1048576,OFFSET($G$9,ROW()-ROW($N$9),CS$6-$D$4))&gt;=50,IF(SUMIFS(OFFSET(データ_研究棟施設!$M$5:$M$1048576,0,ROUND(CS$8*24,1)),データ_研究棟施設!$J$5:$J$1048576,OFFSET($G$9,ROW()-ROW($N$9),CS$6-$D$4))&gt;=100*$E89,"×","△"),IF(OR(CS$8&lt;9/24,CS$8&gt;=17/24,CS$110="△"),"△","〇")))</f>
        <v>×</v>
      </c>
      <c r="CT89" s="30" t="str">
        <f ca="1">IF(OR(CT$9="×",CT$110="×"),"×",IF(SUMIFS(OFFSET(データ_研究棟施設!$M$5:$M$1048576,0,ROUND(CT$8*24,1)),データ_研究棟施設!$J$5:$J$1048576,OFFSET($G$9,ROW()-ROW($N$9),CT$6-$D$4))&gt;=50,IF(SUMIFS(OFFSET(データ_研究棟施設!$M$5:$M$1048576,0,ROUND(CT$8*24,1)),データ_研究棟施設!$J$5:$J$1048576,OFFSET($G$9,ROW()-ROW($N$9),CT$6-$D$4))&gt;=100*$E89,"×","△"),IF(OR(CT$8&lt;9/24,CT$8&gt;=17/24,CT$110="△"),"△","〇")))</f>
        <v>×</v>
      </c>
      <c r="CU89" s="29" t="str">
        <f ca="1">IF(OR(CU$9="×",CU$110="×"),"×",IF(SUMIFS(OFFSET(データ_研究棟施設!$M$5:$M$1048576,0,ROUND(CU$8*24,1)),データ_研究棟施設!$J$5:$J$1048576,OFFSET($G$9,ROW()-ROW($N$9),CU$6-$D$4))&gt;=50,IF(SUMIFS(OFFSET(データ_研究棟施設!$M$5:$M$1048576,0,ROUND(CU$8*24,1)),データ_研究棟施設!$J$5:$J$1048576,OFFSET($G$9,ROW()-ROW($N$9),CU$6-$D$4))&gt;=100*$E89,"×","△"),IF(OR(CU$8&lt;9/24,CU$8&gt;=17/24,CU$110="△"),"△","〇")))</f>
        <v>×</v>
      </c>
      <c r="CV89" s="29" t="str">
        <f ca="1">IF(OR(CV$9="×",CV$110="×"),"×",IF(SUMIFS(OFFSET(データ_研究棟施設!$M$5:$M$1048576,0,ROUND(CV$8*24,1)),データ_研究棟施設!$J$5:$J$1048576,OFFSET($G$9,ROW()-ROW($N$9),CV$6-$D$4))&gt;=50,IF(SUMIFS(OFFSET(データ_研究棟施設!$M$5:$M$1048576,0,ROUND(CV$8*24,1)),データ_研究棟施設!$J$5:$J$1048576,OFFSET($G$9,ROW()-ROW($N$9),CV$6-$D$4))&gt;=100*$E89,"×","△"),IF(OR(CV$8&lt;9/24,CV$8&gt;=17/24,CV$110="△"),"△","〇")))</f>
        <v>×</v>
      </c>
      <c r="CW89" s="29" t="str">
        <f ca="1">IF(OR(CW$9="×",CW$110="×"),"×",IF(SUMIFS(OFFSET(データ_研究棟施設!$M$5:$M$1048576,0,ROUND(CW$8*24,1)),データ_研究棟施設!$J$5:$J$1048576,OFFSET($G$9,ROW()-ROW($N$9),CW$6-$D$4))&gt;=50,IF(SUMIFS(OFFSET(データ_研究棟施設!$M$5:$M$1048576,0,ROUND(CW$8*24,1)),データ_研究棟施設!$J$5:$J$1048576,OFFSET($G$9,ROW()-ROW($N$9),CW$6-$D$4))&gt;=100*$E89,"×","△"),IF(OR(CW$8&lt;9/24,CW$8&gt;=17/24,CW$110="△"),"△","〇")))</f>
        <v>×</v>
      </c>
      <c r="CX89" s="29" t="str">
        <f ca="1">IF(OR(CX$9="×",CX$110="×"),"×",IF(SUMIFS(OFFSET(データ_研究棟施設!$M$5:$M$1048576,0,ROUND(CX$8*24,1)),データ_研究棟施設!$J$5:$J$1048576,OFFSET($G$9,ROW()-ROW($N$9),CX$6-$D$4))&gt;=50,IF(SUMIFS(OFFSET(データ_研究棟施設!$M$5:$M$1048576,0,ROUND(CX$8*24,1)),データ_研究棟施設!$J$5:$J$1048576,OFFSET($G$9,ROW()-ROW($N$9),CX$6-$D$4))&gt;=100*$E89,"×","△"),IF(OR(CX$8&lt;9/24,CX$8&gt;=17/24,CX$110="△"),"△","〇")))</f>
        <v>×</v>
      </c>
      <c r="CY89" s="28" t="str">
        <f ca="1">IF(OR(CY$9="×",CY$110="×"),"×",IF(SUMIFS(OFFSET(データ_研究棟施設!$M$5:$M$1048576,0,ROUND(CY$8*24,1)),データ_研究棟施設!$J$5:$J$1048576,OFFSET($G$9,ROW()-ROW($N$9),CY$6-$D$4))&gt;=50,IF(SUMIFS(OFFSET(データ_研究棟施設!$M$5:$M$1048576,0,ROUND(CY$8*24,1)),データ_研究棟施設!$J$5:$J$1048576,OFFSET($G$9,ROW()-ROW($N$9),CY$6-$D$4))&gt;=100*$E89,"×","△"),IF(OR(CY$8&lt;9/24,CY$8&gt;=17/24,CY$110="△"),"△","〇")))</f>
        <v>×</v>
      </c>
      <c r="CZ89" s="29" t="str">
        <f ca="1">IF(OR(CZ$9="×",CZ$110="×"),"×",IF(SUMIFS(OFFSET(データ_研究棟施設!$M$5:$M$1048576,0,ROUND(CZ$8*24,1)),データ_研究棟施設!$J$5:$J$1048576,OFFSET($G$9,ROW()-ROW($N$9),CZ$6-$D$4))&gt;=50,IF(SUMIFS(OFFSET(データ_研究棟施設!$M$5:$M$1048576,0,ROUND(CZ$8*24,1)),データ_研究棟施設!$J$5:$J$1048576,OFFSET($G$9,ROW()-ROW($N$9),CZ$6-$D$4))&gt;=100*$E89,"×","△"),IF(OR(CZ$8&lt;9/24,CZ$8&gt;=17/24,CZ$110="△"),"△","〇")))</f>
        <v>×</v>
      </c>
      <c r="DA89" s="29" t="str">
        <f ca="1">IF(OR(DA$9="×",DA$110="×"),"×",IF(SUMIFS(OFFSET(データ_研究棟施設!$M$5:$M$1048576,0,ROUND(DA$8*24,1)),データ_研究棟施設!$J$5:$J$1048576,OFFSET($G$9,ROW()-ROW($N$9),DA$6-$D$4))&gt;=50,IF(SUMIFS(OFFSET(データ_研究棟施設!$M$5:$M$1048576,0,ROUND(DA$8*24,1)),データ_研究棟施設!$J$5:$J$1048576,OFFSET($G$9,ROW()-ROW($N$9),DA$6-$D$4))&gt;=100*$E89,"×","△"),IF(OR(DA$8&lt;9/24,DA$8&gt;=17/24,DA$110="△"),"△","〇")))</f>
        <v>×</v>
      </c>
      <c r="DB89" s="30" t="str">
        <f ca="1">IF(OR(DB$9="×",DB$110="×"),"×",IF(SUMIFS(OFFSET(データ_研究棟施設!$M$5:$M$1048576,0,ROUND(DB$8*24,1)),データ_研究棟施設!$J$5:$J$1048576,OFFSET($G$9,ROW()-ROW($N$9),DB$6-$D$4))&gt;=50,IF(SUMIFS(OFFSET(データ_研究棟施設!$M$5:$M$1048576,0,ROUND(DB$8*24,1)),データ_研究棟施設!$J$5:$J$1048576,OFFSET($G$9,ROW()-ROW($N$9),DB$6-$D$4))&gt;=100*$E89,"×","△"),IF(OR(DB$8&lt;9/24,DB$8&gt;=17/24,DB$110="△"),"△","〇")))</f>
        <v>×</v>
      </c>
      <c r="DC89" s="29" t="str">
        <f ca="1">IF(OR(DC$9="×",DC$110="×"),"×",IF(SUMIFS(OFFSET(データ_研究棟施設!$M$5:$M$1048576,0,ROUND(DC$8*24,1)),データ_研究棟施設!$J$5:$J$1048576,OFFSET($G$9,ROW()-ROW($N$9),DC$6-$D$4))&gt;=50,IF(SUMIFS(OFFSET(データ_研究棟施設!$M$5:$M$1048576,0,ROUND(DC$8*24,1)),データ_研究棟施設!$J$5:$J$1048576,OFFSET($G$9,ROW()-ROW($N$9),DC$6-$D$4))&gt;=100*$E89,"×","△"),IF(OR(DC$8&lt;9/24,DC$8&gt;=17/24,DC$110="△"),"△","〇")))</f>
        <v>△</v>
      </c>
      <c r="DD89" s="29" t="str">
        <f ca="1">IF(OR(DD$9="×",DD$110="×"),"×",IF(SUMIFS(OFFSET(データ_研究棟施設!$M$5:$M$1048576,0,ROUND(DD$8*24,1)),データ_研究棟施設!$J$5:$J$1048576,OFFSET($G$9,ROW()-ROW($N$9),DD$6-$D$4))&gt;=50,IF(SUMIFS(OFFSET(データ_研究棟施設!$M$5:$M$1048576,0,ROUND(DD$8*24,1)),データ_研究棟施設!$J$5:$J$1048576,OFFSET($G$9,ROW()-ROW($N$9),DD$6-$D$4))&gt;=100*$E89,"×","△"),IF(OR(DD$8&lt;9/24,DD$8&gt;=17/24,DD$110="△"),"△","〇")))</f>
        <v>△</v>
      </c>
      <c r="DE89" s="37" t="str">
        <f ca="1">IF(OR(DE$9="×",DE$110="×"),"×",IF(SUMIFS(OFFSET(データ_研究棟施設!$M$5:$M$1048576,0,ROUND(DE$8*24,1)),データ_研究棟施設!$J$5:$J$1048576,OFFSET($G$9,ROW()-ROW($N$9),DE$6-$D$4))&gt;=50,IF(SUMIFS(OFFSET(データ_研究棟施設!$M$5:$M$1048576,0,ROUND(DE$8*24,1)),データ_研究棟施設!$J$5:$J$1048576,OFFSET($G$9,ROW()-ROW($N$9),DE$6-$D$4))&gt;=100*$E89,"×","△"),IF(OR(DE$8&lt;9/24,DE$8&gt;=17/24,DE$110="△"),"△","〇")))</f>
        <v>△</v>
      </c>
      <c r="DF89" s="36" t="str">
        <f ca="1">IF(OR(DF$9="×",DF$110="×"),"×",IF(SUMIFS(OFFSET(データ_研究棟施設!$M$5:$M$1048576,0,ROUND(DF$8*24,1)),データ_研究棟施設!$J$5:$J$1048576,OFFSET($G$9,ROW()-ROW($N$9),DF$6-$D$4))&gt;=50,IF(SUMIFS(OFFSET(データ_研究棟施設!$M$5:$M$1048576,0,ROUND(DF$8*24,1)),データ_研究棟施設!$J$5:$J$1048576,OFFSET($G$9,ROW()-ROW($N$9),DF$6-$D$4))&gt;=100*$E89,"×","△"),IF(OR(DF$8&lt;9/24,DF$8&gt;=17/24,DF$110="△"),"△","〇")))</f>
        <v>△</v>
      </c>
      <c r="DG89" s="29" t="str">
        <f ca="1">IF(OR(DG$9="×",DG$110="×"),"×",IF(SUMIFS(OFFSET(データ_研究棟施設!$M$5:$M$1048576,0,ROUND(DG$8*24,1)),データ_研究棟施設!$J$5:$J$1048576,OFFSET($G$9,ROW()-ROW($N$9),DG$6-$D$4))&gt;=50,IF(SUMIFS(OFFSET(データ_研究棟施設!$M$5:$M$1048576,0,ROUND(DG$8*24,1)),データ_研究棟施設!$J$5:$J$1048576,OFFSET($G$9,ROW()-ROW($N$9),DG$6-$D$4))&gt;=100*$E89,"×","△"),IF(OR(DG$8&lt;9/24,DG$8&gt;=17/24,DG$110="△"),"△","〇")))</f>
        <v>△</v>
      </c>
      <c r="DH89" s="29" t="str">
        <f ca="1">IF(OR(DH$9="×",DH$110="×"),"×",IF(SUMIFS(OFFSET(データ_研究棟施設!$M$5:$M$1048576,0,ROUND(DH$8*24,1)),データ_研究棟施設!$J$5:$J$1048576,OFFSET($G$9,ROW()-ROW($N$9),DH$6-$D$4))&gt;=50,IF(SUMIFS(OFFSET(データ_研究棟施設!$M$5:$M$1048576,0,ROUND(DH$8*24,1)),データ_研究棟施設!$J$5:$J$1048576,OFFSET($G$9,ROW()-ROW($N$9),DH$6-$D$4))&gt;=100*$E89,"×","△"),IF(OR(DH$8&lt;9/24,DH$8&gt;=17/24,DH$110="△"),"△","〇")))</f>
        <v>△</v>
      </c>
      <c r="DI89" s="29" t="str">
        <f ca="1">IF(OR(DI$9="×",DI$110="×"),"×",IF(SUMIFS(OFFSET(データ_研究棟施設!$M$5:$M$1048576,0,ROUND(DI$8*24,1)),データ_研究棟施設!$J$5:$J$1048576,OFFSET($G$9,ROW()-ROW($N$9),DI$6-$D$4))&gt;=50,IF(SUMIFS(OFFSET(データ_研究棟施設!$M$5:$M$1048576,0,ROUND(DI$8*24,1)),データ_研究棟施設!$J$5:$J$1048576,OFFSET($G$9,ROW()-ROW($N$9),DI$6-$D$4))&gt;=100*$E89,"×","△"),IF(OR(DI$8&lt;9/24,DI$8&gt;=17/24,DI$110="△"),"△","〇")))</f>
        <v>△</v>
      </c>
      <c r="DJ89" s="29" t="str">
        <f ca="1">IF(OR(DJ$9="×",DJ$110="×"),"×",IF(SUMIFS(OFFSET(データ_研究棟施設!$M$5:$M$1048576,0,ROUND(DJ$8*24,1)),データ_研究棟施設!$J$5:$J$1048576,OFFSET($G$9,ROW()-ROW($N$9),DJ$6-$D$4))&gt;=50,IF(SUMIFS(OFFSET(データ_研究棟施設!$M$5:$M$1048576,0,ROUND(DJ$8*24,1)),データ_研究棟施設!$J$5:$J$1048576,OFFSET($G$9,ROW()-ROW($N$9),DJ$6-$D$4))&gt;=100*$E89,"×","△"),IF(OR(DJ$8&lt;9/24,DJ$8&gt;=17/24,DJ$110="△"),"△","〇")))</f>
        <v>△</v>
      </c>
      <c r="DK89" s="29" t="str">
        <f ca="1">IF(OR(DK$9="×",DK$110="×"),"×",IF(SUMIFS(OFFSET(データ_研究棟施設!$M$5:$M$1048576,0,ROUND(DK$8*24,1)),データ_研究棟施設!$J$5:$J$1048576,OFFSET($G$9,ROW()-ROW($N$9),DK$6-$D$4))&gt;=50,IF(SUMIFS(OFFSET(データ_研究棟施設!$M$5:$M$1048576,0,ROUND(DK$8*24,1)),データ_研究棟施設!$J$5:$J$1048576,OFFSET($G$9,ROW()-ROW($N$9),DK$6-$D$4))&gt;=100*$E89,"×","△"),IF(OR(DK$8&lt;9/24,DK$8&gt;=17/24,DK$110="△"),"△","〇")))</f>
        <v>△</v>
      </c>
      <c r="DL89" s="29" t="str">
        <f ca="1">IF(OR(DL$9="×",DL$110="×"),"×",IF(SUMIFS(OFFSET(データ_研究棟施設!$M$5:$M$1048576,0,ROUND(DL$8*24,1)),データ_研究棟施設!$J$5:$J$1048576,OFFSET($G$9,ROW()-ROW($N$9),DL$6-$D$4))&gt;=50,IF(SUMIFS(OFFSET(データ_研究棟施設!$M$5:$M$1048576,0,ROUND(DL$8*24,1)),データ_研究棟施設!$J$5:$J$1048576,OFFSET($G$9,ROW()-ROW($N$9),DL$6-$D$4))&gt;=100*$E89,"×","△"),IF(OR(DL$8&lt;9/24,DL$8&gt;=17/24,DL$110="△"),"△","〇")))</f>
        <v>△</v>
      </c>
      <c r="DM89" s="29" t="str">
        <f ca="1">IF(OR(DM$9="×",DM$110="×"),"×",IF(SUMIFS(OFFSET(データ_研究棟施設!$M$5:$M$1048576,0,ROUND(DM$8*24,1)),データ_研究棟施設!$J$5:$J$1048576,OFFSET($G$9,ROW()-ROW($N$9),DM$6-$D$4))&gt;=50,IF(SUMIFS(OFFSET(データ_研究棟施設!$M$5:$M$1048576,0,ROUND(DM$8*24,1)),データ_研究棟施設!$J$5:$J$1048576,OFFSET($G$9,ROW()-ROW($N$9),DM$6-$D$4))&gt;=100*$E89,"×","△"),IF(OR(DM$8&lt;9/24,DM$8&gt;=17/24,DM$110="△"),"△","〇")))</f>
        <v>×</v>
      </c>
      <c r="DN89" s="29" t="str">
        <f ca="1">IF(OR(DN$9="×",DN$110="×"),"×",IF(SUMIFS(OFFSET(データ_研究棟施設!$M$5:$M$1048576,0,ROUND(DN$8*24,1)),データ_研究棟施設!$J$5:$J$1048576,OFFSET($G$9,ROW()-ROW($N$9),DN$6-$D$4))&gt;=50,IF(SUMIFS(OFFSET(データ_研究棟施設!$M$5:$M$1048576,0,ROUND(DN$8*24,1)),データ_研究棟施設!$J$5:$J$1048576,OFFSET($G$9,ROW()-ROW($N$9),DN$6-$D$4))&gt;=100*$E89,"×","△"),IF(OR(DN$8&lt;9/24,DN$8&gt;=17/24,DN$110="△"),"△","〇")))</f>
        <v>×</v>
      </c>
      <c r="DO89" s="28" t="str">
        <f ca="1">IF(OR(DO$9="×",DO$110="×"),"×",IF(SUMIFS(OFFSET(データ_研究棟施設!$M$5:$M$1048576,0,ROUND(DO$8*24,1)),データ_研究棟施設!$J$5:$J$1048576,OFFSET($G$9,ROW()-ROW($N$9),DO$6-$D$4))&gt;=50,IF(SUMIFS(OFFSET(データ_研究棟施設!$M$5:$M$1048576,0,ROUND(DO$8*24,1)),データ_研究棟施設!$J$5:$J$1048576,OFFSET($G$9,ROW()-ROW($N$9),DO$6-$D$4))&gt;=100*$E89,"×","△"),IF(OR(DO$8&lt;9/24,DO$8&gt;=17/24,DO$110="△"),"△","〇")))</f>
        <v>×</v>
      </c>
      <c r="DP89" s="29" t="str">
        <f ca="1">IF(OR(DP$9="×",DP$110="×"),"×",IF(SUMIFS(OFFSET(データ_研究棟施設!$M$5:$M$1048576,0,ROUND(DP$8*24,1)),データ_研究棟施設!$J$5:$J$1048576,OFFSET($G$9,ROW()-ROW($N$9),DP$6-$D$4))&gt;=50,IF(SUMIFS(OFFSET(データ_研究棟施設!$M$5:$M$1048576,0,ROUND(DP$8*24,1)),データ_研究棟施設!$J$5:$J$1048576,OFFSET($G$9,ROW()-ROW($N$9),DP$6-$D$4))&gt;=100*$E89,"×","△"),IF(OR(DP$8&lt;9/24,DP$8&gt;=17/24,DP$110="△"),"△","〇")))</f>
        <v>×</v>
      </c>
      <c r="DQ89" s="29" t="str">
        <f ca="1">IF(OR(DQ$9="×",DQ$110="×"),"×",IF(SUMIFS(OFFSET(データ_研究棟施設!$M$5:$M$1048576,0,ROUND(DQ$8*24,1)),データ_研究棟施設!$J$5:$J$1048576,OFFSET($G$9,ROW()-ROW($N$9),DQ$6-$D$4))&gt;=50,IF(SUMIFS(OFFSET(データ_研究棟施設!$M$5:$M$1048576,0,ROUND(DQ$8*24,1)),データ_研究棟施設!$J$5:$J$1048576,OFFSET($G$9,ROW()-ROW($N$9),DQ$6-$D$4))&gt;=100*$E89,"×","△"),IF(OR(DQ$8&lt;9/24,DQ$8&gt;=17/24,DQ$110="△"),"△","〇")))</f>
        <v>×</v>
      </c>
      <c r="DR89" s="30" t="str">
        <f ca="1">IF(OR(DR$9="×",DR$110="×"),"×",IF(SUMIFS(OFFSET(データ_研究棟施設!$M$5:$M$1048576,0,ROUND(DR$8*24,1)),データ_研究棟施設!$J$5:$J$1048576,OFFSET($G$9,ROW()-ROW($N$9),DR$6-$D$4))&gt;=50,IF(SUMIFS(OFFSET(データ_研究棟施設!$M$5:$M$1048576,0,ROUND(DR$8*24,1)),データ_研究棟施設!$J$5:$J$1048576,OFFSET($G$9,ROW()-ROW($N$9),DR$6-$D$4))&gt;=100*$E89,"×","△"),IF(OR(DR$8&lt;9/24,DR$8&gt;=17/24,DR$110="△"),"△","〇")))</f>
        <v>×</v>
      </c>
      <c r="DS89" s="29" t="str">
        <f ca="1">IF(OR(DS$9="×",DS$110="×"),"×",IF(SUMIFS(OFFSET(データ_研究棟施設!$M$5:$M$1048576,0,ROUND(DS$8*24,1)),データ_研究棟施設!$J$5:$J$1048576,OFFSET($G$9,ROW()-ROW($N$9),DS$6-$D$4))&gt;=50,IF(SUMIFS(OFFSET(データ_研究棟施設!$M$5:$M$1048576,0,ROUND(DS$8*24,1)),データ_研究棟施設!$J$5:$J$1048576,OFFSET($G$9,ROW()-ROW($N$9),DS$6-$D$4))&gt;=100*$E89,"×","△"),IF(OR(DS$8&lt;9/24,DS$8&gt;=17/24,DS$110="△"),"△","〇")))</f>
        <v>×</v>
      </c>
      <c r="DT89" s="29" t="str">
        <f ca="1">IF(OR(DT$9="×",DT$110="×"),"×",IF(SUMIFS(OFFSET(データ_研究棟施設!$M$5:$M$1048576,0,ROUND(DT$8*24,1)),データ_研究棟施設!$J$5:$J$1048576,OFFSET($G$9,ROW()-ROW($N$9),DT$6-$D$4))&gt;=50,IF(SUMIFS(OFFSET(データ_研究棟施設!$M$5:$M$1048576,0,ROUND(DT$8*24,1)),データ_研究棟施設!$J$5:$J$1048576,OFFSET($G$9,ROW()-ROW($N$9),DT$6-$D$4))&gt;=100*$E89,"×","△"),IF(OR(DT$8&lt;9/24,DT$8&gt;=17/24,DT$110="△"),"△","〇")))</f>
        <v>×</v>
      </c>
      <c r="DU89" s="29" t="str">
        <f ca="1">IF(OR(DU$9="×",DU$110="×"),"×",IF(SUMIFS(OFFSET(データ_研究棟施設!$M$5:$M$1048576,0,ROUND(DU$8*24,1)),データ_研究棟施設!$J$5:$J$1048576,OFFSET($G$9,ROW()-ROW($N$9),DU$6-$D$4))&gt;=50,IF(SUMIFS(OFFSET(データ_研究棟施設!$M$5:$M$1048576,0,ROUND(DU$8*24,1)),データ_研究棟施設!$J$5:$J$1048576,OFFSET($G$9,ROW()-ROW($N$9),DU$6-$D$4))&gt;=100*$E89,"×","△"),IF(OR(DU$8&lt;9/24,DU$8&gt;=17/24,DU$110="△"),"△","〇")))</f>
        <v>×</v>
      </c>
      <c r="DV89" s="29" t="str">
        <f ca="1">IF(OR(DV$9="×",DV$110="×"),"×",IF(SUMIFS(OFFSET(データ_研究棟施設!$M$5:$M$1048576,0,ROUND(DV$8*24,1)),データ_研究棟施設!$J$5:$J$1048576,OFFSET($G$9,ROW()-ROW($N$9),DV$6-$D$4))&gt;=50,IF(SUMIFS(OFFSET(データ_研究棟施設!$M$5:$M$1048576,0,ROUND(DV$8*24,1)),データ_研究棟施設!$J$5:$J$1048576,OFFSET($G$9,ROW()-ROW($N$9),DV$6-$D$4))&gt;=100*$E89,"×","△"),IF(OR(DV$8&lt;9/24,DV$8&gt;=17/24,DV$110="△"),"△","〇")))</f>
        <v>×</v>
      </c>
      <c r="DW89" s="28" t="str">
        <f ca="1">IF(OR(DW$9="×",DW$110="×"),"×",IF(SUMIFS(OFFSET(データ_研究棟施設!$M$5:$M$1048576,0,ROUND(DW$8*24,1)),データ_研究棟施設!$J$5:$J$1048576,OFFSET($G$9,ROW()-ROW($N$9),DW$6-$D$4))&gt;=50,IF(SUMIFS(OFFSET(データ_研究棟施設!$M$5:$M$1048576,0,ROUND(DW$8*24,1)),データ_研究棟施設!$J$5:$J$1048576,OFFSET($G$9,ROW()-ROW($N$9),DW$6-$D$4))&gt;=100*$E89,"×","△"),IF(OR(DW$8&lt;9/24,DW$8&gt;=17/24,DW$110="△"),"△","〇")))</f>
        <v>×</v>
      </c>
      <c r="DX89" s="29" t="str">
        <f ca="1">IF(OR(DX$9="×",DX$110="×"),"×",IF(SUMIFS(OFFSET(データ_研究棟施設!$M$5:$M$1048576,0,ROUND(DX$8*24,1)),データ_研究棟施設!$J$5:$J$1048576,OFFSET($G$9,ROW()-ROW($N$9),DX$6-$D$4))&gt;=50,IF(SUMIFS(OFFSET(データ_研究棟施設!$M$5:$M$1048576,0,ROUND(DX$8*24,1)),データ_研究棟施設!$J$5:$J$1048576,OFFSET($G$9,ROW()-ROW($N$9),DX$6-$D$4))&gt;=100*$E89,"×","△"),IF(OR(DX$8&lt;9/24,DX$8&gt;=17/24,DX$110="△"),"△","〇")))</f>
        <v>×</v>
      </c>
      <c r="DY89" s="29" t="str">
        <f ca="1">IF(OR(DY$9="×",DY$110="×"),"×",IF(SUMIFS(OFFSET(データ_研究棟施設!$M$5:$M$1048576,0,ROUND(DY$8*24,1)),データ_研究棟施設!$J$5:$J$1048576,OFFSET($G$9,ROW()-ROW($N$9),DY$6-$D$4))&gt;=50,IF(SUMIFS(OFFSET(データ_研究棟施設!$M$5:$M$1048576,0,ROUND(DY$8*24,1)),データ_研究棟施設!$J$5:$J$1048576,OFFSET($G$9,ROW()-ROW($N$9),DY$6-$D$4))&gt;=100*$E89,"×","△"),IF(OR(DY$8&lt;9/24,DY$8&gt;=17/24,DY$110="△"),"△","〇")))</f>
        <v>×</v>
      </c>
      <c r="DZ89" s="30" t="str">
        <f ca="1">IF(OR(DZ$9="×",DZ$110="×"),"×",IF(SUMIFS(OFFSET(データ_研究棟施設!$M$5:$M$1048576,0,ROUND(DZ$8*24,1)),データ_研究棟施設!$J$5:$J$1048576,OFFSET($G$9,ROW()-ROW($N$9),DZ$6-$D$4))&gt;=50,IF(SUMIFS(OFFSET(データ_研究棟施設!$M$5:$M$1048576,0,ROUND(DZ$8*24,1)),データ_研究棟施設!$J$5:$J$1048576,OFFSET($G$9,ROW()-ROW($N$9),DZ$6-$D$4))&gt;=100*$E89,"×","△"),IF(OR(DZ$8&lt;9/24,DZ$8&gt;=17/24,DZ$110="△"),"△","〇")))</f>
        <v>×</v>
      </c>
      <c r="EA89" s="29" t="str">
        <f ca="1">IF(OR(EA$9="×",EA$110="×"),"×",IF(SUMIFS(OFFSET(データ_研究棟施設!$M$5:$M$1048576,0,ROUND(EA$8*24,1)),データ_研究棟施設!$J$5:$J$1048576,OFFSET($G$9,ROW()-ROW($N$9),EA$6-$D$4))&gt;=50,IF(SUMIFS(OFFSET(データ_研究棟施設!$M$5:$M$1048576,0,ROUND(EA$8*24,1)),データ_研究棟施設!$J$5:$J$1048576,OFFSET($G$9,ROW()-ROW($N$9),EA$6-$D$4))&gt;=100*$E89,"×","△"),IF(OR(EA$8&lt;9/24,EA$8&gt;=17/24,EA$110="△"),"△","〇")))</f>
        <v>△</v>
      </c>
      <c r="EB89" s="29" t="str">
        <f ca="1">IF(OR(EB$9="×",EB$110="×"),"×",IF(SUMIFS(OFFSET(データ_研究棟施設!$M$5:$M$1048576,0,ROUND(EB$8*24,1)),データ_研究棟施設!$J$5:$J$1048576,OFFSET($G$9,ROW()-ROW($N$9),EB$6-$D$4))&gt;=50,IF(SUMIFS(OFFSET(データ_研究棟施設!$M$5:$M$1048576,0,ROUND(EB$8*24,1)),データ_研究棟施設!$J$5:$J$1048576,OFFSET($G$9,ROW()-ROW($N$9),EB$6-$D$4))&gt;=100*$E89,"×","△"),IF(OR(EB$8&lt;9/24,EB$8&gt;=17/24,EB$110="△"),"△","〇")))</f>
        <v>△</v>
      </c>
      <c r="EC89" s="37" t="str">
        <f ca="1">IF(OR(EC$9="×",EC$110="×"),"×",IF(SUMIFS(OFFSET(データ_研究棟施設!$M$5:$M$1048576,0,ROUND(EC$8*24,1)),データ_研究棟施設!$J$5:$J$1048576,OFFSET($G$9,ROW()-ROW($N$9),EC$6-$D$4))&gt;=50,IF(SUMIFS(OFFSET(データ_研究棟施設!$M$5:$M$1048576,0,ROUND(EC$8*24,1)),データ_研究棟施設!$J$5:$J$1048576,OFFSET($G$9,ROW()-ROW($N$9),EC$6-$D$4))&gt;=100*$E89,"×","△"),IF(OR(EC$8&lt;9/24,EC$8&gt;=17/24,EC$110="△"),"△","〇")))</f>
        <v>△</v>
      </c>
      <c r="ED89" s="36" t="str">
        <f ca="1">IF(OR(ED$9="×",ED$110="×"),"×",IF(SUMIFS(OFFSET(データ_研究棟施設!$M$5:$M$1048576,0,ROUND(ED$8*24,1)),データ_研究棟施設!$J$5:$J$1048576,OFFSET($G$9,ROW()-ROW($N$9),ED$6-$D$4))&gt;=50,IF(SUMIFS(OFFSET(データ_研究棟施設!$M$5:$M$1048576,0,ROUND(ED$8*24,1)),データ_研究棟施設!$J$5:$J$1048576,OFFSET($G$9,ROW()-ROW($N$9),ED$6-$D$4))&gt;=100*$E89,"×","△"),IF(OR(ED$8&lt;9/24,ED$8&gt;=17/24,ED$110="△"),"△","〇")))</f>
        <v>×</v>
      </c>
      <c r="EE89" s="29" t="str">
        <f ca="1">IF(OR(EE$9="×",EE$110="×"),"×",IF(SUMIFS(OFFSET(データ_研究棟施設!$M$5:$M$1048576,0,ROUND(EE$8*24,1)),データ_研究棟施設!$J$5:$J$1048576,OFFSET($G$9,ROW()-ROW($N$9),EE$6-$D$4))&gt;=50,IF(SUMIFS(OFFSET(データ_研究棟施設!$M$5:$M$1048576,0,ROUND(EE$8*24,1)),データ_研究棟施設!$J$5:$J$1048576,OFFSET($G$9,ROW()-ROW($N$9),EE$6-$D$4))&gt;=100*$E89,"×","△"),IF(OR(EE$8&lt;9/24,EE$8&gt;=17/24,EE$110="△"),"△","〇")))</f>
        <v>×</v>
      </c>
      <c r="EF89" s="29" t="str">
        <f ca="1">IF(OR(EF$9="×",EF$110="×"),"×",IF(SUMIFS(OFFSET(データ_研究棟施設!$M$5:$M$1048576,0,ROUND(EF$8*24,1)),データ_研究棟施設!$J$5:$J$1048576,OFFSET($G$9,ROW()-ROW($N$9),EF$6-$D$4))&gt;=50,IF(SUMIFS(OFFSET(データ_研究棟施設!$M$5:$M$1048576,0,ROUND(EF$8*24,1)),データ_研究棟施設!$J$5:$J$1048576,OFFSET($G$9,ROW()-ROW($N$9),EF$6-$D$4))&gt;=100*$E89,"×","△"),IF(OR(EF$8&lt;9/24,EF$8&gt;=17/24,EF$110="△"),"△","〇")))</f>
        <v>×</v>
      </c>
      <c r="EG89" s="29" t="str">
        <f ca="1">IF(OR(EG$9="×",EG$110="×"),"×",IF(SUMIFS(OFFSET(データ_研究棟施設!$M$5:$M$1048576,0,ROUND(EG$8*24,1)),データ_研究棟施設!$J$5:$J$1048576,OFFSET($G$9,ROW()-ROW($N$9),EG$6-$D$4))&gt;=50,IF(SUMIFS(OFFSET(データ_研究棟施設!$M$5:$M$1048576,0,ROUND(EG$8*24,1)),データ_研究棟施設!$J$5:$J$1048576,OFFSET($G$9,ROW()-ROW($N$9),EG$6-$D$4))&gt;=100*$E89,"×","△"),IF(OR(EG$8&lt;9/24,EG$8&gt;=17/24,EG$110="△"),"△","〇")))</f>
        <v>×</v>
      </c>
      <c r="EH89" s="29" t="str">
        <f ca="1">IF(OR(EH$9="×",EH$110="×"),"×",IF(SUMIFS(OFFSET(データ_研究棟施設!$M$5:$M$1048576,0,ROUND(EH$8*24,1)),データ_研究棟施設!$J$5:$J$1048576,OFFSET($G$9,ROW()-ROW($N$9),EH$6-$D$4))&gt;=50,IF(SUMIFS(OFFSET(データ_研究棟施設!$M$5:$M$1048576,0,ROUND(EH$8*24,1)),データ_研究棟施設!$J$5:$J$1048576,OFFSET($G$9,ROW()-ROW($N$9),EH$6-$D$4))&gt;=100*$E89,"×","△"),IF(OR(EH$8&lt;9/24,EH$8&gt;=17/24,EH$110="△"),"△","〇")))</f>
        <v>×</v>
      </c>
      <c r="EI89" s="29" t="str">
        <f ca="1">IF(OR(EI$9="×",EI$110="×"),"×",IF(SUMIFS(OFFSET(データ_研究棟施設!$M$5:$M$1048576,0,ROUND(EI$8*24,1)),データ_研究棟施設!$J$5:$J$1048576,OFFSET($G$9,ROW()-ROW($N$9),EI$6-$D$4))&gt;=50,IF(SUMIFS(OFFSET(データ_研究棟施設!$M$5:$M$1048576,0,ROUND(EI$8*24,1)),データ_研究棟施設!$J$5:$J$1048576,OFFSET($G$9,ROW()-ROW($N$9),EI$6-$D$4))&gt;=100*$E89,"×","△"),IF(OR(EI$8&lt;9/24,EI$8&gt;=17/24,EI$110="△"),"△","〇")))</f>
        <v>×</v>
      </c>
      <c r="EJ89" s="29" t="str">
        <f ca="1">IF(OR(EJ$9="×",EJ$110="×"),"×",IF(SUMIFS(OFFSET(データ_研究棟施設!$M$5:$M$1048576,0,ROUND(EJ$8*24,1)),データ_研究棟施設!$J$5:$J$1048576,OFFSET($G$9,ROW()-ROW($N$9),EJ$6-$D$4))&gt;=50,IF(SUMIFS(OFFSET(データ_研究棟施設!$M$5:$M$1048576,0,ROUND(EJ$8*24,1)),データ_研究棟施設!$J$5:$J$1048576,OFFSET($G$9,ROW()-ROW($N$9),EJ$6-$D$4))&gt;=100*$E89,"×","△"),IF(OR(EJ$8&lt;9/24,EJ$8&gt;=17/24,EJ$110="△"),"△","〇")))</f>
        <v>×</v>
      </c>
      <c r="EK89" s="29" t="str">
        <f ca="1">IF(OR(EK$9="×",EK$110="×"),"×",IF(SUMIFS(OFFSET(データ_研究棟施設!$M$5:$M$1048576,0,ROUND(EK$8*24,1)),データ_研究棟施設!$J$5:$J$1048576,OFFSET($G$9,ROW()-ROW($N$9),EK$6-$D$4))&gt;=50,IF(SUMIFS(OFFSET(データ_研究棟施設!$M$5:$M$1048576,0,ROUND(EK$8*24,1)),データ_研究棟施設!$J$5:$J$1048576,OFFSET($G$9,ROW()-ROW($N$9),EK$6-$D$4))&gt;=100*$E89,"×","△"),IF(OR(EK$8&lt;9/24,EK$8&gt;=17/24,EK$110="△"),"△","〇")))</f>
        <v>×</v>
      </c>
      <c r="EL89" s="29" t="str">
        <f ca="1">IF(OR(EL$9="×",EL$110="×"),"×",IF(SUMIFS(OFFSET(データ_研究棟施設!$M$5:$M$1048576,0,ROUND(EL$8*24,1)),データ_研究棟施設!$J$5:$J$1048576,OFFSET($G$9,ROW()-ROW($N$9),EL$6-$D$4))&gt;=50,IF(SUMIFS(OFFSET(データ_研究棟施設!$M$5:$M$1048576,0,ROUND(EL$8*24,1)),データ_研究棟施設!$J$5:$J$1048576,OFFSET($G$9,ROW()-ROW($N$9),EL$6-$D$4))&gt;=100*$E89,"×","△"),IF(OR(EL$8&lt;9/24,EL$8&gt;=17/24,EL$110="△"),"△","〇")))</f>
        <v>×</v>
      </c>
      <c r="EM89" s="28" t="str">
        <f ca="1">IF(OR(EM$9="×",EM$110="×"),"×",IF(SUMIFS(OFFSET(データ_研究棟施設!$M$5:$M$1048576,0,ROUND(EM$8*24,1)),データ_研究棟施設!$J$5:$J$1048576,OFFSET($G$9,ROW()-ROW($N$9),EM$6-$D$4))&gt;=50,IF(SUMIFS(OFFSET(データ_研究棟施設!$M$5:$M$1048576,0,ROUND(EM$8*24,1)),データ_研究棟施設!$J$5:$J$1048576,OFFSET($G$9,ROW()-ROW($N$9),EM$6-$D$4))&gt;=100*$E89,"×","△"),IF(OR(EM$8&lt;9/24,EM$8&gt;=17/24,EM$110="△"),"△","〇")))</f>
        <v>×</v>
      </c>
      <c r="EN89" s="29" t="str">
        <f ca="1">IF(OR(EN$9="×",EN$110="×"),"×",IF(SUMIFS(OFFSET(データ_研究棟施設!$M$5:$M$1048576,0,ROUND(EN$8*24,1)),データ_研究棟施設!$J$5:$J$1048576,OFFSET($G$9,ROW()-ROW($N$9),EN$6-$D$4))&gt;=50,IF(SUMIFS(OFFSET(データ_研究棟施設!$M$5:$M$1048576,0,ROUND(EN$8*24,1)),データ_研究棟施設!$J$5:$J$1048576,OFFSET($G$9,ROW()-ROW($N$9),EN$6-$D$4))&gt;=100*$E89,"×","△"),IF(OR(EN$8&lt;9/24,EN$8&gt;=17/24,EN$110="△"),"△","〇")))</f>
        <v>×</v>
      </c>
      <c r="EO89" s="29" t="str">
        <f ca="1">IF(OR(EO$9="×",EO$110="×"),"×",IF(SUMIFS(OFFSET(データ_研究棟施設!$M$5:$M$1048576,0,ROUND(EO$8*24,1)),データ_研究棟施設!$J$5:$J$1048576,OFFSET($G$9,ROW()-ROW($N$9),EO$6-$D$4))&gt;=50,IF(SUMIFS(OFFSET(データ_研究棟施設!$M$5:$M$1048576,0,ROUND(EO$8*24,1)),データ_研究棟施設!$J$5:$J$1048576,OFFSET($G$9,ROW()-ROW($N$9),EO$6-$D$4))&gt;=100*$E89,"×","△"),IF(OR(EO$8&lt;9/24,EO$8&gt;=17/24,EO$110="△"),"△","〇")))</f>
        <v>×</v>
      </c>
      <c r="EP89" s="30" t="str">
        <f ca="1">IF(OR(EP$9="×",EP$110="×"),"×",IF(SUMIFS(OFFSET(データ_研究棟施設!$M$5:$M$1048576,0,ROUND(EP$8*24,1)),データ_研究棟施設!$J$5:$J$1048576,OFFSET($G$9,ROW()-ROW($N$9),EP$6-$D$4))&gt;=50,IF(SUMIFS(OFFSET(データ_研究棟施設!$M$5:$M$1048576,0,ROUND(EP$8*24,1)),データ_研究棟施設!$J$5:$J$1048576,OFFSET($G$9,ROW()-ROW($N$9),EP$6-$D$4))&gt;=100*$E89,"×","△"),IF(OR(EP$8&lt;9/24,EP$8&gt;=17/24,EP$110="△"),"△","〇")))</f>
        <v>×</v>
      </c>
      <c r="EQ89" s="29" t="str">
        <f ca="1">IF(OR(EQ$9="×",EQ$110="×"),"×",IF(SUMIFS(OFFSET(データ_研究棟施設!$M$5:$M$1048576,0,ROUND(EQ$8*24,1)),データ_研究棟施設!$J$5:$J$1048576,OFFSET($G$9,ROW()-ROW($N$9),EQ$6-$D$4))&gt;=50,IF(SUMIFS(OFFSET(データ_研究棟施設!$M$5:$M$1048576,0,ROUND(EQ$8*24,1)),データ_研究棟施設!$J$5:$J$1048576,OFFSET($G$9,ROW()-ROW($N$9),EQ$6-$D$4))&gt;=100*$E89,"×","△"),IF(OR(EQ$8&lt;9/24,EQ$8&gt;=17/24,EQ$110="△"),"△","〇")))</f>
        <v>×</v>
      </c>
      <c r="ER89" s="29" t="str">
        <f ca="1">IF(OR(ER$9="×",ER$110="×"),"×",IF(SUMIFS(OFFSET(データ_研究棟施設!$M$5:$M$1048576,0,ROUND(ER$8*24,1)),データ_研究棟施設!$J$5:$J$1048576,OFFSET($G$9,ROW()-ROW($N$9),ER$6-$D$4))&gt;=50,IF(SUMIFS(OFFSET(データ_研究棟施設!$M$5:$M$1048576,0,ROUND(ER$8*24,1)),データ_研究棟施設!$J$5:$J$1048576,OFFSET($G$9,ROW()-ROW($N$9),ER$6-$D$4))&gt;=100*$E89,"×","△"),IF(OR(ER$8&lt;9/24,ER$8&gt;=17/24,ER$110="△"),"△","〇")))</f>
        <v>×</v>
      </c>
      <c r="ES89" s="29" t="str">
        <f ca="1">IF(OR(ES$9="×",ES$110="×"),"×",IF(SUMIFS(OFFSET(データ_研究棟施設!$M$5:$M$1048576,0,ROUND(ES$8*24,1)),データ_研究棟施設!$J$5:$J$1048576,OFFSET($G$9,ROW()-ROW($N$9),ES$6-$D$4))&gt;=50,IF(SUMIFS(OFFSET(データ_研究棟施設!$M$5:$M$1048576,0,ROUND(ES$8*24,1)),データ_研究棟施設!$J$5:$J$1048576,OFFSET($G$9,ROW()-ROW($N$9),ES$6-$D$4))&gt;=100*$E89,"×","△"),IF(OR(ES$8&lt;9/24,ES$8&gt;=17/24,ES$110="△"),"△","〇")))</f>
        <v>×</v>
      </c>
      <c r="ET89" s="29" t="str">
        <f ca="1">IF(OR(ET$9="×",ET$110="×"),"×",IF(SUMIFS(OFFSET(データ_研究棟施設!$M$5:$M$1048576,0,ROUND(ET$8*24,1)),データ_研究棟施設!$J$5:$J$1048576,OFFSET($G$9,ROW()-ROW($N$9),ET$6-$D$4))&gt;=50,IF(SUMIFS(OFFSET(データ_研究棟施設!$M$5:$M$1048576,0,ROUND(ET$8*24,1)),データ_研究棟施設!$J$5:$J$1048576,OFFSET($G$9,ROW()-ROW($N$9),ET$6-$D$4))&gt;=100*$E89,"×","△"),IF(OR(ET$8&lt;9/24,ET$8&gt;=17/24,ET$110="△"),"△","〇")))</f>
        <v>×</v>
      </c>
      <c r="EU89" s="28" t="str">
        <f ca="1">IF(OR(EU$9="×",EU$110="×"),"×",IF(SUMIFS(OFFSET(データ_研究棟施設!$M$5:$M$1048576,0,ROUND(EU$8*24,1)),データ_研究棟施設!$J$5:$J$1048576,OFFSET($G$9,ROW()-ROW($N$9),EU$6-$D$4))&gt;=50,IF(SUMIFS(OFFSET(データ_研究棟施設!$M$5:$M$1048576,0,ROUND(EU$8*24,1)),データ_研究棟施設!$J$5:$J$1048576,OFFSET($G$9,ROW()-ROW($N$9),EU$6-$D$4))&gt;=100*$E89,"×","△"),IF(OR(EU$8&lt;9/24,EU$8&gt;=17/24,EU$110="△"),"△","〇")))</f>
        <v>×</v>
      </c>
      <c r="EV89" s="29" t="str">
        <f ca="1">IF(OR(EV$9="×",EV$110="×"),"×",IF(SUMIFS(OFFSET(データ_研究棟施設!$M$5:$M$1048576,0,ROUND(EV$8*24,1)),データ_研究棟施設!$J$5:$J$1048576,OFFSET($G$9,ROW()-ROW($N$9),EV$6-$D$4))&gt;=50,IF(SUMIFS(OFFSET(データ_研究棟施設!$M$5:$M$1048576,0,ROUND(EV$8*24,1)),データ_研究棟施設!$J$5:$J$1048576,OFFSET($G$9,ROW()-ROW($N$9),EV$6-$D$4))&gt;=100*$E89,"×","△"),IF(OR(EV$8&lt;9/24,EV$8&gt;=17/24,EV$110="△"),"△","〇")))</f>
        <v>×</v>
      </c>
      <c r="EW89" s="29" t="str">
        <f ca="1">IF(OR(EW$9="×",EW$110="×"),"×",IF(SUMIFS(OFFSET(データ_研究棟施設!$M$5:$M$1048576,0,ROUND(EW$8*24,1)),データ_研究棟施設!$J$5:$J$1048576,OFFSET($G$9,ROW()-ROW($N$9),EW$6-$D$4))&gt;=50,IF(SUMIFS(OFFSET(データ_研究棟施設!$M$5:$M$1048576,0,ROUND(EW$8*24,1)),データ_研究棟施設!$J$5:$J$1048576,OFFSET($G$9,ROW()-ROW($N$9),EW$6-$D$4))&gt;=100*$E89,"×","△"),IF(OR(EW$8&lt;9/24,EW$8&gt;=17/24,EW$110="△"),"△","〇")))</f>
        <v>×</v>
      </c>
      <c r="EX89" s="30" t="str">
        <f ca="1">IF(OR(EX$9="×",EX$110="×"),"×",IF(SUMIFS(OFFSET(データ_研究棟施設!$M$5:$M$1048576,0,ROUND(EX$8*24,1)),データ_研究棟施設!$J$5:$J$1048576,OFFSET($G$9,ROW()-ROW($N$9),EX$6-$D$4))&gt;=50,IF(SUMIFS(OFFSET(データ_研究棟施設!$M$5:$M$1048576,0,ROUND(EX$8*24,1)),データ_研究棟施設!$J$5:$J$1048576,OFFSET($G$9,ROW()-ROW($N$9),EX$6-$D$4))&gt;=100*$E89,"×","△"),IF(OR(EX$8&lt;9/24,EX$8&gt;=17/24,EX$110="△"),"△","〇")))</f>
        <v>×</v>
      </c>
      <c r="EY89" s="29" t="str">
        <f ca="1">IF(OR(EY$9="×",EY$110="×"),"×",IF(SUMIFS(OFFSET(データ_研究棟施設!$M$5:$M$1048576,0,ROUND(EY$8*24,1)),データ_研究棟施設!$J$5:$J$1048576,OFFSET($G$9,ROW()-ROW($N$9),EY$6-$D$4))&gt;=50,IF(SUMIFS(OFFSET(データ_研究棟施設!$M$5:$M$1048576,0,ROUND(EY$8*24,1)),データ_研究棟施設!$J$5:$J$1048576,OFFSET($G$9,ROW()-ROW($N$9),EY$6-$D$4))&gt;=100*$E89,"×","△"),IF(OR(EY$8&lt;9/24,EY$8&gt;=17/24,EY$110="△"),"△","〇")))</f>
        <v>×</v>
      </c>
      <c r="EZ89" s="29" t="str">
        <f ca="1">IF(OR(EZ$9="×",EZ$110="×"),"×",IF(SUMIFS(OFFSET(データ_研究棟施設!$M$5:$M$1048576,0,ROUND(EZ$8*24,1)),データ_研究棟施設!$J$5:$J$1048576,OFFSET($G$9,ROW()-ROW($N$9),EZ$6-$D$4))&gt;=50,IF(SUMIFS(OFFSET(データ_研究棟施設!$M$5:$M$1048576,0,ROUND(EZ$8*24,1)),データ_研究棟施設!$J$5:$J$1048576,OFFSET($G$9,ROW()-ROW($N$9),EZ$6-$D$4))&gt;=100*$E89,"×","△"),IF(OR(EZ$8&lt;9/24,EZ$8&gt;=17/24,EZ$110="△"),"△","〇")))</f>
        <v>×</v>
      </c>
      <c r="FA89" s="37" t="str">
        <f ca="1">IF(OR(FA$9="×",FA$110="×"),"×",IF(SUMIFS(OFFSET(データ_研究棟施設!$M$5:$M$1048576,0,ROUND(FA$8*24,1)),データ_研究棟施設!$J$5:$J$1048576,OFFSET($G$9,ROW()-ROW($N$9),FA$6-$D$4))&gt;=50,IF(SUMIFS(OFFSET(データ_研究棟施設!$M$5:$M$1048576,0,ROUND(FA$8*24,1)),データ_研究棟施設!$J$5:$J$1048576,OFFSET($G$9,ROW()-ROW($N$9),FA$6-$D$4))&gt;=100*$E89,"×","△"),IF(OR(FA$8&lt;9/24,FA$8&gt;=17/24,FA$110="△"),"△","〇")))</f>
        <v>×</v>
      </c>
      <c r="FB89" s="36" t="str">
        <f ca="1">IF(OR(FB$9="×",FB$110="×"),"×",IF(SUMIFS(OFFSET(データ_研究棟施設!$M$5:$M$1048576,0,ROUND(FB$8*24,1)),データ_研究棟施設!$J$5:$J$1048576,OFFSET($G$9,ROW()-ROW($N$9),FB$6-$D$4))&gt;=50,IF(SUMIFS(OFFSET(データ_研究棟施設!$M$5:$M$1048576,0,ROUND(FB$8*24,1)),データ_研究棟施設!$J$5:$J$1048576,OFFSET($G$9,ROW()-ROW($N$9),FB$6-$D$4))&gt;=100*$E89,"×","△"),IF(OR(FB$8&lt;9/24,FB$8&gt;=17/24,FB$110="△"),"△","〇")))</f>
        <v>×</v>
      </c>
      <c r="FC89" s="29" t="str">
        <f ca="1">IF(OR(FC$9="×",FC$110="×"),"×",IF(SUMIFS(OFFSET(データ_研究棟施設!$M$5:$M$1048576,0,ROUND(FC$8*24,1)),データ_研究棟施設!$J$5:$J$1048576,OFFSET($G$9,ROW()-ROW($N$9),FC$6-$D$4))&gt;=50,IF(SUMIFS(OFFSET(データ_研究棟施設!$M$5:$M$1048576,0,ROUND(FC$8*24,1)),データ_研究棟施設!$J$5:$J$1048576,OFFSET($G$9,ROW()-ROW($N$9),FC$6-$D$4))&gt;=100*$E89,"×","△"),IF(OR(FC$8&lt;9/24,FC$8&gt;=17/24,FC$110="△"),"△","〇")))</f>
        <v>×</v>
      </c>
      <c r="FD89" s="29" t="str">
        <f ca="1">IF(OR(FD$9="×",FD$110="×"),"×",IF(SUMIFS(OFFSET(データ_研究棟施設!$M$5:$M$1048576,0,ROUND(FD$8*24,1)),データ_研究棟施設!$J$5:$J$1048576,OFFSET($G$9,ROW()-ROW($N$9),FD$6-$D$4))&gt;=50,IF(SUMIFS(OFFSET(データ_研究棟施設!$M$5:$M$1048576,0,ROUND(FD$8*24,1)),データ_研究棟施設!$J$5:$J$1048576,OFFSET($G$9,ROW()-ROW($N$9),FD$6-$D$4))&gt;=100*$E89,"×","△"),IF(OR(FD$8&lt;9/24,FD$8&gt;=17/24,FD$110="△"),"△","〇")))</f>
        <v>×</v>
      </c>
      <c r="FE89" s="29" t="str">
        <f ca="1">IF(OR(FE$9="×",FE$110="×"),"×",IF(SUMIFS(OFFSET(データ_研究棟施設!$M$5:$M$1048576,0,ROUND(FE$8*24,1)),データ_研究棟施設!$J$5:$J$1048576,OFFSET($G$9,ROW()-ROW($N$9),FE$6-$D$4))&gt;=50,IF(SUMIFS(OFFSET(データ_研究棟施設!$M$5:$M$1048576,0,ROUND(FE$8*24,1)),データ_研究棟施設!$J$5:$J$1048576,OFFSET($G$9,ROW()-ROW($N$9),FE$6-$D$4))&gt;=100*$E89,"×","△"),IF(OR(FE$8&lt;9/24,FE$8&gt;=17/24,FE$110="△"),"△","〇")))</f>
        <v>×</v>
      </c>
      <c r="FF89" s="29" t="str">
        <f ca="1">IF(OR(FF$9="×",FF$110="×"),"×",IF(SUMIFS(OFFSET(データ_研究棟施設!$M$5:$M$1048576,0,ROUND(FF$8*24,1)),データ_研究棟施設!$J$5:$J$1048576,OFFSET($G$9,ROW()-ROW($N$9),FF$6-$D$4))&gt;=50,IF(SUMIFS(OFFSET(データ_研究棟施設!$M$5:$M$1048576,0,ROUND(FF$8*24,1)),データ_研究棟施設!$J$5:$J$1048576,OFFSET($G$9,ROW()-ROW($N$9),FF$6-$D$4))&gt;=100*$E89,"×","△"),IF(OR(FF$8&lt;9/24,FF$8&gt;=17/24,FF$110="△"),"△","〇")))</f>
        <v>×</v>
      </c>
      <c r="FG89" s="29" t="str">
        <f ca="1">IF(OR(FG$9="×",FG$110="×"),"×",IF(SUMIFS(OFFSET(データ_研究棟施設!$M$5:$M$1048576,0,ROUND(FG$8*24,1)),データ_研究棟施設!$J$5:$J$1048576,OFFSET($G$9,ROW()-ROW($N$9),FG$6-$D$4))&gt;=50,IF(SUMIFS(OFFSET(データ_研究棟施設!$M$5:$M$1048576,0,ROUND(FG$8*24,1)),データ_研究棟施設!$J$5:$J$1048576,OFFSET($G$9,ROW()-ROW($N$9),FG$6-$D$4))&gt;=100*$E89,"×","△"),IF(OR(FG$8&lt;9/24,FG$8&gt;=17/24,FG$110="△"),"△","〇")))</f>
        <v>×</v>
      </c>
      <c r="FH89" s="29" t="str">
        <f ca="1">IF(OR(FH$9="×",FH$110="×"),"×",IF(SUMIFS(OFFSET(データ_研究棟施設!$M$5:$M$1048576,0,ROUND(FH$8*24,1)),データ_研究棟施設!$J$5:$J$1048576,OFFSET($G$9,ROW()-ROW($N$9),FH$6-$D$4))&gt;=50,IF(SUMIFS(OFFSET(データ_研究棟施設!$M$5:$M$1048576,0,ROUND(FH$8*24,1)),データ_研究棟施設!$J$5:$J$1048576,OFFSET($G$9,ROW()-ROW($N$9),FH$6-$D$4))&gt;=100*$E89,"×","△"),IF(OR(FH$8&lt;9/24,FH$8&gt;=17/24,FH$110="△"),"△","〇")))</f>
        <v>×</v>
      </c>
      <c r="FI89" s="29" t="str">
        <f ca="1">IF(OR(FI$9="×",FI$110="×"),"×",IF(SUMIFS(OFFSET(データ_研究棟施設!$M$5:$M$1048576,0,ROUND(FI$8*24,1)),データ_研究棟施設!$J$5:$J$1048576,OFFSET($G$9,ROW()-ROW($N$9),FI$6-$D$4))&gt;=50,IF(SUMIFS(OFFSET(データ_研究棟施設!$M$5:$M$1048576,0,ROUND(FI$8*24,1)),データ_研究棟施設!$J$5:$J$1048576,OFFSET($G$9,ROW()-ROW($N$9),FI$6-$D$4))&gt;=100*$E89,"×","△"),IF(OR(FI$8&lt;9/24,FI$8&gt;=17/24,FI$110="△"),"△","〇")))</f>
        <v>×</v>
      </c>
      <c r="FJ89" s="29" t="str">
        <f ca="1">IF(OR(FJ$9="×",FJ$110="×"),"×",IF(SUMIFS(OFFSET(データ_研究棟施設!$M$5:$M$1048576,0,ROUND(FJ$8*24,1)),データ_研究棟施設!$J$5:$J$1048576,OFFSET($G$9,ROW()-ROW($N$9),FJ$6-$D$4))&gt;=50,IF(SUMIFS(OFFSET(データ_研究棟施設!$M$5:$M$1048576,0,ROUND(FJ$8*24,1)),データ_研究棟施設!$J$5:$J$1048576,OFFSET($G$9,ROW()-ROW($N$9),FJ$6-$D$4))&gt;=100*$E89,"×","△"),IF(OR(FJ$8&lt;9/24,FJ$8&gt;=17/24,FJ$110="△"),"△","〇")))</f>
        <v>×</v>
      </c>
      <c r="FK89" s="28" t="str">
        <f ca="1">IF(OR(FK$9="×",FK$110="×"),"×",IF(SUMIFS(OFFSET(データ_研究棟施設!$M$5:$M$1048576,0,ROUND(FK$8*24,1)),データ_研究棟施設!$J$5:$J$1048576,OFFSET($G$9,ROW()-ROW($N$9),FK$6-$D$4))&gt;=50,IF(SUMIFS(OFFSET(データ_研究棟施設!$M$5:$M$1048576,0,ROUND(FK$8*24,1)),データ_研究棟施設!$J$5:$J$1048576,OFFSET($G$9,ROW()-ROW($N$9),FK$6-$D$4))&gt;=100*$E89,"×","△"),IF(OR(FK$8&lt;9/24,FK$8&gt;=17/24,FK$110="△"),"△","〇")))</f>
        <v>×</v>
      </c>
      <c r="FL89" s="29" t="str">
        <f ca="1">IF(OR(FL$9="×",FL$110="×"),"×",IF(SUMIFS(OFFSET(データ_研究棟施設!$M$5:$M$1048576,0,ROUND(FL$8*24,1)),データ_研究棟施設!$J$5:$J$1048576,OFFSET($G$9,ROW()-ROW($N$9),FL$6-$D$4))&gt;=50,IF(SUMIFS(OFFSET(データ_研究棟施設!$M$5:$M$1048576,0,ROUND(FL$8*24,1)),データ_研究棟施設!$J$5:$J$1048576,OFFSET($G$9,ROW()-ROW($N$9),FL$6-$D$4))&gt;=100*$E89,"×","△"),IF(OR(FL$8&lt;9/24,FL$8&gt;=17/24,FL$110="△"),"△","〇")))</f>
        <v>×</v>
      </c>
      <c r="FM89" s="29" t="str">
        <f ca="1">IF(OR(FM$9="×",FM$110="×"),"×",IF(SUMIFS(OFFSET(データ_研究棟施設!$M$5:$M$1048576,0,ROUND(FM$8*24,1)),データ_研究棟施設!$J$5:$J$1048576,OFFSET($G$9,ROW()-ROW($N$9),FM$6-$D$4))&gt;=50,IF(SUMIFS(OFFSET(データ_研究棟施設!$M$5:$M$1048576,0,ROUND(FM$8*24,1)),データ_研究棟施設!$J$5:$J$1048576,OFFSET($G$9,ROW()-ROW($N$9),FM$6-$D$4))&gt;=100*$E89,"×","△"),IF(OR(FM$8&lt;9/24,FM$8&gt;=17/24,FM$110="△"),"△","〇")))</f>
        <v>×</v>
      </c>
      <c r="FN89" s="30" t="str">
        <f ca="1">IF(OR(FN$9="×",FN$110="×"),"×",IF(SUMIFS(OFFSET(データ_研究棟施設!$M$5:$M$1048576,0,ROUND(FN$8*24,1)),データ_研究棟施設!$J$5:$J$1048576,OFFSET($G$9,ROW()-ROW($N$9),FN$6-$D$4))&gt;=50,IF(SUMIFS(OFFSET(データ_研究棟施設!$M$5:$M$1048576,0,ROUND(FN$8*24,1)),データ_研究棟施設!$J$5:$J$1048576,OFFSET($G$9,ROW()-ROW($N$9),FN$6-$D$4))&gt;=100*$E89,"×","△"),IF(OR(FN$8&lt;9/24,FN$8&gt;=17/24,FN$110="△"),"△","〇")))</f>
        <v>×</v>
      </c>
      <c r="FO89" s="29" t="str">
        <f ca="1">IF(OR(FO$9="×",FO$110="×"),"×",IF(SUMIFS(OFFSET(データ_研究棟施設!$M$5:$M$1048576,0,ROUND(FO$8*24,1)),データ_研究棟施設!$J$5:$J$1048576,OFFSET($G$9,ROW()-ROW($N$9),FO$6-$D$4))&gt;=50,IF(SUMIFS(OFFSET(データ_研究棟施設!$M$5:$M$1048576,0,ROUND(FO$8*24,1)),データ_研究棟施設!$J$5:$J$1048576,OFFSET($G$9,ROW()-ROW($N$9),FO$6-$D$4))&gt;=100*$E89,"×","△"),IF(OR(FO$8&lt;9/24,FO$8&gt;=17/24,FO$110="△"),"△","〇")))</f>
        <v>×</v>
      </c>
      <c r="FP89" s="29" t="str">
        <f ca="1">IF(OR(FP$9="×",FP$110="×"),"×",IF(SUMIFS(OFFSET(データ_研究棟施設!$M$5:$M$1048576,0,ROUND(FP$8*24,1)),データ_研究棟施設!$J$5:$J$1048576,OFFSET($G$9,ROW()-ROW($N$9),FP$6-$D$4))&gt;=50,IF(SUMIFS(OFFSET(データ_研究棟施設!$M$5:$M$1048576,0,ROUND(FP$8*24,1)),データ_研究棟施設!$J$5:$J$1048576,OFFSET($G$9,ROW()-ROW($N$9),FP$6-$D$4))&gt;=100*$E89,"×","△"),IF(OR(FP$8&lt;9/24,FP$8&gt;=17/24,FP$110="△"),"△","〇")))</f>
        <v>×</v>
      </c>
      <c r="FQ89" s="29" t="str">
        <f ca="1">IF(OR(FQ$9="×",FQ$110="×"),"×",IF(SUMIFS(OFFSET(データ_研究棟施設!$M$5:$M$1048576,0,ROUND(FQ$8*24,1)),データ_研究棟施設!$J$5:$J$1048576,OFFSET($G$9,ROW()-ROW($N$9),FQ$6-$D$4))&gt;=50,IF(SUMIFS(OFFSET(データ_研究棟施設!$M$5:$M$1048576,0,ROUND(FQ$8*24,1)),データ_研究棟施設!$J$5:$J$1048576,OFFSET($G$9,ROW()-ROW($N$9),FQ$6-$D$4))&gt;=100*$E89,"×","△"),IF(OR(FQ$8&lt;9/24,FQ$8&gt;=17/24,FQ$110="△"),"△","〇")))</f>
        <v>×</v>
      </c>
      <c r="FR89" s="29" t="str">
        <f ca="1">IF(OR(FR$9="×",FR$110="×"),"×",IF(SUMIFS(OFFSET(データ_研究棟施設!$M$5:$M$1048576,0,ROUND(FR$8*24,1)),データ_研究棟施設!$J$5:$J$1048576,OFFSET($G$9,ROW()-ROW($N$9),FR$6-$D$4))&gt;=50,IF(SUMIFS(OFFSET(データ_研究棟施設!$M$5:$M$1048576,0,ROUND(FR$8*24,1)),データ_研究棟施設!$J$5:$J$1048576,OFFSET($G$9,ROW()-ROW($N$9),FR$6-$D$4))&gt;=100*$E89,"×","△"),IF(OR(FR$8&lt;9/24,FR$8&gt;=17/24,FR$110="△"),"△","〇")))</f>
        <v>×</v>
      </c>
      <c r="FS89" s="28" t="str">
        <f ca="1">IF(OR(FS$9="×",FS$110="×"),"×",IF(SUMIFS(OFFSET(データ_研究棟施設!$M$5:$M$1048576,0,ROUND(FS$8*24,1)),データ_研究棟施設!$J$5:$J$1048576,OFFSET($G$9,ROW()-ROW($N$9),FS$6-$D$4))&gt;=50,IF(SUMIFS(OFFSET(データ_研究棟施設!$M$5:$M$1048576,0,ROUND(FS$8*24,1)),データ_研究棟施設!$J$5:$J$1048576,OFFSET($G$9,ROW()-ROW($N$9),FS$6-$D$4))&gt;=100*$E89,"×","△"),IF(OR(FS$8&lt;9/24,FS$8&gt;=17/24,FS$110="△"),"△","〇")))</f>
        <v>×</v>
      </c>
      <c r="FT89" s="29" t="str">
        <f ca="1">IF(OR(FT$9="×",FT$110="×"),"×",IF(SUMIFS(OFFSET(データ_研究棟施設!$M$5:$M$1048576,0,ROUND(FT$8*24,1)),データ_研究棟施設!$J$5:$J$1048576,OFFSET($G$9,ROW()-ROW($N$9),FT$6-$D$4))&gt;=50,IF(SUMIFS(OFFSET(データ_研究棟施設!$M$5:$M$1048576,0,ROUND(FT$8*24,1)),データ_研究棟施設!$J$5:$J$1048576,OFFSET($G$9,ROW()-ROW($N$9),FT$6-$D$4))&gt;=100*$E89,"×","△"),IF(OR(FT$8&lt;9/24,FT$8&gt;=17/24,FT$110="△"),"△","〇")))</f>
        <v>×</v>
      </c>
      <c r="FU89" s="29" t="str">
        <f ca="1">IF(OR(FU$9="×",FU$110="×"),"×",IF(SUMIFS(OFFSET(データ_研究棟施設!$M$5:$M$1048576,0,ROUND(FU$8*24,1)),データ_研究棟施設!$J$5:$J$1048576,OFFSET($G$9,ROW()-ROW($N$9),FU$6-$D$4))&gt;=50,IF(SUMIFS(OFFSET(データ_研究棟施設!$M$5:$M$1048576,0,ROUND(FU$8*24,1)),データ_研究棟施設!$J$5:$J$1048576,OFFSET($G$9,ROW()-ROW($N$9),FU$6-$D$4))&gt;=100*$E89,"×","△"),IF(OR(FU$8&lt;9/24,FU$8&gt;=17/24,FU$110="△"),"△","〇")))</f>
        <v>×</v>
      </c>
      <c r="FV89" s="30" t="str">
        <f ca="1">IF(OR(FV$9="×",FV$110="×"),"×",IF(SUMIFS(OFFSET(データ_研究棟施設!$M$5:$M$1048576,0,ROUND(FV$8*24,1)),データ_研究棟施設!$J$5:$J$1048576,OFFSET($G$9,ROW()-ROW($N$9),FV$6-$D$4))&gt;=50,IF(SUMIFS(OFFSET(データ_研究棟施設!$M$5:$M$1048576,0,ROUND(FV$8*24,1)),データ_研究棟施設!$J$5:$J$1048576,OFFSET($G$9,ROW()-ROW($N$9),FV$6-$D$4))&gt;=100*$E89,"×","△"),IF(OR(FV$8&lt;9/24,FV$8&gt;=17/24,FV$110="△"),"△","〇")))</f>
        <v>×</v>
      </c>
      <c r="FW89" s="29" t="str">
        <f ca="1">IF(OR(FW$9="×",FW$110="×"),"×",IF(SUMIFS(OFFSET(データ_研究棟施設!$M$5:$M$1048576,0,ROUND(FW$8*24,1)),データ_研究棟施設!$J$5:$J$1048576,OFFSET($G$9,ROW()-ROW($N$9),FW$6-$D$4))&gt;=50,IF(SUMIFS(OFFSET(データ_研究棟施設!$M$5:$M$1048576,0,ROUND(FW$8*24,1)),データ_研究棟施設!$J$5:$J$1048576,OFFSET($G$9,ROW()-ROW($N$9),FW$6-$D$4))&gt;=100*$E89,"×","△"),IF(OR(FW$8&lt;9/24,FW$8&gt;=17/24,FW$110="△"),"△","〇")))</f>
        <v>×</v>
      </c>
      <c r="FX89" s="29" t="str">
        <f ca="1">IF(OR(FX$9="×",FX$110="×"),"×",IF(SUMIFS(OFFSET(データ_研究棟施設!$M$5:$M$1048576,0,ROUND(FX$8*24,1)),データ_研究棟施設!$J$5:$J$1048576,OFFSET($G$9,ROW()-ROW($N$9),FX$6-$D$4))&gt;=50,IF(SUMIFS(OFFSET(データ_研究棟施設!$M$5:$M$1048576,0,ROUND(FX$8*24,1)),データ_研究棟施設!$J$5:$J$1048576,OFFSET($G$9,ROW()-ROW($N$9),FX$6-$D$4))&gt;=100*$E89,"×","△"),IF(OR(FX$8&lt;9/24,FX$8&gt;=17/24,FX$110="△"),"△","〇")))</f>
        <v>×</v>
      </c>
      <c r="FY89" s="37" t="str">
        <f ca="1">IF(OR(FY$9="×",FY$110="×"),"×",IF(SUMIFS(OFFSET(データ_研究棟施設!$M$5:$M$1048576,0,ROUND(FY$8*24,1)),データ_研究棟施設!$J$5:$J$1048576,OFFSET($G$9,ROW()-ROW($N$9),FY$6-$D$4))&gt;=50,IF(SUMIFS(OFFSET(データ_研究棟施設!$M$5:$M$1048576,0,ROUND(FY$8*24,1)),データ_研究棟施設!$J$5:$J$1048576,OFFSET($G$9,ROW()-ROW($N$9),FY$6-$D$4))&gt;=100*$E89,"×","△"),IF(OR(FY$8&lt;9/24,FY$8&gt;=17/24,FY$110="△"),"△","〇")))</f>
        <v>×</v>
      </c>
    </row>
    <row r="90" spans="1:181">
      <c r="A90" s="17"/>
      <c r="B90" s="81" t="s">
        <v>283</v>
      </c>
      <c r="C90" s="82"/>
      <c r="D90" s="11" t="s">
        <v>256</v>
      </c>
      <c r="E90" s="10" t="str">
        <f>INDEX(施設情報!$D$1:$D$1000,MATCH(D90,施設情報!$C$1:$C$1000,0))</f>
        <v>2</v>
      </c>
      <c r="F90" s="11" t="s">
        <v>275</v>
      </c>
      <c r="G90" s="8" t="str">
        <f t="shared" si="29"/>
        <v>110-46391</v>
      </c>
      <c r="H90" s="10" t="str">
        <f t="shared" si="30"/>
        <v>110-46392</v>
      </c>
      <c r="I90" s="10" t="str">
        <f t="shared" si="31"/>
        <v>110-46393</v>
      </c>
      <c r="J90" s="10" t="str">
        <f t="shared" si="32"/>
        <v>110-46394</v>
      </c>
      <c r="K90" s="10" t="str">
        <f t="shared" si="33"/>
        <v>110-46395</v>
      </c>
      <c r="L90" s="10" t="str">
        <f t="shared" si="34"/>
        <v>110-46396</v>
      </c>
      <c r="M90" s="10" t="str">
        <f t="shared" si="35"/>
        <v>110-46397</v>
      </c>
      <c r="N90" s="36" t="str">
        <f ca="1">IF(OR(N$9="×",N$110="×"),"×",IF(SUMIFS(OFFSET(データ_研究棟施設!$M$5:$M$1048576,0,ROUND(N$8*24,1)),データ_研究棟施設!$J$5:$J$1048576,OFFSET($G$9,ROW()-ROW($N$9),N$6-$D$4))&gt;=50,IF(SUMIFS(OFFSET(データ_研究棟施設!$M$5:$M$1048576,0,ROUND(N$8*24,1)),データ_研究棟施設!$J$5:$J$1048576,OFFSET($G$9,ROW()-ROW($N$9),N$6-$D$4))&gt;=100*$E90,"×","△"),IF(OR(N$8&lt;9/24,N$8&gt;=17/24,N$110="△"),"△","〇")))</f>
        <v>△</v>
      </c>
      <c r="O90" s="29" t="str">
        <f ca="1">IF(OR(O$9="×",O$110="×"),"×",IF(SUMIFS(OFFSET(データ_研究棟施設!$M$5:$M$1048576,0,ROUND(O$8*24,1)),データ_研究棟施設!$J$5:$J$1048576,OFFSET($G$9,ROW()-ROW($N$9),O$6-$D$4))&gt;=50,IF(SUMIFS(OFFSET(データ_研究棟施設!$M$5:$M$1048576,0,ROUND(O$8*24,1)),データ_研究棟施設!$J$5:$J$1048576,OFFSET($G$9,ROW()-ROW($N$9),O$6-$D$4))&gt;=100*$E90,"×","△"),IF(OR(O$8&lt;9/24,O$8&gt;=17/24,O$110="△"),"△","〇")))</f>
        <v>△</v>
      </c>
      <c r="P90" s="29" t="str">
        <f ca="1">IF(OR(P$9="×",P$110="×"),"×",IF(SUMIFS(OFFSET(データ_研究棟施設!$M$5:$M$1048576,0,ROUND(P$8*24,1)),データ_研究棟施設!$J$5:$J$1048576,OFFSET($G$9,ROW()-ROW($N$9),P$6-$D$4))&gt;=50,IF(SUMIFS(OFFSET(データ_研究棟施設!$M$5:$M$1048576,0,ROUND(P$8*24,1)),データ_研究棟施設!$J$5:$J$1048576,OFFSET($G$9,ROW()-ROW($N$9),P$6-$D$4))&gt;=100*$E90,"×","△"),IF(OR(P$8&lt;9/24,P$8&gt;=17/24,P$110="△"),"△","〇")))</f>
        <v>△</v>
      </c>
      <c r="Q90" s="29" t="str">
        <f ca="1">IF(OR(Q$9="×",Q$110="×"),"×",IF(SUMIFS(OFFSET(データ_研究棟施設!$M$5:$M$1048576,0,ROUND(Q$8*24,1)),データ_研究棟施設!$J$5:$J$1048576,OFFSET($G$9,ROW()-ROW($N$9),Q$6-$D$4))&gt;=50,IF(SUMIFS(OFFSET(データ_研究棟施設!$M$5:$M$1048576,0,ROUND(Q$8*24,1)),データ_研究棟施設!$J$5:$J$1048576,OFFSET($G$9,ROW()-ROW($N$9),Q$6-$D$4))&gt;=100*$E90,"×","△"),IF(OR(Q$8&lt;9/24,Q$8&gt;=17/24,Q$110="△"),"△","〇")))</f>
        <v>△</v>
      </c>
      <c r="R90" s="29" t="str">
        <f ca="1">IF(OR(R$9="×",R$110="×"),"×",IF(SUMIFS(OFFSET(データ_研究棟施設!$M$5:$M$1048576,0,ROUND(R$8*24,1)),データ_研究棟施設!$J$5:$J$1048576,OFFSET($G$9,ROW()-ROW($N$9),R$6-$D$4))&gt;=50,IF(SUMIFS(OFFSET(データ_研究棟施設!$M$5:$M$1048576,0,ROUND(R$8*24,1)),データ_研究棟施設!$J$5:$J$1048576,OFFSET($G$9,ROW()-ROW($N$9),R$6-$D$4))&gt;=100*$E90,"×","△"),IF(OR(R$8&lt;9/24,R$8&gt;=17/24,R$110="△"),"△","〇")))</f>
        <v>△</v>
      </c>
      <c r="S90" s="29" t="str">
        <f ca="1">IF(OR(S$9="×",S$110="×"),"×",IF(SUMIFS(OFFSET(データ_研究棟施設!$M$5:$M$1048576,0,ROUND(S$8*24,1)),データ_研究棟施設!$J$5:$J$1048576,OFFSET($G$9,ROW()-ROW($N$9),S$6-$D$4))&gt;=50,IF(SUMIFS(OFFSET(データ_研究棟施設!$M$5:$M$1048576,0,ROUND(S$8*24,1)),データ_研究棟施設!$J$5:$J$1048576,OFFSET($G$9,ROW()-ROW($N$9),S$6-$D$4))&gt;=100*$E90,"×","△"),IF(OR(S$8&lt;9/24,S$8&gt;=17/24,S$110="△"),"△","〇")))</f>
        <v>△</v>
      </c>
      <c r="T90" s="29" t="str">
        <f ca="1">IF(OR(T$9="×",T$110="×"),"×",IF(SUMIFS(OFFSET(データ_研究棟施設!$M$5:$M$1048576,0,ROUND(T$8*24,1)),データ_研究棟施設!$J$5:$J$1048576,OFFSET($G$9,ROW()-ROW($N$9),T$6-$D$4))&gt;=50,IF(SUMIFS(OFFSET(データ_研究棟施設!$M$5:$M$1048576,0,ROUND(T$8*24,1)),データ_研究棟施設!$J$5:$J$1048576,OFFSET($G$9,ROW()-ROW($N$9),T$6-$D$4))&gt;=100*$E90,"×","△"),IF(OR(T$8&lt;9/24,T$8&gt;=17/24,T$110="△"),"△","〇")))</f>
        <v>△</v>
      </c>
      <c r="U90" s="29" t="str">
        <f ca="1">IF(OR(U$9="×",U$110="×"),"×",IF(SUMIFS(OFFSET(データ_研究棟施設!$M$5:$M$1048576,0,ROUND(U$8*24,1)),データ_研究棟施設!$J$5:$J$1048576,OFFSET($G$9,ROW()-ROW($N$9),U$6-$D$4))&gt;=50,IF(SUMIFS(OFFSET(データ_研究棟施設!$M$5:$M$1048576,0,ROUND(U$8*24,1)),データ_研究棟施設!$J$5:$J$1048576,OFFSET($G$9,ROW()-ROW($N$9),U$6-$D$4))&gt;=100*$E90,"×","△"),IF(OR(U$8&lt;9/24,U$8&gt;=17/24,U$110="△"),"△","〇")))</f>
        <v>×</v>
      </c>
      <c r="V90" s="29" t="str">
        <f ca="1">IF(OR(V$9="×",V$110="×"),"×",IF(SUMIFS(OFFSET(データ_研究棟施設!$M$5:$M$1048576,0,ROUND(V$8*24,1)),データ_研究棟施設!$J$5:$J$1048576,OFFSET($G$9,ROW()-ROW($N$9),V$6-$D$4))&gt;=50,IF(SUMIFS(OFFSET(データ_研究棟施設!$M$5:$M$1048576,0,ROUND(V$8*24,1)),データ_研究棟施設!$J$5:$J$1048576,OFFSET($G$9,ROW()-ROW($N$9),V$6-$D$4))&gt;=100*$E90,"×","△"),IF(OR(V$8&lt;9/24,V$8&gt;=17/24,V$110="△"),"△","〇")))</f>
        <v>×</v>
      </c>
      <c r="W90" s="28" t="str">
        <f ca="1">IF(OR(W$9="×",W$110="×"),"×",IF(SUMIFS(OFFSET(データ_研究棟施設!$M$5:$M$1048576,0,ROUND(W$8*24,1)),データ_研究棟施設!$J$5:$J$1048576,OFFSET($G$9,ROW()-ROW($N$9),W$6-$D$4))&gt;=50,IF(SUMIFS(OFFSET(データ_研究棟施設!$M$5:$M$1048576,0,ROUND(W$8*24,1)),データ_研究棟施設!$J$5:$J$1048576,OFFSET($G$9,ROW()-ROW($N$9),W$6-$D$4))&gt;=100*$E90,"×","△"),IF(OR(W$8&lt;9/24,W$8&gt;=17/24,W$110="△"),"△","〇")))</f>
        <v>×</v>
      </c>
      <c r="X90" s="29" t="str">
        <f ca="1">IF(OR(X$9="×",X$110="×"),"×",IF(SUMIFS(OFFSET(データ_研究棟施設!$M$5:$M$1048576,0,ROUND(X$8*24,1)),データ_研究棟施設!$J$5:$J$1048576,OFFSET($G$9,ROW()-ROW($N$9),X$6-$D$4))&gt;=50,IF(SUMIFS(OFFSET(データ_研究棟施設!$M$5:$M$1048576,0,ROUND(X$8*24,1)),データ_研究棟施設!$J$5:$J$1048576,OFFSET($G$9,ROW()-ROW($N$9),X$6-$D$4))&gt;=100*$E90,"×","△"),IF(OR(X$8&lt;9/24,X$8&gt;=17/24,X$110="△"),"△","〇")))</f>
        <v>×</v>
      </c>
      <c r="Y90" s="29" t="str">
        <f ca="1">IF(OR(Y$9="×",Y$110="×"),"×",IF(SUMIFS(OFFSET(データ_研究棟施設!$M$5:$M$1048576,0,ROUND(Y$8*24,1)),データ_研究棟施設!$J$5:$J$1048576,OFFSET($G$9,ROW()-ROW($N$9),Y$6-$D$4))&gt;=50,IF(SUMIFS(OFFSET(データ_研究棟施設!$M$5:$M$1048576,0,ROUND(Y$8*24,1)),データ_研究棟施設!$J$5:$J$1048576,OFFSET($G$9,ROW()-ROW($N$9),Y$6-$D$4))&gt;=100*$E90,"×","△"),IF(OR(Y$8&lt;9/24,Y$8&gt;=17/24,Y$110="△"),"△","〇")))</f>
        <v>×</v>
      </c>
      <c r="Z90" s="30" t="str">
        <f ca="1">IF(OR(Z$9="×",Z$110="×"),"×",IF(SUMIFS(OFFSET(データ_研究棟施設!$M$5:$M$1048576,0,ROUND(Z$8*24,1)),データ_研究棟施設!$J$5:$J$1048576,OFFSET($G$9,ROW()-ROW($N$9),Z$6-$D$4))&gt;=50,IF(SUMIFS(OFFSET(データ_研究棟施設!$M$5:$M$1048576,0,ROUND(Z$8*24,1)),データ_研究棟施設!$J$5:$J$1048576,OFFSET($G$9,ROW()-ROW($N$9),Z$6-$D$4))&gt;=100*$E90,"×","△"),IF(OR(Z$8&lt;9/24,Z$8&gt;=17/24,Z$110="△"),"△","〇")))</f>
        <v>×</v>
      </c>
      <c r="AA90" s="29" t="str">
        <f ca="1">IF(OR(AA$9="×",AA$110="×"),"×",IF(SUMIFS(OFFSET(データ_研究棟施設!$M$5:$M$1048576,0,ROUND(AA$8*24,1)),データ_研究棟施設!$J$5:$J$1048576,OFFSET($G$9,ROW()-ROW($N$9),AA$6-$D$4))&gt;=50,IF(SUMIFS(OFFSET(データ_研究棟施設!$M$5:$M$1048576,0,ROUND(AA$8*24,1)),データ_研究棟施設!$J$5:$J$1048576,OFFSET($G$9,ROW()-ROW($N$9),AA$6-$D$4))&gt;=100*$E90,"×","△"),IF(OR(AA$8&lt;9/24,AA$8&gt;=17/24,AA$110="△"),"△","〇")))</f>
        <v>×</v>
      </c>
      <c r="AB90" s="29" t="str">
        <f ca="1">IF(OR(AB$9="×",AB$110="×"),"×",IF(SUMIFS(OFFSET(データ_研究棟施設!$M$5:$M$1048576,0,ROUND(AB$8*24,1)),データ_研究棟施設!$J$5:$J$1048576,OFFSET($G$9,ROW()-ROW($N$9),AB$6-$D$4))&gt;=50,IF(SUMIFS(OFFSET(データ_研究棟施設!$M$5:$M$1048576,0,ROUND(AB$8*24,1)),データ_研究棟施設!$J$5:$J$1048576,OFFSET($G$9,ROW()-ROW($N$9),AB$6-$D$4))&gt;=100*$E90,"×","△"),IF(OR(AB$8&lt;9/24,AB$8&gt;=17/24,AB$110="△"),"△","〇")))</f>
        <v>×</v>
      </c>
      <c r="AC90" s="29" t="str">
        <f ca="1">IF(OR(AC$9="×",AC$110="×"),"×",IF(SUMIFS(OFFSET(データ_研究棟施設!$M$5:$M$1048576,0,ROUND(AC$8*24,1)),データ_研究棟施設!$J$5:$J$1048576,OFFSET($G$9,ROW()-ROW($N$9),AC$6-$D$4))&gt;=50,IF(SUMIFS(OFFSET(データ_研究棟施設!$M$5:$M$1048576,0,ROUND(AC$8*24,1)),データ_研究棟施設!$J$5:$J$1048576,OFFSET($G$9,ROW()-ROW($N$9),AC$6-$D$4))&gt;=100*$E90,"×","△"),IF(OR(AC$8&lt;9/24,AC$8&gt;=17/24,AC$110="△"),"△","〇")))</f>
        <v>×</v>
      </c>
      <c r="AD90" s="29" t="str">
        <f ca="1">IF(OR(AD$9="×",AD$110="×"),"×",IF(SUMIFS(OFFSET(データ_研究棟施設!$M$5:$M$1048576,0,ROUND(AD$8*24,1)),データ_研究棟施設!$J$5:$J$1048576,OFFSET($G$9,ROW()-ROW($N$9),AD$6-$D$4))&gt;=50,IF(SUMIFS(OFFSET(データ_研究棟施設!$M$5:$M$1048576,0,ROUND(AD$8*24,1)),データ_研究棟施設!$J$5:$J$1048576,OFFSET($G$9,ROW()-ROW($N$9),AD$6-$D$4))&gt;=100*$E90,"×","△"),IF(OR(AD$8&lt;9/24,AD$8&gt;=17/24,AD$110="△"),"△","〇")))</f>
        <v>×</v>
      </c>
      <c r="AE90" s="28" t="str">
        <f ca="1">IF(OR(AE$9="×",AE$110="×"),"×",IF(SUMIFS(OFFSET(データ_研究棟施設!$M$5:$M$1048576,0,ROUND(AE$8*24,1)),データ_研究棟施設!$J$5:$J$1048576,OFFSET($G$9,ROW()-ROW($N$9),AE$6-$D$4))&gt;=50,IF(SUMIFS(OFFSET(データ_研究棟施設!$M$5:$M$1048576,0,ROUND(AE$8*24,1)),データ_研究棟施設!$J$5:$J$1048576,OFFSET($G$9,ROW()-ROW($N$9),AE$6-$D$4))&gt;=100*$E90,"×","△"),IF(OR(AE$8&lt;9/24,AE$8&gt;=17/24,AE$110="△"),"△","〇")))</f>
        <v>×</v>
      </c>
      <c r="AF90" s="29" t="str">
        <f ca="1">IF(OR(AF$9="×",AF$110="×"),"×",IF(SUMIFS(OFFSET(データ_研究棟施設!$M$5:$M$1048576,0,ROUND(AF$8*24,1)),データ_研究棟施設!$J$5:$J$1048576,OFFSET($G$9,ROW()-ROW($N$9),AF$6-$D$4))&gt;=50,IF(SUMIFS(OFFSET(データ_研究棟施設!$M$5:$M$1048576,0,ROUND(AF$8*24,1)),データ_研究棟施設!$J$5:$J$1048576,OFFSET($G$9,ROW()-ROW($N$9),AF$6-$D$4))&gt;=100*$E90,"×","△"),IF(OR(AF$8&lt;9/24,AF$8&gt;=17/24,AF$110="△"),"△","〇")))</f>
        <v>×</v>
      </c>
      <c r="AG90" s="29" t="str">
        <f ca="1">IF(OR(AG$9="×",AG$110="×"),"×",IF(SUMIFS(OFFSET(データ_研究棟施設!$M$5:$M$1048576,0,ROUND(AG$8*24,1)),データ_研究棟施設!$J$5:$J$1048576,OFFSET($G$9,ROW()-ROW($N$9),AG$6-$D$4))&gt;=50,IF(SUMIFS(OFFSET(データ_研究棟施設!$M$5:$M$1048576,0,ROUND(AG$8*24,1)),データ_研究棟施設!$J$5:$J$1048576,OFFSET($G$9,ROW()-ROW($N$9),AG$6-$D$4))&gt;=100*$E90,"×","△"),IF(OR(AG$8&lt;9/24,AG$8&gt;=17/24,AG$110="△"),"△","〇")))</f>
        <v>×</v>
      </c>
      <c r="AH90" s="30" t="str">
        <f ca="1">IF(OR(AH$9="×",AH$110="×"),"×",IF(SUMIFS(OFFSET(データ_研究棟施設!$M$5:$M$1048576,0,ROUND(AH$8*24,1)),データ_研究棟施設!$J$5:$J$1048576,OFFSET($G$9,ROW()-ROW($N$9),AH$6-$D$4))&gt;=50,IF(SUMIFS(OFFSET(データ_研究棟施設!$M$5:$M$1048576,0,ROUND(AH$8*24,1)),データ_研究棟施設!$J$5:$J$1048576,OFFSET($G$9,ROW()-ROW($N$9),AH$6-$D$4))&gt;=100*$E90,"×","△"),IF(OR(AH$8&lt;9/24,AH$8&gt;=17/24,AH$110="△"),"△","〇")))</f>
        <v>×</v>
      </c>
      <c r="AI90" s="29" t="str">
        <f ca="1">IF(OR(AI$9="×",AI$110="×"),"×",IF(SUMIFS(OFFSET(データ_研究棟施設!$M$5:$M$1048576,0,ROUND(AI$8*24,1)),データ_研究棟施設!$J$5:$J$1048576,OFFSET($G$9,ROW()-ROW($N$9),AI$6-$D$4))&gt;=50,IF(SUMIFS(OFFSET(データ_研究棟施設!$M$5:$M$1048576,0,ROUND(AI$8*24,1)),データ_研究棟施設!$J$5:$J$1048576,OFFSET($G$9,ROW()-ROW($N$9),AI$6-$D$4))&gt;=100*$E90,"×","△"),IF(OR(AI$8&lt;9/24,AI$8&gt;=17/24,AI$110="△"),"△","〇")))</f>
        <v>△</v>
      </c>
      <c r="AJ90" s="29" t="str">
        <f ca="1">IF(OR(AJ$9="×",AJ$110="×"),"×",IF(SUMIFS(OFFSET(データ_研究棟施設!$M$5:$M$1048576,0,ROUND(AJ$8*24,1)),データ_研究棟施設!$J$5:$J$1048576,OFFSET($G$9,ROW()-ROW($N$9),AJ$6-$D$4))&gt;=50,IF(SUMIFS(OFFSET(データ_研究棟施設!$M$5:$M$1048576,0,ROUND(AJ$8*24,1)),データ_研究棟施設!$J$5:$J$1048576,OFFSET($G$9,ROW()-ROW($N$9),AJ$6-$D$4))&gt;=100*$E90,"×","△"),IF(OR(AJ$8&lt;9/24,AJ$8&gt;=17/24,AJ$110="△"),"△","〇")))</f>
        <v>△</v>
      </c>
      <c r="AK90" s="37" t="str">
        <f ca="1">IF(OR(AK$9="×",AK$110="×"),"×",IF(SUMIFS(OFFSET(データ_研究棟施設!$M$5:$M$1048576,0,ROUND(AK$8*24,1)),データ_研究棟施設!$J$5:$J$1048576,OFFSET($G$9,ROW()-ROW($N$9),AK$6-$D$4))&gt;=50,IF(SUMIFS(OFFSET(データ_研究棟施設!$M$5:$M$1048576,0,ROUND(AK$8*24,1)),データ_研究棟施設!$J$5:$J$1048576,OFFSET($G$9,ROW()-ROW($N$9),AK$6-$D$4))&gt;=100*$E90,"×","△"),IF(OR(AK$8&lt;9/24,AK$8&gt;=17/24,AK$110="△"),"△","〇")))</f>
        <v>△</v>
      </c>
      <c r="AL90" s="36" t="str">
        <f ca="1">IF(OR(AL$9="×",AL$110="×"),"×",IF(SUMIFS(OFFSET(データ_研究棟施設!$M$5:$M$1048576,0,ROUND(AL$8*24,1)),データ_研究棟施設!$J$5:$J$1048576,OFFSET($G$9,ROW()-ROW($N$9),AL$6-$D$4))&gt;=50,IF(SUMIFS(OFFSET(データ_研究棟施設!$M$5:$M$1048576,0,ROUND(AL$8*24,1)),データ_研究棟施設!$J$5:$J$1048576,OFFSET($G$9,ROW()-ROW($N$9),AL$6-$D$4))&gt;=100*$E90,"×","△"),IF(OR(AL$8&lt;9/24,AL$8&gt;=17/24,AL$110="△"),"△","〇")))</f>
        <v>△</v>
      </c>
      <c r="AM90" s="29" t="str">
        <f ca="1">IF(OR(AM$9="×",AM$110="×"),"×",IF(SUMIFS(OFFSET(データ_研究棟施設!$M$5:$M$1048576,0,ROUND(AM$8*24,1)),データ_研究棟施設!$J$5:$J$1048576,OFFSET($G$9,ROW()-ROW($N$9),AM$6-$D$4))&gt;=50,IF(SUMIFS(OFFSET(データ_研究棟施設!$M$5:$M$1048576,0,ROUND(AM$8*24,1)),データ_研究棟施設!$J$5:$J$1048576,OFFSET($G$9,ROW()-ROW($N$9),AM$6-$D$4))&gt;=100*$E90,"×","△"),IF(OR(AM$8&lt;9/24,AM$8&gt;=17/24,AM$110="△"),"△","〇")))</f>
        <v>△</v>
      </c>
      <c r="AN90" s="29" t="str">
        <f ca="1">IF(OR(AN$9="×",AN$110="×"),"×",IF(SUMIFS(OFFSET(データ_研究棟施設!$M$5:$M$1048576,0,ROUND(AN$8*24,1)),データ_研究棟施設!$J$5:$J$1048576,OFFSET($G$9,ROW()-ROW($N$9),AN$6-$D$4))&gt;=50,IF(SUMIFS(OFFSET(データ_研究棟施設!$M$5:$M$1048576,0,ROUND(AN$8*24,1)),データ_研究棟施設!$J$5:$J$1048576,OFFSET($G$9,ROW()-ROW($N$9),AN$6-$D$4))&gt;=100*$E90,"×","△"),IF(OR(AN$8&lt;9/24,AN$8&gt;=17/24,AN$110="△"),"△","〇")))</f>
        <v>△</v>
      </c>
      <c r="AO90" s="29" t="str">
        <f ca="1">IF(OR(AO$9="×",AO$110="×"),"×",IF(SUMIFS(OFFSET(データ_研究棟施設!$M$5:$M$1048576,0,ROUND(AO$8*24,1)),データ_研究棟施設!$J$5:$J$1048576,OFFSET($G$9,ROW()-ROW($N$9),AO$6-$D$4))&gt;=50,IF(SUMIFS(OFFSET(データ_研究棟施設!$M$5:$M$1048576,0,ROUND(AO$8*24,1)),データ_研究棟施設!$J$5:$J$1048576,OFFSET($G$9,ROW()-ROW($N$9),AO$6-$D$4))&gt;=100*$E90,"×","△"),IF(OR(AO$8&lt;9/24,AO$8&gt;=17/24,AO$110="△"),"△","〇")))</f>
        <v>△</v>
      </c>
      <c r="AP90" s="29" t="str">
        <f ca="1">IF(OR(AP$9="×",AP$110="×"),"×",IF(SUMIFS(OFFSET(データ_研究棟施設!$M$5:$M$1048576,0,ROUND(AP$8*24,1)),データ_研究棟施設!$J$5:$J$1048576,OFFSET($G$9,ROW()-ROW($N$9),AP$6-$D$4))&gt;=50,IF(SUMIFS(OFFSET(データ_研究棟施設!$M$5:$M$1048576,0,ROUND(AP$8*24,1)),データ_研究棟施設!$J$5:$J$1048576,OFFSET($G$9,ROW()-ROW($N$9),AP$6-$D$4))&gt;=100*$E90,"×","△"),IF(OR(AP$8&lt;9/24,AP$8&gt;=17/24,AP$110="△"),"△","〇")))</f>
        <v>△</v>
      </c>
      <c r="AQ90" s="29" t="str">
        <f ca="1">IF(OR(AQ$9="×",AQ$110="×"),"×",IF(SUMIFS(OFFSET(データ_研究棟施設!$M$5:$M$1048576,0,ROUND(AQ$8*24,1)),データ_研究棟施設!$J$5:$J$1048576,OFFSET($G$9,ROW()-ROW($N$9),AQ$6-$D$4))&gt;=50,IF(SUMIFS(OFFSET(データ_研究棟施設!$M$5:$M$1048576,0,ROUND(AQ$8*24,1)),データ_研究棟施設!$J$5:$J$1048576,OFFSET($G$9,ROW()-ROW($N$9),AQ$6-$D$4))&gt;=100*$E90,"×","△"),IF(OR(AQ$8&lt;9/24,AQ$8&gt;=17/24,AQ$110="△"),"△","〇")))</f>
        <v>△</v>
      </c>
      <c r="AR90" s="29" t="str">
        <f ca="1">IF(OR(AR$9="×",AR$110="×"),"×",IF(SUMIFS(OFFSET(データ_研究棟施設!$M$5:$M$1048576,0,ROUND(AR$8*24,1)),データ_研究棟施設!$J$5:$J$1048576,OFFSET($G$9,ROW()-ROW($N$9),AR$6-$D$4))&gt;=50,IF(SUMIFS(OFFSET(データ_研究棟施設!$M$5:$M$1048576,0,ROUND(AR$8*24,1)),データ_研究棟施設!$J$5:$J$1048576,OFFSET($G$9,ROW()-ROW($N$9),AR$6-$D$4))&gt;=100*$E90,"×","△"),IF(OR(AR$8&lt;9/24,AR$8&gt;=17/24,AR$110="△"),"△","〇")))</f>
        <v>△</v>
      </c>
      <c r="AS90" s="29" t="str">
        <f ca="1">IF(OR(AS$9="×",AS$110="×"),"×",IF(SUMIFS(OFFSET(データ_研究棟施設!$M$5:$M$1048576,0,ROUND(AS$8*24,1)),データ_研究棟施設!$J$5:$J$1048576,OFFSET($G$9,ROW()-ROW($N$9),AS$6-$D$4))&gt;=50,IF(SUMIFS(OFFSET(データ_研究棟施設!$M$5:$M$1048576,0,ROUND(AS$8*24,1)),データ_研究棟施設!$J$5:$J$1048576,OFFSET($G$9,ROW()-ROW($N$9),AS$6-$D$4))&gt;=100*$E90,"×","△"),IF(OR(AS$8&lt;9/24,AS$8&gt;=17/24,AS$110="△"),"△","〇")))</f>
        <v>×</v>
      </c>
      <c r="AT90" s="29" t="str">
        <f ca="1">IF(OR(AT$9="×",AT$110="×"),"×",IF(SUMIFS(OFFSET(データ_研究棟施設!$M$5:$M$1048576,0,ROUND(AT$8*24,1)),データ_研究棟施設!$J$5:$J$1048576,OFFSET($G$9,ROW()-ROW($N$9),AT$6-$D$4))&gt;=50,IF(SUMIFS(OFFSET(データ_研究棟施設!$M$5:$M$1048576,0,ROUND(AT$8*24,1)),データ_研究棟施設!$J$5:$J$1048576,OFFSET($G$9,ROW()-ROW($N$9),AT$6-$D$4))&gt;=100*$E90,"×","△"),IF(OR(AT$8&lt;9/24,AT$8&gt;=17/24,AT$110="△"),"△","〇")))</f>
        <v>×</v>
      </c>
      <c r="AU90" s="28" t="str">
        <f ca="1">IF(OR(AU$9="×",AU$110="×"),"×",IF(SUMIFS(OFFSET(データ_研究棟施設!$M$5:$M$1048576,0,ROUND(AU$8*24,1)),データ_研究棟施設!$J$5:$J$1048576,OFFSET($G$9,ROW()-ROW($N$9),AU$6-$D$4))&gt;=50,IF(SUMIFS(OFFSET(データ_研究棟施設!$M$5:$M$1048576,0,ROUND(AU$8*24,1)),データ_研究棟施設!$J$5:$J$1048576,OFFSET($G$9,ROW()-ROW($N$9),AU$6-$D$4))&gt;=100*$E90,"×","△"),IF(OR(AU$8&lt;9/24,AU$8&gt;=17/24,AU$110="△"),"△","〇")))</f>
        <v>×</v>
      </c>
      <c r="AV90" s="29" t="str">
        <f ca="1">IF(OR(AV$9="×",AV$110="×"),"×",IF(SUMIFS(OFFSET(データ_研究棟施設!$M$5:$M$1048576,0,ROUND(AV$8*24,1)),データ_研究棟施設!$J$5:$J$1048576,OFFSET($G$9,ROW()-ROW($N$9),AV$6-$D$4))&gt;=50,IF(SUMIFS(OFFSET(データ_研究棟施設!$M$5:$M$1048576,0,ROUND(AV$8*24,1)),データ_研究棟施設!$J$5:$J$1048576,OFFSET($G$9,ROW()-ROW($N$9),AV$6-$D$4))&gt;=100*$E90,"×","△"),IF(OR(AV$8&lt;9/24,AV$8&gt;=17/24,AV$110="△"),"△","〇")))</f>
        <v>×</v>
      </c>
      <c r="AW90" s="29" t="str">
        <f ca="1">IF(OR(AW$9="×",AW$110="×"),"×",IF(SUMIFS(OFFSET(データ_研究棟施設!$M$5:$M$1048576,0,ROUND(AW$8*24,1)),データ_研究棟施設!$J$5:$J$1048576,OFFSET($G$9,ROW()-ROW($N$9),AW$6-$D$4))&gt;=50,IF(SUMIFS(OFFSET(データ_研究棟施設!$M$5:$M$1048576,0,ROUND(AW$8*24,1)),データ_研究棟施設!$J$5:$J$1048576,OFFSET($G$9,ROW()-ROW($N$9),AW$6-$D$4))&gt;=100*$E90,"×","△"),IF(OR(AW$8&lt;9/24,AW$8&gt;=17/24,AW$110="△"),"△","〇")))</f>
        <v>×</v>
      </c>
      <c r="AX90" s="30" t="str">
        <f ca="1">IF(OR(AX$9="×",AX$110="×"),"×",IF(SUMIFS(OFFSET(データ_研究棟施設!$M$5:$M$1048576,0,ROUND(AX$8*24,1)),データ_研究棟施設!$J$5:$J$1048576,OFFSET($G$9,ROW()-ROW($N$9),AX$6-$D$4))&gt;=50,IF(SUMIFS(OFFSET(データ_研究棟施設!$M$5:$M$1048576,0,ROUND(AX$8*24,1)),データ_研究棟施設!$J$5:$J$1048576,OFFSET($G$9,ROW()-ROW($N$9),AX$6-$D$4))&gt;=100*$E90,"×","△"),IF(OR(AX$8&lt;9/24,AX$8&gt;=17/24,AX$110="△"),"△","〇")))</f>
        <v>×</v>
      </c>
      <c r="AY90" s="29" t="str">
        <f ca="1">IF(OR(AY$9="×",AY$110="×"),"×",IF(SUMIFS(OFFSET(データ_研究棟施設!$M$5:$M$1048576,0,ROUND(AY$8*24,1)),データ_研究棟施設!$J$5:$J$1048576,OFFSET($G$9,ROW()-ROW($N$9),AY$6-$D$4))&gt;=50,IF(SUMIFS(OFFSET(データ_研究棟施設!$M$5:$M$1048576,0,ROUND(AY$8*24,1)),データ_研究棟施設!$J$5:$J$1048576,OFFSET($G$9,ROW()-ROW($N$9),AY$6-$D$4))&gt;=100*$E90,"×","△"),IF(OR(AY$8&lt;9/24,AY$8&gt;=17/24,AY$110="△"),"△","〇")))</f>
        <v>×</v>
      </c>
      <c r="AZ90" s="29" t="str">
        <f ca="1">IF(OR(AZ$9="×",AZ$110="×"),"×",IF(SUMIFS(OFFSET(データ_研究棟施設!$M$5:$M$1048576,0,ROUND(AZ$8*24,1)),データ_研究棟施設!$J$5:$J$1048576,OFFSET($G$9,ROW()-ROW($N$9),AZ$6-$D$4))&gt;=50,IF(SUMIFS(OFFSET(データ_研究棟施設!$M$5:$M$1048576,0,ROUND(AZ$8*24,1)),データ_研究棟施設!$J$5:$J$1048576,OFFSET($G$9,ROW()-ROW($N$9),AZ$6-$D$4))&gt;=100*$E90,"×","△"),IF(OR(AZ$8&lt;9/24,AZ$8&gt;=17/24,AZ$110="△"),"△","〇")))</f>
        <v>×</v>
      </c>
      <c r="BA90" s="29" t="str">
        <f ca="1">IF(OR(BA$9="×",BA$110="×"),"×",IF(SUMIFS(OFFSET(データ_研究棟施設!$M$5:$M$1048576,0,ROUND(BA$8*24,1)),データ_研究棟施設!$J$5:$J$1048576,OFFSET($G$9,ROW()-ROW($N$9),BA$6-$D$4))&gt;=50,IF(SUMIFS(OFFSET(データ_研究棟施設!$M$5:$M$1048576,0,ROUND(BA$8*24,1)),データ_研究棟施設!$J$5:$J$1048576,OFFSET($G$9,ROW()-ROW($N$9),BA$6-$D$4))&gt;=100*$E90,"×","△"),IF(OR(BA$8&lt;9/24,BA$8&gt;=17/24,BA$110="△"),"△","〇")))</f>
        <v>×</v>
      </c>
      <c r="BB90" s="29" t="str">
        <f ca="1">IF(OR(BB$9="×",BB$110="×"),"×",IF(SUMIFS(OFFSET(データ_研究棟施設!$M$5:$M$1048576,0,ROUND(BB$8*24,1)),データ_研究棟施設!$J$5:$J$1048576,OFFSET($G$9,ROW()-ROW($N$9),BB$6-$D$4))&gt;=50,IF(SUMIFS(OFFSET(データ_研究棟施設!$M$5:$M$1048576,0,ROUND(BB$8*24,1)),データ_研究棟施設!$J$5:$J$1048576,OFFSET($G$9,ROW()-ROW($N$9),BB$6-$D$4))&gt;=100*$E90,"×","△"),IF(OR(BB$8&lt;9/24,BB$8&gt;=17/24,BB$110="△"),"△","〇")))</f>
        <v>×</v>
      </c>
      <c r="BC90" s="28" t="str">
        <f ca="1">IF(OR(BC$9="×",BC$110="×"),"×",IF(SUMIFS(OFFSET(データ_研究棟施設!$M$5:$M$1048576,0,ROUND(BC$8*24,1)),データ_研究棟施設!$J$5:$J$1048576,OFFSET($G$9,ROW()-ROW($N$9),BC$6-$D$4))&gt;=50,IF(SUMIFS(OFFSET(データ_研究棟施設!$M$5:$M$1048576,0,ROUND(BC$8*24,1)),データ_研究棟施設!$J$5:$J$1048576,OFFSET($G$9,ROW()-ROW($N$9),BC$6-$D$4))&gt;=100*$E90,"×","△"),IF(OR(BC$8&lt;9/24,BC$8&gt;=17/24,BC$110="△"),"△","〇")))</f>
        <v>×</v>
      </c>
      <c r="BD90" s="29" t="str">
        <f ca="1">IF(OR(BD$9="×",BD$110="×"),"×",IF(SUMIFS(OFFSET(データ_研究棟施設!$M$5:$M$1048576,0,ROUND(BD$8*24,1)),データ_研究棟施設!$J$5:$J$1048576,OFFSET($G$9,ROW()-ROW($N$9),BD$6-$D$4))&gt;=50,IF(SUMIFS(OFFSET(データ_研究棟施設!$M$5:$M$1048576,0,ROUND(BD$8*24,1)),データ_研究棟施設!$J$5:$J$1048576,OFFSET($G$9,ROW()-ROW($N$9),BD$6-$D$4))&gt;=100*$E90,"×","△"),IF(OR(BD$8&lt;9/24,BD$8&gt;=17/24,BD$110="△"),"△","〇")))</f>
        <v>×</v>
      </c>
      <c r="BE90" s="29" t="str">
        <f ca="1">IF(OR(BE$9="×",BE$110="×"),"×",IF(SUMIFS(OFFSET(データ_研究棟施設!$M$5:$M$1048576,0,ROUND(BE$8*24,1)),データ_研究棟施設!$J$5:$J$1048576,OFFSET($G$9,ROW()-ROW($N$9),BE$6-$D$4))&gt;=50,IF(SUMIFS(OFFSET(データ_研究棟施設!$M$5:$M$1048576,0,ROUND(BE$8*24,1)),データ_研究棟施設!$J$5:$J$1048576,OFFSET($G$9,ROW()-ROW($N$9),BE$6-$D$4))&gt;=100*$E90,"×","△"),IF(OR(BE$8&lt;9/24,BE$8&gt;=17/24,BE$110="△"),"△","〇")))</f>
        <v>×</v>
      </c>
      <c r="BF90" s="30" t="str">
        <f ca="1">IF(OR(BF$9="×",BF$110="×"),"×",IF(SUMIFS(OFFSET(データ_研究棟施設!$M$5:$M$1048576,0,ROUND(BF$8*24,1)),データ_研究棟施設!$J$5:$J$1048576,OFFSET($G$9,ROW()-ROW($N$9),BF$6-$D$4))&gt;=50,IF(SUMIFS(OFFSET(データ_研究棟施設!$M$5:$M$1048576,0,ROUND(BF$8*24,1)),データ_研究棟施設!$J$5:$J$1048576,OFFSET($G$9,ROW()-ROW($N$9),BF$6-$D$4))&gt;=100*$E90,"×","△"),IF(OR(BF$8&lt;9/24,BF$8&gt;=17/24,BF$110="△"),"△","〇")))</f>
        <v>×</v>
      </c>
      <c r="BG90" s="29" t="str">
        <f ca="1">IF(OR(BG$9="×",BG$110="×"),"×",IF(SUMIFS(OFFSET(データ_研究棟施設!$M$5:$M$1048576,0,ROUND(BG$8*24,1)),データ_研究棟施設!$J$5:$J$1048576,OFFSET($G$9,ROW()-ROW($N$9),BG$6-$D$4))&gt;=50,IF(SUMIFS(OFFSET(データ_研究棟施設!$M$5:$M$1048576,0,ROUND(BG$8*24,1)),データ_研究棟施設!$J$5:$J$1048576,OFFSET($G$9,ROW()-ROW($N$9),BG$6-$D$4))&gt;=100*$E90,"×","△"),IF(OR(BG$8&lt;9/24,BG$8&gt;=17/24,BG$110="△"),"△","〇")))</f>
        <v>△</v>
      </c>
      <c r="BH90" s="29" t="str">
        <f ca="1">IF(OR(BH$9="×",BH$110="×"),"×",IF(SUMIFS(OFFSET(データ_研究棟施設!$M$5:$M$1048576,0,ROUND(BH$8*24,1)),データ_研究棟施設!$J$5:$J$1048576,OFFSET($G$9,ROW()-ROW($N$9),BH$6-$D$4))&gt;=50,IF(SUMIFS(OFFSET(データ_研究棟施設!$M$5:$M$1048576,0,ROUND(BH$8*24,1)),データ_研究棟施設!$J$5:$J$1048576,OFFSET($G$9,ROW()-ROW($N$9),BH$6-$D$4))&gt;=100*$E90,"×","△"),IF(OR(BH$8&lt;9/24,BH$8&gt;=17/24,BH$110="△"),"△","〇")))</f>
        <v>△</v>
      </c>
      <c r="BI90" s="37" t="str">
        <f ca="1">IF(OR(BI$9="×",BI$110="×"),"×",IF(SUMIFS(OFFSET(データ_研究棟施設!$M$5:$M$1048576,0,ROUND(BI$8*24,1)),データ_研究棟施設!$J$5:$J$1048576,OFFSET($G$9,ROW()-ROW($N$9),BI$6-$D$4))&gt;=50,IF(SUMIFS(OFFSET(データ_研究棟施設!$M$5:$M$1048576,0,ROUND(BI$8*24,1)),データ_研究棟施設!$J$5:$J$1048576,OFFSET($G$9,ROW()-ROW($N$9),BI$6-$D$4))&gt;=100*$E90,"×","△"),IF(OR(BI$8&lt;9/24,BI$8&gt;=17/24,BI$110="△"),"△","〇")))</f>
        <v>△</v>
      </c>
      <c r="BJ90" s="36" t="str">
        <f ca="1">IF(OR(BJ$9="×",BJ$110="×"),"×",IF(SUMIFS(OFFSET(データ_研究棟施設!$M$5:$M$1048576,0,ROUND(BJ$8*24,1)),データ_研究棟施設!$J$5:$J$1048576,OFFSET($G$9,ROW()-ROW($N$9),BJ$6-$D$4))&gt;=50,IF(SUMIFS(OFFSET(データ_研究棟施設!$M$5:$M$1048576,0,ROUND(BJ$8*24,1)),データ_研究棟施設!$J$5:$J$1048576,OFFSET($G$9,ROW()-ROW($N$9),BJ$6-$D$4))&gt;=100*$E90,"×","△"),IF(OR(BJ$8&lt;9/24,BJ$8&gt;=17/24,BJ$110="△"),"△","〇")))</f>
        <v>△</v>
      </c>
      <c r="BK90" s="29" t="str">
        <f ca="1">IF(OR(BK$9="×",BK$110="×"),"×",IF(SUMIFS(OFFSET(データ_研究棟施設!$M$5:$M$1048576,0,ROUND(BK$8*24,1)),データ_研究棟施設!$J$5:$J$1048576,OFFSET($G$9,ROW()-ROW($N$9),BK$6-$D$4))&gt;=50,IF(SUMIFS(OFFSET(データ_研究棟施設!$M$5:$M$1048576,0,ROUND(BK$8*24,1)),データ_研究棟施設!$J$5:$J$1048576,OFFSET($G$9,ROW()-ROW($N$9),BK$6-$D$4))&gt;=100*$E90,"×","△"),IF(OR(BK$8&lt;9/24,BK$8&gt;=17/24,BK$110="△"),"△","〇")))</f>
        <v>△</v>
      </c>
      <c r="BL90" s="29" t="str">
        <f ca="1">IF(OR(BL$9="×",BL$110="×"),"×",IF(SUMIFS(OFFSET(データ_研究棟施設!$M$5:$M$1048576,0,ROUND(BL$8*24,1)),データ_研究棟施設!$J$5:$J$1048576,OFFSET($G$9,ROW()-ROW($N$9),BL$6-$D$4))&gt;=50,IF(SUMIFS(OFFSET(データ_研究棟施設!$M$5:$M$1048576,0,ROUND(BL$8*24,1)),データ_研究棟施設!$J$5:$J$1048576,OFFSET($G$9,ROW()-ROW($N$9),BL$6-$D$4))&gt;=100*$E90,"×","△"),IF(OR(BL$8&lt;9/24,BL$8&gt;=17/24,BL$110="△"),"△","〇")))</f>
        <v>△</v>
      </c>
      <c r="BM90" s="29" t="str">
        <f ca="1">IF(OR(BM$9="×",BM$110="×"),"×",IF(SUMIFS(OFFSET(データ_研究棟施設!$M$5:$M$1048576,0,ROUND(BM$8*24,1)),データ_研究棟施設!$J$5:$J$1048576,OFFSET($G$9,ROW()-ROW($N$9),BM$6-$D$4))&gt;=50,IF(SUMIFS(OFFSET(データ_研究棟施設!$M$5:$M$1048576,0,ROUND(BM$8*24,1)),データ_研究棟施設!$J$5:$J$1048576,OFFSET($G$9,ROW()-ROW($N$9),BM$6-$D$4))&gt;=100*$E90,"×","△"),IF(OR(BM$8&lt;9/24,BM$8&gt;=17/24,BM$110="△"),"△","〇")))</f>
        <v>△</v>
      </c>
      <c r="BN90" s="29" t="str">
        <f ca="1">IF(OR(BN$9="×",BN$110="×"),"×",IF(SUMIFS(OFFSET(データ_研究棟施設!$M$5:$M$1048576,0,ROUND(BN$8*24,1)),データ_研究棟施設!$J$5:$J$1048576,OFFSET($G$9,ROW()-ROW($N$9),BN$6-$D$4))&gt;=50,IF(SUMIFS(OFFSET(データ_研究棟施設!$M$5:$M$1048576,0,ROUND(BN$8*24,1)),データ_研究棟施設!$J$5:$J$1048576,OFFSET($G$9,ROW()-ROW($N$9),BN$6-$D$4))&gt;=100*$E90,"×","△"),IF(OR(BN$8&lt;9/24,BN$8&gt;=17/24,BN$110="△"),"△","〇")))</f>
        <v>△</v>
      </c>
      <c r="BO90" s="29" t="str">
        <f ca="1">IF(OR(BO$9="×",BO$110="×"),"×",IF(SUMIFS(OFFSET(データ_研究棟施設!$M$5:$M$1048576,0,ROUND(BO$8*24,1)),データ_研究棟施設!$J$5:$J$1048576,OFFSET($G$9,ROW()-ROW($N$9),BO$6-$D$4))&gt;=50,IF(SUMIFS(OFFSET(データ_研究棟施設!$M$5:$M$1048576,0,ROUND(BO$8*24,1)),データ_研究棟施設!$J$5:$J$1048576,OFFSET($G$9,ROW()-ROW($N$9),BO$6-$D$4))&gt;=100*$E90,"×","△"),IF(OR(BO$8&lt;9/24,BO$8&gt;=17/24,BO$110="△"),"△","〇")))</f>
        <v>△</v>
      </c>
      <c r="BP90" s="29" t="str">
        <f ca="1">IF(OR(BP$9="×",BP$110="×"),"×",IF(SUMIFS(OFFSET(データ_研究棟施設!$M$5:$M$1048576,0,ROUND(BP$8*24,1)),データ_研究棟施設!$J$5:$J$1048576,OFFSET($G$9,ROW()-ROW($N$9),BP$6-$D$4))&gt;=50,IF(SUMIFS(OFFSET(データ_研究棟施設!$M$5:$M$1048576,0,ROUND(BP$8*24,1)),データ_研究棟施設!$J$5:$J$1048576,OFFSET($G$9,ROW()-ROW($N$9),BP$6-$D$4))&gt;=100*$E90,"×","△"),IF(OR(BP$8&lt;9/24,BP$8&gt;=17/24,BP$110="△"),"△","〇")))</f>
        <v>△</v>
      </c>
      <c r="BQ90" s="29" t="str">
        <f ca="1">IF(OR(BQ$9="×",BQ$110="×"),"×",IF(SUMIFS(OFFSET(データ_研究棟施設!$M$5:$M$1048576,0,ROUND(BQ$8*24,1)),データ_研究棟施設!$J$5:$J$1048576,OFFSET($G$9,ROW()-ROW($N$9),BQ$6-$D$4))&gt;=50,IF(SUMIFS(OFFSET(データ_研究棟施設!$M$5:$M$1048576,0,ROUND(BQ$8*24,1)),データ_研究棟施設!$J$5:$J$1048576,OFFSET($G$9,ROW()-ROW($N$9),BQ$6-$D$4))&gt;=100*$E90,"×","△"),IF(OR(BQ$8&lt;9/24,BQ$8&gt;=17/24,BQ$110="△"),"△","〇")))</f>
        <v>×</v>
      </c>
      <c r="BR90" s="29" t="str">
        <f ca="1">IF(OR(BR$9="×",BR$110="×"),"×",IF(SUMIFS(OFFSET(データ_研究棟施設!$M$5:$M$1048576,0,ROUND(BR$8*24,1)),データ_研究棟施設!$J$5:$J$1048576,OFFSET($G$9,ROW()-ROW($N$9),BR$6-$D$4))&gt;=50,IF(SUMIFS(OFFSET(データ_研究棟施設!$M$5:$M$1048576,0,ROUND(BR$8*24,1)),データ_研究棟施設!$J$5:$J$1048576,OFFSET($G$9,ROW()-ROW($N$9),BR$6-$D$4))&gt;=100*$E90,"×","△"),IF(OR(BR$8&lt;9/24,BR$8&gt;=17/24,BR$110="△"),"△","〇")))</f>
        <v>×</v>
      </c>
      <c r="BS90" s="28" t="str">
        <f ca="1">IF(OR(BS$9="×",BS$110="×"),"×",IF(SUMIFS(OFFSET(データ_研究棟施設!$M$5:$M$1048576,0,ROUND(BS$8*24,1)),データ_研究棟施設!$J$5:$J$1048576,OFFSET($G$9,ROW()-ROW($N$9),BS$6-$D$4))&gt;=50,IF(SUMIFS(OFFSET(データ_研究棟施設!$M$5:$M$1048576,0,ROUND(BS$8*24,1)),データ_研究棟施設!$J$5:$J$1048576,OFFSET($G$9,ROW()-ROW($N$9),BS$6-$D$4))&gt;=100*$E90,"×","△"),IF(OR(BS$8&lt;9/24,BS$8&gt;=17/24,BS$110="△"),"△","〇")))</f>
        <v>×</v>
      </c>
      <c r="BT90" s="29" t="str">
        <f ca="1">IF(OR(BT$9="×",BT$110="×"),"×",IF(SUMIFS(OFFSET(データ_研究棟施設!$M$5:$M$1048576,0,ROUND(BT$8*24,1)),データ_研究棟施設!$J$5:$J$1048576,OFFSET($G$9,ROW()-ROW($N$9),BT$6-$D$4))&gt;=50,IF(SUMIFS(OFFSET(データ_研究棟施設!$M$5:$M$1048576,0,ROUND(BT$8*24,1)),データ_研究棟施設!$J$5:$J$1048576,OFFSET($G$9,ROW()-ROW($N$9),BT$6-$D$4))&gt;=100*$E90,"×","△"),IF(OR(BT$8&lt;9/24,BT$8&gt;=17/24,BT$110="△"),"△","〇")))</f>
        <v>×</v>
      </c>
      <c r="BU90" s="29" t="str">
        <f ca="1">IF(OR(BU$9="×",BU$110="×"),"×",IF(SUMIFS(OFFSET(データ_研究棟施設!$M$5:$M$1048576,0,ROUND(BU$8*24,1)),データ_研究棟施設!$J$5:$J$1048576,OFFSET($G$9,ROW()-ROW($N$9),BU$6-$D$4))&gt;=50,IF(SUMIFS(OFFSET(データ_研究棟施設!$M$5:$M$1048576,0,ROUND(BU$8*24,1)),データ_研究棟施設!$J$5:$J$1048576,OFFSET($G$9,ROW()-ROW($N$9),BU$6-$D$4))&gt;=100*$E90,"×","△"),IF(OR(BU$8&lt;9/24,BU$8&gt;=17/24,BU$110="△"),"△","〇")))</f>
        <v>×</v>
      </c>
      <c r="BV90" s="30" t="str">
        <f ca="1">IF(OR(BV$9="×",BV$110="×"),"×",IF(SUMIFS(OFFSET(データ_研究棟施設!$M$5:$M$1048576,0,ROUND(BV$8*24,1)),データ_研究棟施設!$J$5:$J$1048576,OFFSET($G$9,ROW()-ROW($N$9),BV$6-$D$4))&gt;=50,IF(SUMIFS(OFFSET(データ_研究棟施設!$M$5:$M$1048576,0,ROUND(BV$8*24,1)),データ_研究棟施設!$J$5:$J$1048576,OFFSET($G$9,ROW()-ROW($N$9),BV$6-$D$4))&gt;=100*$E90,"×","△"),IF(OR(BV$8&lt;9/24,BV$8&gt;=17/24,BV$110="△"),"△","〇")))</f>
        <v>×</v>
      </c>
      <c r="BW90" s="29" t="str">
        <f ca="1">IF(OR(BW$9="×",BW$110="×"),"×",IF(SUMIFS(OFFSET(データ_研究棟施設!$M$5:$M$1048576,0,ROUND(BW$8*24,1)),データ_研究棟施設!$J$5:$J$1048576,OFFSET($G$9,ROW()-ROW($N$9),BW$6-$D$4))&gt;=50,IF(SUMIFS(OFFSET(データ_研究棟施設!$M$5:$M$1048576,0,ROUND(BW$8*24,1)),データ_研究棟施設!$J$5:$J$1048576,OFFSET($G$9,ROW()-ROW($N$9),BW$6-$D$4))&gt;=100*$E90,"×","△"),IF(OR(BW$8&lt;9/24,BW$8&gt;=17/24,BW$110="△"),"△","〇")))</f>
        <v>×</v>
      </c>
      <c r="BX90" s="29" t="str">
        <f ca="1">IF(OR(BX$9="×",BX$110="×"),"×",IF(SUMIFS(OFFSET(データ_研究棟施設!$M$5:$M$1048576,0,ROUND(BX$8*24,1)),データ_研究棟施設!$J$5:$J$1048576,OFFSET($G$9,ROW()-ROW($N$9),BX$6-$D$4))&gt;=50,IF(SUMIFS(OFFSET(データ_研究棟施設!$M$5:$M$1048576,0,ROUND(BX$8*24,1)),データ_研究棟施設!$J$5:$J$1048576,OFFSET($G$9,ROW()-ROW($N$9),BX$6-$D$4))&gt;=100*$E90,"×","△"),IF(OR(BX$8&lt;9/24,BX$8&gt;=17/24,BX$110="△"),"△","〇")))</f>
        <v>×</v>
      </c>
      <c r="BY90" s="29" t="str">
        <f ca="1">IF(OR(BY$9="×",BY$110="×"),"×",IF(SUMIFS(OFFSET(データ_研究棟施設!$M$5:$M$1048576,0,ROUND(BY$8*24,1)),データ_研究棟施設!$J$5:$J$1048576,OFFSET($G$9,ROW()-ROW($N$9),BY$6-$D$4))&gt;=50,IF(SUMIFS(OFFSET(データ_研究棟施設!$M$5:$M$1048576,0,ROUND(BY$8*24,1)),データ_研究棟施設!$J$5:$J$1048576,OFFSET($G$9,ROW()-ROW($N$9),BY$6-$D$4))&gt;=100*$E90,"×","△"),IF(OR(BY$8&lt;9/24,BY$8&gt;=17/24,BY$110="△"),"△","〇")))</f>
        <v>×</v>
      </c>
      <c r="BZ90" s="29" t="str">
        <f ca="1">IF(OR(BZ$9="×",BZ$110="×"),"×",IF(SUMIFS(OFFSET(データ_研究棟施設!$M$5:$M$1048576,0,ROUND(BZ$8*24,1)),データ_研究棟施設!$J$5:$J$1048576,OFFSET($G$9,ROW()-ROW($N$9),BZ$6-$D$4))&gt;=50,IF(SUMIFS(OFFSET(データ_研究棟施設!$M$5:$M$1048576,0,ROUND(BZ$8*24,1)),データ_研究棟施設!$J$5:$J$1048576,OFFSET($G$9,ROW()-ROW($N$9),BZ$6-$D$4))&gt;=100*$E90,"×","△"),IF(OR(BZ$8&lt;9/24,BZ$8&gt;=17/24,BZ$110="△"),"△","〇")))</f>
        <v>×</v>
      </c>
      <c r="CA90" s="28" t="str">
        <f ca="1">IF(OR(CA$9="×",CA$110="×"),"×",IF(SUMIFS(OFFSET(データ_研究棟施設!$M$5:$M$1048576,0,ROUND(CA$8*24,1)),データ_研究棟施設!$J$5:$J$1048576,OFFSET($G$9,ROW()-ROW($N$9),CA$6-$D$4))&gt;=50,IF(SUMIFS(OFFSET(データ_研究棟施設!$M$5:$M$1048576,0,ROUND(CA$8*24,1)),データ_研究棟施設!$J$5:$J$1048576,OFFSET($G$9,ROW()-ROW($N$9),CA$6-$D$4))&gt;=100*$E90,"×","△"),IF(OR(CA$8&lt;9/24,CA$8&gt;=17/24,CA$110="△"),"△","〇")))</f>
        <v>×</v>
      </c>
      <c r="CB90" s="29" t="str">
        <f ca="1">IF(OR(CB$9="×",CB$110="×"),"×",IF(SUMIFS(OFFSET(データ_研究棟施設!$M$5:$M$1048576,0,ROUND(CB$8*24,1)),データ_研究棟施設!$J$5:$J$1048576,OFFSET($G$9,ROW()-ROW($N$9),CB$6-$D$4))&gt;=50,IF(SUMIFS(OFFSET(データ_研究棟施設!$M$5:$M$1048576,0,ROUND(CB$8*24,1)),データ_研究棟施設!$J$5:$J$1048576,OFFSET($G$9,ROW()-ROW($N$9),CB$6-$D$4))&gt;=100*$E90,"×","△"),IF(OR(CB$8&lt;9/24,CB$8&gt;=17/24,CB$110="△"),"△","〇")))</f>
        <v>×</v>
      </c>
      <c r="CC90" s="29" t="str">
        <f ca="1">IF(OR(CC$9="×",CC$110="×"),"×",IF(SUMIFS(OFFSET(データ_研究棟施設!$M$5:$M$1048576,0,ROUND(CC$8*24,1)),データ_研究棟施設!$J$5:$J$1048576,OFFSET($G$9,ROW()-ROW($N$9),CC$6-$D$4))&gt;=50,IF(SUMIFS(OFFSET(データ_研究棟施設!$M$5:$M$1048576,0,ROUND(CC$8*24,1)),データ_研究棟施設!$J$5:$J$1048576,OFFSET($G$9,ROW()-ROW($N$9),CC$6-$D$4))&gt;=100*$E90,"×","△"),IF(OR(CC$8&lt;9/24,CC$8&gt;=17/24,CC$110="△"),"△","〇")))</f>
        <v>×</v>
      </c>
      <c r="CD90" s="30" t="str">
        <f ca="1">IF(OR(CD$9="×",CD$110="×"),"×",IF(SUMIFS(OFFSET(データ_研究棟施設!$M$5:$M$1048576,0,ROUND(CD$8*24,1)),データ_研究棟施設!$J$5:$J$1048576,OFFSET($G$9,ROW()-ROW($N$9),CD$6-$D$4))&gt;=50,IF(SUMIFS(OFFSET(データ_研究棟施設!$M$5:$M$1048576,0,ROUND(CD$8*24,1)),データ_研究棟施設!$J$5:$J$1048576,OFFSET($G$9,ROW()-ROW($N$9),CD$6-$D$4))&gt;=100*$E90,"×","△"),IF(OR(CD$8&lt;9/24,CD$8&gt;=17/24,CD$110="△"),"△","〇")))</f>
        <v>×</v>
      </c>
      <c r="CE90" s="29" t="str">
        <f ca="1">IF(OR(CE$9="×",CE$110="×"),"×",IF(SUMIFS(OFFSET(データ_研究棟施設!$M$5:$M$1048576,0,ROUND(CE$8*24,1)),データ_研究棟施設!$J$5:$J$1048576,OFFSET($G$9,ROW()-ROW($N$9),CE$6-$D$4))&gt;=50,IF(SUMIFS(OFFSET(データ_研究棟施設!$M$5:$M$1048576,0,ROUND(CE$8*24,1)),データ_研究棟施設!$J$5:$J$1048576,OFFSET($G$9,ROW()-ROW($N$9),CE$6-$D$4))&gt;=100*$E90,"×","△"),IF(OR(CE$8&lt;9/24,CE$8&gt;=17/24,CE$110="△"),"△","〇")))</f>
        <v>△</v>
      </c>
      <c r="CF90" s="29" t="str">
        <f ca="1">IF(OR(CF$9="×",CF$110="×"),"×",IF(SUMIFS(OFFSET(データ_研究棟施設!$M$5:$M$1048576,0,ROUND(CF$8*24,1)),データ_研究棟施設!$J$5:$J$1048576,OFFSET($G$9,ROW()-ROW($N$9),CF$6-$D$4))&gt;=50,IF(SUMIFS(OFFSET(データ_研究棟施設!$M$5:$M$1048576,0,ROUND(CF$8*24,1)),データ_研究棟施設!$J$5:$J$1048576,OFFSET($G$9,ROW()-ROW($N$9),CF$6-$D$4))&gt;=100*$E90,"×","△"),IF(OR(CF$8&lt;9/24,CF$8&gt;=17/24,CF$110="△"),"△","〇")))</f>
        <v>△</v>
      </c>
      <c r="CG90" s="37" t="str">
        <f ca="1">IF(OR(CG$9="×",CG$110="×"),"×",IF(SUMIFS(OFFSET(データ_研究棟施設!$M$5:$M$1048576,0,ROUND(CG$8*24,1)),データ_研究棟施設!$J$5:$J$1048576,OFFSET($G$9,ROW()-ROW($N$9),CG$6-$D$4))&gt;=50,IF(SUMIFS(OFFSET(データ_研究棟施設!$M$5:$M$1048576,0,ROUND(CG$8*24,1)),データ_研究棟施設!$J$5:$J$1048576,OFFSET($G$9,ROW()-ROW($N$9),CG$6-$D$4))&gt;=100*$E90,"×","△"),IF(OR(CG$8&lt;9/24,CG$8&gt;=17/24,CG$110="△"),"△","〇")))</f>
        <v>△</v>
      </c>
      <c r="CH90" s="36" t="str">
        <f ca="1">IF(OR(CH$9="×",CH$110="×"),"×",IF(SUMIFS(OFFSET(データ_研究棟施設!$M$5:$M$1048576,0,ROUND(CH$8*24,1)),データ_研究棟施設!$J$5:$J$1048576,OFFSET($G$9,ROW()-ROW($N$9),CH$6-$D$4))&gt;=50,IF(SUMIFS(OFFSET(データ_研究棟施設!$M$5:$M$1048576,0,ROUND(CH$8*24,1)),データ_研究棟施設!$J$5:$J$1048576,OFFSET($G$9,ROW()-ROW($N$9),CH$6-$D$4))&gt;=100*$E90,"×","△"),IF(OR(CH$8&lt;9/24,CH$8&gt;=17/24,CH$110="△"),"△","〇")))</f>
        <v>△</v>
      </c>
      <c r="CI90" s="29" t="str">
        <f ca="1">IF(OR(CI$9="×",CI$110="×"),"×",IF(SUMIFS(OFFSET(データ_研究棟施設!$M$5:$M$1048576,0,ROUND(CI$8*24,1)),データ_研究棟施設!$J$5:$J$1048576,OFFSET($G$9,ROW()-ROW($N$9),CI$6-$D$4))&gt;=50,IF(SUMIFS(OFFSET(データ_研究棟施設!$M$5:$M$1048576,0,ROUND(CI$8*24,1)),データ_研究棟施設!$J$5:$J$1048576,OFFSET($G$9,ROW()-ROW($N$9),CI$6-$D$4))&gt;=100*$E90,"×","△"),IF(OR(CI$8&lt;9/24,CI$8&gt;=17/24,CI$110="△"),"△","〇")))</f>
        <v>△</v>
      </c>
      <c r="CJ90" s="29" t="str">
        <f ca="1">IF(OR(CJ$9="×",CJ$110="×"),"×",IF(SUMIFS(OFFSET(データ_研究棟施設!$M$5:$M$1048576,0,ROUND(CJ$8*24,1)),データ_研究棟施設!$J$5:$J$1048576,OFFSET($G$9,ROW()-ROW($N$9),CJ$6-$D$4))&gt;=50,IF(SUMIFS(OFFSET(データ_研究棟施設!$M$5:$M$1048576,0,ROUND(CJ$8*24,1)),データ_研究棟施設!$J$5:$J$1048576,OFFSET($G$9,ROW()-ROW($N$9),CJ$6-$D$4))&gt;=100*$E90,"×","△"),IF(OR(CJ$8&lt;9/24,CJ$8&gt;=17/24,CJ$110="△"),"△","〇")))</f>
        <v>△</v>
      </c>
      <c r="CK90" s="29" t="str">
        <f ca="1">IF(OR(CK$9="×",CK$110="×"),"×",IF(SUMIFS(OFFSET(データ_研究棟施設!$M$5:$M$1048576,0,ROUND(CK$8*24,1)),データ_研究棟施設!$J$5:$J$1048576,OFFSET($G$9,ROW()-ROW($N$9),CK$6-$D$4))&gt;=50,IF(SUMIFS(OFFSET(データ_研究棟施設!$M$5:$M$1048576,0,ROUND(CK$8*24,1)),データ_研究棟施設!$J$5:$J$1048576,OFFSET($G$9,ROW()-ROW($N$9),CK$6-$D$4))&gt;=100*$E90,"×","△"),IF(OR(CK$8&lt;9/24,CK$8&gt;=17/24,CK$110="△"),"△","〇")))</f>
        <v>△</v>
      </c>
      <c r="CL90" s="29" t="str">
        <f ca="1">IF(OR(CL$9="×",CL$110="×"),"×",IF(SUMIFS(OFFSET(データ_研究棟施設!$M$5:$M$1048576,0,ROUND(CL$8*24,1)),データ_研究棟施設!$J$5:$J$1048576,OFFSET($G$9,ROW()-ROW($N$9),CL$6-$D$4))&gt;=50,IF(SUMIFS(OFFSET(データ_研究棟施設!$M$5:$M$1048576,0,ROUND(CL$8*24,1)),データ_研究棟施設!$J$5:$J$1048576,OFFSET($G$9,ROW()-ROW($N$9),CL$6-$D$4))&gt;=100*$E90,"×","△"),IF(OR(CL$8&lt;9/24,CL$8&gt;=17/24,CL$110="△"),"△","〇")))</f>
        <v>△</v>
      </c>
      <c r="CM90" s="29" t="str">
        <f ca="1">IF(OR(CM$9="×",CM$110="×"),"×",IF(SUMIFS(OFFSET(データ_研究棟施設!$M$5:$M$1048576,0,ROUND(CM$8*24,1)),データ_研究棟施設!$J$5:$J$1048576,OFFSET($G$9,ROW()-ROW($N$9),CM$6-$D$4))&gt;=50,IF(SUMIFS(OFFSET(データ_研究棟施設!$M$5:$M$1048576,0,ROUND(CM$8*24,1)),データ_研究棟施設!$J$5:$J$1048576,OFFSET($G$9,ROW()-ROW($N$9),CM$6-$D$4))&gt;=100*$E90,"×","△"),IF(OR(CM$8&lt;9/24,CM$8&gt;=17/24,CM$110="△"),"△","〇")))</f>
        <v>△</v>
      </c>
      <c r="CN90" s="29" t="str">
        <f ca="1">IF(OR(CN$9="×",CN$110="×"),"×",IF(SUMIFS(OFFSET(データ_研究棟施設!$M$5:$M$1048576,0,ROUND(CN$8*24,1)),データ_研究棟施設!$J$5:$J$1048576,OFFSET($G$9,ROW()-ROW($N$9),CN$6-$D$4))&gt;=50,IF(SUMIFS(OFFSET(データ_研究棟施設!$M$5:$M$1048576,0,ROUND(CN$8*24,1)),データ_研究棟施設!$J$5:$J$1048576,OFFSET($G$9,ROW()-ROW($N$9),CN$6-$D$4))&gt;=100*$E90,"×","△"),IF(OR(CN$8&lt;9/24,CN$8&gt;=17/24,CN$110="△"),"△","〇")))</f>
        <v>△</v>
      </c>
      <c r="CO90" s="29" t="str">
        <f ca="1">IF(OR(CO$9="×",CO$110="×"),"×",IF(SUMIFS(OFFSET(データ_研究棟施設!$M$5:$M$1048576,0,ROUND(CO$8*24,1)),データ_研究棟施設!$J$5:$J$1048576,OFFSET($G$9,ROW()-ROW($N$9),CO$6-$D$4))&gt;=50,IF(SUMIFS(OFFSET(データ_研究棟施設!$M$5:$M$1048576,0,ROUND(CO$8*24,1)),データ_研究棟施設!$J$5:$J$1048576,OFFSET($G$9,ROW()-ROW($N$9),CO$6-$D$4))&gt;=100*$E90,"×","△"),IF(OR(CO$8&lt;9/24,CO$8&gt;=17/24,CO$110="△"),"△","〇")))</f>
        <v>×</v>
      </c>
      <c r="CP90" s="29" t="str">
        <f ca="1">IF(OR(CP$9="×",CP$110="×"),"×",IF(SUMIFS(OFFSET(データ_研究棟施設!$M$5:$M$1048576,0,ROUND(CP$8*24,1)),データ_研究棟施設!$J$5:$J$1048576,OFFSET($G$9,ROW()-ROW($N$9),CP$6-$D$4))&gt;=50,IF(SUMIFS(OFFSET(データ_研究棟施設!$M$5:$M$1048576,0,ROUND(CP$8*24,1)),データ_研究棟施設!$J$5:$J$1048576,OFFSET($G$9,ROW()-ROW($N$9),CP$6-$D$4))&gt;=100*$E90,"×","△"),IF(OR(CP$8&lt;9/24,CP$8&gt;=17/24,CP$110="△"),"△","〇")))</f>
        <v>×</v>
      </c>
      <c r="CQ90" s="28" t="str">
        <f ca="1">IF(OR(CQ$9="×",CQ$110="×"),"×",IF(SUMIFS(OFFSET(データ_研究棟施設!$M$5:$M$1048576,0,ROUND(CQ$8*24,1)),データ_研究棟施設!$J$5:$J$1048576,OFFSET($G$9,ROW()-ROW($N$9),CQ$6-$D$4))&gt;=50,IF(SUMIFS(OFFSET(データ_研究棟施設!$M$5:$M$1048576,0,ROUND(CQ$8*24,1)),データ_研究棟施設!$J$5:$J$1048576,OFFSET($G$9,ROW()-ROW($N$9),CQ$6-$D$4))&gt;=100*$E90,"×","△"),IF(OR(CQ$8&lt;9/24,CQ$8&gt;=17/24,CQ$110="△"),"△","〇")))</f>
        <v>×</v>
      </c>
      <c r="CR90" s="29" t="str">
        <f ca="1">IF(OR(CR$9="×",CR$110="×"),"×",IF(SUMIFS(OFFSET(データ_研究棟施設!$M$5:$M$1048576,0,ROUND(CR$8*24,1)),データ_研究棟施設!$J$5:$J$1048576,OFFSET($G$9,ROW()-ROW($N$9),CR$6-$D$4))&gt;=50,IF(SUMIFS(OFFSET(データ_研究棟施設!$M$5:$M$1048576,0,ROUND(CR$8*24,1)),データ_研究棟施設!$J$5:$J$1048576,OFFSET($G$9,ROW()-ROW($N$9),CR$6-$D$4))&gt;=100*$E90,"×","△"),IF(OR(CR$8&lt;9/24,CR$8&gt;=17/24,CR$110="△"),"△","〇")))</f>
        <v>×</v>
      </c>
      <c r="CS90" s="29" t="str">
        <f ca="1">IF(OR(CS$9="×",CS$110="×"),"×",IF(SUMIFS(OFFSET(データ_研究棟施設!$M$5:$M$1048576,0,ROUND(CS$8*24,1)),データ_研究棟施設!$J$5:$J$1048576,OFFSET($G$9,ROW()-ROW($N$9),CS$6-$D$4))&gt;=50,IF(SUMIFS(OFFSET(データ_研究棟施設!$M$5:$M$1048576,0,ROUND(CS$8*24,1)),データ_研究棟施設!$J$5:$J$1048576,OFFSET($G$9,ROW()-ROW($N$9),CS$6-$D$4))&gt;=100*$E90,"×","△"),IF(OR(CS$8&lt;9/24,CS$8&gt;=17/24,CS$110="△"),"△","〇")))</f>
        <v>×</v>
      </c>
      <c r="CT90" s="30" t="str">
        <f ca="1">IF(OR(CT$9="×",CT$110="×"),"×",IF(SUMIFS(OFFSET(データ_研究棟施設!$M$5:$M$1048576,0,ROUND(CT$8*24,1)),データ_研究棟施設!$J$5:$J$1048576,OFFSET($G$9,ROW()-ROW($N$9),CT$6-$D$4))&gt;=50,IF(SUMIFS(OFFSET(データ_研究棟施設!$M$5:$M$1048576,0,ROUND(CT$8*24,1)),データ_研究棟施設!$J$5:$J$1048576,OFFSET($G$9,ROW()-ROW($N$9),CT$6-$D$4))&gt;=100*$E90,"×","△"),IF(OR(CT$8&lt;9/24,CT$8&gt;=17/24,CT$110="△"),"△","〇")))</f>
        <v>×</v>
      </c>
      <c r="CU90" s="29" t="str">
        <f ca="1">IF(OR(CU$9="×",CU$110="×"),"×",IF(SUMIFS(OFFSET(データ_研究棟施設!$M$5:$M$1048576,0,ROUND(CU$8*24,1)),データ_研究棟施設!$J$5:$J$1048576,OFFSET($G$9,ROW()-ROW($N$9),CU$6-$D$4))&gt;=50,IF(SUMIFS(OFFSET(データ_研究棟施設!$M$5:$M$1048576,0,ROUND(CU$8*24,1)),データ_研究棟施設!$J$5:$J$1048576,OFFSET($G$9,ROW()-ROW($N$9),CU$6-$D$4))&gt;=100*$E90,"×","△"),IF(OR(CU$8&lt;9/24,CU$8&gt;=17/24,CU$110="△"),"△","〇")))</f>
        <v>×</v>
      </c>
      <c r="CV90" s="29" t="str">
        <f ca="1">IF(OR(CV$9="×",CV$110="×"),"×",IF(SUMIFS(OFFSET(データ_研究棟施設!$M$5:$M$1048576,0,ROUND(CV$8*24,1)),データ_研究棟施設!$J$5:$J$1048576,OFFSET($G$9,ROW()-ROW($N$9),CV$6-$D$4))&gt;=50,IF(SUMIFS(OFFSET(データ_研究棟施設!$M$5:$M$1048576,0,ROUND(CV$8*24,1)),データ_研究棟施設!$J$5:$J$1048576,OFFSET($G$9,ROW()-ROW($N$9),CV$6-$D$4))&gt;=100*$E90,"×","△"),IF(OR(CV$8&lt;9/24,CV$8&gt;=17/24,CV$110="△"),"△","〇")))</f>
        <v>×</v>
      </c>
      <c r="CW90" s="29" t="str">
        <f ca="1">IF(OR(CW$9="×",CW$110="×"),"×",IF(SUMIFS(OFFSET(データ_研究棟施設!$M$5:$M$1048576,0,ROUND(CW$8*24,1)),データ_研究棟施設!$J$5:$J$1048576,OFFSET($G$9,ROW()-ROW($N$9),CW$6-$D$4))&gt;=50,IF(SUMIFS(OFFSET(データ_研究棟施設!$M$5:$M$1048576,0,ROUND(CW$8*24,1)),データ_研究棟施設!$J$5:$J$1048576,OFFSET($G$9,ROW()-ROW($N$9),CW$6-$D$4))&gt;=100*$E90,"×","△"),IF(OR(CW$8&lt;9/24,CW$8&gt;=17/24,CW$110="△"),"△","〇")))</f>
        <v>×</v>
      </c>
      <c r="CX90" s="29" t="str">
        <f ca="1">IF(OR(CX$9="×",CX$110="×"),"×",IF(SUMIFS(OFFSET(データ_研究棟施設!$M$5:$M$1048576,0,ROUND(CX$8*24,1)),データ_研究棟施設!$J$5:$J$1048576,OFFSET($G$9,ROW()-ROW($N$9),CX$6-$D$4))&gt;=50,IF(SUMIFS(OFFSET(データ_研究棟施設!$M$5:$M$1048576,0,ROUND(CX$8*24,1)),データ_研究棟施設!$J$5:$J$1048576,OFFSET($G$9,ROW()-ROW($N$9),CX$6-$D$4))&gt;=100*$E90,"×","△"),IF(OR(CX$8&lt;9/24,CX$8&gt;=17/24,CX$110="△"),"△","〇")))</f>
        <v>×</v>
      </c>
      <c r="CY90" s="28" t="str">
        <f ca="1">IF(OR(CY$9="×",CY$110="×"),"×",IF(SUMIFS(OFFSET(データ_研究棟施設!$M$5:$M$1048576,0,ROUND(CY$8*24,1)),データ_研究棟施設!$J$5:$J$1048576,OFFSET($G$9,ROW()-ROW($N$9),CY$6-$D$4))&gt;=50,IF(SUMIFS(OFFSET(データ_研究棟施設!$M$5:$M$1048576,0,ROUND(CY$8*24,1)),データ_研究棟施設!$J$5:$J$1048576,OFFSET($G$9,ROW()-ROW($N$9),CY$6-$D$4))&gt;=100*$E90,"×","△"),IF(OR(CY$8&lt;9/24,CY$8&gt;=17/24,CY$110="△"),"△","〇")))</f>
        <v>×</v>
      </c>
      <c r="CZ90" s="29" t="str">
        <f ca="1">IF(OR(CZ$9="×",CZ$110="×"),"×",IF(SUMIFS(OFFSET(データ_研究棟施設!$M$5:$M$1048576,0,ROUND(CZ$8*24,1)),データ_研究棟施設!$J$5:$J$1048576,OFFSET($G$9,ROW()-ROW($N$9),CZ$6-$D$4))&gt;=50,IF(SUMIFS(OFFSET(データ_研究棟施設!$M$5:$M$1048576,0,ROUND(CZ$8*24,1)),データ_研究棟施設!$J$5:$J$1048576,OFFSET($G$9,ROW()-ROW($N$9),CZ$6-$D$4))&gt;=100*$E90,"×","△"),IF(OR(CZ$8&lt;9/24,CZ$8&gt;=17/24,CZ$110="△"),"△","〇")))</f>
        <v>×</v>
      </c>
      <c r="DA90" s="29" t="str">
        <f ca="1">IF(OR(DA$9="×",DA$110="×"),"×",IF(SUMIFS(OFFSET(データ_研究棟施設!$M$5:$M$1048576,0,ROUND(DA$8*24,1)),データ_研究棟施設!$J$5:$J$1048576,OFFSET($G$9,ROW()-ROW($N$9),DA$6-$D$4))&gt;=50,IF(SUMIFS(OFFSET(データ_研究棟施設!$M$5:$M$1048576,0,ROUND(DA$8*24,1)),データ_研究棟施設!$J$5:$J$1048576,OFFSET($G$9,ROW()-ROW($N$9),DA$6-$D$4))&gt;=100*$E90,"×","△"),IF(OR(DA$8&lt;9/24,DA$8&gt;=17/24,DA$110="△"),"△","〇")))</f>
        <v>×</v>
      </c>
      <c r="DB90" s="30" t="str">
        <f ca="1">IF(OR(DB$9="×",DB$110="×"),"×",IF(SUMIFS(OFFSET(データ_研究棟施設!$M$5:$M$1048576,0,ROUND(DB$8*24,1)),データ_研究棟施設!$J$5:$J$1048576,OFFSET($G$9,ROW()-ROW($N$9),DB$6-$D$4))&gt;=50,IF(SUMIFS(OFFSET(データ_研究棟施設!$M$5:$M$1048576,0,ROUND(DB$8*24,1)),データ_研究棟施設!$J$5:$J$1048576,OFFSET($G$9,ROW()-ROW($N$9),DB$6-$D$4))&gt;=100*$E90,"×","△"),IF(OR(DB$8&lt;9/24,DB$8&gt;=17/24,DB$110="△"),"△","〇")))</f>
        <v>×</v>
      </c>
      <c r="DC90" s="29" t="str">
        <f ca="1">IF(OR(DC$9="×",DC$110="×"),"×",IF(SUMIFS(OFFSET(データ_研究棟施設!$M$5:$M$1048576,0,ROUND(DC$8*24,1)),データ_研究棟施設!$J$5:$J$1048576,OFFSET($G$9,ROW()-ROW($N$9),DC$6-$D$4))&gt;=50,IF(SUMIFS(OFFSET(データ_研究棟施設!$M$5:$M$1048576,0,ROUND(DC$8*24,1)),データ_研究棟施設!$J$5:$J$1048576,OFFSET($G$9,ROW()-ROW($N$9),DC$6-$D$4))&gt;=100*$E90,"×","△"),IF(OR(DC$8&lt;9/24,DC$8&gt;=17/24,DC$110="△"),"△","〇")))</f>
        <v>△</v>
      </c>
      <c r="DD90" s="29" t="str">
        <f ca="1">IF(OR(DD$9="×",DD$110="×"),"×",IF(SUMIFS(OFFSET(データ_研究棟施設!$M$5:$M$1048576,0,ROUND(DD$8*24,1)),データ_研究棟施設!$J$5:$J$1048576,OFFSET($G$9,ROW()-ROW($N$9),DD$6-$D$4))&gt;=50,IF(SUMIFS(OFFSET(データ_研究棟施設!$M$5:$M$1048576,0,ROUND(DD$8*24,1)),データ_研究棟施設!$J$5:$J$1048576,OFFSET($G$9,ROW()-ROW($N$9),DD$6-$D$4))&gt;=100*$E90,"×","△"),IF(OR(DD$8&lt;9/24,DD$8&gt;=17/24,DD$110="△"),"△","〇")))</f>
        <v>△</v>
      </c>
      <c r="DE90" s="37" t="str">
        <f ca="1">IF(OR(DE$9="×",DE$110="×"),"×",IF(SUMIFS(OFFSET(データ_研究棟施設!$M$5:$M$1048576,0,ROUND(DE$8*24,1)),データ_研究棟施設!$J$5:$J$1048576,OFFSET($G$9,ROW()-ROW($N$9),DE$6-$D$4))&gt;=50,IF(SUMIFS(OFFSET(データ_研究棟施設!$M$5:$M$1048576,0,ROUND(DE$8*24,1)),データ_研究棟施設!$J$5:$J$1048576,OFFSET($G$9,ROW()-ROW($N$9),DE$6-$D$4))&gt;=100*$E90,"×","△"),IF(OR(DE$8&lt;9/24,DE$8&gt;=17/24,DE$110="△"),"△","〇")))</f>
        <v>△</v>
      </c>
      <c r="DF90" s="36" t="str">
        <f ca="1">IF(OR(DF$9="×",DF$110="×"),"×",IF(SUMIFS(OFFSET(データ_研究棟施設!$M$5:$M$1048576,0,ROUND(DF$8*24,1)),データ_研究棟施設!$J$5:$J$1048576,OFFSET($G$9,ROW()-ROW($N$9),DF$6-$D$4))&gt;=50,IF(SUMIFS(OFFSET(データ_研究棟施設!$M$5:$M$1048576,0,ROUND(DF$8*24,1)),データ_研究棟施設!$J$5:$J$1048576,OFFSET($G$9,ROW()-ROW($N$9),DF$6-$D$4))&gt;=100*$E90,"×","△"),IF(OR(DF$8&lt;9/24,DF$8&gt;=17/24,DF$110="△"),"△","〇")))</f>
        <v>△</v>
      </c>
      <c r="DG90" s="29" t="str">
        <f ca="1">IF(OR(DG$9="×",DG$110="×"),"×",IF(SUMIFS(OFFSET(データ_研究棟施設!$M$5:$M$1048576,0,ROUND(DG$8*24,1)),データ_研究棟施設!$J$5:$J$1048576,OFFSET($G$9,ROW()-ROW($N$9),DG$6-$D$4))&gt;=50,IF(SUMIFS(OFFSET(データ_研究棟施設!$M$5:$M$1048576,0,ROUND(DG$8*24,1)),データ_研究棟施設!$J$5:$J$1048576,OFFSET($G$9,ROW()-ROW($N$9),DG$6-$D$4))&gt;=100*$E90,"×","△"),IF(OR(DG$8&lt;9/24,DG$8&gt;=17/24,DG$110="△"),"△","〇")))</f>
        <v>△</v>
      </c>
      <c r="DH90" s="29" t="str">
        <f ca="1">IF(OR(DH$9="×",DH$110="×"),"×",IF(SUMIFS(OFFSET(データ_研究棟施設!$M$5:$M$1048576,0,ROUND(DH$8*24,1)),データ_研究棟施設!$J$5:$J$1048576,OFFSET($G$9,ROW()-ROW($N$9),DH$6-$D$4))&gt;=50,IF(SUMIFS(OFFSET(データ_研究棟施設!$M$5:$M$1048576,0,ROUND(DH$8*24,1)),データ_研究棟施設!$J$5:$J$1048576,OFFSET($G$9,ROW()-ROW($N$9),DH$6-$D$4))&gt;=100*$E90,"×","△"),IF(OR(DH$8&lt;9/24,DH$8&gt;=17/24,DH$110="△"),"△","〇")))</f>
        <v>△</v>
      </c>
      <c r="DI90" s="29" t="str">
        <f ca="1">IF(OR(DI$9="×",DI$110="×"),"×",IF(SUMIFS(OFFSET(データ_研究棟施設!$M$5:$M$1048576,0,ROUND(DI$8*24,1)),データ_研究棟施設!$J$5:$J$1048576,OFFSET($G$9,ROW()-ROW($N$9),DI$6-$D$4))&gt;=50,IF(SUMIFS(OFFSET(データ_研究棟施設!$M$5:$M$1048576,0,ROUND(DI$8*24,1)),データ_研究棟施設!$J$5:$J$1048576,OFFSET($G$9,ROW()-ROW($N$9),DI$6-$D$4))&gt;=100*$E90,"×","△"),IF(OR(DI$8&lt;9/24,DI$8&gt;=17/24,DI$110="△"),"△","〇")))</f>
        <v>△</v>
      </c>
      <c r="DJ90" s="29" t="str">
        <f ca="1">IF(OR(DJ$9="×",DJ$110="×"),"×",IF(SUMIFS(OFFSET(データ_研究棟施設!$M$5:$M$1048576,0,ROUND(DJ$8*24,1)),データ_研究棟施設!$J$5:$J$1048576,OFFSET($G$9,ROW()-ROW($N$9),DJ$6-$D$4))&gt;=50,IF(SUMIFS(OFFSET(データ_研究棟施設!$M$5:$M$1048576,0,ROUND(DJ$8*24,1)),データ_研究棟施設!$J$5:$J$1048576,OFFSET($G$9,ROW()-ROW($N$9),DJ$6-$D$4))&gt;=100*$E90,"×","△"),IF(OR(DJ$8&lt;9/24,DJ$8&gt;=17/24,DJ$110="△"),"△","〇")))</f>
        <v>△</v>
      </c>
      <c r="DK90" s="29" t="str">
        <f ca="1">IF(OR(DK$9="×",DK$110="×"),"×",IF(SUMIFS(OFFSET(データ_研究棟施設!$M$5:$M$1048576,0,ROUND(DK$8*24,1)),データ_研究棟施設!$J$5:$J$1048576,OFFSET($G$9,ROW()-ROW($N$9),DK$6-$D$4))&gt;=50,IF(SUMIFS(OFFSET(データ_研究棟施設!$M$5:$M$1048576,0,ROUND(DK$8*24,1)),データ_研究棟施設!$J$5:$J$1048576,OFFSET($G$9,ROW()-ROW($N$9),DK$6-$D$4))&gt;=100*$E90,"×","△"),IF(OR(DK$8&lt;9/24,DK$8&gt;=17/24,DK$110="△"),"△","〇")))</f>
        <v>△</v>
      </c>
      <c r="DL90" s="29" t="str">
        <f ca="1">IF(OR(DL$9="×",DL$110="×"),"×",IF(SUMIFS(OFFSET(データ_研究棟施設!$M$5:$M$1048576,0,ROUND(DL$8*24,1)),データ_研究棟施設!$J$5:$J$1048576,OFFSET($G$9,ROW()-ROW($N$9),DL$6-$D$4))&gt;=50,IF(SUMIFS(OFFSET(データ_研究棟施設!$M$5:$M$1048576,0,ROUND(DL$8*24,1)),データ_研究棟施設!$J$5:$J$1048576,OFFSET($G$9,ROW()-ROW($N$9),DL$6-$D$4))&gt;=100*$E90,"×","△"),IF(OR(DL$8&lt;9/24,DL$8&gt;=17/24,DL$110="△"),"△","〇")))</f>
        <v>△</v>
      </c>
      <c r="DM90" s="29" t="str">
        <f ca="1">IF(OR(DM$9="×",DM$110="×"),"×",IF(SUMIFS(OFFSET(データ_研究棟施設!$M$5:$M$1048576,0,ROUND(DM$8*24,1)),データ_研究棟施設!$J$5:$J$1048576,OFFSET($G$9,ROW()-ROW($N$9),DM$6-$D$4))&gt;=50,IF(SUMIFS(OFFSET(データ_研究棟施設!$M$5:$M$1048576,0,ROUND(DM$8*24,1)),データ_研究棟施設!$J$5:$J$1048576,OFFSET($G$9,ROW()-ROW($N$9),DM$6-$D$4))&gt;=100*$E90,"×","△"),IF(OR(DM$8&lt;9/24,DM$8&gt;=17/24,DM$110="△"),"△","〇")))</f>
        <v>×</v>
      </c>
      <c r="DN90" s="29" t="str">
        <f ca="1">IF(OR(DN$9="×",DN$110="×"),"×",IF(SUMIFS(OFFSET(データ_研究棟施設!$M$5:$M$1048576,0,ROUND(DN$8*24,1)),データ_研究棟施設!$J$5:$J$1048576,OFFSET($G$9,ROW()-ROW($N$9),DN$6-$D$4))&gt;=50,IF(SUMIFS(OFFSET(データ_研究棟施設!$M$5:$M$1048576,0,ROUND(DN$8*24,1)),データ_研究棟施設!$J$5:$J$1048576,OFFSET($G$9,ROW()-ROW($N$9),DN$6-$D$4))&gt;=100*$E90,"×","△"),IF(OR(DN$8&lt;9/24,DN$8&gt;=17/24,DN$110="△"),"△","〇")))</f>
        <v>×</v>
      </c>
      <c r="DO90" s="28" t="str">
        <f ca="1">IF(OR(DO$9="×",DO$110="×"),"×",IF(SUMIFS(OFFSET(データ_研究棟施設!$M$5:$M$1048576,0,ROUND(DO$8*24,1)),データ_研究棟施設!$J$5:$J$1048576,OFFSET($G$9,ROW()-ROW($N$9),DO$6-$D$4))&gt;=50,IF(SUMIFS(OFFSET(データ_研究棟施設!$M$5:$M$1048576,0,ROUND(DO$8*24,1)),データ_研究棟施設!$J$5:$J$1048576,OFFSET($G$9,ROW()-ROW($N$9),DO$6-$D$4))&gt;=100*$E90,"×","△"),IF(OR(DO$8&lt;9/24,DO$8&gt;=17/24,DO$110="△"),"△","〇")))</f>
        <v>×</v>
      </c>
      <c r="DP90" s="29" t="str">
        <f ca="1">IF(OR(DP$9="×",DP$110="×"),"×",IF(SUMIFS(OFFSET(データ_研究棟施設!$M$5:$M$1048576,0,ROUND(DP$8*24,1)),データ_研究棟施設!$J$5:$J$1048576,OFFSET($G$9,ROW()-ROW($N$9),DP$6-$D$4))&gt;=50,IF(SUMIFS(OFFSET(データ_研究棟施設!$M$5:$M$1048576,0,ROUND(DP$8*24,1)),データ_研究棟施設!$J$5:$J$1048576,OFFSET($G$9,ROW()-ROW($N$9),DP$6-$D$4))&gt;=100*$E90,"×","△"),IF(OR(DP$8&lt;9/24,DP$8&gt;=17/24,DP$110="△"),"△","〇")))</f>
        <v>×</v>
      </c>
      <c r="DQ90" s="29" t="str">
        <f ca="1">IF(OR(DQ$9="×",DQ$110="×"),"×",IF(SUMIFS(OFFSET(データ_研究棟施設!$M$5:$M$1048576,0,ROUND(DQ$8*24,1)),データ_研究棟施設!$J$5:$J$1048576,OFFSET($G$9,ROW()-ROW($N$9),DQ$6-$D$4))&gt;=50,IF(SUMIFS(OFFSET(データ_研究棟施設!$M$5:$M$1048576,0,ROUND(DQ$8*24,1)),データ_研究棟施設!$J$5:$J$1048576,OFFSET($G$9,ROW()-ROW($N$9),DQ$6-$D$4))&gt;=100*$E90,"×","△"),IF(OR(DQ$8&lt;9/24,DQ$8&gt;=17/24,DQ$110="△"),"△","〇")))</f>
        <v>×</v>
      </c>
      <c r="DR90" s="30" t="str">
        <f ca="1">IF(OR(DR$9="×",DR$110="×"),"×",IF(SUMIFS(OFFSET(データ_研究棟施設!$M$5:$M$1048576,0,ROUND(DR$8*24,1)),データ_研究棟施設!$J$5:$J$1048576,OFFSET($G$9,ROW()-ROW($N$9),DR$6-$D$4))&gt;=50,IF(SUMIFS(OFFSET(データ_研究棟施設!$M$5:$M$1048576,0,ROUND(DR$8*24,1)),データ_研究棟施設!$J$5:$J$1048576,OFFSET($G$9,ROW()-ROW($N$9),DR$6-$D$4))&gt;=100*$E90,"×","△"),IF(OR(DR$8&lt;9/24,DR$8&gt;=17/24,DR$110="△"),"△","〇")))</f>
        <v>×</v>
      </c>
      <c r="DS90" s="29" t="str">
        <f ca="1">IF(OR(DS$9="×",DS$110="×"),"×",IF(SUMIFS(OFFSET(データ_研究棟施設!$M$5:$M$1048576,0,ROUND(DS$8*24,1)),データ_研究棟施設!$J$5:$J$1048576,OFFSET($G$9,ROW()-ROW($N$9),DS$6-$D$4))&gt;=50,IF(SUMIFS(OFFSET(データ_研究棟施設!$M$5:$M$1048576,0,ROUND(DS$8*24,1)),データ_研究棟施設!$J$5:$J$1048576,OFFSET($G$9,ROW()-ROW($N$9),DS$6-$D$4))&gt;=100*$E90,"×","△"),IF(OR(DS$8&lt;9/24,DS$8&gt;=17/24,DS$110="△"),"△","〇")))</f>
        <v>×</v>
      </c>
      <c r="DT90" s="29" t="str">
        <f ca="1">IF(OR(DT$9="×",DT$110="×"),"×",IF(SUMIFS(OFFSET(データ_研究棟施設!$M$5:$M$1048576,0,ROUND(DT$8*24,1)),データ_研究棟施設!$J$5:$J$1048576,OFFSET($G$9,ROW()-ROW($N$9),DT$6-$D$4))&gt;=50,IF(SUMIFS(OFFSET(データ_研究棟施設!$M$5:$M$1048576,0,ROUND(DT$8*24,1)),データ_研究棟施設!$J$5:$J$1048576,OFFSET($G$9,ROW()-ROW($N$9),DT$6-$D$4))&gt;=100*$E90,"×","△"),IF(OR(DT$8&lt;9/24,DT$8&gt;=17/24,DT$110="△"),"△","〇")))</f>
        <v>×</v>
      </c>
      <c r="DU90" s="29" t="str">
        <f ca="1">IF(OR(DU$9="×",DU$110="×"),"×",IF(SUMIFS(OFFSET(データ_研究棟施設!$M$5:$M$1048576,0,ROUND(DU$8*24,1)),データ_研究棟施設!$J$5:$J$1048576,OFFSET($G$9,ROW()-ROW($N$9),DU$6-$D$4))&gt;=50,IF(SUMIFS(OFFSET(データ_研究棟施設!$M$5:$M$1048576,0,ROUND(DU$8*24,1)),データ_研究棟施設!$J$5:$J$1048576,OFFSET($G$9,ROW()-ROW($N$9),DU$6-$D$4))&gt;=100*$E90,"×","△"),IF(OR(DU$8&lt;9/24,DU$8&gt;=17/24,DU$110="△"),"△","〇")))</f>
        <v>×</v>
      </c>
      <c r="DV90" s="29" t="str">
        <f ca="1">IF(OR(DV$9="×",DV$110="×"),"×",IF(SUMIFS(OFFSET(データ_研究棟施設!$M$5:$M$1048576,0,ROUND(DV$8*24,1)),データ_研究棟施設!$J$5:$J$1048576,OFFSET($G$9,ROW()-ROW($N$9),DV$6-$D$4))&gt;=50,IF(SUMIFS(OFFSET(データ_研究棟施設!$M$5:$M$1048576,0,ROUND(DV$8*24,1)),データ_研究棟施設!$J$5:$J$1048576,OFFSET($G$9,ROW()-ROW($N$9),DV$6-$D$4))&gt;=100*$E90,"×","△"),IF(OR(DV$8&lt;9/24,DV$8&gt;=17/24,DV$110="△"),"△","〇")))</f>
        <v>×</v>
      </c>
      <c r="DW90" s="28" t="str">
        <f ca="1">IF(OR(DW$9="×",DW$110="×"),"×",IF(SUMIFS(OFFSET(データ_研究棟施設!$M$5:$M$1048576,0,ROUND(DW$8*24,1)),データ_研究棟施設!$J$5:$J$1048576,OFFSET($G$9,ROW()-ROW($N$9),DW$6-$D$4))&gt;=50,IF(SUMIFS(OFFSET(データ_研究棟施設!$M$5:$M$1048576,0,ROUND(DW$8*24,1)),データ_研究棟施設!$J$5:$J$1048576,OFFSET($G$9,ROW()-ROW($N$9),DW$6-$D$4))&gt;=100*$E90,"×","△"),IF(OR(DW$8&lt;9/24,DW$8&gt;=17/24,DW$110="△"),"△","〇")))</f>
        <v>×</v>
      </c>
      <c r="DX90" s="29" t="str">
        <f ca="1">IF(OR(DX$9="×",DX$110="×"),"×",IF(SUMIFS(OFFSET(データ_研究棟施設!$M$5:$M$1048576,0,ROUND(DX$8*24,1)),データ_研究棟施設!$J$5:$J$1048576,OFFSET($G$9,ROW()-ROW($N$9),DX$6-$D$4))&gt;=50,IF(SUMIFS(OFFSET(データ_研究棟施設!$M$5:$M$1048576,0,ROUND(DX$8*24,1)),データ_研究棟施設!$J$5:$J$1048576,OFFSET($G$9,ROW()-ROW($N$9),DX$6-$D$4))&gt;=100*$E90,"×","△"),IF(OR(DX$8&lt;9/24,DX$8&gt;=17/24,DX$110="△"),"△","〇")))</f>
        <v>×</v>
      </c>
      <c r="DY90" s="29" t="str">
        <f ca="1">IF(OR(DY$9="×",DY$110="×"),"×",IF(SUMIFS(OFFSET(データ_研究棟施設!$M$5:$M$1048576,0,ROUND(DY$8*24,1)),データ_研究棟施設!$J$5:$J$1048576,OFFSET($G$9,ROW()-ROW($N$9),DY$6-$D$4))&gt;=50,IF(SUMIFS(OFFSET(データ_研究棟施設!$M$5:$M$1048576,0,ROUND(DY$8*24,1)),データ_研究棟施設!$J$5:$J$1048576,OFFSET($G$9,ROW()-ROW($N$9),DY$6-$D$4))&gt;=100*$E90,"×","△"),IF(OR(DY$8&lt;9/24,DY$8&gt;=17/24,DY$110="△"),"△","〇")))</f>
        <v>×</v>
      </c>
      <c r="DZ90" s="30" t="str">
        <f ca="1">IF(OR(DZ$9="×",DZ$110="×"),"×",IF(SUMIFS(OFFSET(データ_研究棟施設!$M$5:$M$1048576,0,ROUND(DZ$8*24,1)),データ_研究棟施設!$J$5:$J$1048576,OFFSET($G$9,ROW()-ROW($N$9),DZ$6-$D$4))&gt;=50,IF(SUMIFS(OFFSET(データ_研究棟施設!$M$5:$M$1048576,0,ROUND(DZ$8*24,1)),データ_研究棟施設!$J$5:$J$1048576,OFFSET($G$9,ROW()-ROW($N$9),DZ$6-$D$4))&gt;=100*$E90,"×","△"),IF(OR(DZ$8&lt;9/24,DZ$8&gt;=17/24,DZ$110="△"),"△","〇")))</f>
        <v>×</v>
      </c>
      <c r="EA90" s="29" t="str">
        <f ca="1">IF(OR(EA$9="×",EA$110="×"),"×",IF(SUMIFS(OFFSET(データ_研究棟施設!$M$5:$M$1048576,0,ROUND(EA$8*24,1)),データ_研究棟施設!$J$5:$J$1048576,OFFSET($G$9,ROW()-ROW($N$9),EA$6-$D$4))&gt;=50,IF(SUMIFS(OFFSET(データ_研究棟施設!$M$5:$M$1048576,0,ROUND(EA$8*24,1)),データ_研究棟施設!$J$5:$J$1048576,OFFSET($G$9,ROW()-ROW($N$9),EA$6-$D$4))&gt;=100*$E90,"×","△"),IF(OR(EA$8&lt;9/24,EA$8&gt;=17/24,EA$110="△"),"△","〇")))</f>
        <v>△</v>
      </c>
      <c r="EB90" s="29" t="str">
        <f ca="1">IF(OR(EB$9="×",EB$110="×"),"×",IF(SUMIFS(OFFSET(データ_研究棟施設!$M$5:$M$1048576,0,ROUND(EB$8*24,1)),データ_研究棟施設!$J$5:$J$1048576,OFFSET($G$9,ROW()-ROW($N$9),EB$6-$D$4))&gt;=50,IF(SUMIFS(OFFSET(データ_研究棟施設!$M$5:$M$1048576,0,ROUND(EB$8*24,1)),データ_研究棟施設!$J$5:$J$1048576,OFFSET($G$9,ROW()-ROW($N$9),EB$6-$D$4))&gt;=100*$E90,"×","△"),IF(OR(EB$8&lt;9/24,EB$8&gt;=17/24,EB$110="△"),"△","〇")))</f>
        <v>△</v>
      </c>
      <c r="EC90" s="37" t="str">
        <f ca="1">IF(OR(EC$9="×",EC$110="×"),"×",IF(SUMIFS(OFFSET(データ_研究棟施設!$M$5:$M$1048576,0,ROUND(EC$8*24,1)),データ_研究棟施設!$J$5:$J$1048576,OFFSET($G$9,ROW()-ROW($N$9),EC$6-$D$4))&gt;=50,IF(SUMIFS(OFFSET(データ_研究棟施設!$M$5:$M$1048576,0,ROUND(EC$8*24,1)),データ_研究棟施設!$J$5:$J$1048576,OFFSET($G$9,ROW()-ROW($N$9),EC$6-$D$4))&gt;=100*$E90,"×","△"),IF(OR(EC$8&lt;9/24,EC$8&gt;=17/24,EC$110="△"),"△","〇")))</f>
        <v>△</v>
      </c>
      <c r="ED90" s="36" t="str">
        <f ca="1">IF(OR(ED$9="×",ED$110="×"),"×",IF(SUMIFS(OFFSET(データ_研究棟施設!$M$5:$M$1048576,0,ROUND(ED$8*24,1)),データ_研究棟施設!$J$5:$J$1048576,OFFSET($G$9,ROW()-ROW($N$9),ED$6-$D$4))&gt;=50,IF(SUMIFS(OFFSET(データ_研究棟施設!$M$5:$M$1048576,0,ROUND(ED$8*24,1)),データ_研究棟施設!$J$5:$J$1048576,OFFSET($G$9,ROW()-ROW($N$9),ED$6-$D$4))&gt;=100*$E90,"×","△"),IF(OR(ED$8&lt;9/24,ED$8&gt;=17/24,ED$110="△"),"△","〇")))</f>
        <v>×</v>
      </c>
      <c r="EE90" s="29" t="str">
        <f ca="1">IF(OR(EE$9="×",EE$110="×"),"×",IF(SUMIFS(OFFSET(データ_研究棟施設!$M$5:$M$1048576,0,ROUND(EE$8*24,1)),データ_研究棟施設!$J$5:$J$1048576,OFFSET($G$9,ROW()-ROW($N$9),EE$6-$D$4))&gt;=50,IF(SUMIFS(OFFSET(データ_研究棟施設!$M$5:$M$1048576,0,ROUND(EE$8*24,1)),データ_研究棟施設!$J$5:$J$1048576,OFFSET($G$9,ROW()-ROW($N$9),EE$6-$D$4))&gt;=100*$E90,"×","△"),IF(OR(EE$8&lt;9/24,EE$8&gt;=17/24,EE$110="△"),"△","〇")))</f>
        <v>×</v>
      </c>
      <c r="EF90" s="29" t="str">
        <f ca="1">IF(OR(EF$9="×",EF$110="×"),"×",IF(SUMIFS(OFFSET(データ_研究棟施設!$M$5:$M$1048576,0,ROUND(EF$8*24,1)),データ_研究棟施設!$J$5:$J$1048576,OFFSET($G$9,ROW()-ROW($N$9),EF$6-$D$4))&gt;=50,IF(SUMIFS(OFFSET(データ_研究棟施設!$M$5:$M$1048576,0,ROUND(EF$8*24,1)),データ_研究棟施設!$J$5:$J$1048576,OFFSET($G$9,ROW()-ROW($N$9),EF$6-$D$4))&gt;=100*$E90,"×","△"),IF(OR(EF$8&lt;9/24,EF$8&gt;=17/24,EF$110="△"),"△","〇")))</f>
        <v>×</v>
      </c>
      <c r="EG90" s="29" t="str">
        <f ca="1">IF(OR(EG$9="×",EG$110="×"),"×",IF(SUMIFS(OFFSET(データ_研究棟施設!$M$5:$M$1048576,0,ROUND(EG$8*24,1)),データ_研究棟施設!$J$5:$J$1048576,OFFSET($G$9,ROW()-ROW($N$9),EG$6-$D$4))&gt;=50,IF(SUMIFS(OFFSET(データ_研究棟施設!$M$5:$M$1048576,0,ROUND(EG$8*24,1)),データ_研究棟施設!$J$5:$J$1048576,OFFSET($G$9,ROW()-ROW($N$9),EG$6-$D$4))&gt;=100*$E90,"×","△"),IF(OR(EG$8&lt;9/24,EG$8&gt;=17/24,EG$110="△"),"△","〇")))</f>
        <v>×</v>
      </c>
      <c r="EH90" s="29" t="str">
        <f ca="1">IF(OR(EH$9="×",EH$110="×"),"×",IF(SUMIFS(OFFSET(データ_研究棟施設!$M$5:$M$1048576,0,ROUND(EH$8*24,1)),データ_研究棟施設!$J$5:$J$1048576,OFFSET($G$9,ROW()-ROW($N$9),EH$6-$D$4))&gt;=50,IF(SUMIFS(OFFSET(データ_研究棟施設!$M$5:$M$1048576,0,ROUND(EH$8*24,1)),データ_研究棟施設!$J$5:$J$1048576,OFFSET($G$9,ROW()-ROW($N$9),EH$6-$D$4))&gt;=100*$E90,"×","△"),IF(OR(EH$8&lt;9/24,EH$8&gt;=17/24,EH$110="△"),"△","〇")))</f>
        <v>×</v>
      </c>
      <c r="EI90" s="29" t="str">
        <f ca="1">IF(OR(EI$9="×",EI$110="×"),"×",IF(SUMIFS(OFFSET(データ_研究棟施設!$M$5:$M$1048576,0,ROUND(EI$8*24,1)),データ_研究棟施設!$J$5:$J$1048576,OFFSET($G$9,ROW()-ROW($N$9),EI$6-$D$4))&gt;=50,IF(SUMIFS(OFFSET(データ_研究棟施設!$M$5:$M$1048576,0,ROUND(EI$8*24,1)),データ_研究棟施設!$J$5:$J$1048576,OFFSET($G$9,ROW()-ROW($N$9),EI$6-$D$4))&gt;=100*$E90,"×","△"),IF(OR(EI$8&lt;9/24,EI$8&gt;=17/24,EI$110="△"),"△","〇")))</f>
        <v>×</v>
      </c>
      <c r="EJ90" s="29" t="str">
        <f ca="1">IF(OR(EJ$9="×",EJ$110="×"),"×",IF(SUMIFS(OFFSET(データ_研究棟施設!$M$5:$M$1048576,0,ROUND(EJ$8*24,1)),データ_研究棟施設!$J$5:$J$1048576,OFFSET($G$9,ROW()-ROW($N$9),EJ$6-$D$4))&gt;=50,IF(SUMIFS(OFFSET(データ_研究棟施設!$M$5:$M$1048576,0,ROUND(EJ$8*24,1)),データ_研究棟施設!$J$5:$J$1048576,OFFSET($G$9,ROW()-ROW($N$9),EJ$6-$D$4))&gt;=100*$E90,"×","△"),IF(OR(EJ$8&lt;9/24,EJ$8&gt;=17/24,EJ$110="△"),"△","〇")))</f>
        <v>×</v>
      </c>
      <c r="EK90" s="29" t="str">
        <f ca="1">IF(OR(EK$9="×",EK$110="×"),"×",IF(SUMIFS(OFFSET(データ_研究棟施設!$M$5:$M$1048576,0,ROUND(EK$8*24,1)),データ_研究棟施設!$J$5:$J$1048576,OFFSET($G$9,ROW()-ROW($N$9),EK$6-$D$4))&gt;=50,IF(SUMIFS(OFFSET(データ_研究棟施設!$M$5:$M$1048576,0,ROUND(EK$8*24,1)),データ_研究棟施設!$J$5:$J$1048576,OFFSET($G$9,ROW()-ROW($N$9),EK$6-$D$4))&gt;=100*$E90,"×","△"),IF(OR(EK$8&lt;9/24,EK$8&gt;=17/24,EK$110="△"),"△","〇")))</f>
        <v>×</v>
      </c>
      <c r="EL90" s="29" t="str">
        <f ca="1">IF(OR(EL$9="×",EL$110="×"),"×",IF(SUMIFS(OFFSET(データ_研究棟施設!$M$5:$M$1048576,0,ROUND(EL$8*24,1)),データ_研究棟施設!$J$5:$J$1048576,OFFSET($G$9,ROW()-ROW($N$9),EL$6-$D$4))&gt;=50,IF(SUMIFS(OFFSET(データ_研究棟施設!$M$5:$M$1048576,0,ROUND(EL$8*24,1)),データ_研究棟施設!$J$5:$J$1048576,OFFSET($G$9,ROW()-ROW($N$9),EL$6-$D$4))&gt;=100*$E90,"×","△"),IF(OR(EL$8&lt;9/24,EL$8&gt;=17/24,EL$110="△"),"△","〇")))</f>
        <v>×</v>
      </c>
      <c r="EM90" s="28" t="str">
        <f ca="1">IF(OR(EM$9="×",EM$110="×"),"×",IF(SUMIFS(OFFSET(データ_研究棟施設!$M$5:$M$1048576,0,ROUND(EM$8*24,1)),データ_研究棟施設!$J$5:$J$1048576,OFFSET($G$9,ROW()-ROW($N$9),EM$6-$D$4))&gt;=50,IF(SUMIFS(OFFSET(データ_研究棟施設!$M$5:$M$1048576,0,ROUND(EM$8*24,1)),データ_研究棟施設!$J$5:$J$1048576,OFFSET($G$9,ROW()-ROW($N$9),EM$6-$D$4))&gt;=100*$E90,"×","△"),IF(OR(EM$8&lt;9/24,EM$8&gt;=17/24,EM$110="△"),"△","〇")))</f>
        <v>×</v>
      </c>
      <c r="EN90" s="29" t="str">
        <f ca="1">IF(OR(EN$9="×",EN$110="×"),"×",IF(SUMIFS(OFFSET(データ_研究棟施設!$M$5:$M$1048576,0,ROUND(EN$8*24,1)),データ_研究棟施設!$J$5:$J$1048576,OFFSET($G$9,ROW()-ROW($N$9),EN$6-$D$4))&gt;=50,IF(SUMIFS(OFFSET(データ_研究棟施設!$M$5:$M$1048576,0,ROUND(EN$8*24,1)),データ_研究棟施設!$J$5:$J$1048576,OFFSET($G$9,ROW()-ROW($N$9),EN$6-$D$4))&gt;=100*$E90,"×","△"),IF(OR(EN$8&lt;9/24,EN$8&gt;=17/24,EN$110="△"),"△","〇")))</f>
        <v>×</v>
      </c>
      <c r="EO90" s="29" t="str">
        <f ca="1">IF(OR(EO$9="×",EO$110="×"),"×",IF(SUMIFS(OFFSET(データ_研究棟施設!$M$5:$M$1048576,0,ROUND(EO$8*24,1)),データ_研究棟施設!$J$5:$J$1048576,OFFSET($G$9,ROW()-ROW($N$9),EO$6-$D$4))&gt;=50,IF(SUMIFS(OFFSET(データ_研究棟施設!$M$5:$M$1048576,0,ROUND(EO$8*24,1)),データ_研究棟施設!$J$5:$J$1048576,OFFSET($G$9,ROW()-ROW($N$9),EO$6-$D$4))&gt;=100*$E90,"×","△"),IF(OR(EO$8&lt;9/24,EO$8&gt;=17/24,EO$110="△"),"△","〇")))</f>
        <v>×</v>
      </c>
      <c r="EP90" s="30" t="str">
        <f ca="1">IF(OR(EP$9="×",EP$110="×"),"×",IF(SUMIFS(OFFSET(データ_研究棟施設!$M$5:$M$1048576,0,ROUND(EP$8*24,1)),データ_研究棟施設!$J$5:$J$1048576,OFFSET($G$9,ROW()-ROW($N$9),EP$6-$D$4))&gt;=50,IF(SUMIFS(OFFSET(データ_研究棟施設!$M$5:$M$1048576,0,ROUND(EP$8*24,1)),データ_研究棟施設!$J$5:$J$1048576,OFFSET($G$9,ROW()-ROW($N$9),EP$6-$D$4))&gt;=100*$E90,"×","△"),IF(OR(EP$8&lt;9/24,EP$8&gt;=17/24,EP$110="△"),"△","〇")))</f>
        <v>×</v>
      </c>
      <c r="EQ90" s="29" t="str">
        <f ca="1">IF(OR(EQ$9="×",EQ$110="×"),"×",IF(SUMIFS(OFFSET(データ_研究棟施設!$M$5:$M$1048576,0,ROUND(EQ$8*24,1)),データ_研究棟施設!$J$5:$J$1048576,OFFSET($G$9,ROW()-ROW($N$9),EQ$6-$D$4))&gt;=50,IF(SUMIFS(OFFSET(データ_研究棟施設!$M$5:$M$1048576,0,ROUND(EQ$8*24,1)),データ_研究棟施設!$J$5:$J$1048576,OFFSET($G$9,ROW()-ROW($N$9),EQ$6-$D$4))&gt;=100*$E90,"×","△"),IF(OR(EQ$8&lt;9/24,EQ$8&gt;=17/24,EQ$110="△"),"△","〇")))</f>
        <v>×</v>
      </c>
      <c r="ER90" s="29" t="str">
        <f ca="1">IF(OR(ER$9="×",ER$110="×"),"×",IF(SUMIFS(OFFSET(データ_研究棟施設!$M$5:$M$1048576,0,ROUND(ER$8*24,1)),データ_研究棟施設!$J$5:$J$1048576,OFFSET($G$9,ROW()-ROW($N$9),ER$6-$D$4))&gt;=50,IF(SUMIFS(OFFSET(データ_研究棟施設!$M$5:$M$1048576,0,ROUND(ER$8*24,1)),データ_研究棟施設!$J$5:$J$1048576,OFFSET($G$9,ROW()-ROW($N$9),ER$6-$D$4))&gt;=100*$E90,"×","△"),IF(OR(ER$8&lt;9/24,ER$8&gt;=17/24,ER$110="△"),"△","〇")))</f>
        <v>×</v>
      </c>
      <c r="ES90" s="29" t="str">
        <f ca="1">IF(OR(ES$9="×",ES$110="×"),"×",IF(SUMIFS(OFFSET(データ_研究棟施設!$M$5:$M$1048576,0,ROUND(ES$8*24,1)),データ_研究棟施設!$J$5:$J$1048576,OFFSET($G$9,ROW()-ROW($N$9),ES$6-$D$4))&gt;=50,IF(SUMIFS(OFFSET(データ_研究棟施設!$M$5:$M$1048576,0,ROUND(ES$8*24,1)),データ_研究棟施設!$J$5:$J$1048576,OFFSET($G$9,ROW()-ROW($N$9),ES$6-$D$4))&gt;=100*$E90,"×","△"),IF(OR(ES$8&lt;9/24,ES$8&gt;=17/24,ES$110="△"),"△","〇")))</f>
        <v>×</v>
      </c>
      <c r="ET90" s="29" t="str">
        <f ca="1">IF(OR(ET$9="×",ET$110="×"),"×",IF(SUMIFS(OFFSET(データ_研究棟施設!$M$5:$M$1048576,0,ROUND(ET$8*24,1)),データ_研究棟施設!$J$5:$J$1048576,OFFSET($G$9,ROW()-ROW($N$9),ET$6-$D$4))&gt;=50,IF(SUMIFS(OFFSET(データ_研究棟施設!$M$5:$M$1048576,0,ROUND(ET$8*24,1)),データ_研究棟施設!$J$5:$J$1048576,OFFSET($G$9,ROW()-ROW($N$9),ET$6-$D$4))&gt;=100*$E90,"×","△"),IF(OR(ET$8&lt;9/24,ET$8&gt;=17/24,ET$110="△"),"△","〇")))</f>
        <v>×</v>
      </c>
      <c r="EU90" s="28" t="str">
        <f ca="1">IF(OR(EU$9="×",EU$110="×"),"×",IF(SUMIFS(OFFSET(データ_研究棟施設!$M$5:$M$1048576,0,ROUND(EU$8*24,1)),データ_研究棟施設!$J$5:$J$1048576,OFFSET($G$9,ROW()-ROW($N$9),EU$6-$D$4))&gt;=50,IF(SUMIFS(OFFSET(データ_研究棟施設!$M$5:$M$1048576,0,ROUND(EU$8*24,1)),データ_研究棟施設!$J$5:$J$1048576,OFFSET($G$9,ROW()-ROW($N$9),EU$6-$D$4))&gt;=100*$E90,"×","△"),IF(OR(EU$8&lt;9/24,EU$8&gt;=17/24,EU$110="△"),"△","〇")))</f>
        <v>×</v>
      </c>
      <c r="EV90" s="29" t="str">
        <f ca="1">IF(OR(EV$9="×",EV$110="×"),"×",IF(SUMIFS(OFFSET(データ_研究棟施設!$M$5:$M$1048576,0,ROUND(EV$8*24,1)),データ_研究棟施設!$J$5:$J$1048576,OFFSET($G$9,ROW()-ROW($N$9),EV$6-$D$4))&gt;=50,IF(SUMIFS(OFFSET(データ_研究棟施設!$M$5:$M$1048576,0,ROUND(EV$8*24,1)),データ_研究棟施設!$J$5:$J$1048576,OFFSET($G$9,ROW()-ROW($N$9),EV$6-$D$4))&gt;=100*$E90,"×","△"),IF(OR(EV$8&lt;9/24,EV$8&gt;=17/24,EV$110="△"),"△","〇")))</f>
        <v>×</v>
      </c>
      <c r="EW90" s="29" t="str">
        <f ca="1">IF(OR(EW$9="×",EW$110="×"),"×",IF(SUMIFS(OFFSET(データ_研究棟施設!$M$5:$M$1048576,0,ROUND(EW$8*24,1)),データ_研究棟施設!$J$5:$J$1048576,OFFSET($G$9,ROW()-ROW($N$9),EW$6-$D$4))&gt;=50,IF(SUMIFS(OFFSET(データ_研究棟施設!$M$5:$M$1048576,0,ROUND(EW$8*24,1)),データ_研究棟施設!$J$5:$J$1048576,OFFSET($G$9,ROW()-ROW($N$9),EW$6-$D$4))&gt;=100*$E90,"×","△"),IF(OR(EW$8&lt;9/24,EW$8&gt;=17/24,EW$110="△"),"△","〇")))</f>
        <v>×</v>
      </c>
      <c r="EX90" s="30" t="str">
        <f ca="1">IF(OR(EX$9="×",EX$110="×"),"×",IF(SUMIFS(OFFSET(データ_研究棟施設!$M$5:$M$1048576,0,ROUND(EX$8*24,1)),データ_研究棟施設!$J$5:$J$1048576,OFFSET($G$9,ROW()-ROW($N$9),EX$6-$D$4))&gt;=50,IF(SUMIFS(OFFSET(データ_研究棟施設!$M$5:$M$1048576,0,ROUND(EX$8*24,1)),データ_研究棟施設!$J$5:$J$1048576,OFFSET($G$9,ROW()-ROW($N$9),EX$6-$D$4))&gt;=100*$E90,"×","△"),IF(OR(EX$8&lt;9/24,EX$8&gt;=17/24,EX$110="△"),"△","〇")))</f>
        <v>×</v>
      </c>
      <c r="EY90" s="29" t="str">
        <f ca="1">IF(OR(EY$9="×",EY$110="×"),"×",IF(SUMIFS(OFFSET(データ_研究棟施設!$M$5:$M$1048576,0,ROUND(EY$8*24,1)),データ_研究棟施設!$J$5:$J$1048576,OFFSET($G$9,ROW()-ROW($N$9),EY$6-$D$4))&gt;=50,IF(SUMIFS(OFFSET(データ_研究棟施設!$M$5:$M$1048576,0,ROUND(EY$8*24,1)),データ_研究棟施設!$J$5:$J$1048576,OFFSET($G$9,ROW()-ROW($N$9),EY$6-$D$4))&gt;=100*$E90,"×","△"),IF(OR(EY$8&lt;9/24,EY$8&gt;=17/24,EY$110="△"),"△","〇")))</f>
        <v>×</v>
      </c>
      <c r="EZ90" s="29" t="str">
        <f ca="1">IF(OR(EZ$9="×",EZ$110="×"),"×",IF(SUMIFS(OFFSET(データ_研究棟施設!$M$5:$M$1048576,0,ROUND(EZ$8*24,1)),データ_研究棟施設!$J$5:$J$1048576,OFFSET($G$9,ROW()-ROW($N$9),EZ$6-$D$4))&gt;=50,IF(SUMIFS(OFFSET(データ_研究棟施設!$M$5:$M$1048576,0,ROUND(EZ$8*24,1)),データ_研究棟施設!$J$5:$J$1048576,OFFSET($G$9,ROW()-ROW($N$9),EZ$6-$D$4))&gt;=100*$E90,"×","△"),IF(OR(EZ$8&lt;9/24,EZ$8&gt;=17/24,EZ$110="△"),"△","〇")))</f>
        <v>×</v>
      </c>
      <c r="FA90" s="37" t="str">
        <f ca="1">IF(OR(FA$9="×",FA$110="×"),"×",IF(SUMIFS(OFFSET(データ_研究棟施設!$M$5:$M$1048576,0,ROUND(FA$8*24,1)),データ_研究棟施設!$J$5:$J$1048576,OFFSET($G$9,ROW()-ROW($N$9),FA$6-$D$4))&gt;=50,IF(SUMIFS(OFFSET(データ_研究棟施設!$M$5:$M$1048576,0,ROUND(FA$8*24,1)),データ_研究棟施設!$J$5:$J$1048576,OFFSET($G$9,ROW()-ROW($N$9),FA$6-$D$4))&gt;=100*$E90,"×","△"),IF(OR(FA$8&lt;9/24,FA$8&gt;=17/24,FA$110="△"),"△","〇")))</f>
        <v>×</v>
      </c>
      <c r="FB90" s="36" t="str">
        <f ca="1">IF(OR(FB$9="×",FB$110="×"),"×",IF(SUMIFS(OFFSET(データ_研究棟施設!$M$5:$M$1048576,0,ROUND(FB$8*24,1)),データ_研究棟施設!$J$5:$J$1048576,OFFSET($G$9,ROW()-ROW($N$9),FB$6-$D$4))&gt;=50,IF(SUMIFS(OFFSET(データ_研究棟施設!$M$5:$M$1048576,0,ROUND(FB$8*24,1)),データ_研究棟施設!$J$5:$J$1048576,OFFSET($G$9,ROW()-ROW($N$9),FB$6-$D$4))&gt;=100*$E90,"×","△"),IF(OR(FB$8&lt;9/24,FB$8&gt;=17/24,FB$110="△"),"△","〇")))</f>
        <v>×</v>
      </c>
      <c r="FC90" s="29" t="str">
        <f ca="1">IF(OR(FC$9="×",FC$110="×"),"×",IF(SUMIFS(OFFSET(データ_研究棟施設!$M$5:$M$1048576,0,ROUND(FC$8*24,1)),データ_研究棟施設!$J$5:$J$1048576,OFFSET($G$9,ROW()-ROW($N$9),FC$6-$D$4))&gt;=50,IF(SUMIFS(OFFSET(データ_研究棟施設!$M$5:$M$1048576,0,ROUND(FC$8*24,1)),データ_研究棟施設!$J$5:$J$1048576,OFFSET($G$9,ROW()-ROW($N$9),FC$6-$D$4))&gt;=100*$E90,"×","△"),IF(OR(FC$8&lt;9/24,FC$8&gt;=17/24,FC$110="△"),"△","〇")))</f>
        <v>×</v>
      </c>
      <c r="FD90" s="29" t="str">
        <f ca="1">IF(OR(FD$9="×",FD$110="×"),"×",IF(SUMIFS(OFFSET(データ_研究棟施設!$M$5:$M$1048576,0,ROUND(FD$8*24,1)),データ_研究棟施設!$J$5:$J$1048576,OFFSET($G$9,ROW()-ROW($N$9),FD$6-$D$4))&gt;=50,IF(SUMIFS(OFFSET(データ_研究棟施設!$M$5:$M$1048576,0,ROUND(FD$8*24,1)),データ_研究棟施設!$J$5:$J$1048576,OFFSET($G$9,ROW()-ROW($N$9),FD$6-$D$4))&gt;=100*$E90,"×","△"),IF(OR(FD$8&lt;9/24,FD$8&gt;=17/24,FD$110="△"),"△","〇")))</f>
        <v>×</v>
      </c>
      <c r="FE90" s="29" t="str">
        <f ca="1">IF(OR(FE$9="×",FE$110="×"),"×",IF(SUMIFS(OFFSET(データ_研究棟施設!$M$5:$M$1048576,0,ROUND(FE$8*24,1)),データ_研究棟施設!$J$5:$J$1048576,OFFSET($G$9,ROW()-ROW($N$9),FE$6-$D$4))&gt;=50,IF(SUMIFS(OFFSET(データ_研究棟施設!$M$5:$M$1048576,0,ROUND(FE$8*24,1)),データ_研究棟施設!$J$5:$J$1048576,OFFSET($G$9,ROW()-ROW($N$9),FE$6-$D$4))&gt;=100*$E90,"×","△"),IF(OR(FE$8&lt;9/24,FE$8&gt;=17/24,FE$110="△"),"△","〇")))</f>
        <v>×</v>
      </c>
      <c r="FF90" s="29" t="str">
        <f ca="1">IF(OR(FF$9="×",FF$110="×"),"×",IF(SUMIFS(OFFSET(データ_研究棟施設!$M$5:$M$1048576,0,ROUND(FF$8*24,1)),データ_研究棟施設!$J$5:$J$1048576,OFFSET($G$9,ROW()-ROW($N$9),FF$6-$D$4))&gt;=50,IF(SUMIFS(OFFSET(データ_研究棟施設!$M$5:$M$1048576,0,ROUND(FF$8*24,1)),データ_研究棟施設!$J$5:$J$1048576,OFFSET($G$9,ROW()-ROW($N$9),FF$6-$D$4))&gt;=100*$E90,"×","△"),IF(OR(FF$8&lt;9/24,FF$8&gt;=17/24,FF$110="△"),"△","〇")))</f>
        <v>×</v>
      </c>
      <c r="FG90" s="29" t="str">
        <f ca="1">IF(OR(FG$9="×",FG$110="×"),"×",IF(SUMIFS(OFFSET(データ_研究棟施設!$M$5:$M$1048576,0,ROUND(FG$8*24,1)),データ_研究棟施設!$J$5:$J$1048576,OFFSET($G$9,ROW()-ROW($N$9),FG$6-$D$4))&gt;=50,IF(SUMIFS(OFFSET(データ_研究棟施設!$M$5:$M$1048576,0,ROUND(FG$8*24,1)),データ_研究棟施設!$J$5:$J$1048576,OFFSET($G$9,ROW()-ROW($N$9),FG$6-$D$4))&gt;=100*$E90,"×","△"),IF(OR(FG$8&lt;9/24,FG$8&gt;=17/24,FG$110="△"),"△","〇")))</f>
        <v>×</v>
      </c>
      <c r="FH90" s="29" t="str">
        <f ca="1">IF(OR(FH$9="×",FH$110="×"),"×",IF(SUMIFS(OFFSET(データ_研究棟施設!$M$5:$M$1048576,0,ROUND(FH$8*24,1)),データ_研究棟施設!$J$5:$J$1048576,OFFSET($G$9,ROW()-ROW($N$9),FH$6-$D$4))&gt;=50,IF(SUMIFS(OFFSET(データ_研究棟施設!$M$5:$M$1048576,0,ROUND(FH$8*24,1)),データ_研究棟施設!$J$5:$J$1048576,OFFSET($G$9,ROW()-ROW($N$9),FH$6-$D$4))&gt;=100*$E90,"×","△"),IF(OR(FH$8&lt;9/24,FH$8&gt;=17/24,FH$110="△"),"△","〇")))</f>
        <v>×</v>
      </c>
      <c r="FI90" s="29" t="str">
        <f ca="1">IF(OR(FI$9="×",FI$110="×"),"×",IF(SUMIFS(OFFSET(データ_研究棟施設!$M$5:$M$1048576,0,ROUND(FI$8*24,1)),データ_研究棟施設!$J$5:$J$1048576,OFFSET($G$9,ROW()-ROW($N$9),FI$6-$D$4))&gt;=50,IF(SUMIFS(OFFSET(データ_研究棟施設!$M$5:$M$1048576,0,ROUND(FI$8*24,1)),データ_研究棟施設!$J$5:$J$1048576,OFFSET($G$9,ROW()-ROW($N$9),FI$6-$D$4))&gt;=100*$E90,"×","△"),IF(OR(FI$8&lt;9/24,FI$8&gt;=17/24,FI$110="△"),"△","〇")))</f>
        <v>×</v>
      </c>
      <c r="FJ90" s="29" t="str">
        <f ca="1">IF(OR(FJ$9="×",FJ$110="×"),"×",IF(SUMIFS(OFFSET(データ_研究棟施設!$M$5:$M$1048576,0,ROUND(FJ$8*24,1)),データ_研究棟施設!$J$5:$J$1048576,OFFSET($G$9,ROW()-ROW($N$9),FJ$6-$D$4))&gt;=50,IF(SUMIFS(OFFSET(データ_研究棟施設!$M$5:$M$1048576,0,ROUND(FJ$8*24,1)),データ_研究棟施設!$J$5:$J$1048576,OFFSET($G$9,ROW()-ROW($N$9),FJ$6-$D$4))&gt;=100*$E90,"×","△"),IF(OR(FJ$8&lt;9/24,FJ$8&gt;=17/24,FJ$110="△"),"△","〇")))</f>
        <v>×</v>
      </c>
      <c r="FK90" s="28" t="str">
        <f ca="1">IF(OR(FK$9="×",FK$110="×"),"×",IF(SUMIFS(OFFSET(データ_研究棟施設!$M$5:$M$1048576,0,ROUND(FK$8*24,1)),データ_研究棟施設!$J$5:$J$1048576,OFFSET($G$9,ROW()-ROW($N$9),FK$6-$D$4))&gt;=50,IF(SUMIFS(OFFSET(データ_研究棟施設!$M$5:$M$1048576,0,ROUND(FK$8*24,1)),データ_研究棟施設!$J$5:$J$1048576,OFFSET($G$9,ROW()-ROW($N$9),FK$6-$D$4))&gt;=100*$E90,"×","△"),IF(OR(FK$8&lt;9/24,FK$8&gt;=17/24,FK$110="△"),"△","〇")))</f>
        <v>×</v>
      </c>
      <c r="FL90" s="29" t="str">
        <f ca="1">IF(OR(FL$9="×",FL$110="×"),"×",IF(SUMIFS(OFFSET(データ_研究棟施設!$M$5:$M$1048576,0,ROUND(FL$8*24,1)),データ_研究棟施設!$J$5:$J$1048576,OFFSET($G$9,ROW()-ROW($N$9),FL$6-$D$4))&gt;=50,IF(SUMIFS(OFFSET(データ_研究棟施設!$M$5:$M$1048576,0,ROUND(FL$8*24,1)),データ_研究棟施設!$J$5:$J$1048576,OFFSET($G$9,ROW()-ROW($N$9),FL$6-$D$4))&gt;=100*$E90,"×","△"),IF(OR(FL$8&lt;9/24,FL$8&gt;=17/24,FL$110="△"),"△","〇")))</f>
        <v>×</v>
      </c>
      <c r="FM90" s="29" t="str">
        <f ca="1">IF(OR(FM$9="×",FM$110="×"),"×",IF(SUMIFS(OFFSET(データ_研究棟施設!$M$5:$M$1048576,0,ROUND(FM$8*24,1)),データ_研究棟施設!$J$5:$J$1048576,OFFSET($G$9,ROW()-ROW($N$9),FM$6-$D$4))&gt;=50,IF(SUMIFS(OFFSET(データ_研究棟施設!$M$5:$M$1048576,0,ROUND(FM$8*24,1)),データ_研究棟施設!$J$5:$J$1048576,OFFSET($G$9,ROW()-ROW($N$9),FM$6-$D$4))&gt;=100*$E90,"×","△"),IF(OR(FM$8&lt;9/24,FM$8&gt;=17/24,FM$110="△"),"△","〇")))</f>
        <v>×</v>
      </c>
      <c r="FN90" s="30" t="str">
        <f ca="1">IF(OR(FN$9="×",FN$110="×"),"×",IF(SUMIFS(OFFSET(データ_研究棟施設!$M$5:$M$1048576,0,ROUND(FN$8*24,1)),データ_研究棟施設!$J$5:$J$1048576,OFFSET($G$9,ROW()-ROW($N$9),FN$6-$D$4))&gt;=50,IF(SUMIFS(OFFSET(データ_研究棟施設!$M$5:$M$1048576,0,ROUND(FN$8*24,1)),データ_研究棟施設!$J$5:$J$1048576,OFFSET($G$9,ROW()-ROW($N$9),FN$6-$D$4))&gt;=100*$E90,"×","△"),IF(OR(FN$8&lt;9/24,FN$8&gt;=17/24,FN$110="△"),"△","〇")))</f>
        <v>×</v>
      </c>
      <c r="FO90" s="29" t="str">
        <f ca="1">IF(OR(FO$9="×",FO$110="×"),"×",IF(SUMIFS(OFFSET(データ_研究棟施設!$M$5:$M$1048576,0,ROUND(FO$8*24,1)),データ_研究棟施設!$J$5:$J$1048576,OFFSET($G$9,ROW()-ROW($N$9),FO$6-$D$4))&gt;=50,IF(SUMIFS(OFFSET(データ_研究棟施設!$M$5:$M$1048576,0,ROUND(FO$8*24,1)),データ_研究棟施設!$J$5:$J$1048576,OFFSET($G$9,ROW()-ROW($N$9),FO$6-$D$4))&gt;=100*$E90,"×","△"),IF(OR(FO$8&lt;9/24,FO$8&gt;=17/24,FO$110="△"),"△","〇")))</f>
        <v>×</v>
      </c>
      <c r="FP90" s="29" t="str">
        <f ca="1">IF(OR(FP$9="×",FP$110="×"),"×",IF(SUMIFS(OFFSET(データ_研究棟施設!$M$5:$M$1048576,0,ROUND(FP$8*24,1)),データ_研究棟施設!$J$5:$J$1048576,OFFSET($G$9,ROW()-ROW($N$9),FP$6-$D$4))&gt;=50,IF(SUMIFS(OFFSET(データ_研究棟施設!$M$5:$M$1048576,0,ROUND(FP$8*24,1)),データ_研究棟施設!$J$5:$J$1048576,OFFSET($G$9,ROW()-ROW($N$9),FP$6-$D$4))&gt;=100*$E90,"×","△"),IF(OR(FP$8&lt;9/24,FP$8&gt;=17/24,FP$110="△"),"△","〇")))</f>
        <v>×</v>
      </c>
      <c r="FQ90" s="29" t="str">
        <f ca="1">IF(OR(FQ$9="×",FQ$110="×"),"×",IF(SUMIFS(OFFSET(データ_研究棟施設!$M$5:$M$1048576,0,ROUND(FQ$8*24,1)),データ_研究棟施設!$J$5:$J$1048576,OFFSET($G$9,ROW()-ROW($N$9),FQ$6-$D$4))&gt;=50,IF(SUMIFS(OFFSET(データ_研究棟施設!$M$5:$M$1048576,0,ROUND(FQ$8*24,1)),データ_研究棟施設!$J$5:$J$1048576,OFFSET($G$9,ROW()-ROW($N$9),FQ$6-$D$4))&gt;=100*$E90,"×","△"),IF(OR(FQ$8&lt;9/24,FQ$8&gt;=17/24,FQ$110="△"),"△","〇")))</f>
        <v>×</v>
      </c>
      <c r="FR90" s="29" t="str">
        <f ca="1">IF(OR(FR$9="×",FR$110="×"),"×",IF(SUMIFS(OFFSET(データ_研究棟施設!$M$5:$M$1048576,0,ROUND(FR$8*24,1)),データ_研究棟施設!$J$5:$J$1048576,OFFSET($G$9,ROW()-ROW($N$9),FR$6-$D$4))&gt;=50,IF(SUMIFS(OFFSET(データ_研究棟施設!$M$5:$M$1048576,0,ROUND(FR$8*24,1)),データ_研究棟施設!$J$5:$J$1048576,OFFSET($G$9,ROW()-ROW($N$9),FR$6-$D$4))&gt;=100*$E90,"×","△"),IF(OR(FR$8&lt;9/24,FR$8&gt;=17/24,FR$110="△"),"△","〇")))</f>
        <v>×</v>
      </c>
      <c r="FS90" s="28" t="str">
        <f ca="1">IF(OR(FS$9="×",FS$110="×"),"×",IF(SUMIFS(OFFSET(データ_研究棟施設!$M$5:$M$1048576,0,ROUND(FS$8*24,1)),データ_研究棟施設!$J$5:$J$1048576,OFFSET($G$9,ROW()-ROW($N$9),FS$6-$D$4))&gt;=50,IF(SUMIFS(OFFSET(データ_研究棟施設!$M$5:$M$1048576,0,ROUND(FS$8*24,1)),データ_研究棟施設!$J$5:$J$1048576,OFFSET($G$9,ROW()-ROW($N$9),FS$6-$D$4))&gt;=100*$E90,"×","△"),IF(OR(FS$8&lt;9/24,FS$8&gt;=17/24,FS$110="△"),"△","〇")))</f>
        <v>×</v>
      </c>
      <c r="FT90" s="29" t="str">
        <f ca="1">IF(OR(FT$9="×",FT$110="×"),"×",IF(SUMIFS(OFFSET(データ_研究棟施設!$M$5:$M$1048576,0,ROUND(FT$8*24,1)),データ_研究棟施設!$J$5:$J$1048576,OFFSET($G$9,ROW()-ROW($N$9),FT$6-$D$4))&gt;=50,IF(SUMIFS(OFFSET(データ_研究棟施設!$M$5:$M$1048576,0,ROUND(FT$8*24,1)),データ_研究棟施設!$J$5:$J$1048576,OFFSET($G$9,ROW()-ROW($N$9),FT$6-$D$4))&gt;=100*$E90,"×","△"),IF(OR(FT$8&lt;9/24,FT$8&gt;=17/24,FT$110="△"),"△","〇")))</f>
        <v>×</v>
      </c>
      <c r="FU90" s="29" t="str">
        <f ca="1">IF(OR(FU$9="×",FU$110="×"),"×",IF(SUMIFS(OFFSET(データ_研究棟施設!$M$5:$M$1048576,0,ROUND(FU$8*24,1)),データ_研究棟施設!$J$5:$J$1048576,OFFSET($G$9,ROW()-ROW($N$9),FU$6-$D$4))&gt;=50,IF(SUMIFS(OFFSET(データ_研究棟施設!$M$5:$M$1048576,0,ROUND(FU$8*24,1)),データ_研究棟施設!$J$5:$J$1048576,OFFSET($G$9,ROW()-ROW($N$9),FU$6-$D$4))&gt;=100*$E90,"×","△"),IF(OR(FU$8&lt;9/24,FU$8&gt;=17/24,FU$110="△"),"△","〇")))</f>
        <v>×</v>
      </c>
      <c r="FV90" s="30" t="str">
        <f ca="1">IF(OR(FV$9="×",FV$110="×"),"×",IF(SUMIFS(OFFSET(データ_研究棟施設!$M$5:$M$1048576,0,ROUND(FV$8*24,1)),データ_研究棟施設!$J$5:$J$1048576,OFFSET($G$9,ROW()-ROW($N$9),FV$6-$D$4))&gt;=50,IF(SUMIFS(OFFSET(データ_研究棟施設!$M$5:$M$1048576,0,ROUND(FV$8*24,1)),データ_研究棟施設!$J$5:$J$1048576,OFFSET($G$9,ROW()-ROW($N$9),FV$6-$D$4))&gt;=100*$E90,"×","△"),IF(OR(FV$8&lt;9/24,FV$8&gt;=17/24,FV$110="△"),"△","〇")))</f>
        <v>×</v>
      </c>
      <c r="FW90" s="29" t="str">
        <f ca="1">IF(OR(FW$9="×",FW$110="×"),"×",IF(SUMIFS(OFFSET(データ_研究棟施設!$M$5:$M$1048576,0,ROUND(FW$8*24,1)),データ_研究棟施設!$J$5:$J$1048576,OFFSET($G$9,ROW()-ROW($N$9),FW$6-$D$4))&gt;=50,IF(SUMIFS(OFFSET(データ_研究棟施設!$M$5:$M$1048576,0,ROUND(FW$8*24,1)),データ_研究棟施設!$J$5:$J$1048576,OFFSET($G$9,ROW()-ROW($N$9),FW$6-$D$4))&gt;=100*$E90,"×","△"),IF(OR(FW$8&lt;9/24,FW$8&gt;=17/24,FW$110="△"),"△","〇")))</f>
        <v>×</v>
      </c>
      <c r="FX90" s="29" t="str">
        <f ca="1">IF(OR(FX$9="×",FX$110="×"),"×",IF(SUMIFS(OFFSET(データ_研究棟施設!$M$5:$M$1048576,0,ROUND(FX$8*24,1)),データ_研究棟施設!$J$5:$J$1048576,OFFSET($G$9,ROW()-ROW($N$9),FX$6-$D$4))&gt;=50,IF(SUMIFS(OFFSET(データ_研究棟施設!$M$5:$M$1048576,0,ROUND(FX$8*24,1)),データ_研究棟施設!$J$5:$J$1048576,OFFSET($G$9,ROW()-ROW($N$9),FX$6-$D$4))&gt;=100*$E90,"×","△"),IF(OR(FX$8&lt;9/24,FX$8&gt;=17/24,FX$110="△"),"△","〇")))</f>
        <v>×</v>
      </c>
      <c r="FY90" s="37" t="str">
        <f ca="1">IF(OR(FY$9="×",FY$110="×"),"×",IF(SUMIFS(OFFSET(データ_研究棟施設!$M$5:$M$1048576,0,ROUND(FY$8*24,1)),データ_研究棟施設!$J$5:$J$1048576,OFFSET($G$9,ROW()-ROW($N$9),FY$6-$D$4))&gt;=50,IF(SUMIFS(OFFSET(データ_研究棟施設!$M$5:$M$1048576,0,ROUND(FY$8*24,1)),データ_研究棟施設!$J$5:$J$1048576,OFFSET($G$9,ROW()-ROW($N$9),FY$6-$D$4))&gt;=100*$E90,"×","△"),IF(OR(FY$8&lt;9/24,FY$8&gt;=17/24,FY$110="△"),"△","〇")))</f>
        <v>×</v>
      </c>
    </row>
    <row r="91" spans="1:181">
      <c r="A91" s="17"/>
      <c r="B91" s="81" t="s">
        <v>285</v>
      </c>
      <c r="C91" s="82"/>
      <c r="D91" s="11" t="s">
        <v>257</v>
      </c>
      <c r="E91" s="10" t="str">
        <f>INDEX(施設情報!$D$1:$D$1000,MATCH(D91,施設情報!$C$1:$C$1000,0))</f>
        <v>2</v>
      </c>
      <c r="F91" s="11" t="s">
        <v>275</v>
      </c>
      <c r="G91" s="8" t="str">
        <f t="shared" si="29"/>
        <v>111-46391</v>
      </c>
      <c r="H91" s="10" t="str">
        <f t="shared" si="30"/>
        <v>111-46392</v>
      </c>
      <c r="I91" s="10" t="str">
        <f t="shared" si="31"/>
        <v>111-46393</v>
      </c>
      <c r="J91" s="10" t="str">
        <f t="shared" si="32"/>
        <v>111-46394</v>
      </c>
      <c r="K91" s="10" t="str">
        <f t="shared" si="33"/>
        <v>111-46395</v>
      </c>
      <c r="L91" s="10" t="str">
        <f t="shared" si="34"/>
        <v>111-46396</v>
      </c>
      <c r="M91" s="10" t="str">
        <f t="shared" si="35"/>
        <v>111-46397</v>
      </c>
      <c r="N91" s="36" t="str">
        <f ca="1">IF(OR(N$9="×",N$110="×"),"×",IF(SUMIFS(OFFSET(データ_研究棟施設!$M$5:$M$1048576,0,ROUND(N$8*24,1)),データ_研究棟施設!$J$5:$J$1048576,OFFSET($G$9,ROW()-ROW($N$9),N$6-$D$4))&gt;=50,IF(SUMIFS(OFFSET(データ_研究棟施設!$M$5:$M$1048576,0,ROUND(N$8*24,1)),データ_研究棟施設!$J$5:$J$1048576,OFFSET($G$9,ROW()-ROW($N$9),N$6-$D$4))&gt;=100*$E91,"×","△"),IF(OR(N$8&lt;9/24,N$8&gt;=17/24,N$110="△"),"△","〇")))</f>
        <v>△</v>
      </c>
      <c r="O91" s="29" t="str">
        <f ca="1">IF(OR(O$9="×",O$110="×"),"×",IF(SUMIFS(OFFSET(データ_研究棟施設!$M$5:$M$1048576,0,ROUND(O$8*24,1)),データ_研究棟施設!$J$5:$J$1048576,OFFSET($G$9,ROW()-ROW($N$9),O$6-$D$4))&gt;=50,IF(SUMIFS(OFFSET(データ_研究棟施設!$M$5:$M$1048576,0,ROUND(O$8*24,1)),データ_研究棟施設!$J$5:$J$1048576,OFFSET($G$9,ROW()-ROW($N$9),O$6-$D$4))&gt;=100*$E91,"×","△"),IF(OR(O$8&lt;9/24,O$8&gt;=17/24,O$110="△"),"△","〇")))</f>
        <v>△</v>
      </c>
      <c r="P91" s="29" t="str">
        <f ca="1">IF(OR(P$9="×",P$110="×"),"×",IF(SUMIFS(OFFSET(データ_研究棟施設!$M$5:$M$1048576,0,ROUND(P$8*24,1)),データ_研究棟施設!$J$5:$J$1048576,OFFSET($G$9,ROW()-ROW($N$9),P$6-$D$4))&gt;=50,IF(SUMIFS(OFFSET(データ_研究棟施設!$M$5:$M$1048576,0,ROUND(P$8*24,1)),データ_研究棟施設!$J$5:$J$1048576,OFFSET($G$9,ROW()-ROW($N$9),P$6-$D$4))&gt;=100*$E91,"×","△"),IF(OR(P$8&lt;9/24,P$8&gt;=17/24,P$110="△"),"△","〇")))</f>
        <v>△</v>
      </c>
      <c r="Q91" s="29" t="str">
        <f ca="1">IF(OR(Q$9="×",Q$110="×"),"×",IF(SUMIFS(OFFSET(データ_研究棟施設!$M$5:$M$1048576,0,ROUND(Q$8*24,1)),データ_研究棟施設!$J$5:$J$1048576,OFFSET($G$9,ROW()-ROW($N$9),Q$6-$D$4))&gt;=50,IF(SUMIFS(OFFSET(データ_研究棟施設!$M$5:$M$1048576,0,ROUND(Q$8*24,1)),データ_研究棟施設!$J$5:$J$1048576,OFFSET($G$9,ROW()-ROW($N$9),Q$6-$D$4))&gt;=100*$E91,"×","△"),IF(OR(Q$8&lt;9/24,Q$8&gt;=17/24,Q$110="△"),"△","〇")))</f>
        <v>△</v>
      </c>
      <c r="R91" s="29" t="str">
        <f ca="1">IF(OR(R$9="×",R$110="×"),"×",IF(SUMIFS(OFFSET(データ_研究棟施設!$M$5:$M$1048576,0,ROUND(R$8*24,1)),データ_研究棟施設!$J$5:$J$1048576,OFFSET($G$9,ROW()-ROW($N$9),R$6-$D$4))&gt;=50,IF(SUMIFS(OFFSET(データ_研究棟施設!$M$5:$M$1048576,0,ROUND(R$8*24,1)),データ_研究棟施設!$J$5:$J$1048576,OFFSET($G$9,ROW()-ROW($N$9),R$6-$D$4))&gt;=100*$E91,"×","△"),IF(OR(R$8&lt;9/24,R$8&gt;=17/24,R$110="△"),"△","〇")))</f>
        <v>△</v>
      </c>
      <c r="S91" s="29" t="str">
        <f ca="1">IF(OR(S$9="×",S$110="×"),"×",IF(SUMIFS(OFFSET(データ_研究棟施設!$M$5:$M$1048576,0,ROUND(S$8*24,1)),データ_研究棟施設!$J$5:$J$1048576,OFFSET($G$9,ROW()-ROW($N$9),S$6-$D$4))&gt;=50,IF(SUMIFS(OFFSET(データ_研究棟施設!$M$5:$M$1048576,0,ROUND(S$8*24,1)),データ_研究棟施設!$J$5:$J$1048576,OFFSET($G$9,ROW()-ROW($N$9),S$6-$D$4))&gt;=100*$E91,"×","△"),IF(OR(S$8&lt;9/24,S$8&gt;=17/24,S$110="△"),"△","〇")))</f>
        <v>△</v>
      </c>
      <c r="T91" s="29" t="str">
        <f ca="1">IF(OR(T$9="×",T$110="×"),"×",IF(SUMIFS(OFFSET(データ_研究棟施設!$M$5:$M$1048576,0,ROUND(T$8*24,1)),データ_研究棟施設!$J$5:$J$1048576,OFFSET($G$9,ROW()-ROW($N$9),T$6-$D$4))&gt;=50,IF(SUMIFS(OFFSET(データ_研究棟施設!$M$5:$M$1048576,0,ROUND(T$8*24,1)),データ_研究棟施設!$J$5:$J$1048576,OFFSET($G$9,ROW()-ROW($N$9),T$6-$D$4))&gt;=100*$E91,"×","△"),IF(OR(T$8&lt;9/24,T$8&gt;=17/24,T$110="△"),"△","〇")))</f>
        <v>△</v>
      </c>
      <c r="U91" s="29" t="str">
        <f ca="1">IF(OR(U$9="×",U$110="×"),"×",IF(SUMIFS(OFFSET(データ_研究棟施設!$M$5:$M$1048576,0,ROUND(U$8*24,1)),データ_研究棟施設!$J$5:$J$1048576,OFFSET($G$9,ROW()-ROW($N$9),U$6-$D$4))&gt;=50,IF(SUMIFS(OFFSET(データ_研究棟施設!$M$5:$M$1048576,0,ROUND(U$8*24,1)),データ_研究棟施設!$J$5:$J$1048576,OFFSET($G$9,ROW()-ROW($N$9),U$6-$D$4))&gt;=100*$E91,"×","△"),IF(OR(U$8&lt;9/24,U$8&gt;=17/24,U$110="△"),"△","〇")))</f>
        <v>×</v>
      </c>
      <c r="V91" s="29" t="str">
        <f ca="1">IF(OR(V$9="×",V$110="×"),"×",IF(SUMIFS(OFFSET(データ_研究棟施設!$M$5:$M$1048576,0,ROUND(V$8*24,1)),データ_研究棟施設!$J$5:$J$1048576,OFFSET($G$9,ROW()-ROW($N$9),V$6-$D$4))&gt;=50,IF(SUMIFS(OFFSET(データ_研究棟施設!$M$5:$M$1048576,0,ROUND(V$8*24,1)),データ_研究棟施設!$J$5:$J$1048576,OFFSET($G$9,ROW()-ROW($N$9),V$6-$D$4))&gt;=100*$E91,"×","△"),IF(OR(V$8&lt;9/24,V$8&gt;=17/24,V$110="△"),"△","〇")))</f>
        <v>×</v>
      </c>
      <c r="W91" s="28" t="str">
        <f ca="1">IF(OR(W$9="×",W$110="×"),"×",IF(SUMIFS(OFFSET(データ_研究棟施設!$M$5:$M$1048576,0,ROUND(W$8*24,1)),データ_研究棟施設!$J$5:$J$1048576,OFFSET($G$9,ROW()-ROW($N$9),W$6-$D$4))&gt;=50,IF(SUMIFS(OFFSET(データ_研究棟施設!$M$5:$M$1048576,0,ROUND(W$8*24,1)),データ_研究棟施設!$J$5:$J$1048576,OFFSET($G$9,ROW()-ROW($N$9),W$6-$D$4))&gt;=100*$E91,"×","△"),IF(OR(W$8&lt;9/24,W$8&gt;=17/24,W$110="△"),"△","〇")))</f>
        <v>×</v>
      </c>
      <c r="X91" s="29" t="str">
        <f ca="1">IF(OR(X$9="×",X$110="×"),"×",IF(SUMIFS(OFFSET(データ_研究棟施設!$M$5:$M$1048576,0,ROUND(X$8*24,1)),データ_研究棟施設!$J$5:$J$1048576,OFFSET($G$9,ROW()-ROW($N$9),X$6-$D$4))&gt;=50,IF(SUMIFS(OFFSET(データ_研究棟施設!$M$5:$M$1048576,0,ROUND(X$8*24,1)),データ_研究棟施設!$J$5:$J$1048576,OFFSET($G$9,ROW()-ROW($N$9),X$6-$D$4))&gt;=100*$E91,"×","△"),IF(OR(X$8&lt;9/24,X$8&gt;=17/24,X$110="△"),"△","〇")))</f>
        <v>×</v>
      </c>
      <c r="Y91" s="29" t="str">
        <f ca="1">IF(OR(Y$9="×",Y$110="×"),"×",IF(SUMIFS(OFFSET(データ_研究棟施設!$M$5:$M$1048576,0,ROUND(Y$8*24,1)),データ_研究棟施設!$J$5:$J$1048576,OFFSET($G$9,ROW()-ROW($N$9),Y$6-$D$4))&gt;=50,IF(SUMIFS(OFFSET(データ_研究棟施設!$M$5:$M$1048576,0,ROUND(Y$8*24,1)),データ_研究棟施設!$J$5:$J$1048576,OFFSET($G$9,ROW()-ROW($N$9),Y$6-$D$4))&gt;=100*$E91,"×","△"),IF(OR(Y$8&lt;9/24,Y$8&gt;=17/24,Y$110="△"),"△","〇")))</f>
        <v>×</v>
      </c>
      <c r="Z91" s="30" t="str">
        <f ca="1">IF(OR(Z$9="×",Z$110="×"),"×",IF(SUMIFS(OFFSET(データ_研究棟施設!$M$5:$M$1048576,0,ROUND(Z$8*24,1)),データ_研究棟施設!$J$5:$J$1048576,OFFSET($G$9,ROW()-ROW($N$9),Z$6-$D$4))&gt;=50,IF(SUMIFS(OFFSET(データ_研究棟施設!$M$5:$M$1048576,0,ROUND(Z$8*24,1)),データ_研究棟施設!$J$5:$J$1048576,OFFSET($G$9,ROW()-ROW($N$9),Z$6-$D$4))&gt;=100*$E91,"×","△"),IF(OR(Z$8&lt;9/24,Z$8&gt;=17/24,Z$110="△"),"△","〇")))</f>
        <v>×</v>
      </c>
      <c r="AA91" s="29" t="str">
        <f ca="1">IF(OR(AA$9="×",AA$110="×"),"×",IF(SUMIFS(OFFSET(データ_研究棟施設!$M$5:$M$1048576,0,ROUND(AA$8*24,1)),データ_研究棟施設!$J$5:$J$1048576,OFFSET($G$9,ROW()-ROW($N$9),AA$6-$D$4))&gt;=50,IF(SUMIFS(OFFSET(データ_研究棟施設!$M$5:$M$1048576,0,ROUND(AA$8*24,1)),データ_研究棟施設!$J$5:$J$1048576,OFFSET($G$9,ROW()-ROW($N$9),AA$6-$D$4))&gt;=100*$E91,"×","△"),IF(OR(AA$8&lt;9/24,AA$8&gt;=17/24,AA$110="△"),"△","〇")))</f>
        <v>×</v>
      </c>
      <c r="AB91" s="29" t="str">
        <f ca="1">IF(OR(AB$9="×",AB$110="×"),"×",IF(SUMIFS(OFFSET(データ_研究棟施設!$M$5:$M$1048576,0,ROUND(AB$8*24,1)),データ_研究棟施設!$J$5:$J$1048576,OFFSET($G$9,ROW()-ROW($N$9),AB$6-$D$4))&gt;=50,IF(SUMIFS(OFFSET(データ_研究棟施設!$M$5:$M$1048576,0,ROUND(AB$8*24,1)),データ_研究棟施設!$J$5:$J$1048576,OFFSET($G$9,ROW()-ROW($N$9),AB$6-$D$4))&gt;=100*$E91,"×","△"),IF(OR(AB$8&lt;9/24,AB$8&gt;=17/24,AB$110="△"),"△","〇")))</f>
        <v>×</v>
      </c>
      <c r="AC91" s="29" t="str">
        <f ca="1">IF(OR(AC$9="×",AC$110="×"),"×",IF(SUMIFS(OFFSET(データ_研究棟施設!$M$5:$M$1048576,0,ROUND(AC$8*24,1)),データ_研究棟施設!$J$5:$J$1048576,OFFSET($G$9,ROW()-ROW($N$9),AC$6-$D$4))&gt;=50,IF(SUMIFS(OFFSET(データ_研究棟施設!$M$5:$M$1048576,0,ROUND(AC$8*24,1)),データ_研究棟施設!$J$5:$J$1048576,OFFSET($G$9,ROW()-ROW($N$9),AC$6-$D$4))&gt;=100*$E91,"×","△"),IF(OR(AC$8&lt;9/24,AC$8&gt;=17/24,AC$110="△"),"△","〇")))</f>
        <v>×</v>
      </c>
      <c r="AD91" s="29" t="str">
        <f ca="1">IF(OR(AD$9="×",AD$110="×"),"×",IF(SUMIFS(OFFSET(データ_研究棟施設!$M$5:$M$1048576,0,ROUND(AD$8*24,1)),データ_研究棟施設!$J$5:$J$1048576,OFFSET($G$9,ROW()-ROW($N$9),AD$6-$D$4))&gt;=50,IF(SUMIFS(OFFSET(データ_研究棟施設!$M$5:$M$1048576,0,ROUND(AD$8*24,1)),データ_研究棟施設!$J$5:$J$1048576,OFFSET($G$9,ROW()-ROW($N$9),AD$6-$D$4))&gt;=100*$E91,"×","△"),IF(OR(AD$8&lt;9/24,AD$8&gt;=17/24,AD$110="△"),"△","〇")))</f>
        <v>×</v>
      </c>
      <c r="AE91" s="28" t="str">
        <f ca="1">IF(OR(AE$9="×",AE$110="×"),"×",IF(SUMIFS(OFFSET(データ_研究棟施設!$M$5:$M$1048576,0,ROUND(AE$8*24,1)),データ_研究棟施設!$J$5:$J$1048576,OFFSET($G$9,ROW()-ROW($N$9),AE$6-$D$4))&gt;=50,IF(SUMIFS(OFFSET(データ_研究棟施設!$M$5:$M$1048576,0,ROUND(AE$8*24,1)),データ_研究棟施設!$J$5:$J$1048576,OFFSET($G$9,ROW()-ROW($N$9),AE$6-$D$4))&gt;=100*$E91,"×","△"),IF(OR(AE$8&lt;9/24,AE$8&gt;=17/24,AE$110="△"),"△","〇")))</f>
        <v>×</v>
      </c>
      <c r="AF91" s="29" t="str">
        <f ca="1">IF(OR(AF$9="×",AF$110="×"),"×",IF(SUMIFS(OFFSET(データ_研究棟施設!$M$5:$M$1048576,0,ROUND(AF$8*24,1)),データ_研究棟施設!$J$5:$J$1048576,OFFSET($G$9,ROW()-ROW($N$9),AF$6-$D$4))&gt;=50,IF(SUMIFS(OFFSET(データ_研究棟施設!$M$5:$M$1048576,0,ROUND(AF$8*24,1)),データ_研究棟施設!$J$5:$J$1048576,OFFSET($G$9,ROW()-ROW($N$9),AF$6-$D$4))&gt;=100*$E91,"×","△"),IF(OR(AF$8&lt;9/24,AF$8&gt;=17/24,AF$110="△"),"△","〇")))</f>
        <v>×</v>
      </c>
      <c r="AG91" s="29" t="str">
        <f ca="1">IF(OR(AG$9="×",AG$110="×"),"×",IF(SUMIFS(OFFSET(データ_研究棟施設!$M$5:$M$1048576,0,ROUND(AG$8*24,1)),データ_研究棟施設!$J$5:$J$1048576,OFFSET($G$9,ROW()-ROW($N$9),AG$6-$D$4))&gt;=50,IF(SUMIFS(OFFSET(データ_研究棟施設!$M$5:$M$1048576,0,ROUND(AG$8*24,1)),データ_研究棟施設!$J$5:$J$1048576,OFFSET($G$9,ROW()-ROW($N$9),AG$6-$D$4))&gt;=100*$E91,"×","△"),IF(OR(AG$8&lt;9/24,AG$8&gt;=17/24,AG$110="△"),"△","〇")))</f>
        <v>×</v>
      </c>
      <c r="AH91" s="30" t="str">
        <f ca="1">IF(OR(AH$9="×",AH$110="×"),"×",IF(SUMIFS(OFFSET(データ_研究棟施設!$M$5:$M$1048576,0,ROUND(AH$8*24,1)),データ_研究棟施設!$J$5:$J$1048576,OFFSET($G$9,ROW()-ROW($N$9),AH$6-$D$4))&gt;=50,IF(SUMIFS(OFFSET(データ_研究棟施設!$M$5:$M$1048576,0,ROUND(AH$8*24,1)),データ_研究棟施設!$J$5:$J$1048576,OFFSET($G$9,ROW()-ROW($N$9),AH$6-$D$4))&gt;=100*$E91,"×","△"),IF(OR(AH$8&lt;9/24,AH$8&gt;=17/24,AH$110="△"),"△","〇")))</f>
        <v>×</v>
      </c>
      <c r="AI91" s="29" t="str">
        <f ca="1">IF(OR(AI$9="×",AI$110="×"),"×",IF(SUMIFS(OFFSET(データ_研究棟施設!$M$5:$M$1048576,0,ROUND(AI$8*24,1)),データ_研究棟施設!$J$5:$J$1048576,OFFSET($G$9,ROW()-ROW($N$9),AI$6-$D$4))&gt;=50,IF(SUMIFS(OFFSET(データ_研究棟施設!$M$5:$M$1048576,0,ROUND(AI$8*24,1)),データ_研究棟施設!$J$5:$J$1048576,OFFSET($G$9,ROW()-ROW($N$9),AI$6-$D$4))&gt;=100*$E91,"×","△"),IF(OR(AI$8&lt;9/24,AI$8&gt;=17/24,AI$110="△"),"△","〇")))</f>
        <v>△</v>
      </c>
      <c r="AJ91" s="29" t="str">
        <f ca="1">IF(OR(AJ$9="×",AJ$110="×"),"×",IF(SUMIFS(OFFSET(データ_研究棟施設!$M$5:$M$1048576,0,ROUND(AJ$8*24,1)),データ_研究棟施設!$J$5:$J$1048576,OFFSET($G$9,ROW()-ROW($N$9),AJ$6-$D$4))&gt;=50,IF(SUMIFS(OFFSET(データ_研究棟施設!$M$5:$M$1048576,0,ROUND(AJ$8*24,1)),データ_研究棟施設!$J$5:$J$1048576,OFFSET($G$9,ROW()-ROW($N$9),AJ$6-$D$4))&gt;=100*$E91,"×","△"),IF(OR(AJ$8&lt;9/24,AJ$8&gt;=17/24,AJ$110="△"),"△","〇")))</f>
        <v>△</v>
      </c>
      <c r="AK91" s="37" t="str">
        <f ca="1">IF(OR(AK$9="×",AK$110="×"),"×",IF(SUMIFS(OFFSET(データ_研究棟施設!$M$5:$M$1048576,0,ROUND(AK$8*24,1)),データ_研究棟施設!$J$5:$J$1048576,OFFSET($G$9,ROW()-ROW($N$9),AK$6-$D$4))&gt;=50,IF(SUMIFS(OFFSET(データ_研究棟施設!$M$5:$M$1048576,0,ROUND(AK$8*24,1)),データ_研究棟施設!$J$5:$J$1048576,OFFSET($G$9,ROW()-ROW($N$9),AK$6-$D$4))&gt;=100*$E91,"×","△"),IF(OR(AK$8&lt;9/24,AK$8&gt;=17/24,AK$110="△"),"△","〇")))</f>
        <v>△</v>
      </c>
      <c r="AL91" s="36" t="str">
        <f ca="1">IF(OR(AL$9="×",AL$110="×"),"×",IF(SUMIFS(OFFSET(データ_研究棟施設!$M$5:$M$1048576,0,ROUND(AL$8*24,1)),データ_研究棟施設!$J$5:$J$1048576,OFFSET($G$9,ROW()-ROW($N$9),AL$6-$D$4))&gt;=50,IF(SUMIFS(OFFSET(データ_研究棟施設!$M$5:$M$1048576,0,ROUND(AL$8*24,1)),データ_研究棟施設!$J$5:$J$1048576,OFFSET($G$9,ROW()-ROW($N$9),AL$6-$D$4))&gt;=100*$E91,"×","△"),IF(OR(AL$8&lt;9/24,AL$8&gt;=17/24,AL$110="△"),"△","〇")))</f>
        <v>△</v>
      </c>
      <c r="AM91" s="29" t="str">
        <f ca="1">IF(OR(AM$9="×",AM$110="×"),"×",IF(SUMIFS(OFFSET(データ_研究棟施設!$M$5:$M$1048576,0,ROUND(AM$8*24,1)),データ_研究棟施設!$J$5:$J$1048576,OFFSET($G$9,ROW()-ROW($N$9),AM$6-$D$4))&gt;=50,IF(SUMIFS(OFFSET(データ_研究棟施設!$M$5:$M$1048576,0,ROUND(AM$8*24,1)),データ_研究棟施設!$J$5:$J$1048576,OFFSET($G$9,ROW()-ROW($N$9),AM$6-$D$4))&gt;=100*$E91,"×","△"),IF(OR(AM$8&lt;9/24,AM$8&gt;=17/24,AM$110="△"),"△","〇")))</f>
        <v>△</v>
      </c>
      <c r="AN91" s="29" t="str">
        <f ca="1">IF(OR(AN$9="×",AN$110="×"),"×",IF(SUMIFS(OFFSET(データ_研究棟施設!$M$5:$M$1048576,0,ROUND(AN$8*24,1)),データ_研究棟施設!$J$5:$J$1048576,OFFSET($G$9,ROW()-ROW($N$9),AN$6-$D$4))&gt;=50,IF(SUMIFS(OFFSET(データ_研究棟施設!$M$5:$M$1048576,0,ROUND(AN$8*24,1)),データ_研究棟施設!$J$5:$J$1048576,OFFSET($G$9,ROW()-ROW($N$9),AN$6-$D$4))&gt;=100*$E91,"×","△"),IF(OR(AN$8&lt;9/24,AN$8&gt;=17/24,AN$110="△"),"△","〇")))</f>
        <v>△</v>
      </c>
      <c r="AO91" s="29" t="str">
        <f ca="1">IF(OR(AO$9="×",AO$110="×"),"×",IF(SUMIFS(OFFSET(データ_研究棟施設!$M$5:$M$1048576,0,ROUND(AO$8*24,1)),データ_研究棟施設!$J$5:$J$1048576,OFFSET($G$9,ROW()-ROW($N$9),AO$6-$D$4))&gt;=50,IF(SUMIFS(OFFSET(データ_研究棟施設!$M$5:$M$1048576,0,ROUND(AO$8*24,1)),データ_研究棟施設!$J$5:$J$1048576,OFFSET($G$9,ROW()-ROW($N$9),AO$6-$D$4))&gt;=100*$E91,"×","△"),IF(OR(AO$8&lt;9/24,AO$8&gt;=17/24,AO$110="△"),"△","〇")))</f>
        <v>△</v>
      </c>
      <c r="AP91" s="29" t="str">
        <f ca="1">IF(OR(AP$9="×",AP$110="×"),"×",IF(SUMIFS(OFFSET(データ_研究棟施設!$M$5:$M$1048576,0,ROUND(AP$8*24,1)),データ_研究棟施設!$J$5:$J$1048576,OFFSET($G$9,ROW()-ROW($N$9),AP$6-$D$4))&gt;=50,IF(SUMIFS(OFFSET(データ_研究棟施設!$M$5:$M$1048576,0,ROUND(AP$8*24,1)),データ_研究棟施設!$J$5:$J$1048576,OFFSET($G$9,ROW()-ROW($N$9),AP$6-$D$4))&gt;=100*$E91,"×","△"),IF(OR(AP$8&lt;9/24,AP$8&gt;=17/24,AP$110="△"),"△","〇")))</f>
        <v>△</v>
      </c>
      <c r="AQ91" s="29" t="str">
        <f ca="1">IF(OR(AQ$9="×",AQ$110="×"),"×",IF(SUMIFS(OFFSET(データ_研究棟施設!$M$5:$M$1048576,0,ROUND(AQ$8*24,1)),データ_研究棟施設!$J$5:$J$1048576,OFFSET($G$9,ROW()-ROW($N$9),AQ$6-$D$4))&gt;=50,IF(SUMIFS(OFFSET(データ_研究棟施設!$M$5:$M$1048576,0,ROUND(AQ$8*24,1)),データ_研究棟施設!$J$5:$J$1048576,OFFSET($G$9,ROW()-ROW($N$9),AQ$6-$D$4))&gt;=100*$E91,"×","△"),IF(OR(AQ$8&lt;9/24,AQ$8&gt;=17/24,AQ$110="△"),"△","〇")))</f>
        <v>△</v>
      </c>
      <c r="AR91" s="29" t="str">
        <f ca="1">IF(OR(AR$9="×",AR$110="×"),"×",IF(SUMIFS(OFFSET(データ_研究棟施設!$M$5:$M$1048576,0,ROUND(AR$8*24,1)),データ_研究棟施設!$J$5:$J$1048576,OFFSET($G$9,ROW()-ROW($N$9),AR$6-$D$4))&gt;=50,IF(SUMIFS(OFFSET(データ_研究棟施設!$M$5:$M$1048576,0,ROUND(AR$8*24,1)),データ_研究棟施設!$J$5:$J$1048576,OFFSET($G$9,ROW()-ROW($N$9),AR$6-$D$4))&gt;=100*$E91,"×","△"),IF(OR(AR$8&lt;9/24,AR$8&gt;=17/24,AR$110="△"),"△","〇")))</f>
        <v>△</v>
      </c>
      <c r="AS91" s="29" t="str">
        <f ca="1">IF(OR(AS$9="×",AS$110="×"),"×",IF(SUMIFS(OFFSET(データ_研究棟施設!$M$5:$M$1048576,0,ROUND(AS$8*24,1)),データ_研究棟施設!$J$5:$J$1048576,OFFSET($G$9,ROW()-ROW($N$9),AS$6-$D$4))&gt;=50,IF(SUMIFS(OFFSET(データ_研究棟施設!$M$5:$M$1048576,0,ROUND(AS$8*24,1)),データ_研究棟施設!$J$5:$J$1048576,OFFSET($G$9,ROW()-ROW($N$9),AS$6-$D$4))&gt;=100*$E91,"×","△"),IF(OR(AS$8&lt;9/24,AS$8&gt;=17/24,AS$110="△"),"△","〇")))</f>
        <v>×</v>
      </c>
      <c r="AT91" s="29" t="str">
        <f ca="1">IF(OR(AT$9="×",AT$110="×"),"×",IF(SUMIFS(OFFSET(データ_研究棟施設!$M$5:$M$1048576,0,ROUND(AT$8*24,1)),データ_研究棟施設!$J$5:$J$1048576,OFFSET($G$9,ROW()-ROW($N$9),AT$6-$D$4))&gt;=50,IF(SUMIFS(OFFSET(データ_研究棟施設!$M$5:$M$1048576,0,ROUND(AT$8*24,1)),データ_研究棟施設!$J$5:$J$1048576,OFFSET($G$9,ROW()-ROW($N$9),AT$6-$D$4))&gt;=100*$E91,"×","△"),IF(OR(AT$8&lt;9/24,AT$8&gt;=17/24,AT$110="△"),"△","〇")))</f>
        <v>×</v>
      </c>
      <c r="AU91" s="28" t="str">
        <f ca="1">IF(OR(AU$9="×",AU$110="×"),"×",IF(SUMIFS(OFFSET(データ_研究棟施設!$M$5:$M$1048576,0,ROUND(AU$8*24,1)),データ_研究棟施設!$J$5:$J$1048576,OFFSET($G$9,ROW()-ROW($N$9),AU$6-$D$4))&gt;=50,IF(SUMIFS(OFFSET(データ_研究棟施設!$M$5:$M$1048576,0,ROUND(AU$8*24,1)),データ_研究棟施設!$J$5:$J$1048576,OFFSET($G$9,ROW()-ROW($N$9),AU$6-$D$4))&gt;=100*$E91,"×","△"),IF(OR(AU$8&lt;9/24,AU$8&gt;=17/24,AU$110="△"),"△","〇")))</f>
        <v>×</v>
      </c>
      <c r="AV91" s="29" t="str">
        <f ca="1">IF(OR(AV$9="×",AV$110="×"),"×",IF(SUMIFS(OFFSET(データ_研究棟施設!$M$5:$M$1048576,0,ROUND(AV$8*24,1)),データ_研究棟施設!$J$5:$J$1048576,OFFSET($G$9,ROW()-ROW($N$9),AV$6-$D$4))&gt;=50,IF(SUMIFS(OFFSET(データ_研究棟施設!$M$5:$M$1048576,0,ROUND(AV$8*24,1)),データ_研究棟施設!$J$5:$J$1048576,OFFSET($G$9,ROW()-ROW($N$9),AV$6-$D$4))&gt;=100*$E91,"×","△"),IF(OR(AV$8&lt;9/24,AV$8&gt;=17/24,AV$110="△"),"△","〇")))</f>
        <v>×</v>
      </c>
      <c r="AW91" s="29" t="str">
        <f ca="1">IF(OR(AW$9="×",AW$110="×"),"×",IF(SUMIFS(OFFSET(データ_研究棟施設!$M$5:$M$1048576,0,ROUND(AW$8*24,1)),データ_研究棟施設!$J$5:$J$1048576,OFFSET($G$9,ROW()-ROW($N$9),AW$6-$D$4))&gt;=50,IF(SUMIFS(OFFSET(データ_研究棟施設!$M$5:$M$1048576,0,ROUND(AW$8*24,1)),データ_研究棟施設!$J$5:$J$1048576,OFFSET($G$9,ROW()-ROW($N$9),AW$6-$D$4))&gt;=100*$E91,"×","△"),IF(OR(AW$8&lt;9/24,AW$8&gt;=17/24,AW$110="△"),"△","〇")))</f>
        <v>×</v>
      </c>
      <c r="AX91" s="30" t="str">
        <f ca="1">IF(OR(AX$9="×",AX$110="×"),"×",IF(SUMIFS(OFFSET(データ_研究棟施設!$M$5:$M$1048576,0,ROUND(AX$8*24,1)),データ_研究棟施設!$J$5:$J$1048576,OFFSET($G$9,ROW()-ROW($N$9),AX$6-$D$4))&gt;=50,IF(SUMIFS(OFFSET(データ_研究棟施設!$M$5:$M$1048576,0,ROUND(AX$8*24,1)),データ_研究棟施設!$J$5:$J$1048576,OFFSET($G$9,ROW()-ROW($N$9),AX$6-$D$4))&gt;=100*$E91,"×","△"),IF(OR(AX$8&lt;9/24,AX$8&gt;=17/24,AX$110="△"),"△","〇")))</f>
        <v>×</v>
      </c>
      <c r="AY91" s="29" t="str">
        <f ca="1">IF(OR(AY$9="×",AY$110="×"),"×",IF(SUMIFS(OFFSET(データ_研究棟施設!$M$5:$M$1048576,0,ROUND(AY$8*24,1)),データ_研究棟施設!$J$5:$J$1048576,OFFSET($G$9,ROW()-ROW($N$9),AY$6-$D$4))&gt;=50,IF(SUMIFS(OFFSET(データ_研究棟施設!$M$5:$M$1048576,0,ROUND(AY$8*24,1)),データ_研究棟施設!$J$5:$J$1048576,OFFSET($G$9,ROW()-ROW($N$9),AY$6-$D$4))&gt;=100*$E91,"×","△"),IF(OR(AY$8&lt;9/24,AY$8&gt;=17/24,AY$110="△"),"△","〇")))</f>
        <v>×</v>
      </c>
      <c r="AZ91" s="29" t="str">
        <f ca="1">IF(OR(AZ$9="×",AZ$110="×"),"×",IF(SUMIFS(OFFSET(データ_研究棟施設!$M$5:$M$1048576,0,ROUND(AZ$8*24,1)),データ_研究棟施設!$J$5:$J$1048576,OFFSET($G$9,ROW()-ROW($N$9),AZ$6-$D$4))&gt;=50,IF(SUMIFS(OFFSET(データ_研究棟施設!$M$5:$M$1048576,0,ROUND(AZ$8*24,1)),データ_研究棟施設!$J$5:$J$1048576,OFFSET($G$9,ROW()-ROW($N$9),AZ$6-$D$4))&gt;=100*$E91,"×","△"),IF(OR(AZ$8&lt;9/24,AZ$8&gt;=17/24,AZ$110="△"),"△","〇")))</f>
        <v>×</v>
      </c>
      <c r="BA91" s="29" t="str">
        <f ca="1">IF(OR(BA$9="×",BA$110="×"),"×",IF(SUMIFS(OFFSET(データ_研究棟施設!$M$5:$M$1048576,0,ROUND(BA$8*24,1)),データ_研究棟施設!$J$5:$J$1048576,OFFSET($G$9,ROW()-ROW($N$9),BA$6-$D$4))&gt;=50,IF(SUMIFS(OFFSET(データ_研究棟施設!$M$5:$M$1048576,0,ROUND(BA$8*24,1)),データ_研究棟施設!$J$5:$J$1048576,OFFSET($G$9,ROW()-ROW($N$9),BA$6-$D$4))&gt;=100*$E91,"×","△"),IF(OR(BA$8&lt;9/24,BA$8&gt;=17/24,BA$110="△"),"△","〇")))</f>
        <v>×</v>
      </c>
      <c r="BB91" s="29" t="str">
        <f ca="1">IF(OR(BB$9="×",BB$110="×"),"×",IF(SUMIFS(OFFSET(データ_研究棟施設!$M$5:$M$1048576,0,ROUND(BB$8*24,1)),データ_研究棟施設!$J$5:$J$1048576,OFFSET($G$9,ROW()-ROW($N$9),BB$6-$D$4))&gt;=50,IF(SUMIFS(OFFSET(データ_研究棟施設!$M$5:$M$1048576,0,ROUND(BB$8*24,1)),データ_研究棟施設!$J$5:$J$1048576,OFFSET($G$9,ROW()-ROW($N$9),BB$6-$D$4))&gt;=100*$E91,"×","△"),IF(OR(BB$8&lt;9/24,BB$8&gt;=17/24,BB$110="△"),"△","〇")))</f>
        <v>×</v>
      </c>
      <c r="BC91" s="28" t="str">
        <f ca="1">IF(OR(BC$9="×",BC$110="×"),"×",IF(SUMIFS(OFFSET(データ_研究棟施設!$M$5:$M$1048576,0,ROUND(BC$8*24,1)),データ_研究棟施設!$J$5:$J$1048576,OFFSET($G$9,ROW()-ROW($N$9),BC$6-$D$4))&gt;=50,IF(SUMIFS(OFFSET(データ_研究棟施設!$M$5:$M$1048576,0,ROUND(BC$8*24,1)),データ_研究棟施設!$J$5:$J$1048576,OFFSET($G$9,ROW()-ROW($N$9),BC$6-$D$4))&gt;=100*$E91,"×","△"),IF(OR(BC$8&lt;9/24,BC$8&gt;=17/24,BC$110="△"),"△","〇")))</f>
        <v>×</v>
      </c>
      <c r="BD91" s="29" t="str">
        <f ca="1">IF(OR(BD$9="×",BD$110="×"),"×",IF(SUMIFS(OFFSET(データ_研究棟施設!$M$5:$M$1048576,0,ROUND(BD$8*24,1)),データ_研究棟施設!$J$5:$J$1048576,OFFSET($G$9,ROW()-ROW($N$9),BD$6-$D$4))&gt;=50,IF(SUMIFS(OFFSET(データ_研究棟施設!$M$5:$M$1048576,0,ROUND(BD$8*24,1)),データ_研究棟施設!$J$5:$J$1048576,OFFSET($G$9,ROW()-ROW($N$9),BD$6-$D$4))&gt;=100*$E91,"×","△"),IF(OR(BD$8&lt;9/24,BD$8&gt;=17/24,BD$110="△"),"△","〇")))</f>
        <v>×</v>
      </c>
      <c r="BE91" s="29" t="str">
        <f ca="1">IF(OR(BE$9="×",BE$110="×"),"×",IF(SUMIFS(OFFSET(データ_研究棟施設!$M$5:$M$1048576,0,ROUND(BE$8*24,1)),データ_研究棟施設!$J$5:$J$1048576,OFFSET($G$9,ROW()-ROW($N$9),BE$6-$D$4))&gt;=50,IF(SUMIFS(OFFSET(データ_研究棟施設!$M$5:$M$1048576,0,ROUND(BE$8*24,1)),データ_研究棟施設!$J$5:$J$1048576,OFFSET($G$9,ROW()-ROW($N$9),BE$6-$D$4))&gt;=100*$E91,"×","△"),IF(OR(BE$8&lt;9/24,BE$8&gt;=17/24,BE$110="△"),"△","〇")))</f>
        <v>×</v>
      </c>
      <c r="BF91" s="30" t="str">
        <f ca="1">IF(OR(BF$9="×",BF$110="×"),"×",IF(SUMIFS(OFFSET(データ_研究棟施設!$M$5:$M$1048576,0,ROUND(BF$8*24,1)),データ_研究棟施設!$J$5:$J$1048576,OFFSET($G$9,ROW()-ROW($N$9),BF$6-$D$4))&gt;=50,IF(SUMIFS(OFFSET(データ_研究棟施設!$M$5:$M$1048576,0,ROUND(BF$8*24,1)),データ_研究棟施設!$J$5:$J$1048576,OFFSET($G$9,ROW()-ROW($N$9),BF$6-$D$4))&gt;=100*$E91,"×","△"),IF(OR(BF$8&lt;9/24,BF$8&gt;=17/24,BF$110="△"),"△","〇")))</f>
        <v>×</v>
      </c>
      <c r="BG91" s="29" t="str">
        <f ca="1">IF(OR(BG$9="×",BG$110="×"),"×",IF(SUMIFS(OFFSET(データ_研究棟施設!$M$5:$M$1048576,0,ROUND(BG$8*24,1)),データ_研究棟施設!$J$5:$J$1048576,OFFSET($G$9,ROW()-ROW($N$9),BG$6-$D$4))&gt;=50,IF(SUMIFS(OFFSET(データ_研究棟施設!$M$5:$M$1048576,0,ROUND(BG$8*24,1)),データ_研究棟施設!$J$5:$J$1048576,OFFSET($G$9,ROW()-ROW($N$9),BG$6-$D$4))&gt;=100*$E91,"×","△"),IF(OR(BG$8&lt;9/24,BG$8&gt;=17/24,BG$110="△"),"△","〇")))</f>
        <v>△</v>
      </c>
      <c r="BH91" s="29" t="str">
        <f ca="1">IF(OR(BH$9="×",BH$110="×"),"×",IF(SUMIFS(OFFSET(データ_研究棟施設!$M$5:$M$1048576,0,ROUND(BH$8*24,1)),データ_研究棟施設!$J$5:$J$1048576,OFFSET($G$9,ROW()-ROW($N$9),BH$6-$D$4))&gt;=50,IF(SUMIFS(OFFSET(データ_研究棟施設!$M$5:$M$1048576,0,ROUND(BH$8*24,1)),データ_研究棟施設!$J$5:$J$1048576,OFFSET($G$9,ROW()-ROW($N$9),BH$6-$D$4))&gt;=100*$E91,"×","△"),IF(OR(BH$8&lt;9/24,BH$8&gt;=17/24,BH$110="△"),"△","〇")))</f>
        <v>△</v>
      </c>
      <c r="BI91" s="37" t="str">
        <f ca="1">IF(OR(BI$9="×",BI$110="×"),"×",IF(SUMIFS(OFFSET(データ_研究棟施設!$M$5:$M$1048576,0,ROUND(BI$8*24,1)),データ_研究棟施設!$J$5:$J$1048576,OFFSET($G$9,ROW()-ROW($N$9),BI$6-$D$4))&gt;=50,IF(SUMIFS(OFFSET(データ_研究棟施設!$M$5:$M$1048576,0,ROUND(BI$8*24,1)),データ_研究棟施設!$J$5:$J$1048576,OFFSET($G$9,ROW()-ROW($N$9),BI$6-$D$4))&gt;=100*$E91,"×","△"),IF(OR(BI$8&lt;9/24,BI$8&gt;=17/24,BI$110="△"),"△","〇")))</f>
        <v>△</v>
      </c>
      <c r="BJ91" s="36" t="str">
        <f ca="1">IF(OR(BJ$9="×",BJ$110="×"),"×",IF(SUMIFS(OFFSET(データ_研究棟施設!$M$5:$M$1048576,0,ROUND(BJ$8*24,1)),データ_研究棟施設!$J$5:$J$1048576,OFFSET($G$9,ROW()-ROW($N$9),BJ$6-$D$4))&gt;=50,IF(SUMIFS(OFFSET(データ_研究棟施設!$M$5:$M$1048576,0,ROUND(BJ$8*24,1)),データ_研究棟施設!$J$5:$J$1048576,OFFSET($G$9,ROW()-ROW($N$9),BJ$6-$D$4))&gt;=100*$E91,"×","△"),IF(OR(BJ$8&lt;9/24,BJ$8&gt;=17/24,BJ$110="△"),"△","〇")))</f>
        <v>△</v>
      </c>
      <c r="BK91" s="29" t="str">
        <f ca="1">IF(OR(BK$9="×",BK$110="×"),"×",IF(SUMIFS(OFFSET(データ_研究棟施設!$M$5:$M$1048576,0,ROUND(BK$8*24,1)),データ_研究棟施設!$J$5:$J$1048576,OFFSET($G$9,ROW()-ROW($N$9),BK$6-$D$4))&gt;=50,IF(SUMIFS(OFFSET(データ_研究棟施設!$M$5:$M$1048576,0,ROUND(BK$8*24,1)),データ_研究棟施設!$J$5:$J$1048576,OFFSET($G$9,ROW()-ROW($N$9),BK$6-$D$4))&gt;=100*$E91,"×","△"),IF(OR(BK$8&lt;9/24,BK$8&gt;=17/24,BK$110="△"),"△","〇")))</f>
        <v>△</v>
      </c>
      <c r="BL91" s="29" t="str">
        <f ca="1">IF(OR(BL$9="×",BL$110="×"),"×",IF(SUMIFS(OFFSET(データ_研究棟施設!$M$5:$M$1048576,0,ROUND(BL$8*24,1)),データ_研究棟施設!$J$5:$J$1048576,OFFSET($G$9,ROW()-ROW($N$9),BL$6-$D$4))&gt;=50,IF(SUMIFS(OFFSET(データ_研究棟施設!$M$5:$M$1048576,0,ROUND(BL$8*24,1)),データ_研究棟施設!$J$5:$J$1048576,OFFSET($G$9,ROW()-ROW($N$9),BL$6-$D$4))&gt;=100*$E91,"×","△"),IF(OR(BL$8&lt;9/24,BL$8&gt;=17/24,BL$110="△"),"△","〇")))</f>
        <v>△</v>
      </c>
      <c r="BM91" s="29" t="str">
        <f ca="1">IF(OR(BM$9="×",BM$110="×"),"×",IF(SUMIFS(OFFSET(データ_研究棟施設!$M$5:$M$1048576,0,ROUND(BM$8*24,1)),データ_研究棟施設!$J$5:$J$1048576,OFFSET($G$9,ROW()-ROW($N$9),BM$6-$D$4))&gt;=50,IF(SUMIFS(OFFSET(データ_研究棟施設!$M$5:$M$1048576,0,ROUND(BM$8*24,1)),データ_研究棟施設!$J$5:$J$1048576,OFFSET($G$9,ROW()-ROW($N$9),BM$6-$D$4))&gt;=100*$E91,"×","△"),IF(OR(BM$8&lt;9/24,BM$8&gt;=17/24,BM$110="△"),"△","〇")))</f>
        <v>△</v>
      </c>
      <c r="BN91" s="29" t="str">
        <f ca="1">IF(OR(BN$9="×",BN$110="×"),"×",IF(SUMIFS(OFFSET(データ_研究棟施設!$M$5:$M$1048576,0,ROUND(BN$8*24,1)),データ_研究棟施設!$J$5:$J$1048576,OFFSET($G$9,ROW()-ROW($N$9),BN$6-$D$4))&gt;=50,IF(SUMIFS(OFFSET(データ_研究棟施設!$M$5:$M$1048576,0,ROUND(BN$8*24,1)),データ_研究棟施設!$J$5:$J$1048576,OFFSET($G$9,ROW()-ROW($N$9),BN$6-$D$4))&gt;=100*$E91,"×","△"),IF(OR(BN$8&lt;9/24,BN$8&gt;=17/24,BN$110="△"),"△","〇")))</f>
        <v>△</v>
      </c>
      <c r="BO91" s="29" t="str">
        <f ca="1">IF(OR(BO$9="×",BO$110="×"),"×",IF(SUMIFS(OFFSET(データ_研究棟施設!$M$5:$M$1048576,0,ROUND(BO$8*24,1)),データ_研究棟施設!$J$5:$J$1048576,OFFSET($G$9,ROW()-ROW($N$9),BO$6-$D$4))&gt;=50,IF(SUMIFS(OFFSET(データ_研究棟施設!$M$5:$M$1048576,0,ROUND(BO$8*24,1)),データ_研究棟施設!$J$5:$J$1048576,OFFSET($G$9,ROW()-ROW($N$9),BO$6-$D$4))&gt;=100*$E91,"×","△"),IF(OR(BO$8&lt;9/24,BO$8&gt;=17/24,BO$110="△"),"△","〇")))</f>
        <v>△</v>
      </c>
      <c r="BP91" s="29" t="str">
        <f ca="1">IF(OR(BP$9="×",BP$110="×"),"×",IF(SUMIFS(OFFSET(データ_研究棟施設!$M$5:$M$1048576,0,ROUND(BP$8*24,1)),データ_研究棟施設!$J$5:$J$1048576,OFFSET($G$9,ROW()-ROW($N$9),BP$6-$D$4))&gt;=50,IF(SUMIFS(OFFSET(データ_研究棟施設!$M$5:$M$1048576,0,ROUND(BP$8*24,1)),データ_研究棟施設!$J$5:$J$1048576,OFFSET($G$9,ROW()-ROW($N$9),BP$6-$D$4))&gt;=100*$E91,"×","△"),IF(OR(BP$8&lt;9/24,BP$8&gt;=17/24,BP$110="△"),"△","〇")))</f>
        <v>△</v>
      </c>
      <c r="BQ91" s="29" t="str">
        <f ca="1">IF(OR(BQ$9="×",BQ$110="×"),"×",IF(SUMIFS(OFFSET(データ_研究棟施設!$M$5:$M$1048576,0,ROUND(BQ$8*24,1)),データ_研究棟施設!$J$5:$J$1048576,OFFSET($G$9,ROW()-ROW($N$9),BQ$6-$D$4))&gt;=50,IF(SUMIFS(OFFSET(データ_研究棟施設!$M$5:$M$1048576,0,ROUND(BQ$8*24,1)),データ_研究棟施設!$J$5:$J$1048576,OFFSET($G$9,ROW()-ROW($N$9),BQ$6-$D$4))&gt;=100*$E91,"×","△"),IF(OR(BQ$8&lt;9/24,BQ$8&gt;=17/24,BQ$110="△"),"△","〇")))</f>
        <v>×</v>
      </c>
      <c r="BR91" s="29" t="str">
        <f ca="1">IF(OR(BR$9="×",BR$110="×"),"×",IF(SUMIFS(OFFSET(データ_研究棟施設!$M$5:$M$1048576,0,ROUND(BR$8*24,1)),データ_研究棟施設!$J$5:$J$1048576,OFFSET($G$9,ROW()-ROW($N$9),BR$6-$D$4))&gt;=50,IF(SUMIFS(OFFSET(データ_研究棟施設!$M$5:$M$1048576,0,ROUND(BR$8*24,1)),データ_研究棟施設!$J$5:$J$1048576,OFFSET($G$9,ROW()-ROW($N$9),BR$6-$D$4))&gt;=100*$E91,"×","△"),IF(OR(BR$8&lt;9/24,BR$8&gt;=17/24,BR$110="△"),"△","〇")))</f>
        <v>×</v>
      </c>
      <c r="BS91" s="28" t="str">
        <f ca="1">IF(OR(BS$9="×",BS$110="×"),"×",IF(SUMIFS(OFFSET(データ_研究棟施設!$M$5:$M$1048576,0,ROUND(BS$8*24,1)),データ_研究棟施設!$J$5:$J$1048576,OFFSET($G$9,ROW()-ROW($N$9),BS$6-$D$4))&gt;=50,IF(SUMIFS(OFFSET(データ_研究棟施設!$M$5:$M$1048576,0,ROUND(BS$8*24,1)),データ_研究棟施設!$J$5:$J$1048576,OFFSET($G$9,ROW()-ROW($N$9),BS$6-$D$4))&gt;=100*$E91,"×","△"),IF(OR(BS$8&lt;9/24,BS$8&gt;=17/24,BS$110="△"),"△","〇")))</f>
        <v>×</v>
      </c>
      <c r="BT91" s="29" t="str">
        <f ca="1">IF(OR(BT$9="×",BT$110="×"),"×",IF(SUMIFS(OFFSET(データ_研究棟施設!$M$5:$M$1048576,0,ROUND(BT$8*24,1)),データ_研究棟施設!$J$5:$J$1048576,OFFSET($G$9,ROW()-ROW($N$9),BT$6-$D$4))&gt;=50,IF(SUMIFS(OFFSET(データ_研究棟施設!$M$5:$M$1048576,0,ROUND(BT$8*24,1)),データ_研究棟施設!$J$5:$J$1048576,OFFSET($G$9,ROW()-ROW($N$9),BT$6-$D$4))&gt;=100*$E91,"×","△"),IF(OR(BT$8&lt;9/24,BT$8&gt;=17/24,BT$110="△"),"△","〇")))</f>
        <v>×</v>
      </c>
      <c r="BU91" s="29" t="str">
        <f ca="1">IF(OR(BU$9="×",BU$110="×"),"×",IF(SUMIFS(OFFSET(データ_研究棟施設!$M$5:$M$1048576,0,ROUND(BU$8*24,1)),データ_研究棟施設!$J$5:$J$1048576,OFFSET($G$9,ROW()-ROW($N$9),BU$6-$D$4))&gt;=50,IF(SUMIFS(OFFSET(データ_研究棟施設!$M$5:$M$1048576,0,ROUND(BU$8*24,1)),データ_研究棟施設!$J$5:$J$1048576,OFFSET($G$9,ROW()-ROW($N$9),BU$6-$D$4))&gt;=100*$E91,"×","△"),IF(OR(BU$8&lt;9/24,BU$8&gt;=17/24,BU$110="△"),"△","〇")))</f>
        <v>×</v>
      </c>
      <c r="BV91" s="30" t="str">
        <f ca="1">IF(OR(BV$9="×",BV$110="×"),"×",IF(SUMIFS(OFFSET(データ_研究棟施設!$M$5:$M$1048576,0,ROUND(BV$8*24,1)),データ_研究棟施設!$J$5:$J$1048576,OFFSET($G$9,ROW()-ROW($N$9),BV$6-$D$4))&gt;=50,IF(SUMIFS(OFFSET(データ_研究棟施設!$M$5:$M$1048576,0,ROUND(BV$8*24,1)),データ_研究棟施設!$J$5:$J$1048576,OFFSET($G$9,ROW()-ROW($N$9),BV$6-$D$4))&gt;=100*$E91,"×","△"),IF(OR(BV$8&lt;9/24,BV$8&gt;=17/24,BV$110="△"),"△","〇")))</f>
        <v>×</v>
      </c>
      <c r="BW91" s="29" t="str">
        <f ca="1">IF(OR(BW$9="×",BW$110="×"),"×",IF(SUMIFS(OFFSET(データ_研究棟施設!$M$5:$M$1048576,0,ROUND(BW$8*24,1)),データ_研究棟施設!$J$5:$J$1048576,OFFSET($G$9,ROW()-ROW($N$9),BW$6-$D$4))&gt;=50,IF(SUMIFS(OFFSET(データ_研究棟施設!$M$5:$M$1048576,0,ROUND(BW$8*24,1)),データ_研究棟施設!$J$5:$J$1048576,OFFSET($G$9,ROW()-ROW($N$9),BW$6-$D$4))&gt;=100*$E91,"×","△"),IF(OR(BW$8&lt;9/24,BW$8&gt;=17/24,BW$110="△"),"△","〇")))</f>
        <v>×</v>
      </c>
      <c r="BX91" s="29" t="str">
        <f ca="1">IF(OR(BX$9="×",BX$110="×"),"×",IF(SUMIFS(OFFSET(データ_研究棟施設!$M$5:$M$1048576,0,ROUND(BX$8*24,1)),データ_研究棟施設!$J$5:$J$1048576,OFFSET($G$9,ROW()-ROW($N$9),BX$6-$D$4))&gt;=50,IF(SUMIFS(OFFSET(データ_研究棟施設!$M$5:$M$1048576,0,ROUND(BX$8*24,1)),データ_研究棟施設!$J$5:$J$1048576,OFFSET($G$9,ROW()-ROW($N$9),BX$6-$D$4))&gt;=100*$E91,"×","△"),IF(OR(BX$8&lt;9/24,BX$8&gt;=17/24,BX$110="△"),"△","〇")))</f>
        <v>×</v>
      </c>
      <c r="BY91" s="29" t="str">
        <f ca="1">IF(OR(BY$9="×",BY$110="×"),"×",IF(SUMIFS(OFFSET(データ_研究棟施設!$M$5:$M$1048576,0,ROUND(BY$8*24,1)),データ_研究棟施設!$J$5:$J$1048576,OFFSET($G$9,ROW()-ROW($N$9),BY$6-$D$4))&gt;=50,IF(SUMIFS(OFFSET(データ_研究棟施設!$M$5:$M$1048576,0,ROUND(BY$8*24,1)),データ_研究棟施設!$J$5:$J$1048576,OFFSET($G$9,ROW()-ROW($N$9),BY$6-$D$4))&gt;=100*$E91,"×","△"),IF(OR(BY$8&lt;9/24,BY$8&gt;=17/24,BY$110="△"),"△","〇")))</f>
        <v>×</v>
      </c>
      <c r="BZ91" s="29" t="str">
        <f ca="1">IF(OR(BZ$9="×",BZ$110="×"),"×",IF(SUMIFS(OFFSET(データ_研究棟施設!$M$5:$M$1048576,0,ROUND(BZ$8*24,1)),データ_研究棟施設!$J$5:$J$1048576,OFFSET($G$9,ROW()-ROW($N$9),BZ$6-$D$4))&gt;=50,IF(SUMIFS(OFFSET(データ_研究棟施設!$M$5:$M$1048576,0,ROUND(BZ$8*24,1)),データ_研究棟施設!$J$5:$J$1048576,OFFSET($G$9,ROW()-ROW($N$9),BZ$6-$D$4))&gt;=100*$E91,"×","△"),IF(OR(BZ$8&lt;9/24,BZ$8&gt;=17/24,BZ$110="△"),"△","〇")))</f>
        <v>×</v>
      </c>
      <c r="CA91" s="28" t="str">
        <f ca="1">IF(OR(CA$9="×",CA$110="×"),"×",IF(SUMIFS(OFFSET(データ_研究棟施設!$M$5:$M$1048576,0,ROUND(CA$8*24,1)),データ_研究棟施設!$J$5:$J$1048576,OFFSET($G$9,ROW()-ROW($N$9),CA$6-$D$4))&gt;=50,IF(SUMIFS(OFFSET(データ_研究棟施設!$M$5:$M$1048576,0,ROUND(CA$8*24,1)),データ_研究棟施設!$J$5:$J$1048576,OFFSET($G$9,ROW()-ROW($N$9),CA$6-$D$4))&gt;=100*$E91,"×","△"),IF(OR(CA$8&lt;9/24,CA$8&gt;=17/24,CA$110="△"),"△","〇")))</f>
        <v>×</v>
      </c>
      <c r="CB91" s="29" t="str">
        <f ca="1">IF(OR(CB$9="×",CB$110="×"),"×",IF(SUMIFS(OFFSET(データ_研究棟施設!$M$5:$M$1048576,0,ROUND(CB$8*24,1)),データ_研究棟施設!$J$5:$J$1048576,OFFSET($G$9,ROW()-ROW($N$9),CB$6-$D$4))&gt;=50,IF(SUMIFS(OFFSET(データ_研究棟施設!$M$5:$M$1048576,0,ROUND(CB$8*24,1)),データ_研究棟施設!$J$5:$J$1048576,OFFSET($G$9,ROW()-ROW($N$9),CB$6-$D$4))&gt;=100*$E91,"×","△"),IF(OR(CB$8&lt;9/24,CB$8&gt;=17/24,CB$110="△"),"△","〇")))</f>
        <v>×</v>
      </c>
      <c r="CC91" s="29" t="str">
        <f ca="1">IF(OR(CC$9="×",CC$110="×"),"×",IF(SUMIFS(OFFSET(データ_研究棟施設!$M$5:$M$1048576,0,ROUND(CC$8*24,1)),データ_研究棟施設!$J$5:$J$1048576,OFFSET($G$9,ROW()-ROW($N$9),CC$6-$D$4))&gt;=50,IF(SUMIFS(OFFSET(データ_研究棟施設!$M$5:$M$1048576,0,ROUND(CC$8*24,1)),データ_研究棟施設!$J$5:$J$1048576,OFFSET($G$9,ROW()-ROW($N$9),CC$6-$D$4))&gt;=100*$E91,"×","△"),IF(OR(CC$8&lt;9/24,CC$8&gt;=17/24,CC$110="△"),"△","〇")))</f>
        <v>×</v>
      </c>
      <c r="CD91" s="30" t="str">
        <f ca="1">IF(OR(CD$9="×",CD$110="×"),"×",IF(SUMIFS(OFFSET(データ_研究棟施設!$M$5:$M$1048576,0,ROUND(CD$8*24,1)),データ_研究棟施設!$J$5:$J$1048576,OFFSET($G$9,ROW()-ROW($N$9),CD$6-$D$4))&gt;=50,IF(SUMIFS(OFFSET(データ_研究棟施設!$M$5:$M$1048576,0,ROUND(CD$8*24,1)),データ_研究棟施設!$J$5:$J$1048576,OFFSET($G$9,ROW()-ROW($N$9),CD$6-$D$4))&gt;=100*$E91,"×","△"),IF(OR(CD$8&lt;9/24,CD$8&gt;=17/24,CD$110="△"),"△","〇")))</f>
        <v>×</v>
      </c>
      <c r="CE91" s="29" t="str">
        <f ca="1">IF(OR(CE$9="×",CE$110="×"),"×",IF(SUMIFS(OFFSET(データ_研究棟施設!$M$5:$M$1048576,0,ROUND(CE$8*24,1)),データ_研究棟施設!$J$5:$J$1048576,OFFSET($G$9,ROW()-ROW($N$9),CE$6-$D$4))&gt;=50,IF(SUMIFS(OFFSET(データ_研究棟施設!$M$5:$M$1048576,0,ROUND(CE$8*24,1)),データ_研究棟施設!$J$5:$J$1048576,OFFSET($G$9,ROW()-ROW($N$9),CE$6-$D$4))&gt;=100*$E91,"×","△"),IF(OR(CE$8&lt;9/24,CE$8&gt;=17/24,CE$110="△"),"△","〇")))</f>
        <v>△</v>
      </c>
      <c r="CF91" s="29" t="str">
        <f ca="1">IF(OR(CF$9="×",CF$110="×"),"×",IF(SUMIFS(OFFSET(データ_研究棟施設!$M$5:$M$1048576,0,ROUND(CF$8*24,1)),データ_研究棟施設!$J$5:$J$1048576,OFFSET($G$9,ROW()-ROW($N$9),CF$6-$D$4))&gt;=50,IF(SUMIFS(OFFSET(データ_研究棟施設!$M$5:$M$1048576,0,ROUND(CF$8*24,1)),データ_研究棟施設!$J$5:$J$1048576,OFFSET($G$9,ROW()-ROW($N$9),CF$6-$D$4))&gt;=100*$E91,"×","△"),IF(OR(CF$8&lt;9/24,CF$8&gt;=17/24,CF$110="△"),"△","〇")))</f>
        <v>△</v>
      </c>
      <c r="CG91" s="37" t="str">
        <f ca="1">IF(OR(CG$9="×",CG$110="×"),"×",IF(SUMIFS(OFFSET(データ_研究棟施設!$M$5:$M$1048576,0,ROUND(CG$8*24,1)),データ_研究棟施設!$J$5:$J$1048576,OFFSET($G$9,ROW()-ROW($N$9),CG$6-$D$4))&gt;=50,IF(SUMIFS(OFFSET(データ_研究棟施設!$M$5:$M$1048576,0,ROUND(CG$8*24,1)),データ_研究棟施設!$J$5:$J$1048576,OFFSET($G$9,ROW()-ROW($N$9),CG$6-$D$4))&gt;=100*$E91,"×","△"),IF(OR(CG$8&lt;9/24,CG$8&gt;=17/24,CG$110="△"),"△","〇")))</f>
        <v>△</v>
      </c>
      <c r="CH91" s="36" t="str">
        <f ca="1">IF(OR(CH$9="×",CH$110="×"),"×",IF(SUMIFS(OFFSET(データ_研究棟施設!$M$5:$M$1048576,0,ROUND(CH$8*24,1)),データ_研究棟施設!$J$5:$J$1048576,OFFSET($G$9,ROW()-ROW($N$9),CH$6-$D$4))&gt;=50,IF(SUMIFS(OFFSET(データ_研究棟施設!$M$5:$M$1048576,0,ROUND(CH$8*24,1)),データ_研究棟施設!$J$5:$J$1048576,OFFSET($G$9,ROW()-ROW($N$9),CH$6-$D$4))&gt;=100*$E91,"×","△"),IF(OR(CH$8&lt;9/24,CH$8&gt;=17/24,CH$110="△"),"△","〇")))</f>
        <v>△</v>
      </c>
      <c r="CI91" s="29" t="str">
        <f ca="1">IF(OR(CI$9="×",CI$110="×"),"×",IF(SUMIFS(OFFSET(データ_研究棟施設!$M$5:$M$1048576,0,ROUND(CI$8*24,1)),データ_研究棟施設!$J$5:$J$1048576,OFFSET($G$9,ROW()-ROW($N$9),CI$6-$D$4))&gt;=50,IF(SUMIFS(OFFSET(データ_研究棟施設!$M$5:$M$1048576,0,ROUND(CI$8*24,1)),データ_研究棟施設!$J$5:$J$1048576,OFFSET($G$9,ROW()-ROW($N$9),CI$6-$D$4))&gt;=100*$E91,"×","△"),IF(OR(CI$8&lt;9/24,CI$8&gt;=17/24,CI$110="△"),"△","〇")))</f>
        <v>△</v>
      </c>
      <c r="CJ91" s="29" t="str">
        <f ca="1">IF(OR(CJ$9="×",CJ$110="×"),"×",IF(SUMIFS(OFFSET(データ_研究棟施設!$M$5:$M$1048576,0,ROUND(CJ$8*24,1)),データ_研究棟施設!$J$5:$J$1048576,OFFSET($G$9,ROW()-ROW($N$9),CJ$6-$D$4))&gt;=50,IF(SUMIFS(OFFSET(データ_研究棟施設!$M$5:$M$1048576,0,ROUND(CJ$8*24,1)),データ_研究棟施設!$J$5:$J$1048576,OFFSET($G$9,ROW()-ROW($N$9),CJ$6-$D$4))&gt;=100*$E91,"×","△"),IF(OR(CJ$8&lt;9/24,CJ$8&gt;=17/24,CJ$110="△"),"△","〇")))</f>
        <v>△</v>
      </c>
      <c r="CK91" s="29" t="str">
        <f ca="1">IF(OR(CK$9="×",CK$110="×"),"×",IF(SUMIFS(OFFSET(データ_研究棟施設!$M$5:$M$1048576,0,ROUND(CK$8*24,1)),データ_研究棟施設!$J$5:$J$1048576,OFFSET($G$9,ROW()-ROW($N$9),CK$6-$D$4))&gt;=50,IF(SUMIFS(OFFSET(データ_研究棟施設!$M$5:$M$1048576,0,ROUND(CK$8*24,1)),データ_研究棟施設!$J$5:$J$1048576,OFFSET($G$9,ROW()-ROW($N$9),CK$6-$D$4))&gt;=100*$E91,"×","△"),IF(OR(CK$8&lt;9/24,CK$8&gt;=17/24,CK$110="△"),"△","〇")))</f>
        <v>△</v>
      </c>
      <c r="CL91" s="29" t="str">
        <f ca="1">IF(OR(CL$9="×",CL$110="×"),"×",IF(SUMIFS(OFFSET(データ_研究棟施設!$M$5:$M$1048576,0,ROUND(CL$8*24,1)),データ_研究棟施設!$J$5:$J$1048576,OFFSET($G$9,ROW()-ROW($N$9),CL$6-$D$4))&gt;=50,IF(SUMIFS(OFFSET(データ_研究棟施設!$M$5:$M$1048576,0,ROUND(CL$8*24,1)),データ_研究棟施設!$J$5:$J$1048576,OFFSET($G$9,ROW()-ROW($N$9),CL$6-$D$4))&gt;=100*$E91,"×","△"),IF(OR(CL$8&lt;9/24,CL$8&gt;=17/24,CL$110="△"),"△","〇")))</f>
        <v>△</v>
      </c>
      <c r="CM91" s="29" t="str">
        <f ca="1">IF(OR(CM$9="×",CM$110="×"),"×",IF(SUMIFS(OFFSET(データ_研究棟施設!$M$5:$M$1048576,0,ROUND(CM$8*24,1)),データ_研究棟施設!$J$5:$J$1048576,OFFSET($G$9,ROW()-ROW($N$9),CM$6-$D$4))&gt;=50,IF(SUMIFS(OFFSET(データ_研究棟施設!$M$5:$M$1048576,0,ROUND(CM$8*24,1)),データ_研究棟施設!$J$5:$J$1048576,OFFSET($G$9,ROW()-ROW($N$9),CM$6-$D$4))&gt;=100*$E91,"×","△"),IF(OR(CM$8&lt;9/24,CM$8&gt;=17/24,CM$110="△"),"△","〇")))</f>
        <v>△</v>
      </c>
      <c r="CN91" s="29" t="str">
        <f ca="1">IF(OR(CN$9="×",CN$110="×"),"×",IF(SUMIFS(OFFSET(データ_研究棟施設!$M$5:$M$1048576,0,ROUND(CN$8*24,1)),データ_研究棟施設!$J$5:$J$1048576,OFFSET($G$9,ROW()-ROW($N$9),CN$6-$D$4))&gt;=50,IF(SUMIFS(OFFSET(データ_研究棟施設!$M$5:$M$1048576,0,ROUND(CN$8*24,1)),データ_研究棟施設!$J$5:$J$1048576,OFFSET($G$9,ROW()-ROW($N$9),CN$6-$D$4))&gt;=100*$E91,"×","△"),IF(OR(CN$8&lt;9/24,CN$8&gt;=17/24,CN$110="△"),"△","〇")))</f>
        <v>△</v>
      </c>
      <c r="CO91" s="29" t="str">
        <f ca="1">IF(OR(CO$9="×",CO$110="×"),"×",IF(SUMIFS(OFFSET(データ_研究棟施設!$M$5:$M$1048576,0,ROUND(CO$8*24,1)),データ_研究棟施設!$J$5:$J$1048576,OFFSET($G$9,ROW()-ROW($N$9),CO$6-$D$4))&gt;=50,IF(SUMIFS(OFFSET(データ_研究棟施設!$M$5:$M$1048576,0,ROUND(CO$8*24,1)),データ_研究棟施設!$J$5:$J$1048576,OFFSET($G$9,ROW()-ROW($N$9),CO$6-$D$4))&gt;=100*$E91,"×","△"),IF(OR(CO$8&lt;9/24,CO$8&gt;=17/24,CO$110="△"),"△","〇")))</f>
        <v>×</v>
      </c>
      <c r="CP91" s="29" t="str">
        <f ca="1">IF(OR(CP$9="×",CP$110="×"),"×",IF(SUMIFS(OFFSET(データ_研究棟施設!$M$5:$M$1048576,0,ROUND(CP$8*24,1)),データ_研究棟施設!$J$5:$J$1048576,OFFSET($G$9,ROW()-ROW($N$9),CP$6-$D$4))&gt;=50,IF(SUMIFS(OFFSET(データ_研究棟施設!$M$5:$M$1048576,0,ROUND(CP$8*24,1)),データ_研究棟施設!$J$5:$J$1048576,OFFSET($G$9,ROW()-ROW($N$9),CP$6-$D$4))&gt;=100*$E91,"×","△"),IF(OR(CP$8&lt;9/24,CP$8&gt;=17/24,CP$110="△"),"△","〇")))</f>
        <v>×</v>
      </c>
      <c r="CQ91" s="28" t="str">
        <f ca="1">IF(OR(CQ$9="×",CQ$110="×"),"×",IF(SUMIFS(OFFSET(データ_研究棟施設!$M$5:$M$1048576,0,ROUND(CQ$8*24,1)),データ_研究棟施設!$J$5:$J$1048576,OFFSET($G$9,ROW()-ROW($N$9),CQ$6-$D$4))&gt;=50,IF(SUMIFS(OFFSET(データ_研究棟施設!$M$5:$M$1048576,0,ROUND(CQ$8*24,1)),データ_研究棟施設!$J$5:$J$1048576,OFFSET($G$9,ROW()-ROW($N$9),CQ$6-$D$4))&gt;=100*$E91,"×","△"),IF(OR(CQ$8&lt;9/24,CQ$8&gt;=17/24,CQ$110="△"),"△","〇")))</f>
        <v>×</v>
      </c>
      <c r="CR91" s="29" t="str">
        <f ca="1">IF(OR(CR$9="×",CR$110="×"),"×",IF(SUMIFS(OFFSET(データ_研究棟施設!$M$5:$M$1048576,0,ROUND(CR$8*24,1)),データ_研究棟施設!$J$5:$J$1048576,OFFSET($G$9,ROW()-ROW($N$9),CR$6-$D$4))&gt;=50,IF(SUMIFS(OFFSET(データ_研究棟施設!$M$5:$M$1048576,0,ROUND(CR$8*24,1)),データ_研究棟施設!$J$5:$J$1048576,OFFSET($G$9,ROW()-ROW($N$9),CR$6-$D$4))&gt;=100*$E91,"×","△"),IF(OR(CR$8&lt;9/24,CR$8&gt;=17/24,CR$110="△"),"△","〇")))</f>
        <v>×</v>
      </c>
      <c r="CS91" s="29" t="str">
        <f ca="1">IF(OR(CS$9="×",CS$110="×"),"×",IF(SUMIFS(OFFSET(データ_研究棟施設!$M$5:$M$1048576,0,ROUND(CS$8*24,1)),データ_研究棟施設!$J$5:$J$1048576,OFFSET($G$9,ROW()-ROW($N$9),CS$6-$D$4))&gt;=50,IF(SUMIFS(OFFSET(データ_研究棟施設!$M$5:$M$1048576,0,ROUND(CS$8*24,1)),データ_研究棟施設!$J$5:$J$1048576,OFFSET($G$9,ROW()-ROW($N$9),CS$6-$D$4))&gt;=100*$E91,"×","△"),IF(OR(CS$8&lt;9/24,CS$8&gt;=17/24,CS$110="△"),"△","〇")))</f>
        <v>×</v>
      </c>
      <c r="CT91" s="30" t="str">
        <f ca="1">IF(OR(CT$9="×",CT$110="×"),"×",IF(SUMIFS(OFFSET(データ_研究棟施設!$M$5:$M$1048576,0,ROUND(CT$8*24,1)),データ_研究棟施設!$J$5:$J$1048576,OFFSET($G$9,ROW()-ROW($N$9),CT$6-$D$4))&gt;=50,IF(SUMIFS(OFFSET(データ_研究棟施設!$M$5:$M$1048576,0,ROUND(CT$8*24,1)),データ_研究棟施設!$J$5:$J$1048576,OFFSET($G$9,ROW()-ROW($N$9),CT$6-$D$4))&gt;=100*$E91,"×","△"),IF(OR(CT$8&lt;9/24,CT$8&gt;=17/24,CT$110="△"),"△","〇")))</f>
        <v>×</v>
      </c>
      <c r="CU91" s="29" t="str">
        <f ca="1">IF(OR(CU$9="×",CU$110="×"),"×",IF(SUMIFS(OFFSET(データ_研究棟施設!$M$5:$M$1048576,0,ROUND(CU$8*24,1)),データ_研究棟施設!$J$5:$J$1048576,OFFSET($G$9,ROW()-ROW($N$9),CU$6-$D$4))&gt;=50,IF(SUMIFS(OFFSET(データ_研究棟施設!$M$5:$M$1048576,0,ROUND(CU$8*24,1)),データ_研究棟施設!$J$5:$J$1048576,OFFSET($G$9,ROW()-ROW($N$9),CU$6-$D$4))&gt;=100*$E91,"×","△"),IF(OR(CU$8&lt;9/24,CU$8&gt;=17/24,CU$110="△"),"△","〇")))</f>
        <v>×</v>
      </c>
      <c r="CV91" s="29" t="str">
        <f ca="1">IF(OR(CV$9="×",CV$110="×"),"×",IF(SUMIFS(OFFSET(データ_研究棟施設!$M$5:$M$1048576,0,ROUND(CV$8*24,1)),データ_研究棟施設!$J$5:$J$1048576,OFFSET($G$9,ROW()-ROW($N$9),CV$6-$D$4))&gt;=50,IF(SUMIFS(OFFSET(データ_研究棟施設!$M$5:$M$1048576,0,ROUND(CV$8*24,1)),データ_研究棟施設!$J$5:$J$1048576,OFFSET($G$9,ROW()-ROW($N$9),CV$6-$D$4))&gt;=100*$E91,"×","△"),IF(OR(CV$8&lt;9/24,CV$8&gt;=17/24,CV$110="△"),"△","〇")))</f>
        <v>×</v>
      </c>
      <c r="CW91" s="29" t="str">
        <f ca="1">IF(OR(CW$9="×",CW$110="×"),"×",IF(SUMIFS(OFFSET(データ_研究棟施設!$M$5:$M$1048576,0,ROUND(CW$8*24,1)),データ_研究棟施設!$J$5:$J$1048576,OFFSET($G$9,ROW()-ROW($N$9),CW$6-$D$4))&gt;=50,IF(SUMIFS(OFFSET(データ_研究棟施設!$M$5:$M$1048576,0,ROUND(CW$8*24,1)),データ_研究棟施設!$J$5:$J$1048576,OFFSET($G$9,ROW()-ROW($N$9),CW$6-$D$4))&gt;=100*$E91,"×","△"),IF(OR(CW$8&lt;9/24,CW$8&gt;=17/24,CW$110="△"),"△","〇")))</f>
        <v>×</v>
      </c>
      <c r="CX91" s="29" t="str">
        <f ca="1">IF(OR(CX$9="×",CX$110="×"),"×",IF(SUMIFS(OFFSET(データ_研究棟施設!$M$5:$M$1048576,0,ROUND(CX$8*24,1)),データ_研究棟施設!$J$5:$J$1048576,OFFSET($G$9,ROW()-ROW($N$9),CX$6-$D$4))&gt;=50,IF(SUMIFS(OFFSET(データ_研究棟施設!$M$5:$M$1048576,0,ROUND(CX$8*24,1)),データ_研究棟施設!$J$5:$J$1048576,OFFSET($G$9,ROW()-ROW($N$9),CX$6-$D$4))&gt;=100*$E91,"×","△"),IF(OR(CX$8&lt;9/24,CX$8&gt;=17/24,CX$110="△"),"△","〇")))</f>
        <v>×</v>
      </c>
      <c r="CY91" s="28" t="str">
        <f ca="1">IF(OR(CY$9="×",CY$110="×"),"×",IF(SUMIFS(OFFSET(データ_研究棟施設!$M$5:$M$1048576,0,ROUND(CY$8*24,1)),データ_研究棟施設!$J$5:$J$1048576,OFFSET($G$9,ROW()-ROW($N$9),CY$6-$D$4))&gt;=50,IF(SUMIFS(OFFSET(データ_研究棟施設!$M$5:$M$1048576,0,ROUND(CY$8*24,1)),データ_研究棟施設!$J$5:$J$1048576,OFFSET($G$9,ROW()-ROW($N$9),CY$6-$D$4))&gt;=100*$E91,"×","△"),IF(OR(CY$8&lt;9/24,CY$8&gt;=17/24,CY$110="△"),"△","〇")))</f>
        <v>×</v>
      </c>
      <c r="CZ91" s="29" t="str">
        <f ca="1">IF(OR(CZ$9="×",CZ$110="×"),"×",IF(SUMIFS(OFFSET(データ_研究棟施設!$M$5:$M$1048576,0,ROUND(CZ$8*24,1)),データ_研究棟施設!$J$5:$J$1048576,OFFSET($G$9,ROW()-ROW($N$9),CZ$6-$D$4))&gt;=50,IF(SUMIFS(OFFSET(データ_研究棟施設!$M$5:$M$1048576,0,ROUND(CZ$8*24,1)),データ_研究棟施設!$J$5:$J$1048576,OFFSET($G$9,ROW()-ROW($N$9),CZ$6-$D$4))&gt;=100*$E91,"×","△"),IF(OR(CZ$8&lt;9/24,CZ$8&gt;=17/24,CZ$110="△"),"△","〇")))</f>
        <v>×</v>
      </c>
      <c r="DA91" s="29" t="str">
        <f ca="1">IF(OR(DA$9="×",DA$110="×"),"×",IF(SUMIFS(OFFSET(データ_研究棟施設!$M$5:$M$1048576,0,ROUND(DA$8*24,1)),データ_研究棟施設!$J$5:$J$1048576,OFFSET($G$9,ROW()-ROW($N$9),DA$6-$D$4))&gt;=50,IF(SUMIFS(OFFSET(データ_研究棟施設!$M$5:$M$1048576,0,ROUND(DA$8*24,1)),データ_研究棟施設!$J$5:$J$1048576,OFFSET($G$9,ROW()-ROW($N$9),DA$6-$D$4))&gt;=100*$E91,"×","△"),IF(OR(DA$8&lt;9/24,DA$8&gt;=17/24,DA$110="△"),"△","〇")))</f>
        <v>×</v>
      </c>
      <c r="DB91" s="30" t="str">
        <f ca="1">IF(OR(DB$9="×",DB$110="×"),"×",IF(SUMIFS(OFFSET(データ_研究棟施設!$M$5:$M$1048576,0,ROUND(DB$8*24,1)),データ_研究棟施設!$J$5:$J$1048576,OFFSET($G$9,ROW()-ROW($N$9),DB$6-$D$4))&gt;=50,IF(SUMIFS(OFFSET(データ_研究棟施設!$M$5:$M$1048576,0,ROUND(DB$8*24,1)),データ_研究棟施設!$J$5:$J$1048576,OFFSET($G$9,ROW()-ROW($N$9),DB$6-$D$4))&gt;=100*$E91,"×","△"),IF(OR(DB$8&lt;9/24,DB$8&gt;=17/24,DB$110="△"),"△","〇")))</f>
        <v>×</v>
      </c>
      <c r="DC91" s="29" t="str">
        <f ca="1">IF(OR(DC$9="×",DC$110="×"),"×",IF(SUMIFS(OFFSET(データ_研究棟施設!$M$5:$M$1048576,0,ROUND(DC$8*24,1)),データ_研究棟施設!$J$5:$J$1048576,OFFSET($G$9,ROW()-ROW($N$9),DC$6-$D$4))&gt;=50,IF(SUMIFS(OFFSET(データ_研究棟施設!$M$5:$M$1048576,0,ROUND(DC$8*24,1)),データ_研究棟施設!$J$5:$J$1048576,OFFSET($G$9,ROW()-ROW($N$9),DC$6-$D$4))&gt;=100*$E91,"×","△"),IF(OR(DC$8&lt;9/24,DC$8&gt;=17/24,DC$110="△"),"△","〇")))</f>
        <v>△</v>
      </c>
      <c r="DD91" s="29" t="str">
        <f ca="1">IF(OR(DD$9="×",DD$110="×"),"×",IF(SUMIFS(OFFSET(データ_研究棟施設!$M$5:$M$1048576,0,ROUND(DD$8*24,1)),データ_研究棟施設!$J$5:$J$1048576,OFFSET($G$9,ROW()-ROW($N$9),DD$6-$D$4))&gt;=50,IF(SUMIFS(OFFSET(データ_研究棟施設!$M$5:$M$1048576,0,ROUND(DD$8*24,1)),データ_研究棟施設!$J$5:$J$1048576,OFFSET($G$9,ROW()-ROW($N$9),DD$6-$D$4))&gt;=100*$E91,"×","△"),IF(OR(DD$8&lt;9/24,DD$8&gt;=17/24,DD$110="△"),"△","〇")))</f>
        <v>△</v>
      </c>
      <c r="DE91" s="37" t="str">
        <f ca="1">IF(OR(DE$9="×",DE$110="×"),"×",IF(SUMIFS(OFFSET(データ_研究棟施設!$M$5:$M$1048576,0,ROUND(DE$8*24,1)),データ_研究棟施設!$J$5:$J$1048576,OFFSET($G$9,ROW()-ROW($N$9),DE$6-$D$4))&gt;=50,IF(SUMIFS(OFFSET(データ_研究棟施設!$M$5:$M$1048576,0,ROUND(DE$8*24,1)),データ_研究棟施設!$J$5:$J$1048576,OFFSET($G$9,ROW()-ROW($N$9),DE$6-$D$4))&gt;=100*$E91,"×","△"),IF(OR(DE$8&lt;9/24,DE$8&gt;=17/24,DE$110="△"),"△","〇")))</f>
        <v>△</v>
      </c>
      <c r="DF91" s="36" t="str">
        <f ca="1">IF(OR(DF$9="×",DF$110="×"),"×",IF(SUMIFS(OFFSET(データ_研究棟施設!$M$5:$M$1048576,0,ROUND(DF$8*24,1)),データ_研究棟施設!$J$5:$J$1048576,OFFSET($G$9,ROW()-ROW($N$9),DF$6-$D$4))&gt;=50,IF(SUMIFS(OFFSET(データ_研究棟施設!$M$5:$M$1048576,0,ROUND(DF$8*24,1)),データ_研究棟施設!$J$5:$J$1048576,OFFSET($G$9,ROW()-ROW($N$9),DF$6-$D$4))&gt;=100*$E91,"×","△"),IF(OR(DF$8&lt;9/24,DF$8&gt;=17/24,DF$110="△"),"△","〇")))</f>
        <v>△</v>
      </c>
      <c r="DG91" s="29" t="str">
        <f ca="1">IF(OR(DG$9="×",DG$110="×"),"×",IF(SUMIFS(OFFSET(データ_研究棟施設!$M$5:$M$1048576,0,ROUND(DG$8*24,1)),データ_研究棟施設!$J$5:$J$1048576,OFFSET($G$9,ROW()-ROW($N$9),DG$6-$D$4))&gt;=50,IF(SUMIFS(OFFSET(データ_研究棟施設!$M$5:$M$1048576,0,ROUND(DG$8*24,1)),データ_研究棟施設!$J$5:$J$1048576,OFFSET($G$9,ROW()-ROW($N$9),DG$6-$D$4))&gt;=100*$E91,"×","△"),IF(OR(DG$8&lt;9/24,DG$8&gt;=17/24,DG$110="△"),"△","〇")))</f>
        <v>△</v>
      </c>
      <c r="DH91" s="29" t="str">
        <f ca="1">IF(OR(DH$9="×",DH$110="×"),"×",IF(SUMIFS(OFFSET(データ_研究棟施設!$M$5:$M$1048576,0,ROUND(DH$8*24,1)),データ_研究棟施設!$J$5:$J$1048576,OFFSET($G$9,ROW()-ROW($N$9),DH$6-$D$4))&gt;=50,IF(SUMIFS(OFFSET(データ_研究棟施設!$M$5:$M$1048576,0,ROUND(DH$8*24,1)),データ_研究棟施設!$J$5:$J$1048576,OFFSET($G$9,ROW()-ROW($N$9),DH$6-$D$4))&gt;=100*$E91,"×","△"),IF(OR(DH$8&lt;9/24,DH$8&gt;=17/24,DH$110="△"),"△","〇")))</f>
        <v>△</v>
      </c>
      <c r="DI91" s="29" t="str">
        <f ca="1">IF(OR(DI$9="×",DI$110="×"),"×",IF(SUMIFS(OFFSET(データ_研究棟施設!$M$5:$M$1048576,0,ROUND(DI$8*24,1)),データ_研究棟施設!$J$5:$J$1048576,OFFSET($G$9,ROW()-ROW($N$9),DI$6-$D$4))&gt;=50,IF(SUMIFS(OFFSET(データ_研究棟施設!$M$5:$M$1048576,0,ROUND(DI$8*24,1)),データ_研究棟施設!$J$5:$J$1048576,OFFSET($G$9,ROW()-ROW($N$9),DI$6-$D$4))&gt;=100*$E91,"×","△"),IF(OR(DI$8&lt;9/24,DI$8&gt;=17/24,DI$110="△"),"△","〇")))</f>
        <v>△</v>
      </c>
      <c r="DJ91" s="29" t="str">
        <f ca="1">IF(OR(DJ$9="×",DJ$110="×"),"×",IF(SUMIFS(OFFSET(データ_研究棟施設!$M$5:$M$1048576,0,ROUND(DJ$8*24,1)),データ_研究棟施設!$J$5:$J$1048576,OFFSET($G$9,ROW()-ROW($N$9),DJ$6-$D$4))&gt;=50,IF(SUMIFS(OFFSET(データ_研究棟施設!$M$5:$M$1048576,0,ROUND(DJ$8*24,1)),データ_研究棟施設!$J$5:$J$1048576,OFFSET($G$9,ROW()-ROW($N$9),DJ$6-$D$4))&gt;=100*$E91,"×","△"),IF(OR(DJ$8&lt;9/24,DJ$8&gt;=17/24,DJ$110="△"),"△","〇")))</f>
        <v>△</v>
      </c>
      <c r="DK91" s="29" t="str">
        <f ca="1">IF(OR(DK$9="×",DK$110="×"),"×",IF(SUMIFS(OFFSET(データ_研究棟施設!$M$5:$M$1048576,0,ROUND(DK$8*24,1)),データ_研究棟施設!$J$5:$J$1048576,OFFSET($G$9,ROW()-ROW($N$9),DK$6-$D$4))&gt;=50,IF(SUMIFS(OFFSET(データ_研究棟施設!$M$5:$M$1048576,0,ROUND(DK$8*24,1)),データ_研究棟施設!$J$5:$J$1048576,OFFSET($G$9,ROW()-ROW($N$9),DK$6-$D$4))&gt;=100*$E91,"×","△"),IF(OR(DK$8&lt;9/24,DK$8&gt;=17/24,DK$110="△"),"△","〇")))</f>
        <v>△</v>
      </c>
      <c r="DL91" s="29" t="str">
        <f ca="1">IF(OR(DL$9="×",DL$110="×"),"×",IF(SUMIFS(OFFSET(データ_研究棟施設!$M$5:$M$1048576,0,ROUND(DL$8*24,1)),データ_研究棟施設!$J$5:$J$1048576,OFFSET($G$9,ROW()-ROW($N$9),DL$6-$D$4))&gt;=50,IF(SUMIFS(OFFSET(データ_研究棟施設!$M$5:$M$1048576,0,ROUND(DL$8*24,1)),データ_研究棟施設!$J$5:$J$1048576,OFFSET($G$9,ROW()-ROW($N$9),DL$6-$D$4))&gt;=100*$E91,"×","△"),IF(OR(DL$8&lt;9/24,DL$8&gt;=17/24,DL$110="△"),"△","〇")))</f>
        <v>△</v>
      </c>
      <c r="DM91" s="29" t="str">
        <f ca="1">IF(OR(DM$9="×",DM$110="×"),"×",IF(SUMIFS(OFFSET(データ_研究棟施設!$M$5:$M$1048576,0,ROUND(DM$8*24,1)),データ_研究棟施設!$J$5:$J$1048576,OFFSET($G$9,ROW()-ROW($N$9),DM$6-$D$4))&gt;=50,IF(SUMIFS(OFFSET(データ_研究棟施設!$M$5:$M$1048576,0,ROUND(DM$8*24,1)),データ_研究棟施設!$J$5:$J$1048576,OFFSET($G$9,ROW()-ROW($N$9),DM$6-$D$4))&gt;=100*$E91,"×","△"),IF(OR(DM$8&lt;9/24,DM$8&gt;=17/24,DM$110="△"),"△","〇")))</f>
        <v>×</v>
      </c>
      <c r="DN91" s="29" t="str">
        <f ca="1">IF(OR(DN$9="×",DN$110="×"),"×",IF(SUMIFS(OFFSET(データ_研究棟施設!$M$5:$M$1048576,0,ROUND(DN$8*24,1)),データ_研究棟施設!$J$5:$J$1048576,OFFSET($G$9,ROW()-ROW($N$9),DN$6-$D$4))&gt;=50,IF(SUMIFS(OFFSET(データ_研究棟施設!$M$5:$M$1048576,0,ROUND(DN$8*24,1)),データ_研究棟施設!$J$5:$J$1048576,OFFSET($G$9,ROW()-ROW($N$9),DN$6-$D$4))&gt;=100*$E91,"×","△"),IF(OR(DN$8&lt;9/24,DN$8&gt;=17/24,DN$110="△"),"△","〇")))</f>
        <v>×</v>
      </c>
      <c r="DO91" s="28" t="str">
        <f ca="1">IF(OR(DO$9="×",DO$110="×"),"×",IF(SUMIFS(OFFSET(データ_研究棟施設!$M$5:$M$1048576,0,ROUND(DO$8*24,1)),データ_研究棟施設!$J$5:$J$1048576,OFFSET($G$9,ROW()-ROW($N$9),DO$6-$D$4))&gt;=50,IF(SUMIFS(OFFSET(データ_研究棟施設!$M$5:$M$1048576,0,ROUND(DO$8*24,1)),データ_研究棟施設!$J$5:$J$1048576,OFFSET($G$9,ROW()-ROW($N$9),DO$6-$D$4))&gt;=100*$E91,"×","△"),IF(OR(DO$8&lt;9/24,DO$8&gt;=17/24,DO$110="△"),"△","〇")))</f>
        <v>×</v>
      </c>
      <c r="DP91" s="29" t="str">
        <f ca="1">IF(OR(DP$9="×",DP$110="×"),"×",IF(SUMIFS(OFFSET(データ_研究棟施設!$M$5:$M$1048576,0,ROUND(DP$8*24,1)),データ_研究棟施設!$J$5:$J$1048576,OFFSET($G$9,ROW()-ROW($N$9),DP$6-$D$4))&gt;=50,IF(SUMIFS(OFFSET(データ_研究棟施設!$M$5:$M$1048576,0,ROUND(DP$8*24,1)),データ_研究棟施設!$J$5:$J$1048576,OFFSET($G$9,ROW()-ROW($N$9),DP$6-$D$4))&gt;=100*$E91,"×","△"),IF(OR(DP$8&lt;9/24,DP$8&gt;=17/24,DP$110="△"),"△","〇")))</f>
        <v>×</v>
      </c>
      <c r="DQ91" s="29" t="str">
        <f ca="1">IF(OR(DQ$9="×",DQ$110="×"),"×",IF(SUMIFS(OFFSET(データ_研究棟施設!$M$5:$M$1048576,0,ROUND(DQ$8*24,1)),データ_研究棟施設!$J$5:$J$1048576,OFFSET($G$9,ROW()-ROW($N$9),DQ$6-$D$4))&gt;=50,IF(SUMIFS(OFFSET(データ_研究棟施設!$M$5:$M$1048576,0,ROUND(DQ$8*24,1)),データ_研究棟施設!$J$5:$J$1048576,OFFSET($G$9,ROW()-ROW($N$9),DQ$6-$D$4))&gt;=100*$E91,"×","△"),IF(OR(DQ$8&lt;9/24,DQ$8&gt;=17/24,DQ$110="△"),"△","〇")))</f>
        <v>×</v>
      </c>
      <c r="DR91" s="30" t="str">
        <f ca="1">IF(OR(DR$9="×",DR$110="×"),"×",IF(SUMIFS(OFFSET(データ_研究棟施設!$M$5:$M$1048576,0,ROUND(DR$8*24,1)),データ_研究棟施設!$J$5:$J$1048576,OFFSET($G$9,ROW()-ROW($N$9),DR$6-$D$4))&gt;=50,IF(SUMIFS(OFFSET(データ_研究棟施設!$M$5:$M$1048576,0,ROUND(DR$8*24,1)),データ_研究棟施設!$J$5:$J$1048576,OFFSET($G$9,ROW()-ROW($N$9),DR$6-$D$4))&gt;=100*$E91,"×","△"),IF(OR(DR$8&lt;9/24,DR$8&gt;=17/24,DR$110="△"),"△","〇")))</f>
        <v>×</v>
      </c>
      <c r="DS91" s="29" t="str">
        <f ca="1">IF(OR(DS$9="×",DS$110="×"),"×",IF(SUMIFS(OFFSET(データ_研究棟施設!$M$5:$M$1048576,0,ROUND(DS$8*24,1)),データ_研究棟施設!$J$5:$J$1048576,OFFSET($G$9,ROW()-ROW($N$9),DS$6-$D$4))&gt;=50,IF(SUMIFS(OFFSET(データ_研究棟施設!$M$5:$M$1048576,0,ROUND(DS$8*24,1)),データ_研究棟施設!$J$5:$J$1048576,OFFSET($G$9,ROW()-ROW($N$9),DS$6-$D$4))&gt;=100*$E91,"×","△"),IF(OR(DS$8&lt;9/24,DS$8&gt;=17/24,DS$110="△"),"△","〇")))</f>
        <v>×</v>
      </c>
      <c r="DT91" s="29" t="str">
        <f ca="1">IF(OR(DT$9="×",DT$110="×"),"×",IF(SUMIFS(OFFSET(データ_研究棟施設!$M$5:$M$1048576,0,ROUND(DT$8*24,1)),データ_研究棟施設!$J$5:$J$1048576,OFFSET($G$9,ROW()-ROW($N$9),DT$6-$D$4))&gt;=50,IF(SUMIFS(OFFSET(データ_研究棟施設!$M$5:$M$1048576,0,ROUND(DT$8*24,1)),データ_研究棟施設!$J$5:$J$1048576,OFFSET($G$9,ROW()-ROW($N$9),DT$6-$D$4))&gt;=100*$E91,"×","△"),IF(OR(DT$8&lt;9/24,DT$8&gt;=17/24,DT$110="△"),"△","〇")))</f>
        <v>×</v>
      </c>
      <c r="DU91" s="29" t="str">
        <f ca="1">IF(OR(DU$9="×",DU$110="×"),"×",IF(SUMIFS(OFFSET(データ_研究棟施設!$M$5:$M$1048576,0,ROUND(DU$8*24,1)),データ_研究棟施設!$J$5:$J$1048576,OFFSET($G$9,ROW()-ROW($N$9),DU$6-$D$4))&gt;=50,IF(SUMIFS(OFFSET(データ_研究棟施設!$M$5:$M$1048576,0,ROUND(DU$8*24,1)),データ_研究棟施設!$J$5:$J$1048576,OFFSET($G$9,ROW()-ROW($N$9),DU$6-$D$4))&gt;=100*$E91,"×","△"),IF(OR(DU$8&lt;9/24,DU$8&gt;=17/24,DU$110="△"),"△","〇")))</f>
        <v>×</v>
      </c>
      <c r="DV91" s="29" t="str">
        <f ca="1">IF(OR(DV$9="×",DV$110="×"),"×",IF(SUMIFS(OFFSET(データ_研究棟施設!$M$5:$M$1048576,0,ROUND(DV$8*24,1)),データ_研究棟施設!$J$5:$J$1048576,OFFSET($G$9,ROW()-ROW($N$9),DV$6-$D$4))&gt;=50,IF(SUMIFS(OFFSET(データ_研究棟施設!$M$5:$M$1048576,0,ROUND(DV$8*24,1)),データ_研究棟施設!$J$5:$J$1048576,OFFSET($G$9,ROW()-ROW($N$9),DV$6-$D$4))&gt;=100*$E91,"×","△"),IF(OR(DV$8&lt;9/24,DV$8&gt;=17/24,DV$110="△"),"△","〇")))</f>
        <v>×</v>
      </c>
      <c r="DW91" s="28" t="str">
        <f ca="1">IF(OR(DW$9="×",DW$110="×"),"×",IF(SUMIFS(OFFSET(データ_研究棟施設!$M$5:$M$1048576,0,ROUND(DW$8*24,1)),データ_研究棟施設!$J$5:$J$1048576,OFFSET($G$9,ROW()-ROW($N$9),DW$6-$D$4))&gt;=50,IF(SUMIFS(OFFSET(データ_研究棟施設!$M$5:$M$1048576,0,ROUND(DW$8*24,1)),データ_研究棟施設!$J$5:$J$1048576,OFFSET($G$9,ROW()-ROW($N$9),DW$6-$D$4))&gt;=100*$E91,"×","△"),IF(OR(DW$8&lt;9/24,DW$8&gt;=17/24,DW$110="△"),"△","〇")))</f>
        <v>×</v>
      </c>
      <c r="DX91" s="29" t="str">
        <f ca="1">IF(OR(DX$9="×",DX$110="×"),"×",IF(SUMIFS(OFFSET(データ_研究棟施設!$M$5:$M$1048576,0,ROUND(DX$8*24,1)),データ_研究棟施設!$J$5:$J$1048576,OFFSET($G$9,ROW()-ROW($N$9),DX$6-$D$4))&gt;=50,IF(SUMIFS(OFFSET(データ_研究棟施設!$M$5:$M$1048576,0,ROUND(DX$8*24,1)),データ_研究棟施設!$J$5:$J$1048576,OFFSET($G$9,ROW()-ROW($N$9),DX$6-$D$4))&gt;=100*$E91,"×","△"),IF(OR(DX$8&lt;9/24,DX$8&gt;=17/24,DX$110="△"),"△","〇")))</f>
        <v>×</v>
      </c>
      <c r="DY91" s="29" t="str">
        <f ca="1">IF(OR(DY$9="×",DY$110="×"),"×",IF(SUMIFS(OFFSET(データ_研究棟施設!$M$5:$M$1048576,0,ROUND(DY$8*24,1)),データ_研究棟施設!$J$5:$J$1048576,OFFSET($G$9,ROW()-ROW($N$9),DY$6-$D$4))&gt;=50,IF(SUMIFS(OFFSET(データ_研究棟施設!$M$5:$M$1048576,0,ROUND(DY$8*24,1)),データ_研究棟施設!$J$5:$J$1048576,OFFSET($G$9,ROW()-ROW($N$9),DY$6-$D$4))&gt;=100*$E91,"×","△"),IF(OR(DY$8&lt;9/24,DY$8&gt;=17/24,DY$110="△"),"△","〇")))</f>
        <v>×</v>
      </c>
      <c r="DZ91" s="30" t="str">
        <f ca="1">IF(OR(DZ$9="×",DZ$110="×"),"×",IF(SUMIFS(OFFSET(データ_研究棟施設!$M$5:$M$1048576,0,ROUND(DZ$8*24,1)),データ_研究棟施設!$J$5:$J$1048576,OFFSET($G$9,ROW()-ROW($N$9),DZ$6-$D$4))&gt;=50,IF(SUMIFS(OFFSET(データ_研究棟施設!$M$5:$M$1048576,0,ROUND(DZ$8*24,1)),データ_研究棟施設!$J$5:$J$1048576,OFFSET($G$9,ROW()-ROW($N$9),DZ$6-$D$4))&gt;=100*$E91,"×","△"),IF(OR(DZ$8&lt;9/24,DZ$8&gt;=17/24,DZ$110="△"),"△","〇")))</f>
        <v>×</v>
      </c>
      <c r="EA91" s="29" t="str">
        <f ca="1">IF(OR(EA$9="×",EA$110="×"),"×",IF(SUMIFS(OFFSET(データ_研究棟施設!$M$5:$M$1048576,0,ROUND(EA$8*24,1)),データ_研究棟施設!$J$5:$J$1048576,OFFSET($G$9,ROW()-ROW($N$9),EA$6-$D$4))&gt;=50,IF(SUMIFS(OFFSET(データ_研究棟施設!$M$5:$M$1048576,0,ROUND(EA$8*24,1)),データ_研究棟施設!$J$5:$J$1048576,OFFSET($G$9,ROW()-ROW($N$9),EA$6-$D$4))&gt;=100*$E91,"×","△"),IF(OR(EA$8&lt;9/24,EA$8&gt;=17/24,EA$110="△"),"△","〇")))</f>
        <v>△</v>
      </c>
      <c r="EB91" s="29" t="str">
        <f ca="1">IF(OR(EB$9="×",EB$110="×"),"×",IF(SUMIFS(OFFSET(データ_研究棟施設!$M$5:$M$1048576,0,ROUND(EB$8*24,1)),データ_研究棟施設!$J$5:$J$1048576,OFFSET($G$9,ROW()-ROW($N$9),EB$6-$D$4))&gt;=50,IF(SUMIFS(OFFSET(データ_研究棟施設!$M$5:$M$1048576,0,ROUND(EB$8*24,1)),データ_研究棟施設!$J$5:$J$1048576,OFFSET($G$9,ROW()-ROW($N$9),EB$6-$D$4))&gt;=100*$E91,"×","△"),IF(OR(EB$8&lt;9/24,EB$8&gt;=17/24,EB$110="△"),"△","〇")))</f>
        <v>△</v>
      </c>
      <c r="EC91" s="37" t="str">
        <f ca="1">IF(OR(EC$9="×",EC$110="×"),"×",IF(SUMIFS(OFFSET(データ_研究棟施設!$M$5:$M$1048576,0,ROUND(EC$8*24,1)),データ_研究棟施設!$J$5:$J$1048576,OFFSET($G$9,ROW()-ROW($N$9),EC$6-$D$4))&gt;=50,IF(SUMIFS(OFFSET(データ_研究棟施設!$M$5:$M$1048576,0,ROUND(EC$8*24,1)),データ_研究棟施設!$J$5:$J$1048576,OFFSET($G$9,ROW()-ROW($N$9),EC$6-$D$4))&gt;=100*$E91,"×","△"),IF(OR(EC$8&lt;9/24,EC$8&gt;=17/24,EC$110="△"),"△","〇")))</f>
        <v>△</v>
      </c>
      <c r="ED91" s="36" t="str">
        <f ca="1">IF(OR(ED$9="×",ED$110="×"),"×",IF(SUMIFS(OFFSET(データ_研究棟施設!$M$5:$M$1048576,0,ROUND(ED$8*24,1)),データ_研究棟施設!$J$5:$J$1048576,OFFSET($G$9,ROW()-ROW($N$9),ED$6-$D$4))&gt;=50,IF(SUMIFS(OFFSET(データ_研究棟施設!$M$5:$M$1048576,0,ROUND(ED$8*24,1)),データ_研究棟施設!$J$5:$J$1048576,OFFSET($G$9,ROW()-ROW($N$9),ED$6-$D$4))&gt;=100*$E91,"×","△"),IF(OR(ED$8&lt;9/24,ED$8&gt;=17/24,ED$110="△"),"△","〇")))</f>
        <v>×</v>
      </c>
      <c r="EE91" s="29" t="str">
        <f ca="1">IF(OR(EE$9="×",EE$110="×"),"×",IF(SUMIFS(OFFSET(データ_研究棟施設!$M$5:$M$1048576,0,ROUND(EE$8*24,1)),データ_研究棟施設!$J$5:$J$1048576,OFFSET($G$9,ROW()-ROW($N$9),EE$6-$D$4))&gt;=50,IF(SUMIFS(OFFSET(データ_研究棟施設!$M$5:$M$1048576,0,ROUND(EE$8*24,1)),データ_研究棟施設!$J$5:$J$1048576,OFFSET($G$9,ROW()-ROW($N$9),EE$6-$D$4))&gt;=100*$E91,"×","△"),IF(OR(EE$8&lt;9/24,EE$8&gt;=17/24,EE$110="△"),"△","〇")))</f>
        <v>×</v>
      </c>
      <c r="EF91" s="29" t="str">
        <f ca="1">IF(OR(EF$9="×",EF$110="×"),"×",IF(SUMIFS(OFFSET(データ_研究棟施設!$M$5:$M$1048576,0,ROUND(EF$8*24,1)),データ_研究棟施設!$J$5:$J$1048576,OFFSET($G$9,ROW()-ROW($N$9),EF$6-$D$4))&gt;=50,IF(SUMIFS(OFFSET(データ_研究棟施設!$M$5:$M$1048576,0,ROUND(EF$8*24,1)),データ_研究棟施設!$J$5:$J$1048576,OFFSET($G$9,ROW()-ROW($N$9),EF$6-$D$4))&gt;=100*$E91,"×","△"),IF(OR(EF$8&lt;9/24,EF$8&gt;=17/24,EF$110="△"),"△","〇")))</f>
        <v>×</v>
      </c>
      <c r="EG91" s="29" t="str">
        <f ca="1">IF(OR(EG$9="×",EG$110="×"),"×",IF(SUMIFS(OFFSET(データ_研究棟施設!$M$5:$M$1048576,0,ROUND(EG$8*24,1)),データ_研究棟施設!$J$5:$J$1048576,OFFSET($G$9,ROW()-ROW($N$9),EG$6-$D$4))&gt;=50,IF(SUMIFS(OFFSET(データ_研究棟施設!$M$5:$M$1048576,0,ROUND(EG$8*24,1)),データ_研究棟施設!$J$5:$J$1048576,OFFSET($G$9,ROW()-ROW($N$9),EG$6-$D$4))&gt;=100*$E91,"×","△"),IF(OR(EG$8&lt;9/24,EG$8&gt;=17/24,EG$110="△"),"△","〇")))</f>
        <v>×</v>
      </c>
      <c r="EH91" s="29" t="str">
        <f ca="1">IF(OR(EH$9="×",EH$110="×"),"×",IF(SUMIFS(OFFSET(データ_研究棟施設!$M$5:$M$1048576,0,ROUND(EH$8*24,1)),データ_研究棟施設!$J$5:$J$1048576,OFFSET($G$9,ROW()-ROW($N$9),EH$6-$D$4))&gt;=50,IF(SUMIFS(OFFSET(データ_研究棟施設!$M$5:$M$1048576,0,ROUND(EH$8*24,1)),データ_研究棟施設!$J$5:$J$1048576,OFFSET($G$9,ROW()-ROW($N$9),EH$6-$D$4))&gt;=100*$E91,"×","△"),IF(OR(EH$8&lt;9/24,EH$8&gt;=17/24,EH$110="△"),"△","〇")))</f>
        <v>×</v>
      </c>
      <c r="EI91" s="29" t="str">
        <f ca="1">IF(OR(EI$9="×",EI$110="×"),"×",IF(SUMIFS(OFFSET(データ_研究棟施設!$M$5:$M$1048576,0,ROUND(EI$8*24,1)),データ_研究棟施設!$J$5:$J$1048576,OFFSET($G$9,ROW()-ROW($N$9),EI$6-$D$4))&gt;=50,IF(SUMIFS(OFFSET(データ_研究棟施設!$M$5:$M$1048576,0,ROUND(EI$8*24,1)),データ_研究棟施設!$J$5:$J$1048576,OFFSET($G$9,ROW()-ROW($N$9),EI$6-$D$4))&gt;=100*$E91,"×","△"),IF(OR(EI$8&lt;9/24,EI$8&gt;=17/24,EI$110="△"),"△","〇")))</f>
        <v>×</v>
      </c>
      <c r="EJ91" s="29" t="str">
        <f ca="1">IF(OR(EJ$9="×",EJ$110="×"),"×",IF(SUMIFS(OFFSET(データ_研究棟施設!$M$5:$M$1048576,0,ROUND(EJ$8*24,1)),データ_研究棟施設!$J$5:$J$1048576,OFFSET($G$9,ROW()-ROW($N$9),EJ$6-$D$4))&gt;=50,IF(SUMIFS(OFFSET(データ_研究棟施設!$M$5:$M$1048576,0,ROUND(EJ$8*24,1)),データ_研究棟施設!$J$5:$J$1048576,OFFSET($G$9,ROW()-ROW($N$9),EJ$6-$D$4))&gt;=100*$E91,"×","△"),IF(OR(EJ$8&lt;9/24,EJ$8&gt;=17/24,EJ$110="△"),"△","〇")))</f>
        <v>×</v>
      </c>
      <c r="EK91" s="29" t="str">
        <f ca="1">IF(OR(EK$9="×",EK$110="×"),"×",IF(SUMIFS(OFFSET(データ_研究棟施設!$M$5:$M$1048576,0,ROUND(EK$8*24,1)),データ_研究棟施設!$J$5:$J$1048576,OFFSET($G$9,ROW()-ROW($N$9),EK$6-$D$4))&gt;=50,IF(SUMIFS(OFFSET(データ_研究棟施設!$M$5:$M$1048576,0,ROUND(EK$8*24,1)),データ_研究棟施設!$J$5:$J$1048576,OFFSET($G$9,ROW()-ROW($N$9),EK$6-$D$4))&gt;=100*$E91,"×","△"),IF(OR(EK$8&lt;9/24,EK$8&gt;=17/24,EK$110="△"),"△","〇")))</f>
        <v>×</v>
      </c>
      <c r="EL91" s="29" t="str">
        <f ca="1">IF(OR(EL$9="×",EL$110="×"),"×",IF(SUMIFS(OFFSET(データ_研究棟施設!$M$5:$M$1048576,0,ROUND(EL$8*24,1)),データ_研究棟施設!$J$5:$J$1048576,OFFSET($G$9,ROW()-ROW($N$9),EL$6-$D$4))&gt;=50,IF(SUMIFS(OFFSET(データ_研究棟施設!$M$5:$M$1048576,0,ROUND(EL$8*24,1)),データ_研究棟施設!$J$5:$J$1048576,OFFSET($G$9,ROW()-ROW($N$9),EL$6-$D$4))&gt;=100*$E91,"×","△"),IF(OR(EL$8&lt;9/24,EL$8&gt;=17/24,EL$110="△"),"△","〇")))</f>
        <v>×</v>
      </c>
      <c r="EM91" s="28" t="str">
        <f ca="1">IF(OR(EM$9="×",EM$110="×"),"×",IF(SUMIFS(OFFSET(データ_研究棟施設!$M$5:$M$1048576,0,ROUND(EM$8*24,1)),データ_研究棟施設!$J$5:$J$1048576,OFFSET($G$9,ROW()-ROW($N$9),EM$6-$D$4))&gt;=50,IF(SUMIFS(OFFSET(データ_研究棟施設!$M$5:$M$1048576,0,ROUND(EM$8*24,1)),データ_研究棟施設!$J$5:$J$1048576,OFFSET($G$9,ROW()-ROW($N$9),EM$6-$D$4))&gt;=100*$E91,"×","△"),IF(OR(EM$8&lt;9/24,EM$8&gt;=17/24,EM$110="△"),"△","〇")))</f>
        <v>×</v>
      </c>
      <c r="EN91" s="29" t="str">
        <f ca="1">IF(OR(EN$9="×",EN$110="×"),"×",IF(SUMIFS(OFFSET(データ_研究棟施設!$M$5:$M$1048576,0,ROUND(EN$8*24,1)),データ_研究棟施設!$J$5:$J$1048576,OFFSET($G$9,ROW()-ROW($N$9),EN$6-$D$4))&gt;=50,IF(SUMIFS(OFFSET(データ_研究棟施設!$M$5:$M$1048576,0,ROUND(EN$8*24,1)),データ_研究棟施設!$J$5:$J$1048576,OFFSET($G$9,ROW()-ROW($N$9),EN$6-$D$4))&gt;=100*$E91,"×","△"),IF(OR(EN$8&lt;9/24,EN$8&gt;=17/24,EN$110="△"),"△","〇")))</f>
        <v>×</v>
      </c>
      <c r="EO91" s="29" t="str">
        <f ca="1">IF(OR(EO$9="×",EO$110="×"),"×",IF(SUMIFS(OFFSET(データ_研究棟施設!$M$5:$M$1048576,0,ROUND(EO$8*24,1)),データ_研究棟施設!$J$5:$J$1048576,OFFSET($G$9,ROW()-ROW($N$9),EO$6-$D$4))&gt;=50,IF(SUMIFS(OFFSET(データ_研究棟施設!$M$5:$M$1048576,0,ROUND(EO$8*24,1)),データ_研究棟施設!$J$5:$J$1048576,OFFSET($G$9,ROW()-ROW($N$9),EO$6-$D$4))&gt;=100*$E91,"×","△"),IF(OR(EO$8&lt;9/24,EO$8&gt;=17/24,EO$110="△"),"△","〇")))</f>
        <v>×</v>
      </c>
      <c r="EP91" s="30" t="str">
        <f ca="1">IF(OR(EP$9="×",EP$110="×"),"×",IF(SUMIFS(OFFSET(データ_研究棟施設!$M$5:$M$1048576,0,ROUND(EP$8*24,1)),データ_研究棟施設!$J$5:$J$1048576,OFFSET($G$9,ROW()-ROW($N$9),EP$6-$D$4))&gt;=50,IF(SUMIFS(OFFSET(データ_研究棟施設!$M$5:$M$1048576,0,ROUND(EP$8*24,1)),データ_研究棟施設!$J$5:$J$1048576,OFFSET($G$9,ROW()-ROW($N$9),EP$6-$D$4))&gt;=100*$E91,"×","△"),IF(OR(EP$8&lt;9/24,EP$8&gt;=17/24,EP$110="△"),"△","〇")))</f>
        <v>×</v>
      </c>
      <c r="EQ91" s="29" t="str">
        <f ca="1">IF(OR(EQ$9="×",EQ$110="×"),"×",IF(SUMIFS(OFFSET(データ_研究棟施設!$M$5:$M$1048576,0,ROUND(EQ$8*24,1)),データ_研究棟施設!$J$5:$J$1048576,OFFSET($G$9,ROW()-ROW($N$9),EQ$6-$D$4))&gt;=50,IF(SUMIFS(OFFSET(データ_研究棟施設!$M$5:$M$1048576,0,ROUND(EQ$8*24,1)),データ_研究棟施設!$J$5:$J$1048576,OFFSET($G$9,ROW()-ROW($N$9),EQ$6-$D$4))&gt;=100*$E91,"×","△"),IF(OR(EQ$8&lt;9/24,EQ$8&gt;=17/24,EQ$110="△"),"△","〇")))</f>
        <v>×</v>
      </c>
      <c r="ER91" s="29" t="str">
        <f ca="1">IF(OR(ER$9="×",ER$110="×"),"×",IF(SUMIFS(OFFSET(データ_研究棟施設!$M$5:$M$1048576,0,ROUND(ER$8*24,1)),データ_研究棟施設!$J$5:$J$1048576,OFFSET($G$9,ROW()-ROW($N$9),ER$6-$D$4))&gt;=50,IF(SUMIFS(OFFSET(データ_研究棟施設!$M$5:$M$1048576,0,ROUND(ER$8*24,1)),データ_研究棟施設!$J$5:$J$1048576,OFFSET($G$9,ROW()-ROW($N$9),ER$6-$D$4))&gt;=100*$E91,"×","△"),IF(OR(ER$8&lt;9/24,ER$8&gt;=17/24,ER$110="△"),"△","〇")))</f>
        <v>×</v>
      </c>
      <c r="ES91" s="29" t="str">
        <f ca="1">IF(OR(ES$9="×",ES$110="×"),"×",IF(SUMIFS(OFFSET(データ_研究棟施設!$M$5:$M$1048576,0,ROUND(ES$8*24,1)),データ_研究棟施設!$J$5:$J$1048576,OFFSET($G$9,ROW()-ROW($N$9),ES$6-$D$4))&gt;=50,IF(SUMIFS(OFFSET(データ_研究棟施設!$M$5:$M$1048576,0,ROUND(ES$8*24,1)),データ_研究棟施設!$J$5:$J$1048576,OFFSET($G$9,ROW()-ROW($N$9),ES$6-$D$4))&gt;=100*$E91,"×","△"),IF(OR(ES$8&lt;9/24,ES$8&gt;=17/24,ES$110="△"),"△","〇")))</f>
        <v>×</v>
      </c>
      <c r="ET91" s="29" t="str">
        <f ca="1">IF(OR(ET$9="×",ET$110="×"),"×",IF(SUMIFS(OFFSET(データ_研究棟施設!$M$5:$M$1048576,0,ROUND(ET$8*24,1)),データ_研究棟施設!$J$5:$J$1048576,OFFSET($G$9,ROW()-ROW($N$9),ET$6-$D$4))&gt;=50,IF(SUMIFS(OFFSET(データ_研究棟施設!$M$5:$M$1048576,0,ROUND(ET$8*24,1)),データ_研究棟施設!$J$5:$J$1048576,OFFSET($G$9,ROW()-ROW($N$9),ET$6-$D$4))&gt;=100*$E91,"×","△"),IF(OR(ET$8&lt;9/24,ET$8&gt;=17/24,ET$110="△"),"△","〇")))</f>
        <v>×</v>
      </c>
      <c r="EU91" s="28" t="str">
        <f ca="1">IF(OR(EU$9="×",EU$110="×"),"×",IF(SUMIFS(OFFSET(データ_研究棟施設!$M$5:$M$1048576,0,ROUND(EU$8*24,1)),データ_研究棟施設!$J$5:$J$1048576,OFFSET($G$9,ROW()-ROW($N$9),EU$6-$D$4))&gt;=50,IF(SUMIFS(OFFSET(データ_研究棟施設!$M$5:$M$1048576,0,ROUND(EU$8*24,1)),データ_研究棟施設!$J$5:$J$1048576,OFFSET($G$9,ROW()-ROW($N$9),EU$6-$D$4))&gt;=100*$E91,"×","△"),IF(OR(EU$8&lt;9/24,EU$8&gt;=17/24,EU$110="△"),"△","〇")))</f>
        <v>×</v>
      </c>
      <c r="EV91" s="29" t="str">
        <f ca="1">IF(OR(EV$9="×",EV$110="×"),"×",IF(SUMIFS(OFFSET(データ_研究棟施設!$M$5:$M$1048576,0,ROUND(EV$8*24,1)),データ_研究棟施設!$J$5:$J$1048576,OFFSET($G$9,ROW()-ROW($N$9),EV$6-$D$4))&gt;=50,IF(SUMIFS(OFFSET(データ_研究棟施設!$M$5:$M$1048576,0,ROUND(EV$8*24,1)),データ_研究棟施設!$J$5:$J$1048576,OFFSET($G$9,ROW()-ROW($N$9),EV$6-$D$4))&gt;=100*$E91,"×","△"),IF(OR(EV$8&lt;9/24,EV$8&gt;=17/24,EV$110="△"),"△","〇")))</f>
        <v>×</v>
      </c>
      <c r="EW91" s="29" t="str">
        <f ca="1">IF(OR(EW$9="×",EW$110="×"),"×",IF(SUMIFS(OFFSET(データ_研究棟施設!$M$5:$M$1048576,0,ROUND(EW$8*24,1)),データ_研究棟施設!$J$5:$J$1048576,OFFSET($G$9,ROW()-ROW($N$9),EW$6-$D$4))&gt;=50,IF(SUMIFS(OFFSET(データ_研究棟施設!$M$5:$M$1048576,0,ROUND(EW$8*24,1)),データ_研究棟施設!$J$5:$J$1048576,OFFSET($G$9,ROW()-ROW($N$9),EW$6-$D$4))&gt;=100*$E91,"×","△"),IF(OR(EW$8&lt;9/24,EW$8&gt;=17/24,EW$110="△"),"△","〇")))</f>
        <v>×</v>
      </c>
      <c r="EX91" s="30" t="str">
        <f ca="1">IF(OR(EX$9="×",EX$110="×"),"×",IF(SUMIFS(OFFSET(データ_研究棟施設!$M$5:$M$1048576,0,ROUND(EX$8*24,1)),データ_研究棟施設!$J$5:$J$1048576,OFFSET($G$9,ROW()-ROW($N$9),EX$6-$D$4))&gt;=50,IF(SUMIFS(OFFSET(データ_研究棟施設!$M$5:$M$1048576,0,ROUND(EX$8*24,1)),データ_研究棟施設!$J$5:$J$1048576,OFFSET($G$9,ROW()-ROW($N$9),EX$6-$D$4))&gt;=100*$E91,"×","△"),IF(OR(EX$8&lt;9/24,EX$8&gt;=17/24,EX$110="△"),"△","〇")))</f>
        <v>×</v>
      </c>
      <c r="EY91" s="29" t="str">
        <f ca="1">IF(OR(EY$9="×",EY$110="×"),"×",IF(SUMIFS(OFFSET(データ_研究棟施設!$M$5:$M$1048576,0,ROUND(EY$8*24,1)),データ_研究棟施設!$J$5:$J$1048576,OFFSET($G$9,ROW()-ROW($N$9),EY$6-$D$4))&gt;=50,IF(SUMIFS(OFFSET(データ_研究棟施設!$M$5:$M$1048576,0,ROUND(EY$8*24,1)),データ_研究棟施設!$J$5:$J$1048576,OFFSET($G$9,ROW()-ROW($N$9),EY$6-$D$4))&gt;=100*$E91,"×","△"),IF(OR(EY$8&lt;9/24,EY$8&gt;=17/24,EY$110="△"),"△","〇")))</f>
        <v>×</v>
      </c>
      <c r="EZ91" s="29" t="str">
        <f ca="1">IF(OR(EZ$9="×",EZ$110="×"),"×",IF(SUMIFS(OFFSET(データ_研究棟施設!$M$5:$M$1048576,0,ROUND(EZ$8*24,1)),データ_研究棟施設!$J$5:$J$1048576,OFFSET($G$9,ROW()-ROW($N$9),EZ$6-$D$4))&gt;=50,IF(SUMIFS(OFFSET(データ_研究棟施設!$M$5:$M$1048576,0,ROUND(EZ$8*24,1)),データ_研究棟施設!$J$5:$J$1048576,OFFSET($G$9,ROW()-ROW($N$9),EZ$6-$D$4))&gt;=100*$E91,"×","△"),IF(OR(EZ$8&lt;9/24,EZ$8&gt;=17/24,EZ$110="△"),"△","〇")))</f>
        <v>×</v>
      </c>
      <c r="FA91" s="37" t="str">
        <f ca="1">IF(OR(FA$9="×",FA$110="×"),"×",IF(SUMIFS(OFFSET(データ_研究棟施設!$M$5:$M$1048576,0,ROUND(FA$8*24,1)),データ_研究棟施設!$J$5:$J$1048576,OFFSET($G$9,ROW()-ROW($N$9),FA$6-$D$4))&gt;=50,IF(SUMIFS(OFFSET(データ_研究棟施設!$M$5:$M$1048576,0,ROUND(FA$8*24,1)),データ_研究棟施設!$J$5:$J$1048576,OFFSET($G$9,ROW()-ROW($N$9),FA$6-$D$4))&gt;=100*$E91,"×","△"),IF(OR(FA$8&lt;9/24,FA$8&gt;=17/24,FA$110="△"),"△","〇")))</f>
        <v>×</v>
      </c>
      <c r="FB91" s="36" t="str">
        <f ca="1">IF(OR(FB$9="×",FB$110="×"),"×",IF(SUMIFS(OFFSET(データ_研究棟施設!$M$5:$M$1048576,0,ROUND(FB$8*24,1)),データ_研究棟施設!$J$5:$J$1048576,OFFSET($G$9,ROW()-ROW($N$9),FB$6-$D$4))&gt;=50,IF(SUMIFS(OFFSET(データ_研究棟施設!$M$5:$M$1048576,0,ROUND(FB$8*24,1)),データ_研究棟施設!$J$5:$J$1048576,OFFSET($G$9,ROW()-ROW($N$9),FB$6-$D$4))&gt;=100*$E91,"×","△"),IF(OR(FB$8&lt;9/24,FB$8&gt;=17/24,FB$110="△"),"△","〇")))</f>
        <v>×</v>
      </c>
      <c r="FC91" s="29" t="str">
        <f ca="1">IF(OR(FC$9="×",FC$110="×"),"×",IF(SUMIFS(OFFSET(データ_研究棟施設!$M$5:$M$1048576,0,ROUND(FC$8*24,1)),データ_研究棟施設!$J$5:$J$1048576,OFFSET($G$9,ROW()-ROW($N$9),FC$6-$D$4))&gt;=50,IF(SUMIFS(OFFSET(データ_研究棟施設!$M$5:$M$1048576,0,ROUND(FC$8*24,1)),データ_研究棟施設!$J$5:$J$1048576,OFFSET($G$9,ROW()-ROW($N$9),FC$6-$D$4))&gt;=100*$E91,"×","△"),IF(OR(FC$8&lt;9/24,FC$8&gt;=17/24,FC$110="△"),"△","〇")))</f>
        <v>×</v>
      </c>
      <c r="FD91" s="29" t="str">
        <f ca="1">IF(OR(FD$9="×",FD$110="×"),"×",IF(SUMIFS(OFFSET(データ_研究棟施設!$M$5:$M$1048576,0,ROUND(FD$8*24,1)),データ_研究棟施設!$J$5:$J$1048576,OFFSET($G$9,ROW()-ROW($N$9),FD$6-$D$4))&gt;=50,IF(SUMIFS(OFFSET(データ_研究棟施設!$M$5:$M$1048576,0,ROUND(FD$8*24,1)),データ_研究棟施設!$J$5:$J$1048576,OFFSET($G$9,ROW()-ROW($N$9),FD$6-$D$4))&gt;=100*$E91,"×","△"),IF(OR(FD$8&lt;9/24,FD$8&gt;=17/24,FD$110="△"),"△","〇")))</f>
        <v>×</v>
      </c>
      <c r="FE91" s="29" t="str">
        <f ca="1">IF(OR(FE$9="×",FE$110="×"),"×",IF(SUMIFS(OFFSET(データ_研究棟施設!$M$5:$M$1048576,0,ROUND(FE$8*24,1)),データ_研究棟施設!$J$5:$J$1048576,OFFSET($G$9,ROW()-ROW($N$9),FE$6-$D$4))&gt;=50,IF(SUMIFS(OFFSET(データ_研究棟施設!$M$5:$M$1048576,0,ROUND(FE$8*24,1)),データ_研究棟施設!$J$5:$J$1048576,OFFSET($G$9,ROW()-ROW($N$9),FE$6-$D$4))&gt;=100*$E91,"×","△"),IF(OR(FE$8&lt;9/24,FE$8&gt;=17/24,FE$110="△"),"△","〇")))</f>
        <v>×</v>
      </c>
      <c r="FF91" s="29" t="str">
        <f ca="1">IF(OR(FF$9="×",FF$110="×"),"×",IF(SUMIFS(OFFSET(データ_研究棟施設!$M$5:$M$1048576,0,ROUND(FF$8*24,1)),データ_研究棟施設!$J$5:$J$1048576,OFFSET($G$9,ROW()-ROW($N$9),FF$6-$D$4))&gt;=50,IF(SUMIFS(OFFSET(データ_研究棟施設!$M$5:$M$1048576,0,ROUND(FF$8*24,1)),データ_研究棟施設!$J$5:$J$1048576,OFFSET($G$9,ROW()-ROW($N$9),FF$6-$D$4))&gt;=100*$E91,"×","△"),IF(OR(FF$8&lt;9/24,FF$8&gt;=17/24,FF$110="△"),"△","〇")))</f>
        <v>×</v>
      </c>
      <c r="FG91" s="29" t="str">
        <f ca="1">IF(OR(FG$9="×",FG$110="×"),"×",IF(SUMIFS(OFFSET(データ_研究棟施設!$M$5:$M$1048576,0,ROUND(FG$8*24,1)),データ_研究棟施設!$J$5:$J$1048576,OFFSET($G$9,ROW()-ROW($N$9),FG$6-$D$4))&gt;=50,IF(SUMIFS(OFFSET(データ_研究棟施設!$M$5:$M$1048576,0,ROUND(FG$8*24,1)),データ_研究棟施設!$J$5:$J$1048576,OFFSET($G$9,ROW()-ROW($N$9),FG$6-$D$4))&gt;=100*$E91,"×","△"),IF(OR(FG$8&lt;9/24,FG$8&gt;=17/24,FG$110="△"),"△","〇")))</f>
        <v>×</v>
      </c>
      <c r="FH91" s="29" t="str">
        <f ca="1">IF(OR(FH$9="×",FH$110="×"),"×",IF(SUMIFS(OFFSET(データ_研究棟施設!$M$5:$M$1048576,0,ROUND(FH$8*24,1)),データ_研究棟施設!$J$5:$J$1048576,OFFSET($G$9,ROW()-ROW($N$9),FH$6-$D$4))&gt;=50,IF(SUMIFS(OFFSET(データ_研究棟施設!$M$5:$M$1048576,0,ROUND(FH$8*24,1)),データ_研究棟施設!$J$5:$J$1048576,OFFSET($G$9,ROW()-ROW($N$9),FH$6-$D$4))&gt;=100*$E91,"×","△"),IF(OR(FH$8&lt;9/24,FH$8&gt;=17/24,FH$110="△"),"△","〇")))</f>
        <v>×</v>
      </c>
      <c r="FI91" s="29" t="str">
        <f ca="1">IF(OR(FI$9="×",FI$110="×"),"×",IF(SUMIFS(OFFSET(データ_研究棟施設!$M$5:$M$1048576,0,ROUND(FI$8*24,1)),データ_研究棟施設!$J$5:$J$1048576,OFFSET($G$9,ROW()-ROW($N$9),FI$6-$D$4))&gt;=50,IF(SUMIFS(OFFSET(データ_研究棟施設!$M$5:$M$1048576,0,ROUND(FI$8*24,1)),データ_研究棟施設!$J$5:$J$1048576,OFFSET($G$9,ROW()-ROW($N$9),FI$6-$D$4))&gt;=100*$E91,"×","△"),IF(OR(FI$8&lt;9/24,FI$8&gt;=17/24,FI$110="△"),"△","〇")))</f>
        <v>×</v>
      </c>
      <c r="FJ91" s="29" t="str">
        <f ca="1">IF(OR(FJ$9="×",FJ$110="×"),"×",IF(SUMIFS(OFFSET(データ_研究棟施設!$M$5:$M$1048576,0,ROUND(FJ$8*24,1)),データ_研究棟施設!$J$5:$J$1048576,OFFSET($G$9,ROW()-ROW($N$9),FJ$6-$D$4))&gt;=50,IF(SUMIFS(OFFSET(データ_研究棟施設!$M$5:$M$1048576,0,ROUND(FJ$8*24,1)),データ_研究棟施設!$J$5:$J$1048576,OFFSET($G$9,ROW()-ROW($N$9),FJ$6-$D$4))&gt;=100*$E91,"×","△"),IF(OR(FJ$8&lt;9/24,FJ$8&gt;=17/24,FJ$110="△"),"△","〇")))</f>
        <v>×</v>
      </c>
      <c r="FK91" s="28" t="str">
        <f ca="1">IF(OR(FK$9="×",FK$110="×"),"×",IF(SUMIFS(OFFSET(データ_研究棟施設!$M$5:$M$1048576,0,ROUND(FK$8*24,1)),データ_研究棟施設!$J$5:$J$1048576,OFFSET($G$9,ROW()-ROW($N$9),FK$6-$D$4))&gt;=50,IF(SUMIFS(OFFSET(データ_研究棟施設!$M$5:$M$1048576,0,ROUND(FK$8*24,1)),データ_研究棟施設!$J$5:$J$1048576,OFFSET($G$9,ROW()-ROW($N$9),FK$6-$D$4))&gt;=100*$E91,"×","△"),IF(OR(FK$8&lt;9/24,FK$8&gt;=17/24,FK$110="△"),"△","〇")))</f>
        <v>×</v>
      </c>
      <c r="FL91" s="29" t="str">
        <f ca="1">IF(OR(FL$9="×",FL$110="×"),"×",IF(SUMIFS(OFFSET(データ_研究棟施設!$M$5:$M$1048576,0,ROUND(FL$8*24,1)),データ_研究棟施設!$J$5:$J$1048576,OFFSET($G$9,ROW()-ROW($N$9),FL$6-$D$4))&gt;=50,IF(SUMIFS(OFFSET(データ_研究棟施設!$M$5:$M$1048576,0,ROUND(FL$8*24,1)),データ_研究棟施設!$J$5:$J$1048576,OFFSET($G$9,ROW()-ROW($N$9),FL$6-$D$4))&gt;=100*$E91,"×","△"),IF(OR(FL$8&lt;9/24,FL$8&gt;=17/24,FL$110="△"),"△","〇")))</f>
        <v>×</v>
      </c>
      <c r="FM91" s="29" t="str">
        <f ca="1">IF(OR(FM$9="×",FM$110="×"),"×",IF(SUMIFS(OFFSET(データ_研究棟施設!$M$5:$M$1048576,0,ROUND(FM$8*24,1)),データ_研究棟施設!$J$5:$J$1048576,OFFSET($G$9,ROW()-ROW($N$9),FM$6-$D$4))&gt;=50,IF(SUMIFS(OFFSET(データ_研究棟施設!$M$5:$M$1048576,0,ROUND(FM$8*24,1)),データ_研究棟施設!$J$5:$J$1048576,OFFSET($G$9,ROW()-ROW($N$9),FM$6-$D$4))&gt;=100*$E91,"×","△"),IF(OR(FM$8&lt;9/24,FM$8&gt;=17/24,FM$110="△"),"△","〇")))</f>
        <v>×</v>
      </c>
      <c r="FN91" s="30" t="str">
        <f ca="1">IF(OR(FN$9="×",FN$110="×"),"×",IF(SUMIFS(OFFSET(データ_研究棟施設!$M$5:$M$1048576,0,ROUND(FN$8*24,1)),データ_研究棟施設!$J$5:$J$1048576,OFFSET($G$9,ROW()-ROW($N$9),FN$6-$D$4))&gt;=50,IF(SUMIFS(OFFSET(データ_研究棟施設!$M$5:$M$1048576,0,ROUND(FN$8*24,1)),データ_研究棟施設!$J$5:$J$1048576,OFFSET($G$9,ROW()-ROW($N$9),FN$6-$D$4))&gt;=100*$E91,"×","△"),IF(OR(FN$8&lt;9/24,FN$8&gt;=17/24,FN$110="△"),"△","〇")))</f>
        <v>×</v>
      </c>
      <c r="FO91" s="29" t="str">
        <f ca="1">IF(OR(FO$9="×",FO$110="×"),"×",IF(SUMIFS(OFFSET(データ_研究棟施設!$M$5:$M$1048576,0,ROUND(FO$8*24,1)),データ_研究棟施設!$J$5:$J$1048576,OFFSET($G$9,ROW()-ROW($N$9),FO$6-$D$4))&gt;=50,IF(SUMIFS(OFFSET(データ_研究棟施設!$M$5:$M$1048576,0,ROUND(FO$8*24,1)),データ_研究棟施設!$J$5:$J$1048576,OFFSET($G$9,ROW()-ROW($N$9),FO$6-$D$4))&gt;=100*$E91,"×","△"),IF(OR(FO$8&lt;9/24,FO$8&gt;=17/24,FO$110="△"),"△","〇")))</f>
        <v>×</v>
      </c>
      <c r="FP91" s="29" t="str">
        <f ca="1">IF(OR(FP$9="×",FP$110="×"),"×",IF(SUMIFS(OFFSET(データ_研究棟施設!$M$5:$M$1048576,0,ROUND(FP$8*24,1)),データ_研究棟施設!$J$5:$J$1048576,OFFSET($G$9,ROW()-ROW($N$9),FP$6-$D$4))&gt;=50,IF(SUMIFS(OFFSET(データ_研究棟施設!$M$5:$M$1048576,0,ROUND(FP$8*24,1)),データ_研究棟施設!$J$5:$J$1048576,OFFSET($G$9,ROW()-ROW($N$9),FP$6-$D$4))&gt;=100*$E91,"×","△"),IF(OR(FP$8&lt;9/24,FP$8&gt;=17/24,FP$110="△"),"△","〇")))</f>
        <v>×</v>
      </c>
      <c r="FQ91" s="29" t="str">
        <f ca="1">IF(OR(FQ$9="×",FQ$110="×"),"×",IF(SUMIFS(OFFSET(データ_研究棟施設!$M$5:$M$1048576,0,ROUND(FQ$8*24,1)),データ_研究棟施設!$J$5:$J$1048576,OFFSET($G$9,ROW()-ROW($N$9),FQ$6-$D$4))&gt;=50,IF(SUMIFS(OFFSET(データ_研究棟施設!$M$5:$M$1048576,0,ROUND(FQ$8*24,1)),データ_研究棟施設!$J$5:$J$1048576,OFFSET($G$9,ROW()-ROW($N$9),FQ$6-$D$4))&gt;=100*$E91,"×","△"),IF(OR(FQ$8&lt;9/24,FQ$8&gt;=17/24,FQ$110="△"),"△","〇")))</f>
        <v>×</v>
      </c>
      <c r="FR91" s="29" t="str">
        <f ca="1">IF(OR(FR$9="×",FR$110="×"),"×",IF(SUMIFS(OFFSET(データ_研究棟施設!$M$5:$M$1048576,0,ROUND(FR$8*24,1)),データ_研究棟施設!$J$5:$J$1048576,OFFSET($G$9,ROW()-ROW($N$9),FR$6-$D$4))&gt;=50,IF(SUMIFS(OFFSET(データ_研究棟施設!$M$5:$M$1048576,0,ROUND(FR$8*24,1)),データ_研究棟施設!$J$5:$J$1048576,OFFSET($G$9,ROW()-ROW($N$9),FR$6-$D$4))&gt;=100*$E91,"×","△"),IF(OR(FR$8&lt;9/24,FR$8&gt;=17/24,FR$110="△"),"△","〇")))</f>
        <v>×</v>
      </c>
      <c r="FS91" s="28" t="str">
        <f ca="1">IF(OR(FS$9="×",FS$110="×"),"×",IF(SUMIFS(OFFSET(データ_研究棟施設!$M$5:$M$1048576,0,ROUND(FS$8*24,1)),データ_研究棟施設!$J$5:$J$1048576,OFFSET($G$9,ROW()-ROW($N$9),FS$6-$D$4))&gt;=50,IF(SUMIFS(OFFSET(データ_研究棟施設!$M$5:$M$1048576,0,ROUND(FS$8*24,1)),データ_研究棟施設!$J$5:$J$1048576,OFFSET($G$9,ROW()-ROW($N$9),FS$6-$D$4))&gt;=100*$E91,"×","△"),IF(OR(FS$8&lt;9/24,FS$8&gt;=17/24,FS$110="△"),"△","〇")))</f>
        <v>×</v>
      </c>
      <c r="FT91" s="29" t="str">
        <f ca="1">IF(OR(FT$9="×",FT$110="×"),"×",IF(SUMIFS(OFFSET(データ_研究棟施設!$M$5:$M$1048576,0,ROUND(FT$8*24,1)),データ_研究棟施設!$J$5:$J$1048576,OFFSET($G$9,ROW()-ROW($N$9),FT$6-$D$4))&gt;=50,IF(SUMIFS(OFFSET(データ_研究棟施設!$M$5:$M$1048576,0,ROUND(FT$8*24,1)),データ_研究棟施設!$J$5:$J$1048576,OFFSET($G$9,ROW()-ROW($N$9),FT$6-$D$4))&gt;=100*$E91,"×","△"),IF(OR(FT$8&lt;9/24,FT$8&gt;=17/24,FT$110="△"),"△","〇")))</f>
        <v>×</v>
      </c>
      <c r="FU91" s="29" t="str">
        <f ca="1">IF(OR(FU$9="×",FU$110="×"),"×",IF(SUMIFS(OFFSET(データ_研究棟施設!$M$5:$M$1048576,0,ROUND(FU$8*24,1)),データ_研究棟施設!$J$5:$J$1048576,OFFSET($G$9,ROW()-ROW($N$9),FU$6-$D$4))&gt;=50,IF(SUMIFS(OFFSET(データ_研究棟施設!$M$5:$M$1048576,0,ROUND(FU$8*24,1)),データ_研究棟施設!$J$5:$J$1048576,OFFSET($G$9,ROW()-ROW($N$9),FU$6-$D$4))&gt;=100*$E91,"×","△"),IF(OR(FU$8&lt;9/24,FU$8&gt;=17/24,FU$110="△"),"△","〇")))</f>
        <v>×</v>
      </c>
      <c r="FV91" s="30" t="str">
        <f ca="1">IF(OR(FV$9="×",FV$110="×"),"×",IF(SUMIFS(OFFSET(データ_研究棟施設!$M$5:$M$1048576,0,ROUND(FV$8*24,1)),データ_研究棟施設!$J$5:$J$1048576,OFFSET($G$9,ROW()-ROW($N$9),FV$6-$D$4))&gt;=50,IF(SUMIFS(OFFSET(データ_研究棟施設!$M$5:$M$1048576,0,ROUND(FV$8*24,1)),データ_研究棟施設!$J$5:$J$1048576,OFFSET($G$9,ROW()-ROW($N$9),FV$6-$D$4))&gt;=100*$E91,"×","△"),IF(OR(FV$8&lt;9/24,FV$8&gt;=17/24,FV$110="△"),"△","〇")))</f>
        <v>×</v>
      </c>
      <c r="FW91" s="29" t="str">
        <f ca="1">IF(OR(FW$9="×",FW$110="×"),"×",IF(SUMIFS(OFFSET(データ_研究棟施設!$M$5:$M$1048576,0,ROUND(FW$8*24,1)),データ_研究棟施設!$J$5:$J$1048576,OFFSET($G$9,ROW()-ROW($N$9),FW$6-$D$4))&gt;=50,IF(SUMIFS(OFFSET(データ_研究棟施設!$M$5:$M$1048576,0,ROUND(FW$8*24,1)),データ_研究棟施設!$J$5:$J$1048576,OFFSET($G$9,ROW()-ROW($N$9),FW$6-$D$4))&gt;=100*$E91,"×","△"),IF(OR(FW$8&lt;9/24,FW$8&gt;=17/24,FW$110="△"),"△","〇")))</f>
        <v>×</v>
      </c>
      <c r="FX91" s="29" t="str">
        <f ca="1">IF(OR(FX$9="×",FX$110="×"),"×",IF(SUMIFS(OFFSET(データ_研究棟施設!$M$5:$M$1048576,0,ROUND(FX$8*24,1)),データ_研究棟施設!$J$5:$J$1048576,OFFSET($G$9,ROW()-ROW($N$9),FX$6-$D$4))&gt;=50,IF(SUMIFS(OFFSET(データ_研究棟施設!$M$5:$M$1048576,0,ROUND(FX$8*24,1)),データ_研究棟施設!$J$5:$J$1048576,OFFSET($G$9,ROW()-ROW($N$9),FX$6-$D$4))&gt;=100*$E91,"×","△"),IF(OR(FX$8&lt;9/24,FX$8&gt;=17/24,FX$110="△"),"△","〇")))</f>
        <v>×</v>
      </c>
      <c r="FY91" s="37" t="str">
        <f ca="1">IF(OR(FY$9="×",FY$110="×"),"×",IF(SUMIFS(OFFSET(データ_研究棟施設!$M$5:$M$1048576,0,ROUND(FY$8*24,1)),データ_研究棟施設!$J$5:$J$1048576,OFFSET($G$9,ROW()-ROW($N$9),FY$6-$D$4))&gt;=50,IF(SUMIFS(OFFSET(データ_研究棟施設!$M$5:$M$1048576,0,ROUND(FY$8*24,1)),データ_研究棟施設!$J$5:$J$1048576,OFFSET($G$9,ROW()-ROW($N$9),FY$6-$D$4))&gt;=100*$E91,"×","△"),IF(OR(FY$8&lt;9/24,FY$8&gt;=17/24,FY$110="△"),"△","〇")))</f>
        <v>×</v>
      </c>
    </row>
    <row r="92" spans="1:181">
      <c r="A92" s="17"/>
      <c r="B92" s="81" t="s">
        <v>281</v>
      </c>
      <c r="C92" s="82"/>
      <c r="D92" s="11" t="s">
        <v>258</v>
      </c>
      <c r="E92" s="10" t="str">
        <f>INDEX(施設情報!$D$1:$D$1000,MATCH(D92,施設情報!$C$1:$C$1000,0))</f>
        <v>4</v>
      </c>
      <c r="F92" s="11" t="s">
        <v>275</v>
      </c>
      <c r="G92" s="8" t="str">
        <f t="shared" si="29"/>
        <v>112-46391</v>
      </c>
      <c r="H92" s="10" t="str">
        <f t="shared" si="30"/>
        <v>112-46392</v>
      </c>
      <c r="I92" s="10" t="str">
        <f t="shared" si="31"/>
        <v>112-46393</v>
      </c>
      <c r="J92" s="10" t="str">
        <f t="shared" si="32"/>
        <v>112-46394</v>
      </c>
      <c r="K92" s="10" t="str">
        <f t="shared" si="33"/>
        <v>112-46395</v>
      </c>
      <c r="L92" s="10" t="str">
        <f t="shared" si="34"/>
        <v>112-46396</v>
      </c>
      <c r="M92" s="10" t="str">
        <f t="shared" si="35"/>
        <v>112-46397</v>
      </c>
      <c r="N92" s="36" t="str">
        <f ca="1">IF(OR(N$9="×",N$110="×"),"×",IF(SUMIFS(OFFSET(データ_研究棟施設!$M$5:$M$1048576,0,ROUND(N$8*24,1)),データ_研究棟施設!$J$5:$J$1048576,OFFSET($G$9,ROW()-ROW($N$9),N$6-$D$4))&gt;=50,IF(SUMIFS(OFFSET(データ_研究棟施設!$M$5:$M$1048576,0,ROUND(N$8*24,1)),データ_研究棟施設!$J$5:$J$1048576,OFFSET($G$9,ROW()-ROW($N$9),N$6-$D$4))&gt;=100*$E92,"×","△"),IF(OR(N$8&lt;9/24,N$8&gt;=17/24,N$110="△"),"△","〇")))</f>
        <v>△</v>
      </c>
      <c r="O92" s="29" t="str">
        <f ca="1">IF(OR(O$9="×",O$110="×"),"×",IF(SUMIFS(OFFSET(データ_研究棟施設!$M$5:$M$1048576,0,ROUND(O$8*24,1)),データ_研究棟施設!$J$5:$J$1048576,OFFSET($G$9,ROW()-ROW($N$9),O$6-$D$4))&gt;=50,IF(SUMIFS(OFFSET(データ_研究棟施設!$M$5:$M$1048576,0,ROUND(O$8*24,1)),データ_研究棟施設!$J$5:$J$1048576,OFFSET($G$9,ROW()-ROW($N$9),O$6-$D$4))&gt;=100*$E92,"×","△"),IF(OR(O$8&lt;9/24,O$8&gt;=17/24,O$110="△"),"△","〇")))</f>
        <v>△</v>
      </c>
      <c r="P92" s="29" t="str">
        <f ca="1">IF(OR(P$9="×",P$110="×"),"×",IF(SUMIFS(OFFSET(データ_研究棟施設!$M$5:$M$1048576,0,ROUND(P$8*24,1)),データ_研究棟施設!$J$5:$J$1048576,OFFSET($G$9,ROW()-ROW($N$9),P$6-$D$4))&gt;=50,IF(SUMIFS(OFFSET(データ_研究棟施設!$M$5:$M$1048576,0,ROUND(P$8*24,1)),データ_研究棟施設!$J$5:$J$1048576,OFFSET($G$9,ROW()-ROW($N$9),P$6-$D$4))&gt;=100*$E92,"×","△"),IF(OR(P$8&lt;9/24,P$8&gt;=17/24,P$110="△"),"△","〇")))</f>
        <v>△</v>
      </c>
      <c r="Q92" s="29" t="str">
        <f ca="1">IF(OR(Q$9="×",Q$110="×"),"×",IF(SUMIFS(OFFSET(データ_研究棟施設!$M$5:$M$1048576,0,ROUND(Q$8*24,1)),データ_研究棟施設!$J$5:$J$1048576,OFFSET($G$9,ROW()-ROW($N$9),Q$6-$D$4))&gt;=50,IF(SUMIFS(OFFSET(データ_研究棟施設!$M$5:$M$1048576,0,ROUND(Q$8*24,1)),データ_研究棟施設!$J$5:$J$1048576,OFFSET($G$9,ROW()-ROW($N$9),Q$6-$D$4))&gt;=100*$E92,"×","△"),IF(OR(Q$8&lt;9/24,Q$8&gt;=17/24,Q$110="△"),"△","〇")))</f>
        <v>△</v>
      </c>
      <c r="R92" s="29" t="str">
        <f ca="1">IF(OR(R$9="×",R$110="×"),"×",IF(SUMIFS(OFFSET(データ_研究棟施設!$M$5:$M$1048576,0,ROUND(R$8*24,1)),データ_研究棟施設!$J$5:$J$1048576,OFFSET($G$9,ROW()-ROW($N$9),R$6-$D$4))&gt;=50,IF(SUMIFS(OFFSET(データ_研究棟施設!$M$5:$M$1048576,0,ROUND(R$8*24,1)),データ_研究棟施設!$J$5:$J$1048576,OFFSET($G$9,ROW()-ROW($N$9),R$6-$D$4))&gt;=100*$E92,"×","△"),IF(OR(R$8&lt;9/24,R$8&gt;=17/24,R$110="△"),"△","〇")))</f>
        <v>△</v>
      </c>
      <c r="S92" s="29" t="str">
        <f ca="1">IF(OR(S$9="×",S$110="×"),"×",IF(SUMIFS(OFFSET(データ_研究棟施設!$M$5:$M$1048576,0,ROUND(S$8*24,1)),データ_研究棟施設!$J$5:$J$1048576,OFFSET($G$9,ROW()-ROW($N$9),S$6-$D$4))&gt;=50,IF(SUMIFS(OFFSET(データ_研究棟施設!$M$5:$M$1048576,0,ROUND(S$8*24,1)),データ_研究棟施設!$J$5:$J$1048576,OFFSET($G$9,ROW()-ROW($N$9),S$6-$D$4))&gt;=100*$E92,"×","△"),IF(OR(S$8&lt;9/24,S$8&gt;=17/24,S$110="△"),"△","〇")))</f>
        <v>△</v>
      </c>
      <c r="T92" s="29" t="str">
        <f ca="1">IF(OR(T$9="×",T$110="×"),"×",IF(SUMIFS(OFFSET(データ_研究棟施設!$M$5:$M$1048576,0,ROUND(T$8*24,1)),データ_研究棟施設!$J$5:$J$1048576,OFFSET($G$9,ROW()-ROW($N$9),T$6-$D$4))&gt;=50,IF(SUMIFS(OFFSET(データ_研究棟施設!$M$5:$M$1048576,0,ROUND(T$8*24,1)),データ_研究棟施設!$J$5:$J$1048576,OFFSET($G$9,ROW()-ROW($N$9),T$6-$D$4))&gt;=100*$E92,"×","△"),IF(OR(T$8&lt;9/24,T$8&gt;=17/24,T$110="△"),"△","〇")))</f>
        <v>△</v>
      </c>
      <c r="U92" s="29" t="str">
        <f ca="1">IF(OR(U$9="×",U$110="×"),"×",IF(SUMIFS(OFFSET(データ_研究棟施設!$M$5:$M$1048576,0,ROUND(U$8*24,1)),データ_研究棟施設!$J$5:$J$1048576,OFFSET($G$9,ROW()-ROW($N$9),U$6-$D$4))&gt;=50,IF(SUMIFS(OFFSET(データ_研究棟施設!$M$5:$M$1048576,0,ROUND(U$8*24,1)),データ_研究棟施設!$J$5:$J$1048576,OFFSET($G$9,ROW()-ROW($N$9),U$6-$D$4))&gt;=100*$E92,"×","△"),IF(OR(U$8&lt;9/24,U$8&gt;=17/24,U$110="△"),"△","〇")))</f>
        <v>×</v>
      </c>
      <c r="V92" s="29" t="str">
        <f ca="1">IF(OR(V$9="×",V$110="×"),"×",IF(SUMIFS(OFFSET(データ_研究棟施設!$M$5:$M$1048576,0,ROUND(V$8*24,1)),データ_研究棟施設!$J$5:$J$1048576,OFFSET($G$9,ROW()-ROW($N$9),V$6-$D$4))&gt;=50,IF(SUMIFS(OFFSET(データ_研究棟施設!$M$5:$M$1048576,0,ROUND(V$8*24,1)),データ_研究棟施設!$J$5:$J$1048576,OFFSET($G$9,ROW()-ROW($N$9),V$6-$D$4))&gt;=100*$E92,"×","△"),IF(OR(V$8&lt;9/24,V$8&gt;=17/24,V$110="△"),"△","〇")))</f>
        <v>×</v>
      </c>
      <c r="W92" s="28" t="str">
        <f ca="1">IF(OR(W$9="×",W$110="×"),"×",IF(SUMIFS(OFFSET(データ_研究棟施設!$M$5:$M$1048576,0,ROUND(W$8*24,1)),データ_研究棟施設!$J$5:$J$1048576,OFFSET($G$9,ROW()-ROW($N$9),W$6-$D$4))&gt;=50,IF(SUMIFS(OFFSET(データ_研究棟施設!$M$5:$M$1048576,0,ROUND(W$8*24,1)),データ_研究棟施設!$J$5:$J$1048576,OFFSET($G$9,ROW()-ROW($N$9),W$6-$D$4))&gt;=100*$E92,"×","△"),IF(OR(W$8&lt;9/24,W$8&gt;=17/24,W$110="△"),"△","〇")))</f>
        <v>×</v>
      </c>
      <c r="X92" s="29" t="str">
        <f ca="1">IF(OR(X$9="×",X$110="×"),"×",IF(SUMIFS(OFFSET(データ_研究棟施設!$M$5:$M$1048576,0,ROUND(X$8*24,1)),データ_研究棟施設!$J$5:$J$1048576,OFFSET($G$9,ROW()-ROW($N$9),X$6-$D$4))&gt;=50,IF(SUMIFS(OFFSET(データ_研究棟施設!$M$5:$M$1048576,0,ROUND(X$8*24,1)),データ_研究棟施設!$J$5:$J$1048576,OFFSET($G$9,ROW()-ROW($N$9),X$6-$D$4))&gt;=100*$E92,"×","△"),IF(OR(X$8&lt;9/24,X$8&gt;=17/24,X$110="△"),"△","〇")))</f>
        <v>×</v>
      </c>
      <c r="Y92" s="29" t="str">
        <f ca="1">IF(OR(Y$9="×",Y$110="×"),"×",IF(SUMIFS(OFFSET(データ_研究棟施設!$M$5:$M$1048576,0,ROUND(Y$8*24,1)),データ_研究棟施設!$J$5:$J$1048576,OFFSET($G$9,ROW()-ROW($N$9),Y$6-$D$4))&gt;=50,IF(SUMIFS(OFFSET(データ_研究棟施設!$M$5:$M$1048576,0,ROUND(Y$8*24,1)),データ_研究棟施設!$J$5:$J$1048576,OFFSET($G$9,ROW()-ROW($N$9),Y$6-$D$4))&gt;=100*$E92,"×","△"),IF(OR(Y$8&lt;9/24,Y$8&gt;=17/24,Y$110="△"),"△","〇")))</f>
        <v>×</v>
      </c>
      <c r="Z92" s="30" t="str">
        <f ca="1">IF(OR(Z$9="×",Z$110="×"),"×",IF(SUMIFS(OFFSET(データ_研究棟施設!$M$5:$M$1048576,0,ROUND(Z$8*24,1)),データ_研究棟施設!$J$5:$J$1048576,OFFSET($G$9,ROW()-ROW($N$9),Z$6-$D$4))&gt;=50,IF(SUMIFS(OFFSET(データ_研究棟施設!$M$5:$M$1048576,0,ROUND(Z$8*24,1)),データ_研究棟施設!$J$5:$J$1048576,OFFSET($G$9,ROW()-ROW($N$9),Z$6-$D$4))&gt;=100*$E92,"×","△"),IF(OR(Z$8&lt;9/24,Z$8&gt;=17/24,Z$110="△"),"△","〇")))</f>
        <v>×</v>
      </c>
      <c r="AA92" s="29" t="str">
        <f ca="1">IF(OR(AA$9="×",AA$110="×"),"×",IF(SUMIFS(OFFSET(データ_研究棟施設!$M$5:$M$1048576,0,ROUND(AA$8*24,1)),データ_研究棟施設!$J$5:$J$1048576,OFFSET($G$9,ROW()-ROW($N$9),AA$6-$D$4))&gt;=50,IF(SUMIFS(OFFSET(データ_研究棟施設!$M$5:$M$1048576,0,ROUND(AA$8*24,1)),データ_研究棟施設!$J$5:$J$1048576,OFFSET($G$9,ROW()-ROW($N$9),AA$6-$D$4))&gt;=100*$E92,"×","△"),IF(OR(AA$8&lt;9/24,AA$8&gt;=17/24,AA$110="△"),"△","〇")))</f>
        <v>×</v>
      </c>
      <c r="AB92" s="29" t="str">
        <f ca="1">IF(OR(AB$9="×",AB$110="×"),"×",IF(SUMIFS(OFFSET(データ_研究棟施設!$M$5:$M$1048576,0,ROUND(AB$8*24,1)),データ_研究棟施設!$J$5:$J$1048576,OFFSET($G$9,ROW()-ROW($N$9),AB$6-$D$4))&gt;=50,IF(SUMIFS(OFFSET(データ_研究棟施設!$M$5:$M$1048576,0,ROUND(AB$8*24,1)),データ_研究棟施設!$J$5:$J$1048576,OFFSET($G$9,ROW()-ROW($N$9),AB$6-$D$4))&gt;=100*$E92,"×","△"),IF(OR(AB$8&lt;9/24,AB$8&gt;=17/24,AB$110="△"),"△","〇")))</f>
        <v>×</v>
      </c>
      <c r="AC92" s="29" t="str">
        <f ca="1">IF(OR(AC$9="×",AC$110="×"),"×",IF(SUMIFS(OFFSET(データ_研究棟施設!$M$5:$M$1048576,0,ROUND(AC$8*24,1)),データ_研究棟施設!$J$5:$J$1048576,OFFSET($G$9,ROW()-ROW($N$9),AC$6-$D$4))&gt;=50,IF(SUMIFS(OFFSET(データ_研究棟施設!$M$5:$M$1048576,0,ROUND(AC$8*24,1)),データ_研究棟施設!$J$5:$J$1048576,OFFSET($G$9,ROW()-ROW($N$9),AC$6-$D$4))&gt;=100*$E92,"×","△"),IF(OR(AC$8&lt;9/24,AC$8&gt;=17/24,AC$110="△"),"△","〇")))</f>
        <v>×</v>
      </c>
      <c r="AD92" s="29" t="str">
        <f ca="1">IF(OR(AD$9="×",AD$110="×"),"×",IF(SUMIFS(OFFSET(データ_研究棟施設!$M$5:$M$1048576,0,ROUND(AD$8*24,1)),データ_研究棟施設!$J$5:$J$1048576,OFFSET($G$9,ROW()-ROW($N$9),AD$6-$D$4))&gt;=50,IF(SUMIFS(OFFSET(データ_研究棟施設!$M$5:$M$1048576,0,ROUND(AD$8*24,1)),データ_研究棟施設!$J$5:$J$1048576,OFFSET($G$9,ROW()-ROW($N$9),AD$6-$D$4))&gt;=100*$E92,"×","△"),IF(OR(AD$8&lt;9/24,AD$8&gt;=17/24,AD$110="△"),"△","〇")))</f>
        <v>×</v>
      </c>
      <c r="AE92" s="28" t="str">
        <f ca="1">IF(OR(AE$9="×",AE$110="×"),"×",IF(SUMIFS(OFFSET(データ_研究棟施設!$M$5:$M$1048576,0,ROUND(AE$8*24,1)),データ_研究棟施設!$J$5:$J$1048576,OFFSET($G$9,ROW()-ROW($N$9),AE$6-$D$4))&gt;=50,IF(SUMIFS(OFFSET(データ_研究棟施設!$M$5:$M$1048576,0,ROUND(AE$8*24,1)),データ_研究棟施設!$J$5:$J$1048576,OFFSET($G$9,ROW()-ROW($N$9),AE$6-$D$4))&gt;=100*$E92,"×","△"),IF(OR(AE$8&lt;9/24,AE$8&gt;=17/24,AE$110="△"),"△","〇")))</f>
        <v>×</v>
      </c>
      <c r="AF92" s="29" t="str">
        <f ca="1">IF(OR(AF$9="×",AF$110="×"),"×",IF(SUMIFS(OFFSET(データ_研究棟施設!$M$5:$M$1048576,0,ROUND(AF$8*24,1)),データ_研究棟施設!$J$5:$J$1048576,OFFSET($G$9,ROW()-ROW($N$9),AF$6-$D$4))&gt;=50,IF(SUMIFS(OFFSET(データ_研究棟施設!$M$5:$M$1048576,0,ROUND(AF$8*24,1)),データ_研究棟施設!$J$5:$J$1048576,OFFSET($G$9,ROW()-ROW($N$9),AF$6-$D$4))&gt;=100*$E92,"×","△"),IF(OR(AF$8&lt;9/24,AF$8&gt;=17/24,AF$110="△"),"△","〇")))</f>
        <v>×</v>
      </c>
      <c r="AG92" s="29" t="str">
        <f ca="1">IF(OR(AG$9="×",AG$110="×"),"×",IF(SUMIFS(OFFSET(データ_研究棟施設!$M$5:$M$1048576,0,ROUND(AG$8*24,1)),データ_研究棟施設!$J$5:$J$1048576,OFFSET($G$9,ROW()-ROW($N$9),AG$6-$D$4))&gt;=50,IF(SUMIFS(OFFSET(データ_研究棟施設!$M$5:$M$1048576,0,ROUND(AG$8*24,1)),データ_研究棟施設!$J$5:$J$1048576,OFFSET($G$9,ROW()-ROW($N$9),AG$6-$D$4))&gt;=100*$E92,"×","△"),IF(OR(AG$8&lt;9/24,AG$8&gt;=17/24,AG$110="△"),"△","〇")))</f>
        <v>×</v>
      </c>
      <c r="AH92" s="30" t="str">
        <f ca="1">IF(OR(AH$9="×",AH$110="×"),"×",IF(SUMIFS(OFFSET(データ_研究棟施設!$M$5:$M$1048576,0,ROUND(AH$8*24,1)),データ_研究棟施設!$J$5:$J$1048576,OFFSET($G$9,ROW()-ROW($N$9),AH$6-$D$4))&gt;=50,IF(SUMIFS(OFFSET(データ_研究棟施設!$M$5:$M$1048576,0,ROUND(AH$8*24,1)),データ_研究棟施設!$J$5:$J$1048576,OFFSET($G$9,ROW()-ROW($N$9),AH$6-$D$4))&gt;=100*$E92,"×","△"),IF(OR(AH$8&lt;9/24,AH$8&gt;=17/24,AH$110="△"),"△","〇")))</f>
        <v>×</v>
      </c>
      <c r="AI92" s="29" t="str">
        <f ca="1">IF(OR(AI$9="×",AI$110="×"),"×",IF(SUMIFS(OFFSET(データ_研究棟施設!$M$5:$M$1048576,0,ROUND(AI$8*24,1)),データ_研究棟施設!$J$5:$J$1048576,OFFSET($G$9,ROW()-ROW($N$9),AI$6-$D$4))&gt;=50,IF(SUMIFS(OFFSET(データ_研究棟施設!$M$5:$M$1048576,0,ROUND(AI$8*24,1)),データ_研究棟施設!$J$5:$J$1048576,OFFSET($G$9,ROW()-ROW($N$9),AI$6-$D$4))&gt;=100*$E92,"×","△"),IF(OR(AI$8&lt;9/24,AI$8&gt;=17/24,AI$110="△"),"△","〇")))</f>
        <v>△</v>
      </c>
      <c r="AJ92" s="29" t="str">
        <f ca="1">IF(OR(AJ$9="×",AJ$110="×"),"×",IF(SUMIFS(OFFSET(データ_研究棟施設!$M$5:$M$1048576,0,ROUND(AJ$8*24,1)),データ_研究棟施設!$J$5:$J$1048576,OFFSET($G$9,ROW()-ROW($N$9),AJ$6-$D$4))&gt;=50,IF(SUMIFS(OFFSET(データ_研究棟施設!$M$5:$M$1048576,0,ROUND(AJ$8*24,1)),データ_研究棟施設!$J$5:$J$1048576,OFFSET($G$9,ROW()-ROW($N$9),AJ$6-$D$4))&gt;=100*$E92,"×","△"),IF(OR(AJ$8&lt;9/24,AJ$8&gt;=17/24,AJ$110="△"),"△","〇")))</f>
        <v>△</v>
      </c>
      <c r="AK92" s="37" t="str">
        <f ca="1">IF(OR(AK$9="×",AK$110="×"),"×",IF(SUMIFS(OFFSET(データ_研究棟施設!$M$5:$M$1048576,0,ROUND(AK$8*24,1)),データ_研究棟施設!$J$5:$J$1048576,OFFSET($G$9,ROW()-ROW($N$9),AK$6-$D$4))&gt;=50,IF(SUMIFS(OFFSET(データ_研究棟施設!$M$5:$M$1048576,0,ROUND(AK$8*24,1)),データ_研究棟施設!$J$5:$J$1048576,OFFSET($G$9,ROW()-ROW($N$9),AK$6-$D$4))&gt;=100*$E92,"×","△"),IF(OR(AK$8&lt;9/24,AK$8&gt;=17/24,AK$110="△"),"△","〇")))</f>
        <v>△</v>
      </c>
      <c r="AL92" s="36" t="str">
        <f ca="1">IF(OR(AL$9="×",AL$110="×"),"×",IF(SUMIFS(OFFSET(データ_研究棟施設!$M$5:$M$1048576,0,ROUND(AL$8*24,1)),データ_研究棟施設!$J$5:$J$1048576,OFFSET($G$9,ROW()-ROW($N$9),AL$6-$D$4))&gt;=50,IF(SUMIFS(OFFSET(データ_研究棟施設!$M$5:$M$1048576,0,ROUND(AL$8*24,1)),データ_研究棟施設!$J$5:$J$1048576,OFFSET($G$9,ROW()-ROW($N$9),AL$6-$D$4))&gt;=100*$E92,"×","△"),IF(OR(AL$8&lt;9/24,AL$8&gt;=17/24,AL$110="△"),"△","〇")))</f>
        <v>△</v>
      </c>
      <c r="AM92" s="29" t="str">
        <f ca="1">IF(OR(AM$9="×",AM$110="×"),"×",IF(SUMIFS(OFFSET(データ_研究棟施設!$M$5:$M$1048576,0,ROUND(AM$8*24,1)),データ_研究棟施設!$J$5:$J$1048576,OFFSET($G$9,ROW()-ROW($N$9),AM$6-$D$4))&gt;=50,IF(SUMIFS(OFFSET(データ_研究棟施設!$M$5:$M$1048576,0,ROUND(AM$8*24,1)),データ_研究棟施設!$J$5:$J$1048576,OFFSET($G$9,ROW()-ROW($N$9),AM$6-$D$4))&gt;=100*$E92,"×","△"),IF(OR(AM$8&lt;9/24,AM$8&gt;=17/24,AM$110="△"),"△","〇")))</f>
        <v>△</v>
      </c>
      <c r="AN92" s="29" t="str">
        <f ca="1">IF(OR(AN$9="×",AN$110="×"),"×",IF(SUMIFS(OFFSET(データ_研究棟施設!$M$5:$M$1048576,0,ROUND(AN$8*24,1)),データ_研究棟施設!$J$5:$J$1048576,OFFSET($G$9,ROW()-ROW($N$9),AN$6-$D$4))&gt;=50,IF(SUMIFS(OFFSET(データ_研究棟施設!$M$5:$M$1048576,0,ROUND(AN$8*24,1)),データ_研究棟施設!$J$5:$J$1048576,OFFSET($G$9,ROW()-ROW($N$9),AN$6-$D$4))&gt;=100*$E92,"×","△"),IF(OR(AN$8&lt;9/24,AN$8&gt;=17/24,AN$110="△"),"△","〇")))</f>
        <v>△</v>
      </c>
      <c r="AO92" s="29" t="str">
        <f ca="1">IF(OR(AO$9="×",AO$110="×"),"×",IF(SUMIFS(OFFSET(データ_研究棟施設!$M$5:$M$1048576,0,ROUND(AO$8*24,1)),データ_研究棟施設!$J$5:$J$1048576,OFFSET($G$9,ROW()-ROW($N$9),AO$6-$D$4))&gt;=50,IF(SUMIFS(OFFSET(データ_研究棟施設!$M$5:$M$1048576,0,ROUND(AO$8*24,1)),データ_研究棟施設!$J$5:$J$1048576,OFFSET($G$9,ROW()-ROW($N$9),AO$6-$D$4))&gt;=100*$E92,"×","△"),IF(OR(AO$8&lt;9/24,AO$8&gt;=17/24,AO$110="△"),"△","〇")))</f>
        <v>△</v>
      </c>
      <c r="AP92" s="29" t="str">
        <f ca="1">IF(OR(AP$9="×",AP$110="×"),"×",IF(SUMIFS(OFFSET(データ_研究棟施設!$M$5:$M$1048576,0,ROUND(AP$8*24,1)),データ_研究棟施設!$J$5:$J$1048576,OFFSET($G$9,ROW()-ROW($N$9),AP$6-$D$4))&gt;=50,IF(SUMIFS(OFFSET(データ_研究棟施設!$M$5:$M$1048576,0,ROUND(AP$8*24,1)),データ_研究棟施設!$J$5:$J$1048576,OFFSET($G$9,ROW()-ROW($N$9),AP$6-$D$4))&gt;=100*$E92,"×","△"),IF(OR(AP$8&lt;9/24,AP$8&gt;=17/24,AP$110="△"),"△","〇")))</f>
        <v>△</v>
      </c>
      <c r="AQ92" s="29" t="str">
        <f ca="1">IF(OR(AQ$9="×",AQ$110="×"),"×",IF(SUMIFS(OFFSET(データ_研究棟施設!$M$5:$M$1048576,0,ROUND(AQ$8*24,1)),データ_研究棟施設!$J$5:$J$1048576,OFFSET($G$9,ROW()-ROW($N$9),AQ$6-$D$4))&gt;=50,IF(SUMIFS(OFFSET(データ_研究棟施設!$M$5:$M$1048576,0,ROUND(AQ$8*24,1)),データ_研究棟施設!$J$5:$J$1048576,OFFSET($G$9,ROW()-ROW($N$9),AQ$6-$D$4))&gt;=100*$E92,"×","△"),IF(OR(AQ$8&lt;9/24,AQ$8&gt;=17/24,AQ$110="△"),"△","〇")))</f>
        <v>△</v>
      </c>
      <c r="AR92" s="29" t="str">
        <f ca="1">IF(OR(AR$9="×",AR$110="×"),"×",IF(SUMIFS(OFFSET(データ_研究棟施設!$M$5:$M$1048576,0,ROUND(AR$8*24,1)),データ_研究棟施設!$J$5:$J$1048576,OFFSET($G$9,ROW()-ROW($N$9),AR$6-$D$4))&gt;=50,IF(SUMIFS(OFFSET(データ_研究棟施設!$M$5:$M$1048576,0,ROUND(AR$8*24,1)),データ_研究棟施設!$J$5:$J$1048576,OFFSET($G$9,ROW()-ROW($N$9),AR$6-$D$4))&gt;=100*$E92,"×","△"),IF(OR(AR$8&lt;9/24,AR$8&gt;=17/24,AR$110="△"),"△","〇")))</f>
        <v>△</v>
      </c>
      <c r="AS92" s="29" t="str">
        <f ca="1">IF(OR(AS$9="×",AS$110="×"),"×",IF(SUMIFS(OFFSET(データ_研究棟施設!$M$5:$M$1048576,0,ROUND(AS$8*24,1)),データ_研究棟施設!$J$5:$J$1048576,OFFSET($G$9,ROW()-ROW($N$9),AS$6-$D$4))&gt;=50,IF(SUMIFS(OFFSET(データ_研究棟施設!$M$5:$M$1048576,0,ROUND(AS$8*24,1)),データ_研究棟施設!$J$5:$J$1048576,OFFSET($G$9,ROW()-ROW($N$9),AS$6-$D$4))&gt;=100*$E92,"×","△"),IF(OR(AS$8&lt;9/24,AS$8&gt;=17/24,AS$110="△"),"△","〇")))</f>
        <v>×</v>
      </c>
      <c r="AT92" s="29" t="str">
        <f ca="1">IF(OR(AT$9="×",AT$110="×"),"×",IF(SUMIFS(OFFSET(データ_研究棟施設!$M$5:$M$1048576,0,ROUND(AT$8*24,1)),データ_研究棟施設!$J$5:$J$1048576,OFFSET($G$9,ROW()-ROW($N$9),AT$6-$D$4))&gt;=50,IF(SUMIFS(OFFSET(データ_研究棟施設!$M$5:$M$1048576,0,ROUND(AT$8*24,1)),データ_研究棟施設!$J$5:$J$1048576,OFFSET($G$9,ROW()-ROW($N$9),AT$6-$D$4))&gt;=100*$E92,"×","△"),IF(OR(AT$8&lt;9/24,AT$8&gt;=17/24,AT$110="△"),"△","〇")))</f>
        <v>×</v>
      </c>
      <c r="AU92" s="28" t="str">
        <f ca="1">IF(OR(AU$9="×",AU$110="×"),"×",IF(SUMIFS(OFFSET(データ_研究棟施設!$M$5:$M$1048576,0,ROUND(AU$8*24,1)),データ_研究棟施設!$J$5:$J$1048576,OFFSET($G$9,ROW()-ROW($N$9),AU$6-$D$4))&gt;=50,IF(SUMIFS(OFFSET(データ_研究棟施設!$M$5:$M$1048576,0,ROUND(AU$8*24,1)),データ_研究棟施設!$J$5:$J$1048576,OFFSET($G$9,ROW()-ROW($N$9),AU$6-$D$4))&gt;=100*$E92,"×","△"),IF(OR(AU$8&lt;9/24,AU$8&gt;=17/24,AU$110="△"),"△","〇")))</f>
        <v>×</v>
      </c>
      <c r="AV92" s="29" t="str">
        <f ca="1">IF(OR(AV$9="×",AV$110="×"),"×",IF(SUMIFS(OFFSET(データ_研究棟施設!$M$5:$M$1048576,0,ROUND(AV$8*24,1)),データ_研究棟施設!$J$5:$J$1048576,OFFSET($G$9,ROW()-ROW($N$9),AV$6-$D$4))&gt;=50,IF(SUMIFS(OFFSET(データ_研究棟施設!$M$5:$M$1048576,0,ROUND(AV$8*24,1)),データ_研究棟施設!$J$5:$J$1048576,OFFSET($G$9,ROW()-ROW($N$9),AV$6-$D$4))&gt;=100*$E92,"×","△"),IF(OR(AV$8&lt;9/24,AV$8&gt;=17/24,AV$110="△"),"△","〇")))</f>
        <v>×</v>
      </c>
      <c r="AW92" s="29" t="str">
        <f ca="1">IF(OR(AW$9="×",AW$110="×"),"×",IF(SUMIFS(OFFSET(データ_研究棟施設!$M$5:$M$1048576,0,ROUND(AW$8*24,1)),データ_研究棟施設!$J$5:$J$1048576,OFFSET($G$9,ROW()-ROW($N$9),AW$6-$D$4))&gt;=50,IF(SUMIFS(OFFSET(データ_研究棟施設!$M$5:$M$1048576,0,ROUND(AW$8*24,1)),データ_研究棟施設!$J$5:$J$1048576,OFFSET($G$9,ROW()-ROW($N$9),AW$6-$D$4))&gt;=100*$E92,"×","△"),IF(OR(AW$8&lt;9/24,AW$8&gt;=17/24,AW$110="△"),"△","〇")))</f>
        <v>×</v>
      </c>
      <c r="AX92" s="30" t="str">
        <f ca="1">IF(OR(AX$9="×",AX$110="×"),"×",IF(SUMIFS(OFFSET(データ_研究棟施設!$M$5:$M$1048576,0,ROUND(AX$8*24,1)),データ_研究棟施設!$J$5:$J$1048576,OFFSET($G$9,ROW()-ROW($N$9),AX$6-$D$4))&gt;=50,IF(SUMIFS(OFFSET(データ_研究棟施設!$M$5:$M$1048576,0,ROUND(AX$8*24,1)),データ_研究棟施設!$J$5:$J$1048576,OFFSET($G$9,ROW()-ROW($N$9),AX$6-$D$4))&gt;=100*$E92,"×","△"),IF(OR(AX$8&lt;9/24,AX$8&gt;=17/24,AX$110="△"),"△","〇")))</f>
        <v>×</v>
      </c>
      <c r="AY92" s="29" t="str">
        <f ca="1">IF(OR(AY$9="×",AY$110="×"),"×",IF(SUMIFS(OFFSET(データ_研究棟施設!$M$5:$M$1048576,0,ROUND(AY$8*24,1)),データ_研究棟施設!$J$5:$J$1048576,OFFSET($G$9,ROW()-ROW($N$9),AY$6-$D$4))&gt;=50,IF(SUMIFS(OFFSET(データ_研究棟施設!$M$5:$M$1048576,0,ROUND(AY$8*24,1)),データ_研究棟施設!$J$5:$J$1048576,OFFSET($G$9,ROW()-ROW($N$9),AY$6-$D$4))&gt;=100*$E92,"×","△"),IF(OR(AY$8&lt;9/24,AY$8&gt;=17/24,AY$110="△"),"△","〇")))</f>
        <v>×</v>
      </c>
      <c r="AZ92" s="29" t="str">
        <f ca="1">IF(OR(AZ$9="×",AZ$110="×"),"×",IF(SUMIFS(OFFSET(データ_研究棟施設!$M$5:$M$1048576,0,ROUND(AZ$8*24,1)),データ_研究棟施設!$J$5:$J$1048576,OFFSET($G$9,ROW()-ROW($N$9),AZ$6-$D$4))&gt;=50,IF(SUMIFS(OFFSET(データ_研究棟施設!$M$5:$M$1048576,0,ROUND(AZ$8*24,1)),データ_研究棟施設!$J$5:$J$1048576,OFFSET($G$9,ROW()-ROW($N$9),AZ$6-$D$4))&gt;=100*$E92,"×","△"),IF(OR(AZ$8&lt;9/24,AZ$8&gt;=17/24,AZ$110="△"),"△","〇")))</f>
        <v>×</v>
      </c>
      <c r="BA92" s="29" t="str">
        <f ca="1">IF(OR(BA$9="×",BA$110="×"),"×",IF(SUMIFS(OFFSET(データ_研究棟施設!$M$5:$M$1048576,0,ROUND(BA$8*24,1)),データ_研究棟施設!$J$5:$J$1048576,OFFSET($G$9,ROW()-ROW($N$9),BA$6-$D$4))&gt;=50,IF(SUMIFS(OFFSET(データ_研究棟施設!$M$5:$M$1048576,0,ROUND(BA$8*24,1)),データ_研究棟施設!$J$5:$J$1048576,OFFSET($G$9,ROW()-ROW($N$9),BA$6-$D$4))&gt;=100*$E92,"×","△"),IF(OR(BA$8&lt;9/24,BA$8&gt;=17/24,BA$110="△"),"△","〇")))</f>
        <v>×</v>
      </c>
      <c r="BB92" s="29" t="str">
        <f ca="1">IF(OR(BB$9="×",BB$110="×"),"×",IF(SUMIFS(OFFSET(データ_研究棟施設!$M$5:$M$1048576,0,ROUND(BB$8*24,1)),データ_研究棟施設!$J$5:$J$1048576,OFFSET($G$9,ROW()-ROW($N$9),BB$6-$D$4))&gt;=50,IF(SUMIFS(OFFSET(データ_研究棟施設!$M$5:$M$1048576,0,ROUND(BB$8*24,1)),データ_研究棟施設!$J$5:$J$1048576,OFFSET($G$9,ROW()-ROW($N$9),BB$6-$D$4))&gt;=100*$E92,"×","△"),IF(OR(BB$8&lt;9/24,BB$8&gt;=17/24,BB$110="△"),"△","〇")))</f>
        <v>×</v>
      </c>
      <c r="BC92" s="28" t="str">
        <f ca="1">IF(OR(BC$9="×",BC$110="×"),"×",IF(SUMIFS(OFFSET(データ_研究棟施設!$M$5:$M$1048576,0,ROUND(BC$8*24,1)),データ_研究棟施設!$J$5:$J$1048576,OFFSET($G$9,ROW()-ROW($N$9),BC$6-$D$4))&gt;=50,IF(SUMIFS(OFFSET(データ_研究棟施設!$M$5:$M$1048576,0,ROUND(BC$8*24,1)),データ_研究棟施設!$J$5:$J$1048576,OFFSET($G$9,ROW()-ROW($N$9),BC$6-$D$4))&gt;=100*$E92,"×","△"),IF(OR(BC$8&lt;9/24,BC$8&gt;=17/24,BC$110="△"),"△","〇")))</f>
        <v>×</v>
      </c>
      <c r="BD92" s="29" t="str">
        <f ca="1">IF(OR(BD$9="×",BD$110="×"),"×",IF(SUMIFS(OFFSET(データ_研究棟施設!$M$5:$M$1048576,0,ROUND(BD$8*24,1)),データ_研究棟施設!$J$5:$J$1048576,OFFSET($G$9,ROW()-ROW($N$9),BD$6-$D$4))&gt;=50,IF(SUMIFS(OFFSET(データ_研究棟施設!$M$5:$M$1048576,0,ROUND(BD$8*24,1)),データ_研究棟施設!$J$5:$J$1048576,OFFSET($G$9,ROW()-ROW($N$9),BD$6-$D$4))&gt;=100*$E92,"×","△"),IF(OR(BD$8&lt;9/24,BD$8&gt;=17/24,BD$110="△"),"△","〇")))</f>
        <v>×</v>
      </c>
      <c r="BE92" s="29" t="str">
        <f ca="1">IF(OR(BE$9="×",BE$110="×"),"×",IF(SUMIFS(OFFSET(データ_研究棟施設!$M$5:$M$1048576,0,ROUND(BE$8*24,1)),データ_研究棟施設!$J$5:$J$1048576,OFFSET($G$9,ROW()-ROW($N$9),BE$6-$D$4))&gt;=50,IF(SUMIFS(OFFSET(データ_研究棟施設!$M$5:$M$1048576,0,ROUND(BE$8*24,1)),データ_研究棟施設!$J$5:$J$1048576,OFFSET($G$9,ROW()-ROW($N$9),BE$6-$D$4))&gt;=100*$E92,"×","△"),IF(OR(BE$8&lt;9/24,BE$8&gt;=17/24,BE$110="△"),"△","〇")))</f>
        <v>×</v>
      </c>
      <c r="BF92" s="30" t="str">
        <f ca="1">IF(OR(BF$9="×",BF$110="×"),"×",IF(SUMIFS(OFFSET(データ_研究棟施設!$M$5:$M$1048576,0,ROUND(BF$8*24,1)),データ_研究棟施設!$J$5:$J$1048576,OFFSET($G$9,ROW()-ROW($N$9),BF$6-$D$4))&gt;=50,IF(SUMIFS(OFFSET(データ_研究棟施設!$M$5:$M$1048576,0,ROUND(BF$8*24,1)),データ_研究棟施設!$J$5:$J$1048576,OFFSET($G$9,ROW()-ROW($N$9),BF$6-$D$4))&gt;=100*$E92,"×","△"),IF(OR(BF$8&lt;9/24,BF$8&gt;=17/24,BF$110="△"),"△","〇")))</f>
        <v>×</v>
      </c>
      <c r="BG92" s="29" t="str">
        <f ca="1">IF(OR(BG$9="×",BG$110="×"),"×",IF(SUMIFS(OFFSET(データ_研究棟施設!$M$5:$M$1048576,0,ROUND(BG$8*24,1)),データ_研究棟施設!$J$5:$J$1048576,OFFSET($G$9,ROW()-ROW($N$9),BG$6-$D$4))&gt;=50,IF(SUMIFS(OFFSET(データ_研究棟施設!$M$5:$M$1048576,0,ROUND(BG$8*24,1)),データ_研究棟施設!$J$5:$J$1048576,OFFSET($G$9,ROW()-ROW($N$9),BG$6-$D$4))&gt;=100*$E92,"×","△"),IF(OR(BG$8&lt;9/24,BG$8&gt;=17/24,BG$110="△"),"△","〇")))</f>
        <v>△</v>
      </c>
      <c r="BH92" s="29" t="str">
        <f ca="1">IF(OR(BH$9="×",BH$110="×"),"×",IF(SUMIFS(OFFSET(データ_研究棟施設!$M$5:$M$1048576,0,ROUND(BH$8*24,1)),データ_研究棟施設!$J$5:$J$1048576,OFFSET($G$9,ROW()-ROW($N$9),BH$6-$D$4))&gt;=50,IF(SUMIFS(OFFSET(データ_研究棟施設!$M$5:$M$1048576,0,ROUND(BH$8*24,1)),データ_研究棟施設!$J$5:$J$1048576,OFFSET($G$9,ROW()-ROW($N$9),BH$6-$D$4))&gt;=100*$E92,"×","△"),IF(OR(BH$8&lt;9/24,BH$8&gt;=17/24,BH$110="△"),"△","〇")))</f>
        <v>△</v>
      </c>
      <c r="BI92" s="37" t="str">
        <f ca="1">IF(OR(BI$9="×",BI$110="×"),"×",IF(SUMIFS(OFFSET(データ_研究棟施設!$M$5:$M$1048576,0,ROUND(BI$8*24,1)),データ_研究棟施設!$J$5:$J$1048576,OFFSET($G$9,ROW()-ROW($N$9),BI$6-$D$4))&gt;=50,IF(SUMIFS(OFFSET(データ_研究棟施設!$M$5:$M$1048576,0,ROUND(BI$8*24,1)),データ_研究棟施設!$J$5:$J$1048576,OFFSET($G$9,ROW()-ROW($N$9),BI$6-$D$4))&gt;=100*$E92,"×","△"),IF(OR(BI$8&lt;9/24,BI$8&gt;=17/24,BI$110="△"),"△","〇")))</f>
        <v>△</v>
      </c>
      <c r="BJ92" s="36" t="str">
        <f ca="1">IF(OR(BJ$9="×",BJ$110="×"),"×",IF(SUMIFS(OFFSET(データ_研究棟施設!$M$5:$M$1048576,0,ROUND(BJ$8*24,1)),データ_研究棟施設!$J$5:$J$1048576,OFFSET($G$9,ROW()-ROW($N$9),BJ$6-$D$4))&gt;=50,IF(SUMIFS(OFFSET(データ_研究棟施設!$M$5:$M$1048576,0,ROUND(BJ$8*24,1)),データ_研究棟施設!$J$5:$J$1048576,OFFSET($G$9,ROW()-ROW($N$9),BJ$6-$D$4))&gt;=100*$E92,"×","△"),IF(OR(BJ$8&lt;9/24,BJ$8&gt;=17/24,BJ$110="△"),"△","〇")))</f>
        <v>△</v>
      </c>
      <c r="BK92" s="29" t="str">
        <f ca="1">IF(OR(BK$9="×",BK$110="×"),"×",IF(SUMIFS(OFFSET(データ_研究棟施設!$M$5:$M$1048576,0,ROUND(BK$8*24,1)),データ_研究棟施設!$J$5:$J$1048576,OFFSET($G$9,ROW()-ROW($N$9),BK$6-$D$4))&gt;=50,IF(SUMIFS(OFFSET(データ_研究棟施設!$M$5:$M$1048576,0,ROUND(BK$8*24,1)),データ_研究棟施設!$J$5:$J$1048576,OFFSET($G$9,ROW()-ROW($N$9),BK$6-$D$4))&gt;=100*$E92,"×","△"),IF(OR(BK$8&lt;9/24,BK$8&gt;=17/24,BK$110="△"),"△","〇")))</f>
        <v>△</v>
      </c>
      <c r="BL92" s="29" t="str">
        <f ca="1">IF(OR(BL$9="×",BL$110="×"),"×",IF(SUMIFS(OFFSET(データ_研究棟施設!$M$5:$M$1048576,0,ROUND(BL$8*24,1)),データ_研究棟施設!$J$5:$J$1048576,OFFSET($G$9,ROW()-ROW($N$9),BL$6-$D$4))&gt;=50,IF(SUMIFS(OFFSET(データ_研究棟施設!$M$5:$M$1048576,0,ROUND(BL$8*24,1)),データ_研究棟施設!$J$5:$J$1048576,OFFSET($G$9,ROW()-ROW($N$9),BL$6-$D$4))&gt;=100*$E92,"×","△"),IF(OR(BL$8&lt;9/24,BL$8&gt;=17/24,BL$110="△"),"△","〇")))</f>
        <v>△</v>
      </c>
      <c r="BM92" s="29" t="str">
        <f ca="1">IF(OR(BM$9="×",BM$110="×"),"×",IF(SUMIFS(OFFSET(データ_研究棟施設!$M$5:$M$1048576,0,ROUND(BM$8*24,1)),データ_研究棟施設!$J$5:$J$1048576,OFFSET($G$9,ROW()-ROW($N$9),BM$6-$D$4))&gt;=50,IF(SUMIFS(OFFSET(データ_研究棟施設!$M$5:$M$1048576,0,ROUND(BM$8*24,1)),データ_研究棟施設!$J$5:$J$1048576,OFFSET($G$9,ROW()-ROW($N$9),BM$6-$D$4))&gt;=100*$E92,"×","△"),IF(OR(BM$8&lt;9/24,BM$8&gt;=17/24,BM$110="△"),"△","〇")))</f>
        <v>△</v>
      </c>
      <c r="BN92" s="29" t="str">
        <f ca="1">IF(OR(BN$9="×",BN$110="×"),"×",IF(SUMIFS(OFFSET(データ_研究棟施設!$M$5:$M$1048576,0,ROUND(BN$8*24,1)),データ_研究棟施設!$J$5:$J$1048576,OFFSET($G$9,ROW()-ROW($N$9),BN$6-$D$4))&gt;=50,IF(SUMIFS(OFFSET(データ_研究棟施設!$M$5:$M$1048576,0,ROUND(BN$8*24,1)),データ_研究棟施設!$J$5:$J$1048576,OFFSET($G$9,ROW()-ROW($N$9),BN$6-$D$4))&gt;=100*$E92,"×","△"),IF(OR(BN$8&lt;9/24,BN$8&gt;=17/24,BN$110="△"),"△","〇")))</f>
        <v>△</v>
      </c>
      <c r="BO92" s="29" t="str">
        <f ca="1">IF(OR(BO$9="×",BO$110="×"),"×",IF(SUMIFS(OFFSET(データ_研究棟施設!$M$5:$M$1048576,0,ROUND(BO$8*24,1)),データ_研究棟施設!$J$5:$J$1048576,OFFSET($G$9,ROW()-ROW($N$9),BO$6-$D$4))&gt;=50,IF(SUMIFS(OFFSET(データ_研究棟施設!$M$5:$M$1048576,0,ROUND(BO$8*24,1)),データ_研究棟施設!$J$5:$J$1048576,OFFSET($G$9,ROW()-ROW($N$9),BO$6-$D$4))&gt;=100*$E92,"×","△"),IF(OR(BO$8&lt;9/24,BO$8&gt;=17/24,BO$110="△"),"△","〇")))</f>
        <v>△</v>
      </c>
      <c r="BP92" s="29" t="str">
        <f ca="1">IF(OR(BP$9="×",BP$110="×"),"×",IF(SUMIFS(OFFSET(データ_研究棟施設!$M$5:$M$1048576,0,ROUND(BP$8*24,1)),データ_研究棟施設!$J$5:$J$1048576,OFFSET($G$9,ROW()-ROW($N$9),BP$6-$D$4))&gt;=50,IF(SUMIFS(OFFSET(データ_研究棟施設!$M$5:$M$1048576,0,ROUND(BP$8*24,1)),データ_研究棟施設!$J$5:$J$1048576,OFFSET($G$9,ROW()-ROW($N$9),BP$6-$D$4))&gt;=100*$E92,"×","△"),IF(OR(BP$8&lt;9/24,BP$8&gt;=17/24,BP$110="△"),"△","〇")))</f>
        <v>△</v>
      </c>
      <c r="BQ92" s="29" t="str">
        <f ca="1">IF(OR(BQ$9="×",BQ$110="×"),"×",IF(SUMIFS(OFFSET(データ_研究棟施設!$M$5:$M$1048576,0,ROUND(BQ$8*24,1)),データ_研究棟施設!$J$5:$J$1048576,OFFSET($G$9,ROW()-ROW($N$9),BQ$6-$D$4))&gt;=50,IF(SUMIFS(OFFSET(データ_研究棟施設!$M$5:$M$1048576,0,ROUND(BQ$8*24,1)),データ_研究棟施設!$J$5:$J$1048576,OFFSET($G$9,ROW()-ROW($N$9),BQ$6-$D$4))&gt;=100*$E92,"×","△"),IF(OR(BQ$8&lt;9/24,BQ$8&gt;=17/24,BQ$110="△"),"△","〇")))</f>
        <v>×</v>
      </c>
      <c r="BR92" s="29" t="str">
        <f ca="1">IF(OR(BR$9="×",BR$110="×"),"×",IF(SUMIFS(OFFSET(データ_研究棟施設!$M$5:$M$1048576,0,ROUND(BR$8*24,1)),データ_研究棟施設!$J$5:$J$1048576,OFFSET($G$9,ROW()-ROW($N$9),BR$6-$D$4))&gt;=50,IF(SUMIFS(OFFSET(データ_研究棟施設!$M$5:$M$1048576,0,ROUND(BR$8*24,1)),データ_研究棟施設!$J$5:$J$1048576,OFFSET($G$9,ROW()-ROW($N$9),BR$6-$D$4))&gt;=100*$E92,"×","△"),IF(OR(BR$8&lt;9/24,BR$8&gt;=17/24,BR$110="△"),"△","〇")))</f>
        <v>×</v>
      </c>
      <c r="BS92" s="28" t="str">
        <f ca="1">IF(OR(BS$9="×",BS$110="×"),"×",IF(SUMIFS(OFFSET(データ_研究棟施設!$M$5:$M$1048576,0,ROUND(BS$8*24,1)),データ_研究棟施設!$J$5:$J$1048576,OFFSET($G$9,ROW()-ROW($N$9),BS$6-$D$4))&gt;=50,IF(SUMIFS(OFFSET(データ_研究棟施設!$M$5:$M$1048576,0,ROUND(BS$8*24,1)),データ_研究棟施設!$J$5:$J$1048576,OFFSET($G$9,ROW()-ROW($N$9),BS$6-$D$4))&gt;=100*$E92,"×","△"),IF(OR(BS$8&lt;9/24,BS$8&gt;=17/24,BS$110="△"),"△","〇")))</f>
        <v>×</v>
      </c>
      <c r="BT92" s="29" t="str">
        <f ca="1">IF(OR(BT$9="×",BT$110="×"),"×",IF(SUMIFS(OFFSET(データ_研究棟施設!$M$5:$M$1048576,0,ROUND(BT$8*24,1)),データ_研究棟施設!$J$5:$J$1048576,OFFSET($G$9,ROW()-ROW($N$9),BT$6-$D$4))&gt;=50,IF(SUMIFS(OFFSET(データ_研究棟施設!$M$5:$M$1048576,0,ROUND(BT$8*24,1)),データ_研究棟施設!$J$5:$J$1048576,OFFSET($G$9,ROW()-ROW($N$9),BT$6-$D$4))&gt;=100*$E92,"×","△"),IF(OR(BT$8&lt;9/24,BT$8&gt;=17/24,BT$110="△"),"△","〇")))</f>
        <v>×</v>
      </c>
      <c r="BU92" s="29" t="str">
        <f ca="1">IF(OR(BU$9="×",BU$110="×"),"×",IF(SUMIFS(OFFSET(データ_研究棟施設!$M$5:$M$1048576,0,ROUND(BU$8*24,1)),データ_研究棟施設!$J$5:$J$1048576,OFFSET($G$9,ROW()-ROW($N$9),BU$6-$D$4))&gt;=50,IF(SUMIFS(OFFSET(データ_研究棟施設!$M$5:$M$1048576,0,ROUND(BU$8*24,1)),データ_研究棟施設!$J$5:$J$1048576,OFFSET($G$9,ROW()-ROW($N$9),BU$6-$D$4))&gt;=100*$E92,"×","△"),IF(OR(BU$8&lt;9/24,BU$8&gt;=17/24,BU$110="△"),"△","〇")))</f>
        <v>×</v>
      </c>
      <c r="BV92" s="30" t="str">
        <f ca="1">IF(OR(BV$9="×",BV$110="×"),"×",IF(SUMIFS(OFFSET(データ_研究棟施設!$M$5:$M$1048576,0,ROUND(BV$8*24,1)),データ_研究棟施設!$J$5:$J$1048576,OFFSET($G$9,ROW()-ROW($N$9),BV$6-$D$4))&gt;=50,IF(SUMIFS(OFFSET(データ_研究棟施設!$M$5:$M$1048576,0,ROUND(BV$8*24,1)),データ_研究棟施設!$J$5:$J$1048576,OFFSET($G$9,ROW()-ROW($N$9),BV$6-$D$4))&gt;=100*$E92,"×","△"),IF(OR(BV$8&lt;9/24,BV$8&gt;=17/24,BV$110="△"),"△","〇")))</f>
        <v>×</v>
      </c>
      <c r="BW92" s="29" t="str">
        <f ca="1">IF(OR(BW$9="×",BW$110="×"),"×",IF(SUMIFS(OFFSET(データ_研究棟施設!$M$5:$M$1048576,0,ROUND(BW$8*24,1)),データ_研究棟施設!$J$5:$J$1048576,OFFSET($G$9,ROW()-ROW($N$9),BW$6-$D$4))&gt;=50,IF(SUMIFS(OFFSET(データ_研究棟施設!$M$5:$M$1048576,0,ROUND(BW$8*24,1)),データ_研究棟施設!$J$5:$J$1048576,OFFSET($G$9,ROW()-ROW($N$9),BW$6-$D$4))&gt;=100*$E92,"×","△"),IF(OR(BW$8&lt;9/24,BW$8&gt;=17/24,BW$110="△"),"△","〇")))</f>
        <v>×</v>
      </c>
      <c r="BX92" s="29" t="str">
        <f ca="1">IF(OR(BX$9="×",BX$110="×"),"×",IF(SUMIFS(OFFSET(データ_研究棟施設!$M$5:$M$1048576,0,ROUND(BX$8*24,1)),データ_研究棟施設!$J$5:$J$1048576,OFFSET($G$9,ROW()-ROW($N$9),BX$6-$D$4))&gt;=50,IF(SUMIFS(OFFSET(データ_研究棟施設!$M$5:$M$1048576,0,ROUND(BX$8*24,1)),データ_研究棟施設!$J$5:$J$1048576,OFFSET($G$9,ROW()-ROW($N$9),BX$6-$D$4))&gt;=100*$E92,"×","△"),IF(OR(BX$8&lt;9/24,BX$8&gt;=17/24,BX$110="△"),"△","〇")))</f>
        <v>×</v>
      </c>
      <c r="BY92" s="29" t="str">
        <f ca="1">IF(OR(BY$9="×",BY$110="×"),"×",IF(SUMIFS(OFFSET(データ_研究棟施設!$M$5:$M$1048576,0,ROUND(BY$8*24,1)),データ_研究棟施設!$J$5:$J$1048576,OFFSET($G$9,ROW()-ROW($N$9),BY$6-$D$4))&gt;=50,IF(SUMIFS(OFFSET(データ_研究棟施設!$M$5:$M$1048576,0,ROUND(BY$8*24,1)),データ_研究棟施設!$J$5:$J$1048576,OFFSET($G$9,ROW()-ROW($N$9),BY$6-$D$4))&gt;=100*$E92,"×","△"),IF(OR(BY$8&lt;9/24,BY$8&gt;=17/24,BY$110="△"),"△","〇")))</f>
        <v>×</v>
      </c>
      <c r="BZ92" s="29" t="str">
        <f ca="1">IF(OR(BZ$9="×",BZ$110="×"),"×",IF(SUMIFS(OFFSET(データ_研究棟施設!$M$5:$M$1048576,0,ROUND(BZ$8*24,1)),データ_研究棟施設!$J$5:$J$1048576,OFFSET($G$9,ROW()-ROW($N$9),BZ$6-$D$4))&gt;=50,IF(SUMIFS(OFFSET(データ_研究棟施設!$M$5:$M$1048576,0,ROUND(BZ$8*24,1)),データ_研究棟施設!$J$5:$J$1048576,OFFSET($G$9,ROW()-ROW($N$9),BZ$6-$D$4))&gt;=100*$E92,"×","△"),IF(OR(BZ$8&lt;9/24,BZ$8&gt;=17/24,BZ$110="△"),"△","〇")))</f>
        <v>×</v>
      </c>
      <c r="CA92" s="28" t="str">
        <f ca="1">IF(OR(CA$9="×",CA$110="×"),"×",IF(SUMIFS(OFFSET(データ_研究棟施設!$M$5:$M$1048576,0,ROUND(CA$8*24,1)),データ_研究棟施設!$J$5:$J$1048576,OFFSET($G$9,ROW()-ROW($N$9),CA$6-$D$4))&gt;=50,IF(SUMIFS(OFFSET(データ_研究棟施設!$M$5:$M$1048576,0,ROUND(CA$8*24,1)),データ_研究棟施設!$J$5:$J$1048576,OFFSET($G$9,ROW()-ROW($N$9),CA$6-$D$4))&gt;=100*$E92,"×","△"),IF(OR(CA$8&lt;9/24,CA$8&gt;=17/24,CA$110="△"),"△","〇")))</f>
        <v>×</v>
      </c>
      <c r="CB92" s="29" t="str">
        <f ca="1">IF(OR(CB$9="×",CB$110="×"),"×",IF(SUMIFS(OFFSET(データ_研究棟施設!$M$5:$M$1048576,0,ROUND(CB$8*24,1)),データ_研究棟施設!$J$5:$J$1048576,OFFSET($G$9,ROW()-ROW($N$9),CB$6-$D$4))&gt;=50,IF(SUMIFS(OFFSET(データ_研究棟施設!$M$5:$M$1048576,0,ROUND(CB$8*24,1)),データ_研究棟施設!$J$5:$J$1048576,OFFSET($G$9,ROW()-ROW($N$9),CB$6-$D$4))&gt;=100*$E92,"×","△"),IF(OR(CB$8&lt;9/24,CB$8&gt;=17/24,CB$110="△"),"△","〇")))</f>
        <v>×</v>
      </c>
      <c r="CC92" s="29" t="str">
        <f ca="1">IF(OR(CC$9="×",CC$110="×"),"×",IF(SUMIFS(OFFSET(データ_研究棟施設!$M$5:$M$1048576,0,ROUND(CC$8*24,1)),データ_研究棟施設!$J$5:$J$1048576,OFFSET($G$9,ROW()-ROW($N$9),CC$6-$D$4))&gt;=50,IF(SUMIFS(OFFSET(データ_研究棟施設!$M$5:$M$1048576,0,ROUND(CC$8*24,1)),データ_研究棟施設!$J$5:$J$1048576,OFFSET($G$9,ROW()-ROW($N$9),CC$6-$D$4))&gt;=100*$E92,"×","△"),IF(OR(CC$8&lt;9/24,CC$8&gt;=17/24,CC$110="△"),"△","〇")))</f>
        <v>×</v>
      </c>
      <c r="CD92" s="30" t="str">
        <f ca="1">IF(OR(CD$9="×",CD$110="×"),"×",IF(SUMIFS(OFFSET(データ_研究棟施設!$M$5:$M$1048576,0,ROUND(CD$8*24,1)),データ_研究棟施設!$J$5:$J$1048576,OFFSET($G$9,ROW()-ROW($N$9),CD$6-$D$4))&gt;=50,IF(SUMIFS(OFFSET(データ_研究棟施設!$M$5:$M$1048576,0,ROUND(CD$8*24,1)),データ_研究棟施設!$J$5:$J$1048576,OFFSET($G$9,ROW()-ROW($N$9),CD$6-$D$4))&gt;=100*$E92,"×","△"),IF(OR(CD$8&lt;9/24,CD$8&gt;=17/24,CD$110="△"),"△","〇")))</f>
        <v>×</v>
      </c>
      <c r="CE92" s="29" t="str">
        <f ca="1">IF(OR(CE$9="×",CE$110="×"),"×",IF(SUMIFS(OFFSET(データ_研究棟施設!$M$5:$M$1048576,0,ROUND(CE$8*24,1)),データ_研究棟施設!$J$5:$J$1048576,OFFSET($G$9,ROW()-ROW($N$9),CE$6-$D$4))&gt;=50,IF(SUMIFS(OFFSET(データ_研究棟施設!$M$5:$M$1048576,0,ROUND(CE$8*24,1)),データ_研究棟施設!$J$5:$J$1048576,OFFSET($G$9,ROW()-ROW($N$9),CE$6-$D$4))&gt;=100*$E92,"×","△"),IF(OR(CE$8&lt;9/24,CE$8&gt;=17/24,CE$110="△"),"△","〇")))</f>
        <v>△</v>
      </c>
      <c r="CF92" s="29" t="str">
        <f ca="1">IF(OR(CF$9="×",CF$110="×"),"×",IF(SUMIFS(OFFSET(データ_研究棟施設!$M$5:$M$1048576,0,ROUND(CF$8*24,1)),データ_研究棟施設!$J$5:$J$1048576,OFFSET($G$9,ROW()-ROW($N$9),CF$6-$D$4))&gt;=50,IF(SUMIFS(OFFSET(データ_研究棟施設!$M$5:$M$1048576,0,ROUND(CF$8*24,1)),データ_研究棟施設!$J$5:$J$1048576,OFFSET($G$9,ROW()-ROW($N$9),CF$6-$D$4))&gt;=100*$E92,"×","△"),IF(OR(CF$8&lt;9/24,CF$8&gt;=17/24,CF$110="△"),"△","〇")))</f>
        <v>△</v>
      </c>
      <c r="CG92" s="37" t="str">
        <f ca="1">IF(OR(CG$9="×",CG$110="×"),"×",IF(SUMIFS(OFFSET(データ_研究棟施設!$M$5:$M$1048576,0,ROUND(CG$8*24,1)),データ_研究棟施設!$J$5:$J$1048576,OFFSET($G$9,ROW()-ROW($N$9),CG$6-$D$4))&gt;=50,IF(SUMIFS(OFFSET(データ_研究棟施設!$M$5:$M$1048576,0,ROUND(CG$8*24,1)),データ_研究棟施設!$J$5:$J$1048576,OFFSET($G$9,ROW()-ROW($N$9),CG$6-$D$4))&gt;=100*$E92,"×","△"),IF(OR(CG$8&lt;9/24,CG$8&gt;=17/24,CG$110="△"),"△","〇")))</f>
        <v>△</v>
      </c>
      <c r="CH92" s="36" t="str">
        <f ca="1">IF(OR(CH$9="×",CH$110="×"),"×",IF(SUMIFS(OFFSET(データ_研究棟施設!$M$5:$M$1048576,0,ROUND(CH$8*24,1)),データ_研究棟施設!$J$5:$J$1048576,OFFSET($G$9,ROW()-ROW($N$9),CH$6-$D$4))&gt;=50,IF(SUMIFS(OFFSET(データ_研究棟施設!$M$5:$M$1048576,0,ROUND(CH$8*24,1)),データ_研究棟施設!$J$5:$J$1048576,OFFSET($G$9,ROW()-ROW($N$9),CH$6-$D$4))&gt;=100*$E92,"×","△"),IF(OR(CH$8&lt;9/24,CH$8&gt;=17/24,CH$110="△"),"△","〇")))</f>
        <v>△</v>
      </c>
      <c r="CI92" s="29" t="str">
        <f ca="1">IF(OR(CI$9="×",CI$110="×"),"×",IF(SUMIFS(OFFSET(データ_研究棟施設!$M$5:$M$1048576,0,ROUND(CI$8*24,1)),データ_研究棟施設!$J$5:$J$1048576,OFFSET($G$9,ROW()-ROW($N$9),CI$6-$D$4))&gt;=50,IF(SUMIFS(OFFSET(データ_研究棟施設!$M$5:$M$1048576,0,ROUND(CI$8*24,1)),データ_研究棟施設!$J$5:$J$1048576,OFFSET($G$9,ROW()-ROW($N$9),CI$6-$D$4))&gt;=100*$E92,"×","△"),IF(OR(CI$8&lt;9/24,CI$8&gt;=17/24,CI$110="△"),"△","〇")))</f>
        <v>△</v>
      </c>
      <c r="CJ92" s="29" t="str">
        <f ca="1">IF(OR(CJ$9="×",CJ$110="×"),"×",IF(SUMIFS(OFFSET(データ_研究棟施設!$M$5:$M$1048576,0,ROUND(CJ$8*24,1)),データ_研究棟施設!$J$5:$J$1048576,OFFSET($G$9,ROW()-ROW($N$9),CJ$6-$D$4))&gt;=50,IF(SUMIFS(OFFSET(データ_研究棟施設!$M$5:$M$1048576,0,ROUND(CJ$8*24,1)),データ_研究棟施設!$J$5:$J$1048576,OFFSET($G$9,ROW()-ROW($N$9),CJ$6-$D$4))&gt;=100*$E92,"×","△"),IF(OR(CJ$8&lt;9/24,CJ$8&gt;=17/24,CJ$110="△"),"△","〇")))</f>
        <v>△</v>
      </c>
      <c r="CK92" s="29" t="str">
        <f ca="1">IF(OR(CK$9="×",CK$110="×"),"×",IF(SUMIFS(OFFSET(データ_研究棟施設!$M$5:$M$1048576,0,ROUND(CK$8*24,1)),データ_研究棟施設!$J$5:$J$1048576,OFFSET($G$9,ROW()-ROW($N$9),CK$6-$D$4))&gt;=50,IF(SUMIFS(OFFSET(データ_研究棟施設!$M$5:$M$1048576,0,ROUND(CK$8*24,1)),データ_研究棟施設!$J$5:$J$1048576,OFFSET($G$9,ROW()-ROW($N$9),CK$6-$D$4))&gt;=100*$E92,"×","△"),IF(OR(CK$8&lt;9/24,CK$8&gt;=17/24,CK$110="△"),"△","〇")))</f>
        <v>△</v>
      </c>
      <c r="CL92" s="29" t="str">
        <f ca="1">IF(OR(CL$9="×",CL$110="×"),"×",IF(SUMIFS(OFFSET(データ_研究棟施設!$M$5:$M$1048576,0,ROUND(CL$8*24,1)),データ_研究棟施設!$J$5:$J$1048576,OFFSET($G$9,ROW()-ROW($N$9),CL$6-$D$4))&gt;=50,IF(SUMIFS(OFFSET(データ_研究棟施設!$M$5:$M$1048576,0,ROUND(CL$8*24,1)),データ_研究棟施設!$J$5:$J$1048576,OFFSET($G$9,ROW()-ROW($N$9),CL$6-$D$4))&gt;=100*$E92,"×","△"),IF(OR(CL$8&lt;9/24,CL$8&gt;=17/24,CL$110="△"),"△","〇")))</f>
        <v>△</v>
      </c>
      <c r="CM92" s="29" t="str">
        <f ca="1">IF(OR(CM$9="×",CM$110="×"),"×",IF(SUMIFS(OFFSET(データ_研究棟施設!$M$5:$M$1048576,0,ROUND(CM$8*24,1)),データ_研究棟施設!$J$5:$J$1048576,OFFSET($G$9,ROW()-ROW($N$9),CM$6-$D$4))&gt;=50,IF(SUMIFS(OFFSET(データ_研究棟施設!$M$5:$M$1048576,0,ROUND(CM$8*24,1)),データ_研究棟施設!$J$5:$J$1048576,OFFSET($G$9,ROW()-ROW($N$9),CM$6-$D$4))&gt;=100*$E92,"×","△"),IF(OR(CM$8&lt;9/24,CM$8&gt;=17/24,CM$110="△"),"△","〇")))</f>
        <v>△</v>
      </c>
      <c r="CN92" s="29" t="str">
        <f ca="1">IF(OR(CN$9="×",CN$110="×"),"×",IF(SUMIFS(OFFSET(データ_研究棟施設!$M$5:$M$1048576,0,ROUND(CN$8*24,1)),データ_研究棟施設!$J$5:$J$1048576,OFFSET($G$9,ROW()-ROW($N$9),CN$6-$D$4))&gt;=50,IF(SUMIFS(OFFSET(データ_研究棟施設!$M$5:$M$1048576,0,ROUND(CN$8*24,1)),データ_研究棟施設!$J$5:$J$1048576,OFFSET($G$9,ROW()-ROW($N$9),CN$6-$D$4))&gt;=100*$E92,"×","△"),IF(OR(CN$8&lt;9/24,CN$8&gt;=17/24,CN$110="△"),"△","〇")))</f>
        <v>△</v>
      </c>
      <c r="CO92" s="29" t="str">
        <f ca="1">IF(OR(CO$9="×",CO$110="×"),"×",IF(SUMIFS(OFFSET(データ_研究棟施設!$M$5:$M$1048576,0,ROUND(CO$8*24,1)),データ_研究棟施設!$J$5:$J$1048576,OFFSET($G$9,ROW()-ROW($N$9),CO$6-$D$4))&gt;=50,IF(SUMIFS(OFFSET(データ_研究棟施設!$M$5:$M$1048576,0,ROUND(CO$8*24,1)),データ_研究棟施設!$J$5:$J$1048576,OFFSET($G$9,ROW()-ROW($N$9),CO$6-$D$4))&gt;=100*$E92,"×","△"),IF(OR(CO$8&lt;9/24,CO$8&gt;=17/24,CO$110="△"),"△","〇")))</f>
        <v>×</v>
      </c>
      <c r="CP92" s="29" t="str">
        <f ca="1">IF(OR(CP$9="×",CP$110="×"),"×",IF(SUMIFS(OFFSET(データ_研究棟施設!$M$5:$M$1048576,0,ROUND(CP$8*24,1)),データ_研究棟施設!$J$5:$J$1048576,OFFSET($G$9,ROW()-ROW($N$9),CP$6-$D$4))&gt;=50,IF(SUMIFS(OFFSET(データ_研究棟施設!$M$5:$M$1048576,0,ROUND(CP$8*24,1)),データ_研究棟施設!$J$5:$J$1048576,OFFSET($G$9,ROW()-ROW($N$9),CP$6-$D$4))&gt;=100*$E92,"×","△"),IF(OR(CP$8&lt;9/24,CP$8&gt;=17/24,CP$110="△"),"△","〇")))</f>
        <v>×</v>
      </c>
      <c r="CQ92" s="28" t="str">
        <f ca="1">IF(OR(CQ$9="×",CQ$110="×"),"×",IF(SUMIFS(OFFSET(データ_研究棟施設!$M$5:$M$1048576,0,ROUND(CQ$8*24,1)),データ_研究棟施設!$J$5:$J$1048576,OFFSET($G$9,ROW()-ROW($N$9),CQ$6-$D$4))&gt;=50,IF(SUMIFS(OFFSET(データ_研究棟施設!$M$5:$M$1048576,0,ROUND(CQ$8*24,1)),データ_研究棟施設!$J$5:$J$1048576,OFFSET($G$9,ROW()-ROW($N$9),CQ$6-$D$4))&gt;=100*$E92,"×","△"),IF(OR(CQ$8&lt;9/24,CQ$8&gt;=17/24,CQ$110="△"),"△","〇")))</f>
        <v>×</v>
      </c>
      <c r="CR92" s="29" t="str">
        <f ca="1">IF(OR(CR$9="×",CR$110="×"),"×",IF(SUMIFS(OFFSET(データ_研究棟施設!$M$5:$M$1048576,0,ROUND(CR$8*24,1)),データ_研究棟施設!$J$5:$J$1048576,OFFSET($G$9,ROW()-ROW($N$9),CR$6-$D$4))&gt;=50,IF(SUMIFS(OFFSET(データ_研究棟施設!$M$5:$M$1048576,0,ROUND(CR$8*24,1)),データ_研究棟施設!$J$5:$J$1048576,OFFSET($G$9,ROW()-ROW($N$9),CR$6-$D$4))&gt;=100*$E92,"×","△"),IF(OR(CR$8&lt;9/24,CR$8&gt;=17/24,CR$110="△"),"△","〇")))</f>
        <v>×</v>
      </c>
      <c r="CS92" s="29" t="str">
        <f ca="1">IF(OR(CS$9="×",CS$110="×"),"×",IF(SUMIFS(OFFSET(データ_研究棟施設!$M$5:$M$1048576,0,ROUND(CS$8*24,1)),データ_研究棟施設!$J$5:$J$1048576,OFFSET($G$9,ROW()-ROW($N$9),CS$6-$D$4))&gt;=50,IF(SUMIFS(OFFSET(データ_研究棟施設!$M$5:$M$1048576,0,ROUND(CS$8*24,1)),データ_研究棟施設!$J$5:$J$1048576,OFFSET($G$9,ROW()-ROW($N$9),CS$6-$D$4))&gt;=100*$E92,"×","△"),IF(OR(CS$8&lt;9/24,CS$8&gt;=17/24,CS$110="△"),"△","〇")))</f>
        <v>×</v>
      </c>
      <c r="CT92" s="30" t="str">
        <f ca="1">IF(OR(CT$9="×",CT$110="×"),"×",IF(SUMIFS(OFFSET(データ_研究棟施設!$M$5:$M$1048576,0,ROUND(CT$8*24,1)),データ_研究棟施設!$J$5:$J$1048576,OFFSET($G$9,ROW()-ROW($N$9),CT$6-$D$4))&gt;=50,IF(SUMIFS(OFFSET(データ_研究棟施設!$M$5:$M$1048576,0,ROUND(CT$8*24,1)),データ_研究棟施設!$J$5:$J$1048576,OFFSET($G$9,ROW()-ROW($N$9),CT$6-$D$4))&gt;=100*$E92,"×","△"),IF(OR(CT$8&lt;9/24,CT$8&gt;=17/24,CT$110="△"),"△","〇")))</f>
        <v>×</v>
      </c>
      <c r="CU92" s="29" t="str">
        <f ca="1">IF(OR(CU$9="×",CU$110="×"),"×",IF(SUMIFS(OFFSET(データ_研究棟施設!$M$5:$M$1048576,0,ROUND(CU$8*24,1)),データ_研究棟施設!$J$5:$J$1048576,OFFSET($G$9,ROW()-ROW($N$9),CU$6-$D$4))&gt;=50,IF(SUMIFS(OFFSET(データ_研究棟施設!$M$5:$M$1048576,0,ROUND(CU$8*24,1)),データ_研究棟施設!$J$5:$J$1048576,OFFSET($G$9,ROW()-ROW($N$9),CU$6-$D$4))&gt;=100*$E92,"×","△"),IF(OR(CU$8&lt;9/24,CU$8&gt;=17/24,CU$110="△"),"△","〇")))</f>
        <v>×</v>
      </c>
      <c r="CV92" s="29" t="str">
        <f ca="1">IF(OR(CV$9="×",CV$110="×"),"×",IF(SUMIFS(OFFSET(データ_研究棟施設!$M$5:$M$1048576,0,ROUND(CV$8*24,1)),データ_研究棟施設!$J$5:$J$1048576,OFFSET($G$9,ROW()-ROW($N$9),CV$6-$D$4))&gt;=50,IF(SUMIFS(OFFSET(データ_研究棟施設!$M$5:$M$1048576,0,ROUND(CV$8*24,1)),データ_研究棟施設!$J$5:$J$1048576,OFFSET($G$9,ROW()-ROW($N$9),CV$6-$D$4))&gt;=100*$E92,"×","△"),IF(OR(CV$8&lt;9/24,CV$8&gt;=17/24,CV$110="△"),"△","〇")))</f>
        <v>×</v>
      </c>
      <c r="CW92" s="29" t="str">
        <f ca="1">IF(OR(CW$9="×",CW$110="×"),"×",IF(SUMIFS(OFFSET(データ_研究棟施設!$M$5:$M$1048576,0,ROUND(CW$8*24,1)),データ_研究棟施設!$J$5:$J$1048576,OFFSET($G$9,ROW()-ROW($N$9),CW$6-$D$4))&gt;=50,IF(SUMIFS(OFFSET(データ_研究棟施設!$M$5:$M$1048576,0,ROUND(CW$8*24,1)),データ_研究棟施設!$J$5:$J$1048576,OFFSET($G$9,ROW()-ROW($N$9),CW$6-$D$4))&gt;=100*$E92,"×","△"),IF(OR(CW$8&lt;9/24,CW$8&gt;=17/24,CW$110="△"),"△","〇")))</f>
        <v>×</v>
      </c>
      <c r="CX92" s="29" t="str">
        <f ca="1">IF(OR(CX$9="×",CX$110="×"),"×",IF(SUMIFS(OFFSET(データ_研究棟施設!$M$5:$M$1048576,0,ROUND(CX$8*24,1)),データ_研究棟施設!$J$5:$J$1048576,OFFSET($G$9,ROW()-ROW($N$9),CX$6-$D$4))&gt;=50,IF(SUMIFS(OFFSET(データ_研究棟施設!$M$5:$M$1048576,0,ROUND(CX$8*24,1)),データ_研究棟施設!$J$5:$J$1048576,OFFSET($G$9,ROW()-ROW($N$9),CX$6-$D$4))&gt;=100*$E92,"×","△"),IF(OR(CX$8&lt;9/24,CX$8&gt;=17/24,CX$110="△"),"△","〇")))</f>
        <v>×</v>
      </c>
      <c r="CY92" s="28" t="str">
        <f ca="1">IF(OR(CY$9="×",CY$110="×"),"×",IF(SUMIFS(OFFSET(データ_研究棟施設!$M$5:$M$1048576,0,ROUND(CY$8*24,1)),データ_研究棟施設!$J$5:$J$1048576,OFFSET($G$9,ROW()-ROW($N$9),CY$6-$D$4))&gt;=50,IF(SUMIFS(OFFSET(データ_研究棟施設!$M$5:$M$1048576,0,ROUND(CY$8*24,1)),データ_研究棟施設!$J$5:$J$1048576,OFFSET($G$9,ROW()-ROW($N$9),CY$6-$D$4))&gt;=100*$E92,"×","△"),IF(OR(CY$8&lt;9/24,CY$8&gt;=17/24,CY$110="△"),"△","〇")))</f>
        <v>×</v>
      </c>
      <c r="CZ92" s="29" t="str">
        <f ca="1">IF(OR(CZ$9="×",CZ$110="×"),"×",IF(SUMIFS(OFFSET(データ_研究棟施設!$M$5:$M$1048576,0,ROUND(CZ$8*24,1)),データ_研究棟施設!$J$5:$J$1048576,OFFSET($G$9,ROW()-ROW($N$9),CZ$6-$D$4))&gt;=50,IF(SUMIFS(OFFSET(データ_研究棟施設!$M$5:$M$1048576,0,ROUND(CZ$8*24,1)),データ_研究棟施設!$J$5:$J$1048576,OFFSET($G$9,ROW()-ROW($N$9),CZ$6-$D$4))&gt;=100*$E92,"×","△"),IF(OR(CZ$8&lt;9/24,CZ$8&gt;=17/24,CZ$110="△"),"△","〇")))</f>
        <v>×</v>
      </c>
      <c r="DA92" s="29" t="str">
        <f ca="1">IF(OR(DA$9="×",DA$110="×"),"×",IF(SUMIFS(OFFSET(データ_研究棟施設!$M$5:$M$1048576,0,ROUND(DA$8*24,1)),データ_研究棟施設!$J$5:$J$1048576,OFFSET($G$9,ROW()-ROW($N$9),DA$6-$D$4))&gt;=50,IF(SUMIFS(OFFSET(データ_研究棟施設!$M$5:$M$1048576,0,ROUND(DA$8*24,1)),データ_研究棟施設!$J$5:$J$1048576,OFFSET($G$9,ROW()-ROW($N$9),DA$6-$D$4))&gt;=100*$E92,"×","△"),IF(OR(DA$8&lt;9/24,DA$8&gt;=17/24,DA$110="△"),"△","〇")))</f>
        <v>×</v>
      </c>
      <c r="DB92" s="30" t="str">
        <f ca="1">IF(OR(DB$9="×",DB$110="×"),"×",IF(SUMIFS(OFFSET(データ_研究棟施設!$M$5:$M$1048576,0,ROUND(DB$8*24,1)),データ_研究棟施設!$J$5:$J$1048576,OFFSET($G$9,ROW()-ROW($N$9),DB$6-$D$4))&gt;=50,IF(SUMIFS(OFFSET(データ_研究棟施設!$M$5:$M$1048576,0,ROUND(DB$8*24,1)),データ_研究棟施設!$J$5:$J$1048576,OFFSET($G$9,ROW()-ROW($N$9),DB$6-$D$4))&gt;=100*$E92,"×","△"),IF(OR(DB$8&lt;9/24,DB$8&gt;=17/24,DB$110="△"),"△","〇")))</f>
        <v>×</v>
      </c>
      <c r="DC92" s="29" t="str">
        <f ca="1">IF(OR(DC$9="×",DC$110="×"),"×",IF(SUMIFS(OFFSET(データ_研究棟施設!$M$5:$M$1048576,0,ROUND(DC$8*24,1)),データ_研究棟施設!$J$5:$J$1048576,OFFSET($G$9,ROW()-ROW($N$9),DC$6-$D$4))&gt;=50,IF(SUMIFS(OFFSET(データ_研究棟施設!$M$5:$M$1048576,0,ROUND(DC$8*24,1)),データ_研究棟施設!$J$5:$J$1048576,OFFSET($G$9,ROW()-ROW($N$9),DC$6-$D$4))&gt;=100*$E92,"×","△"),IF(OR(DC$8&lt;9/24,DC$8&gt;=17/24,DC$110="△"),"△","〇")))</f>
        <v>△</v>
      </c>
      <c r="DD92" s="29" t="str">
        <f ca="1">IF(OR(DD$9="×",DD$110="×"),"×",IF(SUMIFS(OFFSET(データ_研究棟施設!$M$5:$M$1048576,0,ROUND(DD$8*24,1)),データ_研究棟施設!$J$5:$J$1048576,OFFSET($G$9,ROW()-ROW($N$9),DD$6-$D$4))&gt;=50,IF(SUMIFS(OFFSET(データ_研究棟施設!$M$5:$M$1048576,0,ROUND(DD$8*24,1)),データ_研究棟施設!$J$5:$J$1048576,OFFSET($G$9,ROW()-ROW($N$9),DD$6-$D$4))&gt;=100*$E92,"×","△"),IF(OR(DD$8&lt;9/24,DD$8&gt;=17/24,DD$110="△"),"△","〇")))</f>
        <v>△</v>
      </c>
      <c r="DE92" s="37" t="str">
        <f ca="1">IF(OR(DE$9="×",DE$110="×"),"×",IF(SUMIFS(OFFSET(データ_研究棟施設!$M$5:$M$1048576,0,ROUND(DE$8*24,1)),データ_研究棟施設!$J$5:$J$1048576,OFFSET($G$9,ROW()-ROW($N$9),DE$6-$D$4))&gt;=50,IF(SUMIFS(OFFSET(データ_研究棟施設!$M$5:$M$1048576,0,ROUND(DE$8*24,1)),データ_研究棟施設!$J$5:$J$1048576,OFFSET($G$9,ROW()-ROW($N$9),DE$6-$D$4))&gt;=100*$E92,"×","△"),IF(OR(DE$8&lt;9/24,DE$8&gt;=17/24,DE$110="△"),"△","〇")))</f>
        <v>△</v>
      </c>
      <c r="DF92" s="36" t="str">
        <f ca="1">IF(OR(DF$9="×",DF$110="×"),"×",IF(SUMIFS(OFFSET(データ_研究棟施設!$M$5:$M$1048576,0,ROUND(DF$8*24,1)),データ_研究棟施設!$J$5:$J$1048576,OFFSET($G$9,ROW()-ROW($N$9),DF$6-$D$4))&gt;=50,IF(SUMIFS(OFFSET(データ_研究棟施設!$M$5:$M$1048576,0,ROUND(DF$8*24,1)),データ_研究棟施設!$J$5:$J$1048576,OFFSET($G$9,ROW()-ROW($N$9),DF$6-$D$4))&gt;=100*$E92,"×","△"),IF(OR(DF$8&lt;9/24,DF$8&gt;=17/24,DF$110="△"),"△","〇")))</f>
        <v>△</v>
      </c>
      <c r="DG92" s="29" t="str">
        <f ca="1">IF(OR(DG$9="×",DG$110="×"),"×",IF(SUMIFS(OFFSET(データ_研究棟施設!$M$5:$M$1048576,0,ROUND(DG$8*24,1)),データ_研究棟施設!$J$5:$J$1048576,OFFSET($G$9,ROW()-ROW($N$9),DG$6-$D$4))&gt;=50,IF(SUMIFS(OFFSET(データ_研究棟施設!$M$5:$M$1048576,0,ROUND(DG$8*24,1)),データ_研究棟施設!$J$5:$J$1048576,OFFSET($G$9,ROW()-ROW($N$9),DG$6-$D$4))&gt;=100*$E92,"×","△"),IF(OR(DG$8&lt;9/24,DG$8&gt;=17/24,DG$110="△"),"△","〇")))</f>
        <v>△</v>
      </c>
      <c r="DH92" s="29" t="str">
        <f ca="1">IF(OR(DH$9="×",DH$110="×"),"×",IF(SUMIFS(OFFSET(データ_研究棟施設!$M$5:$M$1048576,0,ROUND(DH$8*24,1)),データ_研究棟施設!$J$5:$J$1048576,OFFSET($G$9,ROW()-ROW($N$9),DH$6-$D$4))&gt;=50,IF(SUMIFS(OFFSET(データ_研究棟施設!$M$5:$M$1048576,0,ROUND(DH$8*24,1)),データ_研究棟施設!$J$5:$J$1048576,OFFSET($G$9,ROW()-ROW($N$9),DH$6-$D$4))&gt;=100*$E92,"×","△"),IF(OR(DH$8&lt;9/24,DH$8&gt;=17/24,DH$110="△"),"△","〇")))</f>
        <v>△</v>
      </c>
      <c r="DI92" s="29" t="str">
        <f ca="1">IF(OR(DI$9="×",DI$110="×"),"×",IF(SUMIFS(OFFSET(データ_研究棟施設!$M$5:$M$1048576,0,ROUND(DI$8*24,1)),データ_研究棟施設!$J$5:$J$1048576,OFFSET($G$9,ROW()-ROW($N$9),DI$6-$D$4))&gt;=50,IF(SUMIFS(OFFSET(データ_研究棟施設!$M$5:$M$1048576,0,ROUND(DI$8*24,1)),データ_研究棟施設!$J$5:$J$1048576,OFFSET($G$9,ROW()-ROW($N$9),DI$6-$D$4))&gt;=100*$E92,"×","△"),IF(OR(DI$8&lt;9/24,DI$8&gt;=17/24,DI$110="△"),"△","〇")))</f>
        <v>△</v>
      </c>
      <c r="DJ92" s="29" t="str">
        <f ca="1">IF(OR(DJ$9="×",DJ$110="×"),"×",IF(SUMIFS(OFFSET(データ_研究棟施設!$M$5:$M$1048576,0,ROUND(DJ$8*24,1)),データ_研究棟施設!$J$5:$J$1048576,OFFSET($G$9,ROW()-ROW($N$9),DJ$6-$D$4))&gt;=50,IF(SUMIFS(OFFSET(データ_研究棟施設!$M$5:$M$1048576,0,ROUND(DJ$8*24,1)),データ_研究棟施設!$J$5:$J$1048576,OFFSET($G$9,ROW()-ROW($N$9),DJ$6-$D$4))&gt;=100*$E92,"×","△"),IF(OR(DJ$8&lt;9/24,DJ$8&gt;=17/24,DJ$110="△"),"△","〇")))</f>
        <v>△</v>
      </c>
      <c r="DK92" s="29" t="str">
        <f ca="1">IF(OR(DK$9="×",DK$110="×"),"×",IF(SUMIFS(OFFSET(データ_研究棟施設!$M$5:$M$1048576,0,ROUND(DK$8*24,1)),データ_研究棟施設!$J$5:$J$1048576,OFFSET($G$9,ROW()-ROW($N$9),DK$6-$D$4))&gt;=50,IF(SUMIFS(OFFSET(データ_研究棟施設!$M$5:$M$1048576,0,ROUND(DK$8*24,1)),データ_研究棟施設!$J$5:$J$1048576,OFFSET($G$9,ROW()-ROW($N$9),DK$6-$D$4))&gt;=100*$E92,"×","△"),IF(OR(DK$8&lt;9/24,DK$8&gt;=17/24,DK$110="△"),"△","〇")))</f>
        <v>△</v>
      </c>
      <c r="DL92" s="29" t="str">
        <f ca="1">IF(OR(DL$9="×",DL$110="×"),"×",IF(SUMIFS(OFFSET(データ_研究棟施設!$M$5:$M$1048576,0,ROUND(DL$8*24,1)),データ_研究棟施設!$J$5:$J$1048576,OFFSET($G$9,ROW()-ROW($N$9),DL$6-$D$4))&gt;=50,IF(SUMIFS(OFFSET(データ_研究棟施設!$M$5:$M$1048576,0,ROUND(DL$8*24,1)),データ_研究棟施設!$J$5:$J$1048576,OFFSET($G$9,ROW()-ROW($N$9),DL$6-$D$4))&gt;=100*$E92,"×","△"),IF(OR(DL$8&lt;9/24,DL$8&gt;=17/24,DL$110="△"),"△","〇")))</f>
        <v>△</v>
      </c>
      <c r="DM92" s="29" t="str">
        <f ca="1">IF(OR(DM$9="×",DM$110="×"),"×",IF(SUMIFS(OFFSET(データ_研究棟施設!$M$5:$M$1048576,0,ROUND(DM$8*24,1)),データ_研究棟施設!$J$5:$J$1048576,OFFSET($G$9,ROW()-ROW($N$9),DM$6-$D$4))&gt;=50,IF(SUMIFS(OFFSET(データ_研究棟施設!$M$5:$M$1048576,0,ROUND(DM$8*24,1)),データ_研究棟施設!$J$5:$J$1048576,OFFSET($G$9,ROW()-ROW($N$9),DM$6-$D$4))&gt;=100*$E92,"×","△"),IF(OR(DM$8&lt;9/24,DM$8&gt;=17/24,DM$110="△"),"△","〇")))</f>
        <v>×</v>
      </c>
      <c r="DN92" s="29" t="str">
        <f ca="1">IF(OR(DN$9="×",DN$110="×"),"×",IF(SUMIFS(OFFSET(データ_研究棟施設!$M$5:$M$1048576,0,ROUND(DN$8*24,1)),データ_研究棟施設!$J$5:$J$1048576,OFFSET($G$9,ROW()-ROW($N$9),DN$6-$D$4))&gt;=50,IF(SUMIFS(OFFSET(データ_研究棟施設!$M$5:$M$1048576,0,ROUND(DN$8*24,1)),データ_研究棟施設!$J$5:$J$1048576,OFFSET($G$9,ROW()-ROW($N$9),DN$6-$D$4))&gt;=100*$E92,"×","△"),IF(OR(DN$8&lt;9/24,DN$8&gt;=17/24,DN$110="△"),"△","〇")))</f>
        <v>×</v>
      </c>
      <c r="DO92" s="28" t="str">
        <f ca="1">IF(OR(DO$9="×",DO$110="×"),"×",IF(SUMIFS(OFFSET(データ_研究棟施設!$M$5:$M$1048576,0,ROUND(DO$8*24,1)),データ_研究棟施設!$J$5:$J$1048576,OFFSET($G$9,ROW()-ROW($N$9),DO$6-$D$4))&gt;=50,IF(SUMIFS(OFFSET(データ_研究棟施設!$M$5:$M$1048576,0,ROUND(DO$8*24,1)),データ_研究棟施設!$J$5:$J$1048576,OFFSET($G$9,ROW()-ROW($N$9),DO$6-$D$4))&gt;=100*$E92,"×","△"),IF(OR(DO$8&lt;9/24,DO$8&gt;=17/24,DO$110="△"),"△","〇")))</f>
        <v>×</v>
      </c>
      <c r="DP92" s="29" t="str">
        <f ca="1">IF(OR(DP$9="×",DP$110="×"),"×",IF(SUMIFS(OFFSET(データ_研究棟施設!$M$5:$M$1048576,0,ROUND(DP$8*24,1)),データ_研究棟施設!$J$5:$J$1048576,OFFSET($G$9,ROW()-ROW($N$9),DP$6-$D$4))&gt;=50,IF(SUMIFS(OFFSET(データ_研究棟施設!$M$5:$M$1048576,0,ROUND(DP$8*24,1)),データ_研究棟施設!$J$5:$J$1048576,OFFSET($G$9,ROW()-ROW($N$9),DP$6-$D$4))&gt;=100*$E92,"×","△"),IF(OR(DP$8&lt;9/24,DP$8&gt;=17/24,DP$110="△"),"△","〇")))</f>
        <v>×</v>
      </c>
      <c r="DQ92" s="29" t="str">
        <f ca="1">IF(OR(DQ$9="×",DQ$110="×"),"×",IF(SUMIFS(OFFSET(データ_研究棟施設!$M$5:$M$1048576,0,ROUND(DQ$8*24,1)),データ_研究棟施設!$J$5:$J$1048576,OFFSET($G$9,ROW()-ROW($N$9),DQ$6-$D$4))&gt;=50,IF(SUMIFS(OFFSET(データ_研究棟施設!$M$5:$M$1048576,0,ROUND(DQ$8*24,1)),データ_研究棟施設!$J$5:$J$1048576,OFFSET($G$9,ROW()-ROW($N$9),DQ$6-$D$4))&gt;=100*$E92,"×","△"),IF(OR(DQ$8&lt;9/24,DQ$8&gt;=17/24,DQ$110="△"),"△","〇")))</f>
        <v>×</v>
      </c>
      <c r="DR92" s="30" t="str">
        <f ca="1">IF(OR(DR$9="×",DR$110="×"),"×",IF(SUMIFS(OFFSET(データ_研究棟施設!$M$5:$M$1048576,0,ROUND(DR$8*24,1)),データ_研究棟施設!$J$5:$J$1048576,OFFSET($G$9,ROW()-ROW($N$9),DR$6-$D$4))&gt;=50,IF(SUMIFS(OFFSET(データ_研究棟施設!$M$5:$M$1048576,0,ROUND(DR$8*24,1)),データ_研究棟施設!$J$5:$J$1048576,OFFSET($G$9,ROW()-ROW($N$9),DR$6-$D$4))&gt;=100*$E92,"×","△"),IF(OR(DR$8&lt;9/24,DR$8&gt;=17/24,DR$110="△"),"△","〇")))</f>
        <v>×</v>
      </c>
      <c r="DS92" s="29" t="str">
        <f ca="1">IF(OR(DS$9="×",DS$110="×"),"×",IF(SUMIFS(OFFSET(データ_研究棟施設!$M$5:$M$1048576,0,ROUND(DS$8*24,1)),データ_研究棟施設!$J$5:$J$1048576,OFFSET($G$9,ROW()-ROW($N$9),DS$6-$D$4))&gt;=50,IF(SUMIFS(OFFSET(データ_研究棟施設!$M$5:$M$1048576,0,ROUND(DS$8*24,1)),データ_研究棟施設!$J$5:$J$1048576,OFFSET($G$9,ROW()-ROW($N$9),DS$6-$D$4))&gt;=100*$E92,"×","△"),IF(OR(DS$8&lt;9/24,DS$8&gt;=17/24,DS$110="△"),"△","〇")))</f>
        <v>×</v>
      </c>
      <c r="DT92" s="29" t="str">
        <f ca="1">IF(OR(DT$9="×",DT$110="×"),"×",IF(SUMIFS(OFFSET(データ_研究棟施設!$M$5:$M$1048576,0,ROUND(DT$8*24,1)),データ_研究棟施設!$J$5:$J$1048576,OFFSET($G$9,ROW()-ROW($N$9),DT$6-$D$4))&gt;=50,IF(SUMIFS(OFFSET(データ_研究棟施設!$M$5:$M$1048576,0,ROUND(DT$8*24,1)),データ_研究棟施設!$J$5:$J$1048576,OFFSET($G$9,ROW()-ROW($N$9),DT$6-$D$4))&gt;=100*$E92,"×","△"),IF(OR(DT$8&lt;9/24,DT$8&gt;=17/24,DT$110="△"),"△","〇")))</f>
        <v>×</v>
      </c>
      <c r="DU92" s="29" t="str">
        <f ca="1">IF(OR(DU$9="×",DU$110="×"),"×",IF(SUMIFS(OFFSET(データ_研究棟施設!$M$5:$M$1048576,0,ROUND(DU$8*24,1)),データ_研究棟施設!$J$5:$J$1048576,OFFSET($G$9,ROW()-ROW($N$9),DU$6-$D$4))&gt;=50,IF(SUMIFS(OFFSET(データ_研究棟施設!$M$5:$M$1048576,0,ROUND(DU$8*24,1)),データ_研究棟施設!$J$5:$J$1048576,OFFSET($G$9,ROW()-ROW($N$9),DU$6-$D$4))&gt;=100*$E92,"×","△"),IF(OR(DU$8&lt;9/24,DU$8&gt;=17/24,DU$110="△"),"△","〇")))</f>
        <v>×</v>
      </c>
      <c r="DV92" s="29" t="str">
        <f ca="1">IF(OR(DV$9="×",DV$110="×"),"×",IF(SUMIFS(OFFSET(データ_研究棟施設!$M$5:$M$1048576,0,ROUND(DV$8*24,1)),データ_研究棟施設!$J$5:$J$1048576,OFFSET($G$9,ROW()-ROW($N$9),DV$6-$D$4))&gt;=50,IF(SUMIFS(OFFSET(データ_研究棟施設!$M$5:$M$1048576,0,ROUND(DV$8*24,1)),データ_研究棟施設!$J$5:$J$1048576,OFFSET($G$9,ROW()-ROW($N$9),DV$6-$D$4))&gt;=100*$E92,"×","△"),IF(OR(DV$8&lt;9/24,DV$8&gt;=17/24,DV$110="△"),"△","〇")))</f>
        <v>×</v>
      </c>
      <c r="DW92" s="28" t="str">
        <f ca="1">IF(OR(DW$9="×",DW$110="×"),"×",IF(SUMIFS(OFFSET(データ_研究棟施設!$M$5:$M$1048576,0,ROUND(DW$8*24,1)),データ_研究棟施設!$J$5:$J$1048576,OFFSET($G$9,ROW()-ROW($N$9),DW$6-$D$4))&gt;=50,IF(SUMIFS(OFFSET(データ_研究棟施設!$M$5:$M$1048576,0,ROUND(DW$8*24,1)),データ_研究棟施設!$J$5:$J$1048576,OFFSET($G$9,ROW()-ROW($N$9),DW$6-$D$4))&gt;=100*$E92,"×","△"),IF(OR(DW$8&lt;9/24,DW$8&gt;=17/24,DW$110="△"),"△","〇")))</f>
        <v>×</v>
      </c>
      <c r="DX92" s="29" t="str">
        <f ca="1">IF(OR(DX$9="×",DX$110="×"),"×",IF(SUMIFS(OFFSET(データ_研究棟施設!$M$5:$M$1048576,0,ROUND(DX$8*24,1)),データ_研究棟施設!$J$5:$J$1048576,OFFSET($G$9,ROW()-ROW($N$9),DX$6-$D$4))&gt;=50,IF(SUMIFS(OFFSET(データ_研究棟施設!$M$5:$M$1048576,0,ROUND(DX$8*24,1)),データ_研究棟施設!$J$5:$J$1048576,OFFSET($G$9,ROW()-ROW($N$9),DX$6-$D$4))&gt;=100*$E92,"×","△"),IF(OR(DX$8&lt;9/24,DX$8&gt;=17/24,DX$110="△"),"△","〇")))</f>
        <v>×</v>
      </c>
      <c r="DY92" s="29" t="str">
        <f ca="1">IF(OR(DY$9="×",DY$110="×"),"×",IF(SUMIFS(OFFSET(データ_研究棟施設!$M$5:$M$1048576,0,ROUND(DY$8*24,1)),データ_研究棟施設!$J$5:$J$1048576,OFFSET($G$9,ROW()-ROW($N$9),DY$6-$D$4))&gt;=50,IF(SUMIFS(OFFSET(データ_研究棟施設!$M$5:$M$1048576,0,ROUND(DY$8*24,1)),データ_研究棟施設!$J$5:$J$1048576,OFFSET($G$9,ROW()-ROW($N$9),DY$6-$D$4))&gt;=100*$E92,"×","△"),IF(OR(DY$8&lt;9/24,DY$8&gt;=17/24,DY$110="△"),"△","〇")))</f>
        <v>×</v>
      </c>
      <c r="DZ92" s="30" t="str">
        <f ca="1">IF(OR(DZ$9="×",DZ$110="×"),"×",IF(SUMIFS(OFFSET(データ_研究棟施設!$M$5:$M$1048576,0,ROUND(DZ$8*24,1)),データ_研究棟施設!$J$5:$J$1048576,OFFSET($G$9,ROW()-ROW($N$9),DZ$6-$D$4))&gt;=50,IF(SUMIFS(OFFSET(データ_研究棟施設!$M$5:$M$1048576,0,ROUND(DZ$8*24,1)),データ_研究棟施設!$J$5:$J$1048576,OFFSET($G$9,ROW()-ROW($N$9),DZ$6-$D$4))&gt;=100*$E92,"×","△"),IF(OR(DZ$8&lt;9/24,DZ$8&gt;=17/24,DZ$110="△"),"△","〇")))</f>
        <v>×</v>
      </c>
      <c r="EA92" s="29" t="str">
        <f ca="1">IF(OR(EA$9="×",EA$110="×"),"×",IF(SUMIFS(OFFSET(データ_研究棟施設!$M$5:$M$1048576,0,ROUND(EA$8*24,1)),データ_研究棟施設!$J$5:$J$1048576,OFFSET($G$9,ROW()-ROW($N$9),EA$6-$D$4))&gt;=50,IF(SUMIFS(OFFSET(データ_研究棟施設!$M$5:$M$1048576,0,ROUND(EA$8*24,1)),データ_研究棟施設!$J$5:$J$1048576,OFFSET($G$9,ROW()-ROW($N$9),EA$6-$D$4))&gt;=100*$E92,"×","△"),IF(OR(EA$8&lt;9/24,EA$8&gt;=17/24,EA$110="△"),"△","〇")))</f>
        <v>△</v>
      </c>
      <c r="EB92" s="29" t="str">
        <f ca="1">IF(OR(EB$9="×",EB$110="×"),"×",IF(SUMIFS(OFFSET(データ_研究棟施設!$M$5:$M$1048576,0,ROUND(EB$8*24,1)),データ_研究棟施設!$J$5:$J$1048576,OFFSET($G$9,ROW()-ROW($N$9),EB$6-$D$4))&gt;=50,IF(SUMIFS(OFFSET(データ_研究棟施設!$M$5:$M$1048576,0,ROUND(EB$8*24,1)),データ_研究棟施設!$J$5:$J$1048576,OFFSET($G$9,ROW()-ROW($N$9),EB$6-$D$4))&gt;=100*$E92,"×","△"),IF(OR(EB$8&lt;9/24,EB$8&gt;=17/24,EB$110="△"),"△","〇")))</f>
        <v>△</v>
      </c>
      <c r="EC92" s="37" t="str">
        <f ca="1">IF(OR(EC$9="×",EC$110="×"),"×",IF(SUMIFS(OFFSET(データ_研究棟施設!$M$5:$M$1048576,0,ROUND(EC$8*24,1)),データ_研究棟施設!$J$5:$J$1048576,OFFSET($G$9,ROW()-ROW($N$9),EC$6-$D$4))&gt;=50,IF(SUMIFS(OFFSET(データ_研究棟施設!$M$5:$M$1048576,0,ROUND(EC$8*24,1)),データ_研究棟施設!$J$5:$J$1048576,OFFSET($G$9,ROW()-ROW($N$9),EC$6-$D$4))&gt;=100*$E92,"×","△"),IF(OR(EC$8&lt;9/24,EC$8&gt;=17/24,EC$110="△"),"△","〇")))</f>
        <v>△</v>
      </c>
      <c r="ED92" s="36" t="str">
        <f ca="1">IF(OR(ED$9="×",ED$110="×"),"×",IF(SUMIFS(OFFSET(データ_研究棟施設!$M$5:$M$1048576,0,ROUND(ED$8*24,1)),データ_研究棟施設!$J$5:$J$1048576,OFFSET($G$9,ROW()-ROW($N$9),ED$6-$D$4))&gt;=50,IF(SUMIFS(OFFSET(データ_研究棟施設!$M$5:$M$1048576,0,ROUND(ED$8*24,1)),データ_研究棟施設!$J$5:$J$1048576,OFFSET($G$9,ROW()-ROW($N$9),ED$6-$D$4))&gt;=100*$E92,"×","△"),IF(OR(ED$8&lt;9/24,ED$8&gt;=17/24,ED$110="△"),"△","〇")))</f>
        <v>×</v>
      </c>
      <c r="EE92" s="29" t="str">
        <f ca="1">IF(OR(EE$9="×",EE$110="×"),"×",IF(SUMIFS(OFFSET(データ_研究棟施設!$M$5:$M$1048576,0,ROUND(EE$8*24,1)),データ_研究棟施設!$J$5:$J$1048576,OFFSET($G$9,ROW()-ROW($N$9),EE$6-$D$4))&gt;=50,IF(SUMIFS(OFFSET(データ_研究棟施設!$M$5:$M$1048576,0,ROUND(EE$8*24,1)),データ_研究棟施設!$J$5:$J$1048576,OFFSET($G$9,ROW()-ROW($N$9),EE$6-$D$4))&gt;=100*$E92,"×","△"),IF(OR(EE$8&lt;9/24,EE$8&gt;=17/24,EE$110="△"),"△","〇")))</f>
        <v>×</v>
      </c>
      <c r="EF92" s="29" t="str">
        <f ca="1">IF(OR(EF$9="×",EF$110="×"),"×",IF(SUMIFS(OFFSET(データ_研究棟施設!$M$5:$M$1048576,0,ROUND(EF$8*24,1)),データ_研究棟施設!$J$5:$J$1048576,OFFSET($G$9,ROW()-ROW($N$9),EF$6-$D$4))&gt;=50,IF(SUMIFS(OFFSET(データ_研究棟施設!$M$5:$M$1048576,0,ROUND(EF$8*24,1)),データ_研究棟施設!$J$5:$J$1048576,OFFSET($G$9,ROW()-ROW($N$9),EF$6-$D$4))&gt;=100*$E92,"×","△"),IF(OR(EF$8&lt;9/24,EF$8&gt;=17/24,EF$110="△"),"△","〇")))</f>
        <v>×</v>
      </c>
      <c r="EG92" s="29" t="str">
        <f ca="1">IF(OR(EG$9="×",EG$110="×"),"×",IF(SUMIFS(OFFSET(データ_研究棟施設!$M$5:$M$1048576,0,ROUND(EG$8*24,1)),データ_研究棟施設!$J$5:$J$1048576,OFFSET($G$9,ROW()-ROW($N$9),EG$6-$D$4))&gt;=50,IF(SUMIFS(OFFSET(データ_研究棟施設!$M$5:$M$1048576,0,ROUND(EG$8*24,1)),データ_研究棟施設!$J$5:$J$1048576,OFFSET($G$9,ROW()-ROW($N$9),EG$6-$D$4))&gt;=100*$E92,"×","△"),IF(OR(EG$8&lt;9/24,EG$8&gt;=17/24,EG$110="△"),"△","〇")))</f>
        <v>×</v>
      </c>
      <c r="EH92" s="29" t="str">
        <f ca="1">IF(OR(EH$9="×",EH$110="×"),"×",IF(SUMIFS(OFFSET(データ_研究棟施設!$M$5:$M$1048576,0,ROUND(EH$8*24,1)),データ_研究棟施設!$J$5:$J$1048576,OFFSET($G$9,ROW()-ROW($N$9),EH$6-$D$4))&gt;=50,IF(SUMIFS(OFFSET(データ_研究棟施設!$M$5:$M$1048576,0,ROUND(EH$8*24,1)),データ_研究棟施設!$J$5:$J$1048576,OFFSET($G$9,ROW()-ROW($N$9),EH$6-$D$4))&gt;=100*$E92,"×","△"),IF(OR(EH$8&lt;9/24,EH$8&gt;=17/24,EH$110="△"),"△","〇")))</f>
        <v>×</v>
      </c>
      <c r="EI92" s="29" t="str">
        <f ca="1">IF(OR(EI$9="×",EI$110="×"),"×",IF(SUMIFS(OFFSET(データ_研究棟施設!$M$5:$M$1048576,0,ROUND(EI$8*24,1)),データ_研究棟施設!$J$5:$J$1048576,OFFSET($G$9,ROW()-ROW($N$9),EI$6-$D$4))&gt;=50,IF(SUMIFS(OFFSET(データ_研究棟施設!$M$5:$M$1048576,0,ROUND(EI$8*24,1)),データ_研究棟施設!$J$5:$J$1048576,OFFSET($G$9,ROW()-ROW($N$9),EI$6-$D$4))&gt;=100*$E92,"×","△"),IF(OR(EI$8&lt;9/24,EI$8&gt;=17/24,EI$110="△"),"△","〇")))</f>
        <v>×</v>
      </c>
      <c r="EJ92" s="29" t="str">
        <f ca="1">IF(OR(EJ$9="×",EJ$110="×"),"×",IF(SUMIFS(OFFSET(データ_研究棟施設!$M$5:$M$1048576,0,ROUND(EJ$8*24,1)),データ_研究棟施設!$J$5:$J$1048576,OFFSET($G$9,ROW()-ROW($N$9),EJ$6-$D$4))&gt;=50,IF(SUMIFS(OFFSET(データ_研究棟施設!$M$5:$M$1048576,0,ROUND(EJ$8*24,1)),データ_研究棟施設!$J$5:$J$1048576,OFFSET($G$9,ROW()-ROW($N$9),EJ$6-$D$4))&gt;=100*$E92,"×","△"),IF(OR(EJ$8&lt;9/24,EJ$8&gt;=17/24,EJ$110="△"),"△","〇")))</f>
        <v>×</v>
      </c>
      <c r="EK92" s="29" t="str">
        <f ca="1">IF(OR(EK$9="×",EK$110="×"),"×",IF(SUMIFS(OFFSET(データ_研究棟施設!$M$5:$M$1048576,0,ROUND(EK$8*24,1)),データ_研究棟施設!$J$5:$J$1048576,OFFSET($G$9,ROW()-ROW($N$9),EK$6-$D$4))&gt;=50,IF(SUMIFS(OFFSET(データ_研究棟施設!$M$5:$M$1048576,0,ROUND(EK$8*24,1)),データ_研究棟施設!$J$5:$J$1048576,OFFSET($G$9,ROW()-ROW($N$9),EK$6-$D$4))&gt;=100*$E92,"×","△"),IF(OR(EK$8&lt;9/24,EK$8&gt;=17/24,EK$110="△"),"△","〇")))</f>
        <v>×</v>
      </c>
      <c r="EL92" s="29" t="str">
        <f ca="1">IF(OR(EL$9="×",EL$110="×"),"×",IF(SUMIFS(OFFSET(データ_研究棟施設!$M$5:$M$1048576,0,ROUND(EL$8*24,1)),データ_研究棟施設!$J$5:$J$1048576,OFFSET($G$9,ROW()-ROW($N$9),EL$6-$D$4))&gt;=50,IF(SUMIFS(OFFSET(データ_研究棟施設!$M$5:$M$1048576,0,ROUND(EL$8*24,1)),データ_研究棟施設!$J$5:$J$1048576,OFFSET($G$9,ROW()-ROW($N$9),EL$6-$D$4))&gt;=100*$E92,"×","△"),IF(OR(EL$8&lt;9/24,EL$8&gt;=17/24,EL$110="△"),"△","〇")))</f>
        <v>×</v>
      </c>
      <c r="EM92" s="28" t="str">
        <f ca="1">IF(OR(EM$9="×",EM$110="×"),"×",IF(SUMIFS(OFFSET(データ_研究棟施設!$M$5:$M$1048576,0,ROUND(EM$8*24,1)),データ_研究棟施設!$J$5:$J$1048576,OFFSET($G$9,ROW()-ROW($N$9),EM$6-$D$4))&gt;=50,IF(SUMIFS(OFFSET(データ_研究棟施設!$M$5:$M$1048576,0,ROUND(EM$8*24,1)),データ_研究棟施設!$J$5:$J$1048576,OFFSET($G$9,ROW()-ROW($N$9),EM$6-$D$4))&gt;=100*$E92,"×","△"),IF(OR(EM$8&lt;9/24,EM$8&gt;=17/24,EM$110="△"),"△","〇")))</f>
        <v>×</v>
      </c>
      <c r="EN92" s="29" t="str">
        <f ca="1">IF(OR(EN$9="×",EN$110="×"),"×",IF(SUMIFS(OFFSET(データ_研究棟施設!$M$5:$M$1048576,0,ROUND(EN$8*24,1)),データ_研究棟施設!$J$5:$J$1048576,OFFSET($G$9,ROW()-ROW($N$9),EN$6-$D$4))&gt;=50,IF(SUMIFS(OFFSET(データ_研究棟施設!$M$5:$M$1048576,0,ROUND(EN$8*24,1)),データ_研究棟施設!$J$5:$J$1048576,OFFSET($G$9,ROW()-ROW($N$9),EN$6-$D$4))&gt;=100*$E92,"×","△"),IF(OR(EN$8&lt;9/24,EN$8&gt;=17/24,EN$110="△"),"△","〇")))</f>
        <v>×</v>
      </c>
      <c r="EO92" s="29" t="str">
        <f ca="1">IF(OR(EO$9="×",EO$110="×"),"×",IF(SUMIFS(OFFSET(データ_研究棟施設!$M$5:$M$1048576,0,ROUND(EO$8*24,1)),データ_研究棟施設!$J$5:$J$1048576,OFFSET($G$9,ROW()-ROW($N$9),EO$6-$D$4))&gt;=50,IF(SUMIFS(OFFSET(データ_研究棟施設!$M$5:$M$1048576,0,ROUND(EO$8*24,1)),データ_研究棟施設!$J$5:$J$1048576,OFFSET($G$9,ROW()-ROW($N$9),EO$6-$D$4))&gt;=100*$E92,"×","△"),IF(OR(EO$8&lt;9/24,EO$8&gt;=17/24,EO$110="△"),"△","〇")))</f>
        <v>×</v>
      </c>
      <c r="EP92" s="30" t="str">
        <f ca="1">IF(OR(EP$9="×",EP$110="×"),"×",IF(SUMIFS(OFFSET(データ_研究棟施設!$M$5:$M$1048576,0,ROUND(EP$8*24,1)),データ_研究棟施設!$J$5:$J$1048576,OFFSET($G$9,ROW()-ROW($N$9),EP$6-$D$4))&gt;=50,IF(SUMIFS(OFFSET(データ_研究棟施設!$M$5:$M$1048576,0,ROUND(EP$8*24,1)),データ_研究棟施設!$J$5:$J$1048576,OFFSET($G$9,ROW()-ROW($N$9),EP$6-$D$4))&gt;=100*$E92,"×","△"),IF(OR(EP$8&lt;9/24,EP$8&gt;=17/24,EP$110="△"),"△","〇")))</f>
        <v>×</v>
      </c>
      <c r="EQ92" s="29" t="str">
        <f ca="1">IF(OR(EQ$9="×",EQ$110="×"),"×",IF(SUMIFS(OFFSET(データ_研究棟施設!$M$5:$M$1048576,0,ROUND(EQ$8*24,1)),データ_研究棟施設!$J$5:$J$1048576,OFFSET($G$9,ROW()-ROW($N$9),EQ$6-$D$4))&gt;=50,IF(SUMIFS(OFFSET(データ_研究棟施設!$M$5:$M$1048576,0,ROUND(EQ$8*24,1)),データ_研究棟施設!$J$5:$J$1048576,OFFSET($G$9,ROW()-ROW($N$9),EQ$6-$D$4))&gt;=100*$E92,"×","△"),IF(OR(EQ$8&lt;9/24,EQ$8&gt;=17/24,EQ$110="△"),"△","〇")))</f>
        <v>×</v>
      </c>
      <c r="ER92" s="29" t="str">
        <f ca="1">IF(OR(ER$9="×",ER$110="×"),"×",IF(SUMIFS(OFFSET(データ_研究棟施設!$M$5:$M$1048576,0,ROUND(ER$8*24,1)),データ_研究棟施設!$J$5:$J$1048576,OFFSET($G$9,ROW()-ROW($N$9),ER$6-$D$4))&gt;=50,IF(SUMIFS(OFFSET(データ_研究棟施設!$M$5:$M$1048576,0,ROUND(ER$8*24,1)),データ_研究棟施設!$J$5:$J$1048576,OFFSET($G$9,ROW()-ROW($N$9),ER$6-$D$4))&gt;=100*$E92,"×","△"),IF(OR(ER$8&lt;9/24,ER$8&gt;=17/24,ER$110="△"),"△","〇")))</f>
        <v>×</v>
      </c>
      <c r="ES92" s="29" t="str">
        <f ca="1">IF(OR(ES$9="×",ES$110="×"),"×",IF(SUMIFS(OFFSET(データ_研究棟施設!$M$5:$M$1048576,0,ROUND(ES$8*24,1)),データ_研究棟施設!$J$5:$J$1048576,OFFSET($G$9,ROW()-ROW($N$9),ES$6-$D$4))&gt;=50,IF(SUMIFS(OFFSET(データ_研究棟施設!$M$5:$M$1048576,0,ROUND(ES$8*24,1)),データ_研究棟施設!$J$5:$J$1048576,OFFSET($G$9,ROW()-ROW($N$9),ES$6-$D$4))&gt;=100*$E92,"×","△"),IF(OR(ES$8&lt;9/24,ES$8&gt;=17/24,ES$110="△"),"△","〇")))</f>
        <v>×</v>
      </c>
      <c r="ET92" s="29" t="str">
        <f ca="1">IF(OR(ET$9="×",ET$110="×"),"×",IF(SUMIFS(OFFSET(データ_研究棟施設!$M$5:$M$1048576,0,ROUND(ET$8*24,1)),データ_研究棟施設!$J$5:$J$1048576,OFFSET($G$9,ROW()-ROW($N$9),ET$6-$D$4))&gt;=50,IF(SUMIFS(OFFSET(データ_研究棟施設!$M$5:$M$1048576,0,ROUND(ET$8*24,1)),データ_研究棟施設!$J$5:$J$1048576,OFFSET($G$9,ROW()-ROW($N$9),ET$6-$D$4))&gt;=100*$E92,"×","△"),IF(OR(ET$8&lt;9/24,ET$8&gt;=17/24,ET$110="△"),"△","〇")))</f>
        <v>×</v>
      </c>
      <c r="EU92" s="28" t="str">
        <f ca="1">IF(OR(EU$9="×",EU$110="×"),"×",IF(SUMIFS(OFFSET(データ_研究棟施設!$M$5:$M$1048576,0,ROUND(EU$8*24,1)),データ_研究棟施設!$J$5:$J$1048576,OFFSET($G$9,ROW()-ROW($N$9),EU$6-$D$4))&gt;=50,IF(SUMIFS(OFFSET(データ_研究棟施設!$M$5:$M$1048576,0,ROUND(EU$8*24,1)),データ_研究棟施設!$J$5:$J$1048576,OFFSET($G$9,ROW()-ROW($N$9),EU$6-$D$4))&gt;=100*$E92,"×","△"),IF(OR(EU$8&lt;9/24,EU$8&gt;=17/24,EU$110="△"),"△","〇")))</f>
        <v>×</v>
      </c>
      <c r="EV92" s="29" t="str">
        <f ca="1">IF(OR(EV$9="×",EV$110="×"),"×",IF(SUMIFS(OFFSET(データ_研究棟施設!$M$5:$M$1048576,0,ROUND(EV$8*24,1)),データ_研究棟施設!$J$5:$J$1048576,OFFSET($G$9,ROW()-ROW($N$9),EV$6-$D$4))&gt;=50,IF(SUMIFS(OFFSET(データ_研究棟施設!$M$5:$M$1048576,0,ROUND(EV$8*24,1)),データ_研究棟施設!$J$5:$J$1048576,OFFSET($G$9,ROW()-ROW($N$9),EV$6-$D$4))&gt;=100*$E92,"×","△"),IF(OR(EV$8&lt;9/24,EV$8&gt;=17/24,EV$110="△"),"△","〇")))</f>
        <v>×</v>
      </c>
      <c r="EW92" s="29" t="str">
        <f ca="1">IF(OR(EW$9="×",EW$110="×"),"×",IF(SUMIFS(OFFSET(データ_研究棟施設!$M$5:$M$1048576,0,ROUND(EW$8*24,1)),データ_研究棟施設!$J$5:$J$1048576,OFFSET($G$9,ROW()-ROW($N$9),EW$6-$D$4))&gt;=50,IF(SUMIFS(OFFSET(データ_研究棟施設!$M$5:$M$1048576,0,ROUND(EW$8*24,1)),データ_研究棟施設!$J$5:$J$1048576,OFFSET($G$9,ROW()-ROW($N$9),EW$6-$D$4))&gt;=100*$E92,"×","△"),IF(OR(EW$8&lt;9/24,EW$8&gt;=17/24,EW$110="△"),"△","〇")))</f>
        <v>×</v>
      </c>
      <c r="EX92" s="30" t="str">
        <f ca="1">IF(OR(EX$9="×",EX$110="×"),"×",IF(SUMIFS(OFFSET(データ_研究棟施設!$M$5:$M$1048576,0,ROUND(EX$8*24,1)),データ_研究棟施設!$J$5:$J$1048576,OFFSET($G$9,ROW()-ROW($N$9),EX$6-$D$4))&gt;=50,IF(SUMIFS(OFFSET(データ_研究棟施設!$M$5:$M$1048576,0,ROUND(EX$8*24,1)),データ_研究棟施設!$J$5:$J$1048576,OFFSET($G$9,ROW()-ROW($N$9),EX$6-$D$4))&gt;=100*$E92,"×","△"),IF(OR(EX$8&lt;9/24,EX$8&gt;=17/24,EX$110="△"),"△","〇")))</f>
        <v>×</v>
      </c>
      <c r="EY92" s="29" t="str">
        <f ca="1">IF(OR(EY$9="×",EY$110="×"),"×",IF(SUMIFS(OFFSET(データ_研究棟施設!$M$5:$M$1048576,0,ROUND(EY$8*24,1)),データ_研究棟施設!$J$5:$J$1048576,OFFSET($G$9,ROW()-ROW($N$9),EY$6-$D$4))&gt;=50,IF(SUMIFS(OFFSET(データ_研究棟施設!$M$5:$M$1048576,0,ROUND(EY$8*24,1)),データ_研究棟施設!$J$5:$J$1048576,OFFSET($G$9,ROW()-ROW($N$9),EY$6-$D$4))&gt;=100*$E92,"×","△"),IF(OR(EY$8&lt;9/24,EY$8&gt;=17/24,EY$110="△"),"△","〇")))</f>
        <v>×</v>
      </c>
      <c r="EZ92" s="29" t="str">
        <f ca="1">IF(OR(EZ$9="×",EZ$110="×"),"×",IF(SUMIFS(OFFSET(データ_研究棟施設!$M$5:$M$1048576,0,ROUND(EZ$8*24,1)),データ_研究棟施設!$J$5:$J$1048576,OFFSET($G$9,ROW()-ROW($N$9),EZ$6-$D$4))&gt;=50,IF(SUMIFS(OFFSET(データ_研究棟施設!$M$5:$M$1048576,0,ROUND(EZ$8*24,1)),データ_研究棟施設!$J$5:$J$1048576,OFFSET($G$9,ROW()-ROW($N$9),EZ$6-$D$4))&gt;=100*$E92,"×","△"),IF(OR(EZ$8&lt;9/24,EZ$8&gt;=17/24,EZ$110="△"),"△","〇")))</f>
        <v>×</v>
      </c>
      <c r="FA92" s="37" t="str">
        <f ca="1">IF(OR(FA$9="×",FA$110="×"),"×",IF(SUMIFS(OFFSET(データ_研究棟施設!$M$5:$M$1048576,0,ROUND(FA$8*24,1)),データ_研究棟施設!$J$5:$J$1048576,OFFSET($G$9,ROW()-ROW($N$9),FA$6-$D$4))&gt;=50,IF(SUMIFS(OFFSET(データ_研究棟施設!$M$5:$M$1048576,0,ROUND(FA$8*24,1)),データ_研究棟施設!$J$5:$J$1048576,OFFSET($G$9,ROW()-ROW($N$9),FA$6-$D$4))&gt;=100*$E92,"×","△"),IF(OR(FA$8&lt;9/24,FA$8&gt;=17/24,FA$110="△"),"△","〇")))</f>
        <v>×</v>
      </c>
      <c r="FB92" s="36" t="str">
        <f ca="1">IF(OR(FB$9="×",FB$110="×"),"×",IF(SUMIFS(OFFSET(データ_研究棟施設!$M$5:$M$1048576,0,ROUND(FB$8*24,1)),データ_研究棟施設!$J$5:$J$1048576,OFFSET($G$9,ROW()-ROW($N$9),FB$6-$D$4))&gt;=50,IF(SUMIFS(OFFSET(データ_研究棟施設!$M$5:$M$1048576,0,ROUND(FB$8*24,1)),データ_研究棟施設!$J$5:$J$1048576,OFFSET($G$9,ROW()-ROW($N$9),FB$6-$D$4))&gt;=100*$E92,"×","△"),IF(OR(FB$8&lt;9/24,FB$8&gt;=17/24,FB$110="△"),"△","〇")))</f>
        <v>×</v>
      </c>
      <c r="FC92" s="29" t="str">
        <f ca="1">IF(OR(FC$9="×",FC$110="×"),"×",IF(SUMIFS(OFFSET(データ_研究棟施設!$M$5:$M$1048576,0,ROUND(FC$8*24,1)),データ_研究棟施設!$J$5:$J$1048576,OFFSET($G$9,ROW()-ROW($N$9),FC$6-$D$4))&gt;=50,IF(SUMIFS(OFFSET(データ_研究棟施設!$M$5:$M$1048576,0,ROUND(FC$8*24,1)),データ_研究棟施設!$J$5:$J$1048576,OFFSET($G$9,ROW()-ROW($N$9),FC$6-$D$4))&gt;=100*$E92,"×","△"),IF(OR(FC$8&lt;9/24,FC$8&gt;=17/24,FC$110="△"),"△","〇")))</f>
        <v>×</v>
      </c>
      <c r="FD92" s="29" t="str">
        <f ca="1">IF(OR(FD$9="×",FD$110="×"),"×",IF(SUMIFS(OFFSET(データ_研究棟施設!$M$5:$M$1048576,0,ROUND(FD$8*24,1)),データ_研究棟施設!$J$5:$J$1048576,OFFSET($G$9,ROW()-ROW($N$9),FD$6-$D$4))&gt;=50,IF(SUMIFS(OFFSET(データ_研究棟施設!$M$5:$M$1048576,0,ROUND(FD$8*24,1)),データ_研究棟施設!$J$5:$J$1048576,OFFSET($G$9,ROW()-ROW($N$9),FD$6-$D$4))&gt;=100*$E92,"×","△"),IF(OR(FD$8&lt;9/24,FD$8&gt;=17/24,FD$110="△"),"△","〇")))</f>
        <v>×</v>
      </c>
      <c r="FE92" s="29" t="str">
        <f ca="1">IF(OR(FE$9="×",FE$110="×"),"×",IF(SUMIFS(OFFSET(データ_研究棟施設!$M$5:$M$1048576,0,ROUND(FE$8*24,1)),データ_研究棟施設!$J$5:$J$1048576,OFFSET($G$9,ROW()-ROW($N$9),FE$6-$D$4))&gt;=50,IF(SUMIFS(OFFSET(データ_研究棟施設!$M$5:$M$1048576,0,ROUND(FE$8*24,1)),データ_研究棟施設!$J$5:$J$1048576,OFFSET($G$9,ROW()-ROW($N$9),FE$6-$D$4))&gt;=100*$E92,"×","△"),IF(OR(FE$8&lt;9/24,FE$8&gt;=17/24,FE$110="△"),"△","〇")))</f>
        <v>×</v>
      </c>
      <c r="FF92" s="29" t="str">
        <f ca="1">IF(OR(FF$9="×",FF$110="×"),"×",IF(SUMIFS(OFFSET(データ_研究棟施設!$M$5:$M$1048576,0,ROUND(FF$8*24,1)),データ_研究棟施設!$J$5:$J$1048576,OFFSET($G$9,ROW()-ROW($N$9),FF$6-$D$4))&gt;=50,IF(SUMIFS(OFFSET(データ_研究棟施設!$M$5:$M$1048576,0,ROUND(FF$8*24,1)),データ_研究棟施設!$J$5:$J$1048576,OFFSET($G$9,ROW()-ROW($N$9),FF$6-$D$4))&gt;=100*$E92,"×","△"),IF(OR(FF$8&lt;9/24,FF$8&gt;=17/24,FF$110="△"),"△","〇")))</f>
        <v>×</v>
      </c>
      <c r="FG92" s="29" t="str">
        <f ca="1">IF(OR(FG$9="×",FG$110="×"),"×",IF(SUMIFS(OFFSET(データ_研究棟施設!$M$5:$M$1048576,0,ROUND(FG$8*24,1)),データ_研究棟施設!$J$5:$J$1048576,OFFSET($G$9,ROW()-ROW($N$9),FG$6-$D$4))&gt;=50,IF(SUMIFS(OFFSET(データ_研究棟施設!$M$5:$M$1048576,0,ROUND(FG$8*24,1)),データ_研究棟施設!$J$5:$J$1048576,OFFSET($G$9,ROW()-ROW($N$9),FG$6-$D$4))&gt;=100*$E92,"×","△"),IF(OR(FG$8&lt;9/24,FG$8&gt;=17/24,FG$110="△"),"△","〇")))</f>
        <v>×</v>
      </c>
      <c r="FH92" s="29" t="str">
        <f ca="1">IF(OR(FH$9="×",FH$110="×"),"×",IF(SUMIFS(OFFSET(データ_研究棟施設!$M$5:$M$1048576,0,ROUND(FH$8*24,1)),データ_研究棟施設!$J$5:$J$1048576,OFFSET($G$9,ROW()-ROW($N$9),FH$6-$D$4))&gt;=50,IF(SUMIFS(OFFSET(データ_研究棟施設!$M$5:$M$1048576,0,ROUND(FH$8*24,1)),データ_研究棟施設!$J$5:$J$1048576,OFFSET($G$9,ROW()-ROW($N$9),FH$6-$D$4))&gt;=100*$E92,"×","△"),IF(OR(FH$8&lt;9/24,FH$8&gt;=17/24,FH$110="△"),"△","〇")))</f>
        <v>×</v>
      </c>
      <c r="FI92" s="29" t="str">
        <f ca="1">IF(OR(FI$9="×",FI$110="×"),"×",IF(SUMIFS(OFFSET(データ_研究棟施設!$M$5:$M$1048576,0,ROUND(FI$8*24,1)),データ_研究棟施設!$J$5:$J$1048576,OFFSET($G$9,ROW()-ROW($N$9),FI$6-$D$4))&gt;=50,IF(SUMIFS(OFFSET(データ_研究棟施設!$M$5:$M$1048576,0,ROUND(FI$8*24,1)),データ_研究棟施設!$J$5:$J$1048576,OFFSET($G$9,ROW()-ROW($N$9),FI$6-$D$4))&gt;=100*$E92,"×","△"),IF(OR(FI$8&lt;9/24,FI$8&gt;=17/24,FI$110="△"),"△","〇")))</f>
        <v>×</v>
      </c>
      <c r="FJ92" s="29" t="str">
        <f ca="1">IF(OR(FJ$9="×",FJ$110="×"),"×",IF(SUMIFS(OFFSET(データ_研究棟施設!$M$5:$M$1048576,0,ROUND(FJ$8*24,1)),データ_研究棟施設!$J$5:$J$1048576,OFFSET($G$9,ROW()-ROW($N$9),FJ$6-$D$4))&gt;=50,IF(SUMIFS(OFFSET(データ_研究棟施設!$M$5:$M$1048576,0,ROUND(FJ$8*24,1)),データ_研究棟施設!$J$5:$J$1048576,OFFSET($G$9,ROW()-ROW($N$9),FJ$6-$D$4))&gt;=100*$E92,"×","△"),IF(OR(FJ$8&lt;9/24,FJ$8&gt;=17/24,FJ$110="△"),"△","〇")))</f>
        <v>×</v>
      </c>
      <c r="FK92" s="28" t="str">
        <f ca="1">IF(OR(FK$9="×",FK$110="×"),"×",IF(SUMIFS(OFFSET(データ_研究棟施設!$M$5:$M$1048576,0,ROUND(FK$8*24,1)),データ_研究棟施設!$J$5:$J$1048576,OFFSET($G$9,ROW()-ROW($N$9),FK$6-$D$4))&gt;=50,IF(SUMIFS(OFFSET(データ_研究棟施設!$M$5:$M$1048576,0,ROUND(FK$8*24,1)),データ_研究棟施設!$J$5:$J$1048576,OFFSET($G$9,ROW()-ROW($N$9),FK$6-$D$4))&gt;=100*$E92,"×","△"),IF(OR(FK$8&lt;9/24,FK$8&gt;=17/24,FK$110="△"),"△","〇")))</f>
        <v>×</v>
      </c>
      <c r="FL92" s="29" t="str">
        <f ca="1">IF(OR(FL$9="×",FL$110="×"),"×",IF(SUMIFS(OFFSET(データ_研究棟施設!$M$5:$M$1048576,0,ROUND(FL$8*24,1)),データ_研究棟施設!$J$5:$J$1048576,OFFSET($G$9,ROW()-ROW($N$9),FL$6-$D$4))&gt;=50,IF(SUMIFS(OFFSET(データ_研究棟施設!$M$5:$M$1048576,0,ROUND(FL$8*24,1)),データ_研究棟施設!$J$5:$J$1048576,OFFSET($G$9,ROW()-ROW($N$9),FL$6-$D$4))&gt;=100*$E92,"×","△"),IF(OR(FL$8&lt;9/24,FL$8&gt;=17/24,FL$110="△"),"△","〇")))</f>
        <v>×</v>
      </c>
      <c r="FM92" s="29" t="str">
        <f ca="1">IF(OR(FM$9="×",FM$110="×"),"×",IF(SUMIFS(OFFSET(データ_研究棟施設!$M$5:$M$1048576,0,ROUND(FM$8*24,1)),データ_研究棟施設!$J$5:$J$1048576,OFFSET($G$9,ROW()-ROW($N$9),FM$6-$D$4))&gt;=50,IF(SUMIFS(OFFSET(データ_研究棟施設!$M$5:$M$1048576,0,ROUND(FM$8*24,1)),データ_研究棟施設!$J$5:$J$1048576,OFFSET($G$9,ROW()-ROW($N$9),FM$6-$D$4))&gt;=100*$E92,"×","△"),IF(OR(FM$8&lt;9/24,FM$8&gt;=17/24,FM$110="△"),"△","〇")))</f>
        <v>×</v>
      </c>
      <c r="FN92" s="30" t="str">
        <f ca="1">IF(OR(FN$9="×",FN$110="×"),"×",IF(SUMIFS(OFFSET(データ_研究棟施設!$M$5:$M$1048576,0,ROUND(FN$8*24,1)),データ_研究棟施設!$J$5:$J$1048576,OFFSET($G$9,ROW()-ROW($N$9),FN$6-$D$4))&gt;=50,IF(SUMIFS(OFFSET(データ_研究棟施設!$M$5:$M$1048576,0,ROUND(FN$8*24,1)),データ_研究棟施設!$J$5:$J$1048576,OFFSET($G$9,ROW()-ROW($N$9),FN$6-$D$4))&gt;=100*$E92,"×","△"),IF(OR(FN$8&lt;9/24,FN$8&gt;=17/24,FN$110="△"),"△","〇")))</f>
        <v>×</v>
      </c>
      <c r="FO92" s="29" t="str">
        <f ca="1">IF(OR(FO$9="×",FO$110="×"),"×",IF(SUMIFS(OFFSET(データ_研究棟施設!$M$5:$M$1048576,0,ROUND(FO$8*24,1)),データ_研究棟施設!$J$5:$J$1048576,OFFSET($G$9,ROW()-ROW($N$9),FO$6-$D$4))&gt;=50,IF(SUMIFS(OFFSET(データ_研究棟施設!$M$5:$M$1048576,0,ROUND(FO$8*24,1)),データ_研究棟施設!$J$5:$J$1048576,OFFSET($G$9,ROW()-ROW($N$9),FO$6-$D$4))&gt;=100*$E92,"×","△"),IF(OR(FO$8&lt;9/24,FO$8&gt;=17/24,FO$110="△"),"△","〇")))</f>
        <v>×</v>
      </c>
      <c r="FP92" s="29" t="str">
        <f ca="1">IF(OR(FP$9="×",FP$110="×"),"×",IF(SUMIFS(OFFSET(データ_研究棟施設!$M$5:$M$1048576,0,ROUND(FP$8*24,1)),データ_研究棟施設!$J$5:$J$1048576,OFFSET($G$9,ROW()-ROW($N$9),FP$6-$D$4))&gt;=50,IF(SUMIFS(OFFSET(データ_研究棟施設!$M$5:$M$1048576,0,ROUND(FP$8*24,1)),データ_研究棟施設!$J$5:$J$1048576,OFFSET($G$9,ROW()-ROW($N$9),FP$6-$D$4))&gt;=100*$E92,"×","△"),IF(OR(FP$8&lt;9/24,FP$8&gt;=17/24,FP$110="△"),"△","〇")))</f>
        <v>×</v>
      </c>
      <c r="FQ92" s="29" t="str">
        <f ca="1">IF(OR(FQ$9="×",FQ$110="×"),"×",IF(SUMIFS(OFFSET(データ_研究棟施設!$M$5:$M$1048576,0,ROUND(FQ$8*24,1)),データ_研究棟施設!$J$5:$J$1048576,OFFSET($G$9,ROW()-ROW($N$9),FQ$6-$D$4))&gt;=50,IF(SUMIFS(OFFSET(データ_研究棟施設!$M$5:$M$1048576,0,ROUND(FQ$8*24,1)),データ_研究棟施設!$J$5:$J$1048576,OFFSET($G$9,ROW()-ROW($N$9),FQ$6-$D$4))&gt;=100*$E92,"×","△"),IF(OR(FQ$8&lt;9/24,FQ$8&gt;=17/24,FQ$110="△"),"△","〇")))</f>
        <v>×</v>
      </c>
      <c r="FR92" s="29" t="str">
        <f ca="1">IF(OR(FR$9="×",FR$110="×"),"×",IF(SUMIFS(OFFSET(データ_研究棟施設!$M$5:$M$1048576,0,ROUND(FR$8*24,1)),データ_研究棟施設!$J$5:$J$1048576,OFFSET($G$9,ROW()-ROW($N$9),FR$6-$D$4))&gt;=50,IF(SUMIFS(OFFSET(データ_研究棟施設!$M$5:$M$1048576,0,ROUND(FR$8*24,1)),データ_研究棟施設!$J$5:$J$1048576,OFFSET($G$9,ROW()-ROW($N$9),FR$6-$D$4))&gt;=100*$E92,"×","△"),IF(OR(FR$8&lt;9/24,FR$8&gt;=17/24,FR$110="△"),"△","〇")))</f>
        <v>×</v>
      </c>
      <c r="FS92" s="28" t="str">
        <f ca="1">IF(OR(FS$9="×",FS$110="×"),"×",IF(SUMIFS(OFFSET(データ_研究棟施設!$M$5:$M$1048576,0,ROUND(FS$8*24,1)),データ_研究棟施設!$J$5:$J$1048576,OFFSET($G$9,ROW()-ROW($N$9),FS$6-$D$4))&gt;=50,IF(SUMIFS(OFFSET(データ_研究棟施設!$M$5:$M$1048576,0,ROUND(FS$8*24,1)),データ_研究棟施設!$J$5:$J$1048576,OFFSET($G$9,ROW()-ROW($N$9),FS$6-$D$4))&gt;=100*$E92,"×","△"),IF(OR(FS$8&lt;9/24,FS$8&gt;=17/24,FS$110="△"),"△","〇")))</f>
        <v>×</v>
      </c>
      <c r="FT92" s="29" t="str">
        <f ca="1">IF(OR(FT$9="×",FT$110="×"),"×",IF(SUMIFS(OFFSET(データ_研究棟施設!$M$5:$M$1048576,0,ROUND(FT$8*24,1)),データ_研究棟施設!$J$5:$J$1048576,OFFSET($G$9,ROW()-ROW($N$9),FT$6-$D$4))&gt;=50,IF(SUMIFS(OFFSET(データ_研究棟施設!$M$5:$M$1048576,0,ROUND(FT$8*24,1)),データ_研究棟施設!$J$5:$J$1048576,OFFSET($G$9,ROW()-ROW($N$9),FT$6-$D$4))&gt;=100*$E92,"×","△"),IF(OR(FT$8&lt;9/24,FT$8&gt;=17/24,FT$110="△"),"△","〇")))</f>
        <v>×</v>
      </c>
      <c r="FU92" s="29" t="str">
        <f ca="1">IF(OR(FU$9="×",FU$110="×"),"×",IF(SUMIFS(OFFSET(データ_研究棟施設!$M$5:$M$1048576,0,ROUND(FU$8*24,1)),データ_研究棟施設!$J$5:$J$1048576,OFFSET($G$9,ROW()-ROW($N$9),FU$6-$D$4))&gt;=50,IF(SUMIFS(OFFSET(データ_研究棟施設!$M$5:$M$1048576,0,ROUND(FU$8*24,1)),データ_研究棟施設!$J$5:$J$1048576,OFFSET($G$9,ROW()-ROW($N$9),FU$6-$D$4))&gt;=100*$E92,"×","△"),IF(OR(FU$8&lt;9/24,FU$8&gt;=17/24,FU$110="△"),"△","〇")))</f>
        <v>×</v>
      </c>
      <c r="FV92" s="30" t="str">
        <f ca="1">IF(OR(FV$9="×",FV$110="×"),"×",IF(SUMIFS(OFFSET(データ_研究棟施設!$M$5:$M$1048576,0,ROUND(FV$8*24,1)),データ_研究棟施設!$J$5:$J$1048576,OFFSET($G$9,ROW()-ROW($N$9),FV$6-$D$4))&gt;=50,IF(SUMIFS(OFFSET(データ_研究棟施設!$M$5:$M$1048576,0,ROUND(FV$8*24,1)),データ_研究棟施設!$J$5:$J$1048576,OFFSET($G$9,ROW()-ROW($N$9),FV$6-$D$4))&gt;=100*$E92,"×","△"),IF(OR(FV$8&lt;9/24,FV$8&gt;=17/24,FV$110="△"),"△","〇")))</f>
        <v>×</v>
      </c>
      <c r="FW92" s="29" t="str">
        <f ca="1">IF(OR(FW$9="×",FW$110="×"),"×",IF(SUMIFS(OFFSET(データ_研究棟施設!$M$5:$M$1048576,0,ROUND(FW$8*24,1)),データ_研究棟施設!$J$5:$J$1048576,OFFSET($G$9,ROW()-ROW($N$9),FW$6-$D$4))&gt;=50,IF(SUMIFS(OFFSET(データ_研究棟施設!$M$5:$M$1048576,0,ROUND(FW$8*24,1)),データ_研究棟施設!$J$5:$J$1048576,OFFSET($G$9,ROW()-ROW($N$9),FW$6-$D$4))&gt;=100*$E92,"×","△"),IF(OR(FW$8&lt;9/24,FW$8&gt;=17/24,FW$110="△"),"△","〇")))</f>
        <v>×</v>
      </c>
      <c r="FX92" s="29" t="str">
        <f ca="1">IF(OR(FX$9="×",FX$110="×"),"×",IF(SUMIFS(OFFSET(データ_研究棟施設!$M$5:$M$1048576,0,ROUND(FX$8*24,1)),データ_研究棟施設!$J$5:$J$1048576,OFFSET($G$9,ROW()-ROW($N$9),FX$6-$D$4))&gt;=50,IF(SUMIFS(OFFSET(データ_研究棟施設!$M$5:$M$1048576,0,ROUND(FX$8*24,1)),データ_研究棟施設!$J$5:$J$1048576,OFFSET($G$9,ROW()-ROW($N$9),FX$6-$D$4))&gt;=100*$E92,"×","△"),IF(OR(FX$8&lt;9/24,FX$8&gt;=17/24,FX$110="△"),"△","〇")))</f>
        <v>×</v>
      </c>
      <c r="FY92" s="37" t="str">
        <f ca="1">IF(OR(FY$9="×",FY$110="×"),"×",IF(SUMIFS(OFFSET(データ_研究棟施設!$M$5:$M$1048576,0,ROUND(FY$8*24,1)),データ_研究棟施設!$J$5:$J$1048576,OFFSET($G$9,ROW()-ROW($N$9),FY$6-$D$4))&gt;=50,IF(SUMIFS(OFFSET(データ_研究棟施設!$M$5:$M$1048576,0,ROUND(FY$8*24,1)),データ_研究棟施設!$J$5:$J$1048576,OFFSET($G$9,ROW()-ROW($N$9),FY$6-$D$4))&gt;=100*$E92,"×","△"),IF(OR(FY$8&lt;9/24,FY$8&gt;=17/24,FY$110="△"),"△","〇")))</f>
        <v>×</v>
      </c>
    </row>
    <row r="93" spans="1:181">
      <c r="A93" s="17"/>
      <c r="B93" s="81" t="s">
        <v>284</v>
      </c>
      <c r="C93" s="82"/>
      <c r="D93" s="11" t="s">
        <v>259</v>
      </c>
      <c r="E93" s="10" t="str">
        <f>INDEX(施設情報!$D$1:$D$1000,MATCH(D93,施設情報!$C$1:$C$1000,0))</f>
        <v>1</v>
      </c>
      <c r="F93" s="11" t="s">
        <v>275</v>
      </c>
      <c r="G93" s="8" t="str">
        <f t="shared" si="29"/>
        <v>113-46391</v>
      </c>
      <c r="H93" s="10" t="str">
        <f t="shared" si="30"/>
        <v>113-46392</v>
      </c>
      <c r="I93" s="10" t="str">
        <f t="shared" si="31"/>
        <v>113-46393</v>
      </c>
      <c r="J93" s="10" t="str">
        <f t="shared" si="32"/>
        <v>113-46394</v>
      </c>
      <c r="K93" s="10" t="str">
        <f t="shared" si="33"/>
        <v>113-46395</v>
      </c>
      <c r="L93" s="10" t="str">
        <f t="shared" si="34"/>
        <v>113-46396</v>
      </c>
      <c r="M93" s="10" t="str">
        <f t="shared" si="35"/>
        <v>113-46397</v>
      </c>
      <c r="N93" s="36" t="str">
        <f ca="1">IF(OR(N$9="×",N$110="×"),"×",IF(SUMIFS(OFFSET(データ_研究棟施設!$M$5:$M$1048576,0,ROUND(N$8*24,1)),データ_研究棟施設!$J$5:$J$1048576,OFFSET($G$9,ROW()-ROW($N$9),N$6-$D$4))&gt;=50,IF(SUMIFS(OFFSET(データ_研究棟施設!$M$5:$M$1048576,0,ROUND(N$8*24,1)),データ_研究棟施設!$J$5:$J$1048576,OFFSET($G$9,ROW()-ROW($N$9),N$6-$D$4))&gt;=100*$E93,"×","△"),IF(OR(N$8&lt;9/24,N$8&gt;=17/24,N$110="△"),"△","〇")))</f>
        <v>△</v>
      </c>
      <c r="O93" s="29" t="str">
        <f ca="1">IF(OR(O$9="×",O$110="×"),"×",IF(SUMIFS(OFFSET(データ_研究棟施設!$M$5:$M$1048576,0,ROUND(O$8*24,1)),データ_研究棟施設!$J$5:$J$1048576,OFFSET($G$9,ROW()-ROW($N$9),O$6-$D$4))&gt;=50,IF(SUMIFS(OFFSET(データ_研究棟施設!$M$5:$M$1048576,0,ROUND(O$8*24,1)),データ_研究棟施設!$J$5:$J$1048576,OFFSET($G$9,ROW()-ROW($N$9),O$6-$D$4))&gt;=100*$E93,"×","△"),IF(OR(O$8&lt;9/24,O$8&gt;=17/24,O$110="△"),"△","〇")))</f>
        <v>△</v>
      </c>
      <c r="P93" s="29" t="str">
        <f ca="1">IF(OR(P$9="×",P$110="×"),"×",IF(SUMIFS(OFFSET(データ_研究棟施設!$M$5:$M$1048576,0,ROUND(P$8*24,1)),データ_研究棟施設!$J$5:$J$1048576,OFFSET($G$9,ROW()-ROW($N$9),P$6-$D$4))&gt;=50,IF(SUMIFS(OFFSET(データ_研究棟施設!$M$5:$M$1048576,0,ROUND(P$8*24,1)),データ_研究棟施設!$J$5:$J$1048576,OFFSET($G$9,ROW()-ROW($N$9),P$6-$D$4))&gt;=100*$E93,"×","△"),IF(OR(P$8&lt;9/24,P$8&gt;=17/24,P$110="△"),"△","〇")))</f>
        <v>△</v>
      </c>
      <c r="Q93" s="29" t="str">
        <f ca="1">IF(OR(Q$9="×",Q$110="×"),"×",IF(SUMIFS(OFFSET(データ_研究棟施設!$M$5:$M$1048576,0,ROUND(Q$8*24,1)),データ_研究棟施設!$J$5:$J$1048576,OFFSET($G$9,ROW()-ROW($N$9),Q$6-$D$4))&gt;=50,IF(SUMIFS(OFFSET(データ_研究棟施設!$M$5:$M$1048576,0,ROUND(Q$8*24,1)),データ_研究棟施設!$J$5:$J$1048576,OFFSET($G$9,ROW()-ROW($N$9),Q$6-$D$4))&gt;=100*$E93,"×","△"),IF(OR(Q$8&lt;9/24,Q$8&gt;=17/24,Q$110="△"),"△","〇")))</f>
        <v>△</v>
      </c>
      <c r="R93" s="29" t="str">
        <f ca="1">IF(OR(R$9="×",R$110="×"),"×",IF(SUMIFS(OFFSET(データ_研究棟施設!$M$5:$M$1048576,0,ROUND(R$8*24,1)),データ_研究棟施設!$J$5:$J$1048576,OFFSET($G$9,ROW()-ROW($N$9),R$6-$D$4))&gt;=50,IF(SUMIFS(OFFSET(データ_研究棟施設!$M$5:$M$1048576,0,ROUND(R$8*24,1)),データ_研究棟施設!$J$5:$J$1048576,OFFSET($G$9,ROW()-ROW($N$9),R$6-$D$4))&gt;=100*$E93,"×","△"),IF(OR(R$8&lt;9/24,R$8&gt;=17/24,R$110="△"),"△","〇")))</f>
        <v>△</v>
      </c>
      <c r="S93" s="29" t="str">
        <f ca="1">IF(OR(S$9="×",S$110="×"),"×",IF(SUMIFS(OFFSET(データ_研究棟施設!$M$5:$M$1048576,0,ROUND(S$8*24,1)),データ_研究棟施設!$J$5:$J$1048576,OFFSET($G$9,ROW()-ROW($N$9),S$6-$D$4))&gt;=50,IF(SUMIFS(OFFSET(データ_研究棟施設!$M$5:$M$1048576,0,ROUND(S$8*24,1)),データ_研究棟施設!$J$5:$J$1048576,OFFSET($G$9,ROW()-ROW($N$9),S$6-$D$4))&gt;=100*$E93,"×","△"),IF(OR(S$8&lt;9/24,S$8&gt;=17/24,S$110="△"),"△","〇")))</f>
        <v>△</v>
      </c>
      <c r="T93" s="29" t="str">
        <f ca="1">IF(OR(T$9="×",T$110="×"),"×",IF(SUMIFS(OFFSET(データ_研究棟施設!$M$5:$M$1048576,0,ROUND(T$8*24,1)),データ_研究棟施設!$J$5:$J$1048576,OFFSET($G$9,ROW()-ROW($N$9),T$6-$D$4))&gt;=50,IF(SUMIFS(OFFSET(データ_研究棟施設!$M$5:$M$1048576,0,ROUND(T$8*24,1)),データ_研究棟施設!$J$5:$J$1048576,OFFSET($G$9,ROW()-ROW($N$9),T$6-$D$4))&gt;=100*$E93,"×","△"),IF(OR(T$8&lt;9/24,T$8&gt;=17/24,T$110="△"),"△","〇")))</f>
        <v>△</v>
      </c>
      <c r="U93" s="29" t="str">
        <f ca="1">IF(OR(U$9="×",U$110="×"),"×",IF(SUMIFS(OFFSET(データ_研究棟施設!$M$5:$M$1048576,0,ROUND(U$8*24,1)),データ_研究棟施設!$J$5:$J$1048576,OFFSET($G$9,ROW()-ROW($N$9),U$6-$D$4))&gt;=50,IF(SUMIFS(OFFSET(データ_研究棟施設!$M$5:$M$1048576,0,ROUND(U$8*24,1)),データ_研究棟施設!$J$5:$J$1048576,OFFSET($G$9,ROW()-ROW($N$9),U$6-$D$4))&gt;=100*$E93,"×","△"),IF(OR(U$8&lt;9/24,U$8&gt;=17/24,U$110="△"),"△","〇")))</f>
        <v>×</v>
      </c>
      <c r="V93" s="29" t="str">
        <f ca="1">IF(OR(V$9="×",V$110="×"),"×",IF(SUMIFS(OFFSET(データ_研究棟施設!$M$5:$M$1048576,0,ROUND(V$8*24,1)),データ_研究棟施設!$J$5:$J$1048576,OFFSET($G$9,ROW()-ROW($N$9),V$6-$D$4))&gt;=50,IF(SUMIFS(OFFSET(データ_研究棟施設!$M$5:$M$1048576,0,ROUND(V$8*24,1)),データ_研究棟施設!$J$5:$J$1048576,OFFSET($G$9,ROW()-ROW($N$9),V$6-$D$4))&gt;=100*$E93,"×","△"),IF(OR(V$8&lt;9/24,V$8&gt;=17/24,V$110="△"),"△","〇")))</f>
        <v>×</v>
      </c>
      <c r="W93" s="28" t="str">
        <f ca="1">IF(OR(W$9="×",W$110="×"),"×",IF(SUMIFS(OFFSET(データ_研究棟施設!$M$5:$M$1048576,0,ROUND(W$8*24,1)),データ_研究棟施設!$J$5:$J$1048576,OFFSET($G$9,ROW()-ROW($N$9),W$6-$D$4))&gt;=50,IF(SUMIFS(OFFSET(データ_研究棟施設!$M$5:$M$1048576,0,ROUND(W$8*24,1)),データ_研究棟施設!$J$5:$J$1048576,OFFSET($G$9,ROW()-ROW($N$9),W$6-$D$4))&gt;=100*$E93,"×","△"),IF(OR(W$8&lt;9/24,W$8&gt;=17/24,W$110="△"),"△","〇")))</f>
        <v>×</v>
      </c>
      <c r="X93" s="29" t="str">
        <f ca="1">IF(OR(X$9="×",X$110="×"),"×",IF(SUMIFS(OFFSET(データ_研究棟施設!$M$5:$M$1048576,0,ROUND(X$8*24,1)),データ_研究棟施設!$J$5:$J$1048576,OFFSET($G$9,ROW()-ROW($N$9),X$6-$D$4))&gt;=50,IF(SUMIFS(OFFSET(データ_研究棟施設!$M$5:$M$1048576,0,ROUND(X$8*24,1)),データ_研究棟施設!$J$5:$J$1048576,OFFSET($G$9,ROW()-ROW($N$9),X$6-$D$4))&gt;=100*$E93,"×","△"),IF(OR(X$8&lt;9/24,X$8&gt;=17/24,X$110="△"),"△","〇")))</f>
        <v>×</v>
      </c>
      <c r="Y93" s="29" t="str">
        <f ca="1">IF(OR(Y$9="×",Y$110="×"),"×",IF(SUMIFS(OFFSET(データ_研究棟施設!$M$5:$M$1048576,0,ROUND(Y$8*24,1)),データ_研究棟施設!$J$5:$J$1048576,OFFSET($G$9,ROW()-ROW($N$9),Y$6-$D$4))&gt;=50,IF(SUMIFS(OFFSET(データ_研究棟施設!$M$5:$M$1048576,0,ROUND(Y$8*24,1)),データ_研究棟施設!$J$5:$J$1048576,OFFSET($G$9,ROW()-ROW($N$9),Y$6-$D$4))&gt;=100*$E93,"×","△"),IF(OR(Y$8&lt;9/24,Y$8&gt;=17/24,Y$110="△"),"△","〇")))</f>
        <v>×</v>
      </c>
      <c r="Z93" s="30" t="str">
        <f ca="1">IF(OR(Z$9="×",Z$110="×"),"×",IF(SUMIFS(OFFSET(データ_研究棟施設!$M$5:$M$1048576,0,ROUND(Z$8*24,1)),データ_研究棟施設!$J$5:$J$1048576,OFFSET($G$9,ROW()-ROW($N$9),Z$6-$D$4))&gt;=50,IF(SUMIFS(OFFSET(データ_研究棟施設!$M$5:$M$1048576,0,ROUND(Z$8*24,1)),データ_研究棟施設!$J$5:$J$1048576,OFFSET($G$9,ROW()-ROW($N$9),Z$6-$D$4))&gt;=100*$E93,"×","△"),IF(OR(Z$8&lt;9/24,Z$8&gt;=17/24,Z$110="△"),"△","〇")))</f>
        <v>×</v>
      </c>
      <c r="AA93" s="29" t="str">
        <f ca="1">IF(OR(AA$9="×",AA$110="×"),"×",IF(SUMIFS(OFFSET(データ_研究棟施設!$M$5:$M$1048576,0,ROUND(AA$8*24,1)),データ_研究棟施設!$J$5:$J$1048576,OFFSET($G$9,ROW()-ROW($N$9),AA$6-$D$4))&gt;=50,IF(SUMIFS(OFFSET(データ_研究棟施設!$M$5:$M$1048576,0,ROUND(AA$8*24,1)),データ_研究棟施設!$J$5:$J$1048576,OFFSET($G$9,ROW()-ROW($N$9),AA$6-$D$4))&gt;=100*$E93,"×","△"),IF(OR(AA$8&lt;9/24,AA$8&gt;=17/24,AA$110="△"),"△","〇")))</f>
        <v>×</v>
      </c>
      <c r="AB93" s="29" t="str">
        <f ca="1">IF(OR(AB$9="×",AB$110="×"),"×",IF(SUMIFS(OFFSET(データ_研究棟施設!$M$5:$M$1048576,0,ROUND(AB$8*24,1)),データ_研究棟施設!$J$5:$J$1048576,OFFSET($G$9,ROW()-ROW($N$9),AB$6-$D$4))&gt;=50,IF(SUMIFS(OFFSET(データ_研究棟施設!$M$5:$M$1048576,0,ROUND(AB$8*24,1)),データ_研究棟施設!$J$5:$J$1048576,OFFSET($G$9,ROW()-ROW($N$9),AB$6-$D$4))&gt;=100*$E93,"×","△"),IF(OR(AB$8&lt;9/24,AB$8&gt;=17/24,AB$110="△"),"△","〇")))</f>
        <v>×</v>
      </c>
      <c r="AC93" s="29" t="str">
        <f ca="1">IF(OR(AC$9="×",AC$110="×"),"×",IF(SUMIFS(OFFSET(データ_研究棟施設!$M$5:$M$1048576,0,ROUND(AC$8*24,1)),データ_研究棟施設!$J$5:$J$1048576,OFFSET($G$9,ROW()-ROW($N$9),AC$6-$D$4))&gt;=50,IF(SUMIFS(OFFSET(データ_研究棟施設!$M$5:$M$1048576,0,ROUND(AC$8*24,1)),データ_研究棟施設!$J$5:$J$1048576,OFFSET($G$9,ROW()-ROW($N$9),AC$6-$D$4))&gt;=100*$E93,"×","△"),IF(OR(AC$8&lt;9/24,AC$8&gt;=17/24,AC$110="△"),"△","〇")))</f>
        <v>×</v>
      </c>
      <c r="AD93" s="29" t="str">
        <f ca="1">IF(OR(AD$9="×",AD$110="×"),"×",IF(SUMIFS(OFFSET(データ_研究棟施設!$M$5:$M$1048576,0,ROUND(AD$8*24,1)),データ_研究棟施設!$J$5:$J$1048576,OFFSET($G$9,ROW()-ROW($N$9),AD$6-$D$4))&gt;=50,IF(SUMIFS(OFFSET(データ_研究棟施設!$M$5:$M$1048576,0,ROUND(AD$8*24,1)),データ_研究棟施設!$J$5:$J$1048576,OFFSET($G$9,ROW()-ROW($N$9),AD$6-$D$4))&gt;=100*$E93,"×","△"),IF(OR(AD$8&lt;9/24,AD$8&gt;=17/24,AD$110="△"),"△","〇")))</f>
        <v>×</v>
      </c>
      <c r="AE93" s="28" t="str">
        <f ca="1">IF(OR(AE$9="×",AE$110="×"),"×",IF(SUMIFS(OFFSET(データ_研究棟施設!$M$5:$M$1048576,0,ROUND(AE$8*24,1)),データ_研究棟施設!$J$5:$J$1048576,OFFSET($G$9,ROW()-ROW($N$9),AE$6-$D$4))&gt;=50,IF(SUMIFS(OFFSET(データ_研究棟施設!$M$5:$M$1048576,0,ROUND(AE$8*24,1)),データ_研究棟施設!$J$5:$J$1048576,OFFSET($G$9,ROW()-ROW($N$9),AE$6-$D$4))&gt;=100*$E93,"×","△"),IF(OR(AE$8&lt;9/24,AE$8&gt;=17/24,AE$110="△"),"△","〇")))</f>
        <v>×</v>
      </c>
      <c r="AF93" s="29" t="str">
        <f ca="1">IF(OR(AF$9="×",AF$110="×"),"×",IF(SUMIFS(OFFSET(データ_研究棟施設!$M$5:$M$1048576,0,ROUND(AF$8*24,1)),データ_研究棟施設!$J$5:$J$1048576,OFFSET($G$9,ROW()-ROW($N$9),AF$6-$D$4))&gt;=50,IF(SUMIFS(OFFSET(データ_研究棟施設!$M$5:$M$1048576,0,ROUND(AF$8*24,1)),データ_研究棟施設!$J$5:$J$1048576,OFFSET($G$9,ROW()-ROW($N$9),AF$6-$D$4))&gt;=100*$E93,"×","△"),IF(OR(AF$8&lt;9/24,AF$8&gt;=17/24,AF$110="△"),"△","〇")))</f>
        <v>×</v>
      </c>
      <c r="AG93" s="29" t="str">
        <f ca="1">IF(OR(AG$9="×",AG$110="×"),"×",IF(SUMIFS(OFFSET(データ_研究棟施設!$M$5:$M$1048576,0,ROUND(AG$8*24,1)),データ_研究棟施設!$J$5:$J$1048576,OFFSET($G$9,ROW()-ROW($N$9),AG$6-$D$4))&gt;=50,IF(SUMIFS(OFFSET(データ_研究棟施設!$M$5:$M$1048576,0,ROUND(AG$8*24,1)),データ_研究棟施設!$J$5:$J$1048576,OFFSET($G$9,ROW()-ROW($N$9),AG$6-$D$4))&gt;=100*$E93,"×","△"),IF(OR(AG$8&lt;9/24,AG$8&gt;=17/24,AG$110="△"),"△","〇")))</f>
        <v>×</v>
      </c>
      <c r="AH93" s="30" t="str">
        <f ca="1">IF(OR(AH$9="×",AH$110="×"),"×",IF(SUMIFS(OFFSET(データ_研究棟施設!$M$5:$M$1048576,0,ROUND(AH$8*24,1)),データ_研究棟施設!$J$5:$J$1048576,OFFSET($G$9,ROW()-ROW($N$9),AH$6-$D$4))&gt;=50,IF(SUMIFS(OFFSET(データ_研究棟施設!$M$5:$M$1048576,0,ROUND(AH$8*24,1)),データ_研究棟施設!$J$5:$J$1048576,OFFSET($G$9,ROW()-ROW($N$9),AH$6-$D$4))&gt;=100*$E93,"×","△"),IF(OR(AH$8&lt;9/24,AH$8&gt;=17/24,AH$110="△"),"△","〇")))</f>
        <v>×</v>
      </c>
      <c r="AI93" s="29" t="str">
        <f ca="1">IF(OR(AI$9="×",AI$110="×"),"×",IF(SUMIFS(OFFSET(データ_研究棟施設!$M$5:$M$1048576,0,ROUND(AI$8*24,1)),データ_研究棟施設!$J$5:$J$1048576,OFFSET($G$9,ROW()-ROW($N$9),AI$6-$D$4))&gt;=50,IF(SUMIFS(OFFSET(データ_研究棟施設!$M$5:$M$1048576,0,ROUND(AI$8*24,1)),データ_研究棟施設!$J$5:$J$1048576,OFFSET($G$9,ROW()-ROW($N$9),AI$6-$D$4))&gt;=100*$E93,"×","△"),IF(OR(AI$8&lt;9/24,AI$8&gt;=17/24,AI$110="△"),"△","〇")))</f>
        <v>△</v>
      </c>
      <c r="AJ93" s="29" t="str">
        <f ca="1">IF(OR(AJ$9="×",AJ$110="×"),"×",IF(SUMIFS(OFFSET(データ_研究棟施設!$M$5:$M$1048576,0,ROUND(AJ$8*24,1)),データ_研究棟施設!$J$5:$J$1048576,OFFSET($G$9,ROW()-ROW($N$9),AJ$6-$D$4))&gt;=50,IF(SUMIFS(OFFSET(データ_研究棟施設!$M$5:$M$1048576,0,ROUND(AJ$8*24,1)),データ_研究棟施設!$J$5:$J$1048576,OFFSET($G$9,ROW()-ROW($N$9),AJ$6-$D$4))&gt;=100*$E93,"×","△"),IF(OR(AJ$8&lt;9/24,AJ$8&gt;=17/24,AJ$110="△"),"△","〇")))</f>
        <v>△</v>
      </c>
      <c r="AK93" s="37" t="str">
        <f ca="1">IF(OR(AK$9="×",AK$110="×"),"×",IF(SUMIFS(OFFSET(データ_研究棟施設!$M$5:$M$1048576,0,ROUND(AK$8*24,1)),データ_研究棟施設!$J$5:$J$1048576,OFFSET($G$9,ROW()-ROW($N$9),AK$6-$D$4))&gt;=50,IF(SUMIFS(OFFSET(データ_研究棟施設!$M$5:$M$1048576,0,ROUND(AK$8*24,1)),データ_研究棟施設!$J$5:$J$1048576,OFFSET($G$9,ROW()-ROW($N$9),AK$6-$D$4))&gt;=100*$E93,"×","△"),IF(OR(AK$8&lt;9/24,AK$8&gt;=17/24,AK$110="△"),"△","〇")))</f>
        <v>△</v>
      </c>
      <c r="AL93" s="36" t="str">
        <f ca="1">IF(OR(AL$9="×",AL$110="×"),"×",IF(SUMIFS(OFFSET(データ_研究棟施設!$M$5:$M$1048576,0,ROUND(AL$8*24,1)),データ_研究棟施設!$J$5:$J$1048576,OFFSET($G$9,ROW()-ROW($N$9),AL$6-$D$4))&gt;=50,IF(SUMIFS(OFFSET(データ_研究棟施設!$M$5:$M$1048576,0,ROUND(AL$8*24,1)),データ_研究棟施設!$J$5:$J$1048576,OFFSET($G$9,ROW()-ROW($N$9),AL$6-$D$4))&gt;=100*$E93,"×","△"),IF(OR(AL$8&lt;9/24,AL$8&gt;=17/24,AL$110="△"),"△","〇")))</f>
        <v>△</v>
      </c>
      <c r="AM93" s="29" t="str">
        <f ca="1">IF(OR(AM$9="×",AM$110="×"),"×",IF(SUMIFS(OFFSET(データ_研究棟施設!$M$5:$M$1048576,0,ROUND(AM$8*24,1)),データ_研究棟施設!$J$5:$J$1048576,OFFSET($G$9,ROW()-ROW($N$9),AM$6-$D$4))&gt;=50,IF(SUMIFS(OFFSET(データ_研究棟施設!$M$5:$M$1048576,0,ROUND(AM$8*24,1)),データ_研究棟施設!$J$5:$J$1048576,OFFSET($G$9,ROW()-ROW($N$9),AM$6-$D$4))&gt;=100*$E93,"×","△"),IF(OR(AM$8&lt;9/24,AM$8&gt;=17/24,AM$110="△"),"△","〇")))</f>
        <v>△</v>
      </c>
      <c r="AN93" s="29" t="str">
        <f ca="1">IF(OR(AN$9="×",AN$110="×"),"×",IF(SUMIFS(OFFSET(データ_研究棟施設!$M$5:$M$1048576,0,ROUND(AN$8*24,1)),データ_研究棟施設!$J$5:$J$1048576,OFFSET($G$9,ROW()-ROW($N$9),AN$6-$D$4))&gt;=50,IF(SUMIFS(OFFSET(データ_研究棟施設!$M$5:$M$1048576,0,ROUND(AN$8*24,1)),データ_研究棟施設!$J$5:$J$1048576,OFFSET($G$9,ROW()-ROW($N$9),AN$6-$D$4))&gt;=100*$E93,"×","△"),IF(OR(AN$8&lt;9/24,AN$8&gt;=17/24,AN$110="△"),"△","〇")))</f>
        <v>△</v>
      </c>
      <c r="AO93" s="29" t="str">
        <f ca="1">IF(OR(AO$9="×",AO$110="×"),"×",IF(SUMIFS(OFFSET(データ_研究棟施設!$M$5:$M$1048576,0,ROUND(AO$8*24,1)),データ_研究棟施設!$J$5:$J$1048576,OFFSET($G$9,ROW()-ROW($N$9),AO$6-$D$4))&gt;=50,IF(SUMIFS(OFFSET(データ_研究棟施設!$M$5:$M$1048576,0,ROUND(AO$8*24,1)),データ_研究棟施設!$J$5:$J$1048576,OFFSET($G$9,ROW()-ROW($N$9),AO$6-$D$4))&gt;=100*$E93,"×","△"),IF(OR(AO$8&lt;9/24,AO$8&gt;=17/24,AO$110="△"),"△","〇")))</f>
        <v>△</v>
      </c>
      <c r="AP93" s="29" t="str">
        <f ca="1">IF(OR(AP$9="×",AP$110="×"),"×",IF(SUMIFS(OFFSET(データ_研究棟施設!$M$5:$M$1048576,0,ROUND(AP$8*24,1)),データ_研究棟施設!$J$5:$J$1048576,OFFSET($G$9,ROW()-ROW($N$9),AP$6-$D$4))&gt;=50,IF(SUMIFS(OFFSET(データ_研究棟施設!$M$5:$M$1048576,0,ROUND(AP$8*24,1)),データ_研究棟施設!$J$5:$J$1048576,OFFSET($G$9,ROW()-ROW($N$9),AP$6-$D$4))&gt;=100*$E93,"×","△"),IF(OR(AP$8&lt;9/24,AP$8&gt;=17/24,AP$110="△"),"△","〇")))</f>
        <v>△</v>
      </c>
      <c r="AQ93" s="29" t="str">
        <f ca="1">IF(OR(AQ$9="×",AQ$110="×"),"×",IF(SUMIFS(OFFSET(データ_研究棟施設!$M$5:$M$1048576,0,ROUND(AQ$8*24,1)),データ_研究棟施設!$J$5:$J$1048576,OFFSET($G$9,ROW()-ROW($N$9),AQ$6-$D$4))&gt;=50,IF(SUMIFS(OFFSET(データ_研究棟施設!$M$5:$M$1048576,0,ROUND(AQ$8*24,1)),データ_研究棟施設!$J$5:$J$1048576,OFFSET($G$9,ROW()-ROW($N$9),AQ$6-$D$4))&gt;=100*$E93,"×","△"),IF(OR(AQ$8&lt;9/24,AQ$8&gt;=17/24,AQ$110="△"),"△","〇")))</f>
        <v>△</v>
      </c>
      <c r="AR93" s="29" t="str">
        <f ca="1">IF(OR(AR$9="×",AR$110="×"),"×",IF(SUMIFS(OFFSET(データ_研究棟施設!$M$5:$M$1048576,0,ROUND(AR$8*24,1)),データ_研究棟施設!$J$5:$J$1048576,OFFSET($G$9,ROW()-ROW($N$9),AR$6-$D$4))&gt;=50,IF(SUMIFS(OFFSET(データ_研究棟施設!$M$5:$M$1048576,0,ROUND(AR$8*24,1)),データ_研究棟施設!$J$5:$J$1048576,OFFSET($G$9,ROW()-ROW($N$9),AR$6-$D$4))&gt;=100*$E93,"×","△"),IF(OR(AR$8&lt;9/24,AR$8&gt;=17/24,AR$110="△"),"△","〇")))</f>
        <v>△</v>
      </c>
      <c r="AS93" s="29" t="str">
        <f ca="1">IF(OR(AS$9="×",AS$110="×"),"×",IF(SUMIFS(OFFSET(データ_研究棟施設!$M$5:$M$1048576,0,ROUND(AS$8*24,1)),データ_研究棟施設!$J$5:$J$1048576,OFFSET($G$9,ROW()-ROW($N$9),AS$6-$D$4))&gt;=50,IF(SUMIFS(OFFSET(データ_研究棟施設!$M$5:$M$1048576,0,ROUND(AS$8*24,1)),データ_研究棟施設!$J$5:$J$1048576,OFFSET($G$9,ROW()-ROW($N$9),AS$6-$D$4))&gt;=100*$E93,"×","△"),IF(OR(AS$8&lt;9/24,AS$8&gt;=17/24,AS$110="△"),"△","〇")))</f>
        <v>×</v>
      </c>
      <c r="AT93" s="29" t="str">
        <f ca="1">IF(OR(AT$9="×",AT$110="×"),"×",IF(SUMIFS(OFFSET(データ_研究棟施設!$M$5:$M$1048576,0,ROUND(AT$8*24,1)),データ_研究棟施設!$J$5:$J$1048576,OFFSET($G$9,ROW()-ROW($N$9),AT$6-$D$4))&gt;=50,IF(SUMIFS(OFFSET(データ_研究棟施設!$M$5:$M$1048576,0,ROUND(AT$8*24,1)),データ_研究棟施設!$J$5:$J$1048576,OFFSET($G$9,ROW()-ROW($N$9),AT$6-$D$4))&gt;=100*$E93,"×","△"),IF(OR(AT$8&lt;9/24,AT$8&gt;=17/24,AT$110="△"),"△","〇")))</f>
        <v>×</v>
      </c>
      <c r="AU93" s="28" t="str">
        <f ca="1">IF(OR(AU$9="×",AU$110="×"),"×",IF(SUMIFS(OFFSET(データ_研究棟施設!$M$5:$M$1048576,0,ROUND(AU$8*24,1)),データ_研究棟施設!$J$5:$J$1048576,OFFSET($G$9,ROW()-ROW($N$9),AU$6-$D$4))&gt;=50,IF(SUMIFS(OFFSET(データ_研究棟施設!$M$5:$M$1048576,0,ROUND(AU$8*24,1)),データ_研究棟施設!$J$5:$J$1048576,OFFSET($G$9,ROW()-ROW($N$9),AU$6-$D$4))&gt;=100*$E93,"×","△"),IF(OR(AU$8&lt;9/24,AU$8&gt;=17/24,AU$110="△"),"△","〇")))</f>
        <v>×</v>
      </c>
      <c r="AV93" s="29" t="str">
        <f ca="1">IF(OR(AV$9="×",AV$110="×"),"×",IF(SUMIFS(OFFSET(データ_研究棟施設!$M$5:$M$1048576,0,ROUND(AV$8*24,1)),データ_研究棟施設!$J$5:$J$1048576,OFFSET($G$9,ROW()-ROW($N$9),AV$6-$D$4))&gt;=50,IF(SUMIFS(OFFSET(データ_研究棟施設!$M$5:$M$1048576,0,ROUND(AV$8*24,1)),データ_研究棟施設!$J$5:$J$1048576,OFFSET($G$9,ROW()-ROW($N$9),AV$6-$D$4))&gt;=100*$E93,"×","△"),IF(OR(AV$8&lt;9/24,AV$8&gt;=17/24,AV$110="△"),"△","〇")))</f>
        <v>×</v>
      </c>
      <c r="AW93" s="29" t="str">
        <f ca="1">IF(OR(AW$9="×",AW$110="×"),"×",IF(SUMIFS(OFFSET(データ_研究棟施設!$M$5:$M$1048576,0,ROUND(AW$8*24,1)),データ_研究棟施設!$J$5:$J$1048576,OFFSET($G$9,ROW()-ROW($N$9),AW$6-$D$4))&gt;=50,IF(SUMIFS(OFFSET(データ_研究棟施設!$M$5:$M$1048576,0,ROUND(AW$8*24,1)),データ_研究棟施設!$J$5:$J$1048576,OFFSET($G$9,ROW()-ROW($N$9),AW$6-$D$4))&gt;=100*$E93,"×","△"),IF(OR(AW$8&lt;9/24,AW$8&gt;=17/24,AW$110="△"),"△","〇")))</f>
        <v>×</v>
      </c>
      <c r="AX93" s="30" t="str">
        <f ca="1">IF(OR(AX$9="×",AX$110="×"),"×",IF(SUMIFS(OFFSET(データ_研究棟施設!$M$5:$M$1048576,0,ROUND(AX$8*24,1)),データ_研究棟施設!$J$5:$J$1048576,OFFSET($G$9,ROW()-ROW($N$9),AX$6-$D$4))&gt;=50,IF(SUMIFS(OFFSET(データ_研究棟施設!$M$5:$M$1048576,0,ROUND(AX$8*24,1)),データ_研究棟施設!$J$5:$J$1048576,OFFSET($G$9,ROW()-ROW($N$9),AX$6-$D$4))&gt;=100*$E93,"×","△"),IF(OR(AX$8&lt;9/24,AX$8&gt;=17/24,AX$110="△"),"△","〇")))</f>
        <v>×</v>
      </c>
      <c r="AY93" s="29" t="str">
        <f ca="1">IF(OR(AY$9="×",AY$110="×"),"×",IF(SUMIFS(OFFSET(データ_研究棟施設!$M$5:$M$1048576,0,ROUND(AY$8*24,1)),データ_研究棟施設!$J$5:$J$1048576,OFFSET($G$9,ROW()-ROW($N$9),AY$6-$D$4))&gt;=50,IF(SUMIFS(OFFSET(データ_研究棟施設!$M$5:$M$1048576,0,ROUND(AY$8*24,1)),データ_研究棟施設!$J$5:$J$1048576,OFFSET($G$9,ROW()-ROW($N$9),AY$6-$D$4))&gt;=100*$E93,"×","△"),IF(OR(AY$8&lt;9/24,AY$8&gt;=17/24,AY$110="△"),"△","〇")))</f>
        <v>×</v>
      </c>
      <c r="AZ93" s="29" t="str">
        <f ca="1">IF(OR(AZ$9="×",AZ$110="×"),"×",IF(SUMIFS(OFFSET(データ_研究棟施設!$M$5:$M$1048576,0,ROUND(AZ$8*24,1)),データ_研究棟施設!$J$5:$J$1048576,OFFSET($G$9,ROW()-ROW($N$9),AZ$6-$D$4))&gt;=50,IF(SUMIFS(OFFSET(データ_研究棟施設!$M$5:$M$1048576,0,ROUND(AZ$8*24,1)),データ_研究棟施設!$J$5:$J$1048576,OFFSET($G$9,ROW()-ROW($N$9),AZ$6-$D$4))&gt;=100*$E93,"×","△"),IF(OR(AZ$8&lt;9/24,AZ$8&gt;=17/24,AZ$110="△"),"△","〇")))</f>
        <v>×</v>
      </c>
      <c r="BA93" s="29" t="str">
        <f ca="1">IF(OR(BA$9="×",BA$110="×"),"×",IF(SUMIFS(OFFSET(データ_研究棟施設!$M$5:$M$1048576,0,ROUND(BA$8*24,1)),データ_研究棟施設!$J$5:$J$1048576,OFFSET($G$9,ROW()-ROW($N$9),BA$6-$D$4))&gt;=50,IF(SUMIFS(OFFSET(データ_研究棟施設!$M$5:$M$1048576,0,ROUND(BA$8*24,1)),データ_研究棟施設!$J$5:$J$1048576,OFFSET($G$9,ROW()-ROW($N$9),BA$6-$D$4))&gt;=100*$E93,"×","△"),IF(OR(BA$8&lt;9/24,BA$8&gt;=17/24,BA$110="△"),"△","〇")))</f>
        <v>×</v>
      </c>
      <c r="BB93" s="29" t="str">
        <f ca="1">IF(OR(BB$9="×",BB$110="×"),"×",IF(SUMIFS(OFFSET(データ_研究棟施設!$M$5:$M$1048576,0,ROUND(BB$8*24,1)),データ_研究棟施設!$J$5:$J$1048576,OFFSET($G$9,ROW()-ROW($N$9),BB$6-$D$4))&gt;=50,IF(SUMIFS(OFFSET(データ_研究棟施設!$M$5:$M$1048576,0,ROUND(BB$8*24,1)),データ_研究棟施設!$J$5:$J$1048576,OFFSET($G$9,ROW()-ROW($N$9),BB$6-$D$4))&gt;=100*$E93,"×","△"),IF(OR(BB$8&lt;9/24,BB$8&gt;=17/24,BB$110="△"),"△","〇")))</f>
        <v>×</v>
      </c>
      <c r="BC93" s="28" t="str">
        <f ca="1">IF(OR(BC$9="×",BC$110="×"),"×",IF(SUMIFS(OFFSET(データ_研究棟施設!$M$5:$M$1048576,0,ROUND(BC$8*24,1)),データ_研究棟施設!$J$5:$J$1048576,OFFSET($G$9,ROW()-ROW($N$9),BC$6-$D$4))&gt;=50,IF(SUMIFS(OFFSET(データ_研究棟施設!$M$5:$M$1048576,0,ROUND(BC$8*24,1)),データ_研究棟施設!$J$5:$J$1048576,OFFSET($G$9,ROW()-ROW($N$9),BC$6-$D$4))&gt;=100*$E93,"×","△"),IF(OR(BC$8&lt;9/24,BC$8&gt;=17/24,BC$110="△"),"△","〇")))</f>
        <v>×</v>
      </c>
      <c r="BD93" s="29" t="str">
        <f ca="1">IF(OR(BD$9="×",BD$110="×"),"×",IF(SUMIFS(OFFSET(データ_研究棟施設!$M$5:$M$1048576,0,ROUND(BD$8*24,1)),データ_研究棟施設!$J$5:$J$1048576,OFFSET($G$9,ROW()-ROW($N$9),BD$6-$D$4))&gt;=50,IF(SUMIFS(OFFSET(データ_研究棟施設!$M$5:$M$1048576,0,ROUND(BD$8*24,1)),データ_研究棟施設!$J$5:$J$1048576,OFFSET($G$9,ROW()-ROW($N$9),BD$6-$D$4))&gt;=100*$E93,"×","△"),IF(OR(BD$8&lt;9/24,BD$8&gt;=17/24,BD$110="△"),"△","〇")))</f>
        <v>×</v>
      </c>
      <c r="BE93" s="29" t="str">
        <f ca="1">IF(OR(BE$9="×",BE$110="×"),"×",IF(SUMIFS(OFFSET(データ_研究棟施設!$M$5:$M$1048576,0,ROUND(BE$8*24,1)),データ_研究棟施設!$J$5:$J$1048576,OFFSET($G$9,ROW()-ROW($N$9),BE$6-$D$4))&gt;=50,IF(SUMIFS(OFFSET(データ_研究棟施設!$M$5:$M$1048576,0,ROUND(BE$8*24,1)),データ_研究棟施設!$J$5:$J$1048576,OFFSET($G$9,ROW()-ROW($N$9),BE$6-$D$4))&gt;=100*$E93,"×","△"),IF(OR(BE$8&lt;9/24,BE$8&gt;=17/24,BE$110="△"),"△","〇")))</f>
        <v>×</v>
      </c>
      <c r="BF93" s="30" t="str">
        <f ca="1">IF(OR(BF$9="×",BF$110="×"),"×",IF(SUMIFS(OFFSET(データ_研究棟施設!$M$5:$M$1048576,0,ROUND(BF$8*24,1)),データ_研究棟施設!$J$5:$J$1048576,OFFSET($G$9,ROW()-ROW($N$9),BF$6-$D$4))&gt;=50,IF(SUMIFS(OFFSET(データ_研究棟施設!$M$5:$M$1048576,0,ROUND(BF$8*24,1)),データ_研究棟施設!$J$5:$J$1048576,OFFSET($G$9,ROW()-ROW($N$9),BF$6-$D$4))&gt;=100*$E93,"×","△"),IF(OR(BF$8&lt;9/24,BF$8&gt;=17/24,BF$110="△"),"△","〇")))</f>
        <v>×</v>
      </c>
      <c r="BG93" s="29" t="str">
        <f ca="1">IF(OR(BG$9="×",BG$110="×"),"×",IF(SUMIFS(OFFSET(データ_研究棟施設!$M$5:$M$1048576,0,ROUND(BG$8*24,1)),データ_研究棟施設!$J$5:$J$1048576,OFFSET($G$9,ROW()-ROW($N$9),BG$6-$D$4))&gt;=50,IF(SUMIFS(OFFSET(データ_研究棟施設!$M$5:$M$1048576,0,ROUND(BG$8*24,1)),データ_研究棟施設!$J$5:$J$1048576,OFFSET($G$9,ROW()-ROW($N$9),BG$6-$D$4))&gt;=100*$E93,"×","△"),IF(OR(BG$8&lt;9/24,BG$8&gt;=17/24,BG$110="△"),"△","〇")))</f>
        <v>△</v>
      </c>
      <c r="BH93" s="29" t="str">
        <f ca="1">IF(OR(BH$9="×",BH$110="×"),"×",IF(SUMIFS(OFFSET(データ_研究棟施設!$M$5:$M$1048576,0,ROUND(BH$8*24,1)),データ_研究棟施設!$J$5:$J$1048576,OFFSET($G$9,ROW()-ROW($N$9),BH$6-$D$4))&gt;=50,IF(SUMIFS(OFFSET(データ_研究棟施設!$M$5:$M$1048576,0,ROUND(BH$8*24,1)),データ_研究棟施設!$J$5:$J$1048576,OFFSET($G$9,ROW()-ROW($N$9),BH$6-$D$4))&gt;=100*$E93,"×","△"),IF(OR(BH$8&lt;9/24,BH$8&gt;=17/24,BH$110="△"),"△","〇")))</f>
        <v>△</v>
      </c>
      <c r="BI93" s="37" t="str">
        <f ca="1">IF(OR(BI$9="×",BI$110="×"),"×",IF(SUMIFS(OFFSET(データ_研究棟施設!$M$5:$M$1048576,0,ROUND(BI$8*24,1)),データ_研究棟施設!$J$5:$J$1048576,OFFSET($G$9,ROW()-ROW($N$9),BI$6-$D$4))&gt;=50,IF(SUMIFS(OFFSET(データ_研究棟施設!$M$5:$M$1048576,0,ROUND(BI$8*24,1)),データ_研究棟施設!$J$5:$J$1048576,OFFSET($G$9,ROW()-ROW($N$9),BI$6-$D$4))&gt;=100*$E93,"×","△"),IF(OR(BI$8&lt;9/24,BI$8&gt;=17/24,BI$110="△"),"△","〇")))</f>
        <v>△</v>
      </c>
      <c r="BJ93" s="36" t="str">
        <f ca="1">IF(OR(BJ$9="×",BJ$110="×"),"×",IF(SUMIFS(OFFSET(データ_研究棟施設!$M$5:$M$1048576,0,ROUND(BJ$8*24,1)),データ_研究棟施設!$J$5:$J$1048576,OFFSET($G$9,ROW()-ROW($N$9),BJ$6-$D$4))&gt;=50,IF(SUMIFS(OFFSET(データ_研究棟施設!$M$5:$M$1048576,0,ROUND(BJ$8*24,1)),データ_研究棟施設!$J$5:$J$1048576,OFFSET($G$9,ROW()-ROW($N$9),BJ$6-$D$4))&gt;=100*$E93,"×","△"),IF(OR(BJ$8&lt;9/24,BJ$8&gt;=17/24,BJ$110="△"),"△","〇")))</f>
        <v>△</v>
      </c>
      <c r="BK93" s="29" t="str">
        <f ca="1">IF(OR(BK$9="×",BK$110="×"),"×",IF(SUMIFS(OFFSET(データ_研究棟施設!$M$5:$M$1048576,0,ROUND(BK$8*24,1)),データ_研究棟施設!$J$5:$J$1048576,OFFSET($G$9,ROW()-ROW($N$9),BK$6-$D$4))&gt;=50,IF(SUMIFS(OFFSET(データ_研究棟施設!$M$5:$M$1048576,0,ROUND(BK$8*24,1)),データ_研究棟施設!$J$5:$J$1048576,OFFSET($G$9,ROW()-ROW($N$9),BK$6-$D$4))&gt;=100*$E93,"×","△"),IF(OR(BK$8&lt;9/24,BK$8&gt;=17/24,BK$110="△"),"△","〇")))</f>
        <v>△</v>
      </c>
      <c r="BL93" s="29" t="str">
        <f ca="1">IF(OR(BL$9="×",BL$110="×"),"×",IF(SUMIFS(OFFSET(データ_研究棟施設!$M$5:$M$1048576,0,ROUND(BL$8*24,1)),データ_研究棟施設!$J$5:$J$1048576,OFFSET($G$9,ROW()-ROW($N$9),BL$6-$D$4))&gt;=50,IF(SUMIFS(OFFSET(データ_研究棟施設!$M$5:$M$1048576,0,ROUND(BL$8*24,1)),データ_研究棟施設!$J$5:$J$1048576,OFFSET($G$9,ROW()-ROW($N$9),BL$6-$D$4))&gt;=100*$E93,"×","△"),IF(OR(BL$8&lt;9/24,BL$8&gt;=17/24,BL$110="△"),"△","〇")))</f>
        <v>△</v>
      </c>
      <c r="BM93" s="29" t="str">
        <f ca="1">IF(OR(BM$9="×",BM$110="×"),"×",IF(SUMIFS(OFFSET(データ_研究棟施設!$M$5:$M$1048576,0,ROUND(BM$8*24,1)),データ_研究棟施設!$J$5:$J$1048576,OFFSET($G$9,ROW()-ROW($N$9),BM$6-$D$4))&gt;=50,IF(SUMIFS(OFFSET(データ_研究棟施設!$M$5:$M$1048576,0,ROUND(BM$8*24,1)),データ_研究棟施設!$J$5:$J$1048576,OFFSET($G$9,ROW()-ROW($N$9),BM$6-$D$4))&gt;=100*$E93,"×","△"),IF(OR(BM$8&lt;9/24,BM$8&gt;=17/24,BM$110="△"),"△","〇")))</f>
        <v>△</v>
      </c>
      <c r="BN93" s="29" t="str">
        <f ca="1">IF(OR(BN$9="×",BN$110="×"),"×",IF(SUMIFS(OFFSET(データ_研究棟施設!$M$5:$M$1048576,0,ROUND(BN$8*24,1)),データ_研究棟施設!$J$5:$J$1048576,OFFSET($G$9,ROW()-ROW($N$9),BN$6-$D$4))&gt;=50,IF(SUMIFS(OFFSET(データ_研究棟施設!$M$5:$M$1048576,0,ROUND(BN$8*24,1)),データ_研究棟施設!$J$5:$J$1048576,OFFSET($G$9,ROW()-ROW($N$9),BN$6-$D$4))&gt;=100*$E93,"×","△"),IF(OR(BN$8&lt;9/24,BN$8&gt;=17/24,BN$110="△"),"△","〇")))</f>
        <v>△</v>
      </c>
      <c r="BO93" s="29" t="str">
        <f ca="1">IF(OR(BO$9="×",BO$110="×"),"×",IF(SUMIFS(OFFSET(データ_研究棟施設!$M$5:$M$1048576,0,ROUND(BO$8*24,1)),データ_研究棟施設!$J$5:$J$1048576,OFFSET($G$9,ROW()-ROW($N$9),BO$6-$D$4))&gt;=50,IF(SUMIFS(OFFSET(データ_研究棟施設!$M$5:$M$1048576,0,ROUND(BO$8*24,1)),データ_研究棟施設!$J$5:$J$1048576,OFFSET($G$9,ROW()-ROW($N$9),BO$6-$D$4))&gt;=100*$E93,"×","△"),IF(OR(BO$8&lt;9/24,BO$8&gt;=17/24,BO$110="△"),"△","〇")))</f>
        <v>△</v>
      </c>
      <c r="BP93" s="29" t="str">
        <f ca="1">IF(OR(BP$9="×",BP$110="×"),"×",IF(SUMIFS(OFFSET(データ_研究棟施設!$M$5:$M$1048576,0,ROUND(BP$8*24,1)),データ_研究棟施設!$J$5:$J$1048576,OFFSET($G$9,ROW()-ROW($N$9),BP$6-$D$4))&gt;=50,IF(SUMIFS(OFFSET(データ_研究棟施設!$M$5:$M$1048576,0,ROUND(BP$8*24,1)),データ_研究棟施設!$J$5:$J$1048576,OFFSET($G$9,ROW()-ROW($N$9),BP$6-$D$4))&gt;=100*$E93,"×","△"),IF(OR(BP$8&lt;9/24,BP$8&gt;=17/24,BP$110="△"),"△","〇")))</f>
        <v>△</v>
      </c>
      <c r="BQ93" s="29" t="str">
        <f ca="1">IF(OR(BQ$9="×",BQ$110="×"),"×",IF(SUMIFS(OFFSET(データ_研究棟施設!$M$5:$M$1048576,0,ROUND(BQ$8*24,1)),データ_研究棟施設!$J$5:$J$1048576,OFFSET($G$9,ROW()-ROW($N$9),BQ$6-$D$4))&gt;=50,IF(SUMIFS(OFFSET(データ_研究棟施設!$M$5:$M$1048576,0,ROUND(BQ$8*24,1)),データ_研究棟施設!$J$5:$J$1048576,OFFSET($G$9,ROW()-ROW($N$9),BQ$6-$D$4))&gt;=100*$E93,"×","△"),IF(OR(BQ$8&lt;9/24,BQ$8&gt;=17/24,BQ$110="△"),"△","〇")))</f>
        <v>×</v>
      </c>
      <c r="BR93" s="29" t="str">
        <f ca="1">IF(OR(BR$9="×",BR$110="×"),"×",IF(SUMIFS(OFFSET(データ_研究棟施設!$M$5:$M$1048576,0,ROUND(BR$8*24,1)),データ_研究棟施設!$J$5:$J$1048576,OFFSET($G$9,ROW()-ROW($N$9),BR$6-$D$4))&gt;=50,IF(SUMIFS(OFFSET(データ_研究棟施設!$M$5:$M$1048576,0,ROUND(BR$8*24,1)),データ_研究棟施設!$J$5:$J$1048576,OFFSET($G$9,ROW()-ROW($N$9),BR$6-$D$4))&gt;=100*$E93,"×","△"),IF(OR(BR$8&lt;9/24,BR$8&gt;=17/24,BR$110="△"),"△","〇")))</f>
        <v>×</v>
      </c>
      <c r="BS93" s="28" t="str">
        <f ca="1">IF(OR(BS$9="×",BS$110="×"),"×",IF(SUMIFS(OFFSET(データ_研究棟施設!$M$5:$M$1048576,0,ROUND(BS$8*24,1)),データ_研究棟施設!$J$5:$J$1048576,OFFSET($G$9,ROW()-ROW($N$9),BS$6-$D$4))&gt;=50,IF(SUMIFS(OFFSET(データ_研究棟施設!$M$5:$M$1048576,0,ROUND(BS$8*24,1)),データ_研究棟施設!$J$5:$J$1048576,OFFSET($G$9,ROW()-ROW($N$9),BS$6-$D$4))&gt;=100*$E93,"×","△"),IF(OR(BS$8&lt;9/24,BS$8&gt;=17/24,BS$110="△"),"△","〇")))</f>
        <v>×</v>
      </c>
      <c r="BT93" s="29" t="str">
        <f ca="1">IF(OR(BT$9="×",BT$110="×"),"×",IF(SUMIFS(OFFSET(データ_研究棟施設!$M$5:$M$1048576,0,ROUND(BT$8*24,1)),データ_研究棟施設!$J$5:$J$1048576,OFFSET($G$9,ROW()-ROW($N$9),BT$6-$D$4))&gt;=50,IF(SUMIFS(OFFSET(データ_研究棟施設!$M$5:$M$1048576,0,ROUND(BT$8*24,1)),データ_研究棟施設!$J$5:$J$1048576,OFFSET($G$9,ROW()-ROW($N$9),BT$6-$D$4))&gt;=100*$E93,"×","△"),IF(OR(BT$8&lt;9/24,BT$8&gt;=17/24,BT$110="△"),"△","〇")))</f>
        <v>×</v>
      </c>
      <c r="BU93" s="29" t="str">
        <f ca="1">IF(OR(BU$9="×",BU$110="×"),"×",IF(SUMIFS(OFFSET(データ_研究棟施設!$M$5:$M$1048576,0,ROUND(BU$8*24,1)),データ_研究棟施設!$J$5:$J$1048576,OFFSET($G$9,ROW()-ROW($N$9),BU$6-$D$4))&gt;=50,IF(SUMIFS(OFFSET(データ_研究棟施設!$M$5:$M$1048576,0,ROUND(BU$8*24,1)),データ_研究棟施設!$J$5:$J$1048576,OFFSET($G$9,ROW()-ROW($N$9),BU$6-$D$4))&gt;=100*$E93,"×","△"),IF(OR(BU$8&lt;9/24,BU$8&gt;=17/24,BU$110="△"),"△","〇")))</f>
        <v>×</v>
      </c>
      <c r="BV93" s="30" t="str">
        <f ca="1">IF(OR(BV$9="×",BV$110="×"),"×",IF(SUMIFS(OFFSET(データ_研究棟施設!$M$5:$M$1048576,0,ROUND(BV$8*24,1)),データ_研究棟施設!$J$5:$J$1048576,OFFSET($G$9,ROW()-ROW($N$9),BV$6-$D$4))&gt;=50,IF(SUMIFS(OFFSET(データ_研究棟施設!$M$5:$M$1048576,0,ROUND(BV$8*24,1)),データ_研究棟施設!$J$5:$J$1048576,OFFSET($G$9,ROW()-ROW($N$9),BV$6-$D$4))&gt;=100*$E93,"×","△"),IF(OR(BV$8&lt;9/24,BV$8&gt;=17/24,BV$110="△"),"△","〇")))</f>
        <v>×</v>
      </c>
      <c r="BW93" s="29" t="str">
        <f ca="1">IF(OR(BW$9="×",BW$110="×"),"×",IF(SUMIFS(OFFSET(データ_研究棟施設!$M$5:$M$1048576,0,ROUND(BW$8*24,1)),データ_研究棟施設!$J$5:$J$1048576,OFFSET($G$9,ROW()-ROW($N$9),BW$6-$D$4))&gt;=50,IF(SUMIFS(OFFSET(データ_研究棟施設!$M$5:$M$1048576,0,ROUND(BW$8*24,1)),データ_研究棟施設!$J$5:$J$1048576,OFFSET($G$9,ROW()-ROW($N$9),BW$6-$D$4))&gt;=100*$E93,"×","△"),IF(OR(BW$8&lt;9/24,BW$8&gt;=17/24,BW$110="△"),"△","〇")))</f>
        <v>×</v>
      </c>
      <c r="BX93" s="29" t="str">
        <f ca="1">IF(OR(BX$9="×",BX$110="×"),"×",IF(SUMIFS(OFFSET(データ_研究棟施設!$M$5:$M$1048576,0,ROUND(BX$8*24,1)),データ_研究棟施設!$J$5:$J$1048576,OFFSET($G$9,ROW()-ROW($N$9),BX$6-$D$4))&gt;=50,IF(SUMIFS(OFFSET(データ_研究棟施設!$M$5:$M$1048576,0,ROUND(BX$8*24,1)),データ_研究棟施設!$J$5:$J$1048576,OFFSET($G$9,ROW()-ROW($N$9),BX$6-$D$4))&gt;=100*$E93,"×","△"),IF(OR(BX$8&lt;9/24,BX$8&gt;=17/24,BX$110="△"),"△","〇")))</f>
        <v>×</v>
      </c>
      <c r="BY93" s="29" t="str">
        <f ca="1">IF(OR(BY$9="×",BY$110="×"),"×",IF(SUMIFS(OFFSET(データ_研究棟施設!$M$5:$M$1048576,0,ROUND(BY$8*24,1)),データ_研究棟施設!$J$5:$J$1048576,OFFSET($G$9,ROW()-ROW($N$9),BY$6-$D$4))&gt;=50,IF(SUMIFS(OFFSET(データ_研究棟施設!$M$5:$M$1048576,0,ROUND(BY$8*24,1)),データ_研究棟施設!$J$5:$J$1048576,OFFSET($G$9,ROW()-ROW($N$9),BY$6-$D$4))&gt;=100*$E93,"×","△"),IF(OR(BY$8&lt;9/24,BY$8&gt;=17/24,BY$110="△"),"△","〇")))</f>
        <v>×</v>
      </c>
      <c r="BZ93" s="29" t="str">
        <f ca="1">IF(OR(BZ$9="×",BZ$110="×"),"×",IF(SUMIFS(OFFSET(データ_研究棟施設!$M$5:$M$1048576,0,ROUND(BZ$8*24,1)),データ_研究棟施設!$J$5:$J$1048576,OFFSET($G$9,ROW()-ROW($N$9),BZ$6-$D$4))&gt;=50,IF(SUMIFS(OFFSET(データ_研究棟施設!$M$5:$M$1048576,0,ROUND(BZ$8*24,1)),データ_研究棟施設!$J$5:$J$1048576,OFFSET($G$9,ROW()-ROW($N$9),BZ$6-$D$4))&gt;=100*$E93,"×","△"),IF(OR(BZ$8&lt;9/24,BZ$8&gt;=17/24,BZ$110="△"),"△","〇")))</f>
        <v>×</v>
      </c>
      <c r="CA93" s="28" t="str">
        <f ca="1">IF(OR(CA$9="×",CA$110="×"),"×",IF(SUMIFS(OFFSET(データ_研究棟施設!$M$5:$M$1048576,0,ROUND(CA$8*24,1)),データ_研究棟施設!$J$5:$J$1048576,OFFSET($G$9,ROW()-ROW($N$9),CA$6-$D$4))&gt;=50,IF(SUMIFS(OFFSET(データ_研究棟施設!$M$5:$M$1048576,0,ROUND(CA$8*24,1)),データ_研究棟施設!$J$5:$J$1048576,OFFSET($G$9,ROW()-ROW($N$9),CA$6-$D$4))&gt;=100*$E93,"×","△"),IF(OR(CA$8&lt;9/24,CA$8&gt;=17/24,CA$110="△"),"△","〇")))</f>
        <v>×</v>
      </c>
      <c r="CB93" s="29" t="str">
        <f ca="1">IF(OR(CB$9="×",CB$110="×"),"×",IF(SUMIFS(OFFSET(データ_研究棟施設!$M$5:$M$1048576,0,ROUND(CB$8*24,1)),データ_研究棟施設!$J$5:$J$1048576,OFFSET($G$9,ROW()-ROW($N$9),CB$6-$D$4))&gt;=50,IF(SUMIFS(OFFSET(データ_研究棟施設!$M$5:$M$1048576,0,ROUND(CB$8*24,1)),データ_研究棟施設!$J$5:$J$1048576,OFFSET($G$9,ROW()-ROW($N$9),CB$6-$D$4))&gt;=100*$E93,"×","△"),IF(OR(CB$8&lt;9/24,CB$8&gt;=17/24,CB$110="△"),"△","〇")))</f>
        <v>×</v>
      </c>
      <c r="CC93" s="29" t="str">
        <f ca="1">IF(OR(CC$9="×",CC$110="×"),"×",IF(SUMIFS(OFFSET(データ_研究棟施設!$M$5:$M$1048576,0,ROUND(CC$8*24,1)),データ_研究棟施設!$J$5:$J$1048576,OFFSET($G$9,ROW()-ROW($N$9),CC$6-$D$4))&gt;=50,IF(SUMIFS(OFFSET(データ_研究棟施設!$M$5:$M$1048576,0,ROUND(CC$8*24,1)),データ_研究棟施設!$J$5:$J$1048576,OFFSET($G$9,ROW()-ROW($N$9),CC$6-$D$4))&gt;=100*$E93,"×","△"),IF(OR(CC$8&lt;9/24,CC$8&gt;=17/24,CC$110="△"),"△","〇")))</f>
        <v>×</v>
      </c>
      <c r="CD93" s="30" t="str">
        <f ca="1">IF(OR(CD$9="×",CD$110="×"),"×",IF(SUMIFS(OFFSET(データ_研究棟施設!$M$5:$M$1048576,0,ROUND(CD$8*24,1)),データ_研究棟施設!$J$5:$J$1048576,OFFSET($G$9,ROW()-ROW($N$9),CD$6-$D$4))&gt;=50,IF(SUMIFS(OFFSET(データ_研究棟施設!$M$5:$M$1048576,0,ROUND(CD$8*24,1)),データ_研究棟施設!$J$5:$J$1048576,OFFSET($G$9,ROW()-ROW($N$9),CD$6-$D$4))&gt;=100*$E93,"×","△"),IF(OR(CD$8&lt;9/24,CD$8&gt;=17/24,CD$110="△"),"△","〇")))</f>
        <v>×</v>
      </c>
      <c r="CE93" s="29" t="str">
        <f ca="1">IF(OR(CE$9="×",CE$110="×"),"×",IF(SUMIFS(OFFSET(データ_研究棟施設!$M$5:$M$1048576,0,ROUND(CE$8*24,1)),データ_研究棟施設!$J$5:$J$1048576,OFFSET($G$9,ROW()-ROW($N$9),CE$6-$D$4))&gt;=50,IF(SUMIFS(OFFSET(データ_研究棟施設!$M$5:$M$1048576,0,ROUND(CE$8*24,1)),データ_研究棟施設!$J$5:$J$1048576,OFFSET($G$9,ROW()-ROW($N$9),CE$6-$D$4))&gt;=100*$E93,"×","△"),IF(OR(CE$8&lt;9/24,CE$8&gt;=17/24,CE$110="△"),"△","〇")))</f>
        <v>△</v>
      </c>
      <c r="CF93" s="29" t="str">
        <f ca="1">IF(OR(CF$9="×",CF$110="×"),"×",IF(SUMIFS(OFFSET(データ_研究棟施設!$M$5:$M$1048576,0,ROUND(CF$8*24,1)),データ_研究棟施設!$J$5:$J$1048576,OFFSET($G$9,ROW()-ROW($N$9),CF$6-$D$4))&gt;=50,IF(SUMIFS(OFFSET(データ_研究棟施設!$M$5:$M$1048576,0,ROUND(CF$8*24,1)),データ_研究棟施設!$J$5:$J$1048576,OFFSET($G$9,ROW()-ROW($N$9),CF$6-$D$4))&gt;=100*$E93,"×","△"),IF(OR(CF$8&lt;9/24,CF$8&gt;=17/24,CF$110="△"),"△","〇")))</f>
        <v>△</v>
      </c>
      <c r="CG93" s="37" t="str">
        <f ca="1">IF(OR(CG$9="×",CG$110="×"),"×",IF(SUMIFS(OFFSET(データ_研究棟施設!$M$5:$M$1048576,0,ROUND(CG$8*24,1)),データ_研究棟施設!$J$5:$J$1048576,OFFSET($G$9,ROW()-ROW($N$9),CG$6-$D$4))&gt;=50,IF(SUMIFS(OFFSET(データ_研究棟施設!$M$5:$M$1048576,0,ROUND(CG$8*24,1)),データ_研究棟施設!$J$5:$J$1048576,OFFSET($G$9,ROW()-ROW($N$9),CG$6-$D$4))&gt;=100*$E93,"×","△"),IF(OR(CG$8&lt;9/24,CG$8&gt;=17/24,CG$110="△"),"△","〇")))</f>
        <v>△</v>
      </c>
      <c r="CH93" s="36" t="str">
        <f ca="1">IF(OR(CH$9="×",CH$110="×"),"×",IF(SUMIFS(OFFSET(データ_研究棟施設!$M$5:$M$1048576,0,ROUND(CH$8*24,1)),データ_研究棟施設!$J$5:$J$1048576,OFFSET($G$9,ROW()-ROW($N$9),CH$6-$D$4))&gt;=50,IF(SUMIFS(OFFSET(データ_研究棟施設!$M$5:$M$1048576,0,ROUND(CH$8*24,1)),データ_研究棟施設!$J$5:$J$1048576,OFFSET($G$9,ROW()-ROW($N$9),CH$6-$D$4))&gt;=100*$E93,"×","△"),IF(OR(CH$8&lt;9/24,CH$8&gt;=17/24,CH$110="△"),"△","〇")))</f>
        <v>△</v>
      </c>
      <c r="CI93" s="29" t="str">
        <f ca="1">IF(OR(CI$9="×",CI$110="×"),"×",IF(SUMIFS(OFFSET(データ_研究棟施設!$M$5:$M$1048576,0,ROUND(CI$8*24,1)),データ_研究棟施設!$J$5:$J$1048576,OFFSET($G$9,ROW()-ROW($N$9),CI$6-$D$4))&gt;=50,IF(SUMIFS(OFFSET(データ_研究棟施設!$M$5:$M$1048576,0,ROUND(CI$8*24,1)),データ_研究棟施設!$J$5:$J$1048576,OFFSET($G$9,ROW()-ROW($N$9),CI$6-$D$4))&gt;=100*$E93,"×","△"),IF(OR(CI$8&lt;9/24,CI$8&gt;=17/24,CI$110="△"),"△","〇")))</f>
        <v>△</v>
      </c>
      <c r="CJ93" s="29" t="str">
        <f ca="1">IF(OR(CJ$9="×",CJ$110="×"),"×",IF(SUMIFS(OFFSET(データ_研究棟施設!$M$5:$M$1048576,0,ROUND(CJ$8*24,1)),データ_研究棟施設!$J$5:$J$1048576,OFFSET($G$9,ROW()-ROW($N$9),CJ$6-$D$4))&gt;=50,IF(SUMIFS(OFFSET(データ_研究棟施設!$M$5:$M$1048576,0,ROUND(CJ$8*24,1)),データ_研究棟施設!$J$5:$J$1048576,OFFSET($G$9,ROW()-ROW($N$9),CJ$6-$D$4))&gt;=100*$E93,"×","△"),IF(OR(CJ$8&lt;9/24,CJ$8&gt;=17/24,CJ$110="△"),"△","〇")))</f>
        <v>△</v>
      </c>
      <c r="CK93" s="29" t="str">
        <f ca="1">IF(OR(CK$9="×",CK$110="×"),"×",IF(SUMIFS(OFFSET(データ_研究棟施設!$M$5:$M$1048576,0,ROUND(CK$8*24,1)),データ_研究棟施設!$J$5:$J$1048576,OFFSET($G$9,ROW()-ROW($N$9),CK$6-$D$4))&gt;=50,IF(SUMIFS(OFFSET(データ_研究棟施設!$M$5:$M$1048576,0,ROUND(CK$8*24,1)),データ_研究棟施設!$J$5:$J$1048576,OFFSET($G$9,ROW()-ROW($N$9),CK$6-$D$4))&gt;=100*$E93,"×","△"),IF(OR(CK$8&lt;9/24,CK$8&gt;=17/24,CK$110="△"),"△","〇")))</f>
        <v>△</v>
      </c>
      <c r="CL93" s="29" t="str">
        <f ca="1">IF(OR(CL$9="×",CL$110="×"),"×",IF(SUMIFS(OFFSET(データ_研究棟施設!$M$5:$M$1048576,0,ROUND(CL$8*24,1)),データ_研究棟施設!$J$5:$J$1048576,OFFSET($G$9,ROW()-ROW($N$9),CL$6-$D$4))&gt;=50,IF(SUMIFS(OFFSET(データ_研究棟施設!$M$5:$M$1048576,0,ROUND(CL$8*24,1)),データ_研究棟施設!$J$5:$J$1048576,OFFSET($G$9,ROW()-ROW($N$9),CL$6-$D$4))&gt;=100*$E93,"×","△"),IF(OR(CL$8&lt;9/24,CL$8&gt;=17/24,CL$110="△"),"△","〇")))</f>
        <v>△</v>
      </c>
      <c r="CM93" s="29" t="str">
        <f ca="1">IF(OR(CM$9="×",CM$110="×"),"×",IF(SUMIFS(OFFSET(データ_研究棟施設!$M$5:$M$1048576,0,ROUND(CM$8*24,1)),データ_研究棟施設!$J$5:$J$1048576,OFFSET($G$9,ROW()-ROW($N$9),CM$6-$D$4))&gt;=50,IF(SUMIFS(OFFSET(データ_研究棟施設!$M$5:$M$1048576,0,ROUND(CM$8*24,1)),データ_研究棟施設!$J$5:$J$1048576,OFFSET($G$9,ROW()-ROW($N$9),CM$6-$D$4))&gt;=100*$E93,"×","△"),IF(OR(CM$8&lt;9/24,CM$8&gt;=17/24,CM$110="△"),"△","〇")))</f>
        <v>△</v>
      </c>
      <c r="CN93" s="29" t="str">
        <f ca="1">IF(OR(CN$9="×",CN$110="×"),"×",IF(SUMIFS(OFFSET(データ_研究棟施設!$M$5:$M$1048576,0,ROUND(CN$8*24,1)),データ_研究棟施設!$J$5:$J$1048576,OFFSET($G$9,ROW()-ROW($N$9),CN$6-$D$4))&gt;=50,IF(SUMIFS(OFFSET(データ_研究棟施設!$M$5:$M$1048576,0,ROUND(CN$8*24,1)),データ_研究棟施設!$J$5:$J$1048576,OFFSET($G$9,ROW()-ROW($N$9),CN$6-$D$4))&gt;=100*$E93,"×","△"),IF(OR(CN$8&lt;9/24,CN$8&gt;=17/24,CN$110="△"),"△","〇")))</f>
        <v>△</v>
      </c>
      <c r="CO93" s="29" t="str">
        <f ca="1">IF(OR(CO$9="×",CO$110="×"),"×",IF(SUMIFS(OFFSET(データ_研究棟施設!$M$5:$M$1048576,0,ROUND(CO$8*24,1)),データ_研究棟施設!$J$5:$J$1048576,OFFSET($G$9,ROW()-ROW($N$9),CO$6-$D$4))&gt;=50,IF(SUMIFS(OFFSET(データ_研究棟施設!$M$5:$M$1048576,0,ROUND(CO$8*24,1)),データ_研究棟施設!$J$5:$J$1048576,OFFSET($G$9,ROW()-ROW($N$9),CO$6-$D$4))&gt;=100*$E93,"×","△"),IF(OR(CO$8&lt;9/24,CO$8&gt;=17/24,CO$110="△"),"△","〇")))</f>
        <v>×</v>
      </c>
      <c r="CP93" s="29" t="str">
        <f ca="1">IF(OR(CP$9="×",CP$110="×"),"×",IF(SUMIFS(OFFSET(データ_研究棟施設!$M$5:$M$1048576,0,ROUND(CP$8*24,1)),データ_研究棟施設!$J$5:$J$1048576,OFFSET($G$9,ROW()-ROW($N$9),CP$6-$D$4))&gt;=50,IF(SUMIFS(OFFSET(データ_研究棟施設!$M$5:$M$1048576,0,ROUND(CP$8*24,1)),データ_研究棟施設!$J$5:$J$1048576,OFFSET($G$9,ROW()-ROW($N$9),CP$6-$D$4))&gt;=100*$E93,"×","△"),IF(OR(CP$8&lt;9/24,CP$8&gt;=17/24,CP$110="△"),"△","〇")))</f>
        <v>×</v>
      </c>
      <c r="CQ93" s="28" t="str">
        <f ca="1">IF(OR(CQ$9="×",CQ$110="×"),"×",IF(SUMIFS(OFFSET(データ_研究棟施設!$M$5:$M$1048576,0,ROUND(CQ$8*24,1)),データ_研究棟施設!$J$5:$J$1048576,OFFSET($G$9,ROW()-ROW($N$9),CQ$6-$D$4))&gt;=50,IF(SUMIFS(OFFSET(データ_研究棟施設!$M$5:$M$1048576,0,ROUND(CQ$8*24,1)),データ_研究棟施設!$J$5:$J$1048576,OFFSET($G$9,ROW()-ROW($N$9),CQ$6-$D$4))&gt;=100*$E93,"×","△"),IF(OR(CQ$8&lt;9/24,CQ$8&gt;=17/24,CQ$110="△"),"△","〇")))</f>
        <v>×</v>
      </c>
      <c r="CR93" s="29" t="str">
        <f ca="1">IF(OR(CR$9="×",CR$110="×"),"×",IF(SUMIFS(OFFSET(データ_研究棟施設!$M$5:$M$1048576,0,ROUND(CR$8*24,1)),データ_研究棟施設!$J$5:$J$1048576,OFFSET($G$9,ROW()-ROW($N$9),CR$6-$D$4))&gt;=50,IF(SUMIFS(OFFSET(データ_研究棟施設!$M$5:$M$1048576,0,ROUND(CR$8*24,1)),データ_研究棟施設!$J$5:$J$1048576,OFFSET($G$9,ROW()-ROW($N$9),CR$6-$D$4))&gt;=100*$E93,"×","△"),IF(OR(CR$8&lt;9/24,CR$8&gt;=17/24,CR$110="△"),"△","〇")))</f>
        <v>×</v>
      </c>
      <c r="CS93" s="29" t="str">
        <f ca="1">IF(OR(CS$9="×",CS$110="×"),"×",IF(SUMIFS(OFFSET(データ_研究棟施設!$M$5:$M$1048576,0,ROUND(CS$8*24,1)),データ_研究棟施設!$J$5:$J$1048576,OFFSET($G$9,ROW()-ROW($N$9),CS$6-$D$4))&gt;=50,IF(SUMIFS(OFFSET(データ_研究棟施設!$M$5:$M$1048576,0,ROUND(CS$8*24,1)),データ_研究棟施設!$J$5:$J$1048576,OFFSET($G$9,ROW()-ROW($N$9),CS$6-$D$4))&gt;=100*$E93,"×","△"),IF(OR(CS$8&lt;9/24,CS$8&gt;=17/24,CS$110="△"),"△","〇")))</f>
        <v>×</v>
      </c>
      <c r="CT93" s="30" t="str">
        <f ca="1">IF(OR(CT$9="×",CT$110="×"),"×",IF(SUMIFS(OFFSET(データ_研究棟施設!$M$5:$M$1048576,0,ROUND(CT$8*24,1)),データ_研究棟施設!$J$5:$J$1048576,OFFSET($G$9,ROW()-ROW($N$9),CT$6-$D$4))&gt;=50,IF(SUMIFS(OFFSET(データ_研究棟施設!$M$5:$M$1048576,0,ROUND(CT$8*24,1)),データ_研究棟施設!$J$5:$J$1048576,OFFSET($G$9,ROW()-ROW($N$9),CT$6-$D$4))&gt;=100*$E93,"×","△"),IF(OR(CT$8&lt;9/24,CT$8&gt;=17/24,CT$110="△"),"△","〇")))</f>
        <v>×</v>
      </c>
      <c r="CU93" s="29" t="str">
        <f ca="1">IF(OR(CU$9="×",CU$110="×"),"×",IF(SUMIFS(OFFSET(データ_研究棟施設!$M$5:$M$1048576,0,ROUND(CU$8*24,1)),データ_研究棟施設!$J$5:$J$1048576,OFFSET($G$9,ROW()-ROW($N$9),CU$6-$D$4))&gt;=50,IF(SUMIFS(OFFSET(データ_研究棟施設!$M$5:$M$1048576,0,ROUND(CU$8*24,1)),データ_研究棟施設!$J$5:$J$1048576,OFFSET($G$9,ROW()-ROW($N$9),CU$6-$D$4))&gt;=100*$E93,"×","△"),IF(OR(CU$8&lt;9/24,CU$8&gt;=17/24,CU$110="△"),"△","〇")))</f>
        <v>×</v>
      </c>
      <c r="CV93" s="29" t="str">
        <f ca="1">IF(OR(CV$9="×",CV$110="×"),"×",IF(SUMIFS(OFFSET(データ_研究棟施設!$M$5:$M$1048576,0,ROUND(CV$8*24,1)),データ_研究棟施設!$J$5:$J$1048576,OFFSET($G$9,ROW()-ROW($N$9),CV$6-$D$4))&gt;=50,IF(SUMIFS(OFFSET(データ_研究棟施設!$M$5:$M$1048576,0,ROUND(CV$8*24,1)),データ_研究棟施設!$J$5:$J$1048576,OFFSET($G$9,ROW()-ROW($N$9),CV$6-$D$4))&gt;=100*$E93,"×","△"),IF(OR(CV$8&lt;9/24,CV$8&gt;=17/24,CV$110="△"),"△","〇")))</f>
        <v>×</v>
      </c>
      <c r="CW93" s="29" t="str">
        <f ca="1">IF(OR(CW$9="×",CW$110="×"),"×",IF(SUMIFS(OFFSET(データ_研究棟施設!$M$5:$M$1048576,0,ROUND(CW$8*24,1)),データ_研究棟施設!$J$5:$J$1048576,OFFSET($G$9,ROW()-ROW($N$9),CW$6-$D$4))&gt;=50,IF(SUMIFS(OFFSET(データ_研究棟施設!$M$5:$M$1048576,0,ROUND(CW$8*24,1)),データ_研究棟施設!$J$5:$J$1048576,OFFSET($G$9,ROW()-ROW($N$9),CW$6-$D$4))&gt;=100*$E93,"×","△"),IF(OR(CW$8&lt;9/24,CW$8&gt;=17/24,CW$110="△"),"△","〇")))</f>
        <v>×</v>
      </c>
      <c r="CX93" s="29" t="str">
        <f ca="1">IF(OR(CX$9="×",CX$110="×"),"×",IF(SUMIFS(OFFSET(データ_研究棟施設!$M$5:$M$1048576,0,ROUND(CX$8*24,1)),データ_研究棟施設!$J$5:$J$1048576,OFFSET($G$9,ROW()-ROW($N$9),CX$6-$D$4))&gt;=50,IF(SUMIFS(OFFSET(データ_研究棟施設!$M$5:$M$1048576,0,ROUND(CX$8*24,1)),データ_研究棟施設!$J$5:$J$1048576,OFFSET($G$9,ROW()-ROW($N$9),CX$6-$D$4))&gt;=100*$E93,"×","△"),IF(OR(CX$8&lt;9/24,CX$8&gt;=17/24,CX$110="△"),"△","〇")))</f>
        <v>×</v>
      </c>
      <c r="CY93" s="28" t="str">
        <f ca="1">IF(OR(CY$9="×",CY$110="×"),"×",IF(SUMIFS(OFFSET(データ_研究棟施設!$M$5:$M$1048576,0,ROUND(CY$8*24,1)),データ_研究棟施設!$J$5:$J$1048576,OFFSET($G$9,ROW()-ROW($N$9),CY$6-$D$4))&gt;=50,IF(SUMIFS(OFFSET(データ_研究棟施設!$M$5:$M$1048576,0,ROUND(CY$8*24,1)),データ_研究棟施設!$J$5:$J$1048576,OFFSET($G$9,ROW()-ROW($N$9),CY$6-$D$4))&gt;=100*$E93,"×","△"),IF(OR(CY$8&lt;9/24,CY$8&gt;=17/24,CY$110="△"),"△","〇")))</f>
        <v>×</v>
      </c>
      <c r="CZ93" s="29" t="str">
        <f ca="1">IF(OR(CZ$9="×",CZ$110="×"),"×",IF(SUMIFS(OFFSET(データ_研究棟施設!$M$5:$M$1048576,0,ROUND(CZ$8*24,1)),データ_研究棟施設!$J$5:$J$1048576,OFFSET($G$9,ROW()-ROW($N$9),CZ$6-$D$4))&gt;=50,IF(SUMIFS(OFFSET(データ_研究棟施設!$M$5:$M$1048576,0,ROUND(CZ$8*24,1)),データ_研究棟施設!$J$5:$J$1048576,OFFSET($G$9,ROW()-ROW($N$9),CZ$6-$D$4))&gt;=100*$E93,"×","△"),IF(OR(CZ$8&lt;9/24,CZ$8&gt;=17/24,CZ$110="△"),"△","〇")))</f>
        <v>×</v>
      </c>
      <c r="DA93" s="29" t="str">
        <f ca="1">IF(OR(DA$9="×",DA$110="×"),"×",IF(SUMIFS(OFFSET(データ_研究棟施設!$M$5:$M$1048576,0,ROUND(DA$8*24,1)),データ_研究棟施設!$J$5:$J$1048576,OFFSET($G$9,ROW()-ROW($N$9),DA$6-$D$4))&gt;=50,IF(SUMIFS(OFFSET(データ_研究棟施設!$M$5:$M$1048576,0,ROUND(DA$8*24,1)),データ_研究棟施設!$J$5:$J$1048576,OFFSET($G$9,ROW()-ROW($N$9),DA$6-$D$4))&gt;=100*$E93,"×","△"),IF(OR(DA$8&lt;9/24,DA$8&gt;=17/24,DA$110="△"),"△","〇")))</f>
        <v>×</v>
      </c>
      <c r="DB93" s="30" t="str">
        <f ca="1">IF(OR(DB$9="×",DB$110="×"),"×",IF(SUMIFS(OFFSET(データ_研究棟施設!$M$5:$M$1048576,0,ROUND(DB$8*24,1)),データ_研究棟施設!$J$5:$J$1048576,OFFSET($G$9,ROW()-ROW($N$9),DB$6-$D$4))&gt;=50,IF(SUMIFS(OFFSET(データ_研究棟施設!$M$5:$M$1048576,0,ROUND(DB$8*24,1)),データ_研究棟施設!$J$5:$J$1048576,OFFSET($G$9,ROW()-ROW($N$9),DB$6-$D$4))&gt;=100*$E93,"×","△"),IF(OR(DB$8&lt;9/24,DB$8&gt;=17/24,DB$110="△"),"△","〇")))</f>
        <v>×</v>
      </c>
      <c r="DC93" s="29" t="str">
        <f ca="1">IF(OR(DC$9="×",DC$110="×"),"×",IF(SUMIFS(OFFSET(データ_研究棟施設!$M$5:$M$1048576,0,ROUND(DC$8*24,1)),データ_研究棟施設!$J$5:$J$1048576,OFFSET($G$9,ROW()-ROW($N$9),DC$6-$D$4))&gt;=50,IF(SUMIFS(OFFSET(データ_研究棟施設!$M$5:$M$1048576,0,ROUND(DC$8*24,1)),データ_研究棟施設!$J$5:$J$1048576,OFFSET($G$9,ROW()-ROW($N$9),DC$6-$D$4))&gt;=100*$E93,"×","△"),IF(OR(DC$8&lt;9/24,DC$8&gt;=17/24,DC$110="△"),"△","〇")))</f>
        <v>△</v>
      </c>
      <c r="DD93" s="29" t="str">
        <f ca="1">IF(OR(DD$9="×",DD$110="×"),"×",IF(SUMIFS(OFFSET(データ_研究棟施設!$M$5:$M$1048576,0,ROUND(DD$8*24,1)),データ_研究棟施設!$J$5:$J$1048576,OFFSET($G$9,ROW()-ROW($N$9),DD$6-$D$4))&gt;=50,IF(SUMIFS(OFFSET(データ_研究棟施設!$M$5:$M$1048576,0,ROUND(DD$8*24,1)),データ_研究棟施設!$J$5:$J$1048576,OFFSET($G$9,ROW()-ROW($N$9),DD$6-$D$4))&gt;=100*$E93,"×","△"),IF(OR(DD$8&lt;9/24,DD$8&gt;=17/24,DD$110="△"),"△","〇")))</f>
        <v>△</v>
      </c>
      <c r="DE93" s="37" t="str">
        <f ca="1">IF(OR(DE$9="×",DE$110="×"),"×",IF(SUMIFS(OFFSET(データ_研究棟施設!$M$5:$M$1048576,0,ROUND(DE$8*24,1)),データ_研究棟施設!$J$5:$J$1048576,OFFSET($G$9,ROW()-ROW($N$9),DE$6-$D$4))&gt;=50,IF(SUMIFS(OFFSET(データ_研究棟施設!$M$5:$M$1048576,0,ROUND(DE$8*24,1)),データ_研究棟施設!$J$5:$J$1048576,OFFSET($G$9,ROW()-ROW($N$9),DE$6-$D$4))&gt;=100*$E93,"×","△"),IF(OR(DE$8&lt;9/24,DE$8&gt;=17/24,DE$110="△"),"△","〇")))</f>
        <v>△</v>
      </c>
      <c r="DF93" s="36" t="str">
        <f ca="1">IF(OR(DF$9="×",DF$110="×"),"×",IF(SUMIFS(OFFSET(データ_研究棟施設!$M$5:$M$1048576,0,ROUND(DF$8*24,1)),データ_研究棟施設!$J$5:$J$1048576,OFFSET($G$9,ROW()-ROW($N$9),DF$6-$D$4))&gt;=50,IF(SUMIFS(OFFSET(データ_研究棟施設!$M$5:$M$1048576,0,ROUND(DF$8*24,1)),データ_研究棟施設!$J$5:$J$1048576,OFFSET($G$9,ROW()-ROW($N$9),DF$6-$D$4))&gt;=100*$E93,"×","△"),IF(OR(DF$8&lt;9/24,DF$8&gt;=17/24,DF$110="△"),"△","〇")))</f>
        <v>△</v>
      </c>
      <c r="DG93" s="29" t="str">
        <f ca="1">IF(OR(DG$9="×",DG$110="×"),"×",IF(SUMIFS(OFFSET(データ_研究棟施設!$M$5:$M$1048576,0,ROUND(DG$8*24,1)),データ_研究棟施設!$J$5:$J$1048576,OFFSET($G$9,ROW()-ROW($N$9),DG$6-$D$4))&gt;=50,IF(SUMIFS(OFFSET(データ_研究棟施設!$M$5:$M$1048576,0,ROUND(DG$8*24,1)),データ_研究棟施設!$J$5:$J$1048576,OFFSET($G$9,ROW()-ROW($N$9),DG$6-$D$4))&gt;=100*$E93,"×","△"),IF(OR(DG$8&lt;9/24,DG$8&gt;=17/24,DG$110="△"),"△","〇")))</f>
        <v>△</v>
      </c>
      <c r="DH93" s="29" t="str">
        <f ca="1">IF(OR(DH$9="×",DH$110="×"),"×",IF(SUMIFS(OFFSET(データ_研究棟施設!$M$5:$M$1048576,0,ROUND(DH$8*24,1)),データ_研究棟施設!$J$5:$J$1048576,OFFSET($G$9,ROW()-ROW($N$9),DH$6-$D$4))&gt;=50,IF(SUMIFS(OFFSET(データ_研究棟施設!$M$5:$M$1048576,0,ROUND(DH$8*24,1)),データ_研究棟施設!$J$5:$J$1048576,OFFSET($G$9,ROW()-ROW($N$9),DH$6-$D$4))&gt;=100*$E93,"×","△"),IF(OR(DH$8&lt;9/24,DH$8&gt;=17/24,DH$110="△"),"△","〇")))</f>
        <v>△</v>
      </c>
      <c r="DI93" s="29" t="str">
        <f ca="1">IF(OR(DI$9="×",DI$110="×"),"×",IF(SUMIFS(OFFSET(データ_研究棟施設!$M$5:$M$1048576,0,ROUND(DI$8*24,1)),データ_研究棟施設!$J$5:$J$1048576,OFFSET($G$9,ROW()-ROW($N$9),DI$6-$D$4))&gt;=50,IF(SUMIFS(OFFSET(データ_研究棟施設!$M$5:$M$1048576,0,ROUND(DI$8*24,1)),データ_研究棟施設!$J$5:$J$1048576,OFFSET($G$9,ROW()-ROW($N$9),DI$6-$D$4))&gt;=100*$E93,"×","△"),IF(OR(DI$8&lt;9/24,DI$8&gt;=17/24,DI$110="△"),"△","〇")))</f>
        <v>△</v>
      </c>
      <c r="DJ93" s="29" t="str">
        <f ca="1">IF(OR(DJ$9="×",DJ$110="×"),"×",IF(SUMIFS(OFFSET(データ_研究棟施設!$M$5:$M$1048576,0,ROUND(DJ$8*24,1)),データ_研究棟施設!$J$5:$J$1048576,OFFSET($G$9,ROW()-ROW($N$9),DJ$6-$D$4))&gt;=50,IF(SUMIFS(OFFSET(データ_研究棟施設!$M$5:$M$1048576,0,ROUND(DJ$8*24,1)),データ_研究棟施設!$J$5:$J$1048576,OFFSET($G$9,ROW()-ROW($N$9),DJ$6-$D$4))&gt;=100*$E93,"×","△"),IF(OR(DJ$8&lt;9/24,DJ$8&gt;=17/24,DJ$110="△"),"△","〇")))</f>
        <v>△</v>
      </c>
      <c r="DK93" s="29" t="str">
        <f ca="1">IF(OR(DK$9="×",DK$110="×"),"×",IF(SUMIFS(OFFSET(データ_研究棟施設!$M$5:$M$1048576,0,ROUND(DK$8*24,1)),データ_研究棟施設!$J$5:$J$1048576,OFFSET($G$9,ROW()-ROW($N$9),DK$6-$D$4))&gt;=50,IF(SUMIFS(OFFSET(データ_研究棟施設!$M$5:$M$1048576,0,ROUND(DK$8*24,1)),データ_研究棟施設!$J$5:$J$1048576,OFFSET($G$9,ROW()-ROW($N$9),DK$6-$D$4))&gt;=100*$E93,"×","△"),IF(OR(DK$8&lt;9/24,DK$8&gt;=17/24,DK$110="△"),"△","〇")))</f>
        <v>△</v>
      </c>
      <c r="DL93" s="29" t="str">
        <f ca="1">IF(OR(DL$9="×",DL$110="×"),"×",IF(SUMIFS(OFFSET(データ_研究棟施設!$M$5:$M$1048576,0,ROUND(DL$8*24,1)),データ_研究棟施設!$J$5:$J$1048576,OFFSET($G$9,ROW()-ROW($N$9),DL$6-$D$4))&gt;=50,IF(SUMIFS(OFFSET(データ_研究棟施設!$M$5:$M$1048576,0,ROUND(DL$8*24,1)),データ_研究棟施設!$J$5:$J$1048576,OFFSET($G$9,ROW()-ROW($N$9),DL$6-$D$4))&gt;=100*$E93,"×","△"),IF(OR(DL$8&lt;9/24,DL$8&gt;=17/24,DL$110="△"),"△","〇")))</f>
        <v>△</v>
      </c>
      <c r="DM93" s="29" t="str">
        <f ca="1">IF(OR(DM$9="×",DM$110="×"),"×",IF(SUMIFS(OFFSET(データ_研究棟施設!$M$5:$M$1048576,0,ROUND(DM$8*24,1)),データ_研究棟施設!$J$5:$J$1048576,OFFSET($G$9,ROW()-ROW($N$9),DM$6-$D$4))&gt;=50,IF(SUMIFS(OFFSET(データ_研究棟施設!$M$5:$M$1048576,0,ROUND(DM$8*24,1)),データ_研究棟施設!$J$5:$J$1048576,OFFSET($G$9,ROW()-ROW($N$9),DM$6-$D$4))&gt;=100*$E93,"×","△"),IF(OR(DM$8&lt;9/24,DM$8&gt;=17/24,DM$110="△"),"△","〇")))</f>
        <v>×</v>
      </c>
      <c r="DN93" s="29" t="str">
        <f ca="1">IF(OR(DN$9="×",DN$110="×"),"×",IF(SUMIFS(OFFSET(データ_研究棟施設!$M$5:$M$1048576,0,ROUND(DN$8*24,1)),データ_研究棟施設!$J$5:$J$1048576,OFFSET($G$9,ROW()-ROW($N$9),DN$6-$D$4))&gt;=50,IF(SUMIFS(OFFSET(データ_研究棟施設!$M$5:$M$1048576,0,ROUND(DN$8*24,1)),データ_研究棟施設!$J$5:$J$1048576,OFFSET($G$9,ROW()-ROW($N$9),DN$6-$D$4))&gt;=100*$E93,"×","△"),IF(OR(DN$8&lt;9/24,DN$8&gt;=17/24,DN$110="△"),"△","〇")))</f>
        <v>×</v>
      </c>
      <c r="DO93" s="28" t="str">
        <f ca="1">IF(OR(DO$9="×",DO$110="×"),"×",IF(SUMIFS(OFFSET(データ_研究棟施設!$M$5:$M$1048576,0,ROUND(DO$8*24,1)),データ_研究棟施設!$J$5:$J$1048576,OFFSET($G$9,ROW()-ROW($N$9),DO$6-$D$4))&gt;=50,IF(SUMIFS(OFFSET(データ_研究棟施設!$M$5:$M$1048576,0,ROUND(DO$8*24,1)),データ_研究棟施設!$J$5:$J$1048576,OFFSET($G$9,ROW()-ROW($N$9),DO$6-$D$4))&gt;=100*$E93,"×","△"),IF(OR(DO$8&lt;9/24,DO$8&gt;=17/24,DO$110="△"),"△","〇")))</f>
        <v>×</v>
      </c>
      <c r="DP93" s="29" t="str">
        <f ca="1">IF(OR(DP$9="×",DP$110="×"),"×",IF(SUMIFS(OFFSET(データ_研究棟施設!$M$5:$M$1048576,0,ROUND(DP$8*24,1)),データ_研究棟施設!$J$5:$J$1048576,OFFSET($G$9,ROW()-ROW($N$9),DP$6-$D$4))&gt;=50,IF(SUMIFS(OFFSET(データ_研究棟施設!$M$5:$M$1048576,0,ROUND(DP$8*24,1)),データ_研究棟施設!$J$5:$J$1048576,OFFSET($G$9,ROW()-ROW($N$9),DP$6-$D$4))&gt;=100*$E93,"×","△"),IF(OR(DP$8&lt;9/24,DP$8&gt;=17/24,DP$110="△"),"△","〇")))</f>
        <v>×</v>
      </c>
      <c r="DQ93" s="29" t="str">
        <f ca="1">IF(OR(DQ$9="×",DQ$110="×"),"×",IF(SUMIFS(OFFSET(データ_研究棟施設!$M$5:$M$1048576,0,ROUND(DQ$8*24,1)),データ_研究棟施設!$J$5:$J$1048576,OFFSET($G$9,ROW()-ROW($N$9),DQ$6-$D$4))&gt;=50,IF(SUMIFS(OFFSET(データ_研究棟施設!$M$5:$M$1048576,0,ROUND(DQ$8*24,1)),データ_研究棟施設!$J$5:$J$1048576,OFFSET($G$9,ROW()-ROW($N$9),DQ$6-$D$4))&gt;=100*$E93,"×","△"),IF(OR(DQ$8&lt;9/24,DQ$8&gt;=17/24,DQ$110="△"),"△","〇")))</f>
        <v>×</v>
      </c>
      <c r="DR93" s="30" t="str">
        <f ca="1">IF(OR(DR$9="×",DR$110="×"),"×",IF(SUMIFS(OFFSET(データ_研究棟施設!$M$5:$M$1048576,0,ROUND(DR$8*24,1)),データ_研究棟施設!$J$5:$J$1048576,OFFSET($G$9,ROW()-ROW($N$9),DR$6-$D$4))&gt;=50,IF(SUMIFS(OFFSET(データ_研究棟施設!$M$5:$M$1048576,0,ROUND(DR$8*24,1)),データ_研究棟施設!$J$5:$J$1048576,OFFSET($G$9,ROW()-ROW($N$9),DR$6-$D$4))&gt;=100*$E93,"×","△"),IF(OR(DR$8&lt;9/24,DR$8&gt;=17/24,DR$110="△"),"△","〇")))</f>
        <v>×</v>
      </c>
      <c r="DS93" s="29" t="str">
        <f ca="1">IF(OR(DS$9="×",DS$110="×"),"×",IF(SUMIFS(OFFSET(データ_研究棟施設!$M$5:$M$1048576,0,ROUND(DS$8*24,1)),データ_研究棟施設!$J$5:$J$1048576,OFFSET($G$9,ROW()-ROW($N$9),DS$6-$D$4))&gt;=50,IF(SUMIFS(OFFSET(データ_研究棟施設!$M$5:$M$1048576,0,ROUND(DS$8*24,1)),データ_研究棟施設!$J$5:$J$1048576,OFFSET($G$9,ROW()-ROW($N$9),DS$6-$D$4))&gt;=100*$E93,"×","△"),IF(OR(DS$8&lt;9/24,DS$8&gt;=17/24,DS$110="△"),"△","〇")))</f>
        <v>×</v>
      </c>
      <c r="DT93" s="29" t="str">
        <f ca="1">IF(OR(DT$9="×",DT$110="×"),"×",IF(SUMIFS(OFFSET(データ_研究棟施設!$M$5:$M$1048576,0,ROUND(DT$8*24,1)),データ_研究棟施設!$J$5:$J$1048576,OFFSET($G$9,ROW()-ROW($N$9),DT$6-$D$4))&gt;=50,IF(SUMIFS(OFFSET(データ_研究棟施設!$M$5:$M$1048576,0,ROUND(DT$8*24,1)),データ_研究棟施設!$J$5:$J$1048576,OFFSET($G$9,ROW()-ROW($N$9),DT$6-$D$4))&gt;=100*$E93,"×","△"),IF(OR(DT$8&lt;9/24,DT$8&gt;=17/24,DT$110="△"),"△","〇")))</f>
        <v>×</v>
      </c>
      <c r="DU93" s="29" t="str">
        <f ca="1">IF(OR(DU$9="×",DU$110="×"),"×",IF(SUMIFS(OFFSET(データ_研究棟施設!$M$5:$M$1048576,0,ROUND(DU$8*24,1)),データ_研究棟施設!$J$5:$J$1048576,OFFSET($G$9,ROW()-ROW($N$9),DU$6-$D$4))&gt;=50,IF(SUMIFS(OFFSET(データ_研究棟施設!$M$5:$M$1048576,0,ROUND(DU$8*24,1)),データ_研究棟施設!$J$5:$J$1048576,OFFSET($G$9,ROW()-ROW($N$9),DU$6-$D$4))&gt;=100*$E93,"×","△"),IF(OR(DU$8&lt;9/24,DU$8&gt;=17/24,DU$110="△"),"△","〇")))</f>
        <v>×</v>
      </c>
      <c r="DV93" s="29" t="str">
        <f ca="1">IF(OR(DV$9="×",DV$110="×"),"×",IF(SUMIFS(OFFSET(データ_研究棟施設!$M$5:$M$1048576,0,ROUND(DV$8*24,1)),データ_研究棟施設!$J$5:$J$1048576,OFFSET($G$9,ROW()-ROW($N$9),DV$6-$D$4))&gt;=50,IF(SUMIFS(OFFSET(データ_研究棟施設!$M$5:$M$1048576,0,ROUND(DV$8*24,1)),データ_研究棟施設!$J$5:$J$1048576,OFFSET($G$9,ROW()-ROW($N$9),DV$6-$D$4))&gt;=100*$E93,"×","△"),IF(OR(DV$8&lt;9/24,DV$8&gt;=17/24,DV$110="△"),"△","〇")))</f>
        <v>×</v>
      </c>
      <c r="DW93" s="28" t="str">
        <f ca="1">IF(OR(DW$9="×",DW$110="×"),"×",IF(SUMIFS(OFFSET(データ_研究棟施設!$M$5:$M$1048576,0,ROUND(DW$8*24,1)),データ_研究棟施設!$J$5:$J$1048576,OFFSET($G$9,ROW()-ROW($N$9),DW$6-$D$4))&gt;=50,IF(SUMIFS(OFFSET(データ_研究棟施設!$M$5:$M$1048576,0,ROUND(DW$8*24,1)),データ_研究棟施設!$J$5:$J$1048576,OFFSET($G$9,ROW()-ROW($N$9),DW$6-$D$4))&gt;=100*$E93,"×","△"),IF(OR(DW$8&lt;9/24,DW$8&gt;=17/24,DW$110="△"),"△","〇")))</f>
        <v>×</v>
      </c>
      <c r="DX93" s="29" t="str">
        <f ca="1">IF(OR(DX$9="×",DX$110="×"),"×",IF(SUMIFS(OFFSET(データ_研究棟施設!$M$5:$M$1048576,0,ROUND(DX$8*24,1)),データ_研究棟施設!$J$5:$J$1048576,OFFSET($G$9,ROW()-ROW($N$9),DX$6-$D$4))&gt;=50,IF(SUMIFS(OFFSET(データ_研究棟施設!$M$5:$M$1048576,0,ROUND(DX$8*24,1)),データ_研究棟施設!$J$5:$J$1048576,OFFSET($G$9,ROW()-ROW($N$9),DX$6-$D$4))&gt;=100*$E93,"×","△"),IF(OR(DX$8&lt;9/24,DX$8&gt;=17/24,DX$110="△"),"△","〇")))</f>
        <v>×</v>
      </c>
      <c r="DY93" s="29" t="str">
        <f ca="1">IF(OR(DY$9="×",DY$110="×"),"×",IF(SUMIFS(OFFSET(データ_研究棟施設!$M$5:$M$1048576,0,ROUND(DY$8*24,1)),データ_研究棟施設!$J$5:$J$1048576,OFFSET($G$9,ROW()-ROW($N$9),DY$6-$D$4))&gt;=50,IF(SUMIFS(OFFSET(データ_研究棟施設!$M$5:$M$1048576,0,ROUND(DY$8*24,1)),データ_研究棟施設!$J$5:$J$1048576,OFFSET($G$9,ROW()-ROW($N$9),DY$6-$D$4))&gt;=100*$E93,"×","△"),IF(OR(DY$8&lt;9/24,DY$8&gt;=17/24,DY$110="△"),"△","〇")))</f>
        <v>×</v>
      </c>
      <c r="DZ93" s="30" t="str">
        <f ca="1">IF(OR(DZ$9="×",DZ$110="×"),"×",IF(SUMIFS(OFFSET(データ_研究棟施設!$M$5:$M$1048576,0,ROUND(DZ$8*24,1)),データ_研究棟施設!$J$5:$J$1048576,OFFSET($G$9,ROW()-ROW($N$9),DZ$6-$D$4))&gt;=50,IF(SUMIFS(OFFSET(データ_研究棟施設!$M$5:$M$1048576,0,ROUND(DZ$8*24,1)),データ_研究棟施設!$J$5:$J$1048576,OFFSET($G$9,ROW()-ROW($N$9),DZ$6-$D$4))&gt;=100*$E93,"×","△"),IF(OR(DZ$8&lt;9/24,DZ$8&gt;=17/24,DZ$110="△"),"△","〇")))</f>
        <v>×</v>
      </c>
      <c r="EA93" s="29" t="str">
        <f ca="1">IF(OR(EA$9="×",EA$110="×"),"×",IF(SUMIFS(OFFSET(データ_研究棟施設!$M$5:$M$1048576,0,ROUND(EA$8*24,1)),データ_研究棟施設!$J$5:$J$1048576,OFFSET($G$9,ROW()-ROW($N$9),EA$6-$D$4))&gt;=50,IF(SUMIFS(OFFSET(データ_研究棟施設!$M$5:$M$1048576,0,ROUND(EA$8*24,1)),データ_研究棟施設!$J$5:$J$1048576,OFFSET($G$9,ROW()-ROW($N$9),EA$6-$D$4))&gt;=100*$E93,"×","△"),IF(OR(EA$8&lt;9/24,EA$8&gt;=17/24,EA$110="△"),"△","〇")))</f>
        <v>△</v>
      </c>
      <c r="EB93" s="29" t="str">
        <f ca="1">IF(OR(EB$9="×",EB$110="×"),"×",IF(SUMIFS(OFFSET(データ_研究棟施設!$M$5:$M$1048576,0,ROUND(EB$8*24,1)),データ_研究棟施設!$J$5:$J$1048576,OFFSET($G$9,ROW()-ROW($N$9),EB$6-$D$4))&gt;=50,IF(SUMIFS(OFFSET(データ_研究棟施設!$M$5:$M$1048576,0,ROUND(EB$8*24,1)),データ_研究棟施設!$J$5:$J$1048576,OFFSET($G$9,ROW()-ROW($N$9),EB$6-$D$4))&gt;=100*$E93,"×","△"),IF(OR(EB$8&lt;9/24,EB$8&gt;=17/24,EB$110="△"),"△","〇")))</f>
        <v>△</v>
      </c>
      <c r="EC93" s="37" t="str">
        <f ca="1">IF(OR(EC$9="×",EC$110="×"),"×",IF(SUMIFS(OFFSET(データ_研究棟施設!$M$5:$M$1048576,0,ROUND(EC$8*24,1)),データ_研究棟施設!$J$5:$J$1048576,OFFSET($G$9,ROW()-ROW($N$9),EC$6-$D$4))&gt;=50,IF(SUMIFS(OFFSET(データ_研究棟施設!$M$5:$M$1048576,0,ROUND(EC$8*24,1)),データ_研究棟施設!$J$5:$J$1048576,OFFSET($G$9,ROW()-ROW($N$9),EC$6-$D$4))&gt;=100*$E93,"×","△"),IF(OR(EC$8&lt;9/24,EC$8&gt;=17/24,EC$110="△"),"△","〇")))</f>
        <v>△</v>
      </c>
      <c r="ED93" s="36" t="str">
        <f ca="1">IF(OR(ED$9="×",ED$110="×"),"×",IF(SUMIFS(OFFSET(データ_研究棟施設!$M$5:$M$1048576,0,ROUND(ED$8*24,1)),データ_研究棟施設!$J$5:$J$1048576,OFFSET($G$9,ROW()-ROW($N$9),ED$6-$D$4))&gt;=50,IF(SUMIFS(OFFSET(データ_研究棟施設!$M$5:$M$1048576,0,ROUND(ED$8*24,1)),データ_研究棟施設!$J$5:$J$1048576,OFFSET($G$9,ROW()-ROW($N$9),ED$6-$D$4))&gt;=100*$E93,"×","△"),IF(OR(ED$8&lt;9/24,ED$8&gt;=17/24,ED$110="△"),"△","〇")))</f>
        <v>×</v>
      </c>
      <c r="EE93" s="29" t="str">
        <f ca="1">IF(OR(EE$9="×",EE$110="×"),"×",IF(SUMIFS(OFFSET(データ_研究棟施設!$M$5:$M$1048576,0,ROUND(EE$8*24,1)),データ_研究棟施設!$J$5:$J$1048576,OFFSET($G$9,ROW()-ROW($N$9),EE$6-$D$4))&gt;=50,IF(SUMIFS(OFFSET(データ_研究棟施設!$M$5:$M$1048576,0,ROUND(EE$8*24,1)),データ_研究棟施設!$J$5:$J$1048576,OFFSET($G$9,ROW()-ROW($N$9),EE$6-$D$4))&gt;=100*$E93,"×","△"),IF(OR(EE$8&lt;9/24,EE$8&gt;=17/24,EE$110="△"),"△","〇")))</f>
        <v>×</v>
      </c>
      <c r="EF93" s="29" t="str">
        <f ca="1">IF(OR(EF$9="×",EF$110="×"),"×",IF(SUMIFS(OFFSET(データ_研究棟施設!$M$5:$M$1048576,0,ROUND(EF$8*24,1)),データ_研究棟施設!$J$5:$J$1048576,OFFSET($G$9,ROW()-ROW($N$9),EF$6-$D$4))&gt;=50,IF(SUMIFS(OFFSET(データ_研究棟施設!$M$5:$M$1048576,0,ROUND(EF$8*24,1)),データ_研究棟施設!$J$5:$J$1048576,OFFSET($G$9,ROW()-ROW($N$9),EF$6-$D$4))&gt;=100*$E93,"×","△"),IF(OR(EF$8&lt;9/24,EF$8&gt;=17/24,EF$110="△"),"△","〇")))</f>
        <v>×</v>
      </c>
      <c r="EG93" s="29" t="str">
        <f ca="1">IF(OR(EG$9="×",EG$110="×"),"×",IF(SUMIFS(OFFSET(データ_研究棟施設!$M$5:$M$1048576,0,ROUND(EG$8*24,1)),データ_研究棟施設!$J$5:$J$1048576,OFFSET($G$9,ROW()-ROW($N$9),EG$6-$D$4))&gt;=50,IF(SUMIFS(OFFSET(データ_研究棟施設!$M$5:$M$1048576,0,ROUND(EG$8*24,1)),データ_研究棟施設!$J$5:$J$1048576,OFFSET($G$9,ROW()-ROW($N$9),EG$6-$D$4))&gt;=100*$E93,"×","△"),IF(OR(EG$8&lt;9/24,EG$8&gt;=17/24,EG$110="△"),"△","〇")))</f>
        <v>×</v>
      </c>
      <c r="EH93" s="29" t="str">
        <f ca="1">IF(OR(EH$9="×",EH$110="×"),"×",IF(SUMIFS(OFFSET(データ_研究棟施設!$M$5:$M$1048576,0,ROUND(EH$8*24,1)),データ_研究棟施設!$J$5:$J$1048576,OFFSET($G$9,ROW()-ROW($N$9),EH$6-$D$4))&gt;=50,IF(SUMIFS(OFFSET(データ_研究棟施設!$M$5:$M$1048576,0,ROUND(EH$8*24,1)),データ_研究棟施設!$J$5:$J$1048576,OFFSET($G$9,ROW()-ROW($N$9),EH$6-$D$4))&gt;=100*$E93,"×","△"),IF(OR(EH$8&lt;9/24,EH$8&gt;=17/24,EH$110="△"),"△","〇")))</f>
        <v>×</v>
      </c>
      <c r="EI93" s="29" t="str">
        <f ca="1">IF(OR(EI$9="×",EI$110="×"),"×",IF(SUMIFS(OFFSET(データ_研究棟施設!$M$5:$M$1048576,0,ROUND(EI$8*24,1)),データ_研究棟施設!$J$5:$J$1048576,OFFSET($G$9,ROW()-ROW($N$9),EI$6-$D$4))&gt;=50,IF(SUMIFS(OFFSET(データ_研究棟施設!$M$5:$M$1048576,0,ROUND(EI$8*24,1)),データ_研究棟施設!$J$5:$J$1048576,OFFSET($G$9,ROW()-ROW($N$9),EI$6-$D$4))&gt;=100*$E93,"×","△"),IF(OR(EI$8&lt;9/24,EI$8&gt;=17/24,EI$110="△"),"△","〇")))</f>
        <v>×</v>
      </c>
      <c r="EJ93" s="29" t="str">
        <f ca="1">IF(OR(EJ$9="×",EJ$110="×"),"×",IF(SUMIFS(OFFSET(データ_研究棟施設!$M$5:$M$1048576,0,ROUND(EJ$8*24,1)),データ_研究棟施設!$J$5:$J$1048576,OFFSET($G$9,ROW()-ROW($N$9),EJ$6-$D$4))&gt;=50,IF(SUMIFS(OFFSET(データ_研究棟施設!$M$5:$M$1048576,0,ROUND(EJ$8*24,1)),データ_研究棟施設!$J$5:$J$1048576,OFFSET($G$9,ROW()-ROW($N$9),EJ$6-$D$4))&gt;=100*$E93,"×","△"),IF(OR(EJ$8&lt;9/24,EJ$8&gt;=17/24,EJ$110="△"),"△","〇")))</f>
        <v>×</v>
      </c>
      <c r="EK93" s="29" t="str">
        <f ca="1">IF(OR(EK$9="×",EK$110="×"),"×",IF(SUMIFS(OFFSET(データ_研究棟施設!$M$5:$M$1048576,0,ROUND(EK$8*24,1)),データ_研究棟施設!$J$5:$J$1048576,OFFSET($G$9,ROW()-ROW($N$9),EK$6-$D$4))&gt;=50,IF(SUMIFS(OFFSET(データ_研究棟施設!$M$5:$M$1048576,0,ROUND(EK$8*24,1)),データ_研究棟施設!$J$5:$J$1048576,OFFSET($G$9,ROW()-ROW($N$9),EK$6-$D$4))&gt;=100*$E93,"×","△"),IF(OR(EK$8&lt;9/24,EK$8&gt;=17/24,EK$110="△"),"△","〇")))</f>
        <v>×</v>
      </c>
      <c r="EL93" s="29" t="str">
        <f ca="1">IF(OR(EL$9="×",EL$110="×"),"×",IF(SUMIFS(OFFSET(データ_研究棟施設!$M$5:$M$1048576,0,ROUND(EL$8*24,1)),データ_研究棟施設!$J$5:$J$1048576,OFFSET($G$9,ROW()-ROW($N$9),EL$6-$D$4))&gt;=50,IF(SUMIFS(OFFSET(データ_研究棟施設!$M$5:$M$1048576,0,ROUND(EL$8*24,1)),データ_研究棟施設!$J$5:$J$1048576,OFFSET($G$9,ROW()-ROW($N$9),EL$6-$D$4))&gt;=100*$E93,"×","△"),IF(OR(EL$8&lt;9/24,EL$8&gt;=17/24,EL$110="△"),"△","〇")))</f>
        <v>×</v>
      </c>
      <c r="EM93" s="28" t="str">
        <f ca="1">IF(OR(EM$9="×",EM$110="×"),"×",IF(SUMIFS(OFFSET(データ_研究棟施設!$M$5:$M$1048576,0,ROUND(EM$8*24,1)),データ_研究棟施設!$J$5:$J$1048576,OFFSET($G$9,ROW()-ROW($N$9),EM$6-$D$4))&gt;=50,IF(SUMIFS(OFFSET(データ_研究棟施設!$M$5:$M$1048576,0,ROUND(EM$8*24,1)),データ_研究棟施設!$J$5:$J$1048576,OFFSET($G$9,ROW()-ROW($N$9),EM$6-$D$4))&gt;=100*$E93,"×","△"),IF(OR(EM$8&lt;9/24,EM$8&gt;=17/24,EM$110="△"),"△","〇")))</f>
        <v>×</v>
      </c>
      <c r="EN93" s="29" t="str">
        <f ca="1">IF(OR(EN$9="×",EN$110="×"),"×",IF(SUMIFS(OFFSET(データ_研究棟施設!$M$5:$M$1048576,0,ROUND(EN$8*24,1)),データ_研究棟施設!$J$5:$J$1048576,OFFSET($G$9,ROW()-ROW($N$9),EN$6-$D$4))&gt;=50,IF(SUMIFS(OFFSET(データ_研究棟施設!$M$5:$M$1048576,0,ROUND(EN$8*24,1)),データ_研究棟施設!$J$5:$J$1048576,OFFSET($G$9,ROW()-ROW($N$9),EN$6-$D$4))&gt;=100*$E93,"×","△"),IF(OR(EN$8&lt;9/24,EN$8&gt;=17/24,EN$110="△"),"△","〇")))</f>
        <v>×</v>
      </c>
      <c r="EO93" s="29" t="str">
        <f ca="1">IF(OR(EO$9="×",EO$110="×"),"×",IF(SUMIFS(OFFSET(データ_研究棟施設!$M$5:$M$1048576,0,ROUND(EO$8*24,1)),データ_研究棟施設!$J$5:$J$1048576,OFFSET($G$9,ROW()-ROW($N$9),EO$6-$D$4))&gt;=50,IF(SUMIFS(OFFSET(データ_研究棟施設!$M$5:$M$1048576,0,ROUND(EO$8*24,1)),データ_研究棟施設!$J$5:$J$1048576,OFFSET($G$9,ROW()-ROW($N$9),EO$6-$D$4))&gt;=100*$E93,"×","△"),IF(OR(EO$8&lt;9/24,EO$8&gt;=17/24,EO$110="△"),"△","〇")))</f>
        <v>×</v>
      </c>
      <c r="EP93" s="30" t="str">
        <f ca="1">IF(OR(EP$9="×",EP$110="×"),"×",IF(SUMIFS(OFFSET(データ_研究棟施設!$M$5:$M$1048576,0,ROUND(EP$8*24,1)),データ_研究棟施設!$J$5:$J$1048576,OFFSET($G$9,ROW()-ROW($N$9),EP$6-$D$4))&gt;=50,IF(SUMIFS(OFFSET(データ_研究棟施設!$M$5:$M$1048576,0,ROUND(EP$8*24,1)),データ_研究棟施設!$J$5:$J$1048576,OFFSET($G$9,ROW()-ROW($N$9),EP$6-$D$4))&gt;=100*$E93,"×","△"),IF(OR(EP$8&lt;9/24,EP$8&gt;=17/24,EP$110="△"),"△","〇")))</f>
        <v>×</v>
      </c>
      <c r="EQ93" s="29" t="str">
        <f ca="1">IF(OR(EQ$9="×",EQ$110="×"),"×",IF(SUMIFS(OFFSET(データ_研究棟施設!$M$5:$M$1048576,0,ROUND(EQ$8*24,1)),データ_研究棟施設!$J$5:$J$1048576,OFFSET($G$9,ROW()-ROW($N$9),EQ$6-$D$4))&gt;=50,IF(SUMIFS(OFFSET(データ_研究棟施設!$M$5:$M$1048576,0,ROUND(EQ$8*24,1)),データ_研究棟施設!$J$5:$J$1048576,OFFSET($G$9,ROW()-ROW($N$9),EQ$6-$D$4))&gt;=100*$E93,"×","△"),IF(OR(EQ$8&lt;9/24,EQ$8&gt;=17/24,EQ$110="△"),"△","〇")))</f>
        <v>×</v>
      </c>
      <c r="ER93" s="29" t="str">
        <f ca="1">IF(OR(ER$9="×",ER$110="×"),"×",IF(SUMIFS(OFFSET(データ_研究棟施設!$M$5:$M$1048576,0,ROUND(ER$8*24,1)),データ_研究棟施設!$J$5:$J$1048576,OFFSET($G$9,ROW()-ROW($N$9),ER$6-$D$4))&gt;=50,IF(SUMIFS(OFFSET(データ_研究棟施設!$M$5:$M$1048576,0,ROUND(ER$8*24,1)),データ_研究棟施設!$J$5:$J$1048576,OFFSET($G$9,ROW()-ROW($N$9),ER$6-$D$4))&gt;=100*$E93,"×","△"),IF(OR(ER$8&lt;9/24,ER$8&gt;=17/24,ER$110="△"),"△","〇")))</f>
        <v>×</v>
      </c>
      <c r="ES93" s="29" t="str">
        <f ca="1">IF(OR(ES$9="×",ES$110="×"),"×",IF(SUMIFS(OFFSET(データ_研究棟施設!$M$5:$M$1048576,0,ROUND(ES$8*24,1)),データ_研究棟施設!$J$5:$J$1048576,OFFSET($G$9,ROW()-ROW($N$9),ES$6-$D$4))&gt;=50,IF(SUMIFS(OFFSET(データ_研究棟施設!$M$5:$M$1048576,0,ROUND(ES$8*24,1)),データ_研究棟施設!$J$5:$J$1048576,OFFSET($G$9,ROW()-ROW($N$9),ES$6-$D$4))&gt;=100*$E93,"×","△"),IF(OR(ES$8&lt;9/24,ES$8&gt;=17/24,ES$110="△"),"△","〇")))</f>
        <v>×</v>
      </c>
      <c r="ET93" s="29" t="str">
        <f ca="1">IF(OR(ET$9="×",ET$110="×"),"×",IF(SUMIFS(OFFSET(データ_研究棟施設!$M$5:$M$1048576,0,ROUND(ET$8*24,1)),データ_研究棟施設!$J$5:$J$1048576,OFFSET($G$9,ROW()-ROW($N$9),ET$6-$D$4))&gt;=50,IF(SUMIFS(OFFSET(データ_研究棟施設!$M$5:$M$1048576,0,ROUND(ET$8*24,1)),データ_研究棟施設!$J$5:$J$1048576,OFFSET($G$9,ROW()-ROW($N$9),ET$6-$D$4))&gt;=100*$E93,"×","△"),IF(OR(ET$8&lt;9/24,ET$8&gt;=17/24,ET$110="△"),"△","〇")))</f>
        <v>×</v>
      </c>
      <c r="EU93" s="28" t="str">
        <f ca="1">IF(OR(EU$9="×",EU$110="×"),"×",IF(SUMIFS(OFFSET(データ_研究棟施設!$M$5:$M$1048576,0,ROUND(EU$8*24,1)),データ_研究棟施設!$J$5:$J$1048576,OFFSET($G$9,ROW()-ROW($N$9),EU$6-$D$4))&gt;=50,IF(SUMIFS(OFFSET(データ_研究棟施設!$M$5:$M$1048576,0,ROUND(EU$8*24,1)),データ_研究棟施設!$J$5:$J$1048576,OFFSET($G$9,ROW()-ROW($N$9),EU$6-$D$4))&gt;=100*$E93,"×","△"),IF(OR(EU$8&lt;9/24,EU$8&gt;=17/24,EU$110="△"),"△","〇")))</f>
        <v>×</v>
      </c>
      <c r="EV93" s="29" t="str">
        <f ca="1">IF(OR(EV$9="×",EV$110="×"),"×",IF(SUMIFS(OFFSET(データ_研究棟施設!$M$5:$M$1048576,0,ROUND(EV$8*24,1)),データ_研究棟施設!$J$5:$J$1048576,OFFSET($G$9,ROW()-ROW($N$9),EV$6-$D$4))&gt;=50,IF(SUMIFS(OFFSET(データ_研究棟施設!$M$5:$M$1048576,0,ROUND(EV$8*24,1)),データ_研究棟施設!$J$5:$J$1048576,OFFSET($G$9,ROW()-ROW($N$9),EV$6-$D$4))&gt;=100*$E93,"×","△"),IF(OR(EV$8&lt;9/24,EV$8&gt;=17/24,EV$110="△"),"△","〇")))</f>
        <v>×</v>
      </c>
      <c r="EW93" s="29" t="str">
        <f ca="1">IF(OR(EW$9="×",EW$110="×"),"×",IF(SUMIFS(OFFSET(データ_研究棟施設!$M$5:$M$1048576,0,ROUND(EW$8*24,1)),データ_研究棟施設!$J$5:$J$1048576,OFFSET($G$9,ROW()-ROW($N$9),EW$6-$D$4))&gt;=50,IF(SUMIFS(OFFSET(データ_研究棟施設!$M$5:$M$1048576,0,ROUND(EW$8*24,1)),データ_研究棟施設!$J$5:$J$1048576,OFFSET($G$9,ROW()-ROW($N$9),EW$6-$D$4))&gt;=100*$E93,"×","△"),IF(OR(EW$8&lt;9/24,EW$8&gt;=17/24,EW$110="△"),"△","〇")))</f>
        <v>×</v>
      </c>
      <c r="EX93" s="30" t="str">
        <f ca="1">IF(OR(EX$9="×",EX$110="×"),"×",IF(SUMIFS(OFFSET(データ_研究棟施設!$M$5:$M$1048576,0,ROUND(EX$8*24,1)),データ_研究棟施設!$J$5:$J$1048576,OFFSET($G$9,ROW()-ROW($N$9),EX$6-$D$4))&gt;=50,IF(SUMIFS(OFFSET(データ_研究棟施設!$M$5:$M$1048576,0,ROUND(EX$8*24,1)),データ_研究棟施設!$J$5:$J$1048576,OFFSET($G$9,ROW()-ROW($N$9),EX$6-$D$4))&gt;=100*$E93,"×","△"),IF(OR(EX$8&lt;9/24,EX$8&gt;=17/24,EX$110="△"),"△","〇")))</f>
        <v>×</v>
      </c>
      <c r="EY93" s="29" t="str">
        <f ca="1">IF(OR(EY$9="×",EY$110="×"),"×",IF(SUMIFS(OFFSET(データ_研究棟施設!$M$5:$M$1048576,0,ROUND(EY$8*24,1)),データ_研究棟施設!$J$5:$J$1048576,OFFSET($G$9,ROW()-ROW($N$9),EY$6-$D$4))&gt;=50,IF(SUMIFS(OFFSET(データ_研究棟施設!$M$5:$M$1048576,0,ROUND(EY$8*24,1)),データ_研究棟施設!$J$5:$J$1048576,OFFSET($G$9,ROW()-ROW($N$9),EY$6-$D$4))&gt;=100*$E93,"×","△"),IF(OR(EY$8&lt;9/24,EY$8&gt;=17/24,EY$110="△"),"△","〇")))</f>
        <v>×</v>
      </c>
      <c r="EZ93" s="29" t="str">
        <f ca="1">IF(OR(EZ$9="×",EZ$110="×"),"×",IF(SUMIFS(OFFSET(データ_研究棟施設!$M$5:$M$1048576,0,ROUND(EZ$8*24,1)),データ_研究棟施設!$J$5:$J$1048576,OFFSET($G$9,ROW()-ROW($N$9),EZ$6-$D$4))&gt;=50,IF(SUMIFS(OFFSET(データ_研究棟施設!$M$5:$M$1048576,0,ROUND(EZ$8*24,1)),データ_研究棟施設!$J$5:$J$1048576,OFFSET($G$9,ROW()-ROW($N$9),EZ$6-$D$4))&gt;=100*$E93,"×","△"),IF(OR(EZ$8&lt;9/24,EZ$8&gt;=17/24,EZ$110="△"),"△","〇")))</f>
        <v>×</v>
      </c>
      <c r="FA93" s="37" t="str">
        <f ca="1">IF(OR(FA$9="×",FA$110="×"),"×",IF(SUMIFS(OFFSET(データ_研究棟施設!$M$5:$M$1048576,0,ROUND(FA$8*24,1)),データ_研究棟施設!$J$5:$J$1048576,OFFSET($G$9,ROW()-ROW($N$9),FA$6-$D$4))&gt;=50,IF(SUMIFS(OFFSET(データ_研究棟施設!$M$5:$M$1048576,0,ROUND(FA$8*24,1)),データ_研究棟施設!$J$5:$J$1048576,OFFSET($G$9,ROW()-ROW($N$9),FA$6-$D$4))&gt;=100*$E93,"×","△"),IF(OR(FA$8&lt;9/24,FA$8&gt;=17/24,FA$110="△"),"△","〇")))</f>
        <v>×</v>
      </c>
      <c r="FB93" s="36" t="str">
        <f ca="1">IF(OR(FB$9="×",FB$110="×"),"×",IF(SUMIFS(OFFSET(データ_研究棟施設!$M$5:$M$1048576,0,ROUND(FB$8*24,1)),データ_研究棟施設!$J$5:$J$1048576,OFFSET($G$9,ROW()-ROW($N$9),FB$6-$D$4))&gt;=50,IF(SUMIFS(OFFSET(データ_研究棟施設!$M$5:$M$1048576,0,ROUND(FB$8*24,1)),データ_研究棟施設!$J$5:$J$1048576,OFFSET($G$9,ROW()-ROW($N$9),FB$6-$D$4))&gt;=100*$E93,"×","△"),IF(OR(FB$8&lt;9/24,FB$8&gt;=17/24,FB$110="△"),"△","〇")))</f>
        <v>×</v>
      </c>
      <c r="FC93" s="29" t="str">
        <f ca="1">IF(OR(FC$9="×",FC$110="×"),"×",IF(SUMIFS(OFFSET(データ_研究棟施設!$M$5:$M$1048576,0,ROUND(FC$8*24,1)),データ_研究棟施設!$J$5:$J$1048576,OFFSET($G$9,ROW()-ROW($N$9),FC$6-$D$4))&gt;=50,IF(SUMIFS(OFFSET(データ_研究棟施設!$M$5:$M$1048576,0,ROUND(FC$8*24,1)),データ_研究棟施設!$J$5:$J$1048576,OFFSET($G$9,ROW()-ROW($N$9),FC$6-$D$4))&gt;=100*$E93,"×","△"),IF(OR(FC$8&lt;9/24,FC$8&gt;=17/24,FC$110="△"),"△","〇")))</f>
        <v>×</v>
      </c>
      <c r="FD93" s="29" t="str">
        <f ca="1">IF(OR(FD$9="×",FD$110="×"),"×",IF(SUMIFS(OFFSET(データ_研究棟施設!$M$5:$M$1048576,0,ROUND(FD$8*24,1)),データ_研究棟施設!$J$5:$J$1048576,OFFSET($G$9,ROW()-ROW($N$9),FD$6-$D$4))&gt;=50,IF(SUMIFS(OFFSET(データ_研究棟施設!$M$5:$M$1048576,0,ROUND(FD$8*24,1)),データ_研究棟施設!$J$5:$J$1048576,OFFSET($G$9,ROW()-ROW($N$9),FD$6-$D$4))&gt;=100*$E93,"×","△"),IF(OR(FD$8&lt;9/24,FD$8&gt;=17/24,FD$110="△"),"△","〇")))</f>
        <v>×</v>
      </c>
      <c r="FE93" s="29" t="str">
        <f ca="1">IF(OR(FE$9="×",FE$110="×"),"×",IF(SUMIFS(OFFSET(データ_研究棟施設!$M$5:$M$1048576,0,ROUND(FE$8*24,1)),データ_研究棟施設!$J$5:$J$1048576,OFFSET($G$9,ROW()-ROW($N$9),FE$6-$D$4))&gt;=50,IF(SUMIFS(OFFSET(データ_研究棟施設!$M$5:$M$1048576,0,ROUND(FE$8*24,1)),データ_研究棟施設!$J$5:$J$1048576,OFFSET($G$9,ROW()-ROW($N$9),FE$6-$D$4))&gt;=100*$E93,"×","△"),IF(OR(FE$8&lt;9/24,FE$8&gt;=17/24,FE$110="△"),"△","〇")))</f>
        <v>×</v>
      </c>
      <c r="FF93" s="29" t="str">
        <f ca="1">IF(OR(FF$9="×",FF$110="×"),"×",IF(SUMIFS(OFFSET(データ_研究棟施設!$M$5:$M$1048576,0,ROUND(FF$8*24,1)),データ_研究棟施設!$J$5:$J$1048576,OFFSET($G$9,ROW()-ROW($N$9),FF$6-$D$4))&gt;=50,IF(SUMIFS(OFFSET(データ_研究棟施設!$M$5:$M$1048576,0,ROUND(FF$8*24,1)),データ_研究棟施設!$J$5:$J$1048576,OFFSET($G$9,ROW()-ROW($N$9),FF$6-$D$4))&gt;=100*$E93,"×","△"),IF(OR(FF$8&lt;9/24,FF$8&gt;=17/24,FF$110="△"),"△","〇")))</f>
        <v>×</v>
      </c>
      <c r="FG93" s="29" t="str">
        <f ca="1">IF(OR(FG$9="×",FG$110="×"),"×",IF(SUMIFS(OFFSET(データ_研究棟施設!$M$5:$M$1048576,0,ROUND(FG$8*24,1)),データ_研究棟施設!$J$5:$J$1048576,OFFSET($G$9,ROW()-ROW($N$9),FG$6-$D$4))&gt;=50,IF(SUMIFS(OFFSET(データ_研究棟施設!$M$5:$M$1048576,0,ROUND(FG$8*24,1)),データ_研究棟施設!$J$5:$J$1048576,OFFSET($G$9,ROW()-ROW($N$9),FG$6-$D$4))&gt;=100*$E93,"×","△"),IF(OR(FG$8&lt;9/24,FG$8&gt;=17/24,FG$110="△"),"△","〇")))</f>
        <v>×</v>
      </c>
      <c r="FH93" s="29" t="str">
        <f ca="1">IF(OR(FH$9="×",FH$110="×"),"×",IF(SUMIFS(OFFSET(データ_研究棟施設!$M$5:$M$1048576,0,ROUND(FH$8*24,1)),データ_研究棟施設!$J$5:$J$1048576,OFFSET($G$9,ROW()-ROW($N$9),FH$6-$D$4))&gt;=50,IF(SUMIFS(OFFSET(データ_研究棟施設!$M$5:$M$1048576,0,ROUND(FH$8*24,1)),データ_研究棟施設!$J$5:$J$1048576,OFFSET($G$9,ROW()-ROW($N$9),FH$6-$D$4))&gt;=100*$E93,"×","△"),IF(OR(FH$8&lt;9/24,FH$8&gt;=17/24,FH$110="△"),"△","〇")))</f>
        <v>×</v>
      </c>
      <c r="FI93" s="29" t="str">
        <f ca="1">IF(OR(FI$9="×",FI$110="×"),"×",IF(SUMIFS(OFFSET(データ_研究棟施設!$M$5:$M$1048576,0,ROUND(FI$8*24,1)),データ_研究棟施設!$J$5:$J$1048576,OFFSET($G$9,ROW()-ROW($N$9),FI$6-$D$4))&gt;=50,IF(SUMIFS(OFFSET(データ_研究棟施設!$M$5:$M$1048576,0,ROUND(FI$8*24,1)),データ_研究棟施設!$J$5:$J$1048576,OFFSET($G$9,ROW()-ROW($N$9),FI$6-$D$4))&gt;=100*$E93,"×","△"),IF(OR(FI$8&lt;9/24,FI$8&gt;=17/24,FI$110="△"),"△","〇")))</f>
        <v>×</v>
      </c>
      <c r="FJ93" s="29" t="str">
        <f ca="1">IF(OR(FJ$9="×",FJ$110="×"),"×",IF(SUMIFS(OFFSET(データ_研究棟施設!$M$5:$M$1048576,0,ROUND(FJ$8*24,1)),データ_研究棟施設!$J$5:$J$1048576,OFFSET($G$9,ROW()-ROW($N$9),FJ$6-$D$4))&gt;=50,IF(SUMIFS(OFFSET(データ_研究棟施設!$M$5:$M$1048576,0,ROUND(FJ$8*24,1)),データ_研究棟施設!$J$5:$J$1048576,OFFSET($G$9,ROW()-ROW($N$9),FJ$6-$D$4))&gt;=100*$E93,"×","△"),IF(OR(FJ$8&lt;9/24,FJ$8&gt;=17/24,FJ$110="△"),"△","〇")))</f>
        <v>×</v>
      </c>
      <c r="FK93" s="28" t="str">
        <f ca="1">IF(OR(FK$9="×",FK$110="×"),"×",IF(SUMIFS(OFFSET(データ_研究棟施設!$M$5:$M$1048576,0,ROUND(FK$8*24,1)),データ_研究棟施設!$J$5:$J$1048576,OFFSET($G$9,ROW()-ROW($N$9),FK$6-$D$4))&gt;=50,IF(SUMIFS(OFFSET(データ_研究棟施設!$M$5:$M$1048576,0,ROUND(FK$8*24,1)),データ_研究棟施設!$J$5:$J$1048576,OFFSET($G$9,ROW()-ROW($N$9),FK$6-$D$4))&gt;=100*$E93,"×","△"),IF(OR(FK$8&lt;9/24,FK$8&gt;=17/24,FK$110="△"),"△","〇")))</f>
        <v>×</v>
      </c>
      <c r="FL93" s="29" t="str">
        <f ca="1">IF(OR(FL$9="×",FL$110="×"),"×",IF(SUMIFS(OFFSET(データ_研究棟施設!$M$5:$M$1048576,0,ROUND(FL$8*24,1)),データ_研究棟施設!$J$5:$J$1048576,OFFSET($G$9,ROW()-ROW($N$9),FL$6-$D$4))&gt;=50,IF(SUMIFS(OFFSET(データ_研究棟施設!$M$5:$M$1048576,0,ROUND(FL$8*24,1)),データ_研究棟施設!$J$5:$J$1048576,OFFSET($G$9,ROW()-ROW($N$9),FL$6-$D$4))&gt;=100*$E93,"×","△"),IF(OR(FL$8&lt;9/24,FL$8&gt;=17/24,FL$110="△"),"△","〇")))</f>
        <v>×</v>
      </c>
      <c r="FM93" s="29" t="str">
        <f ca="1">IF(OR(FM$9="×",FM$110="×"),"×",IF(SUMIFS(OFFSET(データ_研究棟施設!$M$5:$M$1048576,0,ROUND(FM$8*24,1)),データ_研究棟施設!$J$5:$J$1048576,OFFSET($G$9,ROW()-ROW($N$9),FM$6-$D$4))&gt;=50,IF(SUMIFS(OFFSET(データ_研究棟施設!$M$5:$M$1048576,0,ROUND(FM$8*24,1)),データ_研究棟施設!$J$5:$J$1048576,OFFSET($G$9,ROW()-ROW($N$9),FM$6-$D$4))&gt;=100*$E93,"×","△"),IF(OR(FM$8&lt;9/24,FM$8&gt;=17/24,FM$110="△"),"△","〇")))</f>
        <v>×</v>
      </c>
      <c r="FN93" s="30" t="str">
        <f ca="1">IF(OR(FN$9="×",FN$110="×"),"×",IF(SUMIFS(OFFSET(データ_研究棟施設!$M$5:$M$1048576,0,ROUND(FN$8*24,1)),データ_研究棟施設!$J$5:$J$1048576,OFFSET($G$9,ROW()-ROW($N$9),FN$6-$D$4))&gt;=50,IF(SUMIFS(OFFSET(データ_研究棟施設!$M$5:$M$1048576,0,ROUND(FN$8*24,1)),データ_研究棟施設!$J$5:$J$1048576,OFFSET($G$9,ROW()-ROW($N$9),FN$6-$D$4))&gt;=100*$E93,"×","△"),IF(OR(FN$8&lt;9/24,FN$8&gt;=17/24,FN$110="△"),"△","〇")))</f>
        <v>×</v>
      </c>
      <c r="FO93" s="29" t="str">
        <f ca="1">IF(OR(FO$9="×",FO$110="×"),"×",IF(SUMIFS(OFFSET(データ_研究棟施設!$M$5:$M$1048576,0,ROUND(FO$8*24,1)),データ_研究棟施設!$J$5:$J$1048576,OFFSET($G$9,ROW()-ROW($N$9),FO$6-$D$4))&gt;=50,IF(SUMIFS(OFFSET(データ_研究棟施設!$M$5:$M$1048576,0,ROUND(FO$8*24,1)),データ_研究棟施設!$J$5:$J$1048576,OFFSET($G$9,ROW()-ROW($N$9),FO$6-$D$4))&gt;=100*$E93,"×","△"),IF(OR(FO$8&lt;9/24,FO$8&gt;=17/24,FO$110="△"),"△","〇")))</f>
        <v>×</v>
      </c>
      <c r="FP93" s="29" t="str">
        <f ca="1">IF(OR(FP$9="×",FP$110="×"),"×",IF(SUMIFS(OFFSET(データ_研究棟施設!$M$5:$M$1048576,0,ROUND(FP$8*24,1)),データ_研究棟施設!$J$5:$J$1048576,OFFSET($G$9,ROW()-ROW($N$9),FP$6-$D$4))&gt;=50,IF(SUMIFS(OFFSET(データ_研究棟施設!$M$5:$M$1048576,0,ROUND(FP$8*24,1)),データ_研究棟施設!$J$5:$J$1048576,OFFSET($G$9,ROW()-ROW($N$9),FP$6-$D$4))&gt;=100*$E93,"×","△"),IF(OR(FP$8&lt;9/24,FP$8&gt;=17/24,FP$110="△"),"△","〇")))</f>
        <v>×</v>
      </c>
      <c r="FQ93" s="29" t="str">
        <f ca="1">IF(OR(FQ$9="×",FQ$110="×"),"×",IF(SUMIFS(OFFSET(データ_研究棟施設!$M$5:$M$1048576,0,ROUND(FQ$8*24,1)),データ_研究棟施設!$J$5:$J$1048576,OFFSET($G$9,ROW()-ROW($N$9),FQ$6-$D$4))&gt;=50,IF(SUMIFS(OFFSET(データ_研究棟施設!$M$5:$M$1048576,0,ROUND(FQ$8*24,1)),データ_研究棟施設!$J$5:$J$1048576,OFFSET($G$9,ROW()-ROW($N$9),FQ$6-$D$4))&gt;=100*$E93,"×","△"),IF(OR(FQ$8&lt;9/24,FQ$8&gt;=17/24,FQ$110="△"),"△","〇")))</f>
        <v>×</v>
      </c>
      <c r="FR93" s="29" t="str">
        <f ca="1">IF(OR(FR$9="×",FR$110="×"),"×",IF(SUMIFS(OFFSET(データ_研究棟施設!$M$5:$M$1048576,0,ROUND(FR$8*24,1)),データ_研究棟施設!$J$5:$J$1048576,OFFSET($G$9,ROW()-ROW($N$9),FR$6-$D$4))&gt;=50,IF(SUMIFS(OFFSET(データ_研究棟施設!$M$5:$M$1048576,0,ROUND(FR$8*24,1)),データ_研究棟施設!$J$5:$J$1048576,OFFSET($G$9,ROW()-ROW($N$9),FR$6-$D$4))&gt;=100*$E93,"×","△"),IF(OR(FR$8&lt;9/24,FR$8&gt;=17/24,FR$110="△"),"△","〇")))</f>
        <v>×</v>
      </c>
      <c r="FS93" s="28" t="str">
        <f ca="1">IF(OR(FS$9="×",FS$110="×"),"×",IF(SUMIFS(OFFSET(データ_研究棟施設!$M$5:$M$1048576,0,ROUND(FS$8*24,1)),データ_研究棟施設!$J$5:$J$1048576,OFFSET($G$9,ROW()-ROW($N$9),FS$6-$D$4))&gt;=50,IF(SUMIFS(OFFSET(データ_研究棟施設!$M$5:$M$1048576,0,ROUND(FS$8*24,1)),データ_研究棟施設!$J$5:$J$1048576,OFFSET($G$9,ROW()-ROW($N$9),FS$6-$D$4))&gt;=100*$E93,"×","△"),IF(OR(FS$8&lt;9/24,FS$8&gt;=17/24,FS$110="△"),"△","〇")))</f>
        <v>×</v>
      </c>
      <c r="FT93" s="29" t="str">
        <f ca="1">IF(OR(FT$9="×",FT$110="×"),"×",IF(SUMIFS(OFFSET(データ_研究棟施設!$M$5:$M$1048576,0,ROUND(FT$8*24,1)),データ_研究棟施設!$J$5:$J$1048576,OFFSET($G$9,ROW()-ROW($N$9),FT$6-$D$4))&gt;=50,IF(SUMIFS(OFFSET(データ_研究棟施設!$M$5:$M$1048576,0,ROUND(FT$8*24,1)),データ_研究棟施設!$J$5:$J$1048576,OFFSET($G$9,ROW()-ROW($N$9),FT$6-$D$4))&gt;=100*$E93,"×","△"),IF(OR(FT$8&lt;9/24,FT$8&gt;=17/24,FT$110="△"),"△","〇")))</f>
        <v>×</v>
      </c>
      <c r="FU93" s="29" t="str">
        <f ca="1">IF(OR(FU$9="×",FU$110="×"),"×",IF(SUMIFS(OFFSET(データ_研究棟施設!$M$5:$M$1048576,0,ROUND(FU$8*24,1)),データ_研究棟施設!$J$5:$J$1048576,OFFSET($G$9,ROW()-ROW($N$9),FU$6-$D$4))&gt;=50,IF(SUMIFS(OFFSET(データ_研究棟施設!$M$5:$M$1048576,0,ROUND(FU$8*24,1)),データ_研究棟施設!$J$5:$J$1048576,OFFSET($G$9,ROW()-ROW($N$9),FU$6-$D$4))&gt;=100*$E93,"×","△"),IF(OR(FU$8&lt;9/24,FU$8&gt;=17/24,FU$110="△"),"△","〇")))</f>
        <v>×</v>
      </c>
      <c r="FV93" s="30" t="str">
        <f ca="1">IF(OR(FV$9="×",FV$110="×"),"×",IF(SUMIFS(OFFSET(データ_研究棟施設!$M$5:$M$1048576,0,ROUND(FV$8*24,1)),データ_研究棟施設!$J$5:$J$1048576,OFFSET($G$9,ROW()-ROW($N$9),FV$6-$D$4))&gt;=50,IF(SUMIFS(OFFSET(データ_研究棟施設!$M$5:$M$1048576,0,ROUND(FV$8*24,1)),データ_研究棟施設!$J$5:$J$1048576,OFFSET($G$9,ROW()-ROW($N$9),FV$6-$D$4))&gt;=100*$E93,"×","△"),IF(OR(FV$8&lt;9/24,FV$8&gt;=17/24,FV$110="△"),"△","〇")))</f>
        <v>×</v>
      </c>
      <c r="FW93" s="29" t="str">
        <f ca="1">IF(OR(FW$9="×",FW$110="×"),"×",IF(SUMIFS(OFFSET(データ_研究棟施設!$M$5:$M$1048576,0,ROUND(FW$8*24,1)),データ_研究棟施設!$J$5:$J$1048576,OFFSET($G$9,ROW()-ROW($N$9),FW$6-$D$4))&gt;=50,IF(SUMIFS(OFFSET(データ_研究棟施設!$M$5:$M$1048576,0,ROUND(FW$8*24,1)),データ_研究棟施設!$J$5:$J$1048576,OFFSET($G$9,ROW()-ROW($N$9),FW$6-$D$4))&gt;=100*$E93,"×","△"),IF(OR(FW$8&lt;9/24,FW$8&gt;=17/24,FW$110="△"),"△","〇")))</f>
        <v>×</v>
      </c>
      <c r="FX93" s="29" t="str">
        <f ca="1">IF(OR(FX$9="×",FX$110="×"),"×",IF(SUMIFS(OFFSET(データ_研究棟施設!$M$5:$M$1048576,0,ROUND(FX$8*24,1)),データ_研究棟施設!$J$5:$J$1048576,OFFSET($G$9,ROW()-ROW($N$9),FX$6-$D$4))&gt;=50,IF(SUMIFS(OFFSET(データ_研究棟施設!$M$5:$M$1048576,0,ROUND(FX$8*24,1)),データ_研究棟施設!$J$5:$J$1048576,OFFSET($G$9,ROW()-ROW($N$9),FX$6-$D$4))&gt;=100*$E93,"×","△"),IF(OR(FX$8&lt;9/24,FX$8&gt;=17/24,FX$110="△"),"△","〇")))</f>
        <v>×</v>
      </c>
      <c r="FY93" s="37" t="str">
        <f ca="1">IF(OR(FY$9="×",FY$110="×"),"×",IF(SUMIFS(OFFSET(データ_研究棟施設!$M$5:$M$1048576,0,ROUND(FY$8*24,1)),データ_研究棟施設!$J$5:$J$1048576,OFFSET($G$9,ROW()-ROW($N$9),FY$6-$D$4))&gt;=50,IF(SUMIFS(OFFSET(データ_研究棟施設!$M$5:$M$1048576,0,ROUND(FY$8*24,1)),データ_研究棟施設!$J$5:$J$1048576,OFFSET($G$9,ROW()-ROW($N$9),FY$6-$D$4))&gt;=100*$E93,"×","△"),IF(OR(FY$8&lt;9/24,FY$8&gt;=17/24,FY$110="△"),"△","〇")))</f>
        <v>×</v>
      </c>
    </row>
    <row r="94" spans="1:181">
      <c r="A94" s="17"/>
      <c r="B94" s="81" t="s">
        <v>286</v>
      </c>
      <c r="C94" s="82"/>
      <c r="D94" s="11" t="s">
        <v>260</v>
      </c>
      <c r="E94" s="10" t="str">
        <f>INDEX(施設情報!$D$1:$D$1000,MATCH(D94,施設情報!$C$1:$C$1000,0))</f>
        <v>1</v>
      </c>
      <c r="F94" s="11" t="s">
        <v>275</v>
      </c>
      <c r="G94" s="8" t="str">
        <f t="shared" si="29"/>
        <v>114-46391</v>
      </c>
      <c r="H94" s="10" t="str">
        <f t="shared" si="30"/>
        <v>114-46392</v>
      </c>
      <c r="I94" s="10" t="str">
        <f t="shared" si="31"/>
        <v>114-46393</v>
      </c>
      <c r="J94" s="10" t="str">
        <f t="shared" si="32"/>
        <v>114-46394</v>
      </c>
      <c r="K94" s="10" t="str">
        <f t="shared" si="33"/>
        <v>114-46395</v>
      </c>
      <c r="L94" s="10" t="str">
        <f t="shared" si="34"/>
        <v>114-46396</v>
      </c>
      <c r="M94" s="10" t="str">
        <f t="shared" si="35"/>
        <v>114-46397</v>
      </c>
      <c r="N94" s="36" t="str">
        <f ca="1">IF(OR(N$9="×",N$110="×"),"×",IF(SUMIFS(OFFSET(データ_研究棟施設!$M$5:$M$1048576,0,ROUND(N$8*24,1)),データ_研究棟施設!$J$5:$J$1048576,OFFSET($G$9,ROW()-ROW($N$9),N$6-$D$4))&gt;=50,IF(SUMIFS(OFFSET(データ_研究棟施設!$M$5:$M$1048576,0,ROUND(N$8*24,1)),データ_研究棟施設!$J$5:$J$1048576,OFFSET($G$9,ROW()-ROW($N$9),N$6-$D$4))&gt;=100*$E94,"×","△"),IF(OR(N$8&lt;9/24,N$8&gt;=17/24,N$110="△"),"△","〇")))</f>
        <v>△</v>
      </c>
      <c r="O94" s="29" t="str">
        <f ca="1">IF(OR(O$9="×",O$110="×"),"×",IF(SUMIFS(OFFSET(データ_研究棟施設!$M$5:$M$1048576,0,ROUND(O$8*24,1)),データ_研究棟施設!$J$5:$J$1048576,OFFSET($G$9,ROW()-ROW($N$9),O$6-$D$4))&gt;=50,IF(SUMIFS(OFFSET(データ_研究棟施設!$M$5:$M$1048576,0,ROUND(O$8*24,1)),データ_研究棟施設!$J$5:$J$1048576,OFFSET($G$9,ROW()-ROW($N$9),O$6-$D$4))&gt;=100*$E94,"×","△"),IF(OR(O$8&lt;9/24,O$8&gt;=17/24,O$110="△"),"△","〇")))</f>
        <v>△</v>
      </c>
      <c r="P94" s="29" t="str">
        <f ca="1">IF(OR(P$9="×",P$110="×"),"×",IF(SUMIFS(OFFSET(データ_研究棟施設!$M$5:$M$1048576,0,ROUND(P$8*24,1)),データ_研究棟施設!$J$5:$J$1048576,OFFSET($G$9,ROW()-ROW($N$9),P$6-$D$4))&gt;=50,IF(SUMIFS(OFFSET(データ_研究棟施設!$M$5:$M$1048576,0,ROUND(P$8*24,1)),データ_研究棟施設!$J$5:$J$1048576,OFFSET($G$9,ROW()-ROW($N$9),P$6-$D$4))&gt;=100*$E94,"×","△"),IF(OR(P$8&lt;9/24,P$8&gt;=17/24,P$110="△"),"△","〇")))</f>
        <v>△</v>
      </c>
      <c r="Q94" s="29" t="str">
        <f ca="1">IF(OR(Q$9="×",Q$110="×"),"×",IF(SUMIFS(OFFSET(データ_研究棟施設!$M$5:$M$1048576,0,ROUND(Q$8*24,1)),データ_研究棟施設!$J$5:$J$1048576,OFFSET($G$9,ROW()-ROW($N$9),Q$6-$D$4))&gt;=50,IF(SUMIFS(OFFSET(データ_研究棟施設!$M$5:$M$1048576,0,ROUND(Q$8*24,1)),データ_研究棟施設!$J$5:$J$1048576,OFFSET($G$9,ROW()-ROW($N$9),Q$6-$D$4))&gt;=100*$E94,"×","△"),IF(OR(Q$8&lt;9/24,Q$8&gt;=17/24,Q$110="△"),"△","〇")))</f>
        <v>△</v>
      </c>
      <c r="R94" s="29" t="str">
        <f ca="1">IF(OR(R$9="×",R$110="×"),"×",IF(SUMIFS(OFFSET(データ_研究棟施設!$M$5:$M$1048576,0,ROUND(R$8*24,1)),データ_研究棟施設!$J$5:$J$1048576,OFFSET($G$9,ROW()-ROW($N$9),R$6-$D$4))&gt;=50,IF(SUMIFS(OFFSET(データ_研究棟施設!$M$5:$M$1048576,0,ROUND(R$8*24,1)),データ_研究棟施設!$J$5:$J$1048576,OFFSET($G$9,ROW()-ROW($N$9),R$6-$D$4))&gt;=100*$E94,"×","△"),IF(OR(R$8&lt;9/24,R$8&gt;=17/24,R$110="△"),"△","〇")))</f>
        <v>△</v>
      </c>
      <c r="S94" s="29" t="str">
        <f ca="1">IF(OR(S$9="×",S$110="×"),"×",IF(SUMIFS(OFFSET(データ_研究棟施設!$M$5:$M$1048576,0,ROUND(S$8*24,1)),データ_研究棟施設!$J$5:$J$1048576,OFFSET($G$9,ROW()-ROW($N$9),S$6-$D$4))&gt;=50,IF(SUMIFS(OFFSET(データ_研究棟施設!$M$5:$M$1048576,0,ROUND(S$8*24,1)),データ_研究棟施設!$J$5:$J$1048576,OFFSET($G$9,ROW()-ROW($N$9),S$6-$D$4))&gt;=100*$E94,"×","△"),IF(OR(S$8&lt;9/24,S$8&gt;=17/24,S$110="△"),"△","〇")))</f>
        <v>△</v>
      </c>
      <c r="T94" s="29" t="str">
        <f ca="1">IF(OR(T$9="×",T$110="×"),"×",IF(SUMIFS(OFFSET(データ_研究棟施設!$M$5:$M$1048576,0,ROUND(T$8*24,1)),データ_研究棟施設!$J$5:$J$1048576,OFFSET($G$9,ROW()-ROW($N$9),T$6-$D$4))&gt;=50,IF(SUMIFS(OFFSET(データ_研究棟施設!$M$5:$M$1048576,0,ROUND(T$8*24,1)),データ_研究棟施設!$J$5:$J$1048576,OFFSET($G$9,ROW()-ROW($N$9),T$6-$D$4))&gt;=100*$E94,"×","△"),IF(OR(T$8&lt;9/24,T$8&gt;=17/24,T$110="△"),"△","〇")))</f>
        <v>△</v>
      </c>
      <c r="U94" s="29" t="str">
        <f ca="1">IF(OR(U$9="×",U$110="×"),"×",IF(SUMIFS(OFFSET(データ_研究棟施設!$M$5:$M$1048576,0,ROUND(U$8*24,1)),データ_研究棟施設!$J$5:$J$1048576,OFFSET($G$9,ROW()-ROW($N$9),U$6-$D$4))&gt;=50,IF(SUMIFS(OFFSET(データ_研究棟施設!$M$5:$M$1048576,0,ROUND(U$8*24,1)),データ_研究棟施設!$J$5:$J$1048576,OFFSET($G$9,ROW()-ROW($N$9),U$6-$D$4))&gt;=100*$E94,"×","△"),IF(OR(U$8&lt;9/24,U$8&gt;=17/24,U$110="△"),"△","〇")))</f>
        <v>×</v>
      </c>
      <c r="V94" s="29" t="str">
        <f ca="1">IF(OR(V$9="×",V$110="×"),"×",IF(SUMIFS(OFFSET(データ_研究棟施設!$M$5:$M$1048576,0,ROUND(V$8*24,1)),データ_研究棟施設!$J$5:$J$1048576,OFFSET($G$9,ROW()-ROW($N$9),V$6-$D$4))&gt;=50,IF(SUMIFS(OFFSET(データ_研究棟施設!$M$5:$M$1048576,0,ROUND(V$8*24,1)),データ_研究棟施設!$J$5:$J$1048576,OFFSET($G$9,ROW()-ROW($N$9),V$6-$D$4))&gt;=100*$E94,"×","△"),IF(OR(V$8&lt;9/24,V$8&gt;=17/24,V$110="△"),"△","〇")))</f>
        <v>×</v>
      </c>
      <c r="W94" s="28" t="str">
        <f ca="1">IF(OR(W$9="×",W$110="×"),"×",IF(SUMIFS(OFFSET(データ_研究棟施設!$M$5:$M$1048576,0,ROUND(W$8*24,1)),データ_研究棟施設!$J$5:$J$1048576,OFFSET($G$9,ROW()-ROW($N$9),W$6-$D$4))&gt;=50,IF(SUMIFS(OFFSET(データ_研究棟施設!$M$5:$M$1048576,0,ROUND(W$8*24,1)),データ_研究棟施設!$J$5:$J$1048576,OFFSET($G$9,ROW()-ROW($N$9),W$6-$D$4))&gt;=100*$E94,"×","△"),IF(OR(W$8&lt;9/24,W$8&gt;=17/24,W$110="△"),"△","〇")))</f>
        <v>×</v>
      </c>
      <c r="X94" s="29" t="str">
        <f ca="1">IF(OR(X$9="×",X$110="×"),"×",IF(SUMIFS(OFFSET(データ_研究棟施設!$M$5:$M$1048576,0,ROUND(X$8*24,1)),データ_研究棟施設!$J$5:$J$1048576,OFFSET($G$9,ROW()-ROW($N$9),X$6-$D$4))&gt;=50,IF(SUMIFS(OFFSET(データ_研究棟施設!$M$5:$M$1048576,0,ROUND(X$8*24,1)),データ_研究棟施設!$J$5:$J$1048576,OFFSET($G$9,ROW()-ROW($N$9),X$6-$D$4))&gt;=100*$E94,"×","△"),IF(OR(X$8&lt;9/24,X$8&gt;=17/24,X$110="△"),"△","〇")))</f>
        <v>×</v>
      </c>
      <c r="Y94" s="29" t="str">
        <f ca="1">IF(OR(Y$9="×",Y$110="×"),"×",IF(SUMIFS(OFFSET(データ_研究棟施設!$M$5:$M$1048576,0,ROUND(Y$8*24,1)),データ_研究棟施設!$J$5:$J$1048576,OFFSET($G$9,ROW()-ROW($N$9),Y$6-$D$4))&gt;=50,IF(SUMIFS(OFFSET(データ_研究棟施設!$M$5:$M$1048576,0,ROUND(Y$8*24,1)),データ_研究棟施設!$J$5:$J$1048576,OFFSET($G$9,ROW()-ROW($N$9),Y$6-$D$4))&gt;=100*$E94,"×","△"),IF(OR(Y$8&lt;9/24,Y$8&gt;=17/24,Y$110="△"),"△","〇")))</f>
        <v>×</v>
      </c>
      <c r="Z94" s="30" t="str">
        <f ca="1">IF(OR(Z$9="×",Z$110="×"),"×",IF(SUMIFS(OFFSET(データ_研究棟施設!$M$5:$M$1048576,0,ROUND(Z$8*24,1)),データ_研究棟施設!$J$5:$J$1048576,OFFSET($G$9,ROW()-ROW($N$9),Z$6-$D$4))&gt;=50,IF(SUMIFS(OFFSET(データ_研究棟施設!$M$5:$M$1048576,0,ROUND(Z$8*24,1)),データ_研究棟施設!$J$5:$J$1048576,OFFSET($G$9,ROW()-ROW($N$9),Z$6-$D$4))&gt;=100*$E94,"×","△"),IF(OR(Z$8&lt;9/24,Z$8&gt;=17/24,Z$110="△"),"△","〇")))</f>
        <v>×</v>
      </c>
      <c r="AA94" s="29" t="str">
        <f ca="1">IF(OR(AA$9="×",AA$110="×"),"×",IF(SUMIFS(OFFSET(データ_研究棟施設!$M$5:$M$1048576,0,ROUND(AA$8*24,1)),データ_研究棟施設!$J$5:$J$1048576,OFFSET($G$9,ROW()-ROW($N$9),AA$6-$D$4))&gt;=50,IF(SUMIFS(OFFSET(データ_研究棟施設!$M$5:$M$1048576,0,ROUND(AA$8*24,1)),データ_研究棟施設!$J$5:$J$1048576,OFFSET($G$9,ROW()-ROW($N$9),AA$6-$D$4))&gt;=100*$E94,"×","△"),IF(OR(AA$8&lt;9/24,AA$8&gt;=17/24,AA$110="△"),"△","〇")))</f>
        <v>×</v>
      </c>
      <c r="AB94" s="29" t="str">
        <f ca="1">IF(OR(AB$9="×",AB$110="×"),"×",IF(SUMIFS(OFFSET(データ_研究棟施設!$M$5:$M$1048576,0,ROUND(AB$8*24,1)),データ_研究棟施設!$J$5:$J$1048576,OFFSET($G$9,ROW()-ROW($N$9),AB$6-$D$4))&gt;=50,IF(SUMIFS(OFFSET(データ_研究棟施設!$M$5:$M$1048576,0,ROUND(AB$8*24,1)),データ_研究棟施設!$J$5:$J$1048576,OFFSET($G$9,ROW()-ROW($N$9),AB$6-$D$4))&gt;=100*$E94,"×","△"),IF(OR(AB$8&lt;9/24,AB$8&gt;=17/24,AB$110="△"),"△","〇")))</f>
        <v>×</v>
      </c>
      <c r="AC94" s="29" t="str">
        <f ca="1">IF(OR(AC$9="×",AC$110="×"),"×",IF(SUMIFS(OFFSET(データ_研究棟施設!$M$5:$M$1048576,0,ROUND(AC$8*24,1)),データ_研究棟施設!$J$5:$J$1048576,OFFSET($G$9,ROW()-ROW($N$9),AC$6-$D$4))&gt;=50,IF(SUMIFS(OFFSET(データ_研究棟施設!$M$5:$M$1048576,0,ROUND(AC$8*24,1)),データ_研究棟施設!$J$5:$J$1048576,OFFSET($G$9,ROW()-ROW($N$9),AC$6-$D$4))&gt;=100*$E94,"×","△"),IF(OR(AC$8&lt;9/24,AC$8&gt;=17/24,AC$110="△"),"△","〇")))</f>
        <v>×</v>
      </c>
      <c r="AD94" s="29" t="str">
        <f ca="1">IF(OR(AD$9="×",AD$110="×"),"×",IF(SUMIFS(OFFSET(データ_研究棟施設!$M$5:$M$1048576,0,ROUND(AD$8*24,1)),データ_研究棟施設!$J$5:$J$1048576,OFFSET($G$9,ROW()-ROW($N$9),AD$6-$D$4))&gt;=50,IF(SUMIFS(OFFSET(データ_研究棟施設!$M$5:$M$1048576,0,ROUND(AD$8*24,1)),データ_研究棟施設!$J$5:$J$1048576,OFFSET($G$9,ROW()-ROW($N$9),AD$6-$D$4))&gt;=100*$E94,"×","△"),IF(OR(AD$8&lt;9/24,AD$8&gt;=17/24,AD$110="△"),"△","〇")))</f>
        <v>×</v>
      </c>
      <c r="AE94" s="28" t="str">
        <f ca="1">IF(OR(AE$9="×",AE$110="×"),"×",IF(SUMIFS(OFFSET(データ_研究棟施設!$M$5:$M$1048576,0,ROUND(AE$8*24,1)),データ_研究棟施設!$J$5:$J$1048576,OFFSET($G$9,ROW()-ROW($N$9),AE$6-$D$4))&gt;=50,IF(SUMIFS(OFFSET(データ_研究棟施設!$M$5:$M$1048576,0,ROUND(AE$8*24,1)),データ_研究棟施設!$J$5:$J$1048576,OFFSET($G$9,ROW()-ROW($N$9),AE$6-$D$4))&gt;=100*$E94,"×","△"),IF(OR(AE$8&lt;9/24,AE$8&gt;=17/24,AE$110="△"),"△","〇")))</f>
        <v>×</v>
      </c>
      <c r="AF94" s="29" t="str">
        <f ca="1">IF(OR(AF$9="×",AF$110="×"),"×",IF(SUMIFS(OFFSET(データ_研究棟施設!$M$5:$M$1048576,0,ROUND(AF$8*24,1)),データ_研究棟施設!$J$5:$J$1048576,OFFSET($G$9,ROW()-ROW($N$9),AF$6-$D$4))&gt;=50,IF(SUMIFS(OFFSET(データ_研究棟施設!$M$5:$M$1048576,0,ROUND(AF$8*24,1)),データ_研究棟施設!$J$5:$J$1048576,OFFSET($G$9,ROW()-ROW($N$9),AF$6-$D$4))&gt;=100*$E94,"×","△"),IF(OR(AF$8&lt;9/24,AF$8&gt;=17/24,AF$110="△"),"△","〇")))</f>
        <v>×</v>
      </c>
      <c r="AG94" s="29" t="str">
        <f ca="1">IF(OR(AG$9="×",AG$110="×"),"×",IF(SUMIFS(OFFSET(データ_研究棟施設!$M$5:$M$1048576,0,ROUND(AG$8*24,1)),データ_研究棟施設!$J$5:$J$1048576,OFFSET($G$9,ROW()-ROW($N$9),AG$6-$D$4))&gt;=50,IF(SUMIFS(OFFSET(データ_研究棟施設!$M$5:$M$1048576,0,ROUND(AG$8*24,1)),データ_研究棟施設!$J$5:$J$1048576,OFFSET($G$9,ROW()-ROW($N$9),AG$6-$D$4))&gt;=100*$E94,"×","△"),IF(OR(AG$8&lt;9/24,AG$8&gt;=17/24,AG$110="△"),"△","〇")))</f>
        <v>×</v>
      </c>
      <c r="AH94" s="30" t="str">
        <f ca="1">IF(OR(AH$9="×",AH$110="×"),"×",IF(SUMIFS(OFFSET(データ_研究棟施設!$M$5:$M$1048576,0,ROUND(AH$8*24,1)),データ_研究棟施設!$J$5:$J$1048576,OFFSET($G$9,ROW()-ROW($N$9),AH$6-$D$4))&gt;=50,IF(SUMIFS(OFFSET(データ_研究棟施設!$M$5:$M$1048576,0,ROUND(AH$8*24,1)),データ_研究棟施設!$J$5:$J$1048576,OFFSET($G$9,ROW()-ROW($N$9),AH$6-$D$4))&gt;=100*$E94,"×","△"),IF(OR(AH$8&lt;9/24,AH$8&gt;=17/24,AH$110="△"),"△","〇")))</f>
        <v>×</v>
      </c>
      <c r="AI94" s="29" t="str">
        <f ca="1">IF(OR(AI$9="×",AI$110="×"),"×",IF(SUMIFS(OFFSET(データ_研究棟施設!$M$5:$M$1048576,0,ROUND(AI$8*24,1)),データ_研究棟施設!$J$5:$J$1048576,OFFSET($G$9,ROW()-ROW($N$9),AI$6-$D$4))&gt;=50,IF(SUMIFS(OFFSET(データ_研究棟施設!$M$5:$M$1048576,0,ROUND(AI$8*24,1)),データ_研究棟施設!$J$5:$J$1048576,OFFSET($G$9,ROW()-ROW($N$9),AI$6-$D$4))&gt;=100*$E94,"×","△"),IF(OR(AI$8&lt;9/24,AI$8&gt;=17/24,AI$110="△"),"△","〇")))</f>
        <v>△</v>
      </c>
      <c r="AJ94" s="29" t="str">
        <f ca="1">IF(OR(AJ$9="×",AJ$110="×"),"×",IF(SUMIFS(OFFSET(データ_研究棟施設!$M$5:$M$1048576,0,ROUND(AJ$8*24,1)),データ_研究棟施設!$J$5:$J$1048576,OFFSET($G$9,ROW()-ROW($N$9),AJ$6-$D$4))&gt;=50,IF(SUMIFS(OFFSET(データ_研究棟施設!$M$5:$M$1048576,0,ROUND(AJ$8*24,1)),データ_研究棟施設!$J$5:$J$1048576,OFFSET($G$9,ROW()-ROW($N$9),AJ$6-$D$4))&gt;=100*$E94,"×","△"),IF(OR(AJ$8&lt;9/24,AJ$8&gt;=17/24,AJ$110="△"),"△","〇")))</f>
        <v>△</v>
      </c>
      <c r="AK94" s="37" t="str">
        <f ca="1">IF(OR(AK$9="×",AK$110="×"),"×",IF(SUMIFS(OFFSET(データ_研究棟施設!$M$5:$M$1048576,0,ROUND(AK$8*24,1)),データ_研究棟施設!$J$5:$J$1048576,OFFSET($G$9,ROW()-ROW($N$9),AK$6-$D$4))&gt;=50,IF(SUMIFS(OFFSET(データ_研究棟施設!$M$5:$M$1048576,0,ROUND(AK$8*24,1)),データ_研究棟施設!$J$5:$J$1048576,OFFSET($G$9,ROW()-ROW($N$9),AK$6-$D$4))&gt;=100*$E94,"×","△"),IF(OR(AK$8&lt;9/24,AK$8&gt;=17/24,AK$110="△"),"△","〇")))</f>
        <v>△</v>
      </c>
      <c r="AL94" s="36" t="str">
        <f ca="1">IF(OR(AL$9="×",AL$110="×"),"×",IF(SUMIFS(OFFSET(データ_研究棟施設!$M$5:$M$1048576,0,ROUND(AL$8*24,1)),データ_研究棟施設!$J$5:$J$1048576,OFFSET($G$9,ROW()-ROW($N$9),AL$6-$D$4))&gt;=50,IF(SUMIFS(OFFSET(データ_研究棟施設!$M$5:$M$1048576,0,ROUND(AL$8*24,1)),データ_研究棟施設!$J$5:$J$1048576,OFFSET($G$9,ROW()-ROW($N$9),AL$6-$D$4))&gt;=100*$E94,"×","△"),IF(OR(AL$8&lt;9/24,AL$8&gt;=17/24,AL$110="△"),"△","〇")))</f>
        <v>△</v>
      </c>
      <c r="AM94" s="29" t="str">
        <f ca="1">IF(OR(AM$9="×",AM$110="×"),"×",IF(SUMIFS(OFFSET(データ_研究棟施設!$M$5:$M$1048576,0,ROUND(AM$8*24,1)),データ_研究棟施設!$J$5:$J$1048576,OFFSET($G$9,ROW()-ROW($N$9),AM$6-$D$4))&gt;=50,IF(SUMIFS(OFFSET(データ_研究棟施設!$M$5:$M$1048576,0,ROUND(AM$8*24,1)),データ_研究棟施設!$J$5:$J$1048576,OFFSET($G$9,ROW()-ROW($N$9),AM$6-$D$4))&gt;=100*$E94,"×","△"),IF(OR(AM$8&lt;9/24,AM$8&gt;=17/24,AM$110="△"),"△","〇")))</f>
        <v>△</v>
      </c>
      <c r="AN94" s="29" t="str">
        <f ca="1">IF(OR(AN$9="×",AN$110="×"),"×",IF(SUMIFS(OFFSET(データ_研究棟施設!$M$5:$M$1048576,0,ROUND(AN$8*24,1)),データ_研究棟施設!$J$5:$J$1048576,OFFSET($G$9,ROW()-ROW($N$9),AN$6-$D$4))&gt;=50,IF(SUMIFS(OFFSET(データ_研究棟施設!$M$5:$M$1048576,0,ROUND(AN$8*24,1)),データ_研究棟施設!$J$5:$J$1048576,OFFSET($G$9,ROW()-ROW($N$9),AN$6-$D$4))&gt;=100*$E94,"×","△"),IF(OR(AN$8&lt;9/24,AN$8&gt;=17/24,AN$110="△"),"△","〇")))</f>
        <v>△</v>
      </c>
      <c r="AO94" s="29" t="str">
        <f ca="1">IF(OR(AO$9="×",AO$110="×"),"×",IF(SUMIFS(OFFSET(データ_研究棟施設!$M$5:$M$1048576,0,ROUND(AO$8*24,1)),データ_研究棟施設!$J$5:$J$1048576,OFFSET($G$9,ROW()-ROW($N$9),AO$6-$D$4))&gt;=50,IF(SUMIFS(OFFSET(データ_研究棟施設!$M$5:$M$1048576,0,ROUND(AO$8*24,1)),データ_研究棟施設!$J$5:$J$1048576,OFFSET($G$9,ROW()-ROW($N$9),AO$6-$D$4))&gt;=100*$E94,"×","△"),IF(OR(AO$8&lt;9/24,AO$8&gt;=17/24,AO$110="△"),"△","〇")))</f>
        <v>△</v>
      </c>
      <c r="AP94" s="29" t="str">
        <f ca="1">IF(OR(AP$9="×",AP$110="×"),"×",IF(SUMIFS(OFFSET(データ_研究棟施設!$M$5:$M$1048576,0,ROUND(AP$8*24,1)),データ_研究棟施設!$J$5:$J$1048576,OFFSET($G$9,ROW()-ROW($N$9),AP$6-$D$4))&gt;=50,IF(SUMIFS(OFFSET(データ_研究棟施設!$M$5:$M$1048576,0,ROUND(AP$8*24,1)),データ_研究棟施設!$J$5:$J$1048576,OFFSET($G$9,ROW()-ROW($N$9),AP$6-$D$4))&gt;=100*$E94,"×","△"),IF(OR(AP$8&lt;9/24,AP$8&gt;=17/24,AP$110="△"),"△","〇")))</f>
        <v>△</v>
      </c>
      <c r="AQ94" s="29" t="str">
        <f ca="1">IF(OR(AQ$9="×",AQ$110="×"),"×",IF(SUMIFS(OFFSET(データ_研究棟施設!$M$5:$M$1048576,0,ROUND(AQ$8*24,1)),データ_研究棟施設!$J$5:$J$1048576,OFFSET($G$9,ROW()-ROW($N$9),AQ$6-$D$4))&gt;=50,IF(SUMIFS(OFFSET(データ_研究棟施設!$M$5:$M$1048576,0,ROUND(AQ$8*24,1)),データ_研究棟施設!$J$5:$J$1048576,OFFSET($G$9,ROW()-ROW($N$9),AQ$6-$D$4))&gt;=100*$E94,"×","△"),IF(OR(AQ$8&lt;9/24,AQ$8&gt;=17/24,AQ$110="△"),"△","〇")))</f>
        <v>△</v>
      </c>
      <c r="AR94" s="29" t="str">
        <f ca="1">IF(OR(AR$9="×",AR$110="×"),"×",IF(SUMIFS(OFFSET(データ_研究棟施設!$M$5:$M$1048576,0,ROUND(AR$8*24,1)),データ_研究棟施設!$J$5:$J$1048576,OFFSET($G$9,ROW()-ROW($N$9),AR$6-$D$4))&gt;=50,IF(SUMIFS(OFFSET(データ_研究棟施設!$M$5:$M$1048576,0,ROUND(AR$8*24,1)),データ_研究棟施設!$J$5:$J$1048576,OFFSET($G$9,ROW()-ROW($N$9),AR$6-$D$4))&gt;=100*$E94,"×","△"),IF(OR(AR$8&lt;9/24,AR$8&gt;=17/24,AR$110="△"),"△","〇")))</f>
        <v>△</v>
      </c>
      <c r="AS94" s="29" t="str">
        <f ca="1">IF(OR(AS$9="×",AS$110="×"),"×",IF(SUMIFS(OFFSET(データ_研究棟施設!$M$5:$M$1048576,0,ROUND(AS$8*24,1)),データ_研究棟施設!$J$5:$J$1048576,OFFSET($G$9,ROW()-ROW($N$9),AS$6-$D$4))&gt;=50,IF(SUMIFS(OFFSET(データ_研究棟施設!$M$5:$M$1048576,0,ROUND(AS$8*24,1)),データ_研究棟施設!$J$5:$J$1048576,OFFSET($G$9,ROW()-ROW($N$9),AS$6-$D$4))&gt;=100*$E94,"×","△"),IF(OR(AS$8&lt;9/24,AS$8&gt;=17/24,AS$110="△"),"△","〇")))</f>
        <v>×</v>
      </c>
      <c r="AT94" s="29" t="str">
        <f ca="1">IF(OR(AT$9="×",AT$110="×"),"×",IF(SUMIFS(OFFSET(データ_研究棟施設!$M$5:$M$1048576,0,ROUND(AT$8*24,1)),データ_研究棟施設!$J$5:$J$1048576,OFFSET($G$9,ROW()-ROW($N$9),AT$6-$D$4))&gt;=50,IF(SUMIFS(OFFSET(データ_研究棟施設!$M$5:$M$1048576,0,ROUND(AT$8*24,1)),データ_研究棟施設!$J$5:$J$1048576,OFFSET($G$9,ROW()-ROW($N$9),AT$6-$D$4))&gt;=100*$E94,"×","△"),IF(OR(AT$8&lt;9/24,AT$8&gt;=17/24,AT$110="△"),"△","〇")))</f>
        <v>×</v>
      </c>
      <c r="AU94" s="28" t="str">
        <f ca="1">IF(OR(AU$9="×",AU$110="×"),"×",IF(SUMIFS(OFFSET(データ_研究棟施設!$M$5:$M$1048576,0,ROUND(AU$8*24,1)),データ_研究棟施設!$J$5:$J$1048576,OFFSET($G$9,ROW()-ROW($N$9),AU$6-$D$4))&gt;=50,IF(SUMIFS(OFFSET(データ_研究棟施設!$M$5:$M$1048576,0,ROUND(AU$8*24,1)),データ_研究棟施設!$J$5:$J$1048576,OFFSET($G$9,ROW()-ROW($N$9),AU$6-$D$4))&gt;=100*$E94,"×","△"),IF(OR(AU$8&lt;9/24,AU$8&gt;=17/24,AU$110="△"),"△","〇")))</f>
        <v>×</v>
      </c>
      <c r="AV94" s="29" t="str">
        <f ca="1">IF(OR(AV$9="×",AV$110="×"),"×",IF(SUMIFS(OFFSET(データ_研究棟施設!$M$5:$M$1048576,0,ROUND(AV$8*24,1)),データ_研究棟施設!$J$5:$J$1048576,OFFSET($G$9,ROW()-ROW($N$9),AV$6-$D$4))&gt;=50,IF(SUMIFS(OFFSET(データ_研究棟施設!$M$5:$M$1048576,0,ROUND(AV$8*24,1)),データ_研究棟施設!$J$5:$J$1048576,OFFSET($G$9,ROW()-ROW($N$9),AV$6-$D$4))&gt;=100*$E94,"×","△"),IF(OR(AV$8&lt;9/24,AV$8&gt;=17/24,AV$110="△"),"△","〇")))</f>
        <v>×</v>
      </c>
      <c r="AW94" s="29" t="str">
        <f ca="1">IF(OR(AW$9="×",AW$110="×"),"×",IF(SUMIFS(OFFSET(データ_研究棟施設!$M$5:$M$1048576,0,ROUND(AW$8*24,1)),データ_研究棟施設!$J$5:$J$1048576,OFFSET($G$9,ROW()-ROW($N$9),AW$6-$D$4))&gt;=50,IF(SUMIFS(OFFSET(データ_研究棟施設!$M$5:$M$1048576,0,ROUND(AW$8*24,1)),データ_研究棟施設!$J$5:$J$1048576,OFFSET($G$9,ROW()-ROW($N$9),AW$6-$D$4))&gt;=100*$E94,"×","△"),IF(OR(AW$8&lt;9/24,AW$8&gt;=17/24,AW$110="△"),"△","〇")))</f>
        <v>×</v>
      </c>
      <c r="AX94" s="30" t="str">
        <f ca="1">IF(OR(AX$9="×",AX$110="×"),"×",IF(SUMIFS(OFFSET(データ_研究棟施設!$M$5:$M$1048576,0,ROUND(AX$8*24,1)),データ_研究棟施設!$J$5:$J$1048576,OFFSET($G$9,ROW()-ROW($N$9),AX$6-$D$4))&gt;=50,IF(SUMIFS(OFFSET(データ_研究棟施設!$M$5:$M$1048576,0,ROUND(AX$8*24,1)),データ_研究棟施設!$J$5:$J$1048576,OFFSET($G$9,ROW()-ROW($N$9),AX$6-$D$4))&gt;=100*$E94,"×","△"),IF(OR(AX$8&lt;9/24,AX$8&gt;=17/24,AX$110="△"),"△","〇")))</f>
        <v>×</v>
      </c>
      <c r="AY94" s="29" t="str">
        <f ca="1">IF(OR(AY$9="×",AY$110="×"),"×",IF(SUMIFS(OFFSET(データ_研究棟施設!$M$5:$M$1048576,0,ROUND(AY$8*24,1)),データ_研究棟施設!$J$5:$J$1048576,OFFSET($G$9,ROW()-ROW($N$9),AY$6-$D$4))&gt;=50,IF(SUMIFS(OFFSET(データ_研究棟施設!$M$5:$M$1048576,0,ROUND(AY$8*24,1)),データ_研究棟施設!$J$5:$J$1048576,OFFSET($G$9,ROW()-ROW($N$9),AY$6-$D$4))&gt;=100*$E94,"×","△"),IF(OR(AY$8&lt;9/24,AY$8&gt;=17/24,AY$110="△"),"△","〇")))</f>
        <v>×</v>
      </c>
      <c r="AZ94" s="29" t="str">
        <f ca="1">IF(OR(AZ$9="×",AZ$110="×"),"×",IF(SUMIFS(OFFSET(データ_研究棟施設!$M$5:$M$1048576,0,ROUND(AZ$8*24,1)),データ_研究棟施設!$J$5:$J$1048576,OFFSET($G$9,ROW()-ROW($N$9),AZ$6-$D$4))&gt;=50,IF(SUMIFS(OFFSET(データ_研究棟施設!$M$5:$M$1048576,0,ROUND(AZ$8*24,1)),データ_研究棟施設!$J$5:$J$1048576,OFFSET($G$9,ROW()-ROW($N$9),AZ$6-$D$4))&gt;=100*$E94,"×","△"),IF(OR(AZ$8&lt;9/24,AZ$8&gt;=17/24,AZ$110="△"),"△","〇")))</f>
        <v>×</v>
      </c>
      <c r="BA94" s="29" t="str">
        <f ca="1">IF(OR(BA$9="×",BA$110="×"),"×",IF(SUMIFS(OFFSET(データ_研究棟施設!$M$5:$M$1048576,0,ROUND(BA$8*24,1)),データ_研究棟施設!$J$5:$J$1048576,OFFSET($G$9,ROW()-ROW($N$9),BA$6-$D$4))&gt;=50,IF(SUMIFS(OFFSET(データ_研究棟施設!$M$5:$M$1048576,0,ROUND(BA$8*24,1)),データ_研究棟施設!$J$5:$J$1048576,OFFSET($G$9,ROW()-ROW($N$9),BA$6-$D$4))&gt;=100*$E94,"×","△"),IF(OR(BA$8&lt;9/24,BA$8&gt;=17/24,BA$110="△"),"△","〇")))</f>
        <v>×</v>
      </c>
      <c r="BB94" s="29" t="str">
        <f ca="1">IF(OR(BB$9="×",BB$110="×"),"×",IF(SUMIFS(OFFSET(データ_研究棟施設!$M$5:$M$1048576,0,ROUND(BB$8*24,1)),データ_研究棟施設!$J$5:$J$1048576,OFFSET($G$9,ROW()-ROW($N$9),BB$6-$D$4))&gt;=50,IF(SUMIFS(OFFSET(データ_研究棟施設!$M$5:$M$1048576,0,ROUND(BB$8*24,1)),データ_研究棟施設!$J$5:$J$1048576,OFFSET($G$9,ROW()-ROW($N$9),BB$6-$D$4))&gt;=100*$E94,"×","△"),IF(OR(BB$8&lt;9/24,BB$8&gt;=17/24,BB$110="△"),"△","〇")))</f>
        <v>×</v>
      </c>
      <c r="BC94" s="28" t="str">
        <f ca="1">IF(OR(BC$9="×",BC$110="×"),"×",IF(SUMIFS(OFFSET(データ_研究棟施設!$M$5:$M$1048576,0,ROUND(BC$8*24,1)),データ_研究棟施設!$J$5:$J$1048576,OFFSET($G$9,ROW()-ROW($N$9),BC$6-$D$4))&gt;=50,IF(SUMIFS(OFFSET(データ_研究棟施設!$M$5:$M$1048576,0,ROUND(BC$8*24,1)),データ_研究棟施設!$J$5:$J$1048576,OFFSET($G$9,ROW()-ROW($N$9),BC$6-$D$4))&gt;=100*$E94,"×","△"),IF(OR(BC$8&lt;9/24,BC$8&gt;=17/24,BC$110="△"),"△","〇")))</f>
        <v>×</v>
      </c>
      <c r="BD94" s="29" t="str">
        <f ca="1">IF(OR(BD$9="×",BD$110="×"),"×",IF(SUMIFS(OFFSET(データ_研究棟施設!$M$5:$M$1048576,0,ROUND(BD$8*24,1)),データ_研究棟施設!$J$5:$J$1048576,OFFSET($G$9,ROW()-ROW($N$9),BD$6-$D$4))&gt;=50,IF(SUMIFS(OFFSET(データ_研究棟施設!$M$5:$M$1048576,0,ROUND(BD$8*24,1)),データ_研究棟施設!$J$5:$J$1048576,OFFSET($G$9,ROW()-ROW($N$9),BD$6-$D$4))&gt;=100*$E94,"×","△"),IF(OR(BD$8&lt;9/24,BD$8&gt;=17/24,BD$110="△"),"△","〇")))</f>
        <v>×</v>
      </c>
      <c r="BE94" s="29" t="str">
        <f ca="1">IF(OR(BE$9="×",BE$110="×"),"×",IF(SUMIFS(OFFSET(データ_研究棟施設!$M$5:$M$1048576,0,ROUND(BE$8*24,1)),データ_研究棟施設!$J$5:$J$1048576,OFFSET($G$9,ROW()-ROW($N$9),BE$6-$D$4))&gt;=50,IF(SUMIFS(OFFSET(データ_研究棟施設!$M$5:$M$1048576,0,ROUND(BE$8*24,1)),データ_研究棟施設!$J$5:$J$1048576,OFFSET($G$9,ROW()-ROW($N$9),BE$6-$D$4))&gt;=100*$E94,"×","△"),IF(OR(BE$8&lt;9/24,BE$8&gt;=17/24,BE$110="△"),"△","〇")))</f>
        <v>×</v>
      </c>
      <c r="BF94" s="30" t="str">
        <f ca="1">IF(OR(BF$9="×",BF$110="×"),"×",IF(SUMIFS(OFFSET(データ_研究棟施設!$M$5:$M$1048576,0,ROUND(BF$8*24,1)),データ_研究棟施設!$J$5:$J$1048576,OFFSET($G$9,ROW()-ROW($N$9),BF$6-$D$4))&gt;=50,IF(SUMIFS(OFFSET(データ_研究棟施設!$M$5:$M$1048576,0,ROUND(BF$8*24,1)),データ_研究棟施設!$J$5:$J$1048576,OFFSET($G$9,ROW()-ROW($N$9),BF$6-$D$4))&gt;=100*$E94,"×","△"),IF(OR(BF$8&lt;9/24,BF$8&gt;=17/24,BF$110="△"),"△","〇")))</f>
        <v>×</v>
      </c>
      <c r="BG94" s="29" t="str">
        <f ca="1">IF(OR(BG$9="×",BG$110="×"),"×",IF(SUMIFS(OFFSET(データ_研究棟施設!$M$5:$M$1048576,0,ROUND(BG$8*24,1)),データ_研究棟施設!$J$5:$J$1048576,OFFSET($G$9,ROW()-ROW($N$9),BG$6-$D$4))&gt;=50,IF(SUMIFS(OFFSET(データ_研究棟施設!$M$5:$M$1048576,0,ROUND(BG$8*24,1)),データ_研究棟施設!$J$5:$J$1048576,OFFSET($G$9,ROW()-ROW($N$9),BG$6-$D$4))&gt;=100*$E94,"×","△"),IF(OR(BG$8&lt;9/24,BG$8&gt;=17/24,BG$110="△"),"△","〇")))</f>
        <v>△</v>
      </c>
      <c r="BH94" s="29" t="str">
        <f ca="1">IF(OR(BH$9="×",BH$110="×"),"×",IF(SUMIFS(OFFSET(データ_研究棟施設!$M$5:$M$1048576,0,ROUND(BH$8*24,1)),データ_研究棟施設!$J$5:$J$1048576,OFFSET($G$9,ROW()-ROW($N$9),BH$6-$D$4))&gt;=50,IF(SUMIFS(OFFSET(データ_研究棟施設!$M$5:$M$1048576,0,ROUND(BH$8*24,1)),データ_研究棟施設!$J$5:$J$1048576,OFFSET($G$9,ROW()-ROW($N$9),BH$6-$D$4))&gt;=100*$E94,"×","△"),IF(OR(BH$8&lt;9/24,BH$8&gt;=17/24,BH$110="△"),"△","〇")))</f>
        <v>△</v>
      </c>
      <c r="BI94" s="37" t="str">
        <f ca="1">IF(OR(BI$9="×",BI$110="×"),"×",IF(SUMIFS(OFFSET(データ_研究棟施設!$M$5:$M$1048576,0,ROUND(BI$8*24,1)),データ_研究棟施設!$J$5:$J$1048576,OFFSET($G$9,ROW()-ROW($N$9),BI$6-$D$4))&gt;=50,IF(SUMIFS(OFFSET(データ_研究棟施設!$M$5:$M$1048576,0,ROUND(BI$8*24,1)),データ_研究棟施設!$J$5:$J$1048576,OFFSET($G$9,ROW()-ROW($N$9),BI$6-$D$4))&gt;=100*$E94,"×","△"),IF(OR(BI$8&lt;9/24,BI$8&gt;=17/24,BI$110="△"),"△","〇")))</f>
        <v>△</v>
      </c>
      <c r="BJ94" s="36" t="str">
        <f ca="1">IF(OR(BJ$9="×",BJ$110="×"),"×",IF(SUMIFS(OFFSET(データ_研究棟施設!$M$5:$M$1048576,0,ROUND(BJ$8*24,1)),データ_研究棟施設!$J$5:$J$1048576,OFFSET($G$9,ROW()-ROW($N$9),BJ$6-$D$4))&gt;=50,IF(SUMIFS(OFFSET(データ_研究棟施設!$M$5:$M$1048576,0,ROUND(BJ$8*24,1)),データ_研究棟施設!$J$5:$J$1048576,OFFSET($G$9,ROW()-ROW($N$9),BJ$6-$D$4))&gt;=100*$E94,"×","△"),IF(OR(BJ$8&lt;9/24,BJ$8&gt;=17/24,BJ$110="△"),"△","〇")))</f>
        <v>△</v>
      </c>
      <c r="BK94" s="29" t="str">
        <f ca="1">IF(OR(BK$9="×",BK$110="×"),"×",IF(SUMIFS(OFFSET(データ_研究棟施設!$M$5:$M$1048576,0,ROUND(BK$8*24,1)),データ_研究棟施設!$J$5:$J$1048576,OFFSET($G$9,ROW()-ROW($N$9),BK$6-$D$4))&gt;=50,IF(SUMIFS(OFFSET(データ_研究棟施設!$M$5:$M$1048576,0,ROUND(BK$8*24,1)),データ_研究棟施設!$J$5:$J$1048576,OFFSET($G$9,ROW()-ROW($N$9),BK$6-$D$4))&gt;=100*$E94,"×","△"),IF(OR(BK$8&lt;9/24,BK$8&gt;=17/24,BK$110="△"),"△","〇")))</f>
        <v>△</v>
      </c>
      <c r="BL94" s="29" t="str">
        <f ca="1">IF(OR(BL$9="×",BL$110="×"),"×",IF(SUMIFS(OFFSET(データ_研究棟施設!$M$5:$M$1048576,0,ROUND(BL$8*24,1)),データ_研究棟施設!$J$5:$J$1048576,OFFSET($G$9,ROW()-ROW($N$9),BL$6-$D$4))&gt;=50,IF(SUMIFS(OFFSET(データ_研究棟施設!$M$5:$M$1048576,0,ROUND(BL$8*24,1)),データ_研究棟施設!$J$5:$J$1048576,OFFSET($G$9,ROW()-ROW($N$9),BL$6-$D$4))&gt;=100*$E94,"×","△"),IF(OR(BL$8&lt;9/24,BL$8&gt;=17/24,BL$110="△"),"△","〇")))</f>
        <v>△</v>
      </c>
      <c r="BM94" s="29" t="str">
        <f ca="1">IF(OR(BM$9="×",BM$110="×"),"×",IF(SUMIFS(OFFSET(データ_研究棟施設!$M$5:$M$1048576,0,ROUND(BM$8*24,1)),データ_研究棟施設!$J$5:$J$1048576,OFFSET($G$9,ROW()-ROW($N$9),BM$6-$D$4))&gt;=50,IF(SUMIFS(OFFSET(データ_研究棟施設!$M$5:$M$1048576,0,ROUND(BM$8*24,1)),データ_研究棟施設!$J$5:$J$1048576,OFFSET($G$9,ROW()-ROW($N$9),BM$6-$D$4))&gt;=100*$E94,"×","△"),IF(OR(BM$8&lt;9/24,BM$8&gt;=17/24,BM$110="△"),"△","〇")))</f>
        <v>△</v>
      </c>
      <c r="BN94" s="29" t="str">
        <f ca="1">IF(OR(BN$9="×",BN$110="×"),"×",IF(SUMIFS(OFFSET(データ_研究棟施設!$M$5:$M$1048576,0,ROUND(BN$8*24,1)),データ_研究棟施設!$J$5:$J$1048576,OFFSET($G$9,ROW()-ROW($N$9),BN$6-$D$4))&gt;=50,IF(SUMIFS(OFFSET(データ_研究棟施設!$M$5:$M$1048576,0,ROUND(BN$8*24,1)),データ_研究棟施設!$J$5:$J$1048576,OFFSET($G$9,ROW()-ROW($N$9),BN$6-$D$4))&gt;=100*$E94,"×","△"),IF(OR(BN$8&lt;9/24,BN$8&gt;=17/24,BN$110="△"),"△","〇")))</f>
        <v>△</v>
      </c>
      <c r="BO94" s="29" t="str">
        <f ca="1">IF(OR(BO$9="×",BO$110="×"),"×",IF(SUMIFS(OFFSET(データ_研究棟施設!$M$5:$M$1048576,0,ROUND(BO$8*24,1)),データ_研究棟施設!$J$5:$J$1048576,OFFSET($G$9,ROW()-ROW($N$9),BO$6-$D$4))&gt;=50,IF(SUMIFS(OFFSET(データ_研究棟施設!$M$5:$M$1048576,0,ROUND(BO$8*24,1)),データ_研究棟施設!$J$5:$J$1048576,OFFSET($G$9,ROW()-ROW($N$9),BO$6-$D$4))&gt;=100*$E94,"×","△"),IF(OR(BO$8&lt;9/24,BO$8&gt;=17/24,BO$110="△"),"△","〇")))</f>
        <v>△</v>
      </c>
      <c r="BP94" s="29" t="str">
        <f ca="1">IF(OR(BP$9="×",BP$110="×"),"×",IF(SUMIFS(OFFSET(データ_研究棟施設!$M$5:$M$1048576,0,ROUND(BP$8*24,1)),データ_研究棟施設!$J$5:$J$1048576,OFFSET($G$9,ROW()-ROW($N$9),BP$6-$D$4))&gt;=50,IF(SUMIFS(OFFSET(データ_研究棟施設!$M$5:$M$1048576,0,ROUND(BP$8*24,1)),データ_研究棟施設!$J$5:$J$1048576,OFFSET($G$9,ROW()-ROW($N$9),BP$6-$D$4))&gt;=100*$E94,"×","△"),IF(OR(BP$8&lt;9/24,BP$8&gt;=17/24,BP$110="△"),"△","〇")))</f>
        <v>△</v>
      </c>
      <c r="BQ94" s="29" t="str">
        <f ca="1">IF(OR(BQ$9="×",BQ$110="×"),"×",IF(SUMIFS(OFFSET(データ_研究棟施設!$M$5:$M$1048576,0,ROUND(BQ$8*24,1)),データ_研究棟施設!$J$5:$J$1048576,OFFSET($G$9,ROW()-ROW($N$9),BQ$6-$D$4))&gt;=50,IF(SUMIFS(OFFSET(データ_研究棟施設!$M$5:$M$1048576,0,ROUND(BQ$8*24,1)),データ_研究棟施設!$J$5:$J$1048576,OFFSET($G$9,ROW()-ROW($N$9),BQ$6-$D$4))&gt;=100*$E94,"×","△"),IF(OR(BQ$8&lt;9/24,BQ$8&gt;=17/24,BQ$110="△"),"△","〇")))</f>
        <v>×</v>
      </c>
      <c r="BR94" s="29" t="str">
        <f ca="1">IF(OR(BR$9="×",BR$110="×"),"×",IF(SUMIFS(OFFSET(データ_研究棟施設!$M$5:$M$1048576,0,ROUND(BR$8*24,1)),データ_研究棟施設!$J$5:$J$1048576,OFFSET($G$9,ROW()-ROW($N$9),BR$6-$D$4))&gt;=50,IF(SUMIFS(OFFSET(データ_研究棟施設!$M$5:$M$1048576,0,ROUND(BR$8*24,1)),データ_研究棟施設!$J$5:$J$1048576,OFFSET($G$9,ROW()-ROW($N$9),BR$6-$D$4))&gt;=100*$E94,"×","△"),IF(OR(BR$8&lt;9/24,BR$8&gt;=17/24,BR$110="△"),"△","〇")))</f>
        <v>×</v>
      </c>
      <c r="BS94" s="28" t="str">
        <f ca="1">IF(OR(BS$9="×",BS$110="×"),"×",IF(SUMIFS(OFFSET(データ_研究棟施設!$M$5:$M$1048576,0,ROUND(BS$8*24,1)),データ_研究棟施設!$J$5:$J$1048576,OFFSET($G$9,ROW()-ROW($N$9),BS$6-$D$4))&gt;=50,IF(SUMIFS(OFFSET(データ_研究棟施設!$M$5:$M$1048576,0,ROUND(BS$8*24,1)),データ_研究棟施設!$J$5:$J$1048576,OFFSET($G$9,ROW()-ROW($N$9),BS$6-$D$4))&gt;=100*$E94,"×","△"),IF(OR(BS$8&lt;9/24,BS$8&gt;=17/24,BS$110="△"),"△","〇")))</f>
        <v>×</v>
      </c>
      <c r="BT94" s="29" t="str">
        <f ca="1">IF(OR(BT$9="×",BT$110="×"),"×",IF(SUMIFS(OFFSET(データ_研究棟施設!$M$5:$M$1048576,0,ROUND(BT$8*24,1)),データ_研究棟施設!$J$5:$J$1048576,OFFSET($G$9,ROW()-ROW($N$9),BT$6-$D$4))&gt;=50,IF(SUMIFS(OFFSET(データ_研究棟施設!$M$5:$M$1048576,0,ROUND(BT$8*24,1)),データ_研究棟施設!$J$5:$J$1048576,OFFSET($G$9,ROW()-ROW($N$9),BT$6-$D$4))&gt;=100*$E94,"×","△"),IF(OR(BT$8&lt;9/24,BT$8&gt;=17/24,BT$110="△"),"△","〇")))</f>
        <v>×</v>
      </c>
      <c r="BU94" s="29" t="str">
        <f ca="1">IF(OR(BU$9="×",BU$110="×"),"×",IF(SUMIFS(OFFSET(データ_研究棟施設!$M$5:$M$1048576,0,ROUND(BU$8*24,1)),データ_研究棟施設!$J$5:$J$1048576,OFFSET($G$9,ROW()-ROW($N$9),BU$6-$D$4))&gt;=50,IF(SUMIFS(OFFSET(データ_研究棟施設!$M$5:$M$1048576,0,ROUND(BU$8*24,1)),データ_研究棟施設!$J$5:$J$1048576,OFFSET($G$9,ROW()-ROW($N$9),BU$6-$D$4))&gt;=100*$E94,"×","△"),IF(OR(BU$8&lt;9/24,BU$8&gt;=17/24,BU$110="△"),"△","〇")))</f>
        <v>×</v>
      </c>
      <c r="BV94" s="30" t="str">
        <f ca="1">IF(OR(BV$9="×",BV$110="×"),"×",IF(SUMIFS(OFFSET(データ_研究棟施設!$M$5:$M$1048576,0,ROUND(BV$8*24,1)),データ_研究棟施設!$J$5:$J$1048576,OFFSET($G$9,ROW()-ROW($N$9),BV$6-$D$4))&gt;=50,IF(SUMIFS(OFFSET(データ_研究棟施設!$M$5:$M$1048576,0,ROUND(BV$8*24,1)),データ_研究棟施設!$J$5:$J$1048576,OFFSET($G$9,ROW()-ROW($N$9),BV$6-$D$4))&gt;=100*$E94,"×","△"),IF(OR(BV$8&lt;9/24,BV$8&gt;=17/24,BV$110="△"),"△","〇")))</f>
        <v>×</v>
      </c>
      <c r="BW94" s="29" t="str">
        <f ca="1">IF(OR(BW$9="×",BW$110="×"),"×",IF(SUMIFS(OFFSET(データ_研究棟施設!$M$5:$M$1048576,0,ROUND(BW$8*24,1)),データ_研究棟施設!$J$5:$J$1048576,OFFSET($G$9,ROW()-ROW($N$9),BW$6-$D$4))&gt;=50,IF(SUMIFS(OFFSET(データ_研究棟施設!$M$5:$M$1048576,0,ROUND(BW$8*24,1)),データ_研究棟施設!$J$5:$J$1048576,OFFSET($G$9,ROW()-ROW($N$9),BW$6-$D$4))&gt;=100*$E94,"×","△"),IF(OR(BW$8&lt;9/24,BW$8&gt;=17/24,BW$110="△"),"△","〇")))</f>
        <v>×</v>
      </c>
      <c r="BX94" s="29" t="str">
        <f ca="1">IF(OR(BX$9="×",BX$110="×"),"×",IF(SUMIFS(OFFSET(データ_研究棟施設!$M$5:$M$1048576,0,ROUND(BX$8*24,1)),データ_研究棟施設!$J$5:$J$1048576,OFFSET($G$9,ROW()-ROW($N$9),BX$6-$D$4))&gt;=50,IF(SUMIFS(OFFSET(データ_研究棟施設!$M$5:$M$1048576,0,ROUND(BX$8*24,1)),データ_研究棟施設!$J$5:$J$1048576,OFFSET($G$9,ROW()-ROW($N$9),BX$6-$D$4))&gt;=100*$E94,"×","△"),IF(OR(BX$8&lt;9/24,BX$8&gt;=17/24,BX$110="△"),"△","〇")))</f>
        <v>×</v>
      </c>
      <c r="BY94" s="29" t="str">
        <f ca="1">IF(OR(BY$9="×",BY$110="×"),"×",IF(SUMIFS(OFFSET(データ_研究棟施設!$M$5:$M$1048576,0,ROUND(BY$8*24,1)),データ_研究棟施設!$J$5:$J$1048576,OFFSET($G$9,ROW()-ROW($N$9),BY$6-$D$4))&gt;=50,IF(SUMIFS(OFFSET(データ_研究棟施設!$M$5:$M$1048576,0,ROUND(BY$8*24,1)),データ_研究棟施設!$J$5:$J$1048576,OFFSET($G$9,ROW()-ROW($N$9),BY$6-$D$4))&gt;=100*$E94,"×","△"),IF(OR(BY$8&lt;9/24,BY$8&gt;=17/24,BY$110="△"),"△","〇")))</f>
        <v>×</v>
      </c>
      <c r="BZ94" s="29" t="str">
        <f ca="1">IF(OR(BZ$9="×",BZ$110="×"),"×",IF(SUMIFS(OFFSET(データ_研究棟施設!$M$5:$M$1048576,0,ROUND(BZ$8*24,1)),データ_研究棟施設!$J$5:$J$1048576,OFFSET($G$9,ROW()-ROW($N$9),BZ$6-$D$4))&gt;=50,IF(SUMIFS(OFFSET(データ_研究棟施設!$M$5:$M$1048576,0,ROUND(BZ$8*24,1)),データ_研究棟施設!$J$5:$J$1048576,OFFSET($G$9,ROW()-ROW($N$9),BZ$6-$D$4))&gt;=100*$E94,"×","△"),IF(OR(BZ$8&lt;9/24,BZ$8&gt;=17/24,BZ$110="△"),"△","〇")))</f>
        <v>×</v>
      </c>
      <c r="CA94" s="28" t="str">
        <f ca="1">IF(OR(CA$9="×",CA$110="×"),"×",IF(SUMIFS(OFFSET(データ_研究棟施設!$M$5:$M$1048576,0,ROUND(CA$8*24,1)),データ_研究棟施設!$J$5:$J$1048576,OFFSET($G$9,ROW()-ROW($N$9),CA$6-$D$4))&gt;=50,IF(SUMIFS(OFFSET(データ_研究棟施設!$M$5:$M$1048576,0,ROUND(CA$8*24,1)),データ_研究棟施設!$J$5:$J$1048576,OFFSET($G$9,ROW()-ROW($N$9),CA$6-$D$4))&gt;=100*$E94,"×","△"),IF(OR(CA$8&lt;9/24,CA$8&gt;=17/24,CA$110="△"),"△","〇")))</f>
        <v>×</v>
      </c>
      <c r="CB94" s="29" t="str">
        <f ca="1">IF(OR(CB$9="×",CB$110="×"),"×",IF(SUMIFS(OFFSET(データ_研究棟施設!$M$5:$M$1048576,0,ROUND(CB$8*24,1)),データ_研究棟施設!$J$5:$J$1048576,OFFSET($G$9,ROW()-ROW($N$9),CB$6-$D$4))&gt;=50,IF(SUMIFS(OFFSET(データ_研究棟施設!$M$5:$M$1048576,0,ROUND(CB$8*24,1)),データ_研究棟施設!$J$5:$J$1048576,OFFSET($G$9,ROW()-ROW($N$9),CB$6-$D$4))&gt;=100*$E94,"×","△"),IF(OR(CB$8&lt;9/24,CB$8&gt;=17/24,CB$110="△"),"△","〇")))</f>
        <v>×</v>
      </c>
      <c r="CC94" s="29" t="str">
        <f ca="1">IF(OR(CC$9="×",CC$110="×"),"×",IF(SUMIFS(OFFSET(データ_研究棟施設!$M$5:$M$1048576,0,ROUND(CC$8*24,1)),データ_研究棟施設!$J$5:$J$1048576,OFFSET($G$9,ROW()-ROW($N$9),CC$6-$D$4))&gt;=50,IF(SUMIFS(OFFSET(データ_研究棟施設!$M$5:$M$1048576,0,ROUND(CC$8*24,1)),データ_研究棟施設!$J$5:$J$1048576,OFFSET($G$9,ROW()-ROW($N$9),CC$6-$D$4))&gt;=100*$E94,"×","△"),IF(OR(CC$8&lt;9/24,CC$8&gt;=17/24,CC$110="△"),"△","〇")))</f>
        <v>×</v>
      </c>
      <c r="CD94" s="30" t="str">
        <f ca="1">IF(OR(CD$9="×",CD$110="×"),"×",IF(SUMIFS(OFFSET(データ_研究棟施設!$M$5:$M$1048576,0,ROUND(CD$8*24,1)),データ_研究棟施設!$J$5:$J$1048576,OFFSET($G$9,ROW()-ROW($N$9),CD$6-$D$4))&gt;=50,IF(SUMIFS(OFFSET(データ_研究棟施設!$M$5:$M$1048576,0,ROUND(CD$8*24,1)),データ_研究棟施設!$J$5:$J$1048576,OFFSET($G$9,ROW()-ROW($N$9),CD$6-$D$4))&gt;=100*$E94,"×","△"),IF(OR(CD$8&lt;9/24,CD$8&gt;=17/24,CD$110="△"),"△","〇")))</f>
        <v>×</v>
      </c>
      <c r="CE94" s="29" t="str">
        <f ca="1">IF(OR(CE$9="×",CE$110="×"),"×",IF(SUMIFS(OFFSET(データ_研究棟施設!$M$5:$M$1048576,0,ROUND(CE$8*24,1)),データ_研究棟施設!$J$5:$J$1048576,OFFSET($G$9,ROW()-ROW($N$9),CE$6-$D$4))&gt;=50,IF(SUMIFS(OFFSET(データ_研究棟施設!$M$5:$M$1048576,0,ROUND(CE$8*24,1)),データ_研究棟施設!$J$5:$J$1048576,OFFSET($G$9,ROW()-ROW($N$9),CE$6-$D$4))&gt;=100*$E94,"×","△"),IF(OR(CE$8&lt;9/24,CE$8&gt;=17/24,CE$110="△"),"△","〇")))</f>
        <v>△</v>
      </c>
      <c r="CF94" s="29" t="str">
        <f ca="1">IF(OR(CF$9="×",CF$110="×"),"×",IF(SUMIFS(OFFSET(データ_研究棟施設!$M$5:$M$1048576,0,ROUND(CF$8*24,1)),データ_研究棟施設!$J$5:$J$1048576,OFFSET($G$9,ROW()-ROW($N$9),CF$6-$D$4))&gt;=50,IF(SUMIFS(OFFSET(データ_研究棟施設!$M$5:$M$1048576,0,ROUND(CF$8*24,1)),データ_研究棟施設!$J$5:$J$1048576,OFFSET($G$9,ROW()-ROW($N$9),CF$6-$D$4))&gt;=100*$E94,"×","△"),IF(OR(CF$8&lt;9/24,CF$8&gt;=17/24,CF$110="△"),"△","〇")))</f>
        <v>△</v>
      </c>
      <c r="CG94" s="37" t="str">
        <f ca="1">IF(OR(CG$9="×",CG$110="×"),"×",IF(SUMIFS(OFFSET(データ_研究棟施設!$M$5:$M$1048576,0,ROUND(CG$8*24,1)),データ_研究棟施設!$J$5:$J$1048576,OFFSET($G$9,ROW()-ROW($N$9),CG$6-$D$4))&gt;=50,IF(SUMIFS(OFFSET(データ_研究棟施設!$M$5:$M$1048576,0,ROUND(CG$8*24,1)),データ_研究棟施設!$J$5:$J$1048576,OFFSET($G$9,ROW()-ROW($N$9),CG$6-$D$4))&gt;=100*$E94,"×","△"),IF(OR(CG$8&lt;9/24,CG$8&gt;=17/24,CG$110="△"),"△","〇")))</f>
        <v>△</v>
      </c>
      <c r="CH94" s="36" t="str">
        <f ca="1">IF(OR(CH$9="×",CH$110="×"),"×",IF(SUMIFS(OFFSET(データ_研究棟施設!$M$5:$M$1048576,0,ROUND(CH$8*24,1)),データ_研究棟施設!$J$5:$J$1048576,OFFSET($G$9,ROW()-ROW($N$9),CH$6-$D$4))&gt;=50,IF(SUMIFS(OFFSET(データ_研究棟施設!$M$5:$M$1048576,0,ROUND(CH$8*24,1)),データ_研究棟施設!$J$5:$J$1048576,OFFSET($G$9,ROW()-ROW($N$9),CH$6-$D$4))&gt;=100*$E94,"×","△"),IF(OR(CH$8&lt;9/24,CH$8&gt;=17/24,CH$110="△"),"△","〇")))</f>
        <v>△</v>
      </c>
      <c r="CI94" s="29" t="str">
        <f ca="1">IF(OR(CI$9="×",CI$110="×"),"×",IF(SUMIFS(OFFSET(データ_研究棟施設!$M$5:$M$1048576,0,ROUND(CI$8*24,1)),データ_研究棟施設!$J$5:$J$1048576,OFFSET($G$9,ROW()-ROW($N$9),CI$6-$D$4))&gt;=50,IF(SUMIFS(OFFSET(データ_研究棟施設!$M$5:$M$1048576,0,ROUND(CI$8*24,1)),データ_研究棟施設!$J$5:$J$1048576,OFFSET($G$9,ROW()-ROW($N$9),CI$6-$D$4))&gt;=100*$E94,"×","△"),IF(OR(CI$8&lt;9/24,CI$8&gt;=17/24,CI$110="△"),"△","〇")))</f>
        <v>△</v>
      </c>
      <c r="CJ94" s="29" t="str">
        <f ca="1">IF(OR(CJ$9="×",CJ$110="×"),"×",IF(SUMIFS(OFFSET(データ_研究棟施設!$M$5:$M$1048576,0,ROUND(CJ$8*24,1)),データ_研究棟施設!$J$5:$J$1048576,OFFSET($G$9,ROW()-ROW($N$9),CJ$6-$D$4))&gt;=50,IF(SUMIFS(OFFSET(データ_研究棟施設!$M$5:$M$1048576,0,ROUND(CJ$8*24,1)),データ_研究棟施設!$J$5:$J$1048576,OFFSET($G$9,ROW()-ROW($N$9),CJ$6-$D$4))&gt;=100*$E94,"×","△"),IF(OR(CJ$8&lt;9/24,CJ$8&gt;=17/24,CJ$110="△"),"△","〇")))</f>
        <v>△</v>
      </c>
      <c r="CK94" s="29" t="str">
        <f ca="1">IF(OR(CK$9="×",CK$110="×"),"×",IF(SUMIFS(OFFSET(データ_研究棟施設!$M$5:$M$1048576,0,ROUND(CK$8*24,1)),データ_研究棟施設!$J$5:$J$1048576,OFFSET($G$9,ROW()-ROW($N$9),CK$6-$D$4))&gt;=50,IF(SUMIFS(OFFSET(データ_研究棟施設!$M$5:$M$1048576,0,ROUND(CK$8*24,1)),データ_研究棟施設!$J$5:$J$1048576,OFFSET($G$9,ROW()-ROW($N$9),CK$6-$D$4))&gt;=100*$E94,"×","△"),IF(OR(CK$8&lt;9/24,CK$8&gt;=17/24,CK$110="△"),"△","〇")))</f>
        <v>△</v>
      </c>
      <c r="CL94" s="29" t="str">
        <f ca="1">IF(OR(CL$9="×",CL$110="×"),"×",IF(SUMIFS(OFFSET(データ_研究棟施設!$M$5:$M$1048576,0,ROUND(CL$8*24,1)),データ_研究棟施設!$J$5:$J$1048576,OFFSET($G$9,ROW()-ROW($N$9),CL$6-$D$4))&gt;=50,IF(SUMIFS(OFFSET(データ_研究棟施設!$M$5:$M$1048576,0,ROUND(CL$8*24,1)),データ_研究棟施設!$J$5:$J$1048576,OFFSET($G$9,ROW()-ROW($N$9),CL$6-$D$4))&gt;=100*$E94,"×","△"),IF(OR(CL$8&lt;9/24,CL$8&gt;=17/24,CL$110="△"),"△","〇")))</f>
        <v>△</v>
      </c>
      <c r="CM94" s="29" t="str">
        <f ca="1">IF(OR(CM$9="×",CM$110="×"),"×",IF(SUMIFS(OFFSET(データ_研究棟施設!$M$5:$M$1048576,0,ROUND(CM$8*24,1)),データ_研究棟施設!$J$5:$J$1048576,OFFSET($G$9,ROW()-ROW($N$9),CM$6-$D$4))&gt;=50,IF(SUMIFS(OFFSET(データ_研究棟施設!$M$5:$M$1048576,0,ROUND(CM$8*24,1)),データ_研究棟施設!$J$5:$J$1048576,OFFSET($G$9,ROW()-ROW($N$9),CM$6-$D$4))&gt;=100*$E94,"×","△"),IF(OR(CM$8&lt;9/24,CM$8&gt;=17/24,CM$110="△"),"△","〇")))</f>
        <v>△</v>
      </c>
      <c r="CN94" s="29" t="str">
        <f ca="1">IF(OR(CN$9="×",CN$110="×"),"×",IF(SUMIFS(OFFSET(データ_研究棟施設!$M$5:$M$1048576,0,ROUND(CN$8*24,1)),データ_研究棟施設!$J$5:$J$1048576,OFFSET($G$9,ROW()-ROW($N$9),CN$6-$D$4))&gt;=50,IF(SUMIFS(OFFSET(データ_研究棟施設!$M$5:$M$1048576,0,ROUND(CN$8*24,1)),データ_研究棟施設!$J$5:$J$1048576,OFFSET($G$9,ROW()-ROW($N$9),CN$6-$D$4))&gt;=100*$E94,"×","△"),IF(OR(CN$8&lt;9/24,CN$8&gt;=17/24,CN$110="△"),"△","〇")))</f>
        <v>△</v>
      </c>
      <c r="CO94" s="29" t="str">
        <f ca="1">IF(OR(CO$9="×",CO$110="×"),"×",IF(SUMIFS(OFFSET(データ_研究棟施設!$M$5:$M$1048576,0,ROUND(CO$8*24,1)),データ_研究棟施設!$J$5:$J$1048576,OFFSET($G$9,ROW()-ROW($N$9),CO$6-$D$4))&gt;=50,IF(SUMIFS(OFFSET(データ_研究棟施設!$M$5:$M$1048576,0,ROUND(CO$8*24,1)),データ_研究棟施設!$J$5:$J$1048576,OFFSET($G$9,ROW()-ROW($N$9),CO$6-$D$4))&gt;=100*$E94,"×","△"),IF(OR(CO$8&lt;9/24,CO$8&gt;=17/24,CO$110="△"),"△","〇")))</f>
        <v>×</v>
      </c>
      <c r="CP94" s="29" t="str">
        <f ca="1">IF(OR(CP$9="×",CP$110="×"),"×",IF(SUMIFS(OFFSET(データ_研究棟施設!$M$5:$M$1048576,0,ROUND(CP$8*24,1)),データ_研究棟施設!$J$5:$J$1048576,OFFSET($G$9,ROW()-ROW($N$9),CP$6-$D$4))&gt;=50,IF(SUMIFS(OFFSET(データ_研究棟施設!$M$5:$M$1048576,0,ROUND(CP$8*24,1)),データ_研究棟施設!$J$5:$J$1048576,OFFSET($G$9,ROW()-ROW($N$9),CP$6-$D$4))&gt;=100*$E94,"×","△"),IF(OR(CP$8&lt;9/24,CP$8&gt;=17/24,CP$110="△"),"△","〇")))</f>
        <v>×</v>
      </c>
      <c r="CQ94" s="28" t="str">
        <f ca="1">IF(OR(CQ$9="×",CQ$110="×"),"×",IF(SUMIFS(OFFSET(データ_研究棟施設!$M$5:$M$1048576,0,ROUND(CQ$8*24,1)),データ_研究棟施設!$J$5:$J$1048576,OFFSET($G$9,ROW()-ROW($N$9),CQ$6-$D$4))&gt;=50,IF(SUMIFS(OFFSET(データ_研究棟施設!$M$5:$M$1048576,0,ROUND(CQ$8*24,1)),データ_研究棟施設!$J$5:$J$1048576,OFFSET($G$9,ROW()-ROW($N$9),CQ$6-$D$4))&gt;=100*$E94,"×","△"),IF(OR(CQ$8&lt;9/24,CQ$8&gt;=17/24,CQ$110="△"),"△","〇")))</f>
        <v>×</v>
      </c>
      <c r="CR94" s="29" t="str">
        <f ca="1">IF(OR(CR$9="×",CR$110="×"),"×",IF(SUMIFS(OFFSET(データ_研究棟施設!$M$5:$M$1048576,0,ROUND(CR$8*24,1)),データ_研究棟施設!$J$5:$J$1048576,OFFSET($G$9,ROW()-ROW($N$9),CR$6-$D$4))&gt;=50,IF(SUMIFS(OFFSET(データ_研究棟施設!$M$5:$M$1048576,0,ROUND(CR$8*24,1)),データ_研究棟施設!$J$5:$J$1048576,OFFSET($G$9,ROW()-ROW($N$9),CR$6-$D$4))&gt;=100*$E94,"×","△"),IF(OR(CR$8&lt;9/24,CR$8&gt;=17/24,CR$110="△"),"△","〇")))</f>
        <v>×</v>
      </c>
      <c r="CS94" s="29" t="str">
        <f ca="1">IF(OR(CS$9="×",CS$110="×"),"×",IF(SUMIFS(OFFSET(データ_研究棟施設!$M$5:$M$1048576,0,ROUND(CS$8*24,1)),データ_研究棟施設!$J$5:$J$1048576,OFFSET($G$9,ROW()-ROW($N$9),CS$6-$D$4))&gt;=50,IF(SUMIFS(OFFSET(データ_研究棟施設!$M$5:$M$1048576,0,ROUND(CS$8*24,1)),データ_研究棟施設!$J$5:$J$1048576,OFFSET($G$9,ROW()-ROW($N$9),CS$6-$D$4))&gt;=100*$E94,"×","△"),IF(OR(CS$8&lt;9/24,CS$8&gt;=17/24,CS$110="△"),"△","〇")))</f>
        <v>×</v>
      </c>
      <c r="CT94" s="30" t="str">
        <f ca="1">IF(OR(CT$9="×",CT$110="×"),"×",IF(SUMIFS(OFFSET(データ_研究棟施設!$M$5:$M$1048576,0,ROUND(CT$8*24,1)),データ_研究棟施設!$J$5:$J$1048576,OFFSET($G$9,ROW()-ROW($N$9),CT$6-$D$4))&gt;=50,IF(SUMIFS(OFFSET(データ_研究棟施設!$M$5:$M$1048576,0,ROUND(CT$8*24,1)),データ_研究棟施設!$J$5:$J$1048576,OFFSET($G$9,ROW()-ROW($N$9),CT$6-$D$4))&gt;=100*$E94,"×","△"),IF(OR(CT$8&lt;9/24,CT$8&gt;=17/24,CT$110="△"),"△","〇")))</f>
        <v>×</v>
      </c>
      <c r="CU94" s="29" t="str">
        <f ca="1">IF(OR(CU$9="×",CU$110="×"),"×",IF(SUMIFS(OFFSET(データ_研究棟施設!$M$5:$M$1048576,0,ROUND(CU$8*24,1)),データ_研究棟施設!$J$5:$J$1048576,OFFSET($G$9,ROW()-ROW($N$9),CU$6-$D$4))&gt;=50,IF(SUMIFS(OFFSET(データ_研究棟施設!$M$5:$M$1048576,0,ROUND(CU$8*24,1)),データ_研究棟施設!$J$5:$J$1048576,OFFSET($G$9,ROW()-ROW($N$9),CU$6-$D$4))&gt;=100*$E94,"×","△"),IF(OR(CU$8&lt;9/24,CU$8&gt;=17/24,CU$110="△"),"△","〇")))</f>
        <v>×</v>
      </c>
      <c r="CV94" s="29" t="str">
        <f ca="1">IF(OR(CV$9="×",CV$110="×"),"×",IF(SUMIFS(OFFSET(データ_研究棟施設!$M$5:$M$1048576,0,ROUND(CV$8*24,1)),データ_研究棟施設!$J$5:$J$1048576,OFFSET($G$9,ROW()-ROW($N$9),CV$6-$D$4))&gt;=50,IF(SUMIFS(OFFSET(データ_研究棟施設!$M$5:$M$1048576,0,ROUND(CV$8*24,1)),データ_研究棟施設!$J$5:$J$1048576,OFFSET($G$9,ROW()-ROW($N$9),CV$6-$D$4))&gt;=100*$E94,"×","△"),IF(OR(CV$8&lt;9/24,CV$8&gt;=17/24,CV$110="△"),"△","〇")))</f>
        <v>×</v>
      </c>
      <c r="CW94" s="29" t="str">
        <f ca="1">IF(OR(CW$9="×",CW$110="×"),"×",IF(SUMIFS(OFFSET(データ_研究棟施設!$M$5:$M$1048576,0,ROUND(CW$8*24,1)),データ_研究棟施設!$J$5:$J$1048576,OFFSET($G$9,ROW()-ROW($N$9),CW$6-$D$4))&gt;=50,IF(SUMIFS(OFFSET(データ_研究棟施設!$M$5:$M$1048576,0,ROUND(CW$8*24,1)),データ_研究棟施設!$J$5:$J$1048576,OFFSET($G$9,ROW()-ROW($N$9),CW$6-$D$4))&gt;=100*$E94,"×","△"),IF(OR(CW$8&lt;9/24,CW$8&gt;=17/24,CW$110="△"),"△","〇")))</f>
        <v>×</v>
      </c>
      <c r="CX94" s="29" t="str">
        <f ca="1">IF(OR(CX$9="×",CX$110="×"),"×",IF(SUMIFS(OFFSET(データ_研究棟施設!$M$5:$M$1048576,0,ROUND(CX$8*24,1)),データ_研究棟施設!$J$5:$J$1048576,OFFSET($G$9,ROW()-ROW($N$9),CX$6-$D$4))&gt;=50,IF(SUMIFS(OFFSET(データ_研究棟施設!$M$5:$M$1048576,0,ROUND(CX$8*24,1)),データ_研究棟施設!$J$5:$J$1048576,OFFSET($G$9,ROW()-ROW($N$9),CX$6-$D$4))&gt;=100*$E94,"×","△"),IF(OR(CX$8&lt;9/24,CX$8&gt;=17/24,CX$110="△"),"△","〇")))</f>
        <v>×</v>
      </c>
      <c r="CY94" s="28" t="str">
        <f ca="1">IF(OR(CY$9="×",CY$110="×"),"×",IF(SUMIFS(OFFSET(データ_研究棟施設!$M$5:$M$1048576,0,ROUND(CY$8*24,1)),データ_研究棟施設!$J$5:$J$1048576,OFFSET($G$9,ROW()-ROW($N$9),CY$6-$D$4))&gt;=50,IF(SUMIFS(OFFSET(データ_研究棟施設!$M$5:$M$1048576,0,ROUND(CY$8*24,1)),データ_研究棟施設!$J$5:$J$1048576,OFFSET($G$9,ROW()-ROW($N$9),CY$6-$D$4))&gt;=100*$E94,"×","△"),IF(OR(CY$8&lt;9/24,CY$8&gt;=17/24,CY$110="△"),"△","〇")))</f>
        <v>×</v>
      </c>
      <c r="CZ94" s="29" t="str">
        <f ca="1">IF(OR(CZ$9="×",CZ$110="×"),"×",IF(SUMIFS(OFFSET(データ_研究棟施設!$M$5:$M$1048576,0,ROUND(CZ$8*24,1)),データ_研究棟施設!$J$5:$J$1048576,OFFSET($G$9,ROW()-ROW($N$9),CZ$6-$D$4))&gt;=50,IF(SUMIFS(OFFSET(データ_研究棟施設!$M$5:$M$1048576,0,ROUND(CZ$8*24,1)),データ_研究棟施設!$J$5:$J$1048576,OFFSET($G$9,ROW()-ROW($N$9),CZ$6-$D$4))&gt;=100*$E94,"×","△"),IF(OR(CZ$8&lt;9/24,CZ$8&gt;=17/24,CZ$110="△"),"△","〇")))</f>
        <v>×</v>
      </c>
      <c r="DA94" s="29" t="str">
        <f ca="1">IF(OR(DA$9="×",DA$110="×"),"×",IF(SUMIFS(OFFSET(データ_研究棟施設!$M$5:$M$1048576,0,ROUND(DA$8*24,1)),データ_研究棟施設!$J$5:$J$1048576,OFFSET($G$9,ROW()-ROW($N$9),DA$6-$D$4))&gt;=50,IF(SUMIFS(OFFSET(データ_研究棟施設!$M$5:$M$1048576,0,ROUND(DA$8*24,1)),データ_研究棟施設!$J$5:$J$1048576,OFFSET($G$9,ROW()-ROW($N$9),DA$6-$D$4))&gt;=100*$E94,"×","△"),IF(OR(DA$8&lt;9/24,DA$8&gt;=17/24,DA$110="△"),"△","〇")))</f>
        <v>×</v>
      </c>
      <c r="DB94" s="30" t="str">
        <f ca="1">IF(OR(DB$9="×",DB$110="×"),"×",IF(SUMIFS(OFFSET(データ_研究棟施設!$M$5:$M$1048576,0,ROUND(DB$8*24,1)),データ_研究棟施設!$J$5:$J$1048576,OFFSET($G$9,ROW()-ROW($N$9),DB$6-$D$4))&gt;=50,IF(SUMIFS(OFFSET(データ_研究棟施設!$M$5:$M$1048576,0,ROUND(DB$8*24,1)),データ_研究棟施設!$J$5:$J$1048576,OFFSET($G$9,ROW()-ROW($N$9),DB$6-$D$4))&gt;=100*$E94,"×","△"),IF(OR(DB$8&lt;9/24,DB$8&gt;=17/24,DB$110="△"),"△","〇")))</f>
        <v>×</v>
      </c>
      <c r="DC94" s="29" t="str">
        <f ca="1">IF(OR(DC$9="×",DC$110="×"),"×",IF(SUMIFS(OFFSET(データ_研究棟施設!$M$5:$M$1048576,0,ROUND(DC$8*24,1)),データ_研究棟施設!$J$5:$J$1048576,OFFSET($G$9,ROW()-ROW($N$9),DC$6-$D$4))&gt;=50,IF(SUMIFS(OFFSET(データ_研究棟施設!$M$5:$M$1048576,0,ROUND(DC$8*24,1)),データ_研究棟施設!$J$5:$J$1048576,OFFSET($G$9,ROW()-ROW($N$9),DC$6-$D$4))&gt;=100*$E94,"×","△"),IF(OR(DC$8&lt;9/24,DC$8&gt;=17/24,DC$110="△"),"△","〇")))</f>
        <v>△</v>
      </c>
      <c r="DD94" s="29" t="str">
        <f ca="1">IF(OR(DD$9="×",DD$110="×"),"×",IF(SUMIFS(OFFSET(データ_研究棟施設!$M$5:$M$1048576,0,ROUND(DD$8*24,1)),データ_研究棟施設!$J$5:$J$1048576,OFFSET($G$9,ROW()-ROW($N$9),DD$6-$D$4))&gt;=50,IF(SUMIFS(OFFSET(データ_研究棟施設!$M$5:$M$1048576,0,ROUND(DD$8*24,1)),データ_研究棟施設!$J$5:$J$1048576,OFFSET($G$9,ROW()-ROW($N$9),DD$6-$D$4))&gt;=100*$E94,"×","△"),IF(OR(DD$8&lt;9/24,DD$8&gt;=17/24,DD$110="△"),"△","〇")))</f>
        <v>△</v>
      </c>
      <c r="DE94" s="37" t="str">
        <f ca="1">IF(OR(DE$9="×",DE$110="×"),"×",IF(SUMIFS(OFFSET(データ_研究棟施設!$M$5:$M$1048576,0,ROUND(DE$8*24,1)),データ_研究棟施設!$J$5:$J$1048576,OFFSET($G$9,ROW()-ROW($N$9),DE$6-$D$4))&gt;=50,IF(SUMIFS(OFFSET(データ_研究棟施設!$M$5:$M$1048576,0,ROUND(DE$8*24,1)),データ_研究棟施設!$J$5:$J$1048576,OFFSET($G$9,ROW()-ROW($N$9),DE$6-$D$4))&gt;=100*$E94,"×","△"),IF(OR(DE$8&lt;9/24,DE$8&gt;=17/24,DE$110="△"),"△","〇")))</f>
        <v>△</v>
      </c>
      <c r="DF94" s="36" t="str">
        <f ca="1">IF(OR(DF$9="×",DF$110="×"),"×",IF(SUMIFS(OFFSET(データ_研究棟施設!$M$5:$M$1048576,0,ROUND(DF$8*24,1)),データ_研究棟施設!$J$5:$J$1048576,OFFSET($G$9,ROW()-ROW($N$9),DF$6-$D$4))&gt;=50,IF(SUMIFS(OFFSET(データ_研究棟施設!$M$5:$M$1048576,0,ROUND(DF$8*24,1)),データ_研究棟施設!$J$5:$J$1048576,OFFSET($G$9,ROW()-ROW($N$9),DF$6-$D$4))&gt;=100*$E94,"×","△"),IF(OR(DF$8&lt;9/24,DF$8&gt;=17/24,DF$110="△"),"△","〇")))</f>
        <v>△</v>
      </c>
      <c r="DG94" s="29" t="str">
        <f ca="1">IF(OR(DG$9="×",DG$110="×"),"×",IF(SUMIFS(OFFSET(データ_研究棟施設!$M$5:$M$1048576,0,ROUND(DG$8*24,1)),データ_研究棟施設!$J$5:$J$1048576,OFFSET($G$9,ROW()-ROW($N$9),DG$6-$D$4))&gt;=50,IF(SUMIFS(OFFSET(データ_研究棟施設!$M$5:$M$1048576,0,ROUND(DG$8*24,1)),データ_研究棟施設!$J$5:$J$1048576,OFFSET($G$9,ROW()-ROW($N$9),DG$6-$D$4))&gt;=100*$E94,"×","△"),IF(OR(DG$8&lt;9/24,DG$8&gt;=17/24,DG$110="△"),"△","〇")))</f>
        <v>△</v>
      </c>
      <c r="DH94" s="29" t="str">
        <f ca="1">IF(OR(DH$9="×",DH$110="×"),"×",IF(SUMIFS(OFFSET(データ_研究棟施設!$M$5:$M$1048576,0,ROUND(DH$8*24,1)),データ_研究棟施設!$J$5:$J$1048576,OFFSET($G$9,ROW()-ROW($N$9),DH$6-$D$4))&gt;=50,IF(SUMIFS(OFFSET(データ_研究棟施設!$M$5:$M$1048576,0,ROUND(DH$8*24,1)),データ_研究棟施設!$J$5:$J$1048576,OFFSET($G$9,ROW()-ROW($N$9),DH$6-$D$4))&gt;=100*$E94,"×","△"),IF(OR(DH$8&lt;9/24,DH$8&gt;=17/24,DH$110="△"),"△","〇")))</f>
        <v>△</v>
      </c>
      <c r="DI94" s="29" t="str">
        <f ca="1">IF(OR(DI$9="×",DI$110="×"),"×",IF(SUMIFS(OFFSET(データ_研究棟施設!$M$5:$M$1048576,0,ROUND(DI$8*24,1)),データ_研究棟施設!$J$5:$J$1048576,OFFSET($G$9,ROW()-ROW($N$9),DI$6-$D$4))&gt;=50,IF(SUMIFS(OFFSET(データ_研究棟施設!$M$5:$M$1048576,0,ROUND(DI$8*24,1)),データ_研究棟施設!$J$5:$J$1048576,OFFSET($G$9,ROW()-ROW($N$9),DI$6-$D$4))&gt;=100*$E94,"×","△"),IF(OR(DI$8&lt;9/24,DI$8&gt;=17/24,DI$110="△"),"△","〇")))</f>
        <v>△</v>
      </c>
      <c r="DJ94" s="29" t="str">
        <f ca="1">IF(OR(DJ$9="×",DJ$110="×"),"×",IF(SUMIFS(OFFSET(データ_研究棟施設!$M$5:$M$1048576,0,ROUND(DJ$8*24,1)),データ_研究棟施設!$J$5:$J$1048576,OFFSET($G$9,ROW()-ROW($N$9),DJ$6-$D$4))&gt;=50,IF(SUMIFS(OFFSET(データ_研究棟施設!$M$5:$M$1048576,0,ROUND(DJ$8*24,1)),データ_研究棟施設!$J$5:$J$1048576,OFFSET($G$9,ROW()-ROW($N$9),DJ$6-$D$4))&gt;=100*$E94,"×","△"),IF(OR(DJ$8&lt;9/24,DJ$8&gt;=17/24,DJ$110="△"),"△","〇")))</f>
        <v>△</v>
      </c>
      <c r="DK94" s="29" t="str">
        <f ca="1">IF(OR(DK$9="×",DK$110="×"),"×",IF(SUMIFS(OFFSET(データ_研究棟施設!$M$5:$M$1048576,0,ROUND(DK$8*24,1)),データ_研究棟施設!$J$5:$J$1048576,OFFSET($G$9,ROW()-ROW($N$9),DK$6-$D$4))&gt;=50,IF(SUMIFS(OFFSET(データ_研究棟施設!$M$5:$M$1048576,0,ROUND(DK$8*24,1)),データ_研究棟施設!$J$5:$J$1048576,OFFSET($G$9,ROW()-ROW($N$9),DK$6-$D$4))&gt;=100*$E94,"×","△"),IF(OR(DK$8&lt;9/24,DK$8&gt;=17/24,DK$110="△"),"△","〇")))</f>
        <v>△</v>
      </c>
      <c r="DL94" s="29" t="str">
        <f ca="1">IF(OR(DL$9="×",DL$110="×"),"×",IF(SUMIFS(OFFSET(データ_研究棟施設!$M$5:$M$1048576,0,ROUND(DL$8*24,1)),データ_研究棟施設!$J$5:$J$1048576,OFFSET($G$9,ROW()-ROW($N$9),DL$6-$D$4))&gt;=50,IF(SUMIFS(OFFSET(データ_研究棟施設!$M$5:$M$1048576,0,ROUND(DL$8*24,1)),データ_研究棟施設!$J$5:$J$1048576,OFFSET($G$9,ROW()-ROW($N$9),DL$6-$D$4))&gt;=100*$E94,"×","△"),IF(OR(DL$8&lt;9/24,DL$8&gt;=17/24,DL$110="△"),"△","〇")))</f>
        <v>△</v>
      </c>
      <c r="DM94" s="29" t="str">
        <f ca="1">IF(OR(DM$9="×",DM$110="×"),"×",IF(SUMIFS(OFFSET(データ_研究棟施設!$M$5:$M$1048576,0,ROUND(DM$8*24,1)),データ_研究棟施設!$J$5:$J$1048576,OFFSET($G$9,ROW()-ROW($N$9),DM$6-$D$4))&gt;=50,IF(SUMIFS(OFFSET(データ_研究棟施設!$M$5:$M$1048576,0,ROUND(DM$8*24,1)),データ_研究棟施設!$J$5:$J$1048576,OFFSET($G$9,ROW()-ROW($N$9),DM$6-$D$4))&gt;=100*$E94,"×","△"),IF(OR(DM$8&lt;9/24,DM$8&gt;=17/24,DM$110="△"),"△","〇")))</f>
        <v>×</v>
      </c>
      <c r="DN94" s="29" t="str">
        <f ca="1">IF(OR(DN$9="×",DN$110="×"),"×",IF(SUMIFS(OFFSET(データ_研究棟施設!$M$5:$M$1048576,0,ROUND(DN$8*24,1)),データ_研究棟施設!$J$5:$J$1048576,OFFSET($G$9,ROW()-ROW($N$9),DN$6-$D$4))&gt;=50,IF(SUMIFS(OFFSET(データ_研究棟施設!$M$5:$M$1048576,0,ROUND(DN$8*24,1)),データ_研究棟施設!$J$5:$J$1048576,OFFSET($G$9,ROW()-ROW($N$9),DN$6-$D$4))&gt;=100*$E94,"×","△"),IF(OR(DN$8&lt;9/24,DN$8&gt;=17/24,DN$110="△"),"△","〇")))</f>
        <v>×</v>
      </c>
      <c r="DO94" s="28" t="str">
        <f ca="1">IF(OR(DO$9="×",DO$110="×"),"×",IF(SUMIFS(OFFSET(データ_研究棟施設!$M$5:$M$1048576,0,ROUND(DO$8*24,1)),データ_研究棟施設!$J$5:$J$1048576,OFFSET($G$9,ROW()-ROW($N$9),DO$6-$D$4))&gt;=50,IF(SUMIFS(OFFSET(データ_研究棟施設!$M$5:$M$1048576,0,ROUND(DO$8*24,1)),データ_研究棟施設!$J$5:$J$1048576,OFFSET($G$9,ROW()-ROW($N$9),DO$6-$D$4))&gt;=100*$E94,"×","△"),IF(OR(DO$8&lt;9/24,DO$8&gt;=17/24,DO$110="△"),"△","〇")))</f>
        <v>×</v>
      </c>
      <c r="DP94" s="29" t="str">
        <f ca="1">IF(OR(DP$9="×",DP$110="×"),"×",IF(SUMIFS(OFFSET(データ_研究棟施設!$M$5:$M$1048576,0,ROUND(DP$8*24,1)),データ_研究棟施設!$J$5:$J$1048576,OFFSET($G$9,ROW()-ROW($N$9),DP$6-$D$4))&gt;=50,IF(SUMIFS(OFFSET(データ_研究棟施設!$M$5:$M$1048576,0,ROUND(DP$8*24,1)),データ_研究棟施設!$J$5:$J$1048576,OFFSET($G$9,ROW()-ROW($N$9),DP$6-$D$4))&gt;=100*$E94,"×","△"),IF(OR(DP$8&lt;9/24,DP$8&gt;=17/24,DP$110="△"),"△","〇")))</f>
        <v>×</v>
      </c>
      <c r="DQ94" s="29" t="str">
        <f ca="1">IF(OR(DQ$9="×",DQ$110="×"),"×",IF(SUMIFS(OFFSET(データ_研究棟施設!$M$5:$M$1048576,0,ROUND(DQ$8*24,1)),データ_研究棟施設!$J$5:$J$1048576,OFFSET($G$9,ROW()-ROW($N$9),DQ$6-$D$4))&gt;=50,IF(SUMIFS(OFFSET(データ_研究棟施設!$M$5:$M$1048576,0,ROUND(DQ$8*24,1)),データ_研究棟施設!$J$5:$J$1048576,OFFSET($G$9,ROW()-ROW($N$9),DQ$6-$D$4))&gt;=100*$E94,"×","△"),IF(OR(DQ$8&lt;9/24,DQ$8&gt;=17/24,DQ$110="△"),"△","〇")))</f>
        <v>×</v>
      </c>
      <c r="DR94" s="30" t="str">
        <f ca="1">IF(OR(DR$9="×",DR$110="×"),"×",IF(SUMIFS(OFFSET(データ_研究棟施設!$M$5:$M$1048576,0,ROUND(DR$8*24,1)),データ_研究棟施設!$J$5:$J$1048576,OFFSET($G$9,ROW()-ROW($N$9),DR$6-$D$4))&gt;=50,IF(SUMIFS(OFFSET(データ_研究棟施設!$M$5:$M$1048576,0,ROUND(DR$8*24,1)),データ_研究棟施設!$J$5:$J$1048576,OFFSET($G$9,ROW()-ROW($N$9),DR$6-$D$4))&gt;=100*$E94,"×","△"),IF(OR(DR$8&lt;9/24,DR$8&gt;=17/24,DR$110="△"),"△","〇")))</f>
        <v>×</v>
      </c>
      <c r="DS94" s="29" t="str">
        <f ca="1">IF(OR(DS$9="×",DS$110="×"),"×",IF(SUMIFS(OFFSET(データ_研究棟施設!$M$5:$M$1048576,0,ROUND(DS$8*24,1)),データ_研究棟施設!$J$5:$J$1048576,OFFSET($G$9,ROW()-ROW($N$9),DS$6-$D$4))&gt;=50,IF(SUMIFS(OFFSET(データ_研究棟施設!$M$5:$M$1048576,0,ROUND(DS$8*24,1)),データ_研究棟施設!$J$5:$J$1048576,OFFSET($G$9,ROW()-ROW($N$9),DS$6-$D$4))&gt;=100*$E94,"×","△"),IF(OR(DS$8&lt;9/24,DS$8&gt;=17/24,DS$110="△"),"△","〇")))</f>
        <v>×</v>
      </c>
      <c r="DT94" s="29" t="str">
        <f ca="1">IF(OR(DT$9="×",DT$110="×"),"×",IF(SUMIFS(OFFSET(データ_研究棟施設!$M$5:$M$1048576,0,ROUND(DT$8*24,1)),データ_研究棟施設!$J$5:$J$1048576,OFFSET($G$9,ROW()-ROW($N$9),DT$6-$D$4))&gt;=50,IF(SUMIFS(OFFSET(データ_研究棟施設!$M$5:$M$1048576,0,ROUND(DT$8*24,1)),データ_研究棟施設!$J$5:$J$1048576,OFFSET($G$9,ROW()-ROW($N$9),DT$6-$D$4))&gt;=100*$E94,"×","△"),IF(OR(DT$8&lt;9/24,DT$8&gt;=17/24,DT$110="△"),"△","〇")))</f>
        <v>×</v>
      </c>
      <c r="DU94" s="29" t="str">
        <f ca="1">IF(OR(DU$9="×",DU$110="×"),"×",IF(SUMIFS(OFFSET(データ_研究棟施設!$M$5:$M$1048576,0,ROUND(DU$8*24,1)),データ_研究棟施設!$J$5:$J$1048576,OFFSET($G$9,ROW()-ROW($N$9),DU$6-$D$4))&gt;=50,IF(SUMIFS(OFFSET(データ_研究棟施設!$M$5:$M$1048576,0,ROUND(DU$8*24,1)),データ_研究棟施設!$J$5:$J$1048576,OFFSET($G$9,ROW()-ROW($N$9),DU$6-$D$4))&gt;=100*$E94,"×","△"),IF(OR(DU$8&lt;9/24,DU$8&gt;=17/24,DU$110="△"),"△","〇")))</f>
        <v>×</v>
      </c>
      <c r="DV94" s="29" t="str">
        <f ca="1">IF(OR(DV$9="×",DV$110="×"),"×",IF(SUMIFS(OFFSET(データ_研究棟施設!$M$5:$M$1048576,0,ROUND(DV$8*24,1)),データ_研究棟施設!$J$5:$J$1048576,OFFSET($G$9,ROW()-ROW($N$9),DV$6-$D$4))&gt;=50,IF(SUMIFS(OFFSET(データ_研究棟施設!$M$5:$M$1048576,0,ROUND(DV$8*24,1)),データ_研究棟施設!$J$5:$J$1048576,OFFSET($G$9,ROW()-ROW($N$9),DV$6-$D$4))&gt;=100*$E94,"×","△"),IF(OR(DV$8&lt;9/24,DV$8&gt;=17/24,DV$110="△"),"△","〇")))</f>
        <v>×</v>
      </c>
      <c r="DW94" s="28" t="str">
        <f ca="1">IF(OR(DW$9="×",DW$110="×"),"×",IF(SUMIFS(OFFSET(データ_研究棟施設!$M$5:$M$1048576,0,ROUND(DW$8*24,1)),データ_研究棟施設!$J$5:$J$1048576,OFFSET($G$9,ROW()-ROW($N$9),DW$6-$D$4))&gt;=50,IF(SUMIFS(OFFSET(データ_研究棟施設!$M$5:$M$1048576,0,ROUND(DW$8*24,1)),データ_研究棟施設!$J$5:$J$1048576,OFFSET($G$9,ROW()-ROW($N$9),DW$6-$D$4))&gt;=100*$E94,"×","△"),IF(OR(DW$8&lt;9/24,DW$8&gt;=17/24,DW$110="△"),"△","〇")))</f>
        <v>×</v>
      </c>
      <c r="DX94" s="29" t="str">
        <f ca="1">IF(OR(DX$9="×",DX$110="×"),"×",IF(SUMIFS(OFFSET(データ_研究棟施設!$M$5:$M$1048576,0,ROUND(DX$8*24,1)),データ_研究棟施設!$J$5:$J$1048576,OFFSET($G$9,ROW()-ROW($N$9),DX$6-$D$4))&gt;=50,IF(SUMIFS(OFFSET(データ_研究棟施設!$M$5:$M$1048576,0,ROUND(DX$8*24,1)),データ_研究棟施設!$J$5:$J$1048576,OFFSET($G$9,ROW()-ROW($N$9),DX$6-$D$4))&gt;=100*$E94,"×","△"),IF(OR(DX$8&lt;9/24,DX$8&gt;=17/24,DX$110="△"),"△","〇")))</f>
        <v>×</v>
      </c>
      <c r="DY94" s="29" t="str">
        <f ca="1">IF(OR(DY$9="×",DY$110="×"),"×",IF(SUMIFS(OFFSET(データ_研究棟施設!$M$5:$M$1048576,0,ROUND(DY$8*24,1)),データ_研究棟施設!$J$5:$J$1048576,OFFSET($G$9,ROW()-ROW($N$9),DY$6-$D$4))&gt;=50,IF(SUMIFS(OFFSET(データ_研究棟施設!$M$5:$M$1048576,0,ROUND(DY$8*24,1)),データ_研究棟施設!$J$5:$J$1048576,OFFSET($G$9,ROW()-ROW($N$9),DY$6-$D$4))&gt;=100*$E94,"×","△"),IF(OR(DY$8&lt;9/24,DY$8&gt;=17/24,DY$110="△"),"△","〇")))</f>
        <v>×</v>
      </c>
      <c r="DZ94" s="30" t="str">
        <f ca="1">IF(OR(DZ$9="×",DZ$110="×"),"×",IF(SUMIFS(OFFSET(データ_研究棟施設!$M$5:$M$1048576,0,ROUND(DZ$8*24,1)),データ_研究棟施設!$J$5:$J$1048576,OFFSET($G$9,ROW()-ROW($N$9),DZ$6-$D$4))&gt;=50,IF(SUMIFS(OFFSET(データ_研究棟施設!$M$5:$M$1048576,0,ROUND(DZ$8*24,1)),データ_研究棟施設!$J$5:$J$1048576,OFFSET($G$9,ROW()-ROW($N$9),DZ$6-$D$4))&gt;=100*$E94,"×","△"),IF(OR(DZ$8&lt;9/24,DZ$8&gt;=17/24,DZ$110="△"),"△","〇")))</f>
        <v>×</v>
      </c>
      <c r="EA94" s="29" t="str">
        <f ca="1">IF(OR(EA$9="×",EA$110="×"),"×",IF(SUMIFS(OFFSET(データ_研究棟施設!$M$5:$M$1048576,0,ROUND(EA$8*24,1)),データ_研究棟施設!$J$5:$J$1048576,OFFSET($G$9,ROW()-ROW($N$9),EA$6-$D$4))&gt;=50,IF(SUMIFS(OFFSET(データ_研究棟施設!$M$5:$M$1048576,0,ROUND(EA$8*24,1)),データ_研究棟施設!$J$5:$J$1048576,OFFSET($G$9,ROW()-ROW($N$9),EA$6-$D$4))&gt;=100*$E94,"×","△"),IF(OR(EA$8&lt;9/24,EA$8&gt;=17/24,EA$110="△"),"△","〇")))</f>
        <v>△</v>
      </c>
      <c r="EB94" s="29" t="str">
        <f ca="1">IF(OR(EB$9="×",EB$110="×"),"×",IF(SUMIFS(OFFSET(データ_研究棟施設!$M$5:$M$1048576,0,ROUND(EB$8*24,1)),データ_研究棟施設!$J$5:$J$1048576,OFFSET($G$9,ROW()-ROW($N$9),EB$6-$D$4))&gt;=50,IF(SUMIFS(OFFSET(データ_研究棟施設!$M$5:$M$1048576,0,ROUND(EB$8*24,1)),データ_研究棟施設!$J$5:$J$1048576,OFFSET($G$9,ROW()-ROW($N$9),EB$6-$D$4))&gt;=100*$E94,"×","△"),IF(OR(EB$8&lt;9/24,EB$8&gt;=17/24,EB$110="△"),"△","〇")))</f>
        <v>△</v>
      </c>
      <c r="EC94" s="37" t="str">
        <f ca="1">IF(OR(EC$9="×",EC$110="×"),"×",IF(SUMIFS(OFFSET(データ_研究棟施設!$M$5:$M$1048576,0,ROUND(EC$8*24,1)),データ_研究棟施設!$J$5:$J$1048576,OFFSET($G$9,ROW()-ROW($N$9),EC$6-$D$4))&gt;=50,IF(SUMIFS(OFFSET(データ_研究棟施設!$M$5:$M$1048576,0,ROUND(EC$8*24,1)),データ_研究棟施設!$J$5:$J$1048576,OFFSET($G$9,ROW()-ROW($N$9),EC$6-$D$4))&gt;=100*$E94,"×","△"),IF(OR(EC$8&lt;9/24,EC$8&gt;=17/24,EC$110="△"),"△","〇")))</f>
        <v>△</v>
      </c>
      <c r="ED94" s="36" t="str">
        <f ca="1">IF(OR(ED$9="×",ED$110="×"),"×",IF(SUMIFS(OFFSET(データ_研究棟施設!$M$5:$M$1048576,0,ROUND(ED$8*24,1)),データ_研究棟施設!$J$5:$J$1048576,OFFSET($G$9,ROW()-ROW($N$9),ED$6-$D$4))&gt;=50,IF(SUMIFS(OFFSET(データ_研究棟施設!$M$5:$M$1048576,0,ROUND(ED$8*24,1)),データ_研究棟施設!$J$5:$J$1048576,OFFSET($G$9,ROW()-ROW($N$9),ED$6-$D$4))&gt;=100*$E94,"×","△"),IF(OR(ED$8&lt;9/24,ED$8&gt;=17/24,ED$110="△"),"△","〇")))</f>
        <v>×</v>
      </c>
      <c r="EE94" s="29" t="str">
        <f ca="1">IF(OR(EE$9="×",EE$110="×"),"×",IF(SUMIFS(OFFSET(データ_研究棟施設!$M$5:$M$1048576,0,ROUND(EE$8*24,1)),データ_研究棟施設!$J$5:$J$1048576,OFFSET($G$9,ROW()-ROW($N$9),EE$6-$D$4))&gt;=50,IF(SUMIFS(OFFSET(データ_研究棟施設!$M$5:$M$1048576,0,ROUND(EE$8*24,1)),データ_研究棟施設!$J$5:$J$1048576,OFFSET($G$9,ROW()-ROW($N$9),EE$6-$D$4))&gt;=100*$E94,"×","△"),IF(OR(EE$8&lt;9/24,EE$8&gt;=17/24,EE$110="△"),"△","〇")))</f>
        <v>×</v>
      </c>
      <c r="EF94" s="29" t="str">
        <f ca="1">IF(OR(EF$9="×",EF$110="×"),"×",IF(SUMIFS(OFFSET(データ_研究棟施設!$M$5:$M$1048576,0,ROUND(EF$8*24,1)),データ_研究棟施設!$J$5:$J$1048576,OFFSET($G$9,ROW()-ROW($N$9),EF$6-$D$4))&gt;=50,IF(SUMIFS(OFFSET(データ_研究棟施設!$M$5:$M$1048576,0,ROUND(EF$8*24,1)),データ_研究棟施設!$J$5:$J$1048576,OFFSET($G$9,ROW()-ROW($N$9),EF$6-$D$4))&gt;=100*$E94,"×","△"),IF(OR(EF$8&lt;9/24,EF$8&gt;=17/24,EF$110="△"),"△","〇")))</f>
        <v>×</v>
      </c>
      <c r="EG94" s="29" t="str">
        <f ca="1">IF(OR(EG$9="×",EG$110="×"),"×",IF(SUMIFS(OFFSET(データ_研究棟施設!$M$5:$M$1048576,0,ROUND(EG$8*24,1)),データ_研究棟施設!$J$5:$J$1048576,OFFSET($G$9,ROW()-ROW($N$9),EG$6-$D$4))&gt;=50,IF(SUMIFS(OFFSET(データ_研究棟施設!$M$5:$M$1048576,0,ROUND(EG$8*24,1)),データ_研究棟施設!$J$5:$J$1048576,OFFSET($G$9,ROW()-ROW($N$9),EG$6-$D$4))&gt;=100*$E94,"×","△"),IF(OR(EG$8&lt;9/24,EG$8&gt;=17/24,EG$110="△"),"△","〇")))</f>
        <v>×</v>
      </c>
      <c r="EH94" s="29" t="str">
        <f ca="1">IF(OR(EH$9="×",EH$110="×"),"×",IF(SUMIFS(OFFSET(データ_研究棟施設!$M$5:$M$1048576,0,ROUND(EH$8*24,1)),データ_研究棟施設!$J$5:$J$1048576,OFFSET($G$9,ROW()-ROW($N$9),EH$6-$D$4))&gt;=50,IF(SUMIFS(OFFSET(データ_研究棟施設!$M$5:$M$1048576,0,ROUND(EH$8*24,1)),データ_研究棟施設!$J$5:$J$1048576,OFFSET($G$9,ROW()-ROW($N$9),EH$6-$D$4))&gt;=100*$E94,"×","△"),IF(OR(EH$8&lt;9/24,EH$8&gt;=17/24,EH$110="△"),"△","〇")))</f>
        <v>×</v>
      </c>
      <c r="EI94" s="29" t="str">
        <f ca="1">IF(OR(EI$9="×",EI$110="×"),"×",IF(SUMIFS(OFFSET(データ_研究棟施設!$M$5:$M$1048576,0,ROUND(EI$8*24,1)),データ_研究棟施設!$J$5:$J$1048576,OFFSET($G$9,ROW()-ROW($N$9),EI$6-$D$4))&gt;=50,IF(SUMIFS(OFFSET(データ_研究棟施設!$M$5:$M$1048576,0,ROUND(EI$8*24,1)),データ_研究棟施設!$J$5:$J$1048576,OFFSET($G$9,ROW()-ROW($N$9),EI$6-$D$4))&gt;=100*$E94,"×","△"),IF(OR(EI$8&lt;9/24,EI$8&gt;=17/24,EI$110="△"),"△","〇")))</f>
        <v>×</v>
      </c>
      <c r="EJ94" s="29" t="str">
        <f ca="1">IF(OR(EJ$9="×",EJ$110="×"),"×",IF(SUMIFS(OFFSET(データ_研究棟施設!$M$5:$M$1048576,0,ROUND(EJ$8*24,1)),データ_研究棟施設!$J$5:$J$1048576,OFFSET($G$9,ROW()-ROW($N$9),EJ$6-$D$4))&gt;=50,IF(SUMIFS(OFFSET(データ_研究棟施設!$M$5:$M$1048576,0,ROUND(EJ$8*24,1)),データ_研究棟施設!$J$5:$J$1048576,OFFSET($G$9,ROW()-ROW($N$9),EJ$6-$D$4))&gt;=100*$E94,"×","△"),IF(OR(EJ$8&lt;9/24,EJ$8&gt;=17/24,EJ$110="△"),"△","〇")))</f>
        <v>×</v>
      </c>
      <c r="EK94" s="29" t="str">
        <f ca="1">IF(OR(EK$9="×",EK$110="×"),"×",IF(SUMIFS(OFFSET(データ_研究棟施設!$M$5:$M$1048576,0,ROUND(EK$8*24,1)),データ_研究棟施設!$J$5:$J$1048576,OFFSET($G$9,ROW()-ROW($N$9),EK$6-$D$4))&gt;=50,IF(SUMIFS(OFFSET(データ_研究棟施設!$M$5:$M$1048576,0,ROUND(EK$8*24,1)),データ_研究棟施設!$J$5:$J$1048576,OFFSET($G$9,ROW()-ROW($N$9),EK$6-$D$4))&gt;=100*$E94,"×","△"),IF(OR(EK$8&lt;9/24,EK$8&gt;=17/24,EK$110="△"),"△","〇")))</f>
        <v>×</v>
      </c>
      <c r="EL94" s="29" t="str">
        <f ca="1">IF(OR(EL$9="×",EL$110="×"),"×",IF(SUMIFS(OFFSET(データ_研究棟施設!$M$5:$M$1048576,0,ROUND(EL$8*24,1)),データ_研究棟施設!$J$5:$J$1048576,OFFSET($G$9,ROW()-ROW($N$9),EL$6-$D$4))&gt;=50,IF(SUMIFS(OFFSET(データ_研究棟施設!$M$5:$M$1048576,0,ROUND(EL$8*24,1)),データ_研究棟施設!$J$5:$J$1048576,OFFSET($G$9,ROW()-ROW($N$9),EL$6-$D$4))&gt;=100*$E94,"×","△"),IF(OR(EL$8&lt;9/24,EL$8&gt;=17/24,EL$110="△"),"△","〇")))</f>
        <v>×</v>
      </c>
      <c r="EM94" s="28" t="str">
        <f ca="1">IF(OR(EM$9="×",EM$110="×"),"×",IF(SUMIFS(OFFSET(データ_研究棟施設!$M$5:$M$1048576,0,ROUND(EM$8*24,1)),データ_研究棟施設!$J$5:$J$1048576,OFFSET($G$9,ROW()-ROW($N$9),EM$6-$D$4))&gt;=50,IF(SUMIFS(OFFSET(データ_研究棟施設!$M$5:$M$1048576,0,ROUND(EM$8*24,1)),データ_研究棟施設!$J$5:$J$1048576,OFFSET($G$9,ROW()-ROW($N$9),EM$6-$D$4))&gt;=100*$E94,"×","△"),IF(OR(EM$8&lt;9/24,EM$8&gt;=17/24,EM$110="△"),"△","〇")))</f>
        <v>×</v>
      </c>
      <c r="EN94" s="29" t="str">
        <f ca="1">IF(OR(EN$9="×",EN$110="×"),"×",IF(SUMIFS(OFFSET(データ_研究棟施設!$M$5:$M$1048576,0,ROUND(EN$8*24,1)),データ_研究棟施設!$J$5:$J$1048576,OFFSET($G$9,ROW()-ROW($N$9),EN$6-$D$4))&gt;=50,IF(SUMIFS(OFFSET(データ_研究棟施設!$M$5:$M$1048576,0,ROUND(EN$8*24,1)),データ_研究棟施設!$J$5:$J$1048576,OFFSET($G$9,ROW()-ROW($N$9),EN$6-$D$4))&gt;=100*$E94,"×","△"),IF(OR(EN$8&lt;9/24,EN$8&gt;=17/24,EN$110="△"),"△","〇")))</f>
        <v>×</v>
      </c>
      <c r="EO94" s="29" t="str">
        <f ca="1">IF(OR(EO$9="×",EO$110="×"),"×",IF(SUMIFS(OFFSET(データ_研究棟施設!$M$5:$M$1048576,0,ROUND(EO$8*24,1)),データ_研究棟施設!$J$5:$J$1048576,OFFSET($G$9,ROW()-ROW($N$9),EO$6-$D$4))&gt;=50,IF(SUMIFS(OFFSET(データ_研究棟施設!$M$5:$M$1048576,0,ROUND(EO$8*24,1)),データ_研究棟施設!$J$5:$J$1048576,OFFSET($G$9,ROW()-ROW($N$9),EO$6-$D$4))&gt;=100*$E94,"×","△"),IF(OR(EO$8&lt;9/24,EO$8&gt;=17/24,EO$110="△"),"△","〇")))</f>
        <v>×</v>
      </c>
      <c r="EP94" s="30" t="str">
        <f ca="1">IF(OR(EP$9="×",EP$110="×"),"×",IF(SUMIFS(OFFSET(データ_研究棟施設!$M$5:$M$1048576,0,ROUND(EP$8*24,1)),データ_研究棟施設!$J$5:$J$1048576,OFFSET($G$9,ROW()-ROW($N$9),EP$6-$D$4))&gt;=50,IF(SUMIFS(OFFSET(データ_研究棟施設!$M$5:$M$1048576,0,ROUND(EP$8*24,1)),データ_研究棟施設!$J$5:$J$1048576,OFFSET($G$9,ROW()-ROW($N$9),EP$6-$D$4))&gt;=100*$E94,"×","△"),IF(OR(EP$8&lt;9/24,EP$8&gt;=17/24,EP$110="△"),"△","〇")))</f>
        <v>×</v>
      </c>
      <c r="EQ94" s="29" t="str">
        <f ca="1">IF(OR(EQ$9="×",EQ$110="×"),"×",IF(SUMIFS(OFFSET(データ_研究棟施設!$M$5:$M$1048576,0,ROUND(EQ$8*24,1)),データ_研究棟施設!$J$5:$J$1048576,OFFSET($G$9,ROW()-ROW($N$9),EQ$6-$D$4))&gt;=50,IF(SUMIFS(OFFSET(データ_研究棟施設!$M$5:$M$1048576,0,ROUND(EQ$8*24,1)),データ_研究棟施設!$J$5:$J$1048576,OFFSET($G$9,ROW()-ROW($N$9),EQ$6-$D$4))&gt;=100*$E94,"×","△"),IF(OR(EQ$8&lt;9/24,EQ$8&gt;=17/24,EQ$110="△"),"△","〇")))</f>
        <v>×</v>
      </c>
      <c r="ER94" s="29" t="str">
        <f ca="1">IF(OR(ER$9="×",ER$110="×"),"×",IF(SUMIFS(OFFSET(データ_研究棟施設!$M$5:$M$1048576,0,ROUND(ER$8*24,1)),データ_研究棟施設!$J$5:$J$1048576,OFFSET($G$9,ROW()-ROW($N$9),ER$6-$D$4))&gt;=50,IF(SUMIFS(OFFSET(データ_研究棟施設!$M$5:$M$1048576,0,ROUND(ER$8*24,1)),データ_研究棟施設!$J$5:$J$1048576,OFFSET($G$9,ROW()-ROW($N$9),ER$6-$D$4))&gt;=100*$E94,"×","△"),IF(OR(ER$8&lt;9/24,ER$8&gt;=17/24,ER$110="△"),"△","〇")))</f>
        <v>×</v>
      </c>
      <c r="ES94" s="29" t="str">
        <f ca="1">IF(OR(ES$9="×",ES$110="×"),"×",IF(SUMIFS(OFFSET(データ_研究棟施設!$M$5:$M$1048576,0,ROUND(ES$8*24,1)),データ_研究棟施設!$J$5:$J$1048576,OFFSET($G$9,ROW()-ROW($N$9),ES$6-$D$4))&gt;=50,IF(SUMIFS(OFFSET(データ_研究棟施設!$M$5:$M$1048576,0,ROUND(ES$8*24,1)),データ_研究棟施設!$J$5:$J$1048576,OFFSET($G$9,ROW()-ROW($N$9),ES$6-$D$4))&gt;=100*$E94,"×","△"),IF(OR(ES$8&lt;9/24,ES$8&gt;=17/24,ES$110="△"),"△","〇")))</f>
        <v>×</v>
      </c>
      <c r="ET94" s="29" t="str">
        <f ca="1">IF(OR(ET$9="×",ET$110="×"),"×",IF(SUMIFS(OFFSET(データ_研究棟施設!$M$5:$M$1048576,0,ROUND(ET$8*24,1)),データ_研究棟施設!$J$5:$J$1048576,OFFSET($G$9,ROW()-ROW($N$9),ET$6-$D$4))&gt;=50,IF(SUMIFS(OFFSET(データ_研究棟施設!$M$5:$M$1048576,0,ROUND(ET$8*24,1)),データ_研究棟施設!$J$5:$J$1048576,OFFSET($G$9,ROW()-ROW($N$9),ET$6-$D$4))&gt;=100*$E94,"×","△"),IF(OR(ET$8&lt;9/24,ET$8&gt;=17/24,ET$110="△"),"△","〇")))</f>
        <v>×</v>
      </c>
      <c r="EU94" s="28" t="str">
        <f ca="1">IF(OR(EU$9="×",EU$110="×"),"×",IF(SUMIFS(OFFSET(データ_研究棟施設!$M$5:$M$1048576,0,ROUND(EU$8*24,1)),データ_研究棟施設!$J$5:$J$1048576,OFFSET($G$9,ROW()-ROW($N$9),EU$6-$D$4))&gt;=50,IF(SUMIFS(OFFSET(データ_研究棟施設!$M$5:$M$1048576,0,ROUND(EU$8*24,1)),データ_研究棟施設!$J$5:$J$1048576,OFFSET($G$9,ROW()-ROW($N$9),EU$6-$D$4))&gt;=100*$E94,"×","△"),IF(OR(EU$8&lt;9/24,EU$8&gt;=17/24,EU$110="△"),"△","〇")))</f>
        <v>×</v>
      </c>
      <c r="EV94" s="29" t="str">
        <f ca="1">IF(OR(EV$9="×",EV$110="×"),"×",IF(SUMIFS(OFFSET(データ_研究棟施設!$M$5:$M$1048576,0,ROUND(EV$8*24,1)),データ_研究棟施設!$J$5:$J$1048576,OFFSET($G$9,ROW()-ROW($N$9),EV$6-$D$4))&gt;=50,IF(SUMIFS(OFFSET(データ_研究棟施設!$M$5:$M$1048576,0,ROUND(EV$8*24,1)),データ_研究棟施設!$J$5:$J$1048576,OFFSET($G$9,ROW()-ROW($N$9),EV$6-$D$4))&gt;=100*$E94,"×","△"),IF(OR(EV$8&lt;9/24,EV$8&gt;=17/24,EV$110="△"),"△","〇")))</f>
        <v>×</v>
      </c>
      <c r="EW94" s="29" t="str">
        <f ca="1">IF(OR(EW$9="×",EW$110="×"),"×",IF(SUMIFS(OFFSET(データ_研究棟施設!$M$5:$M$1048576,0,ROUND(EW$8*24,1)),データ_研究棟施設!$J$5:$J$1048576,OFFSET($G$9,ROW()-ROW($N$9),EW$6-$D$4))&gt;=50,IF(SUMIFS(OFFSET(データ_研究棟施設!$M$5:$M$1048576,0,ROUND(EW$8*24,1)),データ_研究棟施設!$J$5:$J$1048576,OFFSET($G$9,ROW()-ROW($N$9),EW$6-$D$4))&gt;=100*$E94,"×","△"),IF(OR(EW$8&lt;9/24,EW$8&gt;=17/24,EW$110="△"),"△","〇")))</f>
        <v>×</v>
      </c>
      <c r="EX94" s="30" t="str">
        <f ca="1">IF(OR(EX$9="×",EX$110="×"),"×",IF(SUMIFS(OFFSET(データ_研究棟施設!$M$5:$M$1048576,0,ROUND(EX$8*24,1)),データ_研究棟施設!$J$5:$J$1048576,OFFSET($G$9,ROW()-ROW($N$9),EX$6-$D$4))&gt;=50,IF(SUMIFS(OFFSET(データ_研究棟施設!$M$5:$M$1048576,0,ROUND(EX$8*24,1)),データ_研究棟施設!$J$5:$J$1048576,OFFSET($G$9,ROW()-ROW($N$9),EX$6-$D$4))&gt;=100*$E94,"×","△"),IF(OR(EX$8&lt;9/24,EX$8&gt;=17/24,EX$110="△"),"△","〇")))</f>
        <v>×</v>
      </c>
      <c r="EY94" s="29" t="str">
        <f ca="1">IF(OR(EY$9="×",EY$110="×"),"×",IF(SUMIFS(OFFSET(データ_研究棟施設!$M$5:$M$1048576,0,ROUND(EY$8*24,1)),データ_研究棟施設!$J$5:$J$1048576,OFFSET($G$9,ROW()-ROW($N$9),EY$6-$D$4))&gt;=50,IF(SUMIFS(OFFSET(データ_研究棟施設!$M$5:$M$1048576,0,ROUND(EY$8*24,1)),データ_研究棟施設!$J$5:$J$1048576,OFFSET($G$9,ROW()-ROW($N$9),EY$6-$D$4))&gt;=100*$E94,"×","△"),IF(OR(EY$8&lt;9/24,EY$8&gt;=17/24,EY$110="△"),"△","〇")))</f>
        <v>×</v>
      </c>
      <c r="EZ94" s="29" t="str">
        <f ca="1">IF(OR(EZ$9="×",EZ$110="×"),"×",IF(SUMIFS(OFFSET(データ_研究棟施設!$M$5:$M$1048576,0,ROUND(EZ$8*24,1)),データ_研究棟施設!$J$5:$J$1048576,OFFSET($G$9,ROW()-ROW($N$9),EZ$6-$D$4))&gt;=50,IF(SUMIFS(OFFSET(データ_研究棟施設!$M$5:$M$1048576,0,ROUND(EZ$8*24,1)),データ_研究棟施設!$J$5:$J$1048576,OFFSET($G$9,ROW()-ROW($N$9),EZ$6-$D$4))&gt;=100*$E94,"×","△"),IF(OR(EZ$8&lt;9/24,EZ$8&gt;=17/24,EZ$110="△"),"△","〇")))</f>
        <v>×</v>
      </c>
      <c r="FA94" s="37" t="str">
        <f ca="1">IF(OR(FA$9="×",FA$110="×"),"×",IF(SUMIFS(OFFSET(データ_研究棟施設!$M$5:$M$1048576,0,ROUND(FA$8*24,1)),データ_研究棟施設!$J$5:$J$1048576,OFFSET($G$9,ROW()-ROW($N$9),FA$6-$D$4))&gt;=50,IF(SUMIFS(OFFSET(データ_研究棟施設!$M$5:$M$1048576,0,ROUND(FA$8*24,1)),データ_研究棟施設!$J$5:$J$1048576,OFFSET($G$9,ROW()-ROW($N$9),FA$6-$D$4))&gt;=100*$E94,"×","△"),IF(OR(FA$8&lt;9/24,FA$8&gt;=17/24,FA$110="△"),"△","〇")))</f>
        <v>×</v>
      </c>
      <c r="FB94" s="36" t="str">
        <f ca="1">IF(OR(FB$9="×",FB$110="×"),"×",IF(SUMIFS(OFFSET(データ_研究棟施設!$M$5:$M$1048576,0,ROUND(FB$8*24,1)),データ_研究棟施設!$J$5:$J$1048576,OFFSET($G$9,ROW()-ROW($N$9),FB$6-$D$4))&gt;=50,IF(SUMIFS(OFFSET(データ_研究棟施設!$M$5:$M$1048576,0,ROUND(FB$8*24,1)),データ_研究棟施設!$J$5:$J$1048576,OFFSET($G$9,ROW()-ROW($N$9),FB$6-$D$4))&gt;=100*$E94,"×","△"),IF(OR(FB$8&lt;9/24,FB$8&gt;=17/24,FB$110="△"),"△","〇")))</f>
        <v>×</v>
      </c>
      <c r="FC94" s="29" t="str">
        <f ca="1">IF(OR(FC$9="×",FC$110="×"),"×",IF(SUMIFS(OFFSET(データ_研究棟施設!$M$5:$M$1048576,0,ROUND(FC$8*24,1)),データ_研究棟施設!$J$5:$J$1048576,OFFSET($G$9,ROW()-ROW($N$9),FC$6-$D$4))&gt;=50,IF(SUMIFS(OFFSET(データ_研究棟施設!$M$5:$M$1048576,0,ROUND(FC$8*24,1)),データ_研究棟施設!$J$5:$J$1048576,OFFSET($G$9,ROW()-ROW($N$9),FC$6-$D$4))&gt;=100*$E94,"×","△"),IF(OR(FC$8&lt;9/24,FC$8&gt;=17/24,FC$110="△"),"△","〇")))</f>
        <v>×</v>
      </c>
      <c r="FD94" s="29" t="str">
        <f ca="1">IF(OR(FD$9="×",FD$110="×"),"×",IF(SUMIFS(OFFSET(データ_研究棟施設!$M$5:$M$1048576,0,ROUND(FD$8*24,1)),データ_研究棟施設!$J$5:$J$1048576,OFFSET($G$9,ROW()-ROW($N$9),FD$6-$D$4))&gt;=50,IF(SUMIFS(OFFSET(データ_研究棟施設!$M$5:$M$1048576,0,ROUND(FD$8*24,1)),データ_研究棟施設!$J$5:$J$1048576,OFFSET($G$9,ROW()-ROW($N$9),FD$6-$D$4))&gt;=100*$E94,"×","△"),IF(OR(FD$8&lt;9/24,FD$8&gt;=17/24,FD$110="△"),"△","〇")))</f>
        <v>×</v>
      </c>
      <c r="FE94" s="29" t="str">
        <f ca="1">IF(OR(FE$9="×",FE$110="×"),"×",IF(SUMIFS(OFFSET(データ_研究棟施設!$M$5:$M$1048576,0,ROUND(FE$8*24,1)),データ_研究棟施設!$J$5:$J$1048576,OFFSET($G$9,ROW()-ROW($N$9),FE$6-$D$4))&gt;=50,IF(SUMIFS(OFFSET(データ_研究棟施設!$M$5:$M$1048576,0,ROUND(FE$8*24,1)),データ_研究棟施設!$J$5:$J$1048576,OFFSET($G$9,ROW()-ROW($N$9),FE$6-$D$4))&gt;=100*$E94,"×","△"),IF(OR(FE$8&lt;9/24,FE$8&gt;=17/24,FE$110="△"),"△","〇")))</f>
        <v>×</v>
      </c>
      <c r="FF94" s="29" t="str">
        <f ca="1">IF(OR(FF$9="×",FF$110="×"),"×",IF(SUMIFS(OFFSET(データ_研究棟施設!$M$5:$M$1048576,0,ROUND(FF$8*24,1)),データ_研究棟施設!$J$5:$J$1048576,OFFSET($G$9,ROW()-ROW($N$9),FF$6-$D$4))&gt;=50,IF(SUMIFS(OFFSET(データ_研究棟施設!$M$5:$M$1048576,0,ROUND(FF$8*24,1)),データ_研究棟施設!$J$5:$J$1048576,OFFSET($G$9,ROW()-ROW($N$9),FF$6-$D$4))&gt;=100*$E94,"×","△"),IF(OR(FF$8&lt;9/24,FF$8&gt;=17/24,FF$110="△"),"△","〇")))</f>
        <v>×</v>
      </c>
      <c r="FG94" s="29" t="str">
        <f ca="1">IF(OR(FG$9="×",FG$110="×"),"×",IF(SUMIFS(OFFSET(データ_研究棟施設!$M$5:$M$1048576,0,ROUND(FG$8*24,1)),データ_研究棟施設!$J$5:$J$1048576,OFFSET($G$9,ROW()-ROW($N$9),FG$6-$D$4))&gt;=50,IF(SUMIFS(OFFSET(データ_研究棟施設!$M$5:$M$1048576,0,ROUND(FG$8*24,1)),データ_研究棟施設!$J$5:$J$1048576,OFFSET($G$9,ROW()-ROW($N$9),FG$6-$D$4))&gt;=100*$E94,"×","△"),IF(OR(FG$8&lt;9/24,FG$8&gt;=17/24,FG$110="△"),"△","〇")))</f>
        <v>×</v>
      </c>
      <c r="FH94" s="29" t="str">
        <f ca="1">IF(OR(FH$9="×",FH$110="×"),"×",IF(SUMIFS(OFFSET(データ_研究棟施設!$M$5:$M$1048576,0,ROUND(FH$8*24,1)),データ_研究棟施設!$J$5:$J$1048576,OFFSET($G$9,ROW()-ROW($N$9),FH$6-$D$4))&gt;=50,IF(SUMIFS(OFFSET(データ_研究棟施設!$M$5:$M$1048576,0,ROUND(FH$8*24,1)),データ_研究棟施設!$J$5:$J$1048576,OFFSET($G$9,ROW()-ROW($N$9),FH$6-$D$4))&gt;=100*$E94,"×","△"),IF(OR(FH$8&lt;9/24,FH$8&gt;=17/24,FH$110="△"),"△","〇")))</f>
        <v>×</v>
      </c>
      <c r="FI94" s="29" t="str">
        <f ca="1">IF(OR(FI$9="×",FI$110="×"),"×",IF(SUMIFS(OFFSET(データ_研究棟施設!$M$5:$M$1048576,0,ROUND(FI$8*24,1)),データ_研究棟施設!$J$5:$J$1048576,OFFSET($G$9,ROW()-ROW($N$9),FI$6-$D$4))&gt;=50,IF(SUMIFS(OFFSET(データ_研究棟施設!$M$5:$M$1048576,0,ROUND(FI$8*24,1)),データ_研究棟施設!$J$5:$J$1048576,OFFSET($G$9,ROW()-ROW($N$9),FI$6-$D$4))&gt;=100*$E94,"×","△"),IF(OR(FI$8&lt;9/24,FI$8&gt;=17/24,FI$110="△"),"△","〇")))</f>
        <v>×</v>
      </c>
      <c r="FJ94" s="29" t="str">
        <f ca="1">IF(OR(FJ$9="×",FJ$110="×"),"×",IF(SUMIFS(OFFSET(データ_研究棟施設!$M$5:$M$1048576,0,ROUND(FJ$8*24,1)),データ_研究棟施設!$J$5:$J$1048576,OFFSET($G$9,ROW()-ROW($N$9),FJ$6-$D$4))&gt;=50,IF(SUMIFS(OFFSET(データ_研究棟施設!$M$5:$M$1048576,0,ROUND(FJ$8*24,1)),データ_研究棟施設!$J$5:$J$1048576,OFFSET($G$9,ROW()-ROW($N$9),FJ$6-$D$4))&gt;=100*$E94,"×","△"),IF(OR(FJ$8&lt;9/24,FJ$8&gt;=17/24,FJ$110="△"),"△","〇")))</f>
        <v>×</v>
      </c>
      <c r="FK94" s="28" t="str">
        <f ca="1">IF(OR(FK$9="×",FK$110="×"),"×",IF(SUMIFS(OFFSET(データ_研究棟施設!$M$5:$M$1048576,0,ROUND(FK$8*24,1)),データ_研究棟施設!$J$5:$J$1048576,OFFSET($G$9,ROW()-ROW($N$9),FK$6-$D$4))&gt;=50,IF(SUMIFS(OFFSET(データ_研究棟施設!$M$5:$M$1048576,0,ROUND(FK$8*24,1)),データ_研究棟施設!$J$5:$J$1048576,OFFSET($G$9,ROW()-ROW($N$9),FK$6-$D$4))&gt;=100*$E94,"×","△"),IF(OR(FK$8&lt;9/24,FK$8&gt;=17/24,FK$110="△"),"△","〇")))</f>
        <v>×</v>
      </c>
      <c r="FL94" s="29" t="str">
        <f ca="1">IF(OR(FL$9="×",FL$110="×"),"×",IF(SUMIFS(OFFSET(データ_研究棟施設!$M$5:$M$1048576,0,ROUND(FL$8*24,1)),データ_研究棟施設!$J$5:$J$1048576,OFFSET($G$9,ROW()-ROW($N$9),FL$6-$D$4))&gt;=50,IF(SUMIFS(OFFSET(データ_研究棟施設!$M$5:$M$1048576,0,ROUND(FL$8*24,1)),データ_研究棟施設!$J$5:$J$1048576,OFFSET($G$9,ROW()-ROW($N$9),FL$6-$D$4))&gt;=100*$E94,"×","△"),IF(OR(FL$8&lt;9/24,FL$8&gt;=17/24,FL$110="△"),"△","〇")))</f>
        <v>×</v>
      </c>
      <c r="FM94" s="29" t="str">
        <f ca="1">IF(OR(FM$9="×",FM$110="×"),"×",IF(SUMIFS(OFFSET(データ_研究棟施設!$M$5:$M$1048576,0,ROUND(FM$8*24,1)),データ_研究棟施設!$J$5:$J$1048576,OFFSET($G$9,ROW()-ROW($N$9),FM$6-$D$4))&gt;=50,IF(SUMIFS(OFFSET(データ_研究棟施設!$M$5:$M$1048576,0,ROUND(FM$8*24,1)),データ_研究棟施設!$J$5:$J$1048576,OFFSET($G$9,ROW()-ROW($N$9),FM$6-$D$4))&gt;=100*$E94,"×","△"),IF(OR(FM$8&lt;9/24,FM$8&gt;=17/24,FM$110="△"),"△","〇")))</f>
        <v>×</v>
      </c>
      <c r="FN94" s="30" t="str">
        <f ca="1">IF(OR(FN$9="×",FN$110="×"),"×",IF(SUMIFS(OFFSET(データ_研究棟施設!$M$5:$M$1048576,0,ROUND(FN$8*24,1)),データ_研究棟施設!$J$5:$J$1048576,OFFSET($G$9,ROW()-ROW($N$9),FN$6-$D$4))&gt;=50,IF(SUMIFS(OFFSET(データ_研究棟施設!$M$5:$M$1048576,0,ROUND(FN$8*24,1)),データ_研究棟施設!$J$5:$J$1048576,OFFSET($G$9,ROW()-ROW($N$9),FN$6-$D$4))&gt;=100*$E94,"×","△"),IF(OR(FN$8&lt;9/24,FN$8&gt;=17/24,FN$110="△"),"△","〇")))</f>
        <v>×</v>
      </c>
      <c r="FO94" s="29" t="str">
        <f ca="1">IF(OR(FO$9="×",FO$110="×"),"×",IF(SUMIFS(OFFSET(データ_研究棟施設!$M$5:$M$1048576,0,ROUND(FO$8*24,1)),データ_研究棟施設!$J$5:$J$1048576,OFFSET($G$9,ROW()-ROW($N$9),FO$6-$D$4))&gt;=50,IF(SUMIFS(OFFSET(データ_研究棟施設!$M$5:$M$1048576,0,ROUND(FO$8*24,1)),データ_研究棟施設!$J$5:$J$1048576,OFFSET($G$9,ROW()-ROW($N$9),FO$6-$D$4))&gt;=100*$E94,"×","△"),IF(OR(FO$8&lt;9/24,FO$8&gt;=17/24,FO$110="△"),"△","〇")))</f>
        <v>×</v>
      </c>
      <c r="FP94" s="29" t="str">
        <f ca="1">IF(OR(FP$9="×",FP$110="×"),"×",IF(SUMIFS(OFFSET(データ_研究棟施設!$M$5:$M$1048576,0,ROUND(FP$8*24,1)),データ_研究棟施設!$J$5:$J$1048576,OFFSET($G$9,ROW()-ROW($N$9),FP$6-$D$4))&gt;=50,IF(SUMIFS(OFFSET(データ_研究棟施設!$M$5:$M$1048576,0,ROUND(FP$8*24,1)),データ_研究棟施設!$J$5:$J$1048576,OFFSET($G$9,ROW()-ROW($N$9),FP$6-$D$4))&gt;=100*$E94,"×","△"),IF(OR(FP$8&lt;9/24,FP$8&gt;=17/24,FP$110="△"),"△","〇")))</f>
        <v>×</v>
      </c>
      <c r="FQ94" s="29" t="str">
        <f ca="1">IF(OR(FQ$9="×",FQ$110="×"),"×",IF(SUMIFS(OFFSET(データ_研究棟施設!$M$5:$M$1048576,0,ROUND(FQ$8*24,1)),データ_研究棟施設!$J$5:$J$1048576,OFFSET($G$9,ROW()-ROW($N$9),FQ$6-$D$4))&gt;=50,IF(SUMIFS(OFFSET(データ_研究棟施設!$M$5:$M$1048576,0,ROUND(FQ$8*24,1)),データ_研究棟施設!$J$5:$J$1048576,OFFSET($G$9,ROW()-ROW($N$9),FQ$6-$D$4))&gt;=100*$E94,"×","△"),IF(OR(FQ$8&lt;9/24,FQ$8&gt;=17/24,FQ$110="△"),"△","〇")))</f>
        <v>×</v>
      </c>
      <c r="FR94" s="29" t="str">
        <f ca="1">IF(OR(FR$9="×",FR$110="×"),"×",IF(SUMIFS(OFFSET(データ_研究棟施設!$M$5:$M$1048576,0,ROUND(FR$8*24,1)),データ_研究棟施設!$J$5:$J$1048576,OFFSET($G$9,ROW()-ROW($N$9),FR$6-$D$4))&gt;=50,IF(SUMIFS(OFFSET(データ_研究棟施設!$M$5:$M$1048576,0,ROUND(FR$8*24,1)),データ_研究棟施設!$J$5:$J$1048576,OFFSET($G$9,ROW()-ROW($N$9),FR$6-$D$4))&gt;=100*$E94,"×","△"),IF(OR(FR$8&lt;9/24,FR$8&gt;=17/24,FR$110="△"),"△","〇")))</f>
        <v>×</v>
      </c>
      <c r="FS94" s="28" t="str">
        <f ca="1">IF(OR(FS$9="×",FS$110="×"),"×",IF(SUMIFS(OFFSET(データ_研究棟施設!$M$5:$M$1048576,0,ROUND(FS$8*24,1)),データ_研究棟施設!$J$5:$J$1048576,OFFSET($G$9,ROW()-ROW($N$9),FS$6-$D$4))&gt;=50,IF(SUMIFS(OFFSET(データ_研究棟施設!$M$5:$M$1048576,0,ROUND(FS$8*24,1)),データ_研究棟施設!$J$5:$J$1048576,OFFSET($G$9,ROW()-ROW($N$9),FS$6-$D$4))&gt;=100*$E94,"×","△"),IF(OR(FS$8&lt;9/24,FS$8&gt;=17/24,FS$110="△"),"△","〇")))</f>
        <v>×</v>
      </c>
      <c r="FT94" s="29" t="str">
        <f ca="1">IF(OR(FT$9="×",FT$110="×"),"×",IF(SUMIFS(OFFSET(データ_研究棟施設!$M$5:$M$1048576,0,ROUND(FT$8*24,1)),データ_研究棟施設!$J$5:$J$1048576,OFFSET($G$9,ROW()-ROW($N$9),FT$6-$D$4))&gt;=50,IF(SUMIFS(OFFSET(データ_研究棟施設!$M$5:$M$1048576,0,ROUND(FT$8*24,1)),データ_研究棟施設!$J$5:$J$1048576,OFFSET($G$9,ROW()-ROW($N$9),FT$6-$D$4))&gt;=100*$E94,"×","△"),IF(OR(FT$8&lt;9/24,FT$8&gt;=17/24,FT$110="△"),"△","〇")))</f>
        <v>×</v>
      </c>
      <c r="FU94" s="29" t="str">
        <f ca="1">IF(OR(FU$9="×",FU$110="×"),"×",IF(SUMIFS(OFFSET(データ_研究棟施設!$M$5:$M$1048576,0,ROUND(FU$8*24,1)),データ_研究棟施設!$J$5:$J$1048576,OFFSET($G$9,ROW()-ROW($N$9),FU$6-$D$4))&gt;=50,IF(SUMIFS(OFFSET(データ_研究棟施設!$M$5:$M$1048576,0,ROUND(FU$8*24,1)),データ_研究棟施設!$J$5:$J$1048576,OFFSET($G$9,ROW()-ROW($N$9),FU$6-$D$4))&gt;=100*$E94,"×","△"),IF(OR(FU$8&lt;9/24,FU$8&gt;=17/24,FU$110="△"),"△","〇")))</f>
        <v>×</v>
      </c>
      <c r="FV94" s="30" t="str">
        <f ca="1">IF(OR(FV$9="×",FV$110="×"),"×",IF(SUMIFS(OFFSET(データ_研究棟施設!$M$5:$M$1048576,0,ROUND(FV$8*24,1)),データ_研究棟施設!$J$5:$J$1048576,OFFSET($G$9,ROW()-ROW($N$9),FV$6-$D$4))&gt;=50,IF(SUMIFS(OFFSET(データ_研究棟施設!$M$5:$M$1048576,0,ROUND(FV$8*24,1)),データ_研究棟施設!$J$5:$J$1048576,OFFSET($G$9,ROW()-ROW($N$9),FV$6-$D$4))&gt;=100*$E94,"×","△"),IF(OR(FV$8&lt;9/24,FV$8&gt;=17/24,FV$110="△"),"△","〇")))</f>
        <v>×</v>
      </c>
      <c r="FW94" s="29" t="str">
        <f ca="1">IF(OR(FW$9="×",FW$110="×"),"×",IF(SUMIFS(OFFSET(データ_研究棟施設!$M$5:$M$1048576,0,ROUND(FW$8*24,1)),データ_研究棟施設!$J$5:$J$1048576,OFFSET($G$9,ROW()-ROW($N$9),FW$6-$D$4))&gt;=50,IF(SUMIFS(OFFSET(データ_研究棟施設!$M$5:$M$1048576,0,ROUND(FW$8*24,1)),データ_研究棟施設!$J$5:$J$1048576,OFFSET($G$9,ROW()-ROW($N$9),FW$6-$D$4))&gt;=100*$E94,"×","△"),IF(OR(FW$8&lt;9/24,FW$8&gt;=17/24,FW$110="△"),"△","〇")))</f>
        <v>×</v>
      </c>
      <c r="FX94" s="29" t="str">
        <f ca="1">IF(OR(FX$9="×",FX$110="×"),"×",IF(SUMIFS(OFFSET(データ_研究棟施設!$M$5:$M$1048576,0,ROUND(FX$8*24,1)),データ_研究棟施設!$J$5:$J$1048576,OFFSET($G$9,ROW()-ROW($N$9),FX$6-$D$4))&gt;=50,IF(SUMIFS(OFFSET(データ_研究棟施設!$M$5:$M$1048576,0,ROUND(FX$8*24,1)),データ_研究棟施設!$J$5:$J$1048576,OFFSET($G$9,ROW()-ROW($N$9),FX$6-$D$4))&gt;=100*$E94,"×","△"),IF(OR(FX$8&lt;9/24,FX$8&gt;=17/24,FX$110="△"),"△","〇")))</f>
        <v>×</v>
      </c>
      <c r="FY94" s="37" t="str">
        <f ca="1">IF(OR(FY$9="×",FY$110="×"),"×",IF(SUMIFS(OFFSET(データ_研究棟施設!$M$5:$M$1048576,0,ROUND(FY$8*24,1)),データ_研究棟施設!$J$5:$J$1048576,OFFSET($G$9,ROW()-ROW($N$9),FY$6-$D$4))&gt;=50,IF(SUMIFS(OFFSET(データ_研究棟施設!$M$5:$M$1048576,0,ROUND(FY$8*24,1)),データ_研究棟施設!$J$5:$J$1048576,OFFSET($G$9,ROW()-ROW($N$9),FY$6-$D$4))&gt;=100*$E94,"×","△"),IF(OR(FY$8&lt;9/24,FY$8&gt;=17/24,FY$110="△"),"△","〇")))</f>
        <v>×</v>
      </c>
    </row>
    <row r="95" spans="1:181">
      <c r="A95" s="17"/>
      <c r="B95" s="81" t="s">
        <v>282</v>
      </c>
      <c r="C95" s="82"/>
      <c r="D95" s="11" t="s">
        <v>261</v>
      </c>
      <c r="E95" s="10" t="str">
        <f>INDEX(施設情報!$D$1:$D$1000,MATCH(D95,施設情報!$C$1:$C$1000,0))</f>
        <v>3</v>
      </c>
      <c r="F95" s="11" t="s">
        <v>275</v>
      </c>
      <c r="G95" s="8" t="str">
        <f t="shared" si="29"/>
        <v>115-46391</v>
      </c>
      <c r="H95" s="10" t="str">
        <f t="shared" si="30"/>
        <v>115-46392</v>
      </c>
      <c r="I95" s="10" t="str">
        <f t="shared" si="31"/>
        <v>115-46393</v>
      </c>
      <c r="J95" s="10" t="str">
        <f t="shared" si="32"/>
        <v>115-46394</v>
      </c>
      <c r="K95" s="10" t="str">
        <f t="shared" si="33"/>
        <v>115-46395</v>
      </c>
      <c r="L95" s="10" t="str">
        <f t="shared" si="34"/>
        <v>115-46396</v>
      </c>
      <c r="M95" s="10" t="str">
        <f t="shared" si="35"/>
        <v>115-46397</v>
      </c>
      <c r="N95" s="36" t="str">
        <f ca="1">IF(OR(N$9="×",N$110="×"),"×",IF(SUMIFS(OFFSET(データ_研究棟施設!$M$5:$M$1048576,0,ROUND(N$8*24,1)),データ_研究棟施設!$J$5:$J$1048576,OFFSET($G$9,ROW()-ROW($N$9),N$6-$D$4))&gt;=50,IF(SUMIFS(OFFSET(データ_研究棟施設!$M$5:$M$1048576,0,ROUND(N$8*24,1)),データ_研究棟施設!$J$5:$J$1048576,OFFSET($G$9,ROW()-ROW($N$9),N$6-$D$4))&gt;=100*$E95,"×","△"),IF(OR(N$8&lt;9/24,N$8&gt;=17/24,N$110="△"),"△","〇")))</f>
        <v>△</v>
      </c>
      <c r="O95" s="29" t="str">
        <f ca="1">IF(OR(O$9="×",O$110="×"),"×",IF(SUMIFS(OFFSET(データ_研究棟施設!$M$5:$M$1048576,0,ROUND(O$8*24,1)),データ_研究棟施設!$J$5:$J$1048576,OFFSET($G$9,ROW()-ROW($N$9),O$6-$D$4))&gt;=50,IF(SUMIFS(OFFSET(データ_研究棟施設!$M$5:$M$1048576,0,ROUND(O$8*24,1)),データ_研究棟施設!$J$5:$J$1048576,OFFSET($G$9,ROW()-ROW($N$9),O$6-$D$4))&gt;=100*$E95,"×","△"),IF(OR(O$8&lt;9/24,O$8&gt;=17/24,O$110="△"),"△","〇")))</f>
        <v>△</v>
      </c>
      <c r="P95" s="29" t="str">
        <f ca="1">IF(OR(P$9="×",P$110="×"),"×",IF(SUMIFS(OFFSET(データ_研究棟施設!$M$5:$M$1048576,0,ROUND(P$8*24,1)),データ_研究棟施設!$J$5:$J$1048576,OFFSET($G$9,ROW()-ROW($N$9),P$6-$D$4))&gt;=50,IF(SUMIFS(OFFSET(データ_研究棟施設!$M$5:$M$1048576,0,ROUND(P$8*24,1)),データ_研究棟施設!$J$5:$J$1048576,OFFSET($G$9,ROW()-ROW($N$9),P$6-$D$4))&gt;=100*$E95,"×","△"),IF(OR(P$8&lt;9/24,P$8&gt;=17/24,P$110="△"),"△","〇")))</f>
        <v>△</v>
      </c>
      <c r="Q95" s="29" t="str">
        <f ca="1">IF(OR(Q$9="×",Q$110="×"),"×",IF(SUMIFS(OFFSET(データ_研究棟施設!$M$5:$M$1048576,0,ROUND(Q$8*24,1)),データ_研究棟施設!$J$5:$J$1048576,OFFSET($G$9,ROW()-ROW($N$9),Q$6-$D$4))&gt;=50,IF(SUMIFS(OFFSET(データ_研究棟施設!$M$5:$M$1048576,0,ROUND(Q$8*24,1)),データ_研究棟施設!$J$5:$J$1048576,OFFSET($G$9,ROW()-ROW($N$9),Q$6-$D$4))&gt;=100*$E95,"×","△"),IF(OR(Q$8&lt;9/24,Q$8&gt;=17/24,Q$110="△"),"△","〇")))</f>
        <v>△</v>
      </c>
      <c r="R95" s="29" t="str">
        <f ca="1">IF(OR(R$9="×",R$110="×"),"×",IF(SUMIFS(OFFSET(データ_研究棟施設!$M$5:$M$1048576,0,ROUND(R$8*24,1)),データ_研究棟施設!$J$5:$J$1048576,OFFSET($G$9,ROW()-ROW($N$9),R$6-$D$4))&gt;=50,IF(SUMIFS(OFFSET(データ_研究棟施設!$M$5:$M$1048576,0,ROUND(R$8*24,1)),データ_研究棟施設!$J$5:$J$1048576,OFFSET($G$9,ROW()-ROW($N$9),R$6-$D$4))&gt;=100*$E95,"×","△"),IF(OR(R$8&lt;9/24,R$8&gt;=17/24,R$110="△"),"△","〇")))</f>
        <v>△</v>
      </c>
      <c r="S95" s="29" t="str">
        <f ca="1">IF(OR(S$9="×",S$110="×"),"×",IF(SUMIFS(OFFSET(データ_研究棟施設!$M$5:$M$1048576,0,ROUND(S$8*24,1)),データ_研究棟施設!$J$5:$J$1048576,OFFSET($G$9,ROW()-ROW($N$9),S$6-$D$4))&gt;=50,IF(SUMIFS(OFFSET(データ_研究棟施設!$M$5:$M$1048576,0,ROUND(S$8*24,1)),データ_研究棟施設!$J$5:$J$1048576,OFFSET($G$9,ROW()-ROW($N$9),S$6-$D$4))&gt;=100*$E95,"×","△"),IF(OR(S$8&lt;9/24,S$8&gt;=17/24,S$110="△"),"△","〇")))</f>
        <v>△</v>
      </c>
      <c r="T95" s="29" t="str">
        <f ca="1">IF(OR(T$9="×",T$110="×"),"×",IF(SUMIFS(OFFSET(データ_研究棟施設!$M$5:$M$1048576,0,ROUND(T$8*24,1)),データ_研究棟施設!$J$5:$J$1048576,OFFSET($G$9,ROW()-ROW($N$9),T$6-$D$4))&gt;=50,IF(SUMIFS(OFFSET(データ_研究棟施設!$M$5:$M$1048576,0,ROUND(T$8*24,1)),データ_研究棟施設!$J$5:$J$1048576,OFFSET($G$9,ROW()-ROW($N$9),T$6-$D$4))&gt;=100*$E95,"×","△"),IF(OR(T$8&lt;9/24,T$8&gt;=17/24,T$110="△"),"△","〇")))</f>
        <v>△</v>
      </c>
      <c r="U95" s="29" t="str">
        <f ca="1">IF(OR(U$9="×",U$110="×"),"×",IF(SUMIFS(OFFSET(データ_研究棟施設!$M$5:$M$1048576,0,ROUND(U$8*24,1)),データ_研究棟施設!$J$5:$J$1048576,OFFSET($G$9,ROW()-ROW($N$9),U$6-$D$4))&gt;=50,IF(SUMIFS(OFFSET(データ_研究棟施設!$M$5:$M$1048576,0,ROUND(U$8*24,1)),データ_研究棟施設!$J$5:$J$1048576,OFFSET($G$9,ROW()-ROW($N$9),U$6-$D$4))&gt;=100*$E95,"×","△"),IF(OR(U$8&lt;9/24,U$8&gt;=17/24,U$110="△"),"△","〇")))</f>
        <v>×</v>
      </c>
      <c r="V95" s="29" t="str">
        <f ca="1">IF(OR(V$9="×",V$110="×"),"×",IF(SUMIFS(OFFSET(データ_研究棟施設!$M$5:$M$1048576,0,ROUND(V$8*24,1)),データ_研究棟施設!$J$5:$J$1048576,OFFSET($G$9,ROW()-ROW($N$9),V$6-$D$4))&gt;=50,IF(SUMIFS(OFFSET(データ_研究棟施設!$M$5:$M$1048576,0,ROUND(V$8*24,1)),データ_研究棟施設!$J$5:$J$1048576,OFFSET($G$9,ROW()-ROW($N$9),V$6-$D$4))&gt;=100*$E95,"×","△"),IF(OR(V$8&lt;9/24,V$8&gt;=17/24,V$110="△"),"△","〇")))</f>
        <v>×</v>
      </c>
      <c r="W95" s="28" t="str">
        <f ca="1">IF(OR(W$9="×",W$110="×"),"×",IF(SUMIFS(OFFSET(データ_研究棟施設!$M$5:$M$1048576,0,ROUND(W$8*24,1)),データ_研究棟施設!$J$5:$J$1048576,OFFSET($G$9,ROW()-ROW($N$9),W$6-$D$4))&gt;=50,IF(SUMIFS(OFFSET(データ_研究棟施設!$M$5:$M$1048576,0,ROUND(W$8*24,1)),データ_研究棟施設!$J$5:$J$1048576,OFFSET($G$9,ROW()-ROW($N$9),W$6-$D$4))&gt;=100*$E95,"×","△"),IF(OR(W$8&lt;9/24,W$8&gt;=17/24,W$110="△"),"△","〇")))</f>
        <v>×</v>
      </c>
      <c r="X95" s="29" t="str">
        <f ca="1">IF(OR(X$9="×",X$110="×"),"×",IF(SUMIFS(OFFSET(データ_研究棟施設!$M$5:$M$1048576,0,ROUND(X$8*24,1)),データ_研究棟施設!$J$5:$J$1048576,OFFSET($G$9,ROW()-ROW($N$9),X$6-$D$4))&gt;=50,IF(SUMIFS(OFFSET(データ_研究棟施設!$M$5:$M$1048576,0,ROUND(X$8*24,1)),データ_研究棟施設!$J$5:$J$1048576,OFFSET($G$9,ROW()-ROW($N$9),X$6-$D$4))&gt;=100*$E95,"×","△"),IF(OR(X$8&lt;9/24,X$8&gt;=17/24,X$110="△"),"△","〇")))</f>
        <v>×</v>
      </c>
      <c r="Y95" s="29" t="str">
        <f ca="1">IF(OR(Y$9="×",Y$110="×"),"×",IF(SUMIFS(OFFSET(データ_研究棟施設!$M$5:$M$1048576,0,ROUND(Y$8*24,1)),データ_研究棟施設!$J$5:$J$1048576,OFFSET($G$9,ROW()-ROW($N$9),Y$6-$D$4))&gt;=50,IF(SUMIFS(OFFSET(データ_研究棟施設!$M$5:$M$1048576,0,ROUND(Y$8*24,1)),データ_研究棟施設!$J$5:$J$1048576,OFFSET($G$9,ROW()-ROW($N$9),Y$6-$D$4))&gt;=100*$E95,"×","△"),IF(OR(Y$8&lt;9/24,Y$8&gt;=17/24,Y$110="△"),"△","〇")))</f>
        <v>×</v>
      </c>
      <c r="Z95" s="30" t="str">
        <f ca="1">IF(OR(Z$9="×",Z$110="×"),"×",IF(SUMIFS(OFFSET(データ_研究棟施設!$M$5:$M$1048576,0,ROUND(Z$8*24,1)),データ_研究棟施設!$J$5:$J$1048576,OFFSET($G$9,ROW()-ROW($N$9),Z$6-$D$4))&gt;=50,IF(SUMIFS(OFFSET(データ_研究棟施設!$M$5:$M$1048576,0,ROUND(Z$8*24,1)),データ_研究棟施設!$J$5:$J$1048576,OFFSET($G$9,ROW()-ROW($N$9),Z$6-$D$4))&gt;=100*$E95,"×","△"),IF(OR(Z$8&lt;9/24,Z$8&gt;=17/24,Z$110="△"),"△","〇")))</f>
        <v>×</v>
      </c>
      <c r="AA95" s="29" t="str">
        <f ca="1">IF(OR(AA$9="×",AA$110="×"),"×",IF(SUMIFS(OFFSET(データ_研究棟施設!$M$5:$M$1048576,0,ROUND(AA$8*24,1)),データ_研究棟施設!$J$5:$J$1048576,OFFSET($G$9,ROW()-ROW($N$9),AA$6-$D$4))&gt;=50,IF(SUMIFS(OFFSET(データ_研究棟施設!$M$5:$M$1048576,0,ROUND(AA$8*24,1)),データ_研究棟施設!$J$5:$J$1048576,OFFSET($G$9,ROW()-ROW($N$9),AA$6-$D$4))&gt;=100*$E95,"×","△"),IF(OR(AA$8&lt;9/24,AA$8&gt;=17/24,AA$110="△"),"△","〇")))</f>
        <v>×</v>
      </c>
      <c r="AB95" s="29" t="str">
        <f ca="1">IF(OR(AB$9="×",AB$110="×"),"×",IF(SUMIFS(OFFSET(データ_研究棟施設!$M$5:$M$1048576,0,ROUND(AB$8*24,1)),データ_研究棟施設!$J$5:$J$1048576,OFFSET($G$9,ROW()-ROW($N$9),AB$6-$D$4))&gt;=50,IF(SUMIFS(OFFSET(データ_研究棟施設!$M$5:$M$1048576,0,ROUND(AB$8*24,1)),データ_研究棟施設!$J$5:$J$1048576,OFFSET($G$9,ROW()-ROW($N$9),AB$6-$D$4))&gt;=100*$E95,"×","△"),IF(OR(AB$8&lt;9/24,AB$8&gt;=17/24,AB$110="△"),"△","〇")))</f>
        <v>×</v>
      </c>
      <c r="AC95" s="29" t="str">
        <f ca="1">IF(OR(AC$9="×",AC$110="×"),"×",IF(SUMIFS(OFFSET(データ_研究棟施設!$M$5:$M$1048576,0,ROUND(AC$8*24,1)),データ_研究棟施設!$J$5:$J$1048576,OFFSET($G$9,ROW()-ROW($N$9),AC$6-$D$4))&gt;=50,IF(SUMIFS(OFFSET(データ_研究棟施設!$M$5:$M$1048576,0,ROUND(AC$8*24,1)),データ_研究棟施設!$J$5:$J$1048576,OFFSET($G$9,ROW()-ROW($N$9),AC$6-$D$4))&gt;=100*$E95,"×","△"),IF(OR(AC$8&lt;9/24,AC$8&gt;=17/24,AC$110="△"),"△","〇")))</f>
        <v>×</v>
      </c>
      <c r="AD95" s="29" t="str">
        <f ca="1">IF(OR(AD$9="×",AD$110="×"),"×",IF(SUMIFS(OFFSET(データ_研究棟施設!$M$5:$M$1048576,0,ROUND(AD$8*24,1)),データ_研究棟施設!$J$5:$J$1048576,OFFSET($G$9,ROW()-ROW($N$9),AD$6-$D$4))&gt;=50,IF(SUMIFS(OFFSET(データ_研究棟施設!$M$5:$M$1048576,0,ROUND(AD$8*24,1)),データ_研究棟施設!$J$5:$J$1048576,OFFSET($G$9,ROW()-ROW($N$9),AD$6-$D$4))&gt;=100*$E95,"×","△"),IF(OR(AD$8&lt;9/24,AD$8&gt;=17/24,AD$110="△"),"△","〇")))</f>
        <v>×</v>
      </c>
      <c r="AE95" s="28" t="str">
        <f ca="1">IF(OR(AE$9="×",AE$110="×"),"×",IF(SUMIFS(OFFSET(データ_研究棟施設!$M$5:$M$1048576,0,ROUND(AE$8*24,1)),データ_研究棟施設!$J$5:$J$1048576,OFFSET($G$9,ROW()-ROW($N$9),AE$6-$D$4))&gt;=50,IF(SUMIFS(OFFSET(データ_研究棟施設!$M$5:$M$1048576,0,ROUND(AE$8*24,1)),データ_研究棟施設!$J$5:$J$1048576,OFFSET($G$9,ROW()-ROW($N$9),AE$6-$D$4))&gt;=100*$E95,"×","△"),IF(OR(AE$8&lt;9/24,AE$8&gt;=17/24,AE$110="△"),"△","〇")))</f>
        <v>×</v>
      </c>
      <c r="AF95" s="29" t="str">
        <f ca="1">IF(OR(AF$9="×",AF$110="×"),"×",IF(SUMIFS(OFFSET(データ_研究棟施設!$M$5:$M$1048576,0,ROUND(AF$8*24,1)),データ_研究棟施設!$J$5:$J$1048576,OFFSET($G$9,ROW()-ROW($N$9),AF$6-$D$4))&gt;=50,IF(SUMIFS(OFFSET(データ_研究棟施設!$M$5:$M$1048576,0,ROUND(AF$8*24,1)),データ_研究棟施設!$J$5:$J$1048576,OFFSET($G$9,ROW()-ROW($N$9),AF$6-$D$4))&gt;=100*$E95,"×","△"),IF(OR(AF$8&lt;9/24,AF$8&gt;=17/24,AF$110="△"),"△","〇")))</f>
        <v>×</v>
      </c>
      <c r="AG95" s="29" t="str">
        <f ca="1">IF(OR(AG$9="×",AG$110="×"),"×",IF(SUMIFS(OFFSET(データ_研究棟施設!$M$5:$M$1048576,0,ROUND(AG$8*24,1)),データ_研究棟施設!$J$5:$J$1048576,OFFSET($G$9,ROW()-ROW($N$9),AG$6-$D$4))&gt;=50,IF(SUMIFS(OFFSET(データ_研究棟施設!$M$5:$M$1048576,0,ROUND(AG$8*24,1)),データ_研究棟施設!$J$5:$J$1048576,OFFSET($G$9,ROW()-ROW($N$9),AG$6-$D$4))&gt;=100*$E95,"×","△"),IF(OR(AG$8&lt;9/24,AG$8&gt;=17/24,AG$110="△"),"△","〇")))</f>
        <v>×</v>
      </c>
      <c r="AH95" s="30" t="str">
        <f ca="1">IF(OR(AH$9="×",AH$110="×"),"×",IF(SUMIFS(OFFSET(データ_研究棟施設!$M$5:$M$1048576,0,ROUND(AH$8*24,1)),データ_研究棟施設!$J$5:$J$1048576,OFFSET($G$9,ROW()-ROW($N$9),AH$6-$D$4))&gt;=50,IF(SUMIFS(OFFSET(データ_研究棟施設!$M$5:$M$1048576,0,ROUND(AH$8*24,1)),データ_研究棟施設!$J$5:$J$1048576,OFFSET($G$9,ROW()-ROW($N$9),AH$6-$D$4))&gt;=100*$E95,"×","△"),IF(OR(AH$8&lt;9/24,AH$8&gt;=17/24,AH$110="△"),"△","〇")))</f>
        <v>×</v>
      </c>
      <c r="AI95" s="29" t="str">
        <f ca="1">IF(OR(AI$9="×",AI$110="×"),"×",IF(SUMIFS(OFFSET(データ_研究棟施設!$M$5:$M$1048576,0,ROUND(AI$8*24,1)),データ_研究棟施設!$J$5:$J$1048576,OFFSET($G$9,ROW()-ROW($N$9),AI$6-$D$4))&gt;=50,IF(SUMIFS(OFFSET(データ_研究棟施設!$M$5:$M$1048576,0,ROUND(AI$8*24,1)),データ_研究棟施設!$J$5:$J$1048576,OFFSET($G$9,ROW()-ROW($N$9),AI$6-$D$4))&gt;=100*$E95,"×","△"),IF(OR(AI$8&lt;9/24,AI$8&gt;=17/24,AI$110="△"),"△","〇")))</f>
        <v>△</v>
      </c>
      <c r="AJ95" s="29" t="str">
        <f ca="1">IF(OR(AJ$9="×",AJ$110="×"),"×",IF(SUMIFS(OFFSET(データ_研究棟施設!$M$5:$M$1048576,0,ROUND(AJ$8*24,1)),データ_研究棟施設!$J$5:$J$1048576,OFFSET($G$9,ROW()-ROW($N$9),AJ$6-$D$4))&gt;=50,IF(SUMIFS(OFFSET(データ_研究棟施設!$M$5:$M$1048576,0,ROUND(AJ$8*24,1)),データ_研究棟施設!$J$5:$J$1048576,OFFSET($G$9,ROW()-ROW($N$9),AJ$6-$D$4))&gt;=100*$E95,"×","△"),IF(OR(AJ$8&lt;9/24,AJ$8&gt;=17/24,AJ$110="△"),"△","〇")))</f>
        <v>△</v>
      </c>
      <c r="AK95" s="37" t="str">
        <f ca="1">IF(OR(AK$9="×",AK$110="×"),"×",IF(SUMIFS(OFFSET(データ_研究棟施設!$M$5:$M$1048576,0,ROUND(AK$8*24,1)),データ_研究棟施設!$J$5:$J$1048576,OFFSET($G$9,ROW()-ROW($N$9),AK$6-$D$4))&gt;=50,IF(SUMIFS(OFFSET(データ_研究棟施設!$M$5:$M$1048576,0,ROUND(AK$8*24,1)),データ_研究棟施設!$J$5:$J$1048576,OFFSET($G$9,ROW()-ROW($N$9),AK$6-$D$4))&gt;=100*$E95,"×","△"),IF(OR(AK$8&lt;9/24,AK$8&gt;=17/24,AK$110="△"),"△","〇")))</f>
        <v>△</v>
      </c>
      <c r="AL95" s="36" t="str">
        <f ca="1">IF(OR(AL$9="×",AL$110="×"),"×",IF(SUMIFS(OFFSET(データ_研究棟施設!$M$5:$M$1048576,0,ROUND(AL$8*24,1)),データ_研究棟施設!$J$5:$J$1048576,OFFSET($G$9,ROW()-ROW($N$9),AL$6-$D$4))&gt;=50,IF(SUMIFS(OFFSET(データ_研究棟施設!$M$5:$M$1048576,0,ROUND(AL$8*24,1)),データ_研究棟施設!$J$5:$J$1048576,OFFSET($G$9,ROW()-ROW($N$9),AL$6-$D$4))&gt;=100*$E95,"×","△"),IF(OR(AL$8&lt;9/24,AL$8&gt;=17/24,AL$110="△"),"△","〇")))</f>
        <v>△</v>
      </c>
      <c r="AM95" s="29" t="str">
        <f ca="1">IF(OR(AM$9="×",AM$110="×"),"×",IF(SUMIFS(OFFSET(データ_研究棟施設!$M$5:$M$1048576,0,ROUND(AM$8*24,1)),データ_研究棟施設!$J$5:$J$1048576,OFFSET($G$9,ROW()-ROW($N$9),AM$6-$D$4))&gt;=50,IF(SUMIFS(OFFSET(データ_研究棟施設!$M$5:$M$1048576,0,ROUND(AM$8*24,1)),データ_研究棟施設!$J$5:$J$1048576,OFFSET($G$9,ROW()-ROW($N$9),AM$6-$D$4))&gt;=100*$E95,"×","△"),IF(OR(AM$8&lt;9/24,AM$8&gt;=17/24,AM$110="△"),"△","〇")))</f>
        <v>△</v>
      </c>
      <c r="AN95" s="29" t="str">
        <f ca="1">IF(OR(AN$9="×",AN$110="×"),"×",IF(SUMIFS(OFFSET(データ_研究棟施設!$M$5:$M$1048576,0,ROUND(AN$8*24,1)),データ_研究棟施設!$J$5:$J$1048576,OFFSET($G$9,ROW()-ROW($N$9),AN$6-$D$4))&gt;=50,IF(SUMIFS(OFFSET(データ_研究棟施設!$M$5:$M$1048576,0,ROUND(AN$8*24,1)),データ_研究棟施設!$J$5:$J$1048576,OFFSET($G$9,ROW()-ROW($N$9),AN$6-$D$4))&gt;=100*$E95,"×","△"),IF(OR(AN$8&lt;9/24,AN$8&gt;=17/24,AN$110="△"),"△","〇")))</f>
        <v>△</v>
      </c>
      <c r="AO95" s="29" t="str">
        <f ca="1">IF(OR(AO$9="×",AO$110="×"),"×",IF(SUMIFS(OFFSET(データ_研究棟施設!$M$5:$M$1048576,0,ROUND(AO$8*24,1)),データ_研究棟施設!$J$5:$J$1048576,OFFSET($G$9,ROW()-ROW($N$9),AO$6-$D$4))&gt;=50,IF(SUMIFS(OFFSET(データ_研究棟施設!$M$5:$M$1048576,0,ROUND(AO$8*24,1)),データ_研究棟施設!$J$5:$J$1048576,OFFSET($G$9,ROW()-ROW($N$9),AO$6-$D$4))&gt;=100*$E95,"×","△"),IF(OR(AO$8&lt;9/24,AO$8&gt;=17/24,AO$110="△"),"△","〇")))</f>
        <v>△</v>
      </c>
      <c r="AP95" s="29" t="str">
        <f ca="1">IF(OR(AP$9="×",AP$110="×"),"×",IF(SUMIFS(OFFSET(データ_研究棟施設!$M$5:$M$1048576,0,ROUND(AP$8*24,1)),データ_研究棟施設!$J$5:$J$1048576,OFFSET($G$9,ROW()-ROW($N$9),AP$6-$D$4))&gt;=50,IF(SUMIFS(OFFSET(データ_研究棟施設!$M$5:$M$1048576,0,ROUND(AP$8*24,1)),データ_研究棟施設!$J$5:$J$1048576,OFFSET($G$9,ROW()-ROW($N$9),AP$6-$D$4))&gt;=100*$E95,"×","△"),IF(OR(AP$8&lt;9/24,AP$8&gt;=17/24,AP$110="△"),"△","〇")))</f>
        <v>△</v>
      </c>
      <c r="AQ95" s="29" t="str">
        <f ca="1">IF(OR(AQ$9="×",AQ$110="×"),"×",IF(SUMIFS(OFFSET(データ_研究棟施設!$M$5:$M$1048576,0,ROUND(AQ$8*24,1)),データ_研究棟施設!$J$5:$J$1048576,OFFSET($G$9,ROW()-ROW($N$9),AQ$6-$D$4))&gt;=50,IF(SUMIFS(OFFSET(データ_研究棟施設!$M$5:$M$1048576,0,ROUND(AQ$8*24,1)),データ_研究棟施設!$J$5:$J$1048576,OFFSET($G$9,ROW()-ROW($N$9),AQ$6-$D$4))&gt;=100*$E95,"×","△"),IF(OR(AQ$8&lt;9/24,AQ$8&gt;=17/24,AQ$110="△"),"△","〇")))</f>
        <v>△</v>
      </c>
      <c r="AR95" s="29" t="str">
        <f ca="1">IF(OR(AR$9="×",AR$110="×"),"×",IF(SUMIFS(OFFSET(データ_研究棟施設!$M$5:$M$1048576,0,ROUND(AR$8*24,1)),データ_研究棟施設!$J$5:$J$1048576,OFFSET($G$9,ROW()-ROW($N$9),AR$6-$D$4))&gt;=50,IF(SUMIFS(OFFSET(データ_研究棟施設!$M$5:$M$1048576,0,ROUND(AR$8*24,1)),データ_研究棟施設!$J$5:$J$1048576,OFFSET($G$9,ROW()-ROW($N$9),AR$6-$D$4))&gt;=100*$E95,"×","△"),IF(OR(AR$8&lt;9/24,AR$8&gt;=17/24,AR$110="△"),"△","〇")))</f>
        <v>△</v>
      </c>
      <c r="AS95" s="29" t="str">
        <f ca="1">IF(OR(AS$9="×",AS$110="×"),"×",IF(SUMIFS(OFFSET(データ_研究棟施設!$M$5:$M$1048576,0,ROUND(AS$8*24,1)),データ_研究棟施設!$J$5:$J$1048576,OFFSET($G$9,ROW()-ROW($N$9),AS$6-$D$4))&gt;=50,IF(SUMIFS(OFFSET(データ_研究棟施設!$M$5:$M$1048576,0,ROUND(AS$8*24,1)),データ_研究棟施設!$J$5:$J$1048576,OFFSET($G$9,ROW()-ROW($N$9),AS$6-$D$4))&gt;=100*$E95,"×","△"),IF(OR(AS$8&lt;9/24,AS$8&gt;=17/24,AS$110="△"),"△","〇")))</f>
        <v>×</v>
      </c>
      <c r="AT95" s="29" t="str">
        <f ca="1">IF(OR(AT$9="×",AT$110="×"),"×",IF(SUMIFS(OFFSET(データ_研究棟施設!$M$5:$M$1048576,0,ROUND(AT$8*24,1)),データ_研究棟施設!$J$5:$J$1048576,OFFSET($G$9,ROW()-ROW($N$9),AT$6-$D$4))&gt;=50,IF(SUMIFS(OFFSET(データ_研究棟施設!$M$5:$M$1048576,0,ROUND(AT$8*24,1)),データ_研究棟施設!$J$5:$J$1048576,OFFSET($G$9,ROW()-ROW($N$9),AT$6-$D$4))&gt;=100*$E95,"×","△"),IF(OR(AT$8&lt;9/24,AT$8&gt;=17/24,AT$110="△"),"△","〇")))</f>
        <v>×</v>
      </c>
      <c r="AU95" s="28" t="str">
        <f ca="1">IF(OR(AU$9="×",AU$110="×"),"×",IF(SUMIFS(OFFSET(データ_研究棟施設!$M$5:$M$1048576,0,ROUND(AU$8*24,1)),データ_研究棟施設!$J$5:$J$1048576,OFFSET($G$9,ROW()-ROW($N$9),AU$6-$D$4))&gt;=50,IF(SUMIFS(OFFSET(データ_研究棟施設!$M$5:$M$1048576,0,ROUND(AU$8*24,1)),データ_研究棟施設!$J$5:$J$1048576,OFFSET($G$9,ROW()-ROW($N$9),AU$6-$D$4))&gt;=100*$E95,"×","△"),IF(OR(AU$8&lt;9/24,AU$8&gt;=17/24,AU$110="△"),"△","〇")))</f>
        <v>×</v>
      </c>
      <c r="AV95" s="29" t="str">
        <f ca="1">IF(OR(AV$9="×",AV$110="×"),"×",IF(SUMIFS(OFFSET(データ_研究棟施設!$M$5:$M$1048576,0,ROUND(AV$8*24,1)),データ_研究棟施設!$J$5:$J$1048576,OFFSET($G$9,ROW()-ROW($N$9),AV$6-$D$4))&gt;=50,IF(SUMIFS(OFFSET(データ_研究棟施設!$M$5:$M$1048576,0,ROUND(AV$8*24,1)),データ_研究棟施設!$J$5:$J$1048576,OFFSET($G$9,ROW()-ROW($N$9),AV$6-$D$4))&gt;=100*$E95,"×","△"),IF(OR(AV$8&lt;9/24,AV$8&gt;=17/24,AV$110="△"),"△","〇")))</f>
        <v>×</v>
      </c>
      <c r="AW95" s="29" t="str">
        <f ca="1">IF(OR(AW$9="×",AW$110="×"),"×",IF(SUMIFS(OFFSET(データ_研究棟施設!$M$5:$M$1048576,0,ROUND(AW$8*24,1)),データ_研究棟施設!$J$5:$J$1048576,OFFSET($G$9,ROW()-ROW($N$9),AW$6-$D$4))&gt;=50,IF(SUMIFS(OFFSET(データ_研究棟施設!$M$5:$M$1048576,0,ROUND(AW$8*24,1)),データ_研究棟施設!$J$5:$J$1048576,OFFSET($G$9,ROW()-ROW($N$9),AW$6-$D$4))&gt;=100*$E95,"×","△"),IF(OR(AW$8&lt;9/24,AW$8&gt;=17/24,AW$110="△"),"△","〇")))</f>
        <v>×</v>
      </c>
      <c r="AX95" s="30" t="str">
        <f ca="1">IF(OR(AX$9="×",AX$110="×"),"×",IF(SUMIFS(OFFSET(データ_研究棟施設!$M$5:$M$1048576,0,ROUND(AX$8*24,1)),データ_研究棟施設!$J$5:$J$1048576,OFFSET($G$9,ROW()-ROW($N$9),AX$6-$D$4))&gt;=50,IF(SUMIFS(OFFSET(データ_研究棟施設!$M$5:$M$1048576,0,ROUND(AX$8*24,1)),データ_研究棟施設!$J$5:$J$1048576,OFFSET($G$9,ROW()-ROW($N$9),AX$6-$D$4))&gt;=100*$E95,"×","△"),IF(OR(AX$8&lt;9/24,AX$8&gt;=17/24,AX$110="△"),"△","〇")))</f>
        <v>×</v>
      </c>
      <c r="AY95" s="29" t="str">
        <f ca="1">IF(OR(AY$9="×",AY$110="×"),"×",IF(SUMIFS(OFFSET(データ_研究棟施設!$M$5:$M$1048576,0,ROUND(AY$8*24,1)),データ_研究棟施設!$J$5:$J$1048576,OFFSET($G$9,ROW()-ROW($N$9),AY$6-$D$4))&gt;=50,IF(SUMIFS(OFFSET(データ_研究棟施設!$M$5:$M$1048576,0,ROUND(AY$8*24,1)),データ_研究棟施設!$J$5:$J$1048576,OFFSET($G$9,ROW()-ROW($N$9),AY$6-$D$4))&gt;=100*$E95,"×","△"),IF(OR(AY$8&lt;9/24,AY$8&gt;=17/24,AY$110="△"),"△","〇")))</f>
        <v>×</v>
      </c>
      <c r="AZ95" s="29" t="str">
        <f ca="1">IF(OR(AZ$9="×",AZ$110="×"),"×",IF(SUMIFS(OFFSET(データ_研究棟施設!$M$5:$M$1048576,0,ROUND(AZ$8*24,1)),データ_研究棟施設!$J$5:$J$1048576,OFFSET($G$9,ROW()-ROW($N$9),AZ$6-$D$4))&gt;=50,IF(SUMIFS(OFFSET(データ_研究棟施設!$M$5:$M$1048576,0,ROUND(AZ$8*24,1)),データ_研究棟施設!$J$5:$J$1048576,OFFSET($G$9,ROW()-ROW($N$9),AZ$6-$D$4))&gt;=100*$E95,"×","△"),IF(OR(AZ$8&lt;9/24,AZ$8&gt;=17/24,AZ$110="△"),"△","〇")))</f>
        <v>×</v>
      </c>
      <c r="BA95" s="29" t="str">
        <f ca="1">IF(OR(BA$9="×",BA$110="×"),"×",IF(SUMIFS(OFFSET(データ_研究棟施設!$M$5:$M$1048576,0,ROUND(BA$8*24,1)),データ_研究棟施設!$J$5:$J$1048576,OFFSET($G$9,ROW()-ROW($N$9),BA$6-$D$4))&gt;=50,IF(SUMIFS(OFFSET(データ_研究棟施設!$M$5:$M$1048576,0,ROUND(BA$8*24,1)),データ_研究棟施設!$J$5:$J$1048576,OFFSET($G$9,ROW()-ROW($N$9),BA$6-$D$4))&gt;=100*$E95,"×","△"),IF(OR(BA$8&lt;9/24,BA$8&gt;=17/24,BA$110="△"),"△","〇")))</f>
        <v>×</v>
      </c>
      <c r="BB95" s="29" t="str">
        <f ca="1">IF(OR(BB$9="×",BB$110="×"),"×",IF(SUMIFS(OFFSET(データ_研究棟施設!$M$5:$M$1048576,0,ROUND(BB$8*24,1)),データ_研究棟施設!$J$5:$J$1048576,OFFSET($G$9,ROW()-ROW($N$9),BB$6-$D$4))&gt;=50,IF(SUMIFS(OFFSET(データ_研究棟施設!$M$5:$M$1048576,0,ROUND(BB$8*24,1)),データ_研究棟施設!$J$5:$J$1048576,OFFSET($G$9,ROW()-ROW($N$9),BB$6-$D$4))&gt;=100*$E95,"×","△"),IF(OR(BB$8&lt;9/24,BB$8&gt;=17/24,BB$110="△"),"△","〇")))</f>
        <v>×</v>
      </c>
      <c r="BC95" s="28" t="str">
        <f ca="1">IF(OR(BC$9="×",BC$110="×"),"×",IF(SUMIFS(OFFSET(データ_研究棟施設!$M$5:$M$1048576,0,ROUND(BC$8*24,1)),データ_研究棟施設!$J$5:$J$1048576,OFFSET($G$9,ROW()-ROW($N$9),BC$6-$D$4))&gt;=50,IF(SUMIFS(OFFSET(データ_研究棟施設!$M$5:$M$1048576,0,ROUND(BC$8*24,1)),データ_研究棟施設!$J$5:$J$1048576,OFFSET($G$9,ROW()-ROW($N$9),BC$6-$D$4))&gt;=100*$E95,"×","△"),IF(OR(BC$8&lt;9/24,BC$8&gt;=17/24,BC$110="△"),"△","〇")))</f>
        <v>×</v>
      </c>
      <c r="BD95" s="29" t="str">
        <f ca="1">IF(OR(BD$9="×",BD$110="×"),"×",IF(SUMIFS(OFFSET(データ_研究棟施設!$M$5:$M$1048576,0,ROUND(BD$8*24,1)),データ_研究棟施設!$J$5:$J$1048576,OFFSET($G$9,ROW()-ROW($N$9),BD$6-$D$4))&gt;=50,IF(SUMIFS(OFFSET(データ_研究棟施設!$M$5:$M$1048576,0,ROUND(BD$8*24,1)),データ_研究棟施設!$J$5:$J$1048576,OFFSET($G$9,ROW()-ROW($N$9),BD$6-$D$4))&gt;=100*$E95,"×","△"),IF(OR(BD$8&lt;9/24,BD$8&gt;=17/24,BD$110="△"),"△","〇")))</f>
        <v>×</v>
      </c>
      <c r="BE95" s="29" t="str">
        <f ca="1">IF(OR(BE$9="×",BE$110="×"),"×",IF(SUMIFS(OFFSET(データ_研究棟施設!$M$5:$M$1048576,0,ROUND(BE$8*24,1)),データ_研究棟施設!$J$5:$J$1048576,OFFSET($G$9,ROW()-ROW($N$9),BE$6-$D$4))&gt;=50,IF(SUMIFS(OFFSET(データ_研究棟施設!$M$5:$M$1048576,0,ROUND(BE$8*24,1)),データ_研究棟施設!$J$5:$J$1048576,OFFSET($G$9,ROW()-ROW($N$9),BE$6-$D$4))&gt;=100*$E95,"×","△"),IF(OR(BE$8&lt;9/24,BE$8&gt;=17/24,BE$110="△"),"△","〇")))</f>
        <v>×</v>
      </c>
      <c r="BF95" s="30" t="str">
        <f ca="1">IF(OR(BF$9="×",BF$110="×"),"×",IF(SUMIFS(OFFSET(データ_研究棟施設!$M$5:$M$1048576,0,ROUND(BF$8*24,1)),データ_研究棟施設!$J$5:$J$1048576,OFFSET($G$9,ROW()-ROW($N$9),BF$6-$D$4))&gt;=50,IF(SUMIFS(OFFSET(データ_研究棟施設!$M$5:$M$1048576,0,ROUND(BF$8*24,1)),データ_研究棟施設!$J$5:$J$1048576,OFFSET($G$9,ROW()-ROW($N$9),BF$6-$D$4))&gt;=100*$E95,"×","△"),IF(OR(BF$8&lt;9/24,BF$8&gt;=17/24,BF$110="△"),"△","〇")))</f>
        <v>×</v>
      </c>
      <c r="BG95" s="29" t="str">
        <f ca="1">IF(OR(BG$9="×",BG$110="×"),"×",IF(SUMIFS(OFFSET(データ_研究棟施設!$M$5:$M$1048576,0,ROUND(BG$8*24,1)),データ_研究棟施設!$J$5:$J$1048576,OFFSET($G$9,ROW()-ROW($N$9),BG$6-$D$4))&gt;=50,IF(SUMIFS(OFFSET(データ_研究棟施設!$M$5:$M$1048576,0,ROUND(BG$8*24,1)),データ_研究棟施設!$J$5:$J$1048576,OFFSET($G$9,ROW()-ROW($N$9),BG$6-$D$4))&gt;=100*$E95,"×","△"),IF(OR(BG$8&lt;9/24,BG$8&gt;=17/24,BG$110="△"),"△","〇")))</f>
        <v>△</v>
      </c>
      <c r="BH95" s="29" t="str">
        <f ca="1">IF(OR(BH$9="×",BH$110="×"),"×",IF(SUMIFS(OFFSET(データ_研究棟施設!$M$5:$M$1048576,0,ROUND(BH$8*24,1)),データ_研究棟施設!$J$5:$J$1048576,OFFSET($G$9,ROW()-ROW($N$9),BH$6-$D$4))&gt;=50,IF(SUMIFS(OFFSET(データ_研究棟施設!$M$5:$M$1048576,0,ROUND(BH$8*24,1)),データ_研究棟施設!$J$5:$J$1048576,OFFSET($G$9,ROW()-ROW($N$9),BH$6-$D$4))&gt;=100*$E95,"×","△"),IF(OR(BH$8&lt;9/24,BH$8&gt;=17/24,BH$110="△"),"△","〇")))</f>
        <v>△</v>
      </c>
      <c r="BI95" s="37" t="str">
        <f ca="1">IF(OR(BI$9="×",BI$110="×"),"×",IF(SUMIFS(OFFSET(データ_研究棟施設!$M$5:$M$1048576,0,ROUND(BI$8*24,1)),データ_研究棟施設!$J$5:$J$1048576,OFFSET($G$9,ROW()-ROW($N$9),BI$6-$D$4))&gt;=50,IF(SUMIFS(OFFSET(データ_研究棟施設!$M$5:$M$1048576,0,ROUND(BI$8*24,1)),データ_研究棟施設!$J$5:$J$1048576,OFFSET($G$9,ROW()-ROW($N$9),BI$6-$D$4))&gt;=100*$E95,"×","△"),IF(OR(BI$8&lt;9/24,BI$8&gt;=17/24,BI$110="△"),"△","〇")))</f>
        <v>△</v>
      </c>
      <c r="BJ95" s="36" t="str">
        <f ca="1">IF(OR(BJ$9="×",BJ$110="×"),"×",IF(SUMIFS(OFFSET(データ_研究棟施設!$M$5:$M$1048576,0,ROUND(BJ$8*24,1)),データ_研究棟施設!$J$5:$J$1048576,OFFSET($G$9,ROW()-ROW($N$9),BJ$6-$D$4))&gt;=50,IF(SUMIFS(OFFSET(データ_研究棟施設!$M$5:$M$1048576,0,ROUND(BJ$8*24,1)),データ_研究棟施設!$J$5:$J$1048576,OFFSET($G$9,ROW()-ROW($N$9),BJ$6-$D$4))&gt;=100*$E95,"×","△"),IF(OR(BJ$8&lt;9/24,BJ$8&gt;=17/24,BJ$110="△"),"△","〇")))</f>
        <v>△</v>
      </c>
      <c r="BK95" s="29" t="str">
        <f ca="1">IF(OR(BK$9="×",BK$110="×"),"×",IF(SUMIFS(OFFSET(データ_研究棟施設!$M$5:$M$1048576,0,ROUND(BK$8*24,1)),データ_研究棟施設!$J$5:$J$1048576,OFFSET($G$9,ROW()-ROW($N$9),BK$6-$D$4))&gt;=50,IF(SUMIFS(OFFSET(データ_研究棟施設!$M$5:$M$1048576,0,ROUND(BK$8*24,1)),データ_研究棟施設!$J$5:$J$1048576,OFFSET($G$9,ROW()-ROW($N$9),BK$6-$D$4))&gt;=100*$E95,"×","△"),IF(OR(BK$8&lt;9/24,BK$8&gt;=17/24,BK$110="△"),"△","〇")))</f>
        <v>△</v>
      </c>
      <c r="BL95" s="29" t="str">
        <f ca="1">IF(OR(BL$9="×",BL$110="×"),"×",IF(SUMIFS(OFFSET(データ_研究棟施設!$M$5:$M$1048576,0,ROUND(BL$8*24,1)),データ_研究棟施設!$J$5:$J$1048576,OFFSET($G$9,ROW()-ROW($N$9),BL$6-$D$4))&gt;=50,IF(SUMIFS(OFFSET(データ_研究棟施設!$M$5:$M$1048576,0,ROUND(BL$8*24,1)),データ_研究棟施設!$J$5:$J$1048576,OFFSET($G$9,ROW()-ROW($N$9),BL$6-$D$4))&gt;=100*$E95,"×","△"),IF(OR(BL$8&lt;9/24,BL$8&gt;=17/24,BL$110="△"),"△","〇")))</f>
        <v>△</v>
      </c>
      <c r="BM95" s="29" t="str">
        <f ca="1">IF(OR(BM$9="×",BM$110="×"),"×",IF(SUMIFS(OFFSET(データ_研究棟施設!$M$5:$M$1048576,0,ROUND(BM$8*24,1)),データ_研究棟施設!$J$5:$J$1048576,OFFSET($G$9,ROW()-ROW($N$9),BM$6-$D$4))&gt;=50,IF(SUMIFS(OFFSET(データ_研究棟施設!$M$5:$M$1048576,0,ROUND(BM$8*24,1)),データ_研究棟施設!$J$5:$J$1048576,OFFSET($G$9,ROW()-ROW($N$9),BM$6-$D$4))&gt;=100*$E95,"×","△"),IF(OR(BM$8&lt;9/24,BM$8&gt;=17/24,BM$110="△"),"△","〇")))</f>
        <v>△</v>
      </c>
      <c r="BN95" s="29" t="str">
        <f ca="1">IF(OR(BN$9="×",BN$110="×"),"×",IF(SUMIFS(OFFSET(データ_研究棟施設!$M$5:$M$1048576,0,ROUND(BN$8*24,1)),データ_研究棟施設!$J$5:$J$1048576,OFFSET($G$9,ROW()-ROW($N$9),BN$6-$D$4))&gt;=50,IF(SUMIFS(OFFSET(データ_研究棟施設!$M$5:$M$1048576,0,ROUND(BN$8*24,1)),データ_研究棟施設!$J$5:$J$1048576,OFFSET($G$9,ROW()-ROW($N$9),BN$6-$D$4))&gt;=100*$E95,"×","△"),IF(OR(BN$8&lt;9/24,BN$8&gt;=17/24,BN$110="△"),"△","〇")))</f>
        <v>△</v>
      </c>
      <c r="BO95" s="29" t="str">
        <f ca="1">IF(OR(BO$9="×",BO$110="×"),"×",IF(SUMIFS(OFFSET(データ_研究棟施設!$M$5:$M$1048576,0,ROUND(BO$8*24,1)),データ_研究棟施設!$J$5:$J$1048576,OFFSET($G$9,ROW()-ROW($N$9),BO$6-$D$4))&gt;=50,IF(SUMIFS(OFFSET(データ_研究棟施設!$M$5:$M$1048576,0,ROUND(BO$8*24,1)),データ_研究棟施設!$J$5:$J$1048576,OFFSET($G$9,ROW()-ROW($N$9),BO$6-$D$4))&gt;=100*$E95,"×","△"),IF(OR(BO$8&lt;9/24,BO$8&gt;=17/24,BO$110="△"),"△","〇")))</f>
        <v>△</v>
      </c>
      <c r="BP95" s="29" t="str">
        <f ca="1">IF(OR(BP$9="×",BP$110="×"),"×",IF(SUMIFS(OFFSET(データ_研究棟施設!$M$5:$M$1048576,0,ROUND(BP$8*24,1)),データ_研究棟施設!$J$5:$J$1048576,OFFSET($G$9,ROW()-ROW($N$9),BP$6-$D$4))&gt;=50,IF(SUMIFS(OFFSET(データ_研究棟施設!$M$5:$M$1048576,0,ROUND(BP$8*24,1)),データ_研究棟施設!$J$5:$J$1048576,OFFSET($G$9,ROW()-ROW($N$9),BP$6-$D$4))&gt;=100*$E95,"×","△"),IF(OR(BP$8&lt;9/24,BP$8&gt;=17/24,BP$110="△"),"△","〇")))</f>
        <v>△</v>
      </c>
      <c r="BQ95" s="29" t="str">
        <f ca="1">IF(OR(BQ$9="×",BQ$110="×"),"×",IF(SUMIFS(OFFSET(データ_研究棟施設!$M$5:$M$1048576,0,ROUND(BQ$8*24,1)),データ_研究棟施設!$J$5:$J$1048576,OFFSET($G$9,ROW()-ROW($N$9),BQ$6-$D$4))&gt;=50,IF(SUMIFS(OFFSET(データ_研究棟施設!$M$5:$M$1048576,0,ROUND(BQ$8*24,1)),データ_研究棟施設!$J$5:$J$1048576,OFFSET($G$9,ROW()-ROW($N$9),BQ$6-$D$4))&gt;=100*$E95,"×","△"),IF(OR(BQ$8&lt;9/24,BQ$8&gt;=17/24,BQ$110="△"),"△","〇")))</f>
        <v>×</v>
      </c>
      <c r="BR95" s="29" t="str">
        <f ca="1">IF(OR(BR$9="×",BR$110="×"),"×",IF(SUMIFS(OFFSET(データ_研究棟施設!$M$5:$M$1048576,0,ROUND(BR$8*24,1)),データ_研究棟施設!$J$5:$J$1048576,OFFSET($G$9,ROW()-ROW($N$9),BR$6-$D$4))&gt;=50,IF(SUMIFS(OFFSET(データ_研究棟施設!$M$5:$M$1048576,0,ROUND(BR$8*24,1)),データ_研究棟施設!$J$5:$J$1048576,OFFSET($G$9,ROW()-ROW($N$9),BR$6-$D$4))&gt;=100*$E95,"×","△"),IF(OR(BR$8&lt;9/24,BR$8&gt;=17/24,BR$110="△"),"△","〇")))</f>
        <v>×</v>
      </c>
      <c r="BS95" s="28" t="str">
        <f ca="1">IF(OR(BS$9="×",BS$110="×"),"×",IF(SUMIFS(OFFSET(データ_研究棟施設!$M$5:$M$1048576,0,ROUND(BS$8*24,1)),データ_研究棟施設!$J$5:$J$1048576,OFFSET($G$9,ROW()-ROW($N$9),BS$6-$D$4))&gt;=50,IF(SUMIFS(OFFSET(データ_研究棟施設!$M$5:$M$1048576,0,ROUND(BS$8*24,1)),データ_研究棟施設!$J$5:$J$1048576,OFFSET($G$9,ROW()-ROW($N$9),BS$6-$D$4))&gt;=100*$E95,"×","△"),IF(OR(BS$8&lt;9/24,BS$8&gt;=17/24,BS$110="△"),"△","〇")))</f>
        <v>×</v>
      </c>
      <c r="BT95" s="29" t="str">
        <f ca="1">IF(OR(BT$9="×",BT$110="×"),"×",IF(SUMIFS(OFFSET(データ_研究棟施設!$M$5:$M$1048576,0,ROUND(BT$8*24,1)),データ_研究棟施設!$J$5:$J$1048576,OFFSET($G$9,ROW()-ROW($N$9),BT$6-$D$4))&gt;=50,IF(SUMIFS(OFFSET(データ_研究棟施設!$M$5:$M$1048576,0,ROUND(BT$8*24,1)),データ_研究棟施設!$J$5:$J$1048576,OFFSET($G$9,ROW()-ROW($N$9),BT$6-$D$4))&gt;=100*$E95,"×","△"),IF(OR(BT$8&lt;9/24,BT$8&gt;=17/24,BT$110="△"),"△","〇")))</f>
        <v>×</v>
      </c>
      <c r="BU95" s="29" t="str">
        <f ca="1">IF(OR(BU$9="×",BU$110="×"),"×",IF(SUMIFS(OFFSET(データ_研究棟施設!$M$5:$M$1048576,0,ROUND(BU$8*24,1)),データ_研究棟施設!$J$5:$J$1048576,OFFSET($G$9,ROW()-ROW($N$9),BU$6-$D$4))&gt;=50,IF(SUMIFS(OFFSET(データ_研究棟施設!$M$5:$M$1048576,0,ROUND(BU$8*24,1)),データ_研究棟施設!$J$5:$J$1048576,OFFSET($G$9,ROW()-ROW($N$9),BU$6-$D$4))&gt;=100*$E95,"×","△"),IF(OR(BU$8&lt;9/24,BU$8&gt;=17/24,BU$110="△"),"△","〇")))</f>
        <v>×</v>
      </c>
      <c r="BV95" s="30" t="str">
        <f ca="1">IF(OR(BV$9="×",BV$110="×"),"×",IF(SUMIFS(OFFSET(データ_研究棟施設!$M$5:$M$1048576,0,ROUND(BV$8*24,1)),データ_研究棟施設!$J$5:$J$1048576,OFFSET($G$9,ROW()-ROW($N$9),BV$6-$D$4))&gt;=50,IF(SUMIFS(OFFSET(データ_研究棟施設!$M$5:$M$1048576,0,ROUND(BV$8*24,1)),データ_研究棟施設!$J$5:$J$1048576,OFFSET($G$9,ROW()-ROW($N$9),BV$6-$D$4))&gt;=100*$E95,"×","△"),IF(OR(BV$8&lt;9/24,BV$8&gt;=17/24,BV$110="△"),"△","〇")))</f>
        <v>×</v>
      </c>
      <c r="BW95" s="29" t="str">
        <f ca="1">IF(OR(BW$9="×",BW$110="×"),"×",IF(SUMIFS(OFFSET(データ_研究棟施設!$M$5:$M$1048576,0,ROUND(BW$8*24,1)),データ_研究棟施設!$J$5:$J$1048576,OFFSET($G$9,ROW()-ROW($N$9),BW$6-$D$4))&gt;=50,IF(SUMIFS(OFFSET(データ_研究棟施設!$M$5:$M$1048576,0,ROUND(BW$8*24,1)),データ_研究棟施設!$J$5:$J$1048576,OFFSET($G$9,ROW()-ROW($N$9),BW$6-$D$4))&gt;=100*$E95,"×","△"),IF(OR(BW$8&lt;9/24,BW$8&gt;=17/24,BW$110="△"),"△","〇")))</f>
        <v>×</v>
      </c>
      <c r="BX95" s="29" t="str">
        <f ca="1">IF(OR(BX$9="×",BX$110="×"),"×",IF(SUMIFS(OFFSET(データ_研究棟施設!$M$5:$M$1048576,0,ROUND(BX$8*24,1)),データ_研究棟施設!$J$5:$J$1048576,OFFSET($G$9,ROW()-ROW($N$9),BX$6-$D$4))&gt;=50,IF(SUMIFS(OFFSET(データ_研究棟施設!$M$5:$M$1048576,0,ROUND(BX$8*24,1)),データ_研究棟施設!$J$5:$J$1048576,OFFSET($G$9,ROW()-ROW($N$9),BX$6-$D$4))&gt;=100*$E95,"×","△"),IF(OR(BX$8&lt;9/24,BX$8&gt;=17/24,BX$110="△"),"△","〇")))</f>
        <v>×</v>
      </c>
      <c r="BY95" s="29" t="str">
        <f ca="1">IF(OR(BY$9="×",BY$110="×"),"×",IF(SUMIFS(OFFSET(データ_研究棟施設!$M$5:$M$1048576,0,ROUND(BY$8*24,1)),データ_研究棟施設!$J$5:$J$1048576,OFFSET($G$9,ROW()-ROW($N$9),BY$6-$D$4))&gt;=50,IF(SUMIFS(OFFSET(データ_研究棟施設!$M$5:$M$1048576,0,ROUND(BY$8*24,1)),データ_研究棟施設!$J$5:$J$1048576,OFFSET($G$9,ROW()-ROW($N$9),BY$6-$D$4))&gt;=100*$E95,"×","△"),IF(OR(BY$8&lt;9/24,BY$8&gt;=17/24,BY$110="△"),"△","〇")))</f>
        <v>×</v>
      </c>
      <c r="BZ95" s="29" t="str">
        <f ca="1">IF(OR(BZ$9="×",BZ$110="×"),"×",IF(SUMIFS(OFFSET(データ_研究棟施設!$M$5:$M$1048576,0,ROUND(BZ$8*24,1)),データ_研究棟施設!$J$5:$J$1048576,OFFSET($G$9,ROW()-ROW($N$9),BZ$6-$D$4))&gt;=50,IF(SUMIFS(OFFSET(データ_研究棟施設!$M$5:$M$1048576,0,ROUND(BZ$8*24,1)),データ_研究棟施設!$J$5:$J$1048576,OFFSET($G$9,ROW()-ROW($N$9),BZ$6-$D$4))&gt;=100*$E95,"×","△"),IF(OR(BZ$8&lt;9/24,BZ$8&gt;=17/24,BZ$110="△"),"△","〇")))</f>
        <v>×</v>
      </c>
      <c r="CA95" s="28" t="str">
        <f ca="1">IF(OR(CA$9="×",CA$110="×"),"×",IF(SUMIFS(OFFSET(データ_研究棟施設!$M$5:$M$1048576,0,ROUND(CA$8*24,1)),データ_研究棟施設!$J$5:$J$1048576,OFFSET($G$9,ROW()-ROW($N$9),CA$6-$D$4))&gt;=50,IF(SUMIFS(OFFSET(データ_研究棟施設!$M$5:$M$1048576,0,ROUND(CA$8*24,1)),データ_研究棟施設!$J$5:$J$1048576,OFFSET($G$9,ROW()-ROW($N$9),CA$6-$D$4))&gt;=100*$E95,"×","△"),IF(OR(CA$8&lt;9/24,CA$8&gt;=17/24,CA$110="△"),"△","〇")))</f>
        <v>×</v>
      </c>
      <c r="CB95" s="29" t="str">
        <f ca="1">IF(OR(CB$9="×",CB$110="×"),"×",IF(SUMIFS(OFFSET(データ_研究棟施設!$M$5:$M$1048576,0,ROUND(CB$8*24,1)),データ_研究棟施設!$J$5:$J$1048576,OFFSET($G$9,ROW()-ROW($N$9),CB$6-$D$4))&gt;=50,IF(SUMIFS(OFFSET(データ_研究棟施設!$M$5:$M$1048576,0,ROUND(CB$8*24,1)),データ_研究棟施設!$J$5:$J$1048576,OFFSET($G$9,ROW()-ROW($N$9),CB$6-$D$4))&gt;=100*$E95,"×","△"),IF(OR(CB$8&lt;9/24,CB$8&gt;=17/24,CB$110="△"),"△","〇")))</f>
        <v>×</v>
      </c>
      <c r="CC95" s="29" t="str">
        <f ca="1">IF(OR(CC$9="×",CC$110="×"),"×",IF(SUMIFS(OFFSET(データ_研究棟施設!$M$5:$M$1048576,0,ROUND(CC$8*24,1)),データ_研究棟施設!$J$5:$J$1048576,OFFSET($G$9,ROW()-ROW($N$9),CC$6-$D$4))&gt;=50,IF(SUMIFS(OFFSET(データ_研究棟施設!$M$5:$M$1048576,0,ROUND(CC$8*24,1)),データ_研究棟施設!$J$5:$J$1048576,OFFSET($G$9,ROW()-ROW($N$9),CC$6-$D$4))&gt;=100*$E95,"×","△"),IF(OR(CC$8&lt;9/24,CC$8&gt;=17/24,CC$110="△"),"△","〇")))</f>
        <v>×</v>
      </c>
      <c r="CD95" s="30" t="str">
        <f ca="1">IF(OR(CD$9="×",CD$110="×"),"×",IF(SUMIFS(OFFSET(データ_研究棟施設!$M$5:$M$1048576,0,ROUND(CD$8*24,1)),データ_研究棟施設!$J$5:$J$1048576,OFFSET($G$9,ROW()-ROW($N$9),CD$6-$D$4))&gt;=50,IF(SUMIFS(OFFSET(データ_研究棟施設!$M$5:$M$1048576,0,ROUND(CD$8*24,1)),データ_研究棟施設!$J$5:$J$1048576,OFFSET($G$9,ROW()-ROW($N$9),CD$6-$D$4))&gt;=100*$E95,"×","△"),IF(OR(CD$8&lt;9/24,CD$8&gt;=17/24,CD$110="△"),"△","〇")))</f>
        <v>×</v>
      </c>
      <c r="CE95" s="29" t="str">
        <f ca="1">IF(OR(CE$9="×",CE$110="×"),"×",IF(SUMIFS(OFFSET(データ_研究棟施設!$M$5:$M$1048576,0,ROUND(CE$8*24,1)),データ_研究棟施設!$J$5:$J$1048576,OFFSET($G$9,ROW()-ROW($N$9),CE$6-$D$4))&gt;=50,IF(SUMIFS(OFFSET(データ_研究棟施設!$M$5:$M$1048576,0,ROUND(CE$8*24,1)),データ_研究棟施設!$J$5:$J$1048576,OFFSET($G$9,ROW()-ROW($N$9),CE$6-$D$4))&gt;=100*$E95,"×","△"),IF(OR(CE$8&lt;9/24,CE$8&gt;=17/24,CE$110="△"),"△","〇")))</f>
        <v>△</v>
      </c>
      <c r="CF95" s="29" t="str">
        <f ca="1">IF(OR(CF$9="×",CF$110="×"),"×",IF(SUMIFS(OFFSET(データ_研究棟施設!$M$5:$M$1048576,0,ROUND(CF$8*24,1)),データ_研究棟施設!$J$5:$J$1048576,OFFSET($G$9,ROW()-ROW($N$9),CF$6-$D$4))&gt;=50,IF(SUMIFS(OFFSET(データ_研究棟施設!$M$5:$M$1048576,0,ROUND(CF$8*24,1)),データ_研究棟施設!$J$5:$J$1048576,OFFSET($G$9,ROW()-ROW($N$9),CF$6-$D$4))&gt;=100*$E95,"×","△"),IF(OR(CF$8&lt;9/24,CF$8&gt;=17/24,CF$110="△"),"△","〇")))</f>
        <v>△</v>
      </c>
      <c r="CG95" s="37" t="str">
        <f ca="1">IF(OR(CG$9="×",CG$110="×"),"×",IF(SUMIFS(OFFSET(データ_研究棟施設!$M$5:$M$1048576,0,ROUND(CG$8*24,1)),データ_研究棟施設!$J$5:$J$1048576,OFFSET($G$9,ROW()-ROW($N$9),CG$6-$D$4))&gt;=50,IF(SUMIFS(OFFSET(データ_研究棟施設!$M$5:$M$1048576,0,ROUND(CG$8*24,1)),データ_研究棟施設!$J$5:$J$1048576,OFFSET($G$9,ROW()-ROW($N$9),CG$6-$D$4))&gt;=100*$E95,"×","△"),IF(OR(CG$8&lt;9/24,CG$8&gt;=17/24,CG$110="△"),"△","〇")))</f>
        <v>△</v>
      </c>
      <c r="CH95" s="36" t="str">
        <f ca="1">IF(OR(CH$9="×",CH$110="×"),"×",IF(SUMIFS(OFFSET(データ_研究棟施設!$M$5:$M$1048576,0,ROUND(CH$8*24,1)),データ_研究棟施設!$J$5:$J$1048576,OFFSET($G$9,ROW()-ROW($N$9),CH$6-$D$4))&gt;=50,IF(SUMIFS(OFFSET(データ_研究棟施設!$M$5:$M$1048576,0,ROUND(CH$8*24,1)),データ_研究棟施設!$J$5:$J$1048576,OFFSET($G$9,ROW()-ROW($N$9),CH$6-$D$4))&gt;=100*$E95,"×","△"),IF(OR(CH$8&lt;9/24,CH$8&gt;=17/24,CH$110="△"),"△","〇")))</f>
        <v>△</v>
      </c>
      <c r="CI95" s="29" t="str">
        <f ca="1">IF(OR(CI$9="×",CI$110="×"),"×",IF(SUMIFS(OFFSET(データ_研究棟施設!$M$5:$M$1048576,0,ROUND(CI$8*24,1)),データ_研究棟施設!$J$5:$J$1048576,OFFSET($G$9,ROW()-ROW($N$9),CI$6-$D$4))&gt;=50,IF(SUMIFS(OFFSET(データ_研究棟施設!$M$5:$M$1048576,0,ROUND(CI$8*24,1)),データ_研究棟施設!$J$5:$J$1048576,OFFSET($G$9,ROW()-ROW($N$9),CI$6-$D$4))&gt;=100*$E95,"×","△"),IF(OR(CI$8&lt;9/24,CI$8&gt;=17/24,CI$110="△"),"△","〇")))</f>
        <v>△</v>
      </c>
      <c r="CJ95" s="29" t="str">
        <f ca="1">IF(OR(CJ$9="×",CJ$110="×"),"×",IF(SUMIFS(OFFSET(データ_研究棟施設!$M$5:$M$1048576,0,ROUND(CJ$8*24,1)),データ_研究棟施設!$J$5:$J$1048576,OFFSET($G$9,ROW()-ROW($N$9),CJ$6-$D$4))&gt;=50,IF(SUMIFS(OFFSET(データ_研究棟施設!$M$5:$M$1048576,0,ROUND(CJ$8*24,1)),データ_研究棟施設!$J$5:$J$1048576,OFFSET($G$9,ROW()-ROW($N$9),CJ$6-$D$4))&gt;=100*$E95,"×","△"),IF(OR(CJ$8&lt;9/24,CJ$8&gt;=17/24,CJ$110="△"),"△","〇")))</f>
        <v>△</v>
      </c>
      <c r="CK95" s="29" t="str">
        <f ca="1">IF(OR(CK$9="×",CK$110="×"),"×",IF(SUMIFS(OFFSET(データ_研究棟施設!$M$5:$M$1048576,0,ROUND(CK$8*24,1)),データ_研究棟施設!$J$5:$J$1048576,OFFSET($G$9,ROW()-ROW($N$9),CK$6-$D$4))&gt;=50,IF(SUMIFS(OFFSET(データ_研究棟施設!$M$5:$M$1048576,0,ROUND(CK$8*24,1)),データ_研究棟施設!$J$5:$J$1048576,OFFSET($G$9,ROW()-ROW($N$9),CK$6-$D$4))&gt;=100*$E95,"×","△"),IF(OR(CK$8&lt;9/24,CK$8&gt;=17/24,CK$110="△"),"△","〇")))</f>
        <v>△</v>
      </c>
      <c r="CL95" s="29" t="str">
        <f ca="1">IF(OR(CL$9="×",CL$110="×"),"×",IF(SUMIFS(OFFSET(データ_研究棟施設!$M$5:$M$1048576,0,ROUND(CL$8*24,1)),データ_研究棟施設!$J$5:$J$1048576,OFFSET($G$9,ROW()-ROW($N$9),CL$6-$D$4))&gt;=50,IF(SUMIFS(OFFSET(データ_研究棟施設!$M$5:$M$1048576,0,ROUND(CL$8*24,1)),データ_研究棟施設!$J$5:$J$1048576,OFFSET($G$9,ROW()-ROW($N$9),CL$6-$D$4))&gt;=100*$E95,"×","△"),IF(OR(CL$8&lt;9/24,CL$8&gt;=17/24,CL$110="△"),"△","〇")))</f>
        <v>△</v>
      </c>
      <c r="CM95" s="29" t="str">
        <f ca="1">IF(OR(CM$9="×",CM$110="×"),"×",IF(SUMIFS(OFFSET(データ_研究棟施設!$M$5:$M$1048576,0,ROUND(CM$8*24,1)),データ_研究棟施設!$J$5:$J$1048576,OFFSET($G$9,ROW()-ROW($N$9),CM$6-$D$4))&gt;=50,IF(SUMIFS(OFFSET(データ_研究棟施設!$M$5:$M$1048576,0,ROUND(CM$8*24,1)),データ_研究棟施設!$J$5:$J$1048576,OFFSET($G$9,ROW()-ROW($N$9),CM$6-$D$4))&gt;=100*$E95,"×","△"),IF(OR(CM$8&lt;9/24,CM$8&gt;=17/24,CM$110="△"),"△","〇")))</f>
        <v>△</v>
      </c>
      <c r="CN95" s="29" t="str">
        <f ca="1">IF(OR(CN$9="×",CN$110="×"),"×",IF(SUMIFS(OFFSET(データ_研究棟施設!$M$5:$M$1048576,0,ROUND(CN$8*24,1)),データ_研究棟施設!$J$5:$J$1048576,OFFSET($G$9,ROW()-ROW($N$9),CN$6-$D$4))&gt;=50,IF(SUMIFS(OFFSET(データ_研究棟施設!$M$5:$M$1048576,0,ROUND(CN$8*24,1)),データ_研究棟施設!$J$5:$J$1048576,OFFSET($G$9,ROW()-ROW($N$9),CN$6-$D$4))&gt;=100*$E95,"×","△"),IF(OR(CN$8&lt;9/24,CN$8&gt;=17/24,CN$110="△"),"△","〇")))</f>
        <v>△</v>
      </c>
      <c r="CO95" s="29" t="str">
        <f ca="1">IF(OR(CO$9="×",CO$110="×"),"×",IF(SUMIFS(OFFSET(データ_研究棟施設!$M$5:$M$1048576,0,ROUND(CO$8*24,1)),データ_研究棟施設!$J$5:$J$1048576,OFFSET($G$9,ROW()-ROW($N$9),CO$6-$D$4))&gt;=50,IF(SUMIFS(OFFSET(データ_研究棟施設!$M$5:$M$1048576,0,ROUND(CO$8*24,1)),データ_研究棟施設!$J$5:$J$1048576,OFFSET($G$9,ROW()-ROW($N$9),CO$6-$D$4))&gt;=100*$E95,"×","△"),IF(OR(CO$8&lt;9/24,CO$8&gt;=17/24,CO$110="△"),"△","〇")))</f>
        <v>×</v>
      </c>
      <c r="CP95" s="29" t="str">
        <f ca="1">IF(OR(CP$9="×",CP$110="×"),"×",IF(SUMIFS(OFFSET(データ_研究棟施設!$M$5:$M$1048576,0,ROUND(CP$8*24,1)),データ_研究棟施設!$J$5:$J$1048576,OFFSET($G$9,ROW()-ROW($N$9),CP$6-$D$4))&gt;=50,IF(SUMIFS(OFFSET(データ_研究棟施設!$M$5:$M$1048576,0,ROUND(CP$8*24,1)),データ_研究棟施設!$J$5:$J$1048576,OFFSET($G$9,ROW()-ROW($N$9),CP$6-$D$4))&gt;=100*$E95,"×","△"),IF(OR(CP$8&lt;9/24,CP$8&gt;=17/24,CP$110="△"),"△","〇")))</f>
        <v>×</v>
      </c>
      <c r="CQ95" s="28" t="str">
        <f ca="1">IF(OR(CQ$9="×",CQ$110="×"),"×",IF(SUMIFS(OFFSET(データ_研究棟施設!$M$5:$M$1048576,0,ROUND(CQ$8*24,1)),データ_研究棟施設!$J$5:$J$1048576,OFFSET($G$9,ROW()-ROW($N$9),CQ$6-$D$4))&gt;=50,IF(SUMIFS(OFFSET(データ_研究棟施設!$M$5:$M$1048576,0,ROUND(CQ$8*24,1)),データ_研究棟施設!$J$5:$J$1048576,OFFSET($G$9,ROW()-ROW($N$9),CQ$6-$D$4))&gt;=100*$E95,"×","△"),IF(OR(CQ$8&lt;9/24,CQ$8&gt;=17/24,CQ$110="△"),"△","〇")))</f>
        <v>×</v>
      </c>
      <c r="CR95" s="29" t="str">
        <f ca="1">IF(OR(CR$9="×",CR$110="×"),"×",IF(SUMIFS(OFFSET(データ_研究棟施設!$M$5:$M$1048576,0,ROUND(CR$8*24,1)),データ_研究棟施設!$J$5:$J$1048576,OFFSET($G$9,ROW()-ROW($N$9),CR$6-$D$4))&gt;=50,IF(SUMIFS(OFFSET(データ_研究棟施設!$M$5:$M$1048576,0,ROUND(CR$8*24,1)),データ_研究棟施設!$J$5:$J$1048576,OFFSET($G$9,ROW()-ROW($N$9),CR$6-$D$4))&gt;=100*$E95,"×","△"),IF(OR(CR$8&lt;9/24,CR$8&gt;=17/24,CR$110="△"),"△","〇")))</f>
        <v>×</v>
      </c>
      <c r="CS95" s="29" t="str">
        <f ca="1">IF(OR(CS$9="×",CS$110="×"),"×",IF(SUMIFS(OFFSET(データ_研究棟施設!$M$5:$M$1048576,0,ROUND(CS$8*24,1)),データ_研究棟施設!$J$5:$J$1048576,OFFSET($G$9,ROW()-ROW($N$9),CS$6-$D$4))&gt;=50,IF(SUMIFS(OFFSET(データ_研究棟施設!$M$5:$M$1048576,0,ROUND(CS$8*24,1)),データ_研究棟施設!$J$5:$J$1048576,OFFSET($G$9,ROW()-ROW($N$9),CS$6-$D$4))&gt;=100*$E95,"×","△"),IF(OR(CS$8&lt;9/24,CS$8&gt;=17/24,CS$110="△"),"△","〇")))</f>
        <v>×</v>
      </c>
      <c r="CT95" s="30" t="str">
        <f ca="1">IF(OR(CT$9="×",CT$110="×"),"×",IF(SUMIFS(OFFSET(データ_研究棟施設!$M$5:$M$1048576,0,ROUND(CT$8*24,1)),データ_研究棟施設!$J$5:$J$1048576,OFFSET($G$9,ROW()-ROW($N$9),CT$6-$D$4))&gt;=50,IF(SUMIFS(OFFSET(データ_研究棟施設!$M$5:$M$1048576,0,ROUND(CT$8*24,1)),データ_研究棟施設!$J$5:$J$1048576,OFFSET($G$9,ROW()-ROW($N$9),CT$6-$D$4))&gt;=100*$E95,"×","△"),IF(OR(CT$8&lt;9/24,CT$8&gt;=17/24,CT$110="△"),"△","〇")))</f>
        <v>×</v>
      </c>
      <c r="CU95" s="29" t="str">
        <f ca="1">IF(OR(CU$9="×",CU$110="×"),"×",IF(SUMIFS(OFFSET(データ_研究棟施設!$M$5:$M$1048576,0,ROUND(CU$8*24,1)),データ_研究棟施設!$J$5:$J$1048576,OFFSET($G$9,ROW()-ROW($N$9),CU$6-$D$4))&gt;=50,IF(SUMIFS(OFFSET(データ_研究棟施設!$M$5:$M$1048576,0,ROUND(CU$8*24,1)),データ_研究棟施設!$J$5:$J$1048576,OFFSET($G$9,ROW()-ROW($N$9),CU$6-$D$4))&gt;=100*$E95,"×","△"),IF(OR(CU$8&lt;9/24,CU$8&gt;=17/24,CU$110="△"),"△","〇")))</f>
        <v>×</v>
      </c>
      <c r="CV95" s="29" t="str">
        <f ca="1">IF(OR(CV$9="×",CV$110="×"),"×",IF(SUMIFS(OFFSET(データ_研究棟施設!$M$5:$M$1048576,0,ROUND(CV$8*24,1)),データ_研究棟施設!$J$5:$J$1048576,OFFSET($G$9,ROW()-ROW($N$9),CV$6-$D$4))&gt;=50,IF(SUMIFS(OFFSET(データ_研究棟施設!$M$5:$M$1048576,0,ROUND(CV$8*24,1)),データ_研究棟施設!$J$5:$J$1048576,OFFSET($G$9,ROW()-ROW($N$9),CV$6-$D$4))&gt;=100*$E95,"×","△"),IF(OR(CV$8&lt;9/24,CV$8&gt;=17/24,CV$110="△"),"△","〇")))</f>
        <v>×</v>
      </c>
      <c r="CW95" s="29" t="str">
        <f ca="1">IF(OR(CW$9="×",CW$110="×"),"×",IF(SUMIFS(OFFSET(データ_研究棟施設!$M$5:$M$1048576,0,ROUND(CW$8*24,1)),データ_研究棟施設!$J$5:$J$1048576,OFFSET($G$9,ROW()-ROW($N$9),CW$6-$D$4))&gt;=50,IF(SUMIFS(OFFSET(データ_研究棟施設!$M$5:$M$1048576,0,ROUND(CW$8*24,1)),データ_研究棟施設!$J$5:$J$1048576,OFFSET($G$9,ROW()-ROW($N$9),CW$6-$D$4))&gt;=100*$E95,"×","△"),IF(OR(CW$8&lt;9/24,CW$8&gt;=17/24,CW$110="△"),"△","〇")))</f>
        <v>×</v>
      </c>
      <c r="CX95" s="29" t="str">
        <f ca="1">IF(OR(CX$9="×",CX$110="×"),"×",IF(SUMIFS(OFFSET(データ_研究棟施設!$M$5:$M$1048576,0,ROUND(CX$8*24,1)),データ_研究棟施設!$J$5:$J$1048576,OFFSET($G$9,ROW()-ROW($N$9),CX$6-$D$4))&gt;=50,IF(SUMIFS(OFFSET(データ_研究棟施設!$M$5:$M$1048576,0,ROUND(CX$8*24,1)),データ_研究棟施設!$J$5:$J$1048576,OFFSET($G$9,ROW()-ROW($N$9),CX$6-$D$4))&gt;=100*$E95,"×","△"),IF(OR(CX$8&lt;9/24,CX$8&gt;=17/24,CX$110="△"),"△","〇")))</f>
        <v>×</v>
      </c>
      <c r="CY95" s="28" t="str">
        <f ca="1">IF(OR(CY$9="×",CY$110="×"),"×",IF(SUMIFS(OFFSET(データ_研究棟施設!$M$5:$M$1048576,0,ROUND(CY$8*24,1)),データ_研究棟施設!$J$5:$J$1048576,OFFSET($G$9,ROW()-ROW($N$9),CY$6-$D$4))&gt;=50,IF(SUMIFS(OFFSET(データ_研究棟施設!$M$5:$M$1048576,0,ROUND(CY$8*24,1)),データ_研究棟施設!$J$5:$J$1048576,OFFSET($G$9,ROW()-ROW($N$9),CY$6-$D$4))&gt;=100*$E95,"×","△"),IF(OR(CY$8&lt;9/24,CY$8&gt;=17/24,CY$110="△"),"△","〇")))</f>
        <v>×</v>
      </c>
      <c r="CZ95" s="29" t="str">
        <f ca="1">IF(OR(CZ$9="×",CZ$110="×"),"×",IF(SUMIFS(OFFSET(データ_研究棟施設!$M$5:$M$1048576,0,ROUND(CZ$8*24,1)),データ_研究棟施設!$J$5:$J$1048576,OFFSET($G$9,ROW()-ROW($N$9),CZ$6-$D$4))&gt;=50,IF(SUMIFS(OFFSET(データ_研究棟施設!$M$5:$M$1048576,0,ROUND(CZ$8*24,1)),データ_研究棟施設!$J$5:$J$1048576,OFFSET($G$9,ROW()-ROW($N$9),CZ$6-$D$4))&gt;=100*$E95,"×","△"),IF(OR(CZ$8&lt;9/24,CZ$8&gt;=17/24,CZ$110="△"),"△","〇")))</f>
        <v>×</v>
      </c>
      <c r="DA95" s="29" t="str">
        <f ca="1">IF(OR(DA$9="×",DA$110="×"),"×",IF(SUMIFS(OFFSET(データ_研究棟施設!$M$5:$M$1048576,0,ROUND(DA$8*24,1)),データ_研究棟施設!$J$5:$J$1048576,OFFSET($G$9,ROW()-ROW($N$9),DA$6-$D$4))&gt;=50,IF(SUMIFS(OFFSET(データ_研究棟施設!$M$5:$M$1048576,0,ROUND(DA$8*24,1)),データ_研究棟施設!$J$5:$J$1048576,OFFSET($G$9,ROW()-ROW($N$9),DA$6-$D$4))&gt;=100*$E95,"×","△"),IF(OR(DA$8&lt;9/24,DA$8&gt;=17/24,DA$110="△"),"△","〇")))</f>
        <v>×</v>
      </c>
      <c r="DB95" s="30" t="str">
        <f ca="1">IF(OR(DB$9="×",DB$110="×"),"×",IF(SUMIFS(OFFSET(データ_研究棟施設!$M$5:$M$1048576,0,ROUND(DB$8*24,1)),データ_研究棟施設!$J$5:$J$1048576,OFFSET($G$9,ROW()-ROW($N$9),DB$6-$D$4))&gt;=50,IF(SUMIFS(OFFSET(データ_研究棟施設!$M$5:$M$1048576,0,ROUND(DB$8*24,1)),データ_研究棟施設!$J$5:$J$1048576,OFFSET($G$9,ROW()-ROW($N$9),DB$6-$D$4))&gt;=100*$E95,"×","△"),IF(OR(DB$8&lt;9/24,DB$8&gt;=17/24,DB$110="△"),"△","〇")))</f>
        <v>×</v>
      </c>
      <c r="DC95" s="29" t="str">
        <f ca="1">IF(OR(DC$9="×",DC$110="×"),"×",IF(SUMIFS(OFFSET(データ_研究棟施設!$M$5:$M$1048576,0,ROUND(DC$8*24,1)),データ_研究棟施設!$J$5:$J$1048576,OFFSET($G$9,ROW()-ROW($N$9),DC$6-$D$4))&gt;=50,IF(SUMIFS(OFFSET(データ_研究棟施設!$M$5:$M$1048576,0,ROUND(DC$8*24,1)),データ_研究棟施設!$J$5:$J$1048576,OFFSET($G$9,ROW()-ROW($N$9),DC$6-$D$4))&gt;=100*$E95,"×","△"),IF(OR(DC$8&lt;9/24,DC$8&gt;=17/24,DC$110="△"),"△","〇")))</f>
        <v>△</v>
      </c>
      <c r="DD95" s="29" t="str">
        <f ca="1">IF(OR(DD$9="×",DD$110="×"),"×",IF(SUMIFS(OFFSET(データ_研究棟施設!$M$5:$M$1048576,0,ROUND(DD$8*24,1)),データ_研究棟施設!$J$5:$J$1048576,OFFSET($G$9,ROW()-ROW($N$9),DD$6-$D$4))&gt;=50,IF(SUMIFS(OFFSET(データ_研究棟施設!$M$5:$M$1048576,0,ROUND(DD$8*24,1)),データ_研究棟施設!$J$5:$J$1048576,OFFSET($G$9,ROW()-ROW($N$9),DD$6-$D$4))&gt;=100*$E95,"×","△"),IF(OR(DD$8&lt;9/24,DD$8&gt;=17/24,DD$110="△"),"△","〇")))</f>
        <v>△</v>
      </c>
      <c r="DE95" s="37" t="str">
        <f ca="1">IF(OR(DE$9="×",DE$110="×"),"×",IF(SUMIFS(OFFSET(データ_研究棟施設!$M$5:$M$1048576,0,ROUND(DE$8*24,1)),データ_研究棟施設!$J$5:$J$1048576,OFFSET($G$9,ROW()-ROW($N$9),DE$6-$D$4))&gt;=50,IF(SUMIFS(OFFSET(データ_研究棟施設!$M$5:$M$1048576,0,ROUND(DE$8*24,1)),データ_研究棟施設!$J$5:$J$1048576,OFFSET($G$9,ROW()-ROW($N$9),DE$6-$D$4))&gt;=100*$E95,"×","△"),IF(OR(DE$8&lt;9/24,DE$8&gt;=17/24,DE$110="△"),"△","〇")))</f>
        <v>△</v>
      </c>
      <c r="DF95" s="36" t="str">
        <f ca="1">IF(OR(DF$9="×",DF$110="×"),"×",IF(SUMIFS(OFFSET(データ_研究棟施設!$M$5:$M$1048576,0,ROUND(DF$8*24,1)),データ_研究棟施設!$J$5:$J$1048576,OFFSET($G$9,ROW()-ROW($N$9),DF$6-$D$4))&gt;=50,IF(SUMIFS(OFFSET(データ_研究棟施設!$M$5:$M$1048576,0,ROUND(DF$8*24,1)),データ_研究棟施設!$J$5:$J$1048576,OFFSET($G$9,ROW()-ROW($N$9),DF$6-$D$4))&gt;=100*$E95,"×","△"),IF(OR(DF$8&lt;9/24,DF$8&gt;=17/24,DF$110="△"),"△","〇")))</f>
        <v>△</v>
      </c>
      <c r="DG95" s="29" t="str">
        <f ca="1">IF(OR(DG$9="×",DG$110="×"),"×",IF(SUMIFS(OFFSET(データ_研究棟施設!$M$5:$M$1048576,0,ROUND(DG$8*24,1)),データ_研究棟施設!$J$5:$J$1048576,OFFSET($G$9,ROW()-ROW($N$9),DG$6-$D$4))&gt;=50,IF(SUMIFS(OFFSET(データ_研究棟施設!$M$5:$M$1048576,0,ROUND(DG$8*24,1)),データ_研究棟施設!$J$5:$J$1048576,OFFSET($G$9,ROW()-ROW($N$9),DG$6-$D$4))&gt;=100*$E95,"×","△"),IF(OR(DG$8&lt;9/24,DG$8&gt;=17/24,DG$110="△"),"△","〇")))</f>
        <v>△</v>
      </c>
      <c r="DH95" s="29" t="str">
        <f ca="1">IF(OR(DH$9="×",DH$110="×"),"×",IF(SUMIFS(OFFSET(データ_研究棟施設!$M$5:$M$1048576,0,ROUND(DH$8*24,1)),データ_研究棟施設!$J$5:$J$1048576,OFFSET($G$9,ROW()-ROW($N$9),DH$6-$D$4))&gt;=50,IF(SUMIFS(OFFSET(データ_研究棟施設!$M$5:$M$1048576,0,ROUND(DH$8*24,1)),データ_研究棟施設!$J$5:$J$1048576,OFFSET($G$9,ROW()-ROW($N$9),DH$6-$D$4))&gt;=100*$E95,"×","△"),IF(OR(DH$8&lt;9/24,DH$8&gt;=17/24,DH$110="△"),"△","〇")))</f>
        <v>△</v>
      </c>
      <c r="DI95" s="29" t="str">
        <f ca="1">IF(OR(DI$9="×",DI$110="×"),"×",IF(SUMIFS(OFFSET(データ_研究棟施設!$M$5:$M$1048576,0,ROUND(DI$8*24,1)),データ_研究棟施設!$J$5:$J$1048576,OFFSET($G$9,ROW()-ROW($N$9),DI$6-$D$4))&gt;=50,IF(SUMIFS(OFFSET(データ_研究棟施設!$M$5:$M$1048576,0,ROUND(DI$8*24,1)),データ_研究棟施設!$J$5:$J$1048576,OFFSET($G$9,ROW()-ROW($N$9),DI$6-$D$4))&gt;=100*$E95,"×","△"),IF(OR(DI$8&lt;9/24,DI$8&gt;=17/24,DI$110="△"),"△","〇")))</f>
        <v>△</v>
      </c>
      <c r="DJ95" s="29" t="str">
        <f ca="1">IF(OR(DJ$9="×",DJ$110="×"),"×",IF(SUMIFS(OFFSET(データ_研究棟施設!$M$5:$M$1048576,0,ROUND(DJ$8*24,1)),データ_研究棟施設!$J$5:$J$1048576,OFFSET($G$9,ROW()-ROW($N$9),DJ$6-$D$4))&gt;=50,IF(SUMIFS(OFFSET(データ_研究棟施設!$M$5:$M$1048576,0,ROUND(DJ$8*24,1)),データ_研究棟施設!$J$5:$J$1048576,OFFSET($G$9,ROW()-ROW($N$9),DJ$6-$D$4))&gt;=100*$E95,"×","△"),IF(OR(DJ$8&lt;9/24,DJ$8&gt;=17/24,DJ$110="△"),"△","〇")))</f>
        <v>△</v>
      </c>
      <c r="DK95" s="29" t="str">
        <f ca="1">IF(OR(DK$9="×",DK$110="×"),"×",IF(SUMIFS(OFFSET(データ_研究棟施設!$M$5:$M$1048576,0,ROUND(DK$8*24,1)),データ_研究棟施設!$J$5:$J$1048576,OFFSET($G$9,ROW()-ROW($N$9),DK$6-$D$4))&gt;=50,IF(SUMIFS(OFFSET(データ_研究棟施設!$M$5:$M$1048576,0,ROUND(DK$8*24,1)),データ_研究棟施設!$J$5:$J$1048576,OFFSET($G$9,ROW()-ROW($N$9),DK$6-$D$4))&gt;=100*$E95,"×","△"),IF(OR(DK$8&lt;9/24,DK$8&gt;=17/24,DK$110="△"),"△","〇")))</f>
        <v>△</v>
      </c>
      <c r="DL95" s="29" t="str">
        <f ca="1">IF(OR(DL$9="×",DL$110="×"),"×",IF(SUMIFS(OFFSET(データ_研究棟施設!$M$5:$M$1048576,0,ROUND(DL$8*24,1)),データ_研究棟施設!$J$5:$J$1048576,OFFSET($G$9,ROW()-ROW($N$9),DL$6-$D$4))&gt;=50,IF(SUMIFS(OFFSET(データ_研究棟施設!$M$5:$M$1048576,0,ROUND(DL$8*24,1)),データ_研究棟施設!$J$5:$J$1048576,OFFSET($G$9,ROW()-ROW($N$9),DL$6-$D$4))&gt;=100*$E95,"×","△"),IF(OR(DL$8&lt;9/24,DL$8&gt;=17/24,DL$110="△"),"△","〇")))</f>
        <v>△</v>
      </c>
      <c r="DM95" s="29" t="str">
        <f ca="1">IF(OR(DM$9="×",DM$110="×"),"×",IF(SUMIFS(OFFSET(データ_研究棟施設!$M$5:$M$1048576,0,ROUND(DM$8*24,1)),データ_研究棟施設!$J$5:$J$1048576,OFFSET($G$9,ROW()-ROW($N$9),DM$6-$D$4))&gt;=50,IF(SUMIFS(OFFSET(データ_研究棟施設!$M$5:$M$1048576,0,ROUND(DM$8*24,1)),データ_研究棟施設!$J$5:$J$1048576,OFFSET($G$9,ROW()-ROW($N$9),DM$6-$D$4))&gt;=100*$E95,"×","△"),IF(OR(DM$8&lt;9/24,DM$8&gt;=17/24,DM$110="△"),"△","〇")))</f>
        <v>×</v>
      </c>
      <c r="DN95" s="29" t="str">
        <f ca="1">IF(OR(DN$9="×",DN$110="×"),"×",IF(SUMIFS(OFFSET(データ_研究棟施設!$M$5:$M$1048576,0,ROUND(DN$8*24,1)),データ_研究棟施設!$J$5:$J$1048576,OFFSET($G$9,ROW()-ROW($N$9),DN$6-$D$4))&gt;=50,IF(SUMIFS(OFFSET(データ_研究棟施設!$M$5:$M$1048576,0,ROUND(DN$8*24,1)),データ_研究棟施設!$J$5:$J$1048576,OFFSET($G$9,ROW()-ROW($N$9),DN$6-$D$4))&gt;=100*$E95,"×","△"),IF(OR(DN$8&lt;9/24,DN$8&gt;=17/24,DN$110="△"),"△","〇")))</f>
        <v>×</v>
      </c>
      <c r="DO95" s="28" t="str">
        <f ca="1">IF(OR(DO$9="×",DO$110="×"),"×",IF(SUMIFS(OFFSET(データ_研究棟施設!$M$5:$M$1048576,0,ROUND(DO$8*24,1)),データ_研究棟施設!$J$5:$J$1048576,OFFSET($G$9,ROW()-ROW($N$9),DO$6-$D$4))&gt;=50,IF(SUMIFS(OFFSET(データ_研究棟施設!$M$5:$M$1048576,0,ROUND(DO$8*24,1)),データ_研究棟施設!$J$5:$J$1048576,OFFSET($G$9,ROW()-ROW($N$9),DO$6-$D$4))&gt;=100*$E95,"×","△"),IF(OR(DO$8&lt;9/24,DO$8&gt;=17/24,DO$110="△"),"△","〇")))</f>
        <v>×</v>
      </c>
      <c r="DP95" s="29" t="str">
        <f ca="1">IF(OR(DP$9="×",DP$110="×"),"×",IF(SUMIFS(OFFSET(データ_研究棟施設!$M$5:$M$1048576,0,ROUND(DP$8*24,1)),データ_研究棟施設!$J$5:$J$1048576,OFFSET($G$9,ROW()-ROW($N$9),DP$6-$D$4))&gt;=50,IF(SUMIFS(OFFSET(データ_研究棟施設!$M$5:$M$1048576,0,ROUND(DP$8*24,1)),データ_研究棟施設!$J$5:$J$1048576,OFFSET($G$9,ROW()-ROW($N$9),DP$6-$D$4))&gt;=100*$E95,"×","△"),IF(OR(DP$8&lt;9/24,DP$8&gt;=17/24,DP$110="△"),"△","〇")))</f>
        <v>×</v>
      </c>
      <c r="DQ95" s="29" t="str">
        <f ca="1">IF(OR(DQ$9="×",DQ$110="×"),"×",IF(SUMIFS(OFFSET(データ_研究棟施設!$M$5:$M$1048576,0,ROUND(DQ$8*24,1)),データ_研究棟施設!$J$5:$J$1048576,OFFSET($G$9,ROW()-ROW($N$9),DQ$6-$D$4))&gt;=50,IF(SUMIFS(OFFSET(データ_研究棟施設!$M$5:$M$1048576,0,ROUND(DQ$8*24,1)),データ_研究棟施設!$J$5:$J$1048576,OFFSET($G$9,ROW()-ROW($N$9),DQ$6-$D$4))&gt;=100*$E95,"×","△"),IF(OR(DQ$8&lt;9/24,DQ$8&gt;=17/24,DQ$110="△"),"△","〇")))</f>
        <v>×</v>
      </c>
      <c r="DR95" s="30" t="str">
        <f ca="1">IF(OR(DR$9="×",DR$110="×"),"×",IF(SUMIFS(OFFSET(データ_研究棟施設!$M$5:$M$1048576,0,ROUND(DR$8*24,1)),データ_研究棟施設!$J$5:$J$1048576,OFFSET($G$9,ROW()-ROW($N$9),DR$6-$D$4))&gt;=50,IF(SUMIFS(OFFSET(データ_研究棟施設!$M$5:$M$1048576,0,ROUND(DR$8*24,1)),データ_研究棟施設!$J$5:$J$1048576,OFFSET($G$9,ROW()-ROW($N$9),DR$6-$D$4))&gt;=100*$E95,"×","△"),IF(OR(DR$8&lt;9/24,DR$8&gt;=17/24,DR$110="△"),"△","〇")))</f>
        <v>×</v>
      </c>
      <c r="DS95" s="29" t="str">
        <f ca="1">IF(OR(DS$9="×",DS$110="×"),"×",IF(SUMIFS(OFFSET(データ_研究棟施設!$M$5:$M$1048576,0,ROUND(DS$8*24,1)),データ_研究棟施設!$J$5:$J$1048576,OFFSET($G$9,ROW()-ROW($N$9),DS$6-$D$4))&gt;=50,IF(SUMIFS(OFFSET(データ_研究棟施設!$M$5:$M$1048576,0,ROUND(DS$8*24,1)),データ_研究棟施設!$J$5:$J$1048576,OFFSET($G$9,ROW()-ROW($N$9),DS$6-$D$4))&gt;=100*$E95,"×","△"),IF(OR(DS$8&lt;9/24,DS$8&gt;=17/24,DS$110="△"),"△","〇")))</f>
        <v>×</v>
      </c>
      <c r="DT95" s="29" t="str">
        <f ca="1">IF(OR(DT$9="×",DT$110="×"),"×",IF(SUMIFS(OFFSET(データ_研究棟施設!$M$5:$M$1048576,0,ROUND(DT$8*24,1)),データ_研究棟施設!$J$5:$J$1048576,OFFSET($G$9,ROW()-ROW($N$9),DT$6-$D$4))&gt;=50,IF(SUMIFS(OFFSET(データ_研究棟施設!$M$5:$M$1048576,0,ROUND(DT$8*24,1)),データ_研究棟施設!$J$5:$J$1048576,OFFSET($G$9,ROW()-ROW($N$9),DT$6-$D$4))&gt;=100*$E95,"×","△"),IF(OR(DT$8&lt;9/24,DT$8&gt;=17/24,DT$110="△"),"△","〇")))</f>
        <v>×</v>
      </c>
      <c r="DU95" s="29" t="str">
        <f ca="1">IF(OR(DU$9="×",DU$110="×"),"×",IF(SUMIFS(OFFSET(データ_研究棟施設!$M$5:$M$1048576,0,ROUND(DU$8*24,1)),データ_研究棟施設!$J$5:$J$1048576,OFFSET($G$9,ROW()-ROW($N$9),DU$6-$D$4))&gt;=50,IF(SUMIFS(OFFSET(データ_研究棟施設!$M$5:$M$1048576,0,ROUND(DU$8*24,1)),データ_研究棟施設!$J$5:$J$1048576,OFFSET($G$9,ROW()-ROW($N$9),DU$6-$D$4))&gt;=100*$E95,"×","△"),IF(OR(DU$8&lt;9/24,DU$8&gt;=17/24,DU$110="△"),"△","〇")))</f>
        <v>×</v>
      </c>
      <c r="DV95" s="29" t="str">
        <f ca="1">IF(OR(DV$9="×",DV$110="×"),"×",IF(SUMIFS(OFFSET(データ_研究棟施設!$M$5:$M$1048576,0,ROUND(DV$8*24,1)),データ_研究棟施設!$J$5:$J$1048576,OFFSET($G$9,ROW()-ROW($N$9),DV$6-$D$4))&gt;=50,IF(SUMIFS(OFFSET(データ_研究棟施設!$M$5:$M$1048576,0,ROUND(DV$8*24,1)),データ_研究棟施設!$J$5:$J$1048576,OFFSET($G$9,ROW()-ROW($N$9),DV$6-$D$4))&gt;=100*$E95,"×","△"),IF(OR(DV$8&lt;9/24,DV$8&gt;=17/24,DV$110="△"),"△","〇")))</f>
        <v>×</v>
      </c>
      <c r="DW95" s="28" t="str">
        <f ca="1">IF(OR(DW$9="×",DW$110="×"),"×",IF(SUMIFS(OFFSET(データ_研究棟施設!$M$5:$M$1048576,0,ROUND(DW$8*24,1)),データ_研究棟施設!$J$5:$J$1048576,OFFSET($G$9,ROW()-ROW($N$9),DW$6-$D$4))&gt;=50,IF(SUMIFS(OFFSET(データ_研究棟施設!$M$5:$M$1048576,0,ROUND(DW$8*24,1)),データ_研究棟施設!$J$5:$J$1048576,OFFSET($G$9,ROW()-ROW($N$9),DW$6-$D$4))&gt;=100*$E95,"×","△"),IF(OR(DW$8&lt;9/24,DW$8&gt;=17/24,DW$110="△"),"△","〇")))</f>
        <v>×</v>
      </c>
      <c r="DX95" s="29" t="str">
        <f ca="1">IF(OR(DX$9="×",DX$110="×"),"×",IF(SUMIFS(OFFSET(データ_研究棟施設!$M$5:$M$1048576,0,ROUND(DX$8*24,1)),データ_研究棟施設!$J$5:$J$1048576,OFFSET($G$9,ROW()-ROW($N$9),DX$6-$D$4))&gt;=50,IF(SUMIFS(OFFSET(データ_研究棟施設!$M$5:$M$1048576,0,ROUND(DX$8*24,1)),データ_研究棟施設!$J$5:$J$1048576,OFFSET($G$9,ROW()-ROW($N$9),DX$6-$D$4))&gt;=100*$E95,"×","△"),IF(OR(DX$8&lt;9/24,DX$8&gt;=17/24,DX$110="△"),"△","〇")))</f>
        <v>×</v>
      </c>
      <c r="DY95" s="29" t="str">
        <f ca="1">IF(OR(DY$9="×",DY$110="×"),"×",IF(SUMIFS(OFFSET(データ_研究棟施設!$M$5:$M$1048576,0,ROUND(DY$8*24,1)),データ_研究棟施設!$J$5:$J$1048576,OFFSET($G$9,ROW()-ROW($N$9),DY$6-$D$4))&gt;=50,IF(SUMIFS(OFFSET(データ_研究棟施設!$M$5:$M$1048576,0,ROUND(DY$8*24,1)),データ_研究棟施設!$J$5:$J$1048576,OFFSET($G$9,ROW()-ROW($N$9),DY$6-$D$4))&gt;=100*$E95,"×","△"),IF(OR(DY$8&lt;9/24,DY$8&gt;=17/24,DY$110="△"),"△","〇")))</f>
        <v>×</v>
      </c>
      <c r="DZ95" s="30" t="str">
        <f ca="1">IF(OR(DZ$9="×",DZ$110="×"),"×",IF(SUMIFS(OFFSET(データ_研究棟施設!$M$5:$M$1048576,0,ROUND(DZ$8*24,1)),データ_研究棟施設!$J$5:$J$1048576,OFFSET($G$9,ROW()-ROW($N$9),DZ$6-$D$4))&gt;=50,IF(SUMIFS(OFFSET(データ_研究棟施設!$M$5:$M$1048576,0,ROUND(DZ$8*24,1)),データ_研究棟施設!$J$5:$J$1048576,OFFSET($G$9,ROW()-ROW($N$9),DZ$6-$D$4))&gt;=100*$E95,"×","△"),IF(OR(DZ$8&lt;9/24,DZ$8&gt;=17/24,DZ$110="△"),"△","〇")))</f>
        <v>×</v>
      </c>
      <c r="EA95" s="29" t="str">
        <f ca="1">IF(OR(EA$9="×",EA$110="×"),"×",IF(SUMIFS(OFFSET(データ_研究棟施設!$M$5:$M$1048576,0,ROUND(EA$8*24,1)),データ_研究棟施設!$J$5:$J$1048576,OFFSET($G$9,ROW()-ROW($N$9),EA$6-$D$4))&gt;=50,IF(SUMIFS(OFFSET(データ_研究棟施設!$M$5:$M$1048576,0,ROUND(EA$8*24,1)),データ_研究棟施設!$J$5:$J$1048576,OFFSET($G$9,ROW()-ROW($N$9),EA$6-$D$4))&gt;=100*$E95,"×","△"),IF(OR(EA$8&lt;9/24,EA$8&gt;=17/24,EA$110="△"),"△","〇")))</f>
        <v>△</v>
      </c>
      <c r="EB95" s="29" t="str">
        <f ca="1">IF(OR(EB$9="×",EB$110="×"),"×",IF(SUMIFS(OFFSET(データ_研究棟施設!$M$5:$M$1048576,0,ROUND(EB$8*24,1)),データ_研究棟施設!$J$5:$J$1048576,OFFSET($G$9,ROW()-ROW($N$9),EB$6-$D$4))&gt;=50,IF(SUMIFS(OFFSET(データ_研究棟施設!$M$5:$M$1048576,0,ROUND(EB$8*24,1)),データ_研究棟施設!$J$5:$J$1048576,OFFSET($G$9,ROW()-ROW($N$9),EB$6-$D$4))&gt;=100*$E95,"×","△"),IF(OR(EB$8&lt;9/24,EB$8&gt;=17/24,EB$110="△"),"△","〇")))</f>
        <v>△</v>
      </c>
      <c r="EC95" s="37" t="str">
        <f ca="1">IF(OR(EC$9="×",EC$110="×"),"×",IF(SUMIFS(OFFSET(データ_研究棟施設!$M$5:$M$1048576,0,ROUND(EC$8*24,1)),データ_研究棟施設!$J$5:$J$1048576,OFFSET($G$9,ROW()-ROW($N$9),EC$6-$D$4))&gt;=50,IF(SUMIFS(OFFSET(データ_研究棟施設!$M$5:$M$1048576,0,ROUND(EC$8*24,1)),データ_研究棟施設!$J$5:$J$1048576,OFFSET($G$9,ROW()-ROW($N$9),EC$6-$D$4))&gt;=100*$E95,"×","△"),IF(OR(EC$8&lt;9/24,EC$8&gt;=17/24,EC$110="△"),"△","〇")))</f>
        <v>△</v>
      </c>
      <c r="ED95" s="36" t="str">
        <f ca="1">IF(OR(ED$9="×",ED$110="×"),"×",IF(SUMIFS(OFFSET(データ_研究棟施設!$M$5:$M$1048576,0,ROUND(ED$8*24,1)),データ_研究棟施設!$J$5:$J$1048576,OFFSET($G$9,ROW()-ROW($N$9),ED$6-$D$4))&gt;=50,IF(SUMIFS(OFFSET(データ_研究棟施設!$M$5:$M$1048576,0,ROUND(ED$8*24,1)),データ_研究棟施設!$J$5:$J$1048576,OFFSET($G$9,ROW()-ROW($N$9),ED$6-$D$4))&gt;=100*$E95,"×","△"),IF(OR(ED$8&lt;9/24,ED$8&gt;=17/24,ED$110="△"),"△","〇")))</f>
        <v>×</v>
      </c>
      <c r="EE95" s="29" t="str">
        <f ca="1">IF(OR(EE$9="×",EE$110="×"),"×",IF(SUMIFS(OFFSET(データ_研究棟施設!$M$5:$M$1048576,0,ROUND(EE$8*24,1)),データ_研究棟施設!$J$5:$J$1048576,OFFSET($G$9,ROW()-ROW($N$9),EE$6-$D$4))&gt;=50,IF(SUMIFS(OFFSET(データ_研究棟施設!$M$5:$M$1048576,0,ROUND(EE$8*24,1)),データ_研究棟施設!$J$5:$J$1048576,OFFSET($G$9,ROW()-ROW($N$9),EE$6-$D$4))&gt;=100*$E95,"×","△"),IF(OR(EE$8&lt;9/24,EE$8&gt;=17/24,EE$110="△"),"△","〇")))</f>
        <v>×</v>
      </c>
      <c r="EF95" s="29" t="str">
        <f ca="1">IF(OR(EF$9="×",EF$110="×"),"×",IF(SUMIFS(OFFSET(データ_研究棟施設!$M$5:$M$1048576,0,ROUND(EF$8*24,1)),データ_研究棟施設!$J$5:$J$1048576,OFFSET($G$9,ROW()-ROW($N$9),EF$6-$D$4))&gt;=50,IF(SUMIFS(OFFSET(データ_研究棟施設!$M$5:$M$1048576,0,ROUND(EF$8*24,1)),データ_研究棟施設!$J$5:$J$1048576,OFFSET($G$9,ROW()-ROW($N$9),EF$6-$D$4))&gt;=100*$E95,"×","△"),IF(OR(EF$8&lt;9/24,EF$8&gt;=17/24,EF$110="△"),"△","〇")))</f>
        <v>×</v>
      </c>
      <c r="EG95" s="29" t="str">
        <f ca="1">IF(OR(EG$9="×",EG$110="×"),"×",IF(SUMIFS(OFFSET(データ_研究棟施設!$M$5:$M$1048576,0,ROUND(EG$8*24,1)),データ_研究棟施設!$J$5:$J$1048576,OFFSET($G$9,ROW()-ROW($N$9),EG$6-$D$4))&gt;=50,IF(SUMIFS(OFFSET(データ_研究棟施設!$M$5:$M$1048576,0,ROUND(EG$8*24,1)),データ_研究棟施設!$J$5:$J$1048576,OFFSET($G$9,ROW()-ROW($N$9),EG$6-$D$4))&gt;=100*$E95,"×","△"),IF(OR(EG$8&lt;9/24,EG$8&gt;=17/24,EG$110="△"),"△","〇")))</f>
        <v>×</v>
      </c>
      <c r="EH95" s="29" t="str">
        <f ca="1">IF(OR(EH$9="×",EH$110="×"),"×",IF(SUMIFS(OFFSET(データ_研究棟施設!$M$5:$M$1048576,0,ROUND(EH$8*24,1)),データ_研究棟施設!$J$5:$J$1048576,OFFSET($G$9,ROW()-ROW($N$9),EH$6-$D$4))&gt;=50,IF(SUMIFS(OFFSET(データ_研究棟施設!$M$5:$M$1048576,0,ROUND(EH$8*24,1)),データ_研究棟施設!$J$5:$J$1048576,OFFSET($G$9,ROW()-ROW($N$9),EH$6-$D$4))&gt;=100*$E95,"×","△"),IF(OR(EH$8&lt;9/24,EH$8&gt;=17/24,EH$110="△"),"△","〇")))</f>
        <v>×</v>
      </c>
      <c r="EI95" s="29" t="str">
        <f ca="1">IF(OR(EI$9="×",EI$110="×"),"×",IF(SUMIFS(OFFSET(データ_研究棟施設!$M$5:$M$1048576,0,ROUND(EI$8*24,1)),データ_研究棟施設!$J$5:$J$1048576,OFFSET($G$9,ROW()-ROW($N$9),EI$6-$D$4))&gt;=50,IF(SUMIFS(OFFSET(データ_研究棟施設!$M$5:$M$1048576,0,ROUND(EI$8*24,1)),データ_研究棟施設!$J$5:$J$1048576,OFFSET($G$9,ROW()-ROW($N$9),EI$6-$D$4))&gt;=100*$E95,"×","△"),IF(OR(EI$8&lt;9/24,EI$8&gt;=17/24,EI$110="△"),"△","〇")))</f>
        <v>×</v>
      </c>
      <c r="EJ95" s="29" t="str">
        <f ca="1">IF(OR(EJ$9="×",EJ$110="×"),"×",IF(SUMIFS(OFFSET(データ_研究棟施設!$M$5:$M$1048576,0,ROUND(EJ$8*24,1)),データ_研究棟施設!$J$5:$J$1048576,OFFSET($G$9,ROW()-ROW($N$9),EJ$6-$D$4))&gt;=50,IF(SUMIFS(OFFSET(データ_研究棟施設!$M$5:$M$1048576,0,ROUND(EJ$8*24,1)),データ_研究棟施設!$J$5:$J$1048576,OFFSET($G$9,ROW()-ROW($N$9),EJ$6-$D$4))&gt;=100*$E95,"×","△"),IF(OR(EJ$8&lt;9/24,EJ$8&gt;=17/24,EJ$110="△"),"△","〇")))</f>
        <v>×</v>
      </c>
      <c r="EK95" s="29" t="str">
        <f ca="1">IF(OR(EK$9="×",EK$110="×"),"×",IF(SUMIFS(OFFSET(データ_研究棟施設!$M$5:$M$1048576,0,ROUND(EK$8*24,1)),データ_研究棟施設!$J$5:$J$1048576,OFFSET($G$9,ROW()-ROW($N$9),EK$6-$D$4))&gt;=50,IF(SUMIFS(OFFSET(データ_研究棟施設!$M$5:$M$1048576,0,ROUND(EK$8*24,1)),データ_研究棟施設!$J$5:$J$1048576,OFFSET($G$9,ROW()-ROW($N$9),EK$6-$D$4))&gt;=100*$E95,"×","△"),IF(OR(EK$8&lt;9/24,EK$8&gt;=17/24,EK$110="△"),"△","〇")))</f>
        <v>×</v>
      </c>
      <c r="EL95" s="29" t="str">
        <f ca="1">IF(OR(EL$9="×",EL$110="×"),"×",IF(SUMIFS(OFFSET(データ_研究棟施設!$M$5:$M$1048576,0,ROUND(EL$8*24,1)),データ_研究棟施設!$J$5:$J$1048576,OFFSET($G$9,ROW()-ROW($N$9),EL$6-$D$4))&gt;=50,IF(SUMIFS(OFFSET(データ_研究棟施設!$M$5:$M$1048576,0,ROUND(EL$8*24,1)),データ_研究棟施設!$J$5:$J$1048576,OFFSET($G$9,ROW()-ROW($N$9),EL$6-$D$4))&gt;=100*$E95,"×","△"),IF(OR(EL$8&lt;9/24,EL$8&gt;=17/24,EL$110="△"),"△","〇")))</f>
        <v>×</v>
      </c>
      <c r="EM95" s="28" t="str">
        <f ca="1">IF(OR(EM$9="×",EM$110="×"),"×",IF(SUMIFS(OFFSET(データ_研究棟施設!$M$5:$M$1048576,0,ROUND(EM$8*24,1)),データ_研究棟施設!$J$5:$J$1048576,OFFSET($G$9,ROW()-ROW($N$9),EM$6-$D$4))&gt;=50,IF(SUMIFS(OFFSET(データ_研究棟施設!$M$5:$M$1048576,0,ROUND(EM$8*24,1)),データ_研究棟施設!$J$5:$J$1048576,OFFSET($G$9,ROW()-ROW($N$9),EM$6-$D$4))&gt;=100*$E95,"×","△"),IF(OR(EM$8&lt;9/24,EM$8&gt;=17/24,EM$110="△"),"△","〇")))</f>
        <v>×</v>
      </c>
      <c r="EN95" s="29" t="str">
        <f ca="1">IF(OR(EN$9="×",EN$110="×"),"×",IF(SUMIFS(OFFSET(データ_研究棟施設!$M$5:$M$1048576,0,ROUND(EN$8*24,1)),データ_研究棟施設!$J$5:$J$1048576,OFFSET($G$9,ROW()-ROW($N$9),EN$6-$D$4))&gt;=50,IF(SUMIFS(OFFSET(データ_研究棟施設!$M$5:$M$1048576,0,ROUND(EN$8*24,1)),データ_研究棟施設!$J$5:$J$1048576,OFFSET($G$9,ROW()-ROW($N$9),EN$6-$D$4))&gt;=100*$E95,"×","△"),IF(OR(EN$8&lt;9/24,EN$8&gt;=17/24,EN$110="△"),"△","〇")))</f>
        <v>×</v>
      </c>
      <c r="EO95" s="29" t="str">
        <f ca="1">IF(OR(EO$9="×",EO$110="×"),"×",IF(SUMIFS(OFFSET(データ_研究棟施設!$M$5:$M$1048576,0,ROUND(EO$8*24,1)),データ_研究棟施設!$J$5:$J$1048576,OFFSET($G$9,ROW()-ROW($N$9),EO$6-$D$4))&gt;=50,IF(SUMIFS(OFFSET(データ_研究棟施設!$M$5:$M$1048576,0,ROUND(EO$8*24,1)),データ_研究棟施設!$J$5:$J$1048576,OFFSET($G$9,ROW()-ROW($N$9),EO$6-$D$4))&gt;=100*$E95,"×","△"),IF(OR(EO$8&lt;9/24,EO$8&gt;=17/24,EO$110="△"),"△","〇")))</f>
        <v>×</v>
      </c>
      <c r="EP95" s="30" t="str">
        <f ca="1">IF(OR(EP$9="×",EP$110="×"),"×",IF(SUMIFS(OFFSET(データ_研究棟施設!$M$5:$M$1048576,0,ROUND(EP$8*24,1)),データ_研究棟施設!$J$5:$J$1048576,OFFSET($G$9,ROW()-ROW($N$9),EP$6-$D$4))&gt;=50,IF(SUMIFS(OFFSET(データ_研究棟施設!$M$5:$M$1048576,0,ROUND(EP$8*24,1)),データ_研究棟施設!$J$5:$J$1048576,OFFSET($G$9,ROW()-ROW($N$9),EP$6-$D$4))&gt;=100*$E95,"×","△"),IF(OR(EP$8&lt;9/24,EP$8&gt;=17/24,EP$110="△"),"△","〇")))</f>
        <v>×</v>
      </c>
      <c r="EQ95" s="29" t="str">
        <f ca="1">IF(OR(EQ$9="×",EQ$110="×"),"×",IF(SUMIFS(OFFSET(データ_研究棟施設!$M$5:$M$1048576,0,ROUND(EQ$8*24,1)),データ_研究棟施設!$J$5:$J$1048576,OFFSET($G$9,ROW()-ROW($N$9),EQ$6-$D$4))&gt;=50,IF(SUMIFS(OFFSET(データ_研究棟施設!$M$5:$M$1048576,0,ROUND(EQ$8*24,1)),データ_研究棟施設!$J$5:$J$1048576,OFFSET($G$9,ROW()-ROW($N$9),EQ$6-$D$4))&gt;=100*$E95,"×","△"),IF(OR(EQ$8&lt;9/24,EQ$8&gt;=17/24,EQ$110="△"),"△","〇")))</f>
        <v>×</v>
      </c>
      <c r="ER95" s="29" t="str">
        <f ca="1">IF(OR(ER$9="×",ER$110="×"),"×",IF(SUMIFS(OFFSET(データ_研究棟施設!$M$5:$M$1048576,0,ROUND(ER$8*24,1)),データ_研究棟施設!$J$5:$J$1048576,OFFSET($G$9,ROW()-ROW($N$9),ER$6-$D$4))&gt;=50,IF(SUMIFS(OFFSET(データ_研究棟施設!$M$5:$M$1048576,0,ROUND(ER$8*24,1)),データ_研究棟施設!$J$5:$J$1048576,OFFSET($G$9,ROW()-ROW($N$9),ER$6-$D$4))&gt;=100*$E95,"×","△"),IF(OR(ER$8&lt;9/24,ER$8&gt;=17/24,ER$110="△"),"△","〇")))</f>
        <v>×</v>
      </c>
      <c r="ES95" s="29" t="str">
        <f ca="1">IF(OR(ES$9="×",ES$110="×"),"×",IF(SUMIFS(OFFSET(データ_研究棟施設!$M$5:$M$1048576,0,ROUND(ES$8*24,1)),データ_研究棟施設!$J$5:$J$1048576,OFFSET($G$9,ROW()-ROW($N$9),ES$6-$D$4))&gt;=50,IF(SUMIFS(OFFSET(データ_研究棟施設!$M$5:$M$1048576,0,ROUND(ES$8*24,1)),データ_研究棟施設!$J$5:$J$1048576,OFFSET($G$9,ROW()-ROW($N$9),ES$6-$D$4))&gt;=100*$E95,"×","△"),IF(OR(ES$8&lt;9/24,ES$8&gt;=17/24,ES$110="△"),"△","〇")))</f>
        <v>×</v>
      </c>
      <c r="ET95" s="29" t="str">
        <f ca="1">IF(OR(ET$9="×",ET$110="×"),"×",IF(SUMIFS(OFFSET(データ_研究棟施設!$M$5:$M$1048576,0,ROUND(ET$8*24,1)),データ_研究棟施設!$J$5:$J$1048576,OFFSET($G$9,ROW()-ROW($N$9),ET$6-$D$4))&gt;=50,IF(SUMIFS(OFFSET(データ_研究棟施設!$M$5:$M$1048576,0,ROUND(ET$8*24,1)),データ_研究棟施設!$J$5:$J$1048576,OFFSET($G$9,ROW()-ROW($N$9),ET$6-$D$4))&gt;=100*$E95,"×","△"),IF(OR(ET$8&lt;9/24,ET$8&gt;=17/24,ET$110="△"),"△","〇")))</f>
        <v>×</v>
      </c>
      <c r="EU95" s="28" t="str">
        <f ca="1">IF(OR(EU$9="×",EU$110="×"),"×",IF(SUMIFS(OFFSET(データ_研究棟施設!$M$5:$M$1048576,0,ROUND(EU$8*24,1)),データ_研究棟施設!$J$5:$J$1048576,OFFSET($G$9,ROW()-ROW($N$9),EU$6-$D$4))&gt;=50,IF(SUMIFS(OFFSET(データ_研究棟施設!$M$5:$M$1048576,0,ROUND(EU$8*24,1)),データ_研究棟施設!$J$5:$J$1048576,OFFSET($G$9,ROW()-ROW($N$9),EU$6-$D$4))&gt;=100*$E95,"×","△"),IF(OR(EU$8&lt;9/24,EU$8&gt;=17/24,EU$110="△"),"△","〇")))</f>
        <v>×</v>
      </c>
      <c r="EV95" s="29" t="str">
        <f ca="1">IF(OR(EV$9="×",EV$110="×"),"×",IF(SUMIFS(OFFSET(データ_研究棟施設!$M$5:$M$1048576,0,ROUND(EV$8*24,1)),データ_研究棟施設!$J$5:$J$1048576,OFFSET($G$9,ROW()-ROW($N$9),EV$6-$D$4))&gt;=50,IF(SUMIFS(OFFSET(データ_研究棟施設!$M$5:$M$1048576,0,ROUND(EV$8*24,1)),データ_研究棟施設!$J$5:$J$1048576,OFFSET($G$9,ROW()-ROW($N$9),EV$6-$D$4))&gt;=100*$E95,"×","△"),IF(OR(EV$8&lt;9/24,EV$8&gt;=17/24,EV$110="△"),"△","〇")))</f>
        <v>×</v>
      </c>
      <c r="EW95" s="29" t="str">
        <f ca="1">IF(OR(EW$9="×",EW$110="×"),"×",IF(SUMIFS(OFFSET(データ_研究棟施設!$M$5:$M$1048576,0,ROUND(EW$8*24,1)),データ_研究棟施設!$J$5:$J$1048576,OFFSET($G$9,ROW()-ROW($N$9),EW$6-$D$4))&gt;=50,IF(SUMIFS(OFFSET(データ_研究棟施設!$M$5:$M$1048576,0,ROUND(EW$8*24,1)),データ_研究棟施設!$J$5:$J$1048576,OFFSET($G$9,ROW()-ROW($N$9),EW$6-$D$4))&gt;=100*$E95,"×","△"),IF(OR(EW$8&lt;9/24,EW$8&gt;=17/24,EW$110="△"),"△","〇")))</f>
        <v>×</v>
      </c>
      <c r="EX95" s="30" t="str">
        <f ca="1">IF(OR(EX$9="×",EX$110="×"),"×",IF(SUMIFS(OFFSET(データ_研究棟施設!$M$5:$M$1048576,0,ROUND(EX$8*24,1)),データ_研究棟施設!$J$5:$J$1048576,OFFSET($G$9,ROW()-ROW($N$9),EX$6-$D$4))&gt;=50,IF(SUMIFS(OFFSET(データ_研究棟施設!$M$5:$M$1048576,0,ROUND(EX$8*24,1)),データ_研究棟施設!$J$5:$J$1048576,OFFSET($G$9,ROW()-ROW($N$9),EX$6-$D$4))&gt;=100*$E95,"×","△"),IF(OR(EX$8&lt;9/24,EX$8&gt;=17/24,EX$110="△"),"△","〇")))</f>
        <v>×</v>
      </c>
      <c r="EY95" s="29" t="str">
        <f ca="1">IF(OR(EY$9="×",EY$110="×"),"×",IF(SUMIFS(OFFSET(データ_研究棟施設!$M$5:$M$1048576,0,ROUND(EY$8*24,1)),データ_研究棟施設!$J$5:$J$1048576,OFFSET($G$9,ROW()-ROW($N$9),EY$6-$D$4))&gt;=50,IF(SUMIFS(OFFSET(データ_研究棟施設!$M$5:$M$1048576,0,ROUND(EY$8*24,1)),データ_研究棟施設!$J$5:$J$1048576,OFFSET($G$9,ROW()-ROW($N$9),EY$6-$D$4))&gt;=100*$E95,"×","△"),IF(OR(EY$8&lt;9/24,EY$8&gt;=17/24,EY$110="△"),"△","〇")))</f>
        <v>×</v>
      </c>
      <c r="EZ95" s="29" t="str">
        <f ca="1">IF(OR(EZ$9="×",EZ$110="×"),"×",IF(SUMIFS(OFFSET(データ_研究棟施設!$M$5:$M$1048576,0,ROUND(EZ$8*24,1)),データ_研究棟施設!$J$5:$J$1048576,OFFSET($G$9,ROW()-ROW($N$9),EZ$6-$D$4))&gt;=50,IF(SUMIFS(OFFSET(データ_研究棟施設!$M$5:$M$1048576,0,ROUND(EZ$8*24,1)),データ_研究棟施設!$J$5:$J$1048576,OFFSET($G$9,ROW()-ROW($N$9),EZ$6-$D$4))&gt;=100*$E95,"×","△"),IF(OR(EZ$8&lt;9/24,EZ$8&gt;=17/24,EZ$110="△"),"△","〇")))</f>
        <v>×</v>
      </c>
      <c r="FA95" s="37" t="str">
        <f ca="1">IF(OR(FA$9="×",FA$110="×"),"×",IF(SUMIFS(OFFSET(データ_研究棟施設!$M$5:$M$1048576,0,ROUND(FA$8*24,1)),データ_研究棟施設!$J$5:$J$1048576,OFFSET($G$9,ROW()-ROW($N$9),FA$6-$D$4))&gt;=50,IF(SUMIFS(OFFSET(データ_研究棟施設!$M$5:$M$1048576,0,ROUND(FA$8*24,1)),データ_研究棟施設!$J$5:$J$1048576,OFFSET($G$9,ROW()-ROW($N$9),FA$6-$D$4))&gt;=100*$E95,"×","△"),IF(OR(FA$8&lt;9/24,FA$8&gt;=17/24,FA$110="△"),"△","〇")))</f>
        <v>×</v>
      </c>
      <c r="FB95" s="36" t="str">
        <f ca="1">IF(OR(FB$9="×",FB$110="×"),"×",IF(SUMIFS(OFFSET(データ_研究棟施設!$M$5:$M$1048576,0,ROUND(FB$8*24,1)),データ_研究棟施設!$J$5:$J$1048576,OFFSET($G$9,ROW()-ROW($N$9),FB$6-$D$4))&gt;=50,IF(SUMIFS(OFFSET(データ_研究棟施設!$M$5:$M$1048576,0,ROUND(FB$8*24,1)),データ_研究棟施設!$J$5:$J$1048576,OFFSET($G$9,ROW()-ROW($N$9),FB$6-$D$4))&gt;=100*$E95,"×","△"),IF(OR(FB$8&lt;9/24,FB$8&gt;=17/24,FB$110="△"),"△","〇")))</f>
        <v>×</v>
      </c>
      <c r="FC95" s="29" t="str">
        <f ca="1">IF(OR(FC$9="×",FC$110="×"),"×",IF(SUMIFS(OFFSET(データ_研究棟施設!$M$5:$M$1048576,0,ROUND(FC$8*24,1)),データ_研究棟施設!$J$5:$J$1048576,OFFSET($G$9,ROW()-ROW($N$9),FC$6-$D$4))&gt;=50,IF(SUMIFS(OFFSET(データ_研究棟施設!$M$5:$M$1048576,0,ROUND(FC$8*24,1)),データ_研究棟施設!$J$5:$J$1048576,OFFSET($G$9,ROW()-ROW($N$9),FC$6-$D$4))&gt;=100*$E95,"×","△"),IF(OR(FC$8&lt;9/24,FC$8&gt;=17/24,FC$110="△"),"△","〇")))</f>
        <v>×</v>
      </c>
      <c r="FD95" s="29" t="str">
        <f ca="1">IF(OR(FD$9="×",FD$110="×"),"×",IF(SUMIFS(OFFSET(データ_研究棟施設!$M$5:$M$1048576,0,ROUND(FD$8*24,1)),データ_研究棟施設!$J$5:$J$1048576,OFFSET($G$9,ROW()-ROW($N$9),FD$6-$D$4))&gt;=50,IF(SUMIFS(OFFSET(データ_研究棟施設!$M$5:$M$1048576,0,ROUND(FD$8*24,1)),データ_研究棟施設!$J$5:$J$1048576,OFFSET($G$9,ROW()-ROW($N$9),FD$6-$D$4))&gt;=100*$E95,"×","△"),IF(OR(FD$8&lt;9/24,FD$8&gt;=17/24,FD$110="△"),"△","〇")))</f>
        <v>×</v>
      </c>
      <c r="FE95" s="29" t="str">
        <f ca="1">IF(OR(FE$9="×",FE$110="×"),"×",IF(SUMIFS(OFFSET(データ_研究棟施設!$M$5:$M$1048576,0,ROUND(FE$8*24,1)),データ_研究棟施設!$J$5:$J$1048576,OFFSET($G$9,ROW()-ROW($N$9),FE$6-$D$4))&gt;=50,IF(SUMIFS(OFFSET(データ_研究棟施設!$M$5:$M$1048576,0,ROUND(FE$8*24,1)),データ_研究棟施設!$J$5:$J$1048576,OFFSET($G$9,ROW()-ROW($N$9),FE$6-$D$4))&gt;=100*$E95,"×","△"),IF(OR(FE$8&lt;9/24,FE$8&gt;=17/24,FE$110="△"),"△","〇")))</f>
        <v>×</v>
      </c>
      <c r="FF95" s="29" t="str">
        <f ca="1">IF(OR(FF$9="×",FF$110="×"),"×",IF(SUMIFS(OFFSET(データ_研究棟施設!$M$5:$M$1048576,0,ROUND(FF$8*24,1)),データ_研究棟施設!$J$5:$J$1048576,OFFSET($G$9,ROW()-ROW($N$9),FF$6-$D$4))&gt;=50,IF(SUMIFS(OFFSET(データ_研究棟施設!$M$5:$M$1048576,0,ROUND(FF$8*24,1)),データ_研究棟施設!$J$5:$J$1048576,OFFSET($G$9,ROW()-ROW($N$9),FF$6-$D$4))&gt;=100*$E95,"×","△"),IF(OR(FF$8&lt;9/24,FF$8&gt;=17/24,FF$110="△"),"△","〇")))</f>
        <v>×</v>
      </c>
      <c r="FG95" s="29" t="str">
        <f ca="1">IF(OR(FG$9="×",FG$110="×"),"×",IF(SUMIFS(OFFSET(データ_研究棟施設!$M$5:$M$1048576,0,ROUND(FG$8*24,1)),データ_研究棟施設!$J$5:$J$1048576,OFFSET($G$9,ROW()-ROW($N$9),FG$6-$D$4))&gt;=50,IF(SUMIFS(OFFSET(データ_研究棟施設!$M$5:$M$1048576,0,ROUND(FG$8*24,1)),データ_研究棟施設!$J$5:$J$1048576,OFFSET($G$9,ROW()-ROW($N$9),FG$6-$D$4))&gt;=100*$E95,"×","△"),IF(OR(FG$8&lt;9/24,FG$8&gt;=17/24,FG$110="△"),"△","〇")))</f>
        <v>×</v>
      </c>
      <c r="FH95" s="29" t="str">
        <f ca="1">IF(OR(FH$9="×",FH$110="×"),"×",IF(SUMIFS(OFFSET(データ_研究棟施設!$M$5:$M$1048576,0,ROUND(FH$8*24,1)),データ_研究棟施設!$J$5:$J$1048576,OFFSET($G$9,ROW()-ROW($N$9),FH$6-$D$4))&gt;=50,IF(SUMIFS(OFFSET(データ_研究棟施設!$M$5:$M$1048576,0,ROUND(FH$8*24,1)),データ_研究棟施設!$J$5:$J$1048576,OFFSET($G$9,ROW()-ROW($N$9),FH$6-$D$4))&gt;=100*$E95,"×","△"),IF(OR(FH$8&lt;9/24,FH$8&gt;=17/24,FH$110="△"),"△","〇")))</f>
        <v>×</v>
      </c>
      <c r="FI95" s="29" t="str">
        <f ca="1">IF(OR(FI$9="×",FI$110="×"),"×",IF(SUMIFS(OFFSET(データ_研究棟施設!$M$5:$M$1048576,0,ROUND(FI$8*24,1)),データ_研究棟施設!$J$5:$J$1048576,OFFSET($G$9,ROW()-ROW($N$9),FI$6-$D$4))&gt;=50,IF(SUMIFS(OFFSET(データ_研究棟施設!$M$5:$M$1048576,0,ROUND(FI$8*24,1)),データ_研究棟施設!$J$5:$J$1048576,OFFSET($G$9,ROW()-ROW($N$9),FI$6-$D$4))&gt;=100*$E95,"×","△"),IF(OR(FI$8&lt;9/24,FI$8&gt;=17/24,FI$110="△"),"△","〇")))</f>
        <v>×</v>
      </c>
      <c r="FJ95" s="29" t="str">
        <f ca="1">IF(OR(FJ$9="×",FJ$110="×"),"×",IF(SUMIFS(OFFSET(データ_研究棟施設!$M$5:$M$1048576,0,ROUND(FJ$8*24,1)),データ_研究棟施設!$J$5:$J$1048576,OFFSET($G$9,ROW()-ROW($N$9),FJ$6-$D$4))&gt;=50,IF(SUMIFS(OFFSET(データ_研究棟施設!$M$5:$M$1048576,0,ROUND(FJ$8*24,1)),データ_研究棟施設!$J$5:$J$1048576,OFFSET($G$9,ROW()-ROW($N$9),FJ$6-$D$4))&gt;=100*$E95,"×","△"),IF(OR(FJ$8&lt;9/24,FJ$8&gt;=17/24,FJ$110="△"),"△","〇")))</f>
        <v>×</v>
      </c>
      <c r="FK95" s="28" t="str">
        <f ca="1">IF(OR(FK$9="×",FK$110="×"),"×",IF(SUMIFS(OFFSET(データ_研究棟施設!$M$5:$M$1048576,0,ROUND(FK$8*24,1)),データ_研究棟施設!$J$5:$J$1048576,OFFSET($G$9,ROW()-ROW($N$9),FK$6-$D$4))&gt;=50,IF(SUMIFS(OFFSET(データ_研究棟施設!$M$5:$M$1048576,0,ROUND(FK$8*24,1)),データ_研究棟施設!$J$5:$J$1048576,OFFSET($G$9,ROW()-ROW($N$9),FK$6-$D$4))&gt;=100*$E95,"×","△"),IF(OR(FK$8&lt;9/24,FK$8&gt;=17/24,FK$110="△"),"△","〇")))</f>
        <v>×</v>
      </c>
      <c r="FL95" s="29" t="str">
        <f ca="1">IF(OR(FL$9="×",FL$110="×"),"×",IF(SUMIFS(OFFSET(データ_研究棟施設!$M$5:$M$1048576,0,ROUND(FL$8*24,1)),データ_研究棟施設!$J$5:$J$1048576,OFFSET($G$9,ROW()-ROW($N$9),FL$6-$D$4))&gt;=50,IF(SUMIFS(OFFSET(データ_研究棟施設!$M$5:$M$1048576,0,ROUND(FL$8*24,1)),データ_研究棟施設!$J$5:$J$1048576,OFFSET($G$9,ROW()-ROW($N$9),FL$6-$D$4))&gt;=100*$E95,"×","△"),IF(OR(FL$8&lt;9/24,FL$8&gt;=17/24,FL$110="△"),"△","〇")))</f>
        <v>×</v>
      </c>
      <c r="FM95" s="29" t="str">
        <f ca="1">IF(OR(FM$9="×",FM$110="×"),"×",IF(SUMIFS(OFFSET(データ_研究棟施設!$M$5:$M$1048576,0,ROUND(FM$8*24,1)),データ_研究棟施設!$J$5:$J$1048576,OFFSET($G$9,ROW()-ROW($N$9),FM$6-$D$4))&gt;=50,IF(SUMIFS(OFFSET(データ_研究棟施設!$M$5:$M$1048576,0,ROUND(FM$8*24,1)),データ_研究棟施設!$J$5:$J$1048576,OFFSET($G$9,ROW()-ROW($N$9),FM$6-$D$4))&gt;=100*$E95,"×","△"),IF(OR(FM$8&lt;9/24,FM$8&gt;=17/24,FM$110="△"),"△","〇")))</f>
        <v>×</v>
      </c>
      <c r="FN95" s="30" t="str">
        <f ca="1">IF(OR(FN$9="×",FN$110="×"),"×",IF(SUMIFS(OFFSET(データ_研究棟施設!$M$5:$M$1048576,0,ROUND(FN$8*24,1)),データ_研究棟施設!$J$5:$J$1048576,OFFSET($G$9,ROW()-ROW($N$9),FN$6-$D$4))&gt;=50,IF(SUMIFS(OFFSET(データ_研究棟施設!$M$5:$M$1048576,0,ROUND(FN$8*24,1)),データ_研究棟施設!$J$5:$J$1048576,OFFSET($G$9,ROW()-ROW($N$9),FN$6-$D$4))&gt;=100*$E95,"×","△"),IF(OR(FN$8&lt;9/24,FN$8&gt;=17/24,FN$110="△"),"△","〇")))</f>
        <v>×</v>
      </c>
      <c r="FO95" s="29" t="str">
        <f ca="1">IF(OR(FO$9="×",FO$110="×"),"×",IF(SUMIFS(OFFSET(データ_研究棟施設!$M$5:$M$1048576,0,ROUND(FO$8*24,1)),データ_研究棟施設!$J$5:$J$1048576,OFFSET($G$9,ROW()-ROW($N$9),FO$6-$D$4))&gt;=50,IF(SUMIFS(OFFSET(データ_研究棟施設!$M$5:$M$1048576,0,ROUND(FO$8*24,1)),データ_研究棟施設!$J$5:$J$1048576,OFFSET($G$9,ROW()-ROW($N$9),FO$6-$D$4))&gt;=100*$E95,"×","△"),IF(OR(FO$8&lt;9/24,FO$8&gt;=17/24,FO$110="△"),"△","〇")))</f>
        <v>×</v>
      </c>
      <c r="FP95" s="29" t="str">
        <f ca="1">IF(OR(FP$9="×",FP$110="×"),"×",IF(SUMIFS(OFFSET(データ_研究棟施設!$M$5:$M$1048576,0,ROUND(FP$8*24,1)),データ_研究棟施設!$J$5:$J$1048576,OFFSET($G$9,ROW()-ROW($N$9),FP$6-$D$4))&gt;=50,IF(SUMIFS(OFFSET(データ_研究棟施設!$M$5:$M$1048576,0,ROUND(FP$8*24,1)),データ_研究棟施設!$J$5:$J$1048576,OFFSET($G$9,ROW()-ROW($N$9),FP$6-$D$4))&gt;=100*$E95,"×","△"),IF(OR(FP$8&lt;9/24,FP$8&gt;=17/24,FP$110="△"),"△","〇")))</f>
        <v>×</v>
      </c>
      <c r="FQ95" s="29" t="str">
        <f ca="1">IF(OR(FQ$9="×",FQ$110="×"),"×",IF(SUMIFS(OFFSET(データ_研究棟施設!$M$5:$M$1048576,0,ROUND(FQ$8*24,1)),データ_研究棟施設!$J$5:$J$1048576,OFFSET($G$9,ROW()-ROW($N$9),FQ$6-$D$4))&gt;=50,IF(SUMIFS(OFFSET(データ_研究棟施設!$M$5:$M$1048576,0,ROUND(FQ$8*24,1)),データ_研究棟施設!$J$5:$J$1048576,OFFSET($G$9,ROW()-ROW($N$9),FQ$6-$D$4))&gt;=100*$E95,"×","△"),IF(OR(FQ$8&lt;9/24,FQ$8&gt;=17/24,FQ$110="△"),"△","〇")))</f>
        <v>×</v>
      </c>
      <c r="FR95" s="29" t="str">
        <f ca="1">IF(OR(FR$9="×",FR$110="×"),"×",IF(SUMIFS(OFFSET(データ_研究棟施設!$M$5:$M$1048576,0,ROUND(FR$8*24,1)),データ_研究棟施設!$J$5:$J$1048576,OFFSET($G$9,ROW()-ROW($N$9),FR$6-$D$4))&gt;=50,IF(SUMIFS(OFFSET(データ_研究棟施設!$M$5:$M$1048576,0,ROUND(FR$8*24,1)),データ_研究棟施設!$J$5:$J$1048576,OFFSET($G$9,ROW()-ROW($N$9),FR$6-$D$4))&gt;=100*$E95,"×","△"),IF(OR(FR$8&lt;9/24,FR$8&gt;=17/24,FR$110="△"),"△","〇")))</f>
        <v>×</v>
      </c>
      <c r="FS95" s="28" t="str">
        <f ca="1">IF(OR(FS$9="×",FS$110="×"),"×",IF(SUMIFS(OFFSET(データ_研究棟施設!$M$5:$M$1048576,0,ROUND(FS$8*24,1)),データ_研究棟施設!$J$5:$J$1048576,OFFSET($G$9,ROW()-ROW($N$9),FS$6-$D$4))&gt;=50,IF(SUMIFS(OFFSET(データ_研究棟施設!$M$5:$M$1048576,0,ROUND(FS$8*24,1)),データ_研究棟施設!$J$5:$J$1048576,OFFSET($G$9,ROW()-ROW($N$9),FS$6-$D$4))&gt;=100*$E95,"×","△"),IF(OR(FS$8&lt;9/24,FS$8&gt;=17/24,FS$110="△"),"△","〇")))</f>
        <v>×</v>
      </c>
      <c r="FT95" s="29" t="str">
        <f ca="1">IF(OR(FT$9="×",FT$110="×"),"×",IF(SUMIFS(OFFSET(データ_研究棟施設!$M$5:$M$1048576,0,ROUND(FT$8*24,1)),データ_研究棟施設!$J$5:$J$1048576,OFFSET($G$9,ROW()-ROW($N$9),FT$6-$D$4))&gt;=50,IF(SUMIFS(OFFSET(データ_研究棟施設!$M$5:$M$1048576,0,ROUND(FT$8*24,1)),データ_研究棟施設!$J$5:$J$1048576,OFFSET($G$9,ROW()-ROW($N$9),FT$6-$D$4))&gt;=100*$E95,"×","△"),IF(OR(FT$8&lt;9/24,FT$8&gt;=17/24,FT$110="△"),"△","〇")))</f>
        <v>×</v>
      </c>
      <c r="FU95" s="29" t="str">
        <f ca="1">IF(OR(FU$9="×",FU$110="×"),"×",IF(SUMIFS(OFFSET(データ_研究棟施設!$M$5:$M$1048576,0,ROUND(FU$8*24,1)),データ_研究棟施設!$J$5:$J$1048576,OFFSET($G$9,ROW()-ROW($N$9),FU$6-$D$4))&gt;=50,IF(SUMIFS(OFFSET(データ_研究棟施設!$M$5:$M$1048576,0,ROUND(FU$8*24,1)),データ_研究棟施設!$J$5:$J$1048576,OFFSET($G$9,ROW()-ROW($N$9),FU$6-$D$4))&gt;=100*$E95,"×","△"),IF(OR(FU$8&lt;9/24,FU$8&gt;=17/24,FU$110="△"),"△","〇")))</f>
        <v>×</v>
      </c>
      <c r="FV95" s="30" t="str">
        <f ca="1">IF(OR(FV$9="×",FV$110="×"),"×",IF(SUMIFS(OFFSET(データ_研究棟施設!$M$5:$M$1048576,0,ROUND(FV$8*24,1)),データ_研究棟施設!$J$5:$J$1048576,OFFSET($G$9,ROW()-ROW($N$9),FV$6-$D$4))&gt;=50,IF(SUMIFS(OFFSET(データ_研究棟施設!$M$5:$M$1048576,0,ROUND(FV$8*24,1)),データ_研究棟施設!$J$5:$J$1048576,OFFSET($G$9,ROW()-ROW($N$9),FV$6-$D$4))&gt;=100*$E95,"×","△"),IF(OR(FV$8&lt;9/24,FV$8&gt;=17/24,FV$110="△"),"△","〇")))</f>
        <v>×</v>
      </c>
      <c r="FW95" s="29" t="str">
        <f ca="1">IF(OR(FW$9="×",FW$110="×"),"×",IF(SUMIFS(OFFSET(データ_研究棟施設!$M$5:$M$1048576,0,ROUND(FW$8*24,1)),データ_研究棟施設!$J$5:$J$1048576,OFFSET($G$9,ROW()-ROW($N$9),FW$6-$D$4))&gt;=50,IF(SUMIFS(OFFSET(データ_研究棟施設!$M$5:$M$1048576,0,ROUND(FW$8*24,1)),データ_研究棟施設!$J$5:$J$1048576,OFFSET($G$9,ROW()-ROW($N$9),FW$6-$D$4))&gt;=100*$E95,"×","△"),IF(OR(FW$8&lt;9/24,FW$8&gt;=17/24,FW$110="△"),"△","〇")))</f>
        <v>×</v>
      </c>
      <c r="FX95" s="29" t="str">
        <f ca="1">IF(OR(FX$9="×",FX$110="×"),"×",IF(SUMIFS(OFFSET(データ_研究棟施設!$M$5:$M$1048576,0,ROUND(FX$8*24,1)),データ_研究棟施設!$J$5:$J$1048576,OFFSET($G$9,ROW()-ROW($N$9),FX$6-$D$4))&gt;=50,IF(SUMIFS(OFFSET(データ_研究棟施設!$M$5:$M$1048576,0,ROUND(FX$8*24,1)),データ_研究棟施設!$J$5:$J$1048576,OFFSET($G$9,ROW()-ROW($N$9),FX$6-$D$4))&gt;=100*$E95,"×","△"),IF(OR(FX$8&lt;9/24,FX$8&gt;=17/24,FX$110="△"),"△","〇")))</f>
        <v>×</v>
      </c>
      <c r="FY95" s="37" t="str">
        <f ca="1">IF(OR(FY$9="×",FY$110="×"),"×",IF(SUMIFS(OFFSET(データ_研究棟施設!$M$5:$M$1048576,0,ROUND(FY$8*24,1)),データ_研究棟施設!$J$5:$J$1048576,OFFSET($G$9,ROW()-ROW($N$9),FY$6-$D$4))&gt;=50,IF(SUMIFS(OFFSET(データ_研究棟施設!$M$5:$M$1048576,0,ROUND(FY$8*24,1)),データ_研究棟施設!$J$5:$J$1048576,OFFSET($G$9,ROW()-ROW($N$9),FY$6-$D$4))&gt;=100*$E95,"×","△"),IF(OR(FY$8&lt;9/24,FY$8&gt;=17/24,FY$110="△"),"△","〇")))</f>
        <v>×</v>
      </c>
    </row>
    <row r="96" spans="1:181">
      <c r="A96" s="17"/>
      <c r="B96" s="81" t="s">
        <v>300</v>
      </c>
      <c r="C96" s="82"/>
      <c r="D96" s="11" t="s">
        <v>262</v>
      </c>
      <c r="E96" s="10" t="str">
        <f>INDEX(施設情報!$D$1:$D$1000,MATCH(D96,施設情報!$C$1:$C$1000,0))</f>
        <v>2</v>
      </c>
      <c r="F96" s="11" t="s">
        <v>275</v>
      </c>
      <c r="G96" s="8" t="str">
        <f t="shared" si="29"/>
        <v>116-46391</v>
      </c>
      <c r="H96" s="10" t="str">
        <f t="shared" si="30"/>
        <v>116-46392</v>
      </c>
      <c r="I96" s="10" t="str">
        <f t="shared" si="31"/>
        <v>116-46393</v>
      </c>
      <c r="J96" s="10" t="str">
        <f t="shared" si="32"/>
        <v>116-46394</v>
      </c>
      <c r="K96" s="10" t="str">
        <f t="shared" si="33"/>
        <v>116-46395</v>
      </c>
      <c r="L96" s="10" t="str">
        <f t="shared" si="34"/>
        <v>116-46396</v>
      </c>
      <c r="M96" s="10" t="str">
        <f t="shared" si="35"/>
        <v>116-46397</v>
      </c>
      <c r="N96" s="36" t="str">
        <f ca="1">IF(OR(N$9="×",N$110="×"),"×",IF(SUMIFS(OFFSET(データ_研究棟施設!$M$5:$M$1048576,0,ROUND(N$8*24,1)),データ_研究棟施設!$J$5:$J$1048576,OFFSET($G$9,ROW()-ROW($N$9),N$6-$D$4))&gt;=50,IF(SUMIFS(OFFSET(データ_研究棟施設!$M$5:$M$1048576,0,ROUND(N$8*24,1)),データ_研究棟施設!$J$5:$J$1048576,OFFSET($G$9,ROW()-ROW($N$9),N$6-$D$4))&gt;=100*$E96,"×","△"),IF(OR(N$8&lt;9/24,N$8&gt;=17/24,N$110="△"),"△","〇")))</f>
        <v>△</v>
      </c>
      <c r="O96" s="29" t="str">
        <f ca="1">IF(OR(O$9="×",O$110="×"),"×",IF(SUMIFS(OFFSET(データ_研究棟施設!$M$5:$M$1048576,0,ROUND(O$8*24,1)),データ_研究棟施設!$J$5:$J$1048576,OFFSET($G$9,ROW()-ROW($N$9),O$6-$D$4))&gt;=50,IF(SUMIFS(OFFSET(データ_研究棟施設!$M$5:$M$1048576,0,ROUND(O$8*24,1)),データ_研究棟施設!$J$5:$J$1048576,OFFSET($G$9,ROW()-ROW($N$9),O$6-$D$4))&gt;=100*$E96,"×","△"),IF(OR(O$8&lt;9/24,O$8&gt;=17/24,O$110="△"),"△","〇")))</f>
        <v>△</v>
      </c>
      <c r="P96" s="29" t="str">
        <f ca="1">IF(OR(P$9="×",P$110="×"),"×",IF(SUMIFS(OFFSET(データ_研究棟施設!$M$5:$M$1048576,0,ROUND(P$8*24,1)),データ_研究棟施設!$J$5:$J$1048576,OFFSET($G$9,ROW()-ROW($N$9),P$6-$D$4))&gt;=50,IF(SUMIFS(OFFSET(データ_研究棟施設!$M$5:$M$1048576,0,ROUND(P$8*24,1)),データ_研究棟施設!$J$5:$J$1048576,OFFSET($G$9,ROW()-ROW($N$9),P$6-$D$4))&gt;=100*$E96,"×","△"),IF(OR(P$8&lt;9/24,P$8&gt;=17/24,P$110="△"),"△","〇")))</f>
        <v>△</v>
      </c>
      <c r="Q96" s="29" t="str">
        <f ca="1">IF(OR(Q$9="×",Q$110="×"),"×",IF(SUMIFS(OFFSET(データ_研究棟施設!$M$5:$M$1048576,0,ROUND(Q$8*24,1)),データ_研究棟施設!$J$5:$J$1048576,OFFSET($G$9,ROW()-ROW($N$9),Q$6-$D$4))&gt;=50,IF(SUMIFS(OFFSET(データ_研究棟施設!$M$5:$M$1048576,0,ROUND(Q$8*24,1)),データ_研究棟施設!$J$5:$J$1048576,OFFSET($G$9,ROW()-ROW($N$9),Q$6-$D$4))&gt;=100*$E96,"×","△"),IF(OR(Q$8&lt;9/24,Q$8&gt;=17/24,Q$110="△"),"△","〇")))</f>
        <v>△</v>
      </c>
      <c r="R96" s="29" t="str">
        <f ca="1">IF(OR(R$9="×",R$110="×"),"×",IF(SUMIFS(OFFSET(データ_研究棟施設!$M$5:$M$1048576,0,ROUND(R$8*24,1)),データ_研究棟施設!$J$5:$J$1048576,OFFSET($G$9,ROW()-ROW($N$9),R$6-$D$4))&gt;=50,IF(SUMIFS(OFFSET(データ_研究棟施設!$M$5:$M$1048576,0,ROUND(R$8*24,1)),データ_研究棟施設!$J$5:$J$1048576,OFFSET($G$9,ROW()-ROW($N$9),R$6-$D$4))&gt;=100*$E96,"×","△"),IF(OR(R$8&lt;9/24,R$8&gt;=17/24,R$110="△"),"△","〇")))</f>
        <v>△</v>
      </c>
      <c r="S96" s="29" t="str">
        <f ca="1">IF(OR(S$9="×",S$110="×"),"×",IF(SUMIFS(OFFSET(データ_研究棟施設!$M$5:$M$1048576,0,ROUND(S$8*24,1)),データ_研究棟施設!$J$5:$J$1048576,OFFSET($G$9,ROW()-ROW($N$9),S$6-$D$4))&gt;=50,IF(SUMIFS(OFFSET(データ_研究棟施設!$M$5:$M$1048576,0,ROUND(S$8*24,1)),データ_研究棟施設!$J$5:$J$1048576,OFFSET($G$9,ROW()-ROW($N$9),S$6-$D$4))&gt;=100*$E96,"×","△"),IF(OR(S$8&lt;9/24,S$8&gt;=17/24,S$110="△"),"△","〇")))</f>
        <v>△</v>
      </c>
      <c r="T96" s="29" t="str">
        <f ca="1">IF(OR(T$9="×",T$110="×"),"×",IF(SUMIFS(OFFSET(データ_研究棟施設!$M$5:$M$1048576,0,ROUND(T$8*24,1)),データ_研究棟施設!$J$5:$J$1048576,OFFSET($G$9,ROW()-ROW($N$9),T$6-$D$4))&gt;=50,IF(SUMIFS(OFFSET(データ_研究棟施設!$M$5:$M$1048576,0,ROUND(T$8*24,1)),データ_研究棟施設!$J$5:$J$1048576,OFFSET($G$9,ROW()-ROW($N$9),T$6-$D$4))&gt;=100*$E96,"×","△"),IF(OR(T$8&lt;9/24,T$8&gt;=17/24,T$110="△"),"△","〇")))</f>
        <v>△</v>
      </c>
      <c r="U96" s="29" t="str">
        <f ca="1">IF(OR(U$9="×",U$110="×"),"×",IF(SUMIFS(OFFSET(データ_研究棟施設!$M$5:$M$1048576,0,ROUND(U$8*24,1)),データ_研究棟施設!$J$5:$J$1048576,OFFSET($G$9,ROW()-ROW($N$9),U$6-$D$4))&gt;=50,IF(SUMIFS(OFFSET(データ_研究棟施設!$M$5:$M$1048576,0,ROUND(U$8*24,1)),データ_研究棟施設!$J$5:$J$1048576,OFFSET($G$9,ROW()-ROW($N$9),U$6-$D$4))&gt;=100*$E96,"×","△"),IF(OR(U$8&lt;9/24,U$8&gt;=17/24,U$110="△"),"△","〇")))</f>
        <v>×</v>
      </c>
      <c r="V96" s="29" t="str">
        <f ca="1">IF(OR(V$9="×",V$110="×"),"×",IF(SUMIFS(OFFSET(データ_研究棟施設!$M$5:$M$1048576,0,ROUND(V$8*24,1)),データ_研究棟施設!$J$5:$J$1048576,OFFSET($G$9,ROW()-ROW($N$9),V$6-$D$4))&gt;=50,IF(SUMIFS(OFFSET(データ_研究棟施設!$M$5:$M$1048576,0,ROUND(V$8*24,1)),データ_研究棟施設!$J$5:$J$1048576,OFFSET($G$9,ROW()-ROW($N$9),V$6-$D$4))&gt;=100*$E96,"×","△"),IF(OR(V$8&lt;9/24,V$8&gt;=17/24,V$110="△"),"△","〇")))</f>
        <v>×</v>
      </c>
      <c r="W96" s="28" t="str">
        <f ca="1">IF(OR(W$9="×",W$110="×"),"×",IF(SUMIFS(OFFSET(データ_研究棟施設!$M$5:$M$1048576,0,ROUND(W$8*24,1)),データ_研究棟施設!$J$5:$J$1048576,OFFSET($G$9,ROW()-ROW($N$9),W$6-$D$4))&gt;=50,IF(SUMIFS(OFFSET(データ_研究棟施設!$M$5:$M$1048576,0,ROUND(W$8*24,1)),データ_研究棟施設!$J$5:$J$1048576,OFFSET($G$9,ROW()-ROW($N$9),W$6-$D$4))&gt;=100*$E96,"×","△"),IF(OR(W$8&lt;9/24,W$8&gt;=17/24,W$110="△"),"△","〇")))</f>
        <v>×</v>
      </c>
      <c r="X96" s="29" t="str">
        <f ca="1">IF(OR(X$9="×",X$110="×"),"×",IF(SUMIFS(OFFSET(データ_研究棟施設!$M$5:$M$1048576,0,ROUND(X$8*24,1)),データ_研究棟施設!$J$5:$J$1048576,OFFSET($G$9,ROW()-ROW($N$9),X$6-$D$4))&gt;=50,IF(SUMIFS(OFFSET(データ_研究棟施設!$M$5:$M$1048576,0,ROUND(X$8*24,1)),データ_研究棟施設!$J$5:$J$1048576,OFFSET($G$9,ROW()-ROW($N$9),X$6-$D$4))&gt;=100*$E96,"×","△"),IF(OR(X$8&lt;9/24,X$8&gt;=17/24,X$110="△"),"△","〇")))</f>
        <v>×</v>
      </c>
      <c r="Y96" s="29" t="str">
        <f ca="1">IF(OR(Y$9="×",Y$110="×"),"×",IF(SUMIFS(OFFSET(データ_研究棟施設!$M$5:$M$1048576,0,ROUND(Y$8*24,1)),データ_研究棟施設!$J$5:$J$1048576,OFFSET($G$9,ROW()-ROW($N$9),Y$6-$D$4))&gt;=50,IF(SUMIFS(OFFSET(データ_研究棟施設!$M$5:$M$1048576,0,ROUND(Y$8*24,1)),データ_研究棟施設!$J$5:$J$1048576,OFFSET($G$9,ROW()-ROW($N$9),Y$6-$D$4))&gt;=100*$E96,"×","△"),IF(OR(Y$8&lt;9/24,Y$8&gt;=17/24,Y$110="△"),"△","〇")))</f>
        <v>×</v>
      </c>
      <c r="Z96" s="30" t="str">
        <f ca="1">IF(OR(Z$9="×",Z$110="×"),"×",IF(SUMIFS(OFFSET(データ_研究棟施設!$M$5:$M$1048576,0,ROUND(Z$8*24,1)),データ_研究棟施設!$J$5:$J$1048576,OFFSET($G$9,ROW()-ROW($N$9),Z$6-$D$4))&gt;=50,IF(SUMIFS(OFFSET(データ_研究棟施設!$M$5:$M$1048576,0,ROUND(Z$8*24,1)),データ_研究棟施設!$J$5:$J$1048576,OFFSET($G$9,ROW()-ROW($N$9),Z$6-$D$4))&gt;=100*$E96,"×","△"),IF(OR(Z$8&lt;9/24,Z$8&gt;=17/24,Z$110="△"),"△","〇")))</f>
        <v>×</v>
      </c>
      <c r="AA96" s="29" t="str">
        <f ca="1">IF(OR(AA$9="×",AA$110="×"),"×",IF(SUMIFS(OFFSET(データ_研究棟施設!$M$5:$M$1048576,0,ROUND(AA$8*24,1)),データ_研究棟施設!$J$5:$J$1048576,OFFSET($G$9,ROW()-ROW($N$9),AA$6-$D$4))&gt;=50,IF(SUMIFS(OFFSET(データ_研究棟施設!$M$5:$M$1048576,0,ROUND(AA$8*24,1)),データ_研究棟施設!$J$5:$J$1048576,OFFSET($G$9,ROW()-ROW($N$9),AA$6-$D$4))&gt;=100*$E96,"×","△"),IF(OR(AA$8&lt;9/24,AA$8&gt;=17/24,AA$110="△"),"△","〇")))</f>
        <v>×</v>
      </c>
      <c r="AB96" s="29" t="str">
        <f ca="1">IF(OR(AB$9="×",AB$110="×"),"×",IF(SUMIFS(OFFSET(データ_研究棟施設!$M$5:$M$1048576,0,ROUND(AB$8*24,1)),データ_研究棟施設!$J$5:$J$1048576,OFFSET($G$9,ROW()-ROW($N$9),AB$6-$D$4))&gt;=50,IF(SUMIFS(OFFSET(データ_研究棟施設!$M$5:$M$1048576,0,ROUND(AB$8*24,1)),データ_研究棟施設!$J$5:$J$1048576,OFFSET($G$9,ROW()-ROW($N$9),AB$6-$D$4))&gt;=100*$E96,"×","△"),IF(OR(AB$8&lt;9/24,AB$8&gt;=17/24,AB$110="△"),"△","〇")))</f>
        <v>×</v>
      </c>
      <c r="AC96" s="29" t="str">
        <f ca="1">IF(OR(AC$9="×",AC$110="×"),"×",IF(SUMIFS(OFFSET(データ_研究棟施設!$M$5:$M$1048576,0,ROUND(AC$8*24,1)),データ_研究棟施設!$J$5:$J$1048576,OFFSET($G$9,ROW()-ROW($N$9),AC$6-$D$4))&gt;=50,IF(SUMIFS(OFFSET(データ_研究棟施設!$M$5:$M$1048576,0,ROUND(AC$8*24,1)),データ_研究棟施設!$J$5:$J$1048576,OFFSET($G$9,ROW()-ROW($N$9),AC$6-$D$4))&gt;=100*$E96,"×","△"),IF(OR(AC$8&lt;9/24,AC$8&gt;=17/24,AC$110="△"),"△","〇")))</f>
        <v>×</v>
      </c>
      <c r="AD96" s="29" t="str">
        <f ca="1">IF(OR(AD$9="×",AD$110="×"),"×",IF(SUMIFS(OFFSET(データ_研究棟施設!$M$5:$M$1048576,0,ROUND(AD$8*24,1)),データ_研究棟施設!$J$5:$J$1048576,OFFSET($G$9,ROW()-ROW($N$9),AD$6-$D$4))&gt;=50,IF(SUMIFS(OFFSET(データ_研究棟施設!$M$5:$M$1048576,0,ROUND(AD$8*24,1)),データ_研究棟施設!$J$5:$J$1048576,OFFSET($G$9,ROW()-ROW($N$9),AD$6-$D$4))&gt;=100*$E96,"×","△"),IF(OR(AD$8&lt;9/24,AD$8&gt;=17/24,AD$110="△"),"△","〇")))</f>
        <v>×</v>
      </c>
      <c r="AE96" s="28" t="str">
        <f ca="1">IF(OR(AE$9="×",AE$110="×"),"×",IF(SUMIFS(OFFSET(データ_研究棟施設!$M$5:$M$1048576,0,ROUND(AE$8*24,1)),データ_研究棟施設!$J$5:$J$1048576,OFFSET($G$9,ROW()-ROW($N$9),AE$6-$D$4))&gt;=50,IF(SUMIFS(OFFSET(データ_研究棟施設!$M$5:$M$1048576,0,ROUND(AE$8*24,1)),データ_研究棟施設!$J$5:$J$1048576,OFFSET($G$9,ROW()-ROW($N$9),AE$6-$D$4))&gt;=100*$E96,"×","△"),IF(OR(AE$8&lt;9/24,AE$8&gt;=17/24,AE$110="△"),"△","〇")))</f>
        <v>×</v>
      </c>
      <c r="AF96" s="29" t="str">
        <f ca="1">IF(OR(AF$9="×",AF$110="×"),"×",IF(SUMIFS(OFFSET(データ_研究棟施設!$M$5:$M$1048576,0,ROUND(AF$8*24,1)),データ_研究棟施設!$J$5:$J$1048576,OFFSET($G$9,ROW()-ROW($N$9),AF$6-$D$4))&gt;=50,IF(SUMIFS(OFFSET(データ_研究棟施設!$M$5:$M$1048576,0,ROUND(AF$8*24,1)),データ_研究棟施設!$J$5:$J$1048576,OFFSET($G$9,ROW()-ROW($N$9),AF$6-$D$4))&gt;=100*$E96,"×","△"),IF(OR(AF$8&lt;9/24,AF$8&gt;=17/24,AF$110="△"),"△","〇")))</f>
        <v>×</v>
      </c>
      <c r="AG96" s="29" t="str">
        <f ca="1">IF(OR(AG$9="×",AG$110="×"),"×",IF(SUMIFS(OFFSET(データ_研究棟施設!$M$5:$M$1048576,0,ROUND(AG$8*24,1)),データ_研究棟施設!$J$5:$J$1048576,OFFSET($G$9,ROW()-ROW($N$9),AG$6-$D$4))&gt;=50,IF(SUMIFS(OFFSET(データ_研究棟施設!$M$5:$M$1048576,0,ROUND(AG$8*24,1)),データ_研究棟施設!$J$5:$J$1048576,OFFSET($G$9,ROW()-ROW($N$9),AG$6-$D$4))&gt;=100*$E96,"×","△"),IF(OR(AG$8&lt;9/24,AG$8&gt;=17/24,AG$110="△"),"△","〇")))</f>
        <v>×</v>
      </c>
      <c r="AH96" s="30" t="str">
        <f ca="1">IF(OR(AH$9="×",AH$110="×"),"×",IF(SUMIFS(OFFSET(データ_研究棟施設!$M$5:$M$1048576,0,ROUND(AH$8*24,1)),データ_研究棟施設!$J$5:$J$1048576,OFFSET($G$9,ROW()-ROW($N$9),AH$6-$D$4))&gt;=50,IF(SUMIFS(OFFSET(データ_研究棟施設!$M$5:$M$1048576,0,ROUND(AH$8*24,1)),データ_研究棟施設!$J$5:$J$1048576,OFFSET($G$9,ROW()-ROW($N$9),AH$6-$D$4))&gt;=100*$E96,"×","△"),IF(OR(AH$8&lt;9/24,AH$8&gt;=17/24,AH$110="△"),"△","〇")))</f>
        <v>×</v>
      </c>
      <c r="AI96" s="29" t="str">
        <f ca="1">IF(OR(AI$9="×",AI$110="×"),"×",IF(SUMIFS(OFFSET(データ_研究棟施設!$M$5:$M$1048576,0,ROUND(AI$8*24,1)),データ_研究棟施設!$J$5:$J$1048576,OFFSET($G$9,ROW()-ROW($N$9),AI$6-$D$4))&gt;=50,IF(SUMIFS(OFFSET(データ_研究棟施設!$M$5:$M$1048576,0,ROUND(AI$8*24,1)),データ_研究棟施設!$J$5:$J$1048576,OFFSET($G$9,ROW()-ROW($N$9),AI$6-$D$4))&gt;=100*$E96,"×","△"),IF(OR(AI$8&lt;9/24,AI$8&gt;=17/24,AI$110="△"),"△","〇")))</f>
        <v>△</v>
      </c>
      <c r="AJ96" s="29" t="str">
        <f ca="1">IF(OR(AJ$9="×",AJ$110="×"),"×",IF(SUMIFS(OFFSET(データ_研究棟施設!$M$5:$M$1048576,0,ROUND(AJ$8*24,1)),データ_研究棟施設!$J$5:$J$1048576,OFFSET($G$9,ROW()-ROW($N$9),AJ$6-$D$4))&gt;=50,IF(SUMIFS(OFFSET(データ_研究棟施設!$M$5:$M$1048576,0,ROUND(AJ$8*24,1)),データ_研究棟施設!$J$5:$J$1048576,OFFSET($G$9,ROW()-ROW($N$9),AJ$6-$D$4))&gt;=100*$E96,"×","△"),IF(OR(AJ$8&lt;9/24,AJ$8&gt;=17/24,AJ$110="△"),"△","〇")))</f>
        <v>△</v>
      </c>
      <c r="AK96" s="37" t="str">
        <f ca="1">IF(OR(AK$9="×",AK$110="×"),"×",IF(SUMIFS(OFFSET(データ_研究棟施設!$M$5:$M$1048576,0,ROUND(AK$8*24,1)),データ_研究棟施設!$J$5:$J$1048576,OFFSET($G$9,ROW()-ROW($N$9),AK$6-$D$4))&gt;=50,IF(SUMIFS(OFFSET(データ_研究棟施設!$M$5:$M$1048576,0,ROUND(AK$8*24,1)),データ_研究棟施設!$J$5:$J$1048576,OFFSET($G$9,ROW()-ROW($N$9),AK$6-$D$4))&gt;=100*$E96,"×","△"),IF(OR(AK$8&lt;9/24,AK$8&gt;=17/24,AK$110="△"),"△","〇")))</f>
        <v>△</v>
      </c>
      <c r="AL96" s="36" t="str">
        <f ca="1">IF(OR(AL$9="×",AL$110="×"),"×",IF(SUMIFS(OFFSET(データ_研究棟施設!$M$5:$M$1048576,0,ROUND(AL$8*24,1)),データ_研究棟施設!$J$5:$J$1048576,OFFSET($G$9,ROW()-ROW($N$9),AL$6-$D$4))&gt;=50,IF(SUMIFS(OFFSET(データ_研究棟施設!$M$5:$M$1048576,0,ROUND(AL$8*24,1)),データ_研究棟施設!$J$5:$J$1048576,OFFSET($G$9,ROW()-ROW($N$9),AL$6-$D$4))&gt;=100*$E96,"×","△"),IF(OR(AL$8&lt;9/24,AL$8&gt;=17/24,AL$110="△"),"△","〇")))</f>
        <v>△</v>
      </c>
      <c r="AM96" s="29" t="str">
        <f ca="1">IF(OR(AM$9="×",AM$110="×"),"×",IF(SUMIFS(OFFSET(データ_研究棟施設!$M$5:$M$1048576,0,ROUND(AM$8*24,1)),データ_研究棟施設!$J$5:$J$1048576,OFFSET($G$9,ROW()-ROW($N$9),AM$6-$D$4))&gt;=50,IF(SUMIFS(OFFSET(データ_研究棟施設!$M$5:$M$1048576,0,ROUND(AM$8*24,1)),データ_研究棟施設!$J$5:$J$1048576,OFFSET($G$9,ROW()-ROW($N$9),AM$6-$D$4))&gt;=100*$E96,"×","△"),IF(OR(AM$8&lt;9/24,AM$8&gt;=17/24,AM$110="△"),"△","〇")))</f>
        <v>△</v>
      </c>
      <c r="AN96" s="29" t="str">
        <f ca="1">IF(OR(AN$9="×",AN$110="×"),"×",IF(SUMIFS(OFFSET(データ_研究棟施設!$M$5:$M$1048576,0,ROUND(AN$8*24,1)),データ_研究棟施設!$J$5:$J$1048576,OFFSET($G$9,ROW()-ROW($N$9),AN$6-$D$4))&gt;=50,IF(SUMIFS(OFFSET(データ_研究棟施設!$M$5:$M$1048576,0,ROUND(AN$8*24,1)),データ_研究棟施設!$J$5:$J$1048576,OFFSET($G$9,ROW()-ROW($N$9),AN$6-$D$4))&gt;=100*$E96,"×","△"),IF(OR(AN$8&lt;9/24,AN$8&gt;=17/24,AN$110="△"),"△","〇")))</f>
        <v>△</v>
      </c>
      <c r="AO96" s="29" t="str">
        <f ca="1">IF(OR(AO$9="×",AO$110="×"),"×",IF(SUMIFS(OFFSET(データ_研究棟施設!$M$5:$M$1048576,0,ROUND(AO$8*24,1)),データ_研究棟施設!$J$5:$J$1048576,OFFSET($G$9,ROW()-ROW($N$9),AO$6-$D$4))&gt;=50,IF(SUMIFS(OFFSET(データ_研究棟施設!$M$5:$M$1048576,0,ROUND(AO$8*24,1)),データ_研究棟施設!$J$5:$J$1048576,OFFSET($G$9,ROW()-ROW($N$9),AO$6-$D$4))&gt;=100*$E96,"×","△"),IF(OR(AO$8&lt;9/24,AO$8&gt;=17/24,AO$110="△"),"△","〇")))</f>
        <v>△</v>
      </c>
      <c r="AP96" s="29" t="str">
        <f ca="1">IF(OR(AP$9="×",AP$110="×"),"×",IF(SUMIFS(OFFSET(データ_研究棟施設!$M$5:$M$1048576,0,ROUND(AP$8*24,1)),データ_研究棟施設!$J$5:$J$1048576,OFFSET($G$9,ROW()-ROW($N$9),AP$6-$D$4))&gt;=50,IF(SUMIFS(OFFSET(データ_研究棟施設!$M$5:$M$1048576,0,ROUND(AP$8*24,1)),データ_研究棟施設!$J$5:$J$1048576,OFFSET($G$9,ROW()-ROW($N$9),AP$6-$D$4))&gt;=100*$E96,"×","△"),IF(OR(AP$8&lt;9/24,AP$8&gt;=17/24,AP$110="△"),"△","〇")))</f>
        <v>△</v>
      </c>
      <c r="AQ96" s="29" t="str">
        <f ca="1">IF(OR(AQ$9="×",AQ$110="×"),"×",IF(SUMIFS(OFFSET(データ_研究棟施設!$M$5:$M$1048576,0,ROUND(AQ$8*24,1)),データ_研究棟施設!$J$5:$J$1048576,OFFSET($G$9,ROW()-ROW($N$9),AQ$6-$D$4))&gt;=50,IF(SUMIFS(OFFSET(データ_研究棟施設!$M$5:$M$1048576,0,ROUND(AQ$8*24,1)),データ_研究棟施設!$J$5:$J$1048576,OFFSET($G$9,ROW()-ROW($N$9),AQ$6-$D$4))&gt;=100*$E96,"×","△"),IF(OR(AQ$8&lt;9/24,AQ$8&gt;=17/24,AQ$110="△"),"△","〇")))</f>
        <v>△</v>
      </c>
      <c r="AR96" s="29" t="str">
        <f ca="1">IF(OR(AR$9="×",AR$110="×"),"×",IF(SUMIFS(OFFSET(データ_研究棟施設!$M$5:$M$1048576,0,ROUND(AR$8*24,1)),データ_研究棟施設!$J$5:$J$1048576,OFFSET($G$9,ROW()-ROW($N$9),AR$6-$D$4))&gt;=50,IF(SUMIFS(OFFSET(データ_研究棟施設!$M$5:$M$1048576,0,ROUND(AR$8*24,1)),データ_研究棟施設!$J$5:$J$1048576,OFFSET($G$9,ROW()-ROW($N$9),AR$6-$D$4))&gt;=100*$E96,"×","△"),IF(OR(AR$8&lt;9/24,AR$8&gt;=17/24,AR$110="△"),"△","〇")))</f>
        <v>△</v>
      </c>
      <c r="AS96" s="29" t="str">
        <f ca="1">IF(OR(AS$9="×",AS$110="×"),"×",IF(SUMIFS(OFFSET(データ_研究棟施設!$M$5:$M$1048576,0,ROUND(AS$8*24,1)),データ_研究棟施設!$J$5:$J$1048576,OFFSET($G$9,ROW()-ROW($N$9),AS$6-$D$4))&gt;=50,IF(SUMIFS(OFFSET(データ_研究棟施設!$M$5:$M$1048576,0,ROUND(AS$8*24,1)),データ_研究棟施設!$J$5:$J$1048576,OFFSET($G$9,ROW()-ROW($N$9),AS$6-$D$4))&gt;=100*$E96,"×","△"),IF(OR(AS$8&lt;9/24,AS$8&gt;=17/24,AS$110="△"),"△","〇")))</f>
        <v>×</v>
      </c>
      <c r="AT96" s="29" t="str">
        <f ca="1">IF(OR(AT$9="×",AT$110="×"),"×",IF(SUMIFS(OFFSET(データ_研究棟施設!$M$5:$M$1048576,0,ROUND(AT$8*24,1)),データ_研究棟施設!$J$5:$J$1048576,OFFSET($G$9,ROW()-ROW($N$9),AT$6-$D$4))&gt;=50,IF(SUMIFS(OFFSET(データ_研究棟施設!$M$5:$M$1048576,0,ROUND(AT$8*24,1)),データ_研究棟施設!$J$5:$J$1048576,OFFSET($G$9,ROW()-ROW($N$9),AT$6-$D$4))&gt;=100*$E96,"×","△"),IF(OR(AT$8&lt;9/24,AT$8&gt;=17/24,AT$110="△"),"△","〇")))</f>
        <v>×</v>
      </c>
      <c r="AU96" s="28" t="str">
        <f ca="1">IF(OR(AU$9="×",AU$110="×"),"×",IF(SUMIFS(OFFSET(データ_研究棟施設!$M$5:$M$1048576,0,ROUND(AU$8*24,1)),データ_研究棟施設!$J$5:$J$1048576,OFFSET($G$9,ROW()-ROW($N$9),AU$6-$D$4))&gt;=50,IF(SUMIFS(OFFSET(データ_研究棟施設!$M$5:$M$1048576,0,ROUND(AU$8*24,1)),データ_研究棟施設!$J$5:$J$1048576,OFFSET($G$9,ROW()-ROW($N$9),AU$6-$D$4))&gt;=100*$E96,"×","△"),IF(OR(AU$8&lt;9/24,AU$8&gt;=17/24,AU$110="△"),"△","〇")))</f>
        <v>×</v>
      </c>
      <c r="AV96" s="29" t="str">
        <f ca="1">IF(OR(AV$9="×",AV$110="×"),"×",IF(SUMIFS(OFFSET(データ_研究棟施設!$M$5:$M$1048576,0,ROUND(AV$8*24,1)),データ_研究棟施設!$J$5:$J$1048576,OFFSET($G$9,ROW()-ROW($N$9),AV$6-$D$4))&gt;=50,IF(SUMIFS(OFFSET(データ_研究棟施設!$M$5:$M$1048576,0,ROUND(AV$8*24,1)),データ_研究棟施設!$J$5:$J$1048576,OFFSET($G$9,ROW()-ROW($N$9),AV$6-$D$4))&gt;=100*$E96,"×","△"),IF(OR(AV$8&lt;9/24,AV$8&gt;=17/24,AV$110="△"),"△","〇")))</f>
        <v>×</v>
      </c>
      <c r="AW96" s="29" t="str">
        <f ca="1">IF(OR(AW$9="×",AW$110="×"),"×",IF(SUMIFS(OFFSET(データ_研究棟施設!$M$5:$M$1048576,0,ROUND(AW$8*24,1)),データ_研究棟施設!$J$5:$J$1048576,OFFSET($G$9,ROW()-ROW($N$9),AW$6-$D$4))&gt;=50,IF(SUMIFS(OFFSET(データ_研究棟施設!$M$5:$M$1048576,0,ROUND(AW$8*24,1)),データ_研究棟施設!$J$5:$J$1048576,OFFSET($G$9,ROW()-ROW($N$9),AW$6-$D$4))&gt;=100*$E96,"×","△"),IF(OR(AW$8&lt;9/24,AW$8&gt;=17/24,AW$110="△"),"△","〇")))</f>
        <v>×</v>
      </c>
      <c r="AX96" s="30" t="str">
        <f ca="1">IF(OR(AX$9="×",AX$110="×"),"×",IF(SUMIFS(OFFSET(データ_研究棟施設!$M$5:$M$1048576,0,ROUND(AX$8*24,1)),データ_研究棟施設!$J$5:$J$1048576,OFFSET($G$9,ROW()-ROW($N$9),AX$6-$D$4))&gt;=50,IF(SUMIFS(OFFSET(データ_研究棟施設!$M$5:$M$1048576,0,ROUND(AX$8*24,1)),データ_研究棟施設!$J$5:$J$1048576,OFFSET($G$9,ROW()-ROW($N$9),AX$6-$D$4))&gt;=100*$E96,"×","△"),IF(OR(AX$8&lt;9/24,AX$8&gt;=17/24,AX$110="△"),"△","〇")))</f>
        <v>×</v>
      </c>
      <c r="AY96" s="29" t="str">
        <f ca="1">IF(OR(AY$9="×",AY$110="×"),"×",IF(SUMIFS(OFFSET(データ_研究棟施設!$M$5:$M$1048576,0,ROUND(AY$8*24,1)),データ_研究棟施設!$J$5:$J$1048576,OFFSET($G$9,ROW()-ROW($N$9),AY$6-$D$4))&gt;=50,IF(SUMIFS(OFFSET(データ_研究棟施設!$M$5:$M$1048576,0,ROUND(AY$8*24,1)),データ_研究棟施設!$J$5:$J$1048576,OFFSET($G$9,ROW()-ROW($N$9),AY$6-$D$4))&gt;=100*$E96,"×","△"),IF(OR(AY$8&lt;9/24,AY$8&gt;=17/24,AY$110="△"),"△","〇")))</f>
        <v>×</v>
      </c>
      <c r="AZ96" s="29" t="str">
        <f ca="1">IF(OR(AZ$9="×",AZ$110="×"),"×",IF(SUMIFS(OFFSET(データ_研究棟施設!$M$5:$M$1048576,0,ROUND(AZ$8*24,1)),データ_研究棟施設!$J$5:$J$1048576,OFFSET($G$9,ROW()-ROW($N$9),AZ$6-$D$4))&gt;=50,IF(SUMIFS(OFFSET(データ_研究棟施設!$M$5:$M$1048576,0,ROUND(AZ$8*24,1)),データ_研究棟施設!$J$5:$J$1048576,OFFSET($G$9,ROW()-ROW($N$9),AZ$6-$D$4))&gt;=100*$E96,"×","△"),IF(OR(AZ$8&lt;9/24,AZ$8&gt;=17/24,AZ$110="△"),"△","〇")))</f>
        <v>×</v>
      </c>
      <c r="BA96" s="29" t="str">
        <f ca="1">IF(OR(BA$9="×",BA$110="×"),"×",IF(SUMIFS(OFFSET(データ_研究棟施設!$M$5:$M$1048576,0,ROUND(BA$8*24,1)),データ_研究棟施設!$J$5:$J$1048576,OFFSET($G$9,ROW()-ROW($N$9),BA$6-$D$4))&gt;=50,IF(SUMIFS(OFFSET(データ_研究棟施設!$M$5:$M$1048576,0,ROUND(BA$8*24,1)),データ_研究棟施設!$J$5:$J$1048576,OFFSET($G$9,ROW()-ROW($N$9),BA$6-$D$4))&gt;=100*$E96,"×","△"),IF(OR(BA$8&lt;9/24,BA$8&gt;=17/24,BA$110="△"),"△","〇")))</f>
        <v>×</v>
      </c>
      <c r="BB96" s="29" t="str">
        <f ca="1">IF(OR(BB$9="×",BB$110="×"),"×",IF(SUMIFS(OFFSET(データ_研究棟施設!$M$5:$M$1048576,0,ROUND(BB$8*24,1)),データ_研究棟施設!$J$5:$J$1048576,OFFSET($G$9,ROW()-ROW($N$9),BB$6-$D$4))&gt;=50,IF(SUMIFS(OFFSET(データ_研究棟施設!$M$5:$M$1048576,0,ROUND(BB$8*24,1)),データ_研究棟施設!$J$5:$J$1048576,OFFSET($G$9,ROW()-ROW($N$9),BB$6-$D$4))&gt;=100*$E96,"×","△"),IF(OR(BB$8&lt;9/24,BB$8&gt;=17/24,BB$110="△"),"△","〇")))</f>
        <v>×</v>
      </c>
      <c r="BC96" s="28" t="str">
        <f ca="1">IF(OR(BC$9="×",BC$110="×"),"×",IF(SUMIFS(OFFSET(データ_研究棟施設!$M$5:$M$1048576,0,ROUND(BC$8*24,1)),データ_研究棟施設!$J$5:$J$1048576,OFFSET($G$9,ROW()-ROW($N$9),BC$6-$D$4))&gt;=50,IF(SUMIFS(OFFSET(データ_研究棟施設!$M$5:$M$1048576,0,ROUND(BC$8*24,1)),データ_研究棟施設!$J$5:$J$1048576,OFFSET($G$9,ROW()-ROW($N$9),BC$6-$D$4))&gt;=100*$E96,"×","△"),IF(OR(BC$8&lt;9/24,BC$8&gt;=17/24,BC$110="△"),"△","〇")))</f>
        <v>×</v>
      </c>
      <c r="BD96" s="29" t="str">
        <f ca="1">IF(OR(BD$9="×",BD$110="×"),"×",IF(SUMIFS(OFFSET(データ_研究棟施設!$M$5:$M$1048576,0,ROUND(BD$8*24,1)),データ_研究棟施設!$J$5:$J$1048576,OFFSET($G$9,ROW()-ROW($N$9),BD$6-$D$4))&gt;=50,IF(SUMIFS(OFFSET(データ_研究棟施設!$M$5:$M$1048576,0,ROUND(BD$8*24,1)),データ_研究棟施設!$J$5:$J$1048576,OFFSET($G$9,ROW()-ROW($N$9),BD$6-$D$4))&gt;=100*$E96,"×","△"),IF(OR(BD$8&lt;9/24,BD$8&gt;=17/24,BD$110="△"),"△","〇")))</f>
        <v>×</v>
      </c>
      <c r="BE96" s="29" t="str">
        <f ca="1">IF(OR(BE$9="×",BE$110="×"),"×",IF(SUMIFS(OFFSET(データ_研究棟施設!$M$5:$M$1048576,0,ROUND(BE$8*24,1)),データ_研究棟施設!$J$5:$J$1048576,OFFSET($G$9,ROW()-ROW($N$9),BE$6-$D$4))&gt;=50,IF(SUMIFS(OFFSET(データ_研究棟施設!$M$5:$M$1048576,0,ROUND(BE$8*24,1)),データ_研究棟施設!$J$5:$J$1048576,OFFSET($G$9,ROW()-ROW($N$9),BE$6-$D$4))&gt;=100*$E96,"×","△"),IF(OR(BE$8&lt;9/24,BE$8&gt;=17/24,BE$110="△"),"△","〇")))</f>
        <v>×</v>
      </c>
      <c r="BF96" s="30" t="str">
        <f ca="1">IF(OR(BF$9="×",BF$110="×"),"×",IF(SUMIFS(OFFSET(データ_研究棟施設!$M$5:$M$1048576,0,ROUND(BF$8*24,1)),データ_研究棟施設!$J$5:$J$1048576,OFFSET($G$9,ROW()-ROW($N$9),BF$6-$D$4))&gt;=50,IF(SUMIFS(OFFSET(データ_研究棟施設!$M$5:$M$1048576,0,ROUND(BF$8*24,1)),データ_研究棟施設!$J$5:$J$1048576,OFFSET($G$9,ROW()-ROW($N$9),BF$6-$D$4))&gt;=100*$E96,"×","△"),IF(OR(BF$8&lt;9/24,BF$8&gt;=17/24,BF$110="△"),"△","〇")))</f>
        <v>×</v>
      </c>
      <c r="BG96" s="29" t="str">
        <f ca="1">IF(OR(BG$9="×",BG$110="×"),"×",IF(SUMIFS(OFFSET(データ_研究棟施設!$M$5:$M$1048576,0,ROUND(BG$8*24,1)),データ_研究棟施設!$J$5:$J$1048576,OFFSET($G$9,ROW()-ROW($N$9),BG$6-$D$4))&gt;=50,IF(SUMIFS(OFFSET(データ_研究棟施設!$M$5:$M$1048576,0,ROUND(BG$8*24,1)),データ_研究棟施設!$J$5:$J$1048576,OFFSET($G$9,ROW()-ROW($N$9),BG$6-$D$4))&gt;=100*$E96,"×","△"),IF(OR(BG$8&lt;9/24,BG$8&gt;=17/24,BG$110="△"),"△","〇")))</f>
        <v>△</v>
      </c>
      <c r="BH96" s="29" t="str">
        <f ca="1">IF(OR(BH$9="×",BH$110="×"),"×",IF(SUMIFS(OFFSET(データ_研究棟施設!$M$5:$M$1048576,0,ROUND(BH$8*24,1)),データ_研究棟施設!$J$5:$J$1048576,OFFSET($G$9,ROW()-ROW($N$9),BH$6-$D$4))&gt;=50,IF(SUMIFS(OFFSET(データ_研究棟施設!$M$5:$M$1048576,0,ROUND(BH$8*24,1)),データ_研究棟施設!$J$5:$J$1048576,OFFSET($G$9,ROW()-ROW($N$9),BH$6-$D$4))&gt;=100*$E96,"×","△"),IF(OR(BH$8&lt;9/24,BH$8&gt;=17/24,BH$110="△"),"△","〇")))</f>
        <v>△</v>
      </c>
      <c r="BI96" s="37" t="str">
        <f ca="1">IF(OR(BI$9="×",BI$110="×"),"×",IF(SUMIFS(OFFSET(データ_研究棟施設!$M$5:$M$1048576,0,ROUND(BI$8*24,1)),データ_研究棟施設!$J$5:$J$1048576,OFFSET($G$9,ROW()-ROW($N$9),BI$6-$D$4))&gt;=50,IF(SUMIFS(OFFSET(データ_研究棟施設!$M$5:$M$1048576,0,ROUND(BI$8*24,1)),データ_研究棟施設!$J$5:$J$1048576,OFFSET($G$9,ROW()-ROW($N$9),BI$6-$D$4))&gt;=100*$E96,"×","△"),IF(OR(BI$8&lt;9/24,BI$8&gt;=17/24,BI$110="△"),"△","〇")))</f>
        <v>△</v>
      </c>
      <c r="BJ96" s="36" t="str">
        <f ca="1">IF(OR(BJ$9="×",BJ$110="×"),"×",IF(SUMIFS(OFFSET(データ_研究棟施設!$M$5:$M$1048576,0,ROUND(BJ$8*24,1)),データ_研究棟施設!$J$5:$J$1048576,OFFSET($G$9,ROW()-ROW($N$9),BJ$6-$D$4))&gt;=50,IF(SUMIFS(OFFSET(データ_研究棟施設!$M$5:$M$1048576,0,ROUND(BJ$8*24,1)),データ_研究棟施設!$J$5:$J$1048576,OFFSET($G$9,ROW()-ROW($N$9),BJ$6-$D$4))&gt;=100*$E96,"×","△"),IF(OR(BJ$8&lt;9/24,BJ$8&gt;=17/24,BJ$110="△"),"△","〇")))</f>
        <v>△</v>
      </c>
      <c r="BK96" s="29" t="str">
        <f ca="1">IF(OR(BK$9="×",BK$110="×"),"×",IF(SUMIFS(OFFSET(データ_研究棟施設!$M$5:$M$1048576,0,ROUND(BK$8*24,1)),データ_研究棟施設!$J$5:$J$1048576,OFFSET($G$9,ROW()-ROW($N$9),BK$6-$D$4))&gt;=50,IF(SUMIFS(OFFSET(データ_研究棟施設!$M$5:$M$1048576,0,ROUND(BK$8*24,1)),データ_研究棟施設!$J$5:$J$1048576,OFFSET($G$9,ROW()-ROW($N$9),BK$6-$D$4))&gt;=100*$E96,"×","△"),IF(OR(BK$8&lt;9/24,BK$8&gt;=17/24,BK$110="△"),"△","〇")))</f>
        <v>△</v>
      </c>
      <c r="BL96" s="29" t="str">
        <f ca="1">IF(OR(BL$9="×",BL$110="×"),"×",IF(SUMIFS(OFFSET(データ_研究棟施設!$M$5:$M$1048576,0,ROUND(BL$8*24,1)),データ_研究棟施設!$J$5:$J$1048576,OFFSET($G$9,ROW()-ROW($N$9),BL$6-$D$4))&gt;=50,IF(SUMIFS(OFFSET(データ_研究棟施設!$M$5:$M$1048576,0,ROUND(BL$8*24,1)),データ_研究棟施設!$J$5:$J$1048576,OFFSET($G$9,ROW()-ROW($N$9),BL$6-$D$4))&gt;=100*$E96,"×","△"),IF(OR(BL$8&lt;9/24,BL$8&gt;=17/24,BL$110="△"),"△","〇")))</f>
        <v>△</v>
      </c>
      <c r="BM96" s="29" t="str">
        <f ca="1">IF(OR(BM$9="×",BM$110="×"),"×",IF(SUMIFS(OFFSET(データ_研究棟施設!$M$5:$M$1048576,0,ROUND(BM$8*24,1)),データ_研究棟施設!$J$5:$J$1048576,OFFSET($G$9,ROW()-ROW($N$9),BM$6-$D$4))&gt;=50,IF(SUMIFS(OFFSET(データ_研究棟施設!$M$5:$M$1048576,0,ROUND(BM$8*24,1)),データ_研究棟施設!$J$5:$J$1048576,OFFSET($G$9,ROW()-ROW($N$9),BM$6-$D$4))&gt;=100*$E96,"×","△"),IF(OR(BM$8&lt;9/24,BM$8&gt;=17/24,BM$110="△"),"△","〇")))</f>
        <v>△</v>
      </c>
      <c r="BN96" s="29" t="str">
        <f ca="1">IF(OR(BN$9="×",BN$110="×"),"×",IF(SUMIFS(OFFSET(データ_研究棟施設!$M$5:$M$1048576,0,ROUND(BN$8*24,1)),データ_研究棟施設!$J$5:$J$1048576,OFFSET($G$9,ROW()-ROW($N$9),BN$6-$D$4))&gt;=50,IF(SUMIFS(OFFSET(データ_研究棟施設!$M$5:$M$1048576,0,ROUND(BN$8*24,1)),データ_研究棟施設!$J$5:$J$1048576,OFFSET($G$9,ROW()-ROW($N$9),BN$6-$D$4))&gt;=100*$E96,"×","△"),IF(OR(BN$8&lt;9/24,BN$8&gt;=17/24,BN$110="△"),"△","〇")))</f>
        <v>△</v>
      </c>
      <c r="BO96" s="29" t="str">
        <f ca="1">IF(OR(BO$9="×",BO$110="×"),"×",IF(SUMIFS(OFFSET(データ_研究棟施設!$M$5:$M$1048576,0,ROUND(BO$8*24,1)),データ_研究棟施設!$J$5:$J$1048576,OFFSET($G$9,ROW()-ROW($N$9),BO$6-$D$4))&gt;=50,IF(SUMIFS(OFFSET(データ_研究棟施設!$M$5:$M$1048576,0,ROUND(BO$8*24,1)),データ_研究棟施設!$J$5:$J$1048576,OFFSET($G$9,ROW()-ROW($N$9),BO$6-$D$4))&gt;=100*$E96,"×","△"),IF(OR(BO$8&lt;9/24,BO$8&gt;=17/24,BO$110="△"),"△","〇")))</f>
        <v>△</v>
      </c>
      <c r="BP96" s="29" t="str">
        <f ca="1">IF(OR(BP$9="×",BP$110="×"),"×",IF(SUMIFS(OFFSET(データ_研究棟施設!$M$5:$M$1048576,0,ROUND(BP$8*24,1)),データ_研究棟施設!$J$5:$J$1048576,OFFSET($G$9,ROW()-ROW($N$9),BP$6-$D$4))&gt;=50,IF(SUMIFS(OFFSET(データ_研究棟施設!$M$5:$M$1048576,0,ROUND(BP$8*24,1)),データ_研究棟施設!$J$5:$J$1048576,OFFSET($G$9,ROW()-ROW($N$9),BP$6-$D$4))&gt;=100*$E96,"×","△"),IF(OR(BP$8&lt;9/24,BP$8&gt;=17/24,BP$110="△"),"△","〇")))</f>
        <v>△</v>
      </c>
      <c r="BQ96" s="29" t="str">
        <f ca="1">IF(OR(BQ$9="×",BQ$110="×"),"×",IF(SUMIFS(OFFSET(データ_研究棟施設!$M$5:$M$1048576,0,ROUND(BQ$8*24,1)),データ_研究棟施設!$J$5:$J$1048576,OFFSET($G$9,ROW()-ROW($N$9),BQ$6-$D$4))&gt;=50,IF(SUMIFS(OFFSET(データ_研究棟施設!$M$5:$M$1048576,0,ROUND(BQ$8*24,1)),データ_研究棟施設!$J$5:$J$1048576,OFFSET($G$9,ROW()-ROW($N$9),BQ$6-$D$4))&gt;=100*$E96,"×","△"),IF(OR(BQ$8&lt;9/24,BQ$8&gt;=17/24,BQ$110="△"),"△","〇")))</f>
        <v>×</v>
      </c>
      <c r="BR96" s="29" t="str">
        <f ca="1">IF(OR(BR$9="×",BR$110="×"),"×",IF(SUMIFS(OFFSET(データ_研究棟施設!$M$5:$M$1048576,0,ROUND(BR$8*24,1)),データ_研究棟施設!$J$5:$J$1048576,OFFSET($G$9,ROW()-ROW($N$9),BR$6-$D$4))&gt;=50,IF(SUMIFS(OFFSET(データ_研究棟施設!$M$5:$M$1048576,0,ROUND(BR$8*24,1)),データ_研究棟施設!$J$5:$J$1048576,OFFSET($G$9,ROW()-ROW($N$9),BR$6-$D$4))&gt;=100*$E96,"×","△"),IF(OR(BR$8&lt;9/24,BR$8&gt;=17/24,BR$110="△"),"△","〇")))</f>
        <v>×</v>
      </c>
      <c r="BS96" s="28" t="str">
        <f ca="1">IF(OR(BS$9="×",BS$110="×"),"×",IF(SUMIFS(OFFSET(データ_研究棟施設!$M$5:$M$1048576,0,ROUND(BS$8*24,1)),データ_研究棟施設!$J$5:$J$1048576,OFFSET($G$9,ROW()-ROW($N$9),BS$6-$D$4))&gt;=50,IF(SUMIFS(OFFSET(データ_研究棟施設!$M$5:$M$1048576,0,ROUND(BS$8*24,1)),データ_研究棟施設!$J$5:$J$1048576,OFFSET($G$9,ROW()-ROW($N$9),BS$6-$D$4))&gt;=100*$E96,"×","△"),IF(OR(BS$8&lt;9/24,BS$8&gt;=17/24,BS$110="△"),"△","〇")))</f>
        <v>×</v>
      </c>
      <c r="BT96" s="29" t="str">
        <f ca="1">IF(OR(BT$9="×",BT$110="×"),"×",IF(SUMIFS(OFFSET(データ_研究棟施設!$M$5:$M$1048576,0,ROUND(BT$8*24,1)),データ_研究棟施設!$J$5:$J$1048576,OFFSET($G$9,ROW()-ROW($N$9),BT$6-$D$4))&gt;=50,IF(SUMIFS(OFFSET(データ_研究棟施設!$M$5:$M$1048576,0,ROUND(BT$8*24,1)),データ_研究棟施設!$J$5:$J$1048576,OFFSET($G$9,ROW()-ROW($N$9),BT$6-$D$4))&gt;=100*$E96,"×","△"),IF(OR(BT$8&lt;9/24,BT$8&gt;=17/24,BT$110="△"),"△","〇")))</f>
        <v>×</v>
      </c>
      <c r="BU96" s="29" t="str">
        <f ca="1">IF(OR(BU$9="×",BU$110="×"),"×",IF(SUMIFS(OFFSET(データ_研究棟施設!$M$5:$M$1048576,0,ROUND(BU$8*24,1)),データ_研究棟施設!$J$5:$J$1048576,OFFSET($G$9,ROW()-ROW($N$9),BU$6-$D$4))&gt;=50,IF(SUMIFS(OFFSET(データ_研究棟施設!$M$5:$M$1048576,0,ROUND(BU$8*24,1)),データ_研究棟施設!$J$5:$J$1048576,OFFSET($G$9,ROW()-ROW($N$9),BU$6-$D$4))&gt;=100*$E96,"×","△"),IF(OR(BU$8&lt;9/24,BU$8&gt;=17/24,BU$110="△"),"△","〇")))</f>
        <v>×</v>
      </c>
      <c r="BV96" s="30" t="str">
        <f ca="1">IF(OR(BV$9="×",BV$110="×"),"×",IF(SUMIFS(OFFSET(データ_研究棟施設!$M$5:$M$1048576,0,ROUND(BV$8*24,1)),データ_研究棟施設!$J$5:$J$1048576,OFFSET($G$9,ROW()-ROW($N$9),BV$6-$D$4))&gt;=50,IF(SUMIFS(OFFSET(データ_研究棟施設!$M$5:$M$1048576,0,ROUND(BV$8*24,1)),データ_研究棟施設!$J$5:$J$1048576,OFFSET($G$9,ROW()-ROW($N$9),BV$6-$D$4))&gt;=100*$E96,"×","△"),IF(OR(BV$8&lt;9/24,BV$8&gt;=17/24,BV$110="△"),"△","〇")))</f>
        <v>×</v>
      </c>
      <c r="BW96" s="29" t="str">
        <f ca="1">IF(OR(BW$9="×",BW$110="×"),"×",IF(SUMIFS(OFFSET(データ_研究棟施設!$M$5:$M$1048576,0,ROUND(BW$8*24,1)),データ_研究棟施設!$J$5:$J$1048576,OFFSET($G$9,ROW()-ROW($N$9),BW$6-$D$4))&gt;=50,IF(SUMIFS(OFFSET(データ_研究棟施設!$M$5:$M$1048576,0,ROUND(BW$8*24,1)),データ_研究棟施設!$J$5:$J$1048576,OFFSET($G$9,ROW()-ROW($N$9),BW$6-$D$4))&gt;=100*$E96,"×","△"),IF(OR(BW$8&lt;9/24,BW$8&gt;=17/24,BW$110="△"),"△","〇")))</f>
        <v>×</v>
      </c>
      <c r="BX96" s="29" t="str">
        <f ca="1">IF(OR(BX$9="×",BX$110="×"),"×",IF(SUMIFS(OFFSET(データ_研究棟施設!$M$5:$M$1048576,0,ROUND(BX$8*24,1)),データ_研究棟施設!$J$5:$J$1048576,OFFSET($G$9,ROW()-ROW($N$9),BX$6-$D$4))&gt;=50,IF(SUMIFS(OFFSET(データ_研究棟施設!$M$5:$M$1048576,0,ROUND(BX$8*24,1)),データ_研究棟施設!$J$5:$J$1048576,OFFSET($G$9,ROW()-ROW($N$9),BX$6-$D$4))&gt;=100*$E96,"×","△"),IF(OR(BX$8&lt;9/24,BX$8&gt;=17/24,BX$110="△"),"△","〇")))</f>
        <v>×</v>
      </c>
      <c r="BY96" s="29" t="str">
        <f ca="1">IF(OR(BY$9="×",BY$110="×"),"×",IF(SUMIFS(OFFSET(データ_研究棟施設!$M$5:$M$1048576,0,ROUND(BY$8*24,1)),データ_研究棟施設!$J$5:$J$1048576,OFFSET($G$9,ROW()-ROW($N$9),BY$6-$D$4))&gt;=50,IF(SUMIFS(OFFSET(データ_研究棟施設!$M$5:$M$1048576,0,ROUND(BY$8*24,1)),データ_研究棟施設!$J$5:$J$1048576,OFFSET($G$9,ROW()-ROW($N$9),BY$6-$D$4))&gt;=100*$E96,"×","△"),IF(OR(BY$8&lt;9/24,BY$8&gt;=17/24,BY$110="△"),"△","〇")))</f>
        <v>×</v>
      </c>
      <c r="BZ96" s="29" t="str">
        <f ca="1">IF(OR(BZ$9="×",BZ$110="×"),"×",IF(SUMIFS(OFFSET(データ_研究棟施設!$M$5:$M$1048576,0,ROUND(BZ$8*24,1)),データ_研究棟施設!$J$5:$J$1048576,OFFSET($G$9,ROW()-ROW($N$9),BZ$6-$D$4))&gt;=50,IF(SUMIFS(OFFSET(データ_研究棟施設!$M$5:$M$1048576,0,ROUND(BZ$8*24,1)),データ_研究棟施設!$J$5:$J$1048576,OFFSET($G$9,ROW()-ROW($N$9),BZ$6-$D$4))&gt;=100*$E96,"×","△"),IF(OR(BZ$8&lt;9/24,BZ$8&gt;=17/24,BZ$110="△"),"△","〇")))</f>
        <v>×</v>
      </c>
      <c r="CA96" s="28" t="str">
        <f ca="1">IF(OR(CA$9="×",CA$110="×"),"×",IF(SUMIFS(OFFSET(データ_研究棟施設!$M$5:$M$1048576,0,ROUND(CA$8*24,1)),データ_研究棟施設!$J$5:$J$1048576,OFFSET($G$9,ROW()-ROW($N$9),CA$6-$D$4))&gt;=50,IF(SUMIFS(OFFSET(データ_研究棟施設!$M$5:$M$1048576,0,ROUND(CA$8*24,1)),データ_研究棟施設!$J$5:$J$1048576,OFFSET($G$9,ROW()-ROW($N$9),CA$6-$D$4))&gt;=100*$E96,"×","△"),IF(OR(CA$8&lt;9/24,CA$8&gt;=17/24,CA$110="△"),"△","〇")))</f>
        <v>×</v>
      </c>
      <c r="CB96" s="29" t="str">
        <f ca="1">IF(OR(CB$9="×",CB$110="×"),"×",IF(SUMIFS(OFFSET(データ_研究棟施設!$M$5:$M$1048576,0,ROUND(CB$8*24,1)),データ_研究棟施設!$J$5:$J$1048576,OFFSET($G$9,ROW()-ROW($N$9),CB$6-$D$4))&gt;=50,IF(SUMIFS(OFFSET(データ_研究棟施設!$M$5:$M$1048576,0,ROUND(CB$8*24,1)),データ_研究棟施設!$J$5:$J$1048576,OFFSET($G$9,ROW()-ROW($N$9),CB$6-$D$4))&gt;=100*$E96,"×","△"),IF(OR(CB$8&lt;9/24,CB$8&gt;=17/24,CB$110="△"),"△","〇")))</f>
        <v>×</v>
      </c>
      <c r="CC96" s="29" t="str">
        <f ca="1">IF(OR(CC$9="×",CC$110="×"),"×",IF(SUMIFS(OFFSET(データ_研究棟施設!$M$5:$M$1048576,0,ROUND(CC$8*24,1)),データ_研究棟施設!$J$5:$J$1048576,OFFSET($G$9,ROW()-ROW($N$9),CC$6-$D$4))&gt;=50,IF(SUMIFS(OFFSET(データ_研究棟施設!$M$5:$M$1048576,0,ROUND(CC$8*24,1)),データ_研究棟施設!$J$5:$J$1048576,OFFSET($G$9,ROW()-ROW($N$9),CC$6-$D$4))&gt;=100*$E96,"×","△"),IF(OR(CC$8&lt;9/24,CC$8&gt;=17/24,CC$110="△"),"△","〇")))</f>
        <v>×</v>
      </c>
      <c r="CD96" s="30" t="str">
        <f ca="1">IF(OR(CD$9="×",CD$110="×"),"×",IF(SUMIFS(OFFSET(データ_研究棟施設!$M$5:$M$1048576,0,ROUND(CD$8*24,1)),データ_研究棟施設!$J$5:$J$1048576,OFFSET($G$9,ROW()-ROW($N$9),CD$6-$D$4))&gt;=50,IF(SUMIFS(OFFSET(データ_研究棟施設!$M$5:$M$1048576,0,ROUND(CD$8*24,1)),データ_研究棟施設!$J$5:$J$1048576,OFFSET($G$9,ROW()-ROW($N$9),CD$6-$D$4))&gt;=100*$E96,"×","△"),IF(OR(CD$8&lt;9/24,CD$8&gt;=17/24,CD$110="△"),"△","〇")))</f>
        <v>×</v>
      </c>
      <c r="CE96" s="29" t="str">
        <f ca="1">IF(OR(CE$9="×",CE$110="×"),"×",IF(SUMIFS(OFFSET(データ_研究棟施設!$M$5:$M$1048576,0,ROUND(CE$8*24,1)),データ_研究棟施設!$J$5:$J$1048576,OFFSET($G$9,ROW()-ROW($N$9),CE$6-$D$4))&gt;=50,IF(SUMIFS(OFFSET(データ_研究棟施設!$M$5:$M$1048576,0,ROUND(CE$8*24,1)),データ_研究棟施設!$J$5:$J$1048576,OFFSET($G$9,ROW()-ROW($N$9),CE$6-$D$4))&gt;=100*$E96,"×","△"),IF(OR(CE$8&lt;9/24,CE$8&gt;=17/24,CE$110="△"),"△","〇")))</f>
        <v>△</v>
      </c>
      <c r="CF96" s="29" t="str">
        <f ca="1">IF(OR(CF$9="×",CF$110="×"),"×",IF(SUMIFS(OFFSET(データ_研究棟施設!$M$5:$M$1048576,0,ROUND(CF$8*24,1)),データ_研究棟施設!$J$5:$J$1048576,OFFSET($G$9,ROW()-ROW($N$9),CF$6-$D$4))&gt;=50,IF(SUMIFS(OFFSET(データ_研究棟施設!$M$5:$M$1048576,0,ROUND(CF$8*24,1)),データ_研究棟施設!$J$5:$J$1048576,OFFSET($G$9,ROW()-ROW($N$9),CF$6-$D$4))&gt;=100*$E96,"×","△"),IF(OR(CF$8&lt;9/24,CF$8&gt;=17/24,CF$110="△"),"△","〇")))</f>
        <v>△</v>
      </c>
      <c r="CG96" s="37" t="str">
        <f ca="1">IF(OR(CG$9="×",CG$110="×"),"×",IF(SUMIFS(OFFSET(データ_研究棟施設!$M$5:$M$1048576,0,ROUND(CG$8*24,1)),データ_研究棟施設!$J$5:$J$1048576,OFFSET($G$9,ROW()-ROW($N$9),CG$6-$D$4))&gt;=50,IF(SUMIFS(OFFSET(データ_研究棟施設!$M$5:$M$1048576,0,ROUND(CG$8*24,1)),データ_研究棟施設!$J$5:$J$1048576,OFFSET($G$9,ROW()-ROW($N$9),CG$6-$D$4))&gt;=100*$E96,"×","△"),IF(OR(CG$8&lt;9/24,CG$8&gt;=17/24,CG$110="△"),"△","〇")))</f>
        <v>△</v>
      </c>
      <c r="CH96" s="36" t="str">
        <f ca="1">IF(OR(CH$9="×",CH$110="×"),"×",IF(SUMIFS(OFFSET(データ_研究棟施設!$M$5:$M$1048576,0,ROUND(CH$8*24,1)),データ_研究棟施設!$J$5:$J$1048576,OFFSET($G$9,ROW()-ROW($N$9),CH$6-$D$4))&gt;=50,IF(SUMIFS(OFFSET(データ_研究棟施設!$M$5:$M$1048576,0,ROUND(CH$8*24,1)),データ_研究棟施設!$J$5:$J$1048576,OFFSET($G$9,ROW()-ROW($N$9),CH$6-$D$4))&gt;=100*$E96,"×","△"),IF(OR(CH$8&lt;9/24,CH$8&gt;=17/24,CH$110="△"),"△","〇")))</f>
        <v>△</v>
      </c>
      <c r="CI96" s="29" t="str">
        <f ca="1">IF(OR(CI$9="×",CI$110="×"),"×",IF(SUMIFS(OFFSET(データ_研究棟施設!$M$5:$M$1048576,0,ROUND(CI$8*24,1)),データ_研究棟施設!$J$5:$J$1048576,OFFSET($G$9,ROW()-ROW($N$9),CI$6-$D$4))&gt;=50,IF(SUMIFS(OFFSET(データ_研究棟施設!$M$5:$M$1048576,0,ROUND(CI$8*24,1)),データ_研究棟施設!$J$5:$J$1048576,OFFSET($G$9,ROW()-ROW($N$9),CI$6-$D$4))&gt;=100*$E96,"×","△"),IF(OR(CI$8&lt;9/24,CI$8&gt;=17/24,CI$110="△"),"△","〇")))</f>
        <v>△</v>
      </c>
      <c r="CJ96" s="29" t="str">
        <f ca="1">IF(OR(CJ$9="×",CJ$110="×"),"×",IF(SUMIFS(OFFSET(データ_研究棟施設!$M$5:$M$1048576,0,ROUND(CJ$8*24,1)),データ_研究棟施設!$J$5:$J$1048576,OFFSET($G$9,ROW()-ROW($N$9),CJ$6-$D$4))&gt;=50,IF(SUMIFS(OFFSET(データ_研究棟施設!$M$5:$M$1048576,0,ROUND(CJ$8*24,1)),データ_研究棟施設!$J$5:$J$1048576,OFFSET($G$9,ROW()-ROW($N$9),CJ$6-$D$4))&gt;=100*$E96,"×","△"),IF(OR(CJ$8&lt;9/24,CJ$8&gt;=17/24,CJ$110="△"),"△","〇")))</f>
        <v>△</v>
      </c>
      <c r="CK96" s="29" t="str">
        <f ca="1">IF(OR(CK$9="×",CK$110="×"),"×",IF(SUMIFS(OFFSET(データ_研究棟施設!$M$5:$M$1048576,0,ROUND(CK$8*24,1)),データ_研究棟施設!$J$5:$J$1048576,OFFSET($G$9,ROW()-ROW($N$9),CK$6-$D$4))&gt;=50,IF(SUMIFS(OFFSET(データ_研究棟施設!$M$5:$M$1048576,0,ROUND(CK$8*24,1)),データ_研究棟施設!$J$5:$J$1048576,OFFSET($G$9,ROW()-ROW($N$9),CK$6-$D$4))&gt;=100*$E96,"×","△"),IF(OR(CK$8&lt;9/24,CK$8&gt;=17/24,CK$110="△"),"△","〇")))</f>
        <v>△</v>
      </c>
      <c r="CL96" s="29" t="str">
        <f ca="1">IF(OR(CL$9="×",CL$110="×"),"×",IF(SUMIFS(OFFSET(データ_研究棟施設!$M$5:$M$1048576,0,ROUND(CL$8*24,1)),データ_研究棟施設!$J$5:$J$1048576,OFFSET($G$9,ROW()-ROW($N$9),CL$6-$D$4))&gt;=50,IF(SUMIFS(OFFSET(データ_研究棟施設!$M$5:$M$1048576,0,ROUND(CL$8*24,1)),データ_研究棟施設!$J$5:$J$1048576,OFFSET($G$9,ROW()-ROW($N$9),CL$6-$D$4))&gt;=100*$E96,"×","△"),IF(OR(CL$8&lt;9/24,CL$8&gt;=17/24,CL$110="△"),"△","〇")))</f>
        <v>△</v>
      </c>
      <c r="CM96" s="29" t="str">
        <f ca="1">IF(OR(CM$9="×",CM$110="×"),"×",IF(SUMIFS(OFFSET(データ_研究棟施設!$M$5:$M$1048576,0,ROUND(CM$8*24,1)),データ_研究棟施設!$J$5:$J$1048576,OFFSET($G$9,ROW()-ROW($N$9),CM$6-$D$4))&gt;=50,IF(SUMIFS(OFFSET(データ_研究棟施設!$M$5:$M$1048576,0,ROUND(CM$8*24,1)),データ_研究棟施設!$J$5:$J$1048576,OFFSET($G$9,ROW()-ROW($N$9),CM$6-$D$4))&gt;=100*$E96,"×","△"),IF(OR(CM$8&lt;9/24,CM$8&gt;=17/24,CM$110="△"),"△","〇")))</f>
        <v>△</v>
      </c>
      <c r="CN96" s="29" t="str">
        <f ca="1">IF(OR(CN$9="×",CN$110="×"),"×",IF(SUMIFS(OFFSET(データ_研究棟施設!$M$5:$M$1048576,0,ROUND(CN$8*24,1)),データ_研究棟施設!$J$5:$J$1048576,OFFSET($G$9,ROW()-ROW($N$9),CN$6-$D$4))&gt;=50,IF(SUMIFS(OFFSET(データ_研究棟施設!$M$5:$M$1048576,0,ROUND(CN$8*24,1)),データ_研究棟施設!$J$5:$J$1048576,OFFSET($G$9,ROW()-ROW($N$9),CN$6-$D$4))&gt;=100*$E96,"×","△"),IF(OR(CN$8&lt;9/24,CN$8&gt;=17/24,CN$110="△"),"△","〇")))</f>
        <v>△</v>
      </c>
      <c r="CO96" s="29" t="str">
        <f ca="1">IF(OR(CO$9="×",CO$110="×"),"×",IF(SUMIFS(OFFSET(データ_研究棟施設!$M$5:$M$1048576,0,ROUND(CO$8*24,1)),データ_研究棟施設!$J$5:$J$1048576,OFFSET($G$9,ROW()-ROW($N$9),CO$6-$D$4))&gt;=50,IF(SUMIFS(OFFSET(データ_研究棟施設!$M$5:$M$1048576,0,ROUND(CO$8*24,1)),データ_研究棟施設!$J$5:$J$1048576,OFFSET($G$9,ROW()-ROW($N$9),CO$6-$D$4))&gt;=100*$E96,"×","△"),IF(OR(CO$8&lt;9/24,CO$8&gt;=17/24,CO$110="△"),"△","〇")))</f>
        <v>×</v>
      </c>
      <c r="CP96" s="29" t="str">
        <f ca="1">IF(OR(CP$9="×",CP$110="×"),"×",IF(SUMIFS(OFFSET(データ_研究棟施設!$M$5:$M$1048576,0,ROUND(CP$8*24,1)),データ_研究棟施設!$J$5:$J$1048576,OFFSET($G$9,ROW()-ROW($N$9),CP$6-$D$4))&gt;=50,IF(SUMIFS(OFFSET(データ_研究棟施設!$M$5:$M$1048576,0,ROUND(CP$8*24,1)),データ_研究棟施設!$J$5:$J$1048576,OFFSET($G$9,ROW()-ROW($N$9),CP$6-$D$4))&gt;=100*$E96,"×","△"),IF(OR(CP$8&lt;9/24,CP$8&gt;=17/24,CP$110="△"),"△","〇")))</f>
        <v>×</v>
      </c>
      <c r="CQ96" s="28" t="str">
        <f ca="1">IF(OR(CQ$9="×",CQ$110="×"),"×",IF(SUMIFS(OFFSET(データ_研究棟施設!$M$5:$M$1048576,0,ROUND(CQ$8*24,1)),データ_研究棟施設!$J$5:$J$1048576,OFFSET($G$9,ROW()-ROW($N$9),CQ$6-$D$4))&gt;=50,IF(SUMIFS(OFFSET(データ_研究棟施設!$M$5:$M$1048576,0,ROUND(CQ$8*24,1)),データ_研究棟施設!$J$5:$J$1048576,OFFSET($G$9,ROW()-ROW($N$9),CQ$6-$D$4))&gt;=100*$E96,"×","△"),IF(OR(CQ$8&lt;9/24,CQ$8&gt;=17/24,CQ$110="△"),"△","〇")))</f>
        <v>×</v>
      </c>
      <c r="CR96" s="29" t="str">
        <f ca="1">IF(OR(CR$9="×",CR$110="×"),"×",IF(SUMIFS(OFFSET(データ_研究棟施設!$M$5:$M$1048576,0,ROUND(CR$8*24,1)),データ_研究棟施設!$J$5:$J$1048576,OFFSET($G$9,ROW()-ROW($N$9),CR$6-$D$4))&gt;=50,IF(SUMIFS(OFFSET(データ_研究棟施設!$M$5:$M$1048576,0,ROUND(CR$8*24,1)),データ_研究棟施設!$J$5:$J$1048576,OFFSET($G$9,ROW()-ROW($N$9),CR$6-$D$4))&gt;=100*$E96,"×","△"),IF(OR(CR$8&lt;9/24,CR$8&gt;=17/24,CR$110="△"),"△","〇")))</f>
        <v>×</v>
      </c>
      <c r="CS96" s="29" t="str">
        <f ca="1">IF(OR(CS$9="×",CS$110="×"),"×",IF(SUMIFS(OFFSET(データ_研究棟施設!$M$5:$M$1048576,0,ROUND(CS$8*24,1)),データ_研究棟施設!$J$5:$J$1048576,OFFSET($G$9,ROW()-ROW($N$9),CS$6-$D$4))&gt;=50,IF(SUMIFS(OFFSET(データ_研究棟施設!$M$5:$M$1048576,0,ROUND(CS$8*24,1)),データ_研究棟施設!$J$5:$J$1048576,OFFSET($G$9,ROW()-ROW($N$9),CS$6-$D$4))&gt;=100*$E96,"×","△"),IF(OR(CS$8&lt;9/24,CS$8&gt;=17/24,CS$110="△"),"△","〇")))</f>
        <v>×</v>
      </c>
      <c r="CT96" s="30" t="str">
        <f ca="1">IF(OR(CT$9="×",CT$110="×"),"×",IF(SUMIFS(OFFSET(データ_研究棟施設!$M$5:$M$1048576,0,ROUND(CT$8*24,1)),データ_研究棟施設!$J$5:$J$1048576,OFFSET($G$9,ROW()-ROW($N$9),CT$6-$D$4))&gt;=50,IF(SUMIFS(OFFSET(データ_研究棟施設!$M$5:$M$1048576,0,ROUND(CT$8*24,1)),データ_研究棟施設!$J$5:$J$1048576,OFFSET($G$9,ROW()-ROW($N$9),CT$6-$D$4))&gt;=100*$E96,"×","△"),IF(OR(CT$8&lt;9/24,CT$8&gt;=17/24,CT$110="△"),"△","〇")))</f>
        <v>×</v>
      </c>
      <c r="CU96" s="29" t="str">
        <f ca="1">IF(OR(CU$9="×",CU$110="×"),"×",IF(SUMIFS(OFFSET(データ_研究棟施設!$M$5:$M$1048576,0,ROUND(CU$8*24,1)),データ_研究棟施設!$J$5:$J$1048576,OFFSET($G$9,ROW()-ROW($N$9),CU$6-$D$4))&gt;=50,IF(SUMIFS(OFFSET(データ_研究棟施設!$M$5:$M$1048576,0,ROUND(CU$8*24,1)),データ_研究棟施設!$J$5:$J$1048576,OFFSET($G$9,ROW()-ROW($N$9),CU$6-$D$4))&gt;=100*$E96,"×","△"),IF(OR(CU$8&lt;9/24,CU$8&gt;=17/24,CU$110="△"),"△","〇")))</f>
        <v>×</v>
      </c>
      <c r="CV96" s="29" t="str">
        <f ca="1">IF(OR(CV$9="×",CV$110="×"),"×",IF(SUMIFS(OFFSET(データ_研究棟施設!$M$5:$M$1048576,0,ROUND(CV$8*24,1)),データ_研究棟施設!$J$5:$J$1048576,OFFSET($G$9,ROW()-ROW($N$9),CV$6-$D$4))&gt;=50,IF(SUMIFS(OFFSET(データ_研究棟施設!$M$5:$M$1048576,0,ROUND(CV$8*24,1)),データ_研究棟施設!$J$5:$J$1048576,OFFSET($G$9,ROW()-ROW($N$9),CV$6-$D$4))&gt;=100*$E96,"×","△"),IF(OR(CV$8&lt;9/24,CV$8&gt;=17/24,CV$110="△"),"△","〇")))</f>
        <v>×</v>
      </c>
      <c r="CW96" s="29" t="str">
        <f ca="1">IF(OR(CW$9="×",CW$110="×"),"×",IF(SUMIFS(OFFSET(データ_研究棟施設!$M$5:$M$1048576,0,ROUND(CW$8*24,1)),データ_研究棟施設!$J$5:$J$1048576,OFFSET($G$9,ROW()-ROW($N$9),CW$6-$D$4))&gt;=50,IF(SUMIFS(OFFSET(データ_研究棟施設!$M$5:$M$1048576,0,ROUND(CW$8*24,1)),データ_研究棟施設!$J$5:$J$1048576,OFFSET($G$9,ROW()-ROW($N$9),CW$6-$D$4))&gt;=100*$E96,"×","△"),IF(OR(CW$8&lt;9/24,CW$8&gt;=17/24,CW$110="△"),"△","〇")))</f>
        <v>×</v>
      </c>
      <c r="CX96" s="29" t="str">
        <f ca="1">IF(OR(CX$9="×",CX$110="×"),"×",IF(SUMIFS(OFFSET(データ_研究棟施設!$M$5:$M$1048576,0,ROUND(CX$8*24,1)),データ_研究棟施設!$J$5:$J$1048576,OFFSET($G$9,ROW()-ROW($N$9),CX$6-$D$4))&gt;=50,IF(SUMIFS(OFFSET(データ_研究棟施設!$M$5:$M$1048576,0,ROUND(CX$8*24,1)),データ_研究棟施設!$J$5:$J$1048576,OFFSET($G$9,ROW()-ROW($N$9),CX$6-$D$4))&gt;=100*$E96,"×","△"),IF(OR(CX$8&lt;9/24,CX$8&gt;=17/24,CX$110="△"),"△","〇")))</f>
        <v>×</v>
      </c>
      <c r="CY96" s="28" t="str">
        <f ca="1">IF(OR(CY$9="×",CY$110="×"),"×",IF(SUMIFS(OFFSET(データ_研究棟施設!$M$5:$M$1048576,0,ROUND(CY$8*24,1)),データ_研究棟施設!$J$5:$J$1048576,OFFSET($G$9,ROW()-ROW($N$9),CY$6-$D$4))&gt;=50,IF(SUMIFS(OFFSET(データ_研究棟施設!$M$5:$M$1048576,0,ROUND(CY$8*24,1)),データ_研究棟施設!$J$5:$J$1048576,OFFSET($G$9,ROW()-ROW($N$9),CY$6-$D$4))&gt;=100*$E96,"×","△"),IF(OR(CY$8&lt;9/24,CY$8&gt;=17/24,CY$110="△"),"△","〇")))</f>
        <v>×</v>
      </c>
      <c r="CZ96" s="29" t="str">
        <f ca="1">IF(OR(CZ$9="×",CZ$110="×"),"×",IF(SUMIFS(OFFSET(データ_研究棟施設!$M$5:$M$1048576,0,ROUND(CZ$8*24,1)),データ_研究棟施設!$J$5:$J$1048576,OFFSET($G$9,ROW()-ROW($N$9),CZ$6-$D$4))&gt;=50,IF(SUMIFS(OFFSET(データ_研究棟施設!$M$5:$M$1048576,0,ROUND(CZ$8*24,1)),データ_研究棟施設!$J$5:$J$1048576,OFFSET($G$9,ROW()-ROW($N$9),CZ$6-$D$4))&gt;=100*$E96,"×","△"),IF(OR(CZ$8&lt;9/24,CZ$8&gt;=17/24,CZ$110="△"),"△","〇")))</f>
        <v>×</v>
      </c>
      <c r="DA96" s="29" t="str">
        <f ca="1">IF(OR(DA$9="×",DA$110="×"),"×",IF(SUMIFS(OFFSET(データ_研究棟施設!$M$5:$M$1048576,0,ROUND(DA$8*24,1)),データ_研究棟施設!$J$5:$J$1048576,OFFSET($G$9,ROW()-ROW($N$9),DA$6-$D$4))&gt;=50,IF(SUMIFS(OFFSET(データ_研究棟施設!$M$5:$M$1048576,0,ROUND(DA$8*24,1)),データ_研究棟施設!$J$5:$J$1048576,OFFSET($G$9,ROW()-ROW($N$9),DA$6-$D$4))&gt;=100*$E96,"×","△"),IF(OR(DA$8&lt;9/24,DA$8&gt;=17/24,DA$110="△"),"△","〇")))</f>
        <v>×</v>
      </c>
      <c r="DB96" s="30" t="str">
        <f ca="1">IF(OR(DB$9="×",DB$110="×"),"×",IF(SUMIFS(OFFSET(データ_研究棟施設!$M$5:$M$1048576,0,ROUND(DB$8*24,1)),データ_研究棟施設!$J$5:$J$1048576,OFFSET($G$9,ROW()-ROW($N$9),DB$6-$D$4))&gt;=50,IF(SUMIFS(OFFSET(データ_研究棟施設!$M$5:$M$1048576,0,ROUND(DB$8*24,1)),データ_研究棟施設!$J$5:$J$1048576,OFFSET($G$9,ROW()-ROW($N$9),DB$6-$D$4))&gt;=100*$E96,"×","△"),IF(OR(DB$8&lt;9/24,DB$8&gt;=17/24,DB$110="△"),"△","〇")))</f>
        <v>×</v>
      </c>
      <c r="DC96" s="29" t="str">
        <f ca="1">IF(OR(DC$9="×",DC$110="×"),"×",IF(SUMIFS(OFFSET(データ_研究棟施設!$M$5:$M$1048576,0,ROUND(DC$8*24,1)),データ_研究棟施設!$J$5:$J$1048576,OFFSET($G$9,ROW()-ROW($N$9),DC$6-$D$4))&gt;=50,IF(SUMIFS(OFFSET(データ_研究棟施設!$M$5:$M$1048576,0,ROUND(DC$8*24,1)),データ_研究棟施設!$J$5:$J$1048576,OFFSET($G$9,ROW()-ROW($N$9),DC$6-$D$4))&gt;=100*$E96,"×","△"),IF(OR(DC$8&lt;9/24,DC$8&gt;=17/24,DC$110="△"),"△","〇")))</f>
        <v>△</v>
      </c>
      <c r="DD96" s="29" t="str">
        <f ca="1">IF(OR(DD$9="×",DD$110="×"),"×",IF(SUMIFS(OFFSET(データ_研究棟施設!$M$5:$M$1048576,0,ROUND(DD$8*24,1)),データ_研究棟施設!$J$5:$J$1048576,OFFSET($G$9,ROW()-ROW($N$9),DD$6-$D$4))&gt;=50,IF(SUMIFS(OFFSET(データ_研究棟施設!$M$5:$M$1048576,0,ROUND(DD$8*24,1)),データ_研究棟施設!$J$5:$J$1048576,OFFSET($G$9,ROW()-ROW($N$9),DD$6-$D$4))&gt;=100*$E96,"×","△"),IF(OR(DD$8&lt;9/24,DD$8&gt;=17/24,DD$110="△"),"△","〇")))</f>
        <v>△</v>
      </c>
      <c r="DE96" s="37" t="str">
        <f ca="1">IF(OR(DE$9="×",DE$110="×"),"×",IF(SUMIFS(OFFSET(データ_研究棟施設!$M$5:$M$1048576,0,ROUND(DE$8*24,1)),データ_研究棟施設!$J$5:$J$1048576,OFFSET($G$9,ROW()-ROW($N$9),DE$6-$D$4))&gt;=50,IF(SUMIFS(OFFSET(データ_研究棟施設!$M$5:$M$1048576,0,ROUND(DE$8*24,1)),データ_研究棟施設!$J$5:$J$1048576,OFFSET($G$9,ROW()-ROW($N$9),DE$6-$D$4))&gt;=100*$E96,"×","△"),IF(OR(DE$8&lt;9/24,DE$8&gt;=17/24,DE$110="△"),"△","〇")))</f>
        <v>△</v>
      </c>
      <c r="DF96" s="36" t="str">
        <f ca="1">IF(OR(DF$9="×",DF$110="×"),"×",IF(SUMIFS(OFFSET(データ_研究棟施設!$M$5:$M$1048576,0,ROUND(DF$8*24,1)),データ_研究棟施設!$J$5:$J$1048576,OFFSET($G$9,ROW()-ROW($N$9),DF$6-$D$4))&gt;=50,IF(SUMIFS(OFFSET(データ_研究棟施設!$M$5:$M$1048576,0,ROUND(DF$8*24,1)),データ_研究棟施設!$J$5:$J$1048576,OFFSET($G$9,ROW()-ROW($N$9),DF$6-$D$4))&gt;=100*$E96,"×","△"),IF(OR(DF$8&lt;9/24,DF$8&gt;=17/24,DF$110="△"),"△","〇")))</f>
        <v>△</v>
      </c>
      <c r="DG96" s="29" t="str">
        <f ca="1">IF(OR(DG$9="×",DG$110="×"),"×",IF(SUMIFS(OFFSET(データ_研究棟施設!$M$5:$M$1048576,0,ROUND(DG$8*24,1)),データ_研究棟施設!$J$5:$J$1048576,OFFSET($G$9,ROW()-ROW($N$9),DG$6-$D$4))&gt;=50,IF(SUMIFS(OFFSET(データ_研究棟施設!$M$5:$M$1048576,0,ROUND(DG$8*24,1)),データ_研究棟施設!$J$5:$J$1048576,OFFSET($G$9,ROW()-ROW($N$9),DG$6-$D$4))&gt;=100*$E96,"×","△"),IF(OR(DG$8&lt;9/24,DG$8&gt;=17/24,DG$110="△"),"△","〇")))</f>
        <v>△</v>
      </c>
      <c r="DH96" s="29" t="str">
        <f ca="1">IF(OR(DH$9="×",DH$110="×"),"×",IF(SUMIFS(OFFSET(データ_研究棟施設!$M$5:$M$1048576,0,ROUND(DH$8*24,1)),データ_研究棟施設!$J$5:$J$1048576,OFFSET($G$9,ROW()-ROW($N$9),DH$6-$D$4))&gt;=50,IF(SUMIFS(OFFSET(データ_研究棟施設!$M$5:$M$1048576,0,ROUND(DH$8*24,1)),データ_研究棟施設!$J$5:$J$1048576,OFFSET($G$9,ROW()-ROW($N$9),DH$6-$D$4))&gt;=100*$E96,"×","△"),IF(OR(DH$8&lt;9/24,DH$8&gt;=17/24,DH$110="△"),"△","〇")))</f>
        <v>△</v>
      </c>
      <c r="DI96" s="29" t="str">
        <f ca="1">IF(OR(DI$9="×",DI$110="×"),"×",IF(SUMIFS(OFFSET(データ_研究棟施設!$M$5:$M$1048576,0,ROUND(DI$8*24,1)),データ_研究棟施設!$J$5:$J$1048576,OFFSET($G$9,ROW()-ROW($N$9),DI$6-$D$4))&gt;=50,IF(SUMIFS(OFFSET(データ_研究棟施設!$M$5:$M$1048576,0,ROUND(DI$8*24,1)),データ_研究棟施設!$J$5:$J$1048576,OFFSET($G$9,ROW()-ROW($N$9),DI$6-$D$4))&gt;=100*$E96,"×","△"),IF(OR(DI$8&lt;9/24,DI$8&gt;=17/24,DI$110="△"),"△","〇")))</f>
        <v>△</v>
      </c>
      <c r="DJ96" s="29" t="str">
        <f ca="1">IF(OR(DJ$9="×",DJ$110="×"),"×",IF(SUMIFS(OFFSET(データ_研究棟施設!$M$5:$M$1048576,0,ROUND(DJ$8*24,1)),データ_研究棟施設!$J$5:$J$1048576,OFFSET($G$9,ROW()-ROW($N$9),DJ$6-$D$4))&gt;=50,IF(SUMIFS(OFFSET(データ_研究棟施設!$M$5:$M$1048576,0,ROUND(DJ$8*24,1)),データ_研究棟施設!$J$5:$J$1048576,OFFSET($G$9,ROW()-ROW($N$9),DJ$6-$D$4))&gt;=100*$E96,"×","△"),IF(OR(DJ$8&lt;9/24,DJ$8&gt;=17/24,DJ$110="△"),"△","〇")))</f>
        <v>△</v>
      </c>
      <c r="DK96" s="29" t="str">
        <f ca="1">IF(OR(DK$9="×",DK$110="×"),"×",IF(SUMIFS(OFFSET(データ_研究棟施設!$M$5:$M$1048576,0,ROUND(DK$8*24,1)),データ_研究棟施設!$J$5:$J$1048576,OFFSET($G$9,ROW()-ROW($N$9),DK$6-$D$4))&gt;=50,IF(SUMIFS(OFFSET(データ_研究棟施設!$M$5:$M$1048576,0,ROUND(DK$8*24,1)),データ_研究棟施設!$J$5:$J$1048576,OFFSET($G$9,ROW()-ROW($N$9),DK$6-$D$4))&gt;=100*$E96,"×","△"),IF(OR(DK$8&lt;9/24,DK$8&gt;=17/24,DK$110="△"),"△","〇")))</f>
        <v>△</v>
      </c>
      <c r="DL96" s="29" t="str">
        <f ca="1">IF(OR(DL$9="×",DL$110="×"),"×",IF(SUMIFS(OFFSET(データ_研究棟施設!$M$5:$M$1048576,0,ROUND(DL$8*24,1)),データ_研究棟施設!$J$5:$J$1048576,OFFSET($G$9,ROW()-ROW($N$9),DL$6-$D$4))&gt;=50,IF(SUMIFS(OFFSET(データ_研究棟施設!$M$5:$M$1048576,0,ROUND(DL$8*24,1)),データ_研究棟施設!$J$5:$J$1048576,OFFSET($G$9,ROW()-ROW($N$9),DL$6-$D$4))&gt;=100*$E96,"×","△"),IF(OR(DL$8&lt;9/24,DL$8&gt;=17/24,DL$110="△"),"△","〇")))</f>
        <v>△</v>
      </c>
      <c r="DM96" s="29" t="str">
        <f ca="1">IF(OR(DM$9="×",DM$110="×"),"×",IF(SUMIFS(OFFSET(データ_研究棟施設!$M$5:$M$1048576,0,ROUND(DM$8*24,1)),データ_研究棟施設!$J$5:$J$1048576,OFFSET($G$9,ROW()-ROW($N$9),DM$6-$D$4))&gt;=50,IF(SUMIFS(OFFSET(データ_研究棟施設!$M$5:$M$1048576,0,ROUND(DM$8*24,1)),データ_研究棟施設!$J$5:$J$1048576,OFFSET($G$9,ROW()-ROW($N$9),DM$6-$D$4))&gt;=100*$E96,"×","△"),IF(OR(DM$8&lt;9/24,DM$8&gt;=17/24,DM$110="△"),"△","〇")))</f>
        <v>×</v>
      </c>
      <c r="DN96" s="29" t="str">
        <f ca="1">IF(OR(DN$9="×",DN$110="×"),"×",IF(SUMIFS(OFFSET(データ_研究棟施設!$M$5:$M$1048576,0,ROUND(DN$8*24,1)),データ_研究棟施設!$J$5:$J$1048576,OFFSET($G$9,ROW()-ROW($N$9),DN$6-$D$4))&gt;=50,IF(SUMIFS(OFFSET(データ_研究棟施設!$M$5:$M$1048576,0,ROUND(DN$8*24,1)),データ_研究棟施設!$J$5:$J$1048576,OFFSET($G$9,ROW()-ROW($N$9),DN$6-$D$4))&gt;=100*$E96,"×","△"),IF(OR(DN$8&lt;9/24,DN$8&gt;=17/24,DN$110="△"),"△","〇")))</f>
        <v>×</v>
      </c>
      <c r="DO96" s="28" t="str">
        <f ca="1">IF(OR(DO$9="×",DO$110="×"),"×",IF(SUMIFS(OFFSET(データ_研究棟施設!$M$5:$M$1048576,0,ROUND(DO$8*24,1)),データ_研究棟施設!$J$5:$J$1048576,OFFSET($G$9,ROW()-ROW($N$9),DO$6-$D$4))&gt;=50,IF(SUMIFS(OFFSET(データ_研究棟施設!$M$5:$M$1048576,0,ROUND(DO$8*24,1)),データ_研究棟施設!$J$5:$J$1048576,OFFSET($G$9,ROW()-ROW($N$9),DO$6-$D$4))&gt;=100*$E96,"×","△"),IF(OR(DO$8&lt;9/24,DO$8&gt;=17/24,DO$110="△"),"△","〇")))</f>
        <v>×</v>
      </c>
      <c r="DP96" s="29" t="str">
        <f ca="1">IF(OR(DP$9="×",DP$110="×"),"×",IF(SUMIFS(OFFSET(データ_研究棟施設!$M$5:$M$1048576,0,ROUND(DP$8*24,1)),データ_研究棟施設!$J$5:$J$1048576,OFFSET($G$9,ROW()-ROW($N$9),DP$6-$D$4))&gt;=50,IF(SUMIFS(OFFSET(データ_研究棟施設!$M$5:$M$1048576,0,ROUND(DP$8*24,1)),データ_研究棟施設!$J$5:$J$1048576,OFFSET($G$9,ROW()-ROW($N$9),DP$6-$D$4))&gt;=100*$E96,"×","△"),IF(OR(DP$8&lt;9/24,DP$8&gt;=17/24,DP$110="△"),"△","〇")))</f>
        <v>×</v>
      </c>
      <c r="DQ96" s="29" t="str">
        <f ca="1">IF(OR(DQ$9="×",DQ$110="×"),"×",IF(SUMIFS(OFFSET(データ_研究棟施設!$M$5:$M$1048576,0,ROUND(DQ$8*24,1)),データ_研究棟施設!$J$5:$J$1048576,OFFSET($G$9,ROW()-ROW($N$9),DQ$6-$D$4))&gt;=50,IF(SUMIFS(OFFSET(データ_研究棟施設!$M$5:$M$1048576,0,ROUND(DQ$8*24,1)),データ_研究棟施設!$J$5:$J$1048576,OFFSET($G$9,ROW()-ROW($N$9),DQ$6-$D$4))&gt;=100*$E96,"×","△"),IF(OR(DQ$8&lt;9/24,DQ$8&gt;=17/24,DQ$110="△"),"△","〇")))</f>
        <v>×</v>
      </c>
      <c r="DR96" s="30" t="str">
        <f ca="1">IF(OR(DR$9="×",DR$110="×"),"×",IF(SUMIFS(OFFSET(データ_研究棟施設!$M$5:$M$1048576,0,ROUND(DR$8*24,1)),データ_研究棟施設!$J$5:$J$1048576,OFFSET($G$9,ROW()-ROW($N$9),DR$6-$D$4))&gt;=50,IF(SUMIFS(OFFSET(データ_研究棟施設!$M$5:$M$1048576,0,ROUND(DR$8*24,1)),データ_研究棟施設!$J$5:$J$1048576,OFFSET($G$9,ROW()-ROW($N$9),DR$6-$D$4))&gt;=100*$E96,"×","△"),IF(OR(DR$8&lt;9/24,DR$8&gt;=17/24,DR$110="△"),"△","〇")))</f>
        <v>×</v>
      </c>
      <c r="DS96" s="29" t="str">
        <f ca="1">IF(OR(DS$9="×",DS$110="×"),"×",IF(SUMIFS(OFFSET(データ_研究棟施設!$M$5:$M$1048576,0,ROUND(DS$8*24,1)),データ_研究棟施設!$J$5:$J$1048576,OFFSET($G$9,ROW()-ROW($N$9),DS$6-$D$4))&gt;=50,IF(SUMIFS(OFFSET(データ_研究棟施設!$M$5:$M$1048576,0,ROUND(DS$8*24,1)),データ_研究棟施設!$J$5:$J$1048576,OFFSET($G$9,ROW()-ROW($N$9),DS$6-$D$4))&gt;=100*$E96,"×","△"),IF(OR(DS$8&lt;9/24,DS$8&gt;=17/24,DS$110="△"),"△","〇")))</f>
        <v>×</v>
      </c>
      <c r="DT96" s="29" t="str">
        <f ca="1">IF(OR(DT$9="×",DT$110="×"),"×",IF(SUMIFS(OFFSET(データ_研究棟施設!$M$5:$M$1048576,0,ROUND(DT$8*24,1)),データ_研究棟施設!$J$5:$J$1048576,OFFSET($G$9,ROW()-ROW($N$9),DT$6-$D$4))&gt;=50,IF(SUMIFS(OFFSET(データ_研究棟施設!$M$5:$M$1048576,0,ROUND(DT$8*24,1)),データ_研究棟施設!$J$5:$J$1048576,OFFSET($G$9,ROW()-ROW($N$9),DT$6-$D$4))&gt;=100*$E96,"×","△"),IF(OR(DT$8&lt;9/24,DT$8&gt;=17/24,DT$110="△"),"△","〇")))</f>
        <v>×</v>
      </c>
      <c r="DU96" s="29" t="str">
        <f ca="1">IF(OR(DU$9="×",DU$110="×"),"×",IF(SUMIFS(OFFSET(データ_研究棟施設!$M$5:$M$1048576,0,ROUND(DU$8*24,1)),データ_研究棟施設!$J$5:$J$1048576,OFFSET($G$9,ROW()-ROW($N$9),DU$6-$D$4))&gt;=50,IF(SUMIFS(OFFSET(データ_研究棟施設!$M$5:$M$1048576,0,ROUND(DU$8*24,1)),データ_研究棟施設!$J$5:$J$1048576,OFFSET($G$9,ROW()-ROW($N$9),DU$6-$D$4))&gt;=100*$E96,"×","△"),IF(OR(DU$8&lt;9/24,DU$8&gt;=17/24,DU$110="△"),"△","〇")))</f>
        <v>×</v>
      </c>
      <c r="DV96" s="29" t="str">
        <f ca="1">IF(OR(DV$9="×",DV$110="×"),"×",IF(SUMIFS(OFFSET(データ_研究棟施設!$M$5:$M$1048576,0,ROUND(DV$8*24,1)),データ_研究棟施設!$J$5:$J$1048576,OFFSET($G$9,ROW()-ROW($N$9),DV$6-$D$4))&gt;=50,IF(SUMIFS(OFFSET(データ_研究棟施設!$M$5:$M$1048576,0,ROUND(DV$8*24,1)),データ_研究棟施設!$J$5:$J$1048576,OFFSET($G$9,ROW()-ROW($N$9),DV$6-$D$4))&gt;=100*$E96,"×","△"),IF(OR(DV$8&lt;9/24,DV$8&gt;=17/24,DV$110="△"),"△","〇")))</f>
        <v>×</v>
      </c>
      <c r="DW96" s="28" t="str">
        <f ca="1">IF(OR(DW$9="×",DW$110="×"),"×",IF(SUMIFS(OFFSET(データ_研究棟施設!$M$5:$M$1048576,0,ROUND(DW$8*24,1)),データ_研究棟施設!$J$5:$J$1048576,OFFSET($G$9,ROW()-ROW($N$9),DW$6-$D$4))&gt;=50,IF(SUMIFS(OFFSET(データ_研究棟施設!$M$5:$M$1048576,0,ROUND(DW$8*24,1)),データ_研究棟施設!$J$5:$J$1048576,OFFSET($G$9,ROW()-ROW($N$9),DW$6-$D$4))&gt;=100*$E96,"×","△"),IF(OR(DW$8&lt;9/24,DW$8&gt;=17/24,DW$110="△"),"△","〇")))</f>
        <v>×</v>
      </c>
      <c r="DX96" s="29" t="str">
        <f ca="1">IF(OR(DX$9="×",DX$110="×"),"×",IF(SUMIFS(OFFSET(データ_研究棟施設!$M$5:$M$1048576,0,ROUND(DX$8*24,1)),データ_研究棟施設!$J$5:$J$1048576,OFFSET($G$9,ROW()-ROW($N$9),DX$6-$D$4))&gt;=50,IF(SUMIFS(OFFSET(データ_研究棟施設!$M$5:$M$1048576,0,ROUND(DX$8*24,1)),データ_研究棟施設!$J$5:$J$1048576,OFFSET($G$9,ROW()-ROW($N$9),DX$6-$D$4))&gt;=100*$E96,"×","△"),IF(OR(DX$8&lt;9/24,DX$8&gt;=17/24,DX$110="△"),"△","〇")))</f>
        <v>×</v>
      </c>
      <c r="DY96" s="29" t="str">
        <f ca="1">IF(OR(DY$9="×",DY$110="×"),"×",IF(SUMIFS(OFFSET(データ_研究棟施設!$M$5:$M$1048576,0,ROUND(DY$8*24,1)),データ_研究棟施設!$J$5:$J$1048576,OFFSET($G$9,ROW()-ROW($N$9),DY$6-$D$4))&gt;=50,IF(SUMIFS(OFFSET(データ_研究棟施設!$M$5:$M$1048576,0,ROUND(DY$8*24,1)),データ_研究棟施設!$J$5:$J$1048576,OFFSET($G$9,ROW()-ROW($N$9),DY$6-$D$4))&gt;=100*$E96,"×","△"),IF(OR(DY$8&lt;9/24,DY$8&gt;=17/24,DY$110="△"),"△","〇")))</f>
        <v>×</v>
      </c>
      <c r="DZ96" s="30" t="str">
        <f ca="1">IF(OR(DZ$9="×",DZ$110="×"),"×",IF(SUMIFS(OFFSET(データ_研究棟施設!$M$5:$M$1048576,0,ROUND(DZ$8*24,1)),データ_研究棟施設!$J$5:$J$1048576,OFFSET($G$9,ROW()-ROW($N$9),DZ$6-$D$4))&gt;=50,IF(SUMIFS(OFFSET(データ_研究棟施設!$M$5:$M$1048576,0,ROUND(DZ$8*24,1)),データ_研究棟施設!$J$5:$J$1048576,OFFSET($G$9,ROW()-ROW($N$9),DZ$6-$D$4))&gt;=100*$E96,"×","△"),IF(OR(DZ$8&lt;9/24,DZ$8&gt;=17/24,DZ$110="△"),"△","〇")))</f>
        <v>×</v>
      </c>
      <c r="EA96" s="29" t="str">
        <f ca="1">IF(OR(EA$9="×",EA$110="×"),"×",IF(SUMIFS(OFFSET(データ_研究棟施設!$M$5:$M$1048576,0,ROUND(EA$8*24,1)),データ_研究棟施設!$J$5:$J$1048576,OFFSET($G$9,ROW()-ROW($N$9),EA$6-$D$4))&gt;=50,IF(SUMIFS(OFFSET(データ_研究棟施設!$M$5:$M$1048576,0,ROUND(EA$8*24,1)),データ_研究棟施設!$J$5:$J$1048576,OFFSET($G$9,ROW()-ROW($N$9),EA$6-$D$4))&gt;=100*$E96,"×","△"),IF(OR(EA$8&lt;9/24,EA$8&gt;=17/24,EA$110="△"),"△","〇")))</f>
        <v>△</v>
      </c>
      <c r="EB96" s="29" t="str">
        <f ca="1">IF(OR(EB$9="×",EB$110="×"),"×",IF(SUMIFS(OFFSET(データ_研究棟施設!$M$5:$M$1048576,0,ROUND(EB$8*24,1)),データ_研究棟施設!$J$5:$J$1048576,OFFSET($G$9,ROW()-ROW($N$9),EB$6-$D$4))&gt;=50,IF(SUMIFS(OFFSET(データ_研究棟施設!$M$5:$M$1048576,0,ROUND(EB$8*24,1)),データ_研究棟施設!$J$5:$J$1048576,OFFSET($G$9,ROW()-ROW($N$9),EB$6-$D$4))&gt;=100*$E96,"×","△"),IF(OR(EB$8&lt;9/24,EB$8&gt;=17/24,EB$110="△"),"△","〇")))</f>
        <v>△</v>
      </c>
      <c r="EC96" s="37" t="str">
        <f ca="1">IF(OR(EC$9="×",EC$110="×"),"×",IF(SUMIFS(OFFSET(データ_研究棟施設!$M$5:$M$1048576,0,ROUND(EC$8*24,1)),データ_研究棟施設!$J$5:$J$1048576,OFFSET($G$9,ROW()-ROW($N$9),EC$6-$D$4))&gt;=50,IF(SUMIFS(OFFSET(データ_研究棟施設!$M$5:$M$1048576,0,ROUND(EC$8*24,1)),データ_研究棟施設!$J$5:$J$1048576,OFFSET($G$9,ROW()-ROW($N$9),EC$6-$D$4))&gt;=100*$E96,"×","△"),IF(OR(EC$8&lt;9/24,EC$8&gt;=17/24,EC$110="△"),"△","〇")))</f>
        <v>△</v>
      </c>
      <c r="ED96" s="36" t="str">
        <f ca="1">IF(OR(ED$9="×",ED$110="×"),"×",IF(SUMIFS(OFFSET(データ_研究棟施設!$M$5:$M$1048576,0,ROUND(ED$8*24,1)),データ_研究棟施設!$J$5:$J$1048576,OFFSET($G$9,ROW()-ROW($N$9),ED$6-$D$4))&gt;=50,IF(SUMIFS(OFFSET(データ_研究棟施設!$M$5:$M$1048576,0,ROUND(ED$8*24,1)),データ_研究棟施設!$J$5:$J$1048576,OFFSET($G$9,ROW()-ROW($N$9),ED$6-$D$4))&gt;=100*$E96,"×","△"),IF(OR(ED$8&lt;9/24,ED$8&gt;=17/24,ED$110="△"),"△","〇")))</f>
        <v>×</v>
      </c>
      <c r="EE96" s="29" t="str">
        <f ca="1">IF(OR(EE$9="×",EE$110="×"),"×",IF(SUMIFS(OFFSET(データ_研究棟施設!$M$5:$M$1048576,0,ROUND(EE$8*24,1)),データ_研究棟施設!$J$5:$J$1048576,OFFSET($G$9,ROW()-ROW($N$9),EE$6-$D$4))&gt;=50,IF(SUMIFS(OFFSET(データ_研究棟施設!$M$5:$M$1048576,0,ROUND(EE$8*24,1)),データ_研究棟施設!$J$5:$J$1048576,OFFSET($G$9,ROW()-ROW($N$9),EE$6-$D$4))&gt;=100*$E96,"×","△"),IF(OR(EE$8&lt;9/24,EE$8&gt;=17/24,EE$110="△"),"△","〇")))</f>
        <v>×</v>
      </c>
      <c r="EF96" s="29" t="str">
        <f ca="1">IF(OR(EF$9="×",EF$110="×"),"×",IF(SUMIFS(OFFSET(データ_研究棟施設!$M$5:$M$1048576,0,ROUND(EF$8*24,1)),データ_研究棟施設!$J$5:$J$1048576,OFFSET($G$9,ROW()-ROW($N$9),EF$6-$D$4))&gt;=50,IF(SUMIFS(OFFSET(データ_研究棟施設!$M$5:$M$1048576,0,ROUND(EF$8*24,1)),データ_研究棟施設!$J$5:$J$1048576,OFFSET($G$9,ROW()-ROW($N$9),EF$6-$D$4))&gt;=100*$E96,"×","△"),IF(OR(EF$8&lt;9/24,EF$8&gt;=17/24,EF$110="△"),"△","〇")))</f>
        <v>×</v>
      </c>
      <c r="EG96" s="29" t="str">
        <f ca="1">IF(OR(EG$9="×",EG$110="×"),"×",IF(SUMIFS(OFFSET(データ_研究棟施設!$M$5:$M$1048576,0,ROUND(EG$8*24,1)),データ_研究棟施設!$J$5:$J$1048576,OFFSET($G$9,ROW()-ROW($N$9),EG$6-$D$4))&gt;=50,IF(SUMIFS(OFFSET(データ_研究棟施設!$M$5:$M$1048576,0,ROUND(EG$8*24,1)),データ_研究棟施設!$J$5:$J$1048576,OFFSET($G$9,ROW()-ROW($N$9),EG$6-$D$4))&gt;=100*$E96,"×","△"),IF(OR(EG$8&lt;9/24,EG$8&gt;=17/24,EG$110="△"),"△","〇")))</f>
        <v>×</v>
      </c>
      <c r="EH96" s="29" t="str">
        <f ca="1">IF(OR(EH$9="×",EH$110="×"),"×",IF(SUMIFS(OFFSET(データ_研究棟施設!$M$5:$M$1048576,0,ROUND(EH$8*24,1)),データ_研究棟施設!$J$5:$J$1048576,OFFSET($G$9,ROW()-ROW($N$9),EH$6-$D$4))&gt;=50,IF(SUMIFS(OFFSET(データ_研究棟施設!$M$5:$M$1048576,0,ROUND(EH$8*24,1)),データ_研究棟施設!$J$5:$J$1048576,OFFSET($G$9,ROW()-ROW($N$9),EH$6-$D$4))&gt;=100*$E96,"×","△"),IF(OR(EH$8&lt;9/24,EH$8&gt;=17/24,EH$110="△"),"△","〇")))</f>
        <v>×</v>
      </c>
      <c r="EI96" s="29" t="str">
        <f ca="1">IF(OR(EI$9="×",EI$110="×"),"×",IF(SUMIFS(OFFSET(データ_研究棟施設!$M$5:$M$1048576,0,ROUND(EI$8*24,1)),データ_研究棟施設!$J$5:$J$1048576,OFFSET($G$9,ROW()-ROW($N$9),EI$6-$D$4))&gt;=50,IF(SUMIFS(OFFSET(データ_研究棟施設!$M$5:$M$1048576,0,ROUND(EI$8*24,1)),データ_研究棟施設!$J$5:$J$1048576,OFFSET($G$9,ROW()-ROW($N$9),EI$6-$D$4))&gt;=100*$E96,"×","△"),IF(OR(EI$8&lt;9/24,EI$8&gt;=17/24,EI$110="△"),"△","〇")))</f>
        <v>×</v>
      </c>
      <c r="EJ96" s="29" t="str">
        <f ca="1">IF(OR(EJ$9="×",EJ$110="×"),"×",IF(SUMIFS(OFFSET(データ_研究棟施設!$M$5:$M$1048576,0,ROUND(EJ$8*24,1)),データ_研究棟施設!$J$5:$J$1048576,OFFSET($G$9,ROW()-ROW($N$9),EJ$6-$D$4))&gt;=50,IF(SUMIFS(OFFSET(データ_研究棟施設!$M$5:$M$1048576,0,ROUND(EJ$8*24,1)),データ_研究棟施設!$J$5:$J$1048576,OFFSET($G$9,ROW()-ROW($N$9),EJ$6-$D$4))&gt;=100*$E96,"×","△"),IF(OR(EJ$8&lt;9/24,EJ$8&gt;=17/24,EJ$110="△"),"△","〇")))</f>
        <v>×</v>
      </c>
      <c r="EK96" s="29" t="str">
        <f ca="1">IF(OR(EK$9="×",EK$110="×"),"×",IF(SUMIFS(OFFSET(データ_研究棟施設!$M$5:$M$1048576,0,ROUND(EK$8*24,1)),データ_研究棟施設!$J$5:$J$1048576,OFFSET($G$9,ROW()-ROW($N$9),EK$6-$D$4))&gt;=50,IF(SUMIFS(OFFSET(データ_研究棟施設!$M$5:$M$1048576,0,ROUND(EK$8*24,1)),データ_研究棟施設!$J$5:$J$1048576,OFFSET($G$9,ROW()-ROW($N$9),EK$6-$D$4))&gt;=100*$E96,"×","△"),IF(OR(EK$8&lt;9/24,EK$8&gt;=17/24,EK$110="△"),"△","〇")))</f>
        <v>×</v>
      </c>
      <c r="EL96" s="29" t="str">
        <f ca="1">IF(OR(EL$9="×",EL$110="×"),"×",IF(SUMIFS(OFFSET(データ_研究棟施設!$M$5:$M$1048576,0,ROUND(EL$8*24,1)),データ_研究棟施設!$J$5:$J$1048576,OFFSET($G$9,ROW()-ROW($N$9),EL$6-$D$4))&gt;=50,IF(SUMIFS(OFFSET(データ_研究棟施設!$M$5:$M$1048576,0,ROUND(EL$8*24,1)),データ_研究棟施設!$J$5:$J$1048576,OFFSET($G$9,ROW()-ROW($N$9),EL$6-$D$4))&gt;=100*$E96,"×","△"),IF(OR(EL$8&lt;9/24,EL$8&gt;=17/24,EL$110="△"),"△","〇")))</f>
        <v>×</v>
      </c>
      <c r="EM96" s="28" t="str">
        <f ca="1">IF(OR(EM$9="×",EM$110="×"),"×",IF(SUMIFS(OFFSET(データ_研究棟施設!$M$5:$M$1048576,0,ROUND(EM$8*24,1)),データ_研究棟施設!$J$5:$J$1048576,OFFSET($G$9,ROW()-ROW($N$9),EM$6-$D$4))&gt;=50,IF(SUMIFS(OFFSET(データ_研究棟施設!$M$5:$M$1048576,0,ROUND(EM$8*24,1)),データ_研究棟施設!$J$5:$J$1048576,OFFSET($G$9,ROW()-ROW($N$9),EM$6-$D$4))&gt;=100*$E96,"×","△"),IF(OR(EM$8&lt;9/24,EM$8&gt;=17/24,EM$110="△"),"△","〇")))</f>
        <v>×</v>
      </c>
      <c r="EN96" s="29" t="str">
        <f ca="1">IF(OR(EN$9="×",EN$110="×"),"×",IF(SUMIFS(OFFSET(データ_研究棟施設!$M$5:$M$1048576,0,ROUND(EN$8*24,1)),データ_研究棟施設!$J$5:$J$1048576,OFFSET($G$9,ROW()-ROW($N$9),EN$6-$D$4))&gt;=50,IF(SUMIFS(OFFSET(データ_研究棟施設!$M$5:$M$1048576,0,ROUND(EN$8*24,1)),データ_研究棟施設!$J$5:$J$1048576,OFFSET($G$9,ROW()-ROW($N$9),EN$6-$D$4))&gt;=100*$E96,"×","△"),IF(OR(EN$8&lt;9/24,EN$8&gt;=17/24,EN$110="△"),"△","〇")))</f>
        <v>×</v>
      </c>
      <c r="EO96" s="29" t="str">
        <f ca="1">IF(OR(EO$9="×",EO$110="×"),"×",IF(SUMIFS(OFFSET(データ_研究棟施設!$M$5:$M$1048576,0,ROUND(EO$8*24,1)),データ_研究棟施設!$J$5:$J$1048576,OFFSET($G$9,ROW()-ROW($N$9),EO$6-$D$4))&gt;=50,IF(SUMIFS(OFFSET(データ_研究棟施設!$M$5:$M$1048576,0,ROUND(EO$8*24,1)),データ_研究棟施設!$J$5:$J$1048576,OFFSET($G$9,ROW()-ROW($N$9),EO$6-$D$4))&gt;=100*$E96,"×","△"),IF(OR(EO$8&lt;9/24,EO$8&gt;=17/24,EO$110="△"),"△","〇")))</f>
        <v>×</v>
      </c>
      <c r="EP96" s="30" t="str">
        <f ca="1">IF(OR(EP$9="×",EP$110="×"),"×",IF(SUMIFS(OFFSET(データ_研究棟施設!$M$5:$M$1048576,0,ROUND(EP$8*24,1)),データ_研究棟施設!$J$5:$J$1048576,OFFSET($G$9,ROW()-ROW($N$9),EP$6-$D$4))&gt;=50,IF(SUMIFS(OFFSET(データ_研究棟施設!$M$5:$M$1048576,0,ROUND(EP$8*24,1)),データ_研究棟施設!$J$5:$J$1048576,OFFSET($G$9,ROW()-ROW($N$9),EP$6-$D$4))&gt;=100*$E96,"×","△"),IF(OR(EP$8&lt;9/24,EP$8&gt;=17/24,EP$110="△"),"△","〇")))</f>
        <v>×</v>
      </c>
      <c r="EQ96" s="29" t="str">
        <f ca="1">IF(OR(EQ$9="×",EQ$110="×"),"×",IF(SUMIFS(OFFSET(データ_研究棟施設!$M$5:$M$1048576,0,ROUND(EQ$8*24,1)),データ_研究棟施設!$J$5:$J$1048576,OFFSET($G$9,ROW()-ROW($N$9),EQ$6-$D$4))&gt;=50,IF(SUMIFS(OFFSET(データ_研究棟施設!$M$5:$M$1048576,0,ROUND(EQ$8*24,1)),データ_研究棟施設!$J$5:$J$1048576,OFFSET($G$9,ROW()-ROW($N$9),EQ$6-$D$4))&gt;=100*$E96,"×","△"),IF(OR(EQ$8&lt;9/24,EQ$8&gt;=17/24,EQ$110="△"),"△","〇")))</f>
        <v>×</v>
      </c>
      <c r="ER96" s="29" t="str">
        <f ca="1">IF(OR(ER$9="×",ER$110="×"),"×",IF(SUMIFS(OFFSET(データ_研究棟施設!$M$5:$M$1048576,0,ROUND(ER$8*24,1)),データ_研究棟施設!$J$5:$J$1048576,OFFSET($G$9,ROW()-ROW($N$9),ER$6-$D$4))&gt;=50,IF(SUMIFS(OFFSET(データ_研究棟施設!$M$5:$M$1048576,0,ROUND(ER$8*24,1)),データ_研究棟施設!$J$5:$J$1048576,OFFSET($G$9,ROW()-ROW($N$9),ER$6-$D$4))&gt;=100*$E96,"×","△"),IF(OR(ER$8&lt;9/24,ER$8&gt;=17/24,ER$110="△"),"△","〇")))</f>
        <v>×</v>
      </c>
      <c r="ES96" s="29" t="str">
        <f ca="1">IF(OR(ES$9="×",ES$110="×"),"×",IF(SUMIFS(OFFSET(データ_研究棟施設!$M$5:$M$1048576,0,ROUND(ES$8*24,1)),データ_研究棟施設!$J$5:$J$1048576,OFFSET($G$9,ROW()-ROW($N$9),ES$6-$D$4))&gt;=50,IF(SUMIFS(OFFSET(データ_研究棟施設!$M$5:$M$1048576,0,ROUND(ES$8*24,1)),データ_研究棟施設!$J$5:$J$1048576,OFFSET($G$9,ROW()-ROW($N$9),ES$6-$D$4))&gt;=100*$E96,"×","△"),IF(OR(ES$8&lt;9/24,ES$8&gt;=17/24,ES$110="△"),"△","〇")))</f>
        <v>×</v>
      </c>
      <c r="ET96" s="29" t="str">
        <f ca="1">IF(OR(ET$9="×",ET$110="×"),"×",IF(SUMIFS(OFFSET(データ_研究棟施設!$M$5:$M$1048576,0,ROUND(ET$8*24,1)),データ_研究棟施設!$J$5:$J$1048576,OFFSET($G$9,ROW()-ROW($N$9),ET$6-$D$4))&gt;=50,IF(SUMIFS(OFFSET(データ_研究棟施設!$M$5:$M$1048576,0,ROUND(ET$8*24,1)),データ_研究棟施設!$J$5:$J$1048576,OFFSET($G$9,ROW()-ROW($N$9),ET$6-$D$4))&gt;=100*$E96,"×","△"),IF(OR(ET$8&lt;9/24,ET$8&gt;=17/24,ET$110="△"),"△","〇")))</f>
        <v>×</v>
      </c>
      <c r="EU96" s="28" t="str">
        <f ca="1">IF(OR(EU$9="×",EU$110="×"),"×",IF(SUMIFS(OFFSET(データ_研究棟施設!$M$5:$M$1048576,0,ROUND(EU$8*24,1)),データ_研究棟施設!$J$5:$J$1048576,OFFSET($G$9,ROW()-ROW($N$9),EU$6-$D$4))&gt;=50,IF(SUMIFS(OFFSET(データ_研究棟施設!$M$5:$M$1048576,0,ROUND(EU$8*24,1)),データ_研究棟施設!$J$5:$J$1048576,OFFSET($G$9,ROW()-ROW($N$9),EU$6-$D$4))&gt;=100*$E96,"×","△"),IF(OR(EU$8&lt;9/24,EU$8&gt;=17/24,EU$110="△"),"△","〇")))</f>
        <v>×</v>
      </c>
      <c r="EV96" s="29" t="str">
        <f ca="1">IF(OR(EV$9="×",EV$110="×"),"×",IF(SUMIFS(OFFSET(データ_研究棟施設!$M$5:$M$1048576,0,ROUND(EV$8*24,1)),データ_研究棟施設!$J$5:$J$1048576,OFFSET($G$9,ROW()-ROW($N$9),EV$6-$D$4))&gt;=50,IF(SUMIFS(OFFSET(データ_研究棟施設!$M$5:$M$1048576,0,ROUND(EV$8*24,1)),データ_研究棟施設!$J$5:$J$1048576,OFFSET($G$9,ROW()-ROW($N$9),EV$6-$D$4))&gt;=100*$E96,"×","△"),IF(OR(EV$8&lt;9/24,EV$8&gt;=17/24,EV$110="△"),"△","〇")))</f>
        <v>×</v>
      </c>
      <c r="EW96" s="29" t="str">
        <f ca="1">IF(OR(EW$9="×",EW$110="×"),"×",IF(SUMIFS(OFFSET(データ_研究棟施設!$M$5:$M$1048576,0,ROUND(EW$8*24,1)),データ_研究棟施設!$J$5:$J$1048576,OFFSET($G$9,ROW()-ROW($N$9),EW$6-$D$4))&gt;=50,IF(SUMIFS(OFFSET(データ_研究棟施設!$M$5:$M$1048576,0,ROUND(EW$8*24,1)),データ_研究棟施設!$J$5:$J$1048576,OFFSET($G$9,ROW()-ROW($N$9),EW$6-$D$4))&gt;=100*$E96,"×","△"),IF(OR(EW$8&lt;9/24,EW$8&gt;=17/24,EW$110="△"),"△","〇")))</f>
        <v>×</v>
      </c>
      <c r="EX96" s="30" t="str">
        <f ca="1">IF(OR(EX$9="×",EX$110="×"),"×",IF(SUMIFS(OFFSET(データ_研究棟施設!$M$5:$M$1048576,0,ROUND(EX$8*24,1)),データ_研究棟施設!$J$5:$J$1048576,OFFSET($G$9,ROW()-ROW($N$9),EX$6-$D$4))&gt;=50,IF(SUMIFS(OFFSET(データ_研究棟施設!$M$5:$M$1048576,0,ROUND(EX$8*24,1)),データ_研究棟施設!$J$5:$J$1048576,OFFSET($G$9,ROW()-ROW($N$9),EX$6-$D$4))&gt;=100*$E96,"×","△"),IF(OR(EX$8&lt;9/24,EX$8&gt;=17/24,EX$110="△"),"△","〇")))</f>
        <v>×</v>
      </c>
      <c r="EY96" s="29" t="str">
        <f ca="1">IF(OR(EY$9="×",EY$110="×"),"×",IF(SUMIFS(OFFSET(データ_研究棟施設!$M$5:$M$1048576,0,ROUND(EY$8*24,1)),データ_研究棟施設!$J$5:$J$1048576,OFFSET($G$9,ROW()-ROW($N$9),EY$6-$D$4))&gt;=50,IF(SUMIFS(OFFSET(データ_研究棟施設!$M$5:$M$1048576,0,ROUND(EY$8*24,1)),データ_研究棟施設!$J$5:$J$1048576,OFFSET($G$9,ROW()-ROW($N$9),EY$6-$D$4))&gt;=100*$E96,"×","△"),IF(OR(EY$8&lt;9/24,EY$8&gt;=17/24,EY$110="△"),"△","〇")))</f>
        <v>×</v>
      </c>
      <c r="EZ96" s="29" t="str">
        <f ca="1">IF(OR(EZ$9="×",EZ$110="×"),"×",IF(SUMIFS(OFFSET(データ_研究棟施設!$M$5:$M$1048576,0,ROUND(EZ$8*24,1)),データ_研究棟施設!$J$5:$J$1048576,OFFSET($G$9,ROW()-ROW($N$9),EZ$6-$D$4))&gt;=50,IF(SUMIFS(OFFSET(データ_研究棟施設!$M$5:$M$1048576,0,ROUND(EZ$8*24,1)),データ_研究棟施設!$J$5:$J$1048576,OFFSET($G$9,ROW()-ROW($N$9),EZ$6-$D$4))&gt;=100*$E96,"×","△"),IF(OR(EZ$8&lt;9/24,EZ$8&gt;=17/24,EZ$110="△"),"△","〇")))</f>
        <v>×</v>
      </c>
      <c r="FA96" s="37" t="str">
        <f ca="1">IF(OR(FA$9="×",FA$110="×"),"×",IF(SUMIFS(OFFSET(データ_研究棟施設!$M$5:$M$1048576,0,ROUND(FA$8*24,1)),データ_研究棟施設!$J$5:$J$1048576,OFFSET($G$9,ROW()-ROW($N$9),FA$6-$D$4))&gt;=50,IF(SUMIFS(OFFSET(データ_研究棟施設!$M$5:$M$1048576,0,ROUND(FA$8*24,1)),データ_研究棟施設!$J$5:$J$1048576,OFFSET($G$9,ROW()-ROW($N$9),FA$6-$D$4))&gt;=100*$E96,"×","△"),IF(OR(FA$8&lt;9/24,FA$8&gt;=17/24,FA$110="△"),"△","〇")))</f>
        <v>×</v>
      </c>
      <c r="FB96" s="36" t="str">
        <f ca="1">IF(OR(FB$9="×",FB$110="×"),"×",IF(SUMIFS(OFFSET(データ_研究棟施設!$M$5:$M$1048576,0,ROUND(FB$8*24,1)),データ_研究棟施設!$J$5:$J$1048576,OFFSET($G$9,ROW()-ROW($N$9),FB$6-$D$4))&gt;=50,IF(SUMIFS(OFFSET(データ_研究棟施設!$M$5:$M$1048576,0,ROUND(FB$8*24,1)),データ_研究棟施設!$J$5:$J$1048576,OFFSET($G$9,ROW()-ROW($N$9),FB$6-$D$4))&gt;=100*$E96,"×","△"),IF(OR(FB$8&lt;9/24,FB$8&gt;=17/24,FB$110="△"),"△","〇")))</f>
        <v>×</v>
      </c>
      <c r="FC96" s="29" t="str">
        <f ca="1">IF(OR(FC$9="×",FC$110="×"),"×",IF(SUMIFS(OFFSET(データ_研究棟施設!$M$5:$M$1048576,0,ROUND(FC$8*24,1)),データ_研究棟施設!$J$5:$J$1048576,OFFSET($G$9,ROW()-ROW($N$9),FC$6-$D$4))&gt;=50,IF(SUMIFS(OFFSET(データ_研究棟施設!$M$5:$M$1048576,0,ROUND(FC$8*24,1)),データ_研究棟施設!$J$5:$J$1048576,OFFSET($G$9,ROW()-ROW($N$9),FC$6-$D$4))&gt;=100*$E96,"×","△"),IF(OR(FC$8&lt;9/24,FC$8&gt;=17/24,FC$110="△"),"△","〇")))</f>
        <v>×</v>
      </c>
      <c r="FD96" s="29" t="str">
        <f ca="1">IF(OR(FD$9="×",FD$110="×"),"×",IF(SUMIFS(OFFSET(データ_研究棟施設!$M$5:$M$1048576,0,ROUND(FD$8*24,1)),データ_研究棟施設!$J$5:$J$1048576,OFFSET($G$9,ROW()-ROW($N$9),FD$6-$D$4))&gt;=50,IF(SUMIFS(OFFSET(データ_研究棟施設!$M$5:$M$1048576,0,ROUND(FD$8*24,1)),データ_研究棟施設!$J$5:$J$1048576,OFFSET($G$9,ROW()-ROW($N$9),FD$6-$D$4))&gt;=100*$E96,"×","△"),IF(OR(FD$8&lt;9/24,FD$8&gt;=17/24,FD$110="△"),"△","〇")))</f>
        <v>×</v>
      </c>
      <c r="FE96" s="29" t="str">
        <f ca="1">IF(OR(FE$9="×",FE$110="×"),"×",IF(SUMIFS(OFFSET(データ_研究棟施設!$M$5:$M$1048576,0,ROUND(FE$8*24,1)),データ_研究棟施設!$J$5:$J$1048576,OFFSET($G$9,ROW()-ROW($N$9),FE$6-$D$4))&gt;=50,IF(SUMIFS(OFFSET(データ_研究棟施設!$M$5:$M$1048576,0,ROUND(FE$8*24,1)),データ_研究棟施設!$J$5:$J$1048576,OFFSET($G$9,ROW()-ROW($N$9),FE$6-$D$4))&gt;=100*$E96,"×","△"),IF(OR(FE$8&lt;9/24,FE$8&gt;=17/24,FE$110="△"),"△","〇")))</f>
        <v>×</v>
      </c>
      <c r="FF96" s="29" t="str">
        <f ca="1">IF(OR(FF$9="×",FF$110="×"),"×",IF(SUMIFS(OFFSET(データ_研究棟施設!$M$5:$M$1048576,0,ROUND(FF$8*24,1)),データ_研究棟施設!$J$5:$J$1048576,OFFSET($G$9,ROW()-ROW($N$9),FF$6-$D$4))&gt;=50,IF(SUMIFS(OFFSET(データ_研究棟施設!$M$5:$M$1048576,0,ROUND(FF$8*24,1)),データ_研究棟施設!$J$5:$J$1048576,OFFSET($G$9,ROW()-ROW($N$9),FF$6-$D$4))&gt;=100*$E96,"×","△"),IF(OR(FF$8&lt;9/24,FF$8&gt;=17/24,FF$110="△"),"△","〇")))</f>
        <v>×</v>
      </c>
      <c r="FG96" s="29" t="str">
        <f ca="1">IF(OR(FG$9="×",FG$110="×"),"×",IF(SUMIFS(OFFSET(データ_研究棟施設!$M$5:$M$1048576,0,ROUND(FG$8*24,1)),データ_研究棟施設!$J$5:$J$1048576,OFFSET($G$9,ROW()-ROW($N$9),FG$6-$D$4))&gt;=50,IF(SUMIFS(OFFSET(データ_研究棟施設!$M$5:$M$1048576,0,ROUND(FG$8*24,1)),データ_研究棟施設!$J$5:$J$1048576,OFFSET($G$9,ROW()-ROW($N$9),FG$6-$D$4))&gt;=100*$E96,"×","△"),IF(OR(FG$8&lt;9/24,FG$8&gt;=17/24,FG$110="△"),"△","〇")))</f>
        <v>×</v>
      </c>
      <c r="FH96" s="29" t="str">
        <f ca="1">IF(OR(FH$9="×",FH$110="×"),"×",IF(SUMIFS(OFFSET(データ_研究棟施設!$M$5:$M$1048576,0,ROUND(FH$8*24,1)),データ_研究棟施設!$J$5:$J$1048576,OFFSET($G$9,ROW()-ROW($N$9),FH$6-$D$4))&gt;=50,IF(SUMIFS(OFFSET(データ_研究棟施設!$M$5:$M$1048576,0,ROUND(FH$8*24,1)),データ_研究棟施設!$J$5:$J$1048576,OFFSET($G$9,ROW()-ROW($N$9),FH$6-$D$4))&gt;=100*$E96,"×","△"),IF(OR(FH$8&lt;9/24,FH$8&gt;=17/24,FH$110="△"),"△","〇")))</f>
        <v>×</v>
      </c>
      <c r="FI96" s="29" t="str">
        <f ca="1">IF(OR(FI$9="×",FI$110="×"),"×",IF(SUMIFS(OFFSET(データ_研究棟施設!$M$5:$M$1048576,0,ROUND(FI$8*24,1)),データ_研究棟施設!$J$5:$J$1048576,OFFSET($G$9,ROW()-ROW($N$9),FI$6-$D$4))&gt;=50,IF(SUMIFS(OFFSET(データ_研究棟施設!$M$5:$M$1048576,0,ROUND(FI$8*24,1)),データ_研究棟施設!$J$5:$J$1048576,OFFSET($G$9,ROW()-ROW($N$9),FI$6-$D$4))&gt;=100*$E96,"×","△"),IF(OR(FI$8&lt;9/24,FI$8&gt;=17/24,FI$110="△"),"△","〇")))</f>
        <v>×</v>
      </c>
      <c r="FJ96" s="29" t="str">
        <f ca="1">IF(OR(FJ$9="×",FJ$110="×"),"×",IF(SUMIFS(OFFSET(データ_研究棟施設!$M$5:$M$1048576,0,ROUND(FJ$8*24,1)),データ_研究棟施設!$J$5:$J$1048576,OFFSET($G$9,ROW()-ROW($N$9),FJ$6-$D$4))&gt;=50,IF(SUMIFS(OFFSET(データ_研究棟施設!$M$5:$M$1048576,0,ROUND(FJ$8*24,1)),データ_研究棟施設!$J$5:$J$1048576,OFFSET($G$9,ROW()-ROW($N$9),FJ$6-$D$4))&gt;=100*$E96,"×","△"),IF(OR(FJ$8&lt;9/24,FJ$8&gt;=17/24,FJ$110="△"),"△","〇")))</f>
        <v>×</v>
      </c>
      <c r="FK96" s="28" t="str">
        <f ca="1">IF(OR(FK$9="×",FK$110="×"),"×",IF(SUMIFS(OFFSET(データ_研究棟施設!$M$5:$M$1048576,0,ROUND(FK$8*24,1)),データ_研究棟施設!$J$5:$J$1048576,OFFSET($G$9,ROW()-ROW($N$9),FK$6-$D$4))&gt;=50,IF(SUMIFS(OFFSET(データ_研究棟施設!$M$5:$M$1048576,0,ROUND(FK$8*24,1)),データ_研究棟施設!$J$5:$J$1048576,OFFSET($G$9,ROW()-ROW($N$9),FK$6-$D$4))&gt;=100*$E96,"×","△"),IF(OR(FK$8&lt;9/24,FK$8&gt;=17/24,FK$110="△"),"△","〇")))</f>
        <v>×</v>
      </c>
      <c r="FL96" s="29" t="str">
        <f ca="1">IF(OR(FL$9="×",FL$110="×"),"×",IF(SUMIFS(OFFSET(データ_研究棟施設!$M$5:$M$1048576,0,ROUND(FL$8*24,1)),データ_研究棟施設!$J$5:$J$1048576,OFFSET($G$9,ROW()-ROW($N$9),FL$6-$D$4))&gt;=50,IF(SUMIFS(OFFSET(データ_研究棟施設!$M$5:$M$1048576,0,ROUND(FL$8*24,1)),データ_研究棟施設!$J$5:$J$1048576,OFFSET($G$9,ROW()-ROW($N$9),FL$6-$D$4))&gt;=100*$E96,"×","△"),IF(OR(FL$8&lt;9/24,FL$8&gt;=17/24,FL$110="△"),"△","〇")))</f>
        <v>×</v>
      </c>
      <c r="FM96" s="29" t="str">
        <f ca="1">IF(OR(FM$9="×",FM$110="×"),"×",IF(SUMIFS(OFFSET(データ_研究棟施設!$M$5:$M$1048576,0,ROUND(FM$8*24,1)),データ_研究棟施設!$J$5:$J$1048576,OFFSET($G$9,ROW()-ROW($N$9),FM$6-$D$4))&gt;=50,IF(SUMIFS(OFFSET(データ_研究棟施設!$M$5:$M$1048576,0,ROUND(FM$8*24,1)),データ_研究棟施設!$J$5:$J$1048576,OFFSET($G$9,ROW()-ROW($N$9),FM$6-$D$4))&gt;=100*$E96,"×","△"),IF(OR(FM$8&lt;9/24,FM$8&gt;=17/24,FM$110="△"),"△","〇")))</f>
        <v>×</v>
      </c>
      <c r="FN96" s="30" t="str">
        <f ca="1">IF(OR(FN$9="×",FN$110="×"),"×",IF(SUMIFS(OFFSET(データ_研究棟施設!$M$5:$M$1048576,0,ROUND(FN$8*24,1)),データ_研究棟施設!$J$5:$J$1048576,OFFSET($G$9,ROW()-ROW($N$9),FN$6-$D$4))&gt;=50,IF(SUMIFS(OFFSET(データ_研究棟施設!$M$5:$M$1048576,0,ROUND(FN$8*24,1)),データ_研究棟施設!$J$5:$J$1048576,OFFSET($G$9,ROW()-ROW($N$9),FN$6-$D$4))&gt;=100*$E96,"×","△"),IF(OR(FN$8&lt;9/24,FN$8&gt;=17/24,FN$110="△"),"△","〇")))</f>
        <v>×</v>
      </c>
      <c r="FO96" s="29" t="str">
        <f ca="1">IF(OR(FO$9="×",FO$110="×"),"×",IF(SUMIFS(OFFSET(データ_研究棟施設!$M$5:$M$1048576,0,ROUND(FO$8*24,1)),データ_研究棟施設!$J$5:$J$1048576,OFFSET($G$9,ROW()-ROW($N$9),FO$6-$D$4))&gt;=50,IF(SUMIFS(OFFSET(データ_研究棟施設!$M$5:$M$1048576,0,ROUND(FO$8*24,1)),データ_研究棟施設!$J$5:$J$1048576,OFFSET($G$9,ROW()-ROW($N$9),FO$6-$D$4))&gt;=100*$E96,"×","△"),IF(OR(FO$8&lt;9/24,FO$8&gt;=17/24,FO$110="△"),"△","〇")))</f>
        <v>×</v>
      </c>
      <c r="FP96" s="29" t="str">
        <f ca="1">IF(OR(FP$9="×",FP$110="×"),"×",IF(SUMIFS(OFFSET(データ_研究棟施設!$M$5:$M$1048576,0,ROUND(FP$8*24,1)),データ_研究棟施設!$J$5:$J$1048576,OFFSET($G$9,ROW()-ROW($N$9),FP$6-$D$4))&gt;=50,IF(SUMIFS(OFFSET(データ_研究棟施設!$M$5:$M$1048576,0,ROUND(FP$8*24,1)),データ_研究棟施設!$J$5:$J$1048576,OFFSET($G$9,ROW()-ROW($N$9),FP$6-$D$4))&gt;=100*$E96,"×","△"),IF(OR(FP$8&lt;9/24,FP$8&gt;=17/24,FP$110="△"),"△","〇")))</f>
        <v>×</v>
      </c>
      <c r="FQ96" s="29" t="str">
        <f ca="1">IF(OR(FQ$9="×",FQ$110="×"),"×",IF(SUMIFS(OFFSET(データ_研究棟施設!$M$5:$M$1048576,0,ROUND(FQ$8*24,1)),データ_研究棟施設!$J$5:$J$1048576,OFFSET($G$9,ROW()-ROW($N$9),FQ$6-$D$4))&gt;=50,IF(SUMIFS(OFFSET(データ_研究棟施設!$M$5:$M$1048576,0,ROUND(FQ$8*24,1)),データ_研究棟施設!$J$5:$J$1048576,OFFSET($G$9,ROW()-ROW($N$9),FQ$6-$D$4))&gt;=100*$E96,"×","△"),IF(OR(FQ$8&lt;9/24,FQ$8&gt;=17/24,FQ$110="△"),"△","〇")))</f>
        <v>×</v>
      </c>
      <c r="FR96" s="29" t="str">
        <f ca="1">IF(OR(FR$9="×",FR$110="×"),"×",IF(SUMIFS(OFFSET(データ_研究棟施設!$M$5:$M$1048576,0,ROUND(FR$8*24,1)),データ_研究棟施設!$J$5:$J$1048576,OFFSET($G$9,ROW()-ROW($N$9),FR$6-$D$4))&gt;=50,IF(SUMIFS(OFFSET(データ_研究棟施設!$M$5:$M$1048576,0,ROUND(FR$8*24,1)),データ_研究棟施設!$J$5:$J$1048576,OFFSET($G$9,ROW()-ROW($N$9),FR$6-$D$4))&gt;=100*$E96,"×","△"),IF(OR(FR$8&lt;9/24,FR$8&gt;=17/24,FR$110="△"),"△","〇")))</f>
        <v>×</v>
      </c>
      <c r="FS96" s="28" t="str">
        <f ca="1">IF(OR(FS$9="×",FS$110="×"),"×",IF(SUMIFS(OFFSET(データ_研究棟施設!$M$5:$M$1048576,0,ROUND(FS$8*24,1)),データ_研究棟施設!$J$5:$J$1048576,OFFSET($G$9,ROW()-ROW($N$9),FS$6-$D$4))&gt;=50,IF(SUMIFS(OFFSET(データ_研究棟施設!$M$5:$M$1048576,0,ROUND(FS$8*24,1)),データ_研究棟施設!$J$5:$J$1048576,OFFSET($G$9,ROW()-ROW($N$9),FS$6-$D$4))&gt;=100*$E96,"×","△"),IF(OR(FS$8&lt;9/24,FS$8&gt;=17/24,FS$110="△"),"△","〇")))</f>
        <v>×</v>
      </c>
      <c r="FT96" s="29" t="str">
        <f ca="1">IF(OR(FT$9="×",FT$110="×"),"×",IF(SUMIFS(OFFSET(データ_研究棟施設!$M$5:$M$1048576,0,ROUND(FT$8*24,1)),データ_研究棟施設!$J$5:$J$1048576,OFFSET($G$9,ROW()-ROW($N$9),FT$6-$D$4))&gt;=50,IF(SUMIFS(OFFSET(データ_研究棟施設!$M$5:$M$1048576,0,ROUND(FT$8*24,1)),データ_研究棟施設!$J$5:$J$1048576,OFFSET($G$9,ROW()-ROW($N$9),FT$6-$D$4))&gt;=100*$E96,"×","△"),IF(OR(FT$8&lt;9/24,FT$8&gt;=17/24,FT$110="△"),"△","〇")))</f>
        <v>×</v>
      </c>
      <c r="FU96" s="29" t="str">
        <f ca="1">IF(OR(FU$9="×",FU$110="×"),"×",IF(SUMIFS(OFFSET(データ_研究棟施設!$M$5:$M$1048576,0,ROUND(FU$8*24,1)),データ_研究棟施設!$J$5:$J$1048576,OFFSET($G$9,ROW()-ROW($N$9),FU$6-$D$4))&gt;=50,IF(SUMIFS(OFFSET(データ_研究棟施設!$M$5:$M$1048576,0,ROUND(FU$8*24,1)),データ_研究棟施設!$J$5:$J$1048576,OFFSET($G$9,ROW()-ROW($N$9),FU$6-$D$4))&gt;=100*$E96,"×","△"),IF(OR(FU$8&lt;9/24,FU$8&gt;=17/24,FU$110="△"),"△","〇")))</f>
        <v>×</v>
      </c>
      <c r="FV96" s="30" t="str">
        <f ca="1">IF(OR(FV$9="×",FV$110="×"),"×",IF(SUMIFS(OFFSET(データ_研究棟施設!$M$5:$M$1048576,0,ROUND(FV$8*24,1)),データ_研究棟施設!$J$5:$J$1048576,OFFSET($G$9,ROW()-ROW($N$9),FV$6-$D$4))&gt;=50,IF(SUMIFS(OFFSET(データ_研究棟施設!$M$5:$M$1048576,0,ROUND(FV$8*24,1)),データ_研究棟施設!$J$5:$J$1048576,OFFSET($G$9,ROW()-ROW($N$9),FV$6-$D$4))&gt;=100*$E96,"×","△"),IF(OR(FV$8&lt;9/24,FV$8&gt;=17/24,FV$110="△"),"△","〇")))</f>
        <v>×</v>
      </c>
      <c r="FW96" s="29" t="str">
        <f ca="1">IF(OR(FW$9="×",FW$110="×"),"×",IF(SUMIFS(OFFSET(データ_研究棟施設!$M$5:$M$1048576,0,ROUND(FW$8*24,1)),データ_研究棟施設!$J$5:$J$1048576,OFFSET($G$9,ROW()-ROW($N$9),FW$6-$D$4))&gt;=50,IF(SUMIFS(OFFSET(データ_研究棟施設!$M$5:$M$1048576,0,ROUND(FW$8*24,1)),データ_研究棟施設!$J$5:$J$1048576,OFFSET($G$9,ROW()-ROW($N$9),FW$6-$D$4))&gt;=100*$E96,"×","△"),IF(OR(FW$8&lt;9/24,FW$8&gt;=17/24,FW$110="△"),"△","〇")))</f>
        <v>×</v>
      </c>
      <c r="FX96" s="29" t="str">
        <f ca="1">IF(OR(FX$9="×",FX$110="×"),"×",IF(SUMIFS(OFFSET(データ_研究棟施設!$M$5:$M$1048576,0,ROUND(FX$8*24,1)),データ_研究棟施設!$J$5:$J$1048576,OFFSET($G$9,ROW()-ROW($N$9),FX$6-$D$4))&gt;=50,IF(SUMIFS(OFFSET(データ_研究棟施設!$M$5:$M$1048576,0,ROUND(FX$8*24,1)),データ_研究棟施設!$J$5:$J$1048576,OFFSET($G$9,ROW()-ROW($N$9),FX$6-$D$4))&gt;=100*$E96,"×","△"),IF(OR(FX$8&lt;9/24,FX$8&gt;=17/24,FX$110="△"),"△","〇")))</f>
        <v>×</v>
      </c>
      <c r="FY96" s="37" t="str">
        <f ca="1">IF(OR(FY$9="×",FY$110="×"),"×",IF(SUMIFS(OFFSET(データ_研究棟施設!$M$5:$M$1048576,0,ROUND(FY$8*24,1)),データ_研究棟施設!$J$5:$J$1048576,OFFSET($G$9,ROW()-ROW($N$9),FY$6-$D$4))&gt;=50,IF(SUMIFS(OFFSET(データ_研究棟施設!$M$5:$M$1048576,0,ROUND(FY$8*24,1)),データ_研究棟施設!$J$5:$J$1048576,OFFSET($G$9,ROW()-ROW($N$9),FY$6-$D$4))&gt;=100*$E96,"×","△"),IF(OR(FY$8&lt;9/24,FY$8&gt;=17/24,FY$110="△"),"△","〇")))</f>
        <v>×</v>
      </c>
    </row>
    <row r="97" spans="1:181">
      <c r="A97" s="17"/>
      <c r="B97" s="81" t="s">
        <v>299</v>
      </c>
      <c r="C97" s="82"/>
      <c r="D97" s="11" t="s">
        <v>396</v>
      </c>
      <c r="E97" s="10" t="str">
        <f>INDEX(施設情報!$D$1:$D$1000,MATCH(D97,施設情報!$C$1:$C$1000,0))</f>
        <v>1</v>
      </c>
      <c r="F97" s="11"/>
      <c r="G97" s="8" t="str">
        <f t="shared" si="29"/>
        <v>069-46391</v>
      </c>
      <c r="H97" s="10" t="str">
        <f t="shared" si="30"/>
        <v>069-46392</v>
      </c>
      <c r="I97" s="10" t="str">
        <f t="shared" si="31"/>
        <v>069-46393</v>
      </c>
      <c r="J97" s="10" t="str">
        <f t="shared" si="32"/>
        <v>069-46394</v>
      </c>
      <c r="K97" s="10" t="str">
        <f t="shared" si="33"/>
        <v>069-46395</v>
      </c>
      <c r="L97" s="10" t="str">
        <f t="shared" si="34"/>
        <v>069-46396</v>
      </c>
      <c r="M97" s="10" t="str">
        <f t="shared" si="35"/>
        <v>069-46397</v>
      </c>
      <c r="N97" s="36" t="str">
        <f ca="1">IF(OR(N$9="×",N$110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N$110="△"),"△","〇")))</f>
        <v>△</v>
      </c>
      <c r="O97" s="29" t="str">
        <f ca="1">IF(OR(O$9="×",O$110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O$110="△"),"△","〇")))</f>
        <v>△</v>
      </c>
      <c r="P97" s="29" t="str">
        <f ca="1">IF(OR(P$9="×",P$110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P$110="△"),"△","〇")))</f>
        <v>△</v>
      </c>
      <c r="Q97" s="29" t="str">
        <f ca="1">IF(OR(Q$9="×",Q$110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Q$110="△"),"△","〇")))</f>
        <v>△</v>
      </c>
      <c r="R97" s="29" t="str">
        <f ca="1">IF(OR(R$9="×",R$110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R$110="△"),"△","〇")))</f>
        <v>△</v>
      </c>
      <c r="S97" s="29" t="str">
        <f ca="1">IF(OR(S$9="×",S$110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S$110="△"),"△","〇")))</f>
        <v>△</v>
      </c>
      <c r="T97" s="29" t="str">
        <f ca="1">IF(OR(T$9="×",T$110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T$110="△"),"△","〇")))</f>
        <v>△</v>
      </c>
      <c r="U97" s="29" t="str">
        <f ca="1">IF(OR(U$9="×",U$110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U$110="△"),"△","〇")))</f>
        <v>×</v>
      </c>
      <c r="V97" s="29" t="str">
        <f ca="1">IF(OR(V$9="×",V$110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V$110="△"),"△","〇")))</f>
        <v>×</v>
      </c>
      <c r="W97" s="28" t="str">
        <f ca="1">IF(OR(W$9="×",W$110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W$110="△"),"△","〇")))</f>
        <v>×</v>
      </c>
      <c r="X97" s="29" t="str">
        <f ca="1">IF(OR(X$9="×",X$110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X$110="△"),"△","〇")))</f>
        <v>×</v>
      </c>
      <c r="Y97" s="29" t="str">
        <f ca="1">IF(OR(Y$9="×",Y$110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Y$110="△"),"△","〇")))</f>
        <v>×</v>
      </c>
      <c r="Z97" s="30" t="str">
        <f ca="1">IF(OR(Z$9="×",Z$110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Z$110="△"),"△","〇")))</f>
        <v>×</v>
      </c>
      <c r="AA97" s="29" t="str">
        <f ca="1">IF(OR(AA$9="×",AA$110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AA$110="△"),"△","〇")))</f>
        <v>×</v>
      </c>
      <c r="AB97" s="29" t="str">
        <f ca="1">IF(OR(AB$9="×",AB$110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AB$110="△"),"△","〇")))</f>
        <v>×</v>
      </c>
      <c r="AC97" s="29" t="str">
        <f ca="1">IF(OR(AC$9="×",AC$110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AC$110="△"),"△","〇")))</f>
        <v>×</v>
      </c>
      <c r="AD97" s="29" t="str">
        <f ca="1">IF(OR(AD$9="×",AD$110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AD$110="△"),"△","〇")))</f>
        <v>×</v>
      </c>
      <c r="AE97" s="28" t="str">
        <f ca="1">IF(OR(AE$9="×",AE$110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AE$110="△"),"△","〇")))</f>
        <v>×</v>
      </c>
      <c r="AF97" s="29" t="str">
        <f ca="1">IF(OR(AF$9="×",AF$110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AF$110="△"),"△","〇")))</f>
        <v>×</v>
      </c>
      <c r="AG97" s="29" t="str">
        <f ca="1">IF(OR(AG$9="×",AG$110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AG$110="△"),"△","〇")))</f>
        <v>×</v>
      </c>
      <c r="AH97" s="30" t="str">
        <f ca="1">IF(OR(AH$9="×",AH$110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AH$110="△"),"△","〇")))</f>
        <v>×</v>
      </c>
      <c r="AI97" s="29" t="str">
        <f ca="1">IF(OR(AI$9="×",AI$110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AI$110="△"),"△","〇")))</f>
        <v>△</v>
      </c>
      <c r="AJ97" s="29" t="str">
        <f ca="1">IF(OR(AJ$9="×",AJ$110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AJ$110="△"),"△","〇")))</f>
        <v>△</v>
      </c>
      <c r="AK97" s="37" t="str">
        <f ca="1">IF(OR(AK$9="×",AK$110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AK$110="△"),"△","〇")))</f>
        <v>△</v>
      </c>
      <c r="AL97" s="36" t="str">
        <f ca="1">IF(OR(AL$9="×",AL$110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AL$110="△"),"△","〇")))</f>
        <v>△</v>
      </c>
      <c r="AM97" s="29" t="str">
        <f ca="1">IF(OR(AM$9="×",AM$110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AM$110="△"),"△","〇")))</f>
        <v>△</v>
      </c>
      <c r="AN97" s="29" t="str">
        <f ca="1">IF(OR(AN$9="×",AN$110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AN$110="△"),"△","〇")))</f>
        <v>△</v>
      </c>
      <c r="AO97" s="29" t="str">
        <f ca="1">IF(OR(AO$9="×",AO$110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AO$110="△"),"△","〇")))</f>
        <v>△</v>
      </c>
      <c r="AP97" s="29" t="str">
        <f ca="1">IF(OR(AP$9="×",AP$110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AP$110="△"),"△","〇")))</f>
        <v>△</v>
      </c>
      <c r="AQ97" s="29" t="str">
        <f ca="1">IF(OR(AQ$9="×",AQ$110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AQ$110="△"),"△","〇")))</f>
        <v>△</v>
      </c>
      <c r="AR97" s="29" t="str">
        <f ca="1">IF(OR(AR$9="×",AR$110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AR$110="△"),"△","〇")))</f>
        <v>△</v>
      </c>
      <c r="AS97" s="29" t="str">
        <f ca="1">IF(OR(AS$9="×",AS$110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AS$110="△"),"△","〇")))</f>
        <v>×</v>
      </c>
      <c r="AT97" s="29" t="str">
        <f ca="1">IF(OR(AT$9="×",AT$110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AT$110="△"),"△","〇")))</f>
        <v>×</v>
      </c>
      <c r="AU97" s="28" t="str">
        <f ca="1">IF(OR(AU$9="×",AU$110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AU$110="△"),"△","〇")))</f>
        <v>×</v>
      </c>
      <c r="AV97" s="29" t="str">
        <f ca="1">IF(OR(AV$9="×",AV$110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AV$110="△"),"△","〇")))</f>
        <v>×</v>
      </c>
      <c r="AW97" s="29" t="str">
        <f ca="1">IF(OR(AW$9="×",AW$110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AW$110="△"),"△","〇")))</f>
        <v>×</v>
      </c>
      <c r="AX97" s="30" t="str">
        <f ca="1">IF(OR(AX$9="×",AX$110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AX$110="△"),"△","〇")))</f>
        <v>×</v>
      </c>
      <c r="AY97" s="29" t="str">
        <f ca="1">IF(OR(AY$9="×",AY$110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AY$110="△"),"△","〇")))</f>
        <v>×</v>
      </c>
      <c r="AZ97" s="29" t="str">
        <f ca="1">IF(OR(AZ$9="×",AZ$110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AZ$110="△"),"△","〇")))</f>
        <v>×</v>
      </c>
      <c r="BA97" s="29" t="str">
        <f ca="1">IF(OR(BA$9="×",BA$110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BA$110="△"),"△","〇")))</f>
        <v>×</v>
      </c>
      <c r="BB97" s="29" t="str">
        <f ca="1">IF(OR(BB$9="×",BB$110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BB$110="△"),"△","〇")))</f>
        <v>×</v>
      </c>
      <c r="BC97" s="28" t="str">
        <f ca="1">IF(OR(BC$9="×",BC$110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BC$110="△"),"△","〇")))</f>
        <v>×</v>
      </c>
      <c r="BD97" s="29" t="str">
        <f ca="1">IF(OR(BD$9="×",BD$110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BD$110="△"),"△","〇")))</f>
        <v>×</v>
      </c>
      <c r="BE97" s="29" t="str">
        <f ca="1">IF(OR(BE$9="×",BE$110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BE$110="△"),"△","〇")))</f>
        <v>×</v>
      </c>
      <c r="BF97" s="30" t="str">
        <f ca="1">IF(OR(BF$9="×",BF$110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BF$110="△"),"△","〇")))</f>
        <v>×</v>
      </c>
      <c r="BG97" s="29" t="str">
        <f ca="1">IF(OR(BG$9="×",BG$110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BG$110="△"),"△","〇")))</f>
        <v>△</v>
      </c>
      <c r="BH97" s="29" t="str">
        <f ca="1">IF(OR(BH$9="×",BH$110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BH$110="△"),"△","〇")))</f>
        <v>△</v>
      </c>
      <c r="BI97" s="37" t="str">
        <f ca="1">IF(OR(BI$9="×",BI$110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BI$110="△"),"△","〇")))</f>
        <v>△</v>
      </c>
      <c r="BJ97" s="36" t="str">
        <f ca="1">IF(OR(BJ$9="×",BJ$110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BJ$110="△"),"△","〇")))</f>
        <v>△</v>
      </c>
      <c r="BK97" s="29" t="str">
        <f ca="1">IF(OR(BK$9="×",BK$110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BK$110="△"),"△","〇")))</f>
        <v>△</v>
      </c>
      <c r="BL97" s="29" t="str">
        <f ca="1">IF(OR(BL$9="×",BL$110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BL$110="△"),"△","〇")))</f>
        <v>△</v>
      </c>
      <c r="BM97" s="29" t="str">
        <f ca="1">IF(OR(BM$9="×",BM$110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BM$110="△"),"△","〇")))</f>
        <v>△</v>
      </c>
      <c r="BN97" s="29" t="str">
        <f ca="1">IF(OR(BN$9="×",BN$110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BN$110="△"),"△","〇")))</f>
        <v>△</v>
      </c>
      <c r="BO97" s="29" t="str">
        <f ca="1">IF(OR(BO$9="×",BO$110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BO$110="△"),"△","〇")))</f>
        <v>△</v>
      </c>
      <c r="BP97" s="29" t="str">
        <f ca="1">IF(OR(BP$9="×",BP$110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BP$110="△"),"△","〇")))</f>
        <v>△</v>
      </c>
      <c r="BQ97" s="29" t="str">
        <f ca="1">IF(OR(BQ$9="×",BQ$110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BQ$110="△"),"△","〇")))</f>
        <v>×</v>
      </c>
      <c r="BR97" s="29" t="str">
        <f ca="1">IF(OR(BR$9="×",BR$110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BR$110="△"),"△","〇")))</f>
        <v>×</v>
      </c>
      <c r="BS97" s="28" t="str">
        <f ca="1">IF(OR(BS$9="×",BS$110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BS$110="△"),"△","〇")))</f>
        <v>×</v>
      </c>
      <c r="BT97" s="29" t="str">
        <f ca="1">IF(OR(BT$9="×",BT$110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BT$110="△"),"△","〇")))</f>
        <v>×</v>
      </c>
      <c r="BU97" s="29" t="str">
        <f ca="1">IF(OR(BU$9="×",BU$110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BU$110="△"),"△","〇")))</f>
        <v>×</v>
      </c>
      <c r="BV97" s="30" t="str">
        <f ca="1">IF(OR(BV$9="×",BV$110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BV$110="△"),"△","〇")))</f>
        <v>×</v>
      </c>
      <c r="BW97" s="29" t="str">
        <f ca="1">IF(OR(BW$9="×",BW$110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BW$110="△"),"△","〇")))</f>
        <v>×</v>
      </c>
      <c r="BX97" s="29" t="str">
        <f ca="1">IF(OR(BX$9="×",BX$110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BX$110="△"),"△","〇")))</f>
        <v>×</v>
      </c>
      <c r="BY97" s="29" t="str">
        <f ca="1">IF(OR(BY$9="×",BY$110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BY$110="△"),"△","〇")))</f>
        <v>×</v>
      </c>
      <c r="BZ97" s="29" t="str">
        <f ca="1">IF(OR(BZ$9="×",BZ$110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BZ$110="△"),"△","〇")))</f>
        <v>×</v>
      </c>
      <c r="CA97" s="28" t="str">
        <f ca="1">IF(OR(CA$9="×",CA$110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CA$110="△"),"△","〇")))</f>
        <v>×</v>
      </c>
      <c r="CB97" s="29" t="str">
        <f ca="1">IF(OR(CB$9="×",CB$110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CB$110="△"),"△","〇")))</f>
        <v>×</v>
      </c>
      <c r="CC97" s="29" t="str">
        <f ca="1">IF(OR(CC$9="×",CC$110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CC$110="△"),"△","〇")))</f>
        <v>×</v>
      </c>
      <c r="CD97" s="30" t="str">
        <f ca="1">IF(OR(CD$9="×",CD$110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CD$110="△"),"△","〇")))</f>
        <v>×</v>
      </c>
      <c r="CE97" s="29" t="str">
        <f ca="1">IF(OR(CE$9="×",CE$110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CE$110="△"),"△","〇")))</f>
        <v>△</v>
      </c>
      <c r="CF97" s="29" t="str">
        <f ca="1">IF(OR(CF$9="×",CF$110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CF$110="△"),"△","〇")))</f>
        <v>△</v>
      </c>
      <c r="CG97" s="37" t="str">
        <f ca="1">IF(OR(CG$9="×",CG$110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CG$110="△"),"△","〇")))</f>
        <v>△</v>
      </c>
      <c r="CH97" s="36" t="str">
        <f ca="1">IF(OR(CH$9="×",CH$110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CH$110="△"),"△","〇")))</f>
        <v>△</v>
      </c>
      <c r="CI97" s="29" t="str">
        <f ca="1">IF(OR(CI$9="×",CI$110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CI$110="△"),"△","〇")))</f>
        <v>△</v>
      </c>
      <c r="CJ97" s="29" t="str">
        <f ca="1">IF(OR(CJ$9="×",CJ$110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CJ$110="△"),"△","〇")))</f>
        <v>△</v>
      </c>
      <c r="CK97" s="29" t="str">
        <f ca="1">IF(OR(CK$9="×",CK$110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CK$110="△"),"△","〇")))</f>
        <v>△</v>
      </c>
      <c r="CL97" s="29" t="str">
        <f ca="1">IF(OR(CL$9="×",CL$110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CL$110="△"),"△","〇")))</f>
        <v>△</v>
      </c>
      <c r="CM97" s="29" t="str">
        <f ca="1">IF(OR(CM$9="×",CM$110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CM$110="△"),"△","〇")))</f>
        <v>△</v>
      </c>
      <c r="CN97" s="29" t="str">
        <f ca="1">IF(OR(CN$9="×",CN$110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CN$110="△"),"△","〇")))</f>
        <v>△</v>
      </c>
      <c r="CO97" s="29" t="str">
        <f ca="1">IF(OR(CO$9="×",CO$110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CO$110="△"),"△","〇")))</f>
        <v>×</v>
      </c>
      <c r="CP97" s="29" t="str">
        <f ca="1">IF(OR(CP$9="×",CP$110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CP$110="△"),"△","〇")))</f>
        <v>×</v>
      </c>
      <c r="CQ97" s="28" t="str">
        <f ca="1">IF(OR(CQ$9="×",CQ$110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CQ$110="△"),"△","〇")))</f>
        <v>×</v>
      </c>
      <c r="CR97" s="29" t="str">
        <f ca="1">IF(OR(CR$9="×",CR$110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CR$110="△"),"△","〇")))</f>
        <v>×</v>
      </c>
      <c r="CS97" s="29" t="str">
        <f ca="1">IF(OR(CS$9="×",CS$110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CS$110="△"),"△","〇")))</f>
        <v>×</v>
      </c>
      <c r="CT97" s="30" t="str">
        <f ca="1">IF(OR(CT$9="×",CT$110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CT$110="△"),"△","〇")))</f>
        <v>×</v>
      </c>
      <c r="CU97" s="29" t="str">
        <f ca="1">IF(OR(CU$9="×",CU$110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CU$110="△"),"△","〇")))</f>
        <v>×</v>
      </c>
      <c r="CV97" s="29" t="str">
        <f ca="1">IF(OR(CV$9="×",CV$110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CV$110="△"),"△","〇")))</f>
        <v>×</v>
      </c>
      <c r="CW97" s="29" t="str">
        <f ca="1">IF(OR(CW$9="×",CW$110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CW$110="△"),"△","〇")))</f>
        <v>×</v>
      </c>
      <c r="CX97" s="29" t="str">
        <f ca="1">IF(OR(CX$9="×",CX$110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CX$110="△"),"△","〇")))</f>
        <v>×</v>
      </c>
      <c r="CY97" s="28" t="str">
        <f ca="1">IF(OR(CY$9="×",CY$110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CY$110="△"),"△","〇")))</f>
        <v>×</v>
      </c>
      <c r="CZ97" s="29" t="str">
        <f ca="1">IF(OR(CZ$9="×",CZ$110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CZ$110="△"),"△","〇")))</f>
        <v>×</v>
      </c>
      <c r="DA97" s="29" t="str">
        <f ca="1">IF(OR(DA$9="×",DA$110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DA$110="△"),"△","〇")))</f>
        <v>×</v>
      </c>
      <c r="DB97" s="30" t="str">
        <f ca="1">IF(OR(DB$9="×",DB$110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DB$110="△"),"△","〇")))</f>
        <v>×</v>
      </c>
      <c r="DC97" s="29" t="str">
        <f ca="1">IF(OR(DC$9="×",DC$110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DC$110="△"),"△","〇")))</f>
        <v>△</v>
      </c>
      <c r="DD97" s="29" t="str">
        <f ca="1">IF(OR(DD$9="×",DD$110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DD$110="△"),"△","〇")))</f>
        <v>△</v>
      </c>
      <c r="DE97" s="37" t="str">
        <f ca="1">IF(OR(DE$9="×",DE$110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DE$110="△"),"△","〇")))</f>
        <v>△</v>
      </c>
      <c r="DF97" s="36" t="str">
        <f ca="1">IF(OR(DF$9="×",DF$110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DF$110="△"),"△","〇")))</f>
        <v>△</v>
      </c>
      <c r="DG97" s="29" t="str">
        <f ca="1">IF(OR(DG$9="×",DG$110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DG$110="△"),"△","〇")))</f>
        <v>△</v>
      </c>
      <c r="DH97" s="29" t="str">
        <f ca="1">IF(OR(DH$9="×",DH$110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DH$110="△"),"△","〇")))</f>
        <v>△</v>
      </c>
      <c r="DI97" s="29" t="str">
        <f ca="1">IF(OR(DI$9="×",DI$110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DI$110="△"),"△","〇")))</f>
        <v>△</v>
      </c>
      <c r="DJ97" s="29" t="str">
        <f ca="1">IF(OR(DJ$9="×",DJ$110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DJ$110="△"),"△","〇")))</f>
        <v>△</v>
      </c>
      <c r="DK97" s="29" t="str">
        <f ca="1">IF(OR(DK$9="×",DK$110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DK$110="△"),"△","〇")))</f>
        <v>△</v>
      </c>
      <c r="DL97" s="29" t="str">
        <f ca="1">IF(OR(DL$9="×",DL$110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DL$110="△"),"△","〇")))</f>
        <v>△</v>
      </c>
      <c r="DM97" s="29" t="str">
        <f ca="1">IF(OR(DM$9="×",DM$110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DM$110="△"),"△","〇")))</f>
        <v>×</v>
      </c>
      <c r="DN97" s="29" t="str">
        <f ca="1">IF(OR(DN$9="×",DN$110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DN$110="△"),"△","〇")))</f>
        <v>×</v>
      </c>
      <c r="DO97" s="28" t="str">
        <f ca="1">IF(OR(DO$9="×",DO$110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DO$110="△"),"△","〇")))</f>
        <v>×</v>
      </c>
      <c r="DP97" s="29" t="str">
        <f ca="1">IF(OR(DP$9="×",DP$110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DP$110="△"),"△","〇")))</f>
        <v>×</v>
      </c>
      <c r="DQ97" s="29" t="str">
        <f ca="1">IF(OR(DQ$9="×",DQ$110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DQ$110="△"),"△","〇")))</f>
        <v>×</v>
      </c>
      <c r="DR97" s="30" t="str">
        <f ca="1">IF(OR(DR$9="×",DR$110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DR$110="△"),"△","〇")))</f>
        <v>×</v>
      </c>
      <c r="DS97" s="29" t="str">
        <f ca="1">IF(OR(DS$9="×",DS$110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DS$110="△"),"△","〇")))</f>
        <v>×</v>
      </c>
      <c r="DT97" s="29" t="str">
        <f ca="1">IF(OR(DT$9="×",DT$110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DT$110="△"),"△","〇")))</f>
        <v>×</v>
      </c>
      <c r="DU97" s="29" t="str">
        <f ca="1">IF(OR(DU$9="×",DU$110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DU$110="△"),"△","〇")))</f>
        <v>×</v>
      </c>
      <c r="DV97" s="29" t="str">
        <f ca="1">IF(OR(DV$9="×",DV$110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DV$110="△"),"△","〇")))</f>
        <v>×</v>
      </c>
      <c r="DW97" s="28" t="str">
        <f ca="1">IF(OR(DW$9="×",DW$110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DW$110="△"),"△","〇")))</f>
        <v>×</v>
      </c>
      <c r="DX97" s="29" t="str">
        <f ca="1">IF(OR(DX$9="×",DX$110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DX$110="△"),"△","〇")))</f>
        <v>×</v>
      </c>
      <c r="DY97" s="29" t="str">
        <f ca="1">IF(OR(DY$9="×",DY$110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DY$110="△"),"△","〇")))</f>
        <v>×</v>
      </c>
      <c r="DZ97" s="30" t="str">
        <f ca="1">IF(OR(DZ$9="×",DZ$110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DZ$110="△"),"△","〇")))</f>
        <v>×</v>
      </c>
      <c r="EA97" s="29" t="str">
        <f ca="1">IF(OR(EA$9="×",EA$110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EA$110="△"),"△","〇")))</f>
        <v>△</v>
      </c>
      <c r="EB97" s="29" t="str">
        <f ca="1">IF(OR(EB$9="×",EB$110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EB$110="△"),"△","〇")))</f>
        <v>△</v>
      </c>
      <c r="EC97" s="37" t="str">
        <f ca="1">IF(OR(EC$9="×",EC$110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EC$110="△"),"△","〇")))</f>
        <v>△</v>
      </c>
      <c r="ED97" s="36" t="str">
        <f ca="1">IF(OR(ED$9="×",ED$110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ED$110="△"),"△","〇")))</f>
        <v>×</v>
      </c>
      <c r="EE97" s="29" t="str">
        <f ca="1">IF(OR(EE$9="×",EE$110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EE$110="△"),"△","〇")))</f>
        <v>×</v>
      </c>
      <c r="EF97" s="29" t="str">
        <f ca="1">IF(OR(EF$9="×",EF$110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EF$110="△"),"△","〇")))</f>
        <v>×</v>
      </c>
      <c r="EG97" s="29" t="str">
        <f ca="1">IF(OR(EG$9="×",EG$110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EG$110="△"),"△","〇")))</f>
        <v>×</v>
      </c>
      <c r="EH97" s="29" t="str">
        <f ca="1">IF(OR(EH$9="×",EH$110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EH$110="△"),"△","〇")))</f>
        <v>×</v>
      </c>
      <c r="EI97" s="29" t="str">
        <f ca="1">IF(OR(EI$9="×",EI$110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EI$110="△"),"△","〇")))</f>
        <v>×</v>
      </c>
      <c r="EJ97" s="29" t="str">
        <f ca="1">IF(OR(EJ$9="×",EJ$110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EJ$110="△"),"△","〇")))</f>
        <v>×</v>
      </c>
      <c r="EK97" s="29" t="str">
        <f ca="1">IF(OR(EK$9="×",EK$110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EK$110="△"),"△","〇")))</f>
        <v>×</v>
      </c>
      <c r="EL97" s="29" t="str">
        <f ca="1">IF(OR(EL$9="×",EL$110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EL$110="△"),"△","〇")))</f>
        <v>×</v>
      </c>
      <c r="EM97" s="28" t="str">
        <f ca="1">IF(OR(EM$9="×",EM$110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EM$110="△"),"△","〇")))</f>
        <v>×</v>
      </c>
      <c r="EN97" s="29" t="str">
        <f ca="1">IF(OR(EN$9="×",EN$110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EN$110="△"),"△","〇")))</f>
        <v>×</v>
      </c>
      <c r="EO97" s="29" t="str">
        <f ca="1">IF(OR(EO$9="×",EO$110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EO$110="△"),"△","〇")))</f>
        <v>×</v>
      </c>
      <c r="EP97" s="30" t="str">
        <f ca="1">IF(OR(EP$9="×",EP$110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EP$110="△"),"△","〇")))</f>
        <v>×</v>
      </c>
      <c r="EQ97" s="29" t="str">
        <f ca="1">IF(OR(EQ$9="×",EQ$110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EQ$110="△"),"△","〇")))</f>
        <v>×</v>
      </c>
      <c r="ER97" s="29" t="str">
        <f ca="1">IF(OR(ER$9="×",ER$110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ER$110="△"),"△","〇")))</f>
        <v>×</v>
      </c>
      <c r="ES97" s="29" t="str">
        <f ca="1">IF(OR(ES$9="×",ES$110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ES$110="△"),"△","〇")))</f>
        <v>×</v>
      </c>
      <c r="ET97" s="29" t="str">
        <f ca="1">IF(OR(ET$9="×",ET$110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ET$110="△"),"△","〇")))</f>
        <v>×</v>
      </c>
      <c r="EU97" s="28" t="str">
        <f ca="1">IF(OR(EU$9="×",EU$110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EU$110="△"),"△","〇")))</f>
        <v>×</v>
      </c>
      <c r="EV97" s="29" t="str">
        <f ca="1">IF(OR(EV$9="×",EV$110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EV$110="△"),"△","〇")))</f>
        <v>×</v>
      </c>
      <c r="EW97" s="29" t="str">
        <f ca="1">IF(OR(EW$9="×",EW$110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EW$110="△"),"△","〇")))</f>
        <v>×</v>
      </c>
      <c r="EX97" s="30" t="str">
        <f ca="1">IF(OR(EX$9="×",EX$110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EX$110="△"),"△","〇")))</f>
        <v>×</v>
      </c>
      <c r="EY97" s="29" t="str">
        <f ca="1">IF(OR(EY$9="×",EY$110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EY$110="△"),"△","〇")))</f>
        <v>×</v>
      </c>
      <c r="EZ97" s="29" t="str">
        <f ca="1">IF(OR(EZ$9="×",EZ$110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EZ$110="△"),"△","〇")))</f>
        <v>×</v>
      </c>
      <c r="FA97" s="37" t="str">
        <f ca="1">IF(OR(FA$9="×",FA$110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FA$110="△"),"△","〇")))</f>
        <v>×</v>
      </c>
      <c r="FB97" s="36" t="str">
        <f ca="1">IF(OR(FB$9="×",FB$110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FB$110="△"),"△","〇")))</f>
        <v>×</v>
      </c>
      <c r="FC97" s="29" t="str">
        <f ca="1">IF(OR(FC$9="×",FC$110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FC$110="△"),"△","〇")))</f>
        <v>×</v>
      </c>
      <c r="FD97" s="29" t="str">
        <f ca="1">IF(OR(FD$9="×",FD$110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FD$110="△"),"△","〇")))</f>
        <v>×</v>
      </c>
      <c r="FE97" s="29" t="str">
        <f ca="1">IF(OR(FE$9="×",FE$110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FE$110="△"),"△","〇")))</f>
        <v>×</v>
      </c>
      <c r="FF97" s="29" t="str">
        <f ca="1">IF(OR(FF$9="×",FF$110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FF$110="△"),"△","〇")))</f>
        <v>×</v>
      </c>
      <c r="FG97" s="29" t="str">
        <f ca="1">IF(OR(FG$9="×",FG$110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FG$110="△"),"△","〇")))</f>
        <v>×</v>
      </c>
      <c r="FH97" s="29" t="str">
        <f ca="1">IF(OR(FH$9="×",FH$110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FH$110="△"),"△","〇")))</f>
        <v>×</v>
      </c>
      <c r="FI97" s="29" t="str">
        <f ca="1">IF(OR(FI$9="×",FI$110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FI$110="△"),"△","〇")))</f>
        <v>×</v>
      </c>
      <c r="FJ97" s="29" t="str">
        <f ca="1">IF(OR(FJ$9="×",FJ$110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FJ$110="△"),"△","〇")))</f>
        <v>×</v>
      </c>
      <c r="FK97" s="28" t="str">
        <f ca="1">IF(OR(FK$9="×",FK$110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FK$110="△"),"△","〇")))</f>
        <v>×</v>
      </c>
      <c r="FL97" s="29" t="str">
        <f ca="1">IF(OR(FL$9="×",FL$110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FL$110="△"),"△","〇")))</f>
        <v>×</v>
      </c>
      <c r="FM97" s="29" t="str">
        <f ca="1">IF(OR(FM$9="×",FM$110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FM$110="△"),"△","〇")))</f>
        <v>×</v>
      </c>
      <c r="FN97" s="30" t="str">
        <f ca="1">IF(OR(FN$9="×",FN$110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FN$110="△"),"△","〇")))</f>
        <v>×</v>
      </c>
      <c r="FO97" s="29" t="str">
        <f ca="1">IF(OR(FO$9="×",FO$110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FO$110="△"),"△","〇")))</f>
        <v>×</v>
      </c>
      <c r="FP97" s="29" t="str">
        <f ca="1">IF(OR(FP$9="×",FP$110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FP$110="△"),"△","〇")))</f>
        <v>×</v>
      </c>
      <c r="FQ97" s="29" t="str">
        <f ca="1">IF(OR(FQ$9="×",FQ$110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FQ$110="△"),"△","〇")))</f>
        <v>×</v>
      </c>
      <c r="FR97" s="29" t="str">
        <f ca="1">IF(OR(FR$9="×",FR$110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FR$110="△"),"△","〇")))</f>
        <v>×</v>
      </c>
      <c r="FS97" s="28" t="str">
        <f ca="1">IF(OR(FS$9="×",FS$110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FS$110="△"),"△","〇")))</f>
        <v>×</v>
      </c>
      <c r="FT97" s="29" t="str">
        <f ca="1">IF(OR(FT$9="×",FT$110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FT$110="△"),"△","〇")))</f>
        <v>×</v>
      </c>
      <c r="FU97" s="29" t="str">
        <f ca="1">IF(OR(FU$9="×",FU$110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FU$110="△"),"△","〇")))</f>
        <v>×</v>
      </c>
      <c r="FV97" s="30" t="str">
        <f ca="1">IF(OR(FV$9="×",FV$110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FV$110="△"),"△","〇")))</f>
        <v>×</v>
      </c>
      <c r="FW97" s="29" t="str">
        <f ca="1">IF(OR(FW$9="×",FW$110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FW$110="△"),"△","〇")))</f>
        <v>×</v>
      </c>
      <c r="FX97" s="29" t="str">
        <f ca="1">IF(OR(FX$9="×",FX$110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FX$110="△"),"△","〇")))</f>
        <v>×</v>
      </c>
      <c r="FY97" s="37" t="str">
        <f ca="1">IF(OR(FY$9="×",FY$110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FY$110="△"),"△","〇")))</f>
        <v>×</v>
      </c>
    </row>
    <row r="98" spans="1:181">
      <c r="A98" s="17"/>
      <c r="B98" s="81" t="s">
        <v>317</v>
      </c>
      <c r="C98" s="82"/>
      <c r="D98" s="11" t="s">
        <v>219</v>
      </c>
      <c r="E98" s="10">
        <v>2</v>
      </c>
      <c r="F98" s="11"/>
      <c r="G98" s="8" t="str">
        <f t="shared" si="29"/>
        <v>070-46391</v>
      </c>
      <c r="H98" s="10" t="str">
        <f t="shared" si="30"/>
        <v>070-46392</v>
      </c>
      <c r="I98" s="10" t="str">
        <f t="shared" si="31"/>
        <v>070-46393</v>
      </c>
      <c r="J98" s="10" t="str">
        <f t="shared" si="32"/>
        <v>070-46394</v>
      </c>
      <c r="K98" s="10" t="str">
        <f t="shared" si="33"/>
        <v>070-46395</v>
      </c>
      <c r="L98" s="10" t="str">
        <f t="shared" si="34"/>
        <v>070-46396</v>
      </c>
      <c r="M98" s="10" t="str">
        <f t="shared" si="35"/>
        <v>070-46397</v>
      </c>
      <c r="N98" s="36" t="str">
        <f ca="1">IF(OR(N$9="×",N$110="×"),"×",IF(SUMIFS(OFFSET(データ_研究棟施設!$M$5:$M$1048576,0,ROUND(N$8*24,1)),データ_研究棟施設!$J$5:$J$1048576,OFFSET($G$9,ROW()-ROW($N$9),N$6-$D$4))&gt;=50,IF(SUMIFS(OFFSET(データ_研究棟施設!$M$5:$M$1048576,0,ROUND(N$8*24,1)),データ_研究棟施設!$J$5:$J$1048576,OFFSET($G$9,ROW()-ROW($N$9),N$6-$D$4))&gt;=100*$E98,"×","△"),IF(OR(N$8&lt;9/24,N$8&gt;=17/24,N$110="△"),"△","〇")))</f>
        <v>△</v>
      </c>
      <c r="O98" s="29" t="str">
        <f ca="1">IF(OR(O$9="×",O$110="×"),"×",IF(SUMIFS(OFFSET(データ_研究棟施設!$M$5:$M$1048576,0,ROUND(O$8*24,1)),データ_研究棟施設!$J$5:$J$1048576,OFFSET($G$9,ROW()-ROW($N$9),O$6-$D$4))&gt;=50,IF(SUMIFS(OFFSET(データ_研究棟施設!$M$5:$M$1048576,0,ROUND(O$8*24,1)),データ_研究棟施設!$J$5:$J$1048576,OFFSET($G$9,ROW()-ROW($N$9),O$6-$D$4))&gt;=100*$E98,"×","△"),IF(OR(O$8&lt;9/24,O$8&gt;=17/24,O$110="△"),"△","〇")))</f>
        <v>△</v>
      </c>
      <c r="P98" s="29" t="str">
        <f ca="1">IF(OR(P$9="×",P$110="×"),"×",IF(SUMIFS(OFFSET(データ_研究棟施設!$M$5:$M$1048576,0,ROUND(P$8*24,1)),データ_研究棟施設!$J$5:$J$1048576,OFFSET($G$9,ROW()-ROW($N$9),P$6-$D$4))&gt;=50,IF(SUMIFS(OFFSET(データ_研究棟施設!$M$5:$M$1048576,0,ROUND(P$8*24,1)),データ_研究棟施設!$J$5:$J$1048576,OFFSET($G$9,ROW()-ROW($N$9),P$6-$D$4))&gt;=100*$E98,"×","△"),IF(OR(P$8&lt;9/24,P$8&gt;=17/24,P$110="△"),"△","〇")))</f>
        <v>△</v>
      </c>
      <c r="Q98" s="29" t="str">
        <f ca="1">IF(OR(Q$9="×",Q$110="×"),"×",IF(SUMIFS(OFFSET(データ_研究棟施設!$M$5:$M$1048576,0,ROUND(Q$8*24,1)),データ_研究棟施設!$J$5:$J$1048576,OFFSET($G$9,ROW()-ROW($N$9),Q$6-$D$4))&gt;=50,IF(SUMIFS(OFFSET(データ_研究棟施設!$M$5:$M$1048576,0,ROUND(Q$8*24,1)),データ_研究棟施設!$J$5:$J$1048576,OFFSET($G$9,ROW()-ROW($N$9),Q$6-$D$4))&gt;=100*$E98,"×","△"),IF(OR(Q$8&lt;9/24,Q$8&gt;=17/24,Q$110="△"),"△","〇")))</f>
        <v>△</v>
      </c>
      <c r="R98" s="29" t="str">
        <f ca="1">IF(OR(R$9="×",R$110="×"),"×",IF(SUMIFS(OFFSET(データ_研究棟施設!$M$5:$M$1048576,0,ROUND(R$8*24,1)),データ_研究棟施設!$J$5:$J$1048576,OFFSET($G$9,ROW()-ROW($N$9),R$6-$D$4))&gt;=50,IF(SUMIFS(OFFSET(データ_研究棟施設!$M$5:$M$1048576,0,ROUND(R$8*24,1)),データ_研究棟施設!$J$5:$J$1048576,OFFSET($G$9,ROW()-ROW($N$9),R$6-$D$4))&gt;=100*$E98,"×","△"),IF(OR(R$8&lt;9/24,R$8&gt;=17/24,R$110="△"),"△","〇")))</f>
        <v>△</v>
      </c>
      <c r="S98" s="29" t="str">
        <f ca="1">IF(OR(S$9="×",S$110="×"),"×",IF(SUMIFS(OFFSET(データ_研究棟施設!$M$5:$M$1048576,0,ROUND(S$8*24,1)),データ_研究棟施設!$J$5:$J$1048576,OFFSET($G$9,ROW()-ROW($N$9),S$6-$D$4))&gt;=50,IF(SUMIFS(OFFSET(データ_研究棟施設!$M$5:$M$1048576,0,ROUND(S$8*24,1)),データ_研究棟施設!$J$5:$J$1048576,OFFSET($G$9,ROW()-ROW($N$9),S$6-$D$4))&gt;=100*$E98,"×","△"),IF(OR(S$8&lt;9/24,S$8&gt;=17/24,S$110="△"),"△","〇")))</f>
        <v>△</v>
      </c>
      <c r="T98" s="29" t="str">
        <f ca="1">IF(OR(T$9="×",T$110="×"),"×",IF(SUMIFS(OFFSET(データ_研究棟施設!$M$5:$M$1048576,0,ROUND(T$8*24,1)),データ_研究棟施設!$J$5:$J$1048576,OFFSET($G$9,ROW()-ROW($N$9),T$6-$D$4))&gt;=50,IF(SUMIFS(OFFSET(データ_研究棟施設!$M$5:$M$1048576,0,ROUND(T$8*24,1)),データ_研究棟施設!$J$5:$J$1048576,OFFSET($G$9,ROW()-ROW($N$9),T$6-$D$4))&gt;=100*$E98,"×","△"),IF(OR(T$8&lt;9/24,T$8&gt;=17/24,T$110="△"),"△","〇")))</f>
        <v>△</v>
      </c>
      <c r="U98" s="29" t="str">
        <f ca="1">IF(OR(U$9="×",U$110="×"),"×",IF(SUMIFS(OFFSET(データ_研究棟施設!$M$5:$M$1048576,0,ROUND(U$8*24,1)),データ_研究棟施設!$J$5:$J$1048576,OFFSET($G$9,ROW()-ROW($N$9),U$6-$D$4))&gt;=50,IF(SUMIFS(OFFSET(データ_研究棟施設!$M$5:$M$1048576,0,ROUND(U$8*24,1)),データ_研究棟施設!$J$5:$J$1048576,OFFSET($G$9,ROW()-ROW($N$9),U$6-$D$4))&gt;=100*$E98,"×","△"),IF(OR(U$8&lt;9/24,U$8&gt;=17/24,U$110="△"),"△","〇")))</f>
        <v>×</v>
      </c>
      <c r="V98" s="29" t="str">
        <f ca="1">IF(OR(V$9="×",V$110="×"),"×",IF(SUMIFS(OFFSET(データ_研究棟施設!$M$5:$M$1048576,0,ROUND(V$8*24,1)),データ_研究棟施設!$J$5:$J$1048576,OFFSET($G$9,ROW()-ROW($N$9),V$6-$D$4))&gt;=50,IF(SUMIFS(OFFSET(データ_研究棟施設!$M$5:$M$1048576,0,ROUND(V$8*24,1)),データ_研究棟施設!$J$5:$J$1048576,OFFSET($G$9,ROW()-ROW($N$9),V$6-$D$4))&gt;=100*$E98,"×","△"),IF(OR(V$8&lt;9/24,V$8&gt;=17/24,V$110="△"),"△","〇")))</f>
        <v>×</v>
      </c>
      <c r="W98" s="28" t="str">
        <f ca="1">IF(OR(W$9="×",W$110="×"),"×",IF(SUMIFS(OFFSET(データ_研究棟施設!$M$5:$M$1048576,0,ROUND(W$8*24,1)),データ_研究棟施設!$J$5:$J$1048576,OFFSET($G$9,ROW()-ROW($N$9),W$6-$D$4))&gt;=50,IF(SUMIFS(OFFSET(データ_研究棟施設!$M$5:$M$1048576,0,ROUND(W$8*24,1)),データ_研究棟施設!$J$5:$J$1048576,OFFSET($G$9,ROW()-ROW($N$9),W$6-$D$4))&gt;=100*$E98,"×","△"),IF(OR(W$8&lt;9/24,W$8&gt;=17/24,W$110="△"),"△","〇")))</f>
        <v>×</v>
      </c>
      <c r="X98" s="29" t="str">
        <f ca="1">IF(OR(X$9="×",X$110="×"),"×",IF(SUMIFS(OFFSET(データ_研究棟施設!$M$5:$M$1048576,0,ROUND(X$8*24,1)),データ_研究棟施設!$J$5:$J$1048576,OFFSET($G$9,ROW()-ROW($N$9),X$6-$D$4))&gt;=50,IF(SUMIFS(OFFSET(データ_研究棟施設!$M$5:$M$1048576,0,ROUND(X$8*24,1)),データ_研究棟施設!$J$5:$J$1048576,OFFSET($G$9,ROW()-ROW($N$9),X$6-$D$4))&gt;=100*$E98,"×","△"),IF(OR(X$8&lt;9/24,X$8&gt;=17/24,X$110="△"),"△","〇")))</f>
        <v>×</v>
      </c>
      <c r="Y98" s="29" t="str">
        <f ca="1">IF(OR(Y$9="×",Y$110="×"),"×",IF(SUMIFS(OFFSET(データ_研究棟施設!$M$5:$M$1048576,0,ROUND(Y$8*24,1)),データ_研究棟施設!$J$5:$J$1048576,OFFSET($G$9,ROW()-ROW($N$9),Y$6-$D$4))&gt;=50,IF(SUMIFS(OFFSET(データ_研究棟施設!$M$5:$M$1048576,0,ROUND(Y$8*24,1)),データ_研究棟施設!$J$5:$J$1048576,OFFSET($G$9,ROW()-ROW($N$9),Y$6-$D$4))&gt;=100*$E98,"×","△"),IF(OR(Y$8&lt;9/24,Y$8&gt;=17/24,Y$110="△"),"△","〇")))</f>
        <v>×</v>
      </c>
      <c r="Z98" s="30" t="str">
        <f ca="1">IF(OR(Z$9="×",Z$110="×"),"×",IF(SUMIFS(OFFSET(データ_研究棟施設!$M$5:$M$1048576,0,ROUND(Z$8*24,1)),データ_研究棟施設!$J$5:$J$1048576,OFFSET($G$9,ROW()-ROW($N$9),Z$6-$D$4))&gt;=50,IF(SUMIFS(OFFSET(データ_研究棟施設!$M$5:$M$1048576,0,ROUND(Z$8*24,1)),データ_研究棟施設!$J$5:$J$1048576,OFFSET($G$9,ROW()-ROW($N$9),Z$6-$D$4))&gt;=100*$E98,"×","△"),IF(OR(Z$8&lt;9/24,Z$8&gt;=17/24,Z$110="△"),"△","〇")))</f>
        <v>×</v>
      </c>
      <c r="AA98" s="29" t="str">
        <f ca="1">IF(OR(AA$9="×",AA$110="×"),"×",IF(SUMIFS(OFFSET(データ_研究棟施設!$M$5:$M$1048576,0,ROUND(AA$8*24,1)),データ_研究棟施設!$J$5:$J$1048576,OFFSET($G$9,ROW()-ROW($N$9),AA$6-$D$4))&gt;=50,IF(SUMIFS(OFFSET(データ_研究棟施設!$M$5:$M$1048576,0,ROUND(AA$8*24,1)),データ_研究棟施設!$J$5:$J$1048576,OFFSET($G$9,ROW()-ROW($N$9),AA$6-$D$4))&gt;=100*$E98,"×","△"),IF(OR(AA$8&lt;9/24,AA$8&gt;=17/24,AA$110="△"),"△","〇")))</f>
        <v>×</v>
      </c>
      <c r="AB98" s="29" t="str">
        <f ca="1">IF(OR(AB$9="×",AB$110="×"),"×",IF(SUMIFS(OFFSET(データ_研究棟施設!$M$5:$M$1048576,0,ROUND(AB$8*24,1)),データ_研究棟施設!$J$5:$J$1048576,OFFSET($G$9,ROW()-ROW($N$9),AB$6-$D$4))&gt;=50,IF(SUMIFS(OFFSET(データ_研究棟施設!$M$5:$M$1048576,0,ROUND(AB$8*24,1)),データ_研究棟施設!$J$5:$J$1048576,OFFSET($G$9,ROW()-ROW($N$9),AB$6-$D$4))&gt;=100*$E98,"×","△"),IF(OR(AB$8&lt;9/24,AB$8&gt;=17/24,AB$110="△"),"△","〇")))</f>
        <v>×</v>
      </c>
      <c r="AC98" s="29" t="str">
        <f ca="1">IF(OR(AC$9="×",AC$110="×"),"×",IF(SUMIFS(OFFSET(データ_研究棟施設!$M$5:$M$1048576,0,ROUND(AC$8*24,1)),データ_研究棟施設!$J$5:$J$1048576,OFFSET($G$9,ROW()-ROW($N$9),AC$6-$D$4))&gt;=50,IF(SUMIFS(OFFSET(データ_研究棟施設!$M$5:$M$1048576,0,ROUND(AC$8*24,1)),データ_研究棟施設!$J$5:$J$1048576,OFFSET($G$9,ROW()-ROW($N$9),AC$6-$D$4))&gt;=100*$E98,"×","△"),IF(OR(AC$8&lt;9/24,AC$8&gt;=17/24,AC$110="△"),"△","〇")))</f>
        <v>×</v>
      </c>
      <c r="AD98" s="29" t="str">
        <f ca="1">IF(OR(AD$9="×",AD$110="×"),"×",IF(SUMIFS(OFFSET(データ_研究棟施設!$M$5:$M$1048576,0,ROUND(AD$8*24,1)),データ_研究棟施設!$J$5:$J$1048576,OFFSET($G$9,ROW()-ROW($N$9),AD$6-$D$4))&gt;=50,IF(SUMIFS(OFFSET(データ_研究棟施設!$M$5:$M$1048576,0,ROUND(AD$8*24,1)),データ_研究棟施設!$J$5:$J$1048576,OFFSET($G$9,ROW()-ROW($N$9),AD$6-$D$4))&gt;=100*$E98,"×","△"),IF(OR(AD$8&lt;9/24,AD$8&gt;=17/24,AD$110="△"),"△","〇")))</f>
        <v>×</v>
      </c>
      <c r="AE98" s="28" t="str">
        <f ca="1">IF(OR(AE$9="×",AE$110="×"),"×",IF(SUMIFS(OFFSET(データ_研究棟施設!$M$5:$M$1048576,0,ROUND(AE$8*24,1)),データ_研究棟施設!$J$5:$J$1048576,OFFSET($G$9,ROW()-ROW($N$9),AE$6-$D$4))&gt;=50,IF(SUMIFS(OFFSET(データ_研究棟施設!$M$5:$M$1048576,0,ROUND(AE$8*24,1)),データ_研究棟施設!$J$5:$J$1048576,OFFSET($G$9,ROW()-ROW($N$9),AE$6-$D$4))&gt;=100*$E98,"×","△"),IF(OR(AE$8&lt;9/24,AE$8&gt;=17/24,AE$110="△"),"△","〇")))</f>
        <v>×</v>
      </c>
      <c r="AF98" s="29" t="str">
        <f ca="1">IF(OR(AF$9="×",AF$110="×"),"×",IF(SUMIFS(OFFSET(データ_研究棟施設!$M$5:$M$1048576,0,ROUND(AF$8*24,1)),データ_研究棟施設!$J$5:$J$1048576,OFFSET($G$9,ROW()-ROW($N$9),AF$6-$D$4))&gt;=50,IF(SUMIFS(OFFSET(データ_研究棟施設!$M$5:$M$1048576,0,ROUND(AF$8*24,1)),データ_研究棟施設!$J$5:$J$1048576,OFFSET($G$9,ROW()-ROW($N$9),AF$6-$D$4))&gt;=100*$E98,"×","△"),IF(OR(AF$8&lt;9/24,AF$8&gt;=17/24,AF$110="△"),"△","〇")))</f>
        <v>×</v>
      </c>
      <c r="AG98" s="29" t="str">
        <f ca="1">IF(OR(AG$9="×",AG$110="×"),"×",IF(SUMIFS(OFFSET(データ_研究棟施設!$M$5:$M$1048576,0,ROUND(AG$8*24,1)),データ_研究棟施設!$J$5:$J$1048576,OFFSET($G$9,ROW()-ROW($N$9),AG$6-$D$4))&gt;=50,IF(SUMIFS(OFFSET(データ_研究棟施設!$M$5:$M$1048576,0,ROUND(AG$8*24,1)),データ_研究棟施設!$J$5:$J$1048576,OFFSET($G$9,ROW()-ROW($N$9),AG$6-$D$4))&gt;=100*$E98,"×","△"),IF(OR(AG$8&lt;9/24,AG$8&gt;=17/24,AG$110="△"),"△","〇")))</f>
        <v>×</v>
      </c>
      <c r="AH98" s="30" t="str">
        <f ca="1">IF(OR(AH$9="×",AH$110="×"),"×",IF(SUMIFS(OFFSET(データ_研究棟施設!$M$5:$M$1048576,0,ROUND(AH$8*24,1)),データ_研究棟施設!$J$5:$J$1048576,OFFSET($G$9,ROW()-ROW($N$9),AH$6-$D$4))&gt;=50,IF(SUMIFS(OFFSET(データ_研究棟施設!$M$5:$M$1048576,0,ROUND(AH$8*24,1)),データ_研究棟施設!$J$5:$J$1048576,OFFSET($G$9,ROW()-ROW($N$9),AH$6-$D$4))&gt;=100*$E98,"×","△"),IF(OR(AH$8&lt;9/24,AH$8&gt;=17/24,AH$110="△"),"△","〇")))</f>
        <v>×</v>
      </c>
      <c r="AI98" s="29" t="str">
        <f ca="1">IF(OR(AI$9="×",AI$110="×"),"×",IF(SUMIFS(OFFSET(データ_研究棟施設!$M$5:$M$1048576,0,ROUND(AI$8*24,1)),データ_研究棟施設!$J$5:$J$1048576,OFFSET($G$9,ROW()-ROW($N$9),AI$6-$D$4))&gt;=50,IF(SUMIFS(OFFSET(データ_研究棟施設!$M$5:$M$1048576,0,ROUND(AI$8*24,1)),データ_研究棟施設!$J$5:$J$1048576,OFFSET($G$9,ROW()-ROW($N$9),AI$6-$D$4))&gt;=100*$E98,"×","△"),IF(OR(AI$8&lt;9/24,AI$8&gt;=17/24,AI$110="△"),"△","〇")))</f>
        <v>△</v>
      </c>
      <c r="AJ98" s="29" t="str">
        <f ca="1">IF(OR(AJ$9="×",AJ$110="×"),"×",IF(SUMIFS(OFFSET(データ_研究棟施設!$M$5:$M$1048576,0,ROUND(AJ$8*24,1)),データ_研究棟施設!$J$5:$J$1048576,OFFSET($G$9,ROW()-ROW($N$9),AJ$6-$D$4))&gt;=50,IF(SUMIFS(OFFSET(データ_研究棟施設!$M$5:$M$1048576,0,ROUND(AJ$8*24,1)),データ_研究棟施設!$J$5:$J$1048576,OFFSET($G$9,ROW()-ROW($N$9),AJ$6-$D$4))&gt;=100*$E98,"×","△"),IF(OR(AJ$8&lt;9/24,AJ$8&gt;=17/24,AJ$110="△"),"△","〇")))</f>
        <v>△</v>
      </c>
      <c r="AK98" s="37" t="str">
        <f ca="1">IF(OR(AK$9="×",AK$110="×"),"×",IF(SUMIFS(OFFSET(データ_研究棟施設!$M$5:$M$1048576,0,ROUND(AK$8*24,1)),データ_研究棟施設!$J$5:$J$1048576,OFFSET($G$9,ROW()-ROW($N$9),AK$6-$D$4))&gt;=50,IF(SUMIFS(OFFSET(データ_研究棟施設!$M$5:$M$1048576,0,ROUND(AK$8*24,1)),データ_研究棟施設!$J$5:$J$1048576,OFFSET($G$9,ROW()-ROW($N$9),AK$6-$D$4))&gt;=100*$E98,"×","△"),IF(OR(AK$8&lt;9/24,AK$8&gt;=17/24,AK$110="△"),"△","〇")))</f>
        <v>△</v>
      </c>
      <c r="AL98" s="36" t="str">
        <f ca="1">IF(OR(AL$9="×",AL$110="×"),"×",IF(SUMIFS(OFFSET(データ_研究棟施設!$M$5:$M$1048576,0,ROUND(AL$8*24,1)),データ_研究棟施設!$J$5:$J$1048576,OFFSET($G$9,ROW()-ROW($N$9),AL$6-$D$4))&gt;=50,IF(SUMIFS(OFFSET(データ_研究棟施設!$M$5:$M$1048576,0,ROUND(AL$8*24,1)),データ_研究棟施設!$J$5:$J$1048576,OFFSET($G$9,ROW()-ROW($N$9),AL$6-$D$4))&gt;=100*$E98,"×","△"),IF(OR(AL$8&lt;9/24,AL$8&gt;=17/24,AL$110="△"),"△","〇")))</f>
        <v>△</v>
      </c>
      <c r="AM98" s="29" t="str">
        <f ca="1">IF(OR(AM$9="×",AM$110="×"),"×",IF(SUMIFS(OFFSET(データ_研究棟施設!$M$5:$M$1048576,0,ROUND(AM$8*24,1)),データ_研究棟施設!$J$5:$J$1048576,OFFSET($G$9,ROW()-ROW($N$9),AM$6-$D$4))&gt;=50,IF(SUMIFS(OFFSET(データ_研究棟施設!$M$5:$M$1048576,0,ROUND(AM$8*24,1)),データ_研究棟施設!$J$5:$J$1048576,OFFSET($G$9,ROW()-ROW($N$9),AM$6-$D$4))&gt;=100*$E98,"×","△"),IF(OR(AM$8&lt;9/24,AM$8&gt;=17/24,AM$110="△"),"△","〇")))</f>
        <v>△</v>
      </c>
      <c r="AN98" s="29" t="str">
        <f ca="1">IF(OR(AN$9="×",AN$110="×"),"×",IF(SUMIFS(OFFSET(データ_研究棟施設!$M$5:$M$1048576,0,ROUND(AN$8*24,1)),データ_研究棟施設!$J$5:$J$1048576,OFFSET($G$9,ROW()-ROW($N$9),AN$6-$D$4))&gt;=50,IF(SUMIFS(OFFSET(データ_研究棟施設!$M$5:$M$1048576,0,ROUND(AN$8*24,1)),データ_研究棟施設!$J$5:$J$1048576,OFFSET($G$9,ROW()-ROW($N$9),AN$6-$D$4))&gt;=100*$E98,"×","△"),IF(OR(AN$8&lt;9/24,AN$8&gt;=17/24,AN$110="△"),"△","〇")))</f>
        <v>△</v>
      </c>
      <c r="AO98" s="29" t="str">
        <f ca="1">IF(OR(AO$9="×",AO$110="×"),"×",IF(SUMIFS(OFFSET(データ_研究棟施設!$M$5:$M$1048576,0,ROUND(AO$8*24,1)),データ_研究棟施設!$J$5:$J$1048576,OFFSET($G$9,ROW()-ROW($N$9),AO$6-$D$4))&gt;=50,IF(SUMIFS(OFFSET(データ_研究棟施設!$M$5:$M$1048576,0,ROUND(AO$8*24,1)),データ_研究棟施設!$J$5:$J$1048576,OFFSET($G$9,ROW()-ROW($N$9),AO$6-$D$4))&gt;=100*$E98,"×","△"),IF(OR(AO$8&lt;9/24,AO$8&gt;=17/24,AO$110="△"),"△","〇")))</f>
        <v>△</v>
      </c>
      <c r="AP98" s="29" t="str">
        <f ca="1">IF(OR(AP$9="×",AP$110="×"),"×",IF(SUMIFS(OFFSET(データ_研究棟施設!$M$5:$M$1048576,0,ROUND(AP$8*24,1)),データ_研究棟施設!$J$5:$J$1048576,OFFSET($G$9,ROW()-ROW($N$9),AP$6-$D$4))&gt;=50,IF(SUMIFS(OFFSET(データ_研究棟施設!$M$5:$M$1048576,0,ROUND(AP$8*24,1)),データ_研究棟施設!$J$5:$J$1048576,OFFSET($G$9,ROW()-ROW($N$9),AP$6-$D$4))&gt;=100*$E98,"×","△"),IF(OR(AP$8&lt;9/24,AP$8&gt;=17/24,AP$110="△"),"△","〇")))</f>
        <v>△</v>
      </c>
      <c r="AQ98" s="29" t="str">
        <f ca="1">IF(OR(AQ$9="×",AQ$110="×"),"×",IF(SUMIFS(OFFSET(データ_研究棟施設!$M$5:$M$1048576,0,ROUND(AQ$8*24,1)),データ_研究棟施設!$J$5:$J$1048576,OFFSET($G$9,ROW()-ROW($N$9),AQ$6-$D$4))&gt;=50,IF(SUMIFS(OFFSET(データ_研究棟施設!$M$5:$M$1048576,0,ROUND(AQ$8*24,1)),データ_研究棟施設!$J$5:$J$1048576,OFFSET($G$9,ROW()-ROW($N$9),AQ$6-$D$4))&gt;=100*$E98,"×","△"),IF(OR(AQ$8&lt;9/24,AQ$8&gt;=17/24,AQ$110="△"),"△","〇")))</f>
        <v>△</v>
      </c>
      <c r="AR98" s="29" t="str">
        <f ca="1">IF(OR(AR$9="×",AR$110="×"),"×",IF(SUMIFS(OFFSET(データ_研究棟施設!$M$5:$M$1048576,0,ROUND(AR$8*24,1)),データ_研究棟施設!$J$5:$J$1048576,OFFSET($G$9,ROW()-ROW($N$9),AR$6-$D$4))&gt;=50,IF(SUMIFS(OFFSET(データ_研究棟施設!$M$5:$M$1048576,0,ROUND(AR$8*24,1)),データ_研究棟施設!$J$5:$J$1048576,OFFSET($G$9,ROW()-ROW($N$9),AR$6-$D$4))&gt;=100*$E98,"×","△"),IF(OR(AR$8&lt;9/24,AR$8&gt;=17/24,AR$110="△"),"△","〇")))</f>
        <v>△</v>
      </c>
      <c r="AS98" s="29" t="str">
        <f ca="1">IF(OR(AS$9="×",AS$110="×"),"×",IF(SUMIFS(OFFSET(データ_研究棟施設!$M$5:$M$1048576,0,ROUND(AS$8*24,1)),データ_研究棟施設!$J$5:$J$1048576,OFFSET($G$9,ROW()-ROW($N$9),AS$6-$D$4))&gt;=50,IF(SUMIFS(OFFSET(データ_研究棟施設!$M$5:$M$1048576,0,ROUND(AS$8*24,1)),データ_研究棟施設!$J$5:$J$1048576,OFFSET($G$9,ROW()-ROW($N$9),AS$6-$D$4))&gt;=100*$E98,"×","△"),IF(OR(AS$8&lt;9/24,AS$8&gt;=17/24,AS$110="△"),"△","〇")))</f>
        <v>×</v>
      </c>
      <c r="AT98" s="29" t="str">
        <f ca="1">IF(OR(AT$9="×",AT$110="×"),"×",IF(SUMIFS(OFFSET(データ_研究棟施設!$M$5:$M$1048576,0,ROUND(AT$8*24,1)),データ_研究棟施設!$J$5:$J$1048576,OFFSET($G$9,ROW()-ROW($N$9),AT$6-$D$4))&gt;=50,IF(SUMIFS(OFFSET(データ_研究棟施設!$M$5:$M$1048576,0,ROUND(AT$8*24,1)),データ_研究棟施設!$J$5:$J$1048576,OFFSET($G$9,ROW()-ROW($N$9),AT$6-$D$4))&gt;=100*$E98,"×","△"),IF(OR(AT$8&lt;9/24,AT$8&gt;=17/24,AT$110="△"),"△","〇")))</f>
        <v>×</v>
      </c>
      <c r="AU98" s="28" t="str">
        <f ca="1">IF(OR(AU$9="×",AU$110="×"),"×",IF(SUMIFS(OFFSET(データ_研究棟施設!$M$5:$M$1048576,0,ROUND(AU$8*24,1)),データ_研究棟施設!$J$5:$J$1048576,OFFSET($G$9,ROW()-ROW($N$9),AU$6-$D$4))&gt;=50,IF(SUMIFS(OFFSET(データ_研究棟施設!$M$5:$M$1048576,0,ROUND(AU$8*24,1)),データ_研究棟施設!$J$5:$J$1048576,OFFSET($G$9,ROW()-ROW($N$9),AU$6-$D$4))&gt;=100*$E98,"×","△"),IF(OR(AU$8&lt;9/24,AU$8&gt;=17/24,AU$110="△"),"△","〇")))</f>
        <v>×</v>
      </c>
      <c r="AV98" s="29" t="str">
        <f ca="1">IF(OR(AV$9="×",AV$110="×"),"×",IF(SUMIFS(OFFSET(データ_研究棟施設!$M$5:$M$1048576,0,ROUND(AV$8*24,1)),データ_研究棟施設!$J$5:$J$1048576,OFFSET($G$9,ROW()-ROW($N$9),AV$6-$D$4))&gt;=50,IF(SUMIFS(OFFSET(データ_研究棟施設!$M$5:$M$1048576,0,ROUND(AV$8*24,1)),データ_研究棟施設!$J$5:$J$1048576,OFFSET($G$9,ROW()-ROW($N$9),AV$6-$D$4))&gt;=100*$E98,"×","△"),IF(OR(AV$8&lt;9/24,AV$8&gt;=17/24,AV$110="△"),"△","〇")))</f>
        <v>×</v>
      </c>
      <c r="AW98" s="29" t="str">
        <f ca="1">IF(OR(AW$9="×",AW$110="×"),"×",IF(SUMIFS(OFFSET(データ_研究棟施設!$M$5:$M$1048576,0,ROUND(AW$8*24,1)),データ_研究棟施設!$J$5:$J$1048576,OFFSET($G$9,ROW()-ROW($N$9),AW$6-$D$4))&gt;=50,IF(SUMIFS(OFFSET(データ_研究棟施設!$M$5:$M$1048576,0,ROUND(AW$8*24,1)),データ_研究棟施設!$J$5:$J$1048576,OFFSET($G$9,ROW()-ROW($N$9),AW$6-$D$4))&gt;=100*$E98,"×","△"),IF(OR(AW$8&lt;9/24,AW$8&gt;=17/24,AW$110="△"),"△","〇")))</f>
        <v>×</v>
      </c>
      <c r="AX98" s="30" t="str">
        <f ca="1">IF(OR(AX$9="×",AX$110="×"),"×",IF(SUMIFS(OFFSET(データ_研究棟施設!$M$5:$M$1048576,0,ROUND(AX$8*24,1)),データ_研究棟施設!$J$5:$J$1048576,OFFSET($G$9,ROW()-ROW($N$9),AX$6-$D$4))&gt;=50,IF(SUMIFS(OFFSET(データ_研究棟施設!$M$5:$M$1048576,0,ROUND(AX$8*24,1)),データ_研究棟施設!$J$5:$J$1048576,OFFSET($G$9,ROW()-ROW($N$9),AX$6-$D$4))&gt;=100*$E98,"×","△"),IF(OR(AX$8&lt;9/24,AX$8&gt;=17/24,AX$110="△"),"△","〇")))</f>
        <v>×</v>
      </c>
      <c r="AY98" s="29" t="str">
        <f ca="1">IF(OR(AY$9="×",AY$110="×"),"×",IF(SUMIFS(OFFSET(データ_研究棟施設!$M$5:$M$1048576,0,ROUND(AY$8*24,1)),データ_研究棟施設!$J$5:$J$1048576,OFFSET($G$9,ROW()-ROW($N$9),AY$6-$D$4))&gt;=50,IF(SUMIFS(OFFSET(データ_研究棟施設!$M$5:$M$1048576,0,ROUND(AY$8*24,1)),データ_研究棟施設!$J$5:$J$1048576,OFFSET($G$9,ROW()-ROW($N$9),AY$6-$D$4))&gt;=100*$E98,"×","△"),IF(OR(AY$8&lt;9/24,AY$8&gt;=17/24,AY$110="△"),"△","〇")))</f>
        <v>×</v>
      </c>
      <c r="AZ98" s="29" t="str">
        <f ca="1">IF(OR(AZ$9="×",AZ$110="×"),"×",IF(SUMIFS(OFFSET(データ_研究棟施設!$M$5:$M$1048576,0,ROUND(AZ$8*24,1)),データ_研究棟施設!$J$5:$J$1048576,OFFSET($G$9,ROW()-ROW($N$9),AZ$6-$D$4))&gt;=50,IF(SUMIFS(OFFSET(データ_研究棟施設!$M$5:$M$1048576,0,ROUND(AZ$8*24,1)),データ_研究棟施設!$J$5:$J$1048576,OFFSET($G$9,ROW()-ROW($N$9),AZ$6-$D$4))&gt;=100*$E98,"×","△"),IF(OR(AZ$8&lt;9/24,AZ$8&gt;=17/24,AZ$110="△"),"△","〇")))</f>
        <v>×</v>
      </c>
      <c r="BA98" s="29" t="str">
        <f ca="1">IF(OR(BA$9="×",BA$110="×"),"×",IF(SUMIFS(OFFSET(データ_研究棟施設!$M$5:$M$1048576,0,ROUND(BA$8*24,1)),データ_研究棟施設!$J$5:$J$1048576,OFFSET($G$9,ROW()-ROW($N$9),BA$6-$D$4))&gt;=50,IF(SUMIFS(OFFSET(データ_研究棟施設!$M$5:$M$1048576,0,ROUND(BA$8*24,1)),データ_研究棟施設!$J$5:$J$1048576,OFFSET($G$9,ROW()-ROW($N$9),BA$6-$D$4))&gt;=100*$E98,"×","△"),IF(OR(BA$8&lt;9/24,BA$8&gt;=17/24,BA$110="△"),"△","〇")))</f>
        <v>×</v>
      </c>
      <c r="BB98" s="29" t="str">
        <f ca="1">IF(OR(BB$9="×",BB$110="×"),"×",IF(SUMIFS(OFFSET(データ_研究棟施設!$M$5:$M$1048576,0,ROUND(BB$8*24,1)),データ_研究棟施設!$J$5:$J$1048576,OFFSET($G$9,ROW()-ROW($N$9),BB$6-$D$4))&gt;=50,IF(SUMIFS(OFFSET(データ_研究棟施設!$M$5:$M$1048576,0,ROUND(BB$8*24,1)),データ_研究棟施設!$J$5:$J$1048576,OFFSET($G$9,ROW()-ROW($N$9),BB$6-$D$4))&gt;=100*$E98,"×","△"),IF(OR(BB$8&lt;9/24,BB$8&gt;=17/24,BB$110="△"),"△","〇")))</f>
        <v>×</v>
      </c>
      <c r="BC98" s="28" t="str">
        <f ca="1">IF(OR(BC$9="×",BC$110="×"),"×",IF(SUMIFS(OFFSET(データ_研究棟施設!$M$5:$M$1048576,0,ROUND(BC$8*24,1)),データ_研究棟施設!$J$5:$J$1048576,OFFSET($G$9,ROW()-ROW($N$9),BC$6-$D$4))&gt;=50,IF(SUMIFS(OFFSET(データ_研究棟施設!$M$5:$M$1048576,0,ROUND(BC$8*24,1)),データ_研究棟施設!$J$5:$J$1048576,OFFSET($G$9,ROW()-ROW($N$9),BC$6-$D$4))&gt;=100*$E98,"×","△"),IF(OR(BC$8&lt;9/24,BC$8&gt;=17/24,BC$110="△"),"△","〇")))</f>
        <v>×</v>
      </c>
      <c r="BD98" s="29" t="str">
        <f ca="1">IF(OR(BD$9="×",BD$110="×"),"×",IF(SUMIFS(OFFSET(データ_研究棟施設!$M$5:$M$1048576,0,ROUND(BD$8*24,1)),データ_研究棟施設!$J$5:$J$1048576,OFFSET($G$9,ROW()-ROW($N$9),BD$6-$D$4))&gt;=50,IF(SUMIFS(OFFSET(データ_研究棟施設!$M$5:$M$1048576,0,ROUND(BD$8*24,1)),データ_研究棟施設!$J$5:$J$1048576,OFFSET($G$9,ROW()-ROW($N$9),BD$6-$D$4))&gt;=100*$E98,"×","△"),IF(OR(BD$8&lt;9/24,BD$8&gt;=17/24,BD$110="△"),"△","〇")))</f>
        <v>×</v>
      </c>
      <c r="BE98" s="29" t="str">
        <f ca="1">IF(OR(BE$9="×",BE$110="×"),"×",IF(SUMIFS(OFFSET(データ_研究棟施設!$M$5:$M$1048576,0,ROUND(BE$8*24,1)),データ_研究棟施設!$J$5:$J$1048576,OFFSET($G$9,ROW()-ROW($N$9),BE$6-$D$4))&gt;=50,IF(SUMIFS(OFFSET(データ_研究棟施設!$M$5:$M$1048576,0,ROUND(BE$8*24,1)),データ_研究棟施設!$J$5:$J$1048576,OFFSET($G$9,ROW()-ROW($N$9),BE$6-$D$4))&gt;=100*$E98,"×","△"),IF(OR(BE$8&lt;9/24,BE$8&gt;=17/24,BE$110="△"),"△","〇")))</f>
        <v>×</v>
      </c>
      <c r="BF98" s="30" t="str">
        <f ca="1">IF(OR(BF$9="×",BF$110="×"),"×",IF(SUMIFS(OFFSET(データ_研究棟施設!$M$5:$M$1048576,0,ROUND(BF$8*24,1)),データ_研究棟施設!$J$5:$J$1048576,OFFSET($G$9,ROW()-ROW($N$9),BF$6-$D$4))&gt;=50,IF(SUMIFS(OFFSET(データ_研究棟施設!$M$5:$M$1048576,0,ROUND(BF$8*24,1)),データ_研究棟施設!$J$5:$J$1048576,OFFSET($G$9,ROW()-ROW($N$9),BF$6-$D$4))&gt;=100*$E98,"×","△"),IF(OR(BF$8&lt;9/24,BF$8&gt;=17/24,BF$110="△"),"△","〇")))</f>
        <v>×</v>
      </c>
      <c r="BG98" s="29" t="str">
        <f ca="1">IF(OR(BG$9="×",BG$110="×"),"×",IF(SUMIFS(OFFSET(データ_研究棟施設!$M$5:$M$1048576,0,ROUND(BG$8*24,1)),データ_研究棟施設!$J$5:$J$1048576,OFFSET($G$9,ROW()-ROW($N$9),BG$6-$D$4))&gt;=50,IF(SUMIFS(OFFSET(データ_研究棟施設!$M$5:$M$1048576,0,ROUND(BG$8*24,1)),データ_研究棟施設!$J$5:$J$1048576,OFFSET($G$9,ROW()-ROW($N$9),BG$6-$D$4))&gt;=100*$E98,"×","△"),IF(OR(BG$8&lt;9/24,BG$8&gt;=17/24,BG$110="△"),"△","〇")))</f>
        <v>△</v>
      </c>
      <c r="BH98" s="29" t="str">
        <f ca="1">IF(OR(BH$9="×",BH$110="×"),"×",IF(SUMIFS(OFFSET(データ_研究棟施設!$M$5:$M$1048576,0,ROUND(BH$8*24,1)),データ_研究棟施設!$J$5:$J$1048576,OFFSET($G$9,ROW()-ROW($N$9),BH$6-$D$4))&gt;=50,IF(SUMIFS(OFFSET(データ_研究棟施設!$M$5:$M$1048576,0,ROUND(BH$8*24,1)),データ_研究棟施設!$J$5:$J$1048576,OFFSET($G$9,ROW()-ROW($N$9),BH$6-$D$4))&gt;=100*$E98,"×","△"),IF(OR(BH$8&lt;9/24,BH$8&gt;=17/24,BH$110="△"),"△","〇")))</f>
        <v>△</v>
      </c>
      <c r="BI98" s="37" t="str">
        <f ca="1">IF(OR(BI$9="×",BI$110="×"),"×",IF(SUMIFS(OFFSET(データ_研究棟施設!$M$5:$M$1048576,0,ROUND(BI$8*24,1)),データ_研究棟施設!$J$5:$J$1048576,OFFSET($G$9,ROW()-ROW($N$9),BI$6-$D$4))&gt;=50,IF(SUMIFS(OFFSET(データ_研究棟施設!$M$5:$M$1048576,0,ROUND(BI$8*24,1)),データ_研究棟施設!$J$5:$J$1048576,OFFSET($G$9,ROW()-ROW($N$9),BI$6-$D$4))&gt;=100*$E98,"×","△"),IF(OR(BI$8&lt;9/24,BI$8&gt;=17/24,BI$110="△"),"△","〇")))</f>
        <v>△</v>
      </c>
      <c r="BJ98" s="36" t="str">
        <f ca="1">IF(OR(BJ$9="×",BJ$110="×"),"×",IF(SUMIFS(OFFSET(データ_研究棟施設!$M$5:$M$1048576,0,ROUND(BJ$8*24,1)),データ_研究棟施設!$J$5:$J$1048576,OFFSET($G$9,ROW()-ROW($N$9),BJ$6-$D$4))&gt;=50,IF(SUMIFS(OFFSET(データ_研究棟施設!$M$5:$M$1048576,0,ROUND(BJ$8*24,1)),データ_研究棟施設!$J$5:$J$1048576,OFFSET($G$9,ROW()-ROW($N$9),BJ$6-$D$4))&gt;=100*$E98,"×","△"),IF(OR(BJ$8&lt;9/24,BJ$8&gt;=17/24,BJ$110="△"),"△","〇")))</f>
        <v>△</v>
      </c>
      <c r="BK98" s="29" t="str">
        <f ca="1">IF(OR(BK$9="×",BK$110="×"),"×",IF(SUMIFS(OFFSET(データ_研究棟施設!$M$5:$M$1048576,0,ROUND(BK$8*24,1)),データ_研究棟施設!$J$5:$J$1048576,OFFSET($G$9,ROW()-ROW($N$9),BK$6-$D$4))&gt;=50,IF(SUMIFS(OFFSET(データ_研究棟施設!$M$5:$M$1048576,0,ROUND(BK$8*24,1)),データ_研究棟施設!$J$5:$J$1048576,OFFSET($G$9,ROW()-ROW($N$9),BK$6-$D$4))&gt;=100*$E98,"×","△"),IF(OR(BK$8&lt;9/24,BK$8&gt;=17/24,BK$110="△"),"△","〇")))</f>
        <v>△</v>
      </c>
      <c r="BL98" s="29" t="str">
        <f ca="1">IF(OR(BL$9="×",BL$110="×"),"×",IF(SUMIFS(OFFSET(データ_研究棟施設!$M$5:$M$1048576,0,ROUND(BL$8*24,1)),データ_研究棟施設!$J$5:$J$1048576,OFFSET($G$9,ROW()-ROW($N$9),BL$6-$D$4))&gt;=50,IF(SUMIFS(OFFSET(データ_研究棟施設!$M$5:$M$1048576,0,ROUND(BL$8*24,1)),データ_研究棟施設!$J$5:$J$1048576,OFFSET($G$9,ROW()-ROW($N$9),BL$6-$D$4))&gt;=100*$E98,"×","△"),IF(OR(BL$8&lt;9/24,BL$8&gt;=17/24,BL$110="△"),"△","〇")))</f>
        <v>△</v>
      </c>
      <c r="BM98" s="29" t="str">
        <f ca="1">IF(OR(BM$9="×",BM$110="×"),"×",IF(SUMIFS(OFFSET(データ_研究棟施設!$M$5:$M$1048576,0,ROUND(BM$8*24,1)),データ_研究棟施設!$J$5:$J$1048576,OFFSET($G$9,ROW()-ROW($N$9),BM$6-$D$4))&gt;=50,IF(SUMIFS(OFFSET(データ_研究棟施設!$M$5:$M$1048576,0,ROUND(BM$8*24,1)),データ_研究棟施設!$J$5:$J$1048576,OFFSET($G$9,ROW()-ROW($N$9),BM$6-$D$4))&gt;=100*$E98,"×","△"),IF(OR(BM$8&lt;9/24,BM$8&gt;=17/24,BM$110="△"),"△","〇")))</f>
        <v>△</v>
      </c>
      <c r="BN98" s="29" t="str">
        <f ca="1">IF(OR(BN$9="×",BN$110="×"),"×",IF(SUMIFS(OFFSET(データ_研究棟施設!$M$5:$M$1048576,0,ROUND(BN$8*24,1)),データ_研究棟施設!$J$5:$J$1048576,OFFSET($G$9,ROW()-ROW($N$9),BN$6-$D$4))&gt;=50,IF(SUMIFS(OFFSET(データ_研究棟施設!$M$5:$M$1048576,0,ROUND(BN$8*24,1)),データ_研究棟施設!$J$5:$J$1048576,OFFSET($G$9,ROW()-ROW($N$9),BN$6-$D$4))&gt;=100*$E98,"×","△"),IF(OR(BN$8&lt;9/24,BN$8&gt;=17/24,BN$110="△"),"△","〇")))</f>
        <v>△</v>
      </c>
      <c r="BO98" s="29" t="str">
        <f ca="1">IF(OR(BO$9="×",BO$110="×"),"×",IF(SUMIFS(OFFSET(データ_研究棟施設!$M$5:$M$1048576,0,ROUND(BO$8*24,1)),データ_研究棟施設!$J$5:$J$1048576,OFFSET($G$9,ROW()-ROW($N$9),BO$6-$D$4))&gt;=50,IF(SUMIFS(OFFSET(データ_研究棟施設!$M$5:$M$1048576,0,ROUND(BO$8*24,1)),データ_研究棟施設!$J$5:$J$1048576,OFFSET($G$9,ROW()-ROW($N$9),BO$6-$D$4))&gt;=100*$E98,"×","△"),IF(OR(BO$8&lt;9/24,BO$8&gt;=17/24,BO$110="△"),"△","〇")))</f>
        <v>△</v>
      </c>
      <c r="BP98" s="29" t="str">
        <f ca="1">IF(OR(BP$9="×",BP$110="×"),"×",IF(SUMIFS(OFFSET(データ_研究棟施設!$M$5:$M$1048576,0,ROUND(BP$8*24,1)),データ_研究棟施設!$J$5:$J$1048576,OFFSET($G$9,ROW()-ROW($N$9),BP$6-$D$4))&gt;=50,IF(SUMIFS(OFFSET(データ_研究棟施設!$M$5:$M$1048576,0,ROUND(BP$8*24,1)),データ_研究棟施設!$J$5:$J$1048576,OFFSET($G$9,ROW()-ROW($N$9),BP$6-$D$4))&gt;=100*$E98,"×","△"),IF(OR(BP$8&lt;9/24,BP$8&gt;=17/24,BP$110="△"),"△","〇")))</f>
        <v>△</v>
      </c>
      <c r="BQ98" s="29" t="str">
        <f ca="1">IF(OR(BQ$9="×",BQ$110="×"),"×",IF(SUMIFS(OFFSET(データ_研究棟施設!$M$5:$M$1048576,0,ROUND(BQ$8*24,1)),データ_研究棟施設!$J$5:$J$1048576,OFFSET($G$9,ROW()-ROW($N$9),BQ$6-$D$4))&gt;=50,IF(SUMIFS(OFFSET(データ_研究棟施設!$M$5:$M$1048576,0,ROUND(BQ$8*24,1)),データ_研究棟施設!$J$5:$J$1048576,OFFSET($G$9,ROW()-ROW($N$9),BQ$6-$D$4))&gt;=100*$E98,"×","△"),IF(OR(BQ$8&lt;9/24,BQ$8&gt;=17/24,BQ$110="△"),"△","〇")))</f>
        <v>×</v>
      </c>
      <c r="BR98" s="29" t="str">
        <f ca="1">IF(OR(BR$9="×",BR$110="×"),"×",IF(SUMIFS(OFFSET(データ_研究棟施設!$M$5:$M$1048576,0,ROUND(BR$8*24,1)),データ_研究棟施設!$J$5:$J$1048576,OFFSET($G$9,ROW()-ROW($N$9),BR$6-$D$4))&gt;=50,IF(SUMIFS(OFFSET(データ_研究棟施設!$M$5:$M$1048576,0,ROUND(BR$8*24,1)),データ_研究棟施設!$J$5:$J$1048576,OFFSET($G$9,ROW()-ROW($N$9),BR$6-$D$4))&gt;=100*$E98,"×","△"),IF(OR(BR$8&lt;9/24,BR$8&gt;=17/24,BR$110="△"),"△","〇")))</f>
        <v>×</v>
      </c>
      <c r="BS98" s="28" t="str">
        <f ca="1">IF(OR(BS$9="×",BS$110="×"),"×",IF(SUMIFS(OFFSET(データ_研究棟施設!$M$5:$M$1048576,0,ROUND(BS$8*24,1)),データ_研究棟施設!$J$5:$J$1048576,OFFSET($G$9,ROW()-ROW($N$9),BS$6-$D$4))&gt;=50,IF(SUMIFS(OFFSET(データ_研究棟施設!$M$5:$M$1048576,0,ROUND(BS$8*24,1)),データ_研究棟施設!$J$5:$J$1048576,OFFSET($G$9,ROW()-ROW($N$9),BS$6-$D$4))&gt;=100*$E98,"×","△"),IF(OR(BS$8&lt;9/24,BS$8&gt;=17/24,BS$110="△"),"△","〇")))</f>
        <v>×</v>
      </c>
      <c r="BT98" s="29" t="str">
        <f ca="1">IF(OR(BT$9="×",BT$110="×"),"×",IF(SUMIFS(OFFSET(データ_研究棟施設!$M$5:$M$1048576,0,ROUND(BT$8*24,1)),データ_研究棟施設!$J$5:$J$1048576,OFFSET($G$9,ROW()-ROW($N$9),BT$6-$D$4))&gt;=50,IF(SUMIFS(OFFSET(データ_研究棟施設!$M$5:$M$1048576,0,ROUND(BT$8*24,1)),データ_研究棟施設!$J$5:$J$1048576,OFFSET($G$9,ROW()-ROW($N$9),BT$6-$D$4))&gt;=100*$E98,"×","△"),IF(OR(BT$8&lt;9/24,BT$8&gt;=17/24,BT$110="△"),"△","〇")))</f>
        <v>×</v>
      </c>
      <c r="BU98" s="29" t="str">
        <f ca="1">IF(OR(BU$9="×",BU$110="×"),"×",IF(SUMIFS(OFFSET(データ_研究棟施設!$M$5:$M$1048576,0,ROUND(BU$8*24,1)),データ_研究棟施設!$J$5:$J$1048576,OFFSET($G$9,ROW()-ROW($N$9),BU$6-$D$4))&gt;=50,IF(SUMIFS(OFFSET(データ_研究棟施設!$M$5:$M$1048576,0,ROUND(BU$8*24,1)),データ_研究棟施設!$J$5:$J$1048576,OFFSET($G$9,ROW()-ROW($N$9),BU$6-$D$4))&gt;=100*$E98,"×","△"),IF(OR(BU$8&lt;9/24,BU$8&gt;=17/24,BU$110="△"),"△","〇")))</f>
        <v>×</v>
      </c>
      <c r="BV98" s="30" t="str">
        <f ca="1">IF(OR(BV$9="×",BV$110="×"),"×",IF(SUMIFS(OFFSET(データ_研究棟施設!$M$5:$M$1048576,0,ROUND(BV$8*24,1)),データ_研究棟施設!$J$5:$J$1048576,OFFSET($G$9,ROW()-ROW($N$9),BV$6-$D$4))&gt;=50,IF(SUMIFS(OFFSET(データ_研究棟施設!$M$5:$M$1048576,0,ROUND(BV$8*24,1)),データ_研究棟施設!$J$5:$J$1048576,OFFSET($G$9,ROW()-ROW($N$9),BV$6-$D$4))&gt;=100*$E98,"×","△"),IF(OR(BV$8&lt;9/24,BV$8&gt;=17/24,BV$110="△"),"△","〇")))</f>
        <v>×</v>
      </c>
      <c r="BW98" s="29" t="str">
        <f ca="1">IF(OR(BW$9="×",BW$110="×"),"×",IF(SUMIFS(OFFSET(データ_研究棟施設!$M$5:$M$1048576,0,ROUND(BW$8*24,1)),データ_研究棟施設!$J$5:$J$1048576,OFFSET($G$9,ROW()-ROW($N$9),BW$6-$D$4))&gt;=50,IF(SUMIFS(OFFSET(データ_研究棟施設!$M$5:$M$1048576,0,ROUND(BW$8*24,1)),データ_研究棟施設!$J$5:$J$1048576,OFFSET($G$9,ROW()-ROW($N$9),BW$6-$D$4))&gt;=100*$E98,"×","△"),IF(OR(BW$8&lt;9/24,BW$8&gt;=17/24,BW$110="△"),"△","〇")))</f>
        <v>×</v>
      </c>
      <c r="BX98" s="29" t="str">
        <f ca="1">IF(OR(BX$9="×",BX$110="×"),"×",IF(SUMIFS(OFFSET(データ_研究棟施設!$M$5:$M$1048576,0,ROUND(BX$8*24,1)),データ_研究棟施設!$J$5:$J$1048576,OFFSET($G$9,ROW()-ROW($N$9),BX$6-$D$4))&gt;=50,IF(SUMIFS(OFFSET(データ_研究棟施設!$M$5:$M$1048576,0,ROUND(BX$8*24,1)),データ_研究棟施設!$J$5:$J$1048576,OFFSET($G$9,ROW()-ROW($N$9),BX$6-$D$4))&gt;=100*$E98,"×","△"),IF(OR(BX$8&lt;9/24,BX$8&gt;=17/24,BX$110="△"),"△","〇")))</f>
        <v>×</v>
      </c>
      <c r="BY98" s="29" t="str">
        <f ca="1">IF(OR(BY$9="×",BY$110="×"),"×",IF(SUMIFS(OFFSET(データ_研究棟施設!$M$5:$M$1048576,0,ROUND(BY$8*24,1)),データ_研究棟施設!$J$5:$J$1048576,OFFSET($G$9,ROW()-ROW($N$9),BY$6-$D$4))&gt;=50,IF(SUMIFS(OFFSET(データ_研究棟施設!$M$5:$M$1048576,0,ROUND(BY$8*24,1)),データ_研究棟施設!$J$5:$J$1048576,OFFSET($G$9,ROW()-ROW($N$9),BY$6-$D$4))&gt;=100*$E98,"×","△"),IF(OR(BY$8&lt;9/24,BY$8&gt;=17/24,BY$110="△"),"△","〇")))</f>
        <v>×</v>
      </c>
      <c r="BZ98" s="29" t="str">
        <f ca="1">IF(OR(BZ$9="×",BZ$110="×"),"×",IF(SUMIFS(OFFSET(データ_研究棟施設!$M$5:$M$1048576,0,ROUND(BZ$8*24,1)),データ_研究棟施設!$J$5:$J$1048576,OFFSET($G$9,ROW()-ROW($N$9),BZ$6-$D$4))&gt;=50,IF(SUMIFS(OFFSET(データ_研究棟施設!$M$5:$M$1048576,0,ROUND(BZ$8*24,1)),データ_研究棟施設!$J$5:$J$1048576,OFFSET($G$9,ROW()-ROW($N$9),BZ$6-$D$4))&gt;=100*$E98,"×","△"),IF(OR(BZ$8&lt;9/24,BZ$8&gt;=17/24,BZ$110="△"),"△","〇")))</f>
        <v>×</v>
      </c>
      <c r="CA98" s="28" t="str">
        <f ca="1">IF(OR(CA$9="×",CA$110="×"),"×",IF(SUMIFS(OFFSET(データ_研究棟施設!$M$5:$M$1048576,0,ROUND(CA$8*24,1)),データ_研究棟施設!$J$5:$J$1048576,OFFSET($G$9,ROW()-ROW($N$9),CA$6-$D$4))&gt;=50,IF(SUMIFS(OFFSET(データ_研究棟施設!$M$5:$M$1048576,0,ROUND(CA$8*24,1)),データ_研究棟施設!$J$5:$J$1048576,OFFSET($G$9,ROW()-ROW($N$9),CA$6-$D$4))&gt;=100*$E98,"×","△"),IF(OR(CA$8&lt;9/24,CA$8&gt;=17/24,CA$110="△"),"△","〇")))</f>
        <v>×</v>
      </c>
      <c r="CB98" s="29" t="str">
        <f ca="1">IF(OR(CB$9="×",CB$110="×"),"×",IF(SUMIFS(OFFSET(データ_研究棟施設!$M$5:$M$1048576,0,ROUND(CB$8*24,1)),データ_研究棟施設!$J$5:$J$1048576,OFFSET($G$9,ROW()-ROW($N$9),CB$6-$D$4))&gt;=50,IF(SUMIFS(OFFSET(データ_研究棟施設!$M$5:$M$1048576,0,ROUND(CB$8*24,1)),データ_研究棟施設!$J$5:$J$1048576,OFFSET($G$9,ROW()-ROW($N$9),CB$6-$D$4))&gt;=100*$E98,"×","△"),IF(OR(CB$8&lt;9/24,CB$8&gt;=17/24,CB$110="△"),"△","〇")))</f>
        <v>×</v>
      </c>
      <c r="CC98" s="29" t="str">
        <f ca="1">IF(OR(CC$9="×",CC$110="×"),"×",IF(SUMIFS(OFFSET(データ_研究棟施設!$M$5:$M$1048576,0,ROUND(CC$8*24,1)),データ_研究棟施設!$J$5:$J$1048576,OFFSET($G$9,ROW()-ROW($N$9),CC$6-$D$4))&gt;=50,IF(SUMIFS(OFFSET(データ_研究棟施設!$M$5:$M$1048576,0,ROUND(CC$8*24,1)),データ_研究棟施設!$J$5:$J$1048576,OFFSET($G$9,ROW()-ROW($N$9),CC$6-$D$4))&gt;=100*$E98,"×","△"),IF(OR(CC$8&lt;9/24,CC$8&gt;=17/24,CC$110="△"),"△","〇")))</f>
        <v>×</v>
      </c>
      <c r="CD98" s="30" t="str">
        <f ca="1">IF(OR(CD$9="×",CD$110="×"),"×",IF(SUMIFS(OFFSET(データ_研究棟施設!$M$5:$M$1048576,0,ROUND(CD$8*24,1)),データ_研究棟施設!$J$5:$J$1048576,OFFSET($G$9,ROW()-ROW($N$9),CD$6-$D$4))&gt;=50,IF(SUMIFS(OFFSET(データ_研究棟施設!$M$5:$M$1048576,0,ROUND(CD$8*24,1)),データ_研究棟施設!$J$5:$J$1048576,OFFSET($G$9,ROW()-ROW($N$9),CD$6-$D$4))&gt;=100*$E98,"×","△"),IF(OR(CD$8&lt;9/24,CD$8&gt;=17/24,CD$110="△"),"△","〇")))</f>
        <v>×</v>
      </c>
      <c r="CE98" s="29" t="str">
        <f ca="1">IF(OR(CE$9="×",CE$110="×"),"×",IF(SUMIFS(OFFSET(データ_研究棟施設!$M$5:$M$1048576,0,ROUND(CE$8*24,1)),データ_研究棟施設!$J$5:$J$1048576,OFFSET($G$9,ROW()-ROW($N$9),CE$6-$D$4))&gt;=50,IF(SUMIFS(OFFSET(データ_研究棟施設!$M$5:$M$1048576,0,ROUND(CE$8*24,1)),データ_研究棟施設!$J$5:$J$1048576,OFFSET($G$9,ROW()-ROW($N$9),CE$6-$D$4))&gt;=100*$E98,"×","△"),IF(OR(CE$8&lt;9/24,CE$8&gt;=17/24,CE$110="△"),"△","〇")))</f>
        <v>△</v>
      </c>
      <c r="CF98" s="29" t="str">
        <f ca="1">IF(OR(CF$9="×",CF$110="×"),"×",IF(SUMIFS(OFFSET(データ_研究棟施設!$M$5:$M$1048576,0,ROUND(CF$8*24,1)),データ_研究棟施設!$J$5:$J$1048576,OFFSET($G$9,ROW()-ROW($N$9),CF$6-$D$4))&gt;=50,IF(SUMIFS(OFFSET(データ_研究棟施設!$M$5:$M$1048576,0,ROUND(CF$8*24,1)),データ_研究棟施設!$J$5:$J$1048576,OFFSET($G$9,ROW()-ROW($N$9),CF$6-$D$4))&gt;=100*$E98,"×","△"),IF(OR(CF$8&lt;9/24,CF$8&gt;=17/24,CF$110="△"),"△","〇")))</f>
        <v>△</v>
      </c>
      <c r="CG98" s="37" t="str">
        <f ca="1">IF(OR(CG$9="×",CG$110="×"),"×",IF(SUMIFS(OFFSET(データ_研究棟施設!$M$5:$M$1048576,0,ROUND(CG$8*24,1)),データ_研究棟施設!$J$5:$J$1048576,OFFSET($G$9,ROW()-ROW($N$9),CG$6-$D$4))&gt;=50,IF(SUMIFS(OFFSET(データ_研究棟施設!$M$5:$M$1048576,0,ROUND(CG$8*24,1)),データ_研究棟施設!$J$5:$J$1048576,OFFSET($G$9,ROW()-ROW($N$9),CG$6-$D$4))&gt;=100*$E98,"×","△"),IF(OR(CG$8&lt;9/24,CG$8&gt;=17/24,CG$110="△"),"△","〇")))</f>
        <v>△</v>
      </c>
      <c r="CH98" s="36" t="str">
        <f ca="1">IF(OR(CH$9="×",CH$110="×"),"×",IF(SUMIFS(OFFSET(データ_研究棟施設!$M$5:$M$1048576,0,ROUND(CH$8*24,1)),データ_研究棟施設!$J$5:$J$1048576,OFFSET($G$9,ROW()-ROW($N$9),CH$6-$D$4))&gt;=50,IF(SUMIFS(OFFSET(データ_研究棟施設!$M$5:$M$1048576,0,ROUND(CH$8*24,1)),データ_研究棟施設!$J$5:$J$1048576,OFFSET($G$9,ROW()-ROW($N$9),CH$6-$D$4))&gt;=100*$E98,"×","△"),IF(OR(CH$8&lt;9/24,CH$8&gt;=17/24,CH$110="△"),"△","〇")))</f>
        <v>△</v>
      </c>
      <c r="CI98" s="29" t="str">
        <f ca="1">IF(OR(CI$9="×",CI$110="×"),"×",IF(SUMIFS(OFFSET(データ_研究棟施設!$M$5:$M$1048576,0,ROUND(CI$8*24,1)),データ_研究棟施設!$J$5:$J$1048576,OFFSET($G$9,ROW()-ROW($N$9),CI$6-$D$4))&gt;=50,IF(SUMIFS(OFFSET(データ_研究棟施設!$M$5:$M$1048576,0,ROUND(CI$8*24,1)),データ_研究棟施設!$J$5:$J$1048576,OFFSET($G$9,ROW()-ROW($N$9),CI$6-$D$4))&gt;=100*$E98,"×","△"),IF(OR(CI$8&lt;9/24,CI$8&gt;=17/24,CI$110="△"),"△","〇")))</f>
        <v>△</v>
      </c>
      <c r="CJ98" s="29" t="str">
        <f ca="1">IF(OR(CJ$9="×",CJ$110="×"),"×",IF(SUMIFS(OFFSET(データ_研究棟施設!$M$5:$M$1048576,0,ROUND(CJ$8*24,1)),データ_研究棟施設!$J$5:$J$1048576,OFFSET($G$9,ROW()-ROW($N$9),CJ$6-$D$4))&gt;=50,IF(SUMIFS(OFFSET(データ_研究棟施設!$M$5:$M$1048576,0,ROUND(CJ$8*24,1)),データ_研究棟施設!$J$5:$J$1048576,OFFSET($G$9,ROW()-ROW($N$9),CJ$6-$D$4))&gt;=100*$E98,"×","△"),IF(OR(CJ$8&lt;9/24,CJ$8&gt;=17/24,CJ$110="△"),"△","〇")))</f>
        <v>△</v>
      </c>
      <c r="CK98" s="29" t="str">
        <f ca="1">IF(OR(CK$9="×",CK$110="×"),"×",IF(SUMIFS(OFFSET(データ_研究棟施設!$M$5:$M$1048576,0,ROUND(CK$8*24,1)),データ_研究棟施設!$J$5:$J$1048576,OFFSET($G$9,ROW()-ROW($N$9),CK$6-$D$4))&gt;=50,IF(SUMIFS(OFFSET(データ_研究棟施設!$M$5:$M$1048576,0,ROUND(CK$8*24,1)),データ_研究棟施設!$J$5:$J$1048576,OFFSET($G$9,ROW()-ROW($N$9),CK$6-$D$4))&gt;=100*$E98,"×","△"),IF(OR(CK$8&lt;9/24,CK$8&gt;=17/24,CK$110="△"),"△","〇")))</f>
        <v>△</v>
      </c>
      <c r="CL98" s="29" t="str">
        <f ca="1">IF(OR(CL$9="×",CL$110="×"),"×",IF(SUMIFS(OFFSET(データ_研究棟施設!$M$5:$M$1048576,0,ROUND(CL$8*24,1)),データ_研究棟施設!$J$5:$J$1048576,OFFSET($G$9,ROW()-ROW($N$9),CL$6-$D$4))&gt;=50,IF(SUMIFS(OFFSET(データ_研究棟施設!$M$5:$M$1048576,0,ROUND(CL$8*24,1)),データ_研究棟施設!$J$5:$J$1048576,OFFSET($G$9,ROW()-ROW($N$9),CL$6-$D$4))&gt;=100*$E98,"×","△"),IF(OR(CL$8&lt;9/24,CL$8&gt;=17/24,CL$110="△"),"△","〇")))</f>
        <v>△</v>
      </c>
      <c r="CM98" s="29" t="str">
        <f ca="1">IF(OR(CM$9="×",CM$110="×"),"×",IF(SUMIFS(OFFSET(データ_研究棟施設!$M$5:$M$1048576,0,ROUND(CM$8*24,1)),データ_研究棟施設!$J$5:$J$1048576,OFFSET($G$9,ROW()-ROW($N$9),CM$6-$D$4))&gt;=50,IF(SUMIFS(OFFSET(データ_研究棟施設!$M$5:$M$1048576,0,ROUND(CM$8*24,1)),データ_研究棟施設!$J$5:$J$1048576,OFFSET($G$9,ROW()-ROW($N$9),CM$6-$D$4))&gt;=100*$E98,"×","△"),IF(OR(CM$8&lt;9/24,CM$8&gt;=17/24,CM$110="△"),"△","〇")))</f>
        <v>△</v>
      </c>
      <c r="CN98" s="29" t="str">
        <f ca="1">IF(OR(CN$9="×",CN$110="×"),"×",IF(SUMIFS(OFFSET(データ_研究棟施設!$M$5:$M$1048576,0,ROUND(CN$8*24,1)),データ_研究棟施設!$J$5:$J$1048576,OFFSET($G$9,ROW()-ROW($N$9),CN$6-$D$4))&gt;=50,IF(SUMIFS(OFFSET(データ_研究棟施設!$M$5:$M$1048576,0,ROUND(CN$8*24,1)),データ_研究棟施設!$J$5:$J$1048576,OFFSET($G$9,ROW()-ROW($N$9),CN$6-$D$4))&gt;=100*$E98,"×","△"),IF(OR(CN$8&lt;9/24,CN$8&gt;=17/24,CN$110="△"),"△","〇")))</f>
        <v>△</v>
      </c>
      <c r="CO98" s="29" t="str">
        <f ca="1">IF(OR(CO$9="×",CO$110="×"),"×",IF(SUMIFS(OFFSET(データ_研究棟施設!$M$5:$M$1048576,0,ROUND(CO$8*24,1)),データ_研究棟施設!$J$5:$J$1048576,OFFSET($G$9,ROW()-ROW($N$9),CO$6-$D$4))&gt;=50,IF(SUMIFS(OFFSET(データ_研究棟施設!$M$5:$M$1048576,0,ROUND(CO$8*24,1)),データ_研究棟施設!$J$5:$J$1048576,OFFSET($G$9,ROW()-ROW($N$9),CO$6-$D$4))&gt;=100*$E98,"×","△"),IF(OR(CO$8&lt;9/24,CO$8&gt;=17/24,CO$110="△"),"△","〇")))</f>
        <v>×</v>
      </c>
      <c r="CP98" s="29" t="str">
        <f ca="1">IF(OR(CP$9="×",CP$110="×"),"×",IF(SUMIFS(OFFSET(データ_研究棟施設!$M$5:$M$1048576,0,ROUND(CP$8*24,1)),データ_研究棟施設!$J$5:$J$1048576,OFFSET($G$9,ROW()-ROW($N$9),CP$6-$D$4))&gt;=50,IF(SUMIFS(OFFSET(データ_研究棟施設!$M$5:$M$1048576,0,ROUND(CP$8*24,1)),データ_研究棟施設!$J$5:$J$1048576,OFFSET($G$9,ROW()-ROW($N$9),CP$6-$D$4))&gt;=100*$E98,"×","△"),IF(OR(CP$8&lt;9/24,CP$8&gt;=17/24,CP$110="△"),"△","〇")))</f>
        <v>×</v>
      </c>
      <c r="CQ98" s="28" t="str">
        <f ca="1">IF(OR(CQ$9="×",CQ$110="×"),"×",IF(SUMIFS(OFFSET(データ_研究棟施設!$M$5:$M$1048576,0,ROUND(CQ$8*24,1)),データ_研究棟施設!$J$5:$J$1048576,OFFSET($G$9,ROW()-ROW($N$9),CQ$6-$D$4))&gt;=50,IF(SUMIFS(OFFSET(データ_研究棟施設!$M$5:$M$1048576,0,ROUND(CQ$8*24,1)),データ_研究棟施設!$J$5:$J$1048576,OFFSET($G$9,ROW()-ROW($N$9),CQ$6-$D$4))&gt;=100*$E98,"×","△"),IF(OR(CQ$8&lt;9/24,CQ$8&gt;=17/24,CQ$110="△"),"△","〇")))</f>
        <v>×</v>
      </c>
      <c r="CR98" s="29" t="str">
        <f ca="1">IF(OR(CR$9="×",CR$110="×"),"×",IF(SUMIFS(OFFSET(データ_研究棟施設!$M$5:$M$1048576,0,ROUND(CR$8*24,1)),データ_研究棟施設!$J$5:$J$1048576,OFFSET($G$9,ROW()-ROW($N$9),CR$6-$D$4))&gt;=50,IF(SUMIFS(OFFSET(データ_研究棟施設!$M$5:$M$1048576,0,ROUND(CR$8*24,1)),データ_研究棟施設!$J$5:$J$1048576,OFFSET($G$9,ROW()-ROW($N$9),CR$6-$D$4))&gt;=100*$E98,"×","△"),IF(OR(CR$8&lt;9/24,CR$8&gt;=17/24,CR$110="△"),"△","〇")))</f>
        <v>×</v>
      </c>
      <c r="CS98" s="29" t="str">
        <f ca="1">IF(OR(CS$9="×",CS$110="×"),"×",IF(SUMIFS(OFFSET(データ_研究棟施設!$M$5:$M$1048576,0,ROUND(CS$8*24,1)),データ_研究棟施設!$J$5:$J$1048576,OFFSET($G$9,ROW()-ROW($N$9),CS$6-$D$4))&gt;=50,IF(SUMIFS(OFFSET(データ_研究棟施設!$M$5:$M$1048576,0,ROUND(CS$8*24,1)),データ_研究棟施設!$J$5:$J$1048576,OFFSET($G$9,ROW()-ROW($N$9),CS$6-$D$4))&gt;=100*$E98,"×","△"),IF(OR(CS$8&lt;9/24,CS$8&gt;=17/24,CS$110="△"),"△","〇")))</f>
        <v>×</v>
      </c>
      <c r="CT98" s="30" t="str">
        <f ca="1">IF(OR(CT$9="×",CT$110="×"),"×",IF(SUMIFS(OFFSET(データ_研究棟施設!$M$5:$M$1048576,0,ROUND(CT$8*24,1)),データ_研究棟施設!$J$5:$J$1048576,OFFSET($G$9,ROW()-ROW($N$9),CT$6-$D$4))&gt;=50,IF(SUMIFS(OFFSET(データ_研究棟施設!$M$5:$M$1048576,0,ROUND(CT$8*24,1)),データ_研究棟施設!$J$5:$J$1048576,OFFSET($G$9,ROW()-ROW($N$9),CT$6-$D$4))&gt;=100*$E98,"×","△"),IF(OR(CT$8&lt;9/24,CT$8&gt;=17/24,CT$110="△"),"△","〇")))</f>
        <v>×</v>
      </c>
      <c r="CU98" s="29" t="str">
        <f ca="1">IF(OR(CU$9="×",CU$110="×"),"×",IF(SUMIFS(OFFSET(データ_研究棟施設!$M$5:$M$1048576,0,ROUND(CU$8*24,1)),データ_研究棟施設!$J$5:$J$1048576,OFFSET($G$9,ROW()-ROW($N$9),CU$6-$D$4))&gt;=50,IF(SUMIFS(OFFSET(データ_研究棟施設!$M$5:$M$1048576,0,ROUND(CU$8*24,1)),データ_研究棟施設!$J$5:$J$1048576,OFFSET($G$9,ROW()-ROW($N$9),CU$6-$D$4))&gt;=100*$E98,"×","△"),IF(OR(CU$8&lt;9/24,CU$8&gt;=17/24,CU$110="△"),"△","〇")))</f>
        <v>×</v>
      </c>
      <c r="CV98" s="29" t="str">
        <f ca="1">IF(OR(CV$9="×",CV$110="×"),"×",IF(SUMIFS(OFFSET(データ_研究棟施設!$M$5:$M$1048576,0,ROUND(CV$8*24,1)),データ_研究棟施設!$J$5:$J$1048576,OFFSET($G$9,ROW()-ROW($N$9),CV$6-$D$4))&gt;=50,IF(SUMIFS(OFFSET(データ_研究棟施設!$M$5:$M$1048576,0,ROUND(CV$8*24,1)),データ_研究棟施設!$J$5:$J$1048576,OFFSET($G$9,ROW()-ROW($N$9),CV$6-$D$4))&gt;=100*$E98,"×","△"),IF(OR(CV$8&lt;9/24,CV$8&gt;=17/24,CV$110="△"),"△","〇")))</f>
        <v>×</v>
      </c>
      <c r="CW98" s="29" t="str">
        <f ca="1">IF(OR(CW$9="×",CW$110="×"),"×",IF(SUMIFS(OFFSET(データ_研究棟施設!$M$5:$M$1048576,0,ROUND(CW$8*24,1)),データ_研究棟施設!$J$5:$J$1048576,OFFSET($G$9,ROW()-ROW($N$9),CW$6-$D$4))&gt;=50,IF(SUMIFS(OFFSET(データ_研究棟施設!$M$5:$M$1048576,0,ROUND(CW$8*24,1)),データ_研究棟施設!$J$5:$J$1048576,OFFSET($G$9,ROW()-ROW($N$9),CW$6-$D$4))&gt;=100*$E98,"×","△"),IF(OR(CW$8&lt;9/24,CW$8&gt;=17/24,CW$110="△"),"△","〇")))</f>
        <v>×</v>
      </c>
      <c r="CX98" s="29" t="str">
        <f ca="1">IF(OR(CX$9="×",CX$110="×"),"×",IF(SUMIFS(OFFSET(データ_研究棟施設!$M$5:$M$1048576,0,ROUND(CX$8*24,1)),データ_研究棟施設!$J$5:$J$1048576,OFFSET($G$9,ROW()-ROW($N$9),CX$6-$D$4))&gt;=50,IF(SUMIFS(OFFSET(データ_研究棟施設!$M$5:$M$1048576,0,ROUND(CX$8*24,1)),データ_研究棟施設!$J$5:$J$1048576,OFFSET($G$9,ROW()-ROW($N$9),CX$6-$D$4))&gt;=100*$E98,"×","△"),IF(OR(CX$8&lt;9/24,CX$8&gt;=17/24,CX$110="△"),"△","〇")))</f>
        <v>×</v>
      </c>
      <c r="CY98" s="28" t="str">
        <f ca="1">IF(OR(CY$9="×",CY$110="×"),"×",IF(SUMIFS(OFFSET(データ_研究棟施設!$M$5:$M$1048576,0,ROUND(CY$8*24,1)),データ_研究棟施設!$J$5:$J$1048576,OFFSET($G$9,ROW()-ROW($N$9),CY$6-$D$4))&gt;=50,IF(SUMIFS(OFFSET(データ_研究棟施設!$M$5:$M$1048576,0,ROUND(CY$8*24,1)),データ_研究棟施設!$J$5:$J$1048576,OFFSET($G$9,ROW()-ROW($N$9),CY$6-$D$4))&gt;=100*$E98,"×","△"),IF(OR(CY$8&lt;9/24,CY$8&gt;=17/24,CY$110="△"),"△","〇")))</f>
        <v>×</v>
      </c>
      <c r="CZ98" s="29" t="str">
        <f ca="1">IF(OR(CZ$9="×",CZ$110="×"),"×",IF(SUMIFS(OFFSET(データ_研究棟施設!$M$5:$M$1048576,0,ROUND(CZ$8*24,1)),データ_研究棟施設!$J$5:$J$1048576,OFFSET($G$9,ROW()-ROW($N$9),CZ$6-$D$4))&gt;=50,IF(SUMIFS(OFFSET(データ_研究棟施設!$M$5:$M$1048576,0,ROUND(CZ$8*24,1)),データ_研究棟施設!$J$5:$J$1048576,OFFSET($G$9,ROW()-ROW($N$9),CZ$6-$D$4))&gt;=100*$E98,"×","△"),IF(OR(CZ$8&lt;9/24,CZ$8&gt;=17/24,CZ$110="△"),"△","〇")))</f>
        <v>×</v>
      </c>
      <c r="DA98" s="29" t="str">
        <f ca="1">IF(OR(DA$9="×",DA$110="×"),"×",IF(SUMIFS(OFFSET(データ_研究棟施設!$M$5:$M$1048576,0,ROUND(DA$8*24,1)),データ_研究棟施設!$J$5:$J$1048576,OFFSET($G$9,ROW()-ROW($N$9),DA$6-$D$4))&gt;=50,IF(SUMIFS(OFFSET(データ_研究棟施設!$M$5:$M$1048576,0,ROUND(DA$8*24,1)),データ_研究棟施設!$J$5:$J$1048576,OFFSET($G$9,ROW()-ROW($N$9),DA$6-$D$4))&gt;=100*$E98,"×","△"),IF(OR(DA$8&lt;9/24,DA$8&gt;=17/24,DA$110="△"),"△","〇")))</f>
        <v>×</v>
      </c>
      <c r="DB98" s="30" t="str">
        <f ca="1">IF(OR(DB$9="×",DB$110="×"),"×",IF(SUMIFS(OFFSET(データ_研究棟施設!$M$5:$M$1048576,0,ROUND(DB$8*24,1)),データ_研究棟施設!$J$5:$J$1048576,OFFSET($G$9,ROW()-ROW($N$9),DB$6-$D$4))&gt;=50,IF(SUMIFS(OFFSET(データ_研究棟施設!$M$5:$M$1048576,0,ROUND(DB$8*24,1)),データ_研究棟施設!$J$5:$J$1048576,OFFSET($G$9,ROW()-ROW($N$9),DB$6-$D$4))&gt;=100*$E98,"×","△"),IF(OR(DB$8&lt;9/24,DB$8&gt;=17/24,DB$110="△"),"△","〇")))</f>
        <v>×</v>
      </c>
      <c r="DC98" s="29" t="str">
        <f ca="1">IF(OR(DC$9="×",DC$110="×"),"×",IF(SUMIFS(OFFSET(データ_研究棟施設!$M$5:$M$1048576,0,ROUND(DC$8*24,1)),データ_研究棟施設!$J$5:$J$1048576,OFFSET($G$9,ROW()-ROW($N$9),DC$6-$D$4))&gt;=50,IF(SUMIFS(OFFSET(データ_研究棟施設!$M$5:$M$1048576,0,ROUND(DC$8*24,1)),データ_研究棟施設!$J$5:$J$1048576,OFFSET($G$9,ROW()-ROW($N$9),DC$6-$D$4))&gt;=100*$E98,"×","△"),IF(OR(DC$8&lt;9/24,DC$8&gt;=17/24,DC$110="△"),"△","〇")))</f>
        <v>△</v>
      </c>
      <c r="DD98" s="29" t="str">
        <f ca="1">IF(OR(DD$9="×",DD$110="×"),"×",IF(SUMIFS(OFFSET(データ_研究棟施設!$M$5:$M$1048576,0,ROUND(DD$8*24,1)),データ_研究棟施設!$J$5:$J$1048576,OFFSET($G$9,ROW()-ROW($N$9),DD$6-$D$4))&gt;=50,IF(SUMIFS(OFFSET(データ_研究棟施設!$M$5:$M$1048576,0,ROUND(DD$8*24,1)),データ_研究棟施設!$J$5:$J$1048576,OFFSET($G$9,ROW()-ROW($N$9),DD$6-$D$4))&gt;=100*$E98,"×","△"),IF(OR(DD$8&lt;9/24,DD$8&gt;=17/24,DD$110="△"),"△","〇")))</f>
        <v>△</v>
      </c>
      <c r="DE98" s="37" t="str">
        <f ca="1">IF(OR(DE$9="×",DE$110="×"),"×",IF(SUMIFS(OFFSET(データ_研究棟施設!$M$5:$M$1048576,0,ROUND(DE$8*24,1)),データ_研究棟施設!$J$5:$J$1048576,OFFSET($G$9,ROW()-ROW($N$9),DE$6-$D$4))&gt;=50,IF(SUMIFS(OFFSET(データ_研究棟施設!$M$5:$M$1048576,0,ROUND(DE$8*24,1)),データ_研究棟施設!$J$5:$J$1048576,OFFSET($G$9,ROW()-ROW($N$9),DE$6-$D$4))&gt;=100*$E98,"×","△"),IF(OR(DE$8&lt;9/24,DE$8&gt;=17/24,DE$110="△"),"△","〇")))</f>
        <v>△</v>
      </c>
      <c r="DF98" s="36" t="str">
        <f ca="1">IF(OR(DF$9="×",DF$110="×"),"×",IF(SUMIFS(OFFSET(データ_研究棟施設!$M$5:$M$1048576,0,ROUND(DF$8*24,1)),データ_研究棟施設!$J$5:$J$1048576,OFFSET($G$9,ROW()-ROW($N$9),DF$6-$D$4))&gt;=50,IF(SUMIFS(OFFSET(データ_研究棟施設!$M$5:$M$1048576,0,ROUND(DF$8*24,1)),データ_研究棟施設!$J$5:$J$1048576,OFFSET($G$9,ROW()-ROW($N$9),DF$6-$D$4))&gt;=100*$E98,"×","△"),IF(OR(DF$8&lt;9/24,DF$8&gt;=17/24,DF$110="△"),"△","〇")))</f>
        <v>△</v>
      </c>
      <c r="DG98" s="29" t="str">
        <f ca="1">IF(OR(DG$9="×",DG$110="×"),"×",IF(SUMIFS(OFFSET(データ_研究棟施設!$M$5:$M$1048576,0,ROUND(DG$8*24,1)),データ_研究棟施設!$J$5:$J$1048576,OFFSET($G$9,ROW()-ROW($N$9),DG$6-$D$4))&gt;=50,IF(SUMIFS(OFFSET(データ_研究棟施設!$M$5:$M$1048576,0,ROUND(DG$8*24,1)),データ_研究棟施設!$J$5:$J$1048576,OFFSET($G$9,ROW()-ROW($N$9),DG$6-$D$4))&gt;=100*$E98,"×","△"),IF(OR(DG$8&lt;9/24,DG$8&gt;=17/24,DG$110="△"),"△","〇")))</f>
        <v>△</v>
      </c>
      <c r="DH98" s="29" t="str">
        <f ca="1">IF(OR(DH$9="×",DH$110="×"),"×",IF(SUMIFS(OFFSET(データ_研究棟施設!$M$5:$M$1048576,0,ROUND(DH$8*24,1)),データ_研究棟施設!$J$5:$J$1048576,OFFSET($G$9,ROW()-ROW($N$9),DH$6-$D$4))&gt;=50,IF(SUMIFS(OFFSET(データ_研究棟施設!$M$5:$M$1048576,0,ROUND(DH$8*24,1)),データ_研究棟施設!$J$5:$J$1048576,OFFSET($G$9,ROW()-ROW($N$9),DH$6-$D$4))&gt;=100*$E98,"×","△"),IF(OR(DH$8&lt;9/24,DH$8&gt;=17/24,DH$110="△"),"△","〇")))</f>
        <v>△</v>
      </c>
      <c r="DI98" s="29" t="str">
        <f ca="1">IF(OR(DI$9="×",DI$110="×"),"×",IF(SUMIFS(OFFSET(データ_研究棟施設!$M$5:$M$1048576,0,ROUND(DI$8*24,1)),データ_研究棟施設!$J$5:$J$1048576,OFFSET($G$9,ROW()-ROW($N$9),DI$6-$D$4))&gt;=50,IF(SUMIFS(OFFSET(データ_研究棟施設!$M$5:$M$1048576,0,ROUND(DI$8*24,1)),データ_研究棟施設!$J$5:$J$1048576,OFFSET($G$9,ROW()-ROW($N$9),DI$6-$D$4))&gt;=100*$E98,"×","△"),IF(OR(DI$8&lt;9/24,DI$8&gt;=17/24,DI$110="△"),"△","〇")))</f>
        <v>△</v>
      </c>
      <c r="DJ98" s="29" t="str">
        <f ca="1">IF(OR(DJ$9="×",DJ$110="×"),"×",IF(SUMIFS(OFFSET(データ_研究棟施設!$M$5:$M$1048576,0,ROUND(DJ$8*24,1)),データ_研究棟施設!$J$5:$J$1048576,OFFSET($G$9,ROW()-ROW($N$9),DJ$6-$D$4))&gt;=50,IF(SUMIFS(OFFSET(データ_研究棟施設!$M$5:$M$1048576,0,ROUND(DJ$8*24,1)),データ_研究棟施設!$J$5:$J$1048576,OFFSET($G$9,ROW()-ROW($N$9),DJ$6-$D$4))&gt;=100*$E98,"×","△"),IF(OR(DJ$8&lt;9/24,DJ$8&gt;=17/24,DJ$110="△"),"△","〇")))</f>
        <v>△</v>
      </c>
      <c r="DK98" s="29" t="str">
        <f ca="1">IF(OR(DK$9="×",DK$110="×"),"×",IF(SUMIFS(OFFSET(データ_研究棟施設!$M$5:$M$1048576,0,ROUND(DK$8*24,1)),データ_研究棟施設!$J$5:$J$1048576,OFFSET($G$9,ROW()-ROW($N$9),DK$6-$D$4))&gt;=50,IF(SUMIFS(OFFSET(データ_研究棟施設!$M$5:$M$1048576,0,ROUND(DK$8*24,1)),データ_研究棟施設!$J$5:$J$1048576,OFFSET($G$9,ROW()-ROW($N$9),DK$6-$D$4))&gt;=100*$E98,"×","△"),IF(OR(DK$8&lt;9/24,DK$8&gt;=17/24,DK$110="△"),"△","〇")))</f>
        <v>△</v>
      </c>
      <c r="DL98" s="29" t="str">
        <f ca="1">IF(OR(DL$9="×",DL$110="×"),"×",IF(SUMIFS(OFFSET(データ_研究棟施設!$M$5:$M$1048576,0,ROUND(DL$8*24,1)),データ_研究棟施設!$J$5:$J$1048576,OFFSET($G$9,ROW()-ROW($N$9),DL$6-$D$4))&gt;=50,IF(SUMIFS(OFFSET(データ_研究棟施設!$M$5:$M$1048576,0,ROUND(DL$8*24,1)),データ_研究棟施設!$J$5:$J$1048576,OFFSET($G$9,ROW()-ROW($N$9),DL$6-$D$4))&gt;=100*$E98,"×","△"),IF(OR(DL$8&lt;9/24,DL$8&gt;=17/24,DL$110="△"),"△","〇")))</f>
        <v>△</v>
      </c>
      <c r="DM98" s="29" t="str">
        <f ca="1">IF(OR(DM$9="×",DM$110="×"),"×",IF(SUMIFS(OFFSET(データ_研究棟施設!$M$5:$M$1048576,0,ROUND(DM$8*24,1)),データ_研究棟施設!$J$5:$J$1048576,OFFSET($G$9,ROW()-ROW($N$9),DM$6-$D$4))&gt;=50,IF(SUMIFS(OFFSET(データ_研究棟施設!$M$5:$M$1048576,0,ROUND(DM$8*24,1)),データ_研究棟施設!$J$5:$J$1048576,OFFSET($G$9,ROW()-ROW($N$9),DM$6-$D$4))&gt;=100*$E98,"×","△"),IF(OR(DM$8&lt;9/24,DM$8&gt;=17/24,DM$110="△"),"△","〇")))</f>
        <v>×</v>
      </c>
      <c r="DN98" s="29" t="str">
        <f ca="1">IF(OR(DN$9="×",DN$110="×"),"×",IF(SUMIFS(OFFSET(データ_研究棟施設!$M$5:$M$1048576,0,ROUND(DN$8*24,1)),データ_研究棟施設!$J$5:$J$1048576,OFFSET($G$9,ROW()-ROW($N$9),DN$6-$D$4))&gt;=50,IF(SUMIFS(OFFSET(データ_研究棟施設!$M$5:$M$1048576,0,ROUND(DN$8*24,1)),データ_研究棟施設!$J$5:$J$1048576,OFFSET($G$9,ROW()-ROW($N$9),DN$6-$D$4))&gt;=100*$E98,"×","△"),IF(OR(DN$8&lt;9/24,DN$8&gt;=17/24,DN$110="△"),"△","〇")))</f>
        <v>×</v>
      </c>
      <c r="DO98" s="28" t="str">
        <f ca="1">IF(OR(DO$9="×",DO$110="×"),"×",IF(SUMIFS(OFFSET(データ_研究棟施設!$M$5:$M$1048576,0,ROUND(DO$8*24,1)),データ_研究棟施設!$J$5:$J$1048576,OFFSET($G$9,ROW()-ROW($N$9),DO$6-$D$4))&gt;=50,IF(SUMIFS(OFFSET(データ_研究棟施設!$M$5:$M$1048576,0,ROUND(DO$8*24,1)),データ_研究棟施設!$J$5:$J$1048576,OFFSET($G$9,ROW()-ROW($N$9),DO$6-$D$4))&gt;=100*$E98,"×","△"),IF(OR(DO$8&lt;9/24,DO$8&gt;=17/24,DO$110="△"),"△","〇")))</f>
        <v>×</v>
      </c>
      <c r="DP98" s="29" t="str">
        <f ca="1">IF(OR(DP$9="×",DP$110="×"),"×",IF(SUMIFS(OFFSET(データ_研究棟施設!$M$5:$M$1048576,0,ROUND(DP$8*24,1)),データ_研究棟施設!$J$5:$J$1048576,OFFSET($G$9,ROW()-ROW($N$9),DP$6-$D$4))&gt;=50,IF(SUMIFS(OFFSET(データ_研究棟施設!$M$5:$M$1048576,0,ROUND(DP$8*24,1)),データ_研究棟施設!$J$5:$J$1048576,OFFSET($G$9,ROW()-ROW($N$9),DP$6-$D$4))&gt;=100*$E98,"×","△"),IF(OR(DP$8&lt;9/24,DP$8&gt;=17/24,DP$110="△"),"△","〇")))</f>
        <v>×</v>
      </c>
      <c r="DQ98" s="29" t="str">
        <f ca="1">IF(OR(DQ$9="×",DQ$110="×"),"×",IF(SUMIFS(OFFSET(データ_研究棟施設!$M$5:$M$1048576,0,ROUND(DQ$8*24,1)),データ_研究棟施設!$J$5:$J$1048576,OFFSET($G$9,ROW()-ROW($N$9),DQ$6-$D$4))&gt;=50,IF(SUMIFS(OFFSET(データ_研究棟施設!$M$5:$M$1048576,0,ROUND(DQ$8*24,1)),データ_研究棟施設!$J$5:$J$1048576,OFFSET($G$9,ROW()-ROW($N$9),DQ$6-$D$4))&gt;=100*$E98,"×","△"),IF(OR(DQ$8&lt;9/24,DQ$8&gt;=17/24,DQ$110="△"),"△","〇")))</f>
        <v>×</v>
      </c>
      <c r="DR98" s="30" t="str">
        <f ca="1">IF(OR(DR$9="×",DR$110="×"),"×",IF(SUMIFS(OFFSET(データ_研究棟施設!$M$5:$M$1048576,0,ROUND(DR$8*24,1)),データ_研究棟施設!$J$5:$J$1048576,OFFSET($G$9,ROW()-ROW($N$9),DR$6-$D$4))&gt;=50,IF(SUMIFS(OFFSET(データ_研究棟施設!$M$5:$M$1048576,0,ROUND(DR$8*24,1)),データ_研究棟施設!$J$5:$J$1048576,OFFSET($G$9,ROW()-ROW($N$9),DR$6-$D$4))&gt;=100*$E98,"×","△"),IF(OR(DR$8&lt;9/24,DR$8&gt;=17/24,DR$110="△"),"△","〇")))</f>
        <v>×</v>
      </c>
      <c r="DS98" s="29" t="str">
        <f ca="1">IF(OR(DS$9="×",DS$110="×"),"×",IF(SUMIFS(OFFSET(データ_研究棟施設!$M$5:$M$1048576,0,ROUND(DS$8*24,1)),データ_研究棟施設!$J$5:$J$1048576,OFFSET($G$9,ROW()-ROW($N$9),DS$6-$D$4))&gt;=50,IF(SUMIFS(OFFSET(データ_研究棟施設!$M$5:$M$1048576,0,ROUND(DS$8*24,1)),データ_研究棟施設!$J$5:$J$1048576,OFFSET($G$9,ROW()-ROW($N$9),DS$6-$D$4))&gt;=100*$E98,"×","△"),IF(OR(DS$8&lt;9/24,DS$8&gt;=17/24,DS$110="△"),"△","〇")))</f>
        <v>×</v>
      </c>
      <c r="DT98" s="29" t="str">
        <f ca="1">IF(OR(DT$9="×",DT$110="×"),"×",IF(SUMIFS(OFFSET(データ_研究棟施設!$M$5:$M$1048576,0,ROUND(DT$8*24,1)),データ_研究棟施設!$J$5:$J$1048576,OFFSET($G$9,ROW()-ROW($N$9),DT$6-$D$4))&gt;=50,IF(SUMIFS(OFFSET(データ_研究棟施設!$M$5:$M$1048576,0,ROUND(DT$8*24,1)),データ_研究棟施設!$J$5:$J$1048576,OFFSET($G$9,ROW()-ROW($N$9),DT$6-$D$4))&gt;=100*$E98,"×","△"),IF(OR(DT$8&lt;9/24,DT$8&gt;=17/24,DT$110="△"),"△","〇")))</f>
        <v>×</v>
      </c>
      <c r="DU98" s="29" t="str">
        <f ca="1">IF(OR(DU$9="×",DU$110="×"),"×",IF(SUMIFS(OFFSET(データ_研究棟施設!$M$5:$M$1048576,0,ROUND(DU$8*24,1)),データ_研究棟施設!$J$5:$J$1048576,OFFSET($G$9,ROW()-ROW($N$9),DU$6-$D$4))&gt;=50,IF(SUMIFS(OFFSET(データ_研究棟施設!$M$5:$M$1048576,0,ROUND(DU$8*24,1)),データ_研究棟施設!$J$5:$J$1048576,OFFSET($G$9,ROW()-ROW($N$9),DU$6-$D$4))&gt;=100*$E98,"×","△"),IF(OR(DU$8&lt;9/24,DU$8&gt;=17/24,DU$110="△"),"△","〇")))</f>
        <v>×</v>
      </c>
      <c r="DV98" s="29" t="str">
        <f ca="1">IF(OR(DV$9="×",DV$110="×"),"×",IF(SUMIFS(OFFSET(データ_研究棟施設!$M$5:$M$1048576,0,ROUND(DV$8*24,1)),データ_研究棟施設!$J$5:$J$1048576,OFFSET($G$9,ROW()-ROW($N$9),DV$6-$D$4))&gt;=50,IF(SUMIFS(OFFSET(データ_研究棟施設!$M$5:$M$1048576,0,ROUND(DV$8*24,1)),データ_研究棟施設!$J$5:$J$1048576,OFFSET($G$9,ROW()-ROW($N$9),DV$6-$D$4))&gt;=100*$E98,"×","△"),IF(OR(DV$8&lt;9/24,DV$8&gt;=17/24,DV$110="△"),"△","〇")))</f>
        <v>×</v>
      </c>
      <c r="DW98" s="28" t="str">
        <f ca="1">IF(OR(DW$9="×",DW$110="×"),"×",IF(SUMIFS(OFFSET(データ_研究棟施設!$M$5:$M$1048576,0,ROUND(DW$8*24,1)),データ_研究棟施設!$J$5:$J$1048576,OFFSET($G$9,ROW()-ROW($N$9),DW$6-$D$4))&gt;=50,IF(SUMIFS(OFFSET(データ_研究棟施設!$M$5:$M$1048576,0,ROUND(DW$8*24,1)),データ_研究棟施設!$J$5:$J$1048576,OFFSET($G$9,ROW()-ROW($N$9),DW$6-$D$4))&gt;=100*$E98,"×","△"),IF(OR(DW$8&lt;9/24,DW$8&gt;=17/24,DW$110="△"),"△","〇")))</f>
        <v>×</v>
      </c>
      <c r="DX98" s="29" t="str">
        <f ca="1">IF(OR(DX$9="×",DX$110="×"),"×",IF(SUMIFS(OFFSET(データ_研究棟施設!$M$5:$M$1048576,0,ROUND(DX$8*24,1)),データ_研究棟施設!$J$5:$J$1048576,OFFSET($G$9,ROW()-ROW($N$9),DX$6-$D$4))&gt;=50,IF(SUMIFS(OFFSET(データ_研究棟施設!$M$5:$M$1048576,0,ROUND(DX$8*24,1)),データ_研究棟施設!$J$5:$J$1048576,OFFSET($G$9,ROW()-ROW($N$9),DX$6-$D$4))&gt;=100*$E98,"×","△"),IF(OR(DX$8&lt;9/24,DX$8&gt;=17/24,DX$110="△"),"△","〇")))</f>
        <v>×</v>
      </c>
      <c r="DY98" s="29" t="str">
        <f ca="1">IF(OR(DY$9="×",DY$110="×"),"×",IF(SUMIFS(OFFSET(データ_研究棟施設!$M$5:$M$1048576,0,ROUND(DY$8*24,1)),データ_研究棟施設!$J$5:$J$1048576,OFFSET($G$9,ROW()-ROW($N$9),DY$6-$D$4))&gt;=50,IF(SUMIFS(OFFSET(データ_研究棟施設!$M$5:$M$1048576,0,ROUND(DY$8*24,1)),データ_研究棟施設!$J$5:$J$1048576,OFFSET($G$9,ROW()-ROW($N$9),DY$6-$D$4))&gt;=100*$E98,"×","△"),IF(OR(DY$8&lt;9/24,DY$8&gt;=17/24,DY$110="△"),"△","〇")))</f>
        <v>×</v>
      </c>
      <c r="DZ98" s="30" t="str">
        <f ca="1">IF(OR(DZ$9="×",DZ$110="×"),"×",IF(SUMIFS(OFFSET(データ_研究棟施設!$M$5:$M$1048576,0,ROUND(DZ$8*24,1)),データ_研究棟施設!$J$5:$J$1048576,OFFSET($G$9,ROW()-ROW($N$9),DZ$6-$D$4))&gt;=50,IF(SUMIFS(OFFSET(データ_研究棟施設!$M$5:$M$1048576,0,ROUND(DZ$8*24,1)),データ_研究棟施設!$J$5:$J$1048576,OFFSET($G$9,ROW()-ROW($N$9),DZ$6-$D$4))&gt;=100*$E98,"×","△"),IF(OR(DZ$8&lt;9/24,DZ$8&gt;=17/24,DZ$110="△"),"△","〇")))</f>
        <v>×</v>
      </c>
      <c r="EA98" s="29" t="str">
        <f ca="1">IF(OR(EA$9="×",EA$110="×"),"×",IF(SUMIFS(OFFSET(データ_研究棟施設!$M$5:$M$1048576,0,ROUND(EA$8*24,1)),データ_研究棟施設!$J$5:$J$1048576,OFFSET($G$9,ROW()-ROW($N$9),EA$6-$D$4))&gt;=50,IF(SUMIFS(OFFSET(データ_研究棟施設!$M$5:$M$1048576,0,ROUND(EA$8*24,1)),データ_研究棟施設!$J$5:$J$1048576,OFFSET($G$9,ROW()-ROW($N$9),EA$6-$D$4))&gt;=100*$E98,"×","△"),IF(OR(EA$8&lt;9/24,EA$8&gt;=17/24,EA$110="△"),"△","〇")))</f>
        <v>△</v>
      </c>
      <c r="EB98" s="29" t="str">
        <f ca="1">IF(OR(EB$9="×",EB$110="×"),"×",IF(SUMIFS(OFFSET(データ_研究棟施設!$M$5:$M$1048576,0,ROUND(EB$8*24,1)),データ_研究棟施設!$J$5:$J$1048576,OFFSET($G$9,ROW()-ROW($N$9),EB$6-$D$4))&gt;=50,IF(SUMIFS(OFFSET(データ_研究棟施設!$M$5:$M$1048576,0,ROUND(EB$8*24,1)),データ_研究棟施設!$J$5:$J$1048576,OFFSET($G$9,ROW()-ROW($N$9),EB$6-$D$4))&gt;=100*$E98,"×","△"),IF(OR(EB$8&lt;9/24,EB$8&gt;=17/24,EB$110="△"),"△","〇")))</f>
        <v>△</v>
      </c>
      <c r="EC98" s="37" t="str">
        <f ca="1">IF(OR(EC$9="×",EC$110="×"),"×",IF(SUMIFS(OFFSET(データ_研究棟施設!$M$5:$M$1048576,0,ROUND(EC$8*24,1)),データ_研究棟施設!$J$5:$J$1048576,OFFSET($G$9,ROW()-ROW($N$9),EC$6-$D$4))&gt;=50,IF(SUMIFS(OFFSET(データ_研究棟施設!$M$5:$M$1048576,0,ROUND(EC$8*24,1)),データ_研究棟施設!$J$5:$J$1048576,OFFSET($G$9,ROW()-ROW($N$9),EC$6-$D$4))&gt;=100*$E98,"×","△"),IF(OR(EC$8&lt;9/24,EC$8&gt;=17/24,EC$110="△"),"△","〇")))</f>
        <v>△</v>
      </c>
      <c r="ED98" s="36" t="str">
        <f ca="1">IF(OR(ED$9="×",ED$110="×"),"×",IF(SUMIFS(OFFSET(データ_研究棟施設!$M$5:$M$1048576,0,ROUND(ED$8*24,1)),データ_研究棟施設!$J$5:$J$1048576,OFFSET($G$9,ROW()-ROW($N$9),ED$6-$D$4))&gt;=50,IF(SUMIFS(OFFSET(データ_研究棟施設!$M$5:$M$1048576,0,ROUND(ED$8*24,1)),データ_研究棟施設!$J$5:$J$1048576,OFFSET($G$9,ROW()-ROW($N$9),ED$6-$D$4))&gt;=100*$E98,"×","△"),IF(OR(ED$8&lt;9/24,ED$8&gt;=17/24,ED$110="△"),"△","〇")))</f>
        <v>×</v>
      </c>
      <c r="EE98" s="29" t="str">
        <f ca="1">IF(OR(EE$9="×",EE$110="×"),"×",IF(SUMIFS(OFFSET(データ_研究棟施設!$M$5:$M$1048576,0,ROUND(EE$8*24,1)),データ_研究棟施設!$J$5:$J$1048576,OFFSET($G$9,ROW()-ROW($N$9),EE$6-$D$4))&gt;=50,IF(SUMIFS(OFFSET(データ_研究棟施設!$M$5:$M$1048576,0,ROUND(EE$8*24,1)),データ_研究棟施設!$J$5:$J$1048576,OFFSET($G$9,ROW()-ROW($N$9),EE$6-$D$4))&gt;=100*$E98,"×","△"),IF(OR(EE$8&lt;9/24,EE$8&gt;=17/24,EE$110="△"),"△","〇")))</f>
        <v>×</v>
      </c>
      <c r="EF98" s="29" t="str">
        <f ca="1">IF(OR(EF$9="×",EF$110="×"),"×",IF(SUMIFS(OFFSET(データ_研究棟施設!$M$5:$M$1048576,0,ROUND(EF$8*24,1)),データ_研究棟施設!$J$5:$J$1048576,OFFSET($G$9,ROW()-ROW($N$9),EF$6-$D$4))&gt;=50,IF(SUMIFS(OFFSET(データ_研究棟施設!$M$5:$M$1048576,0,ROUND(EF$8*24,1)),データ_研究棟施設!$J$5:$J$1048576,OFFSET($G$9,ROW()-ROW($N$9),EF$6-$D$4))&gt;=100*$E98,"×","△"),IF(OR(EF$8&lt;9/24,EF$8&gt;=17/24,EF$110="△"),"△","〇")))</f>
        <v>×</v>
      </c>
      <c r="EG98" s="29" t="str">
        <f ca="1">IF(OR(EG$9="×",EG$110="×"),"×",IF(SUMIFS(OFFSET(データ_研究棟施設!$M$5:$M$1048576,0,ROUND(EG$8*24,1)),データ_研究棟施設!$J$5:$J$1048576,OFFSET($G$9,ROW()-ROW($N$9),EG$6-$D$4))&gt;=50,IF(SUMIFS(OFFSET(データ_研究棟施設!$M$5:$M$1048576,0,ROUND(EG$8*24,1)),データ_研究棟施設!$J$5:$J$1048576,OFFSET($G$9,ROW()-ROW($N$9),EG$6-$D$4))&gt;=100*$E98,"×","△"),IF(OR(EG$8&lt;9/24,EG$8&gt;=17/24,EG$110="△"),"△","〇")))</f>
        <v>×</v>
      </c>
      <c r="EH98" s="29" t="str">
        <f ca="1">IF(OR(EH$9="×",EH$110="×"),"×",IF(SUMIFS(OFFSET(データ_研究棟施設!$M$5:$M$1048576,0,ROUND(EH$8*24,1)),データ_研究棟施設!$J$5:$J$1048576,OFFSET($G$9,ROW()-ROW($N$9),EH$6-$D$4))&gt;=50,IF(SUMIFS(OFFSET(データ_研究棟施設!$M$5:$M$1048576,0,ROUND(EH$8*24,1)),データ_研究棟施設!$J$5:$J$1048576,OFFSET($G$9,ROW()-ROW($N$9),EH$6-$D$4))&gt;=100*$E98,"×","△"),IF(OR(EH$8&lt;9/24,EH$8&gt;=17/24,EH$110="△"),"△","〇")))</f>
        <v>×</v>
      </c>
      <c r="EI98" s="29" t="str">
        <f ca="1">IF(OR(EI$9="×",EI$110="×"),"×",IF(SUMIFS(OFFSET(データ_研究棟施設!$M$5:$M$1048576,0,ROUND(EI$8*24,1)),データ_研究棟施設!$J$5:$J$1048576,OFFSET($G$9,ROW()-ROW($N$9),EI$6-$D$4))&gt;=50,IF(SUMIFS(OFFSET(データ_研究棟施設!$M$5:$M$1048576,0,ROUND(EI$8*24,1)),データ_研究棟施設!$J$5:$J$1048576,OFFSET($G$9,ROW()-ROW($N$9),EI$6-$D$4))&gt;=100*$E98,"×","△"),IF(OR(EI$8&lt;9/24,EI$8&gt;=17/24,EI$110="△"),"△","〇")))</f>
        <v>×</v>
      </c>
      <c r="EJ98" s="29" t="str">
        <f ca="1">IF(OR(EJ$9="×",EJ$110="×"),"×",IF(SUMIFS(OFFSET(データ_研究棟施設!$M$5:$M$1048576,0,ROUND(EJ$8*24,1)),データ_研究棟施設!$J$5:$J$1048576,OFFSET($G$9,ROW()-ROW($N$9),EJ$6-$D$4))&gt;=50,IF(SUMIFS(OFFSET(データ_研究棟施設!$M$5:$M$1048576,0,ROUND(EJ$8*24,1)),データ_研究棟施設!$J$5:$J$1048576,OFFSET($G$9,ROW()-ROW($N$9),EJ$6-$D$4))&gt;=100*$E98,"×","△"),IF(OR(EJ$8&lt;9/24,EJ$8&gt;=17/24,EJ$110="△"),"△","〇")))</f>
        <v>×</v>
      </c>
      <c r="EK98" s="29" t="str">
        <f ca="1">IF(OR(EK$9="×",EK$110="×"),"×",IF(SUMIFS(OFFSET(データ_研究棟施設!$M$5:$M$1048576,0,ROUND(EK$8*24,1)),データ_研究棟施設!$J$5:$J$1048576,OFFSET($G$9,ROW()-ROW($N$9),EK$6-$D$4))&gt;=50,IF(SUMIFS(OFFSET(データ_研究棟施設!$M$5:$M$1048576,0,ROUND(EK$8*24,1)),データ_研究棟施設!$J$5:$J$1048576,OFFSET($G$9,ROW()-ROW($N$9),EK$6-$D$4))&gt;=100*$E98,"×","△"),IF(OR(EK$8&lt;9/24,EK$8&gt;=17/24,EK$110="△"),"△","〇")))</f>
        <v>×</v>
      </c>
      <c r="EL98" s="29" t="str">
        <f ca="1">IF(OR(EL$9="×",EL$110="×"),"×",IF(SUMIFS(OFFSET(データ_研究棟施設!$M$5:$M$1048576,0,ROUND(EL$8*24,1)),データ_研究棟施設!$J$5:$J$1048576,OFFSET($G$9,ROW()-ROW($N$9),EL$6-$D$4))&gt;=50,IF(SUMIFS(OFFSET(データ_研究棟施設!$M$5:$M$1048576,0,ROUND(EL$8*24,1)),データ_研究棟施設!$J$5:$J$1048576,OFFSET($G$9,ROW()-ROW($N$9),EL$6-$D$4))&gt;=100*$E98,"×","△"),IF(OR(EL$8&lt;9/24,EL$8&gt;=17/24,EL$110="△"),"△","〇")))</f>
        <v>×</v>
      </c>
      <c r="EM98" s="28" t="str">
        <f ca="1">IF(OR(EM$9="×",EM$110="×"),"×",IF(SUMIFS(OFFSET(データ_研究棟施設!$M$5:$M$1048576,0,ROUND(EM$8*24,1)),データ_研究棟施設!$J$5:$J$1048576,OFFSET($G$9,ROW()-ROW($N$9),EM$6-$D$4))&gt;=50,IF(SUMIFS(OFFSET(データ_研究棟施設!$M$5:$M$1048576,0,ROUND(EM$8*24,1)),データ_研究棟施設!$J$5:$J$1048576,OFFSET($G$9,ROW()-ROW($N$9),EM$6-$D$4))&gt;=100*$E98,"×","△"),IF(OR(EM$8&lt;9/24,EM$8&gt;=17/24,EM$110="△"),"△","〇")))</f>
        <v>×</v>
      </c>
      <c r="EN98" s="29" t="str">
        <f ca="1">IF(OR(EN$9="×",EN$110="×"),"×",IF(SUMIFS(OFFSET(データ_研究棟施設!$M$5:$M$1048576,0,ROUND(EN$8*24,1)),データ_研究棟施設!$J$5:$J$1048576,OFFSET($G$9,ROW()-ROW($N$9),EN$6-$D$4))&gt;=50,IF(SUMIFS(OFFSET(データ_研究棟施設!$M$5:$M$1048576,0,ROUND(EN$8*24,1)),データ_研究棟施設!$J$5:$J$1048576,OFFSET($G$9,ROW()-ROW($N$9),EN$6-$D$4))&gt;=100*$E98,"×","△"),IF(OR(EN$8&lt;9/24,EN$8&gt;=17/24,EN$110="△"),"△","〇")))</f>
        <v>×</v>
      </c>
      <c r="EO98" s="29" t="str">
        <f ca="1">IF(OR(EO$9="×",EO$110="×"),"×",IF(SUMIFS(OFFSET(データ_研究棟施設!$M$5:$M$1048576,0,ROUND(EO$8*24,1)),データ_研究棟施設!$J$5:$J$1048576,OFFSET($G$9,ROW()-ROW($N$9),EO$6-$D$4))&gt;=50,IF(SUMIFS(OFFSET(データ_研究棟施設!$M$5:$M$1048576,0,ROUND(EO$8*24,1)),データ_研究棟施設!$J$5:$J$1048576,OFFSET($G$9,ROW()-ROW($N$9),EO$6-$D$4))&gt;=100*$E98,"×","△"),IF(OR(EO$8&lt;9/24,EO$8&gt;=17/24,EO$110="△"),"△","〇")))</f>
        <v>×</v>
      </c>
      <c r="EP98" s="30" t="str">
        <f ca="1">IF(OR(EP$9="×",EP$110="×"),"×",IF(SUMIFS(OFFSET(データ_研究棟施設!$M$5:$M$1048576,0,ROUND(EP$8*24,1)),データ_研究棟施設!$J$5:$J$1048576,OFFSET($G$9,ROW()-ROW($N$9),EP$6-$D$4))&gt;=50,IF(SUMIFS(OFFSET(データ_研究棟施設!$M$5:$M$1048576,0,ROUND(EP$8*24,1)),データ_研究棟施設!$J$5:$J$1048576,OFFSET($G$9,ROW()-ROW($N$9),EP$6-$D$4))&gt;=100*$E98,"×","△"),IF(OR(EP$8&lt;9/24,EP$8&gt;=17/24,EP$110="△"),"△","〇")))</f>
        <v>×</v>
      </c>
      <c r="EQ98" s="29" t="str">
        <f ca="1">IF(OR(EQ$9="×",EQ$110="×"),"×",IF(SUMIFS(OFFSET(データ_研究棟施設!$M$5:$M$1048576,0,ROUND(EQ$8*24,1)),データ_研究棟施設!$J$5:$J$1048576,OFFSET($G$9,ROW()-ROW($N$9),EQ$6-$D$4))&gt;=50,IF(SUMIFS(OFFSET(データ_研究棟施設!$M$5:$M$1048576,0,ROUND(EQ$8*24,1)),データ_研究棟施設!$J$5:$J$1048576,OFFSET($G$9,ROW()-ROW($N$9),EQ$6-$D$4))&gt;=100*$E98,"×","△"),IF(OR(EQ$8&lt;9/24,EQ$8&gt;=17/24,EQ$110="△"),"△","〇")))</f>
        <v>×</v>
      </c>
      <c r="ER98" s="29" t="str">
        <f ca="1">IF(OR(ER$9="×",ER$110="×"),"×",IF(SUMIFS(OFFSET(データ_研究棟施設!$M$5:$M$1048576,0,ROUND(ER$8*24,1)),データ_研究棟施設!$J$5:$J$1048576,OFFSET($G$9,ROW()-ROW($N$9),ER$6-$D$4))&gt;=50,IF(SUMIFS(OFFSET(データ_研究棟施設!$M$5:$M$1048576,0,ROUND(ER$8*24,1)),データ_研究棟施設!$J$5:$J$1048576,OFFSET($G$9,ROW()-ROW($N$9),ER$6-$D$4))&gt;=100*$E98,"×","△"),IF(OR(ER$8&lt;9/24,ER$8&gt;=17/24,ER$110="△"),"△","〇")))</f>
        <v>×</v>
      </c>
      <c r="ES98" s="29" t="str">
        <f ca="1">IF(OR(ES$9="×",ES$110="×"),"×",IF(SUMIFS(OFFSET(データ_研究棟施設!$M$5:$M$1048576,0,ROUND(ES$8*24,1)),データ_研究棟施設!$J$5:$J$1048576,OFFSET($G$9,ROW()-ROW($N$9),ES$6-$D$4))&gt;=50,IF(SUMIFS(OFFSET(データ_研究棟施設!$M$5:$M$1048576,0,ROUND(ES$8*24,1)),データ_研究棟施設!$J$5:$J$1048576,OFFSET($G$9,ROW()-ROW($N$9),ES$6-$D$4))&gt;=100*$E98,"×","△"),IF(OR(ES$8&lt;9/24,ES$8&gt;=17/24,ES$110="△"),"△","〇")))</f>
        <v>×</v>
      </c>
      <c r="ET98" s="29" t="str">
        <f ca="1">IF(OR(ET$9="×",ET$110="×"),"×",IF(SUMIFS(OFFSET(データ_研究棟施設!$M$5:$M$1048576,0,ROUND(ET$8*24,1)),データ_研究棟施設!$J$5:$J$1048576,OFFSET($G$9,ROW()-ROW($N$9),ET$6-$D$4))&gt;=50,IF(SUMIFS(OFFSET(データ_研究棟施設!$M$5:$M$1048576,0,ROUND(ET$8*24,1)),データ_研究棟施設!$J$5:$J$1048576,OFFSET($G$9,ROW()-ROW($N$9),ET$6-$D$4))&gt;=100*$E98,"×","△"),IF(OR(ET$8&lt;9/24,ET$8&gt;=17/24,ET$110="△"),"△","〇")))</f>
        <v>×</v>
      </c>
      <c r="EU98" s="28" t="str">
        <f ca="1">IF(OR(EU$9="×",EU$110="×"),"×",IF(SUMIFS(OFFSET(データ_研究棟施設!$M$5:$M$1048576,0,ROUND(EU$8*24,1)),データ_研究棟施設!$J$5:$J$1048576,OFFSET($G$9,ROW()-ROW($N$9),EU$6-$D$4))&gt;=50,IF(SUMIFS(OFFSET(データ_研究棟施設!$M$5:$M$1048576,0,ROUND(EU$8*24,1)),データ_研究棟施設!$J$5:$J$1048576,OFFSET($G$9,ROW()-ROW($N$9),EU$6-$D$4))&gt;=100*$E98,"×","△"),IF(OR(EU$8&lt;9/24,EU$8&gt;=17/24,EU$110="△"),"△","〇")))</f>
        <v>×</v>
      </c>
      <c r="EV98" s="29" t="str">
        <f ca="1">IF(OR(EV$9="×",EV$110="×"),"×",IF(SUMIFS(OFFSET(データ_研究棟施設!$M$5:$M$1048576,0,ROUND(EV$8*24,1)),データ_研究棟施設!$J$5:$J$1048576,OFFSET($G$9,ROW()-ROW($N$9),EV$6-$D$4))&gt;=50,IF(SUMIFS(OFFSET(データ_研究棟施設!$M$5:$M$1048576,0,ROUND(EV$8*24,1)),データ_研究棟施設!$J$5:$J$1048576,OFFSET($G$9,ROW()-ROW($N$9),EV$6-$D$4))&gt;=100*$E98,"×","△"),IF(OR(EV$8&lt;9/24,EV$8&gt;=17/24,EV$110="△"),"△","〇")))</f>
        <v>×</v>
      </c>
      <c r="EW98" s="29" t="str">
        <f ca="1">IF(OR(EW$9="×",EW$110="×"),"×",IF(SUMIFS(OFFSET(データ_研究棟施設!$M$5:$M$1048576,0,ROUND(EW$8*24,1)),データ_研究棟施設!$J$5:$J$1048576,OFFSET($G$9,ROW()-ROW($N$9),EW$6-$D$4))&gt;=50,IF(SUMIFS(OFFSET(データ_研究棟施設!$M$5:$M$1048576,0,ROUND(EW$8*24,1)),データ_研究棟施設!$J$5:$J$1048576,OFFSET($G$9,ROW()-ROW($N$9),EW$6-$D$4))&gt;=100*$E98,"×","△"),IF(OR(EW$8&lt;9/24,EW$8&gt;=17/24,EW$110="△"),"△","〇")))</f>
        <v>×</v>
      </c>
      <c r="EX98" s="30" t="str">
        <f ca="1">IF(OR(EX$9="×",EX$110="×"),"×",IF(SUMIFS(OFFSET(データ_研究棟施設!$M$5:$M$1048576,0,ROUND(EX$8*24,1)),データ_研究棟施設!$J$5:$J$1048576,OFFSET($G$9,ROW()-ROW($N$9),EX$6-$D$4))&gt;=50,IF(SUMIFS(OFFSET(データ_研究棟施設!$M$5:$M$1048576,0,ROUND(EX$8*24,1)),データ_研究棟施設!$J$5:$J$1048576,OFFSET($G$9,ROW()-ROW($N$9),EX$6-$D$4))&gt;=100*$E98,"×","△"),IF(OR(EX$8&lt;9/24,EX$8&gt;=17/24,EX$110="△"),"△","〇")))</f>
        <v>×</v>
      </c>
      <c r="EY98" s="29" t="str">
        <f ca="1">IF(OR(EY$9="×",EY$110="×"),"×",IF(SUMIFS(OFFSET(データ_研究棟施設!$M$5:$M$1048576,0,ROUND(EY$8*24,1)),データ_研究棟施設!$J$5:$J$1048576,OFFSET($G$9,ROW()-ROW($N$9),EY$6-$D$4))&gt;=50,IF(SUMIFS(OFFSET(データ_研究棟施設!$M$5:$M$1048576,0,ROUND(EY$8*24,1)),データ_研究棟施設!$J$5:$J$1048576,OFFSET($G$9,ROW()-ROW($N$9),EY$6-$D$4))&gt;=100*$E98,"×","△"),IF(OR(EY$8&lt;9/24,EY$8&gt;=17/24,EY$110="△"),"△","〇")))</f>
        <v>×</v>
      </c>
      <c r="EZ98" s="29" t="str">
        <f ca="1">IF(OR(EZ$9="×",EZ$110="×"),"×",IF(SUMIFS(OFFSET(データ_研究棟施設!$M$5:$M$1048576,0,ROUND(EZ$8*24,1)),データ_研究棟施設!$J$5:$J$1048576,OFFSET($G$9,ROW()-ROW($N$9),EZ$6-$D$4))&gt;=50,IF(SUMIFS(OFFSET(データ_研究棟施設!$M$5:$M$1048576,0,ROUND(EZ$8*24,1)),データ_研究棟施設!$J$5:$J$1048576,OFFSET($G$9,ROW()-ROW($N$9),EZ$6-$D$4))&gt;=100*$E98,"×","△"),IF(OR(EZ$8&lt;9/24,EZ$8&gt;=17/24,EZ$110="△"),"△","〇")))</f>
        <v>×</v>
      </c>
      <c r="FA98" s="37" t="str">
        <f ca="1">IF(OR(FA$9="×",FA$110="×"),"×",IF(SUMIFS(OFFSET(データ_研究棟施設!$M$5:$M$1048576,0,ROUND(FA$8*24,1)),データ_研究棟施設!$J$5:$J$1048576,OFFSET($G$9,ROW()-ROW($N$9),FA$6-$D$4))&gt;=50,IF(SUMIFS(OFFSET(データ_研究棟施設!$M$5:$M$1048576,0,ROUND(FA$8*24,1)),データ_研究棟施設!$J$5:$J$1048576,OFFSET($G$9,ROW()-ROW($N$9),FA$6-$D$4))&gt;=100*$E98,"×","△"),IF(OR(FA$8&lt;9/24,FA$8&gt;=17/24,FA$110="△"),"△","〇")))</f>
        <v>×</v>
      </c>
      <c r="FB98" s="36" t="str">
        <f ca="1">IF(OR(FB$9="×",FB$110="×"),"×",IF(SUMIFS(OFFSET(データ_研究棟施設!$M$5:$M$1048576,0,ROUND(FB$8*24,1)),データ_研究棟施設!$J$5:$J$1048576,OFFSET($G$9,ROW()-ROW($N$9),FB$6-$D$4))&gt;=50,IF(SUMIFS(OFFSET(データ_研究棟施設!$M$5:$M$1048576,0,ROUND(FB$8*24,1)),データ_研究棟施設!$J$5:$J$1048576,OFFSET($G$9,ROW()-ROW($N$9),FB$6-$D$4))&gt;=100*$E98,"×","△"),IF(OR(FB$8&lt;9/24,FB$8&gt;=17/24,FB$110="△"),"△","〇")))</f>
        <v>×</v>
      </c>
      <c r="FC98" s="29" t="str">
        <f ca="1">IF(OR(FC$9="×",FC$110="×"),"×",IF(SUMIFS(OFFSET(データ_研究棟施設!$M$5:$M$1048576,0,ROUND(FC$8*24,1)),データ_研究棟施設!$J$5:$J$1048576,OFFSET($G$9,ROW()-ROW($N$9),FC$6-$D$4))&gt;=50,IF(SUMIFS(OFFSET(データ_研究棟施設!$M$5:$M$1048576,0,ROUND(FC$8*24,1)),データ_研究棟施設!$J$5:$J$1048576,OFFSET($G$9,ROW()-ROW($N$9),FC$6-$D$4))&gt;=100*$E98,"×","△"),IF(OR(FC$8&lt;9/24,FC$8&gt;=17/24,FC$110="△"),"△","〇")))</f>
        <v>×</v>
      </c>
      <c r="FD98" s="29" t="str">
        <f ca="1">IF(OR(FD$9="×",FD$110="×"),"×",IF(SUMIFS(OFFSET(データ_研究棟施設!$M$5:$M$1048576,0,ROUND(FD$8*24,1)),データ_研究棟施設!$J$5:$J$1048576,OFFSET($G$9,ROW()-ROW($N$9),FD$6-$D$4))&gt;=50,IF(SUMIFS(OFFSET(データ_研究棟施設!$M$5:$M$1048576,0,ROUND(FD$8*24,1)),データ_研究棟施設!$J$5:$J$1048576,OFFSET($G$9,ROW()-ROW($N$9),FD$6-$D$4))&gt;=100*$E98,"×","△"),IF(OR(FD$8&lt;9/24,FD$8&gt;=17/24,FD$110="△"),"△","〇")))</f>
        <v>×</v>
      </c>
      <c r="FE98" s="29" t="str">
        <f ca="1">IF(OR(FE$9="×",FE$110="×"),"×",IF(SUMIFS(OFFSET(データ_研究棟施設!$M$5:$M$1048576,0,ROUND(FE$8*24,1)),データ_研究棟施設!$J$5:$J$1048576,OFFSET($G$9,ROW()-ROW($N$9),FE$6-$D$4))&gt;=50,IF(SUMIFS(OFFSET(データ_研究棟施設!$M$5:$M$1048576,0,ROUND(FE$8*24,1)),データ_研究棟施設!$J$5:$J$1048576,OFFSET($G$9,ROW()-ROW($N$9),FE$6-$D$4))&gt;=100*$E98,"×","△"),IF(OR(FE$8&lt;9/24,FE$8&gt;=17/24,FE$110="△"),"△","〇")))</f>
        <v>×</v>
      </c>
      <c r="FF98" s="29" t="str">
        <f ca="1">IF(OR(FF$9="×",FF$110="×"),"×",IF(SUMIFS(OFFSET(データ_研究棟施設!$M$5:$M$1048576,0,ROUND(FF$8*24,1)),データ_研究棟施設!$J$5:$J$1048576,OFFSET($G$9,ROW()-ROW($N$9),FF$6-$D$4))&gt;=50,IF(SUMIFS(OFFSET(データ_研究棟施設!$M$5:$M$1048576,0,ROUND(FF$8*24,1)),データ_研究棟施設!$J$5:$J$1048576,OFFSET($G$9,ROW()-ROW($N$9),FF$6-$D$4))&gt;=100*$E98,"×","△"),IF(OR(FF$8&lt;9/24,FF$8&gt;=17/24,FF$110="△"),"△","〇")))</f>
        <v>×</v>
      </c>
      <c r="FG98" s="29" t="str">
        <f ca="1">IF(OR(FG$9="×",FG$110="×"),"×",IF(SUMIFS(OFFSET(データ_研究棟施設!$M$5:$M$1048576,0,ROUND(FG$8*24,1)),データ_研究棟施設!$J$5:$J$1048576,OFFSET($G$9,ROW()-ROW($N$9),FG$6-$D$4))&gt;=50,IF(SUMIFS(OFFSET(データ_研究棟施設!$M$5:$M$1048576,0,ROUND(FG$8*24,1)),データ_研究棟施設!$J$5:$J$1048576,OFFSET($G$9,ROW()-ROW($N$9),FG$6-$D$4))&gt;=100*$E98,"×","△"),IF(OR(FG$8&lt;9/24,FG$8&gt;=17/24,FG$110="△"),"△","〇")))</f>
        <v>×</v>
      </c>
      <c r="FH98" s="29" t="str">
        <f ca="1">IF(OR(FH$9="×",FH$110="×"),"×",IF(SUMIFS(OFFSET(データ_研究棟施設!$M$5:$M$1048576,0,ROUND(FH$8*24,1)),データ_研究棟施設!$J$5:$J$1048576,OFFSET($G$9,ROW()-ROW($N$9),FH$6-$D$4))&gt;=50,IF(SUMIFS(OFFSET(データ_研究棟施設!$M$5:$M$1048576,0,ROUND(FH$8*24,1)),データ_研究棟施設!$J$5:$J$1048576,OFFSET($G$9,ROW()-ROW($N$9),FH$6-$D$4))&gt;=100*$E98,"×","△"),IF(OR(FH$8&lt;9/24,FH$8&gt;=17/24,FH$110="△"),"△","〇")))</f>
        <v>×</v>
      </c>
      <c r="FI98" s="29" t="str">
        <f ca="1">IF(OR(FI$9="×",FI$110="×"),"×",IF(SUMIFS(OFFSET(データ_研究棟施設!$M$5:$M$1048576,0,ROUND(FI$8*24,1)),データ_研究棟施設!$J$5:$J$1048576,OFFSET($G$9,ROW()-ROW($N$9),FI$6-$D$4))&gt;=50,IF(SUMIFS(OFFSET(データ_研究棟施設!$M$5:$M$1048576,0,ROUND(FI$8*24,1)),データ_研究棟施設!$J$5:$J$1048576,OFFSET($G$9,ROW()-ROW($N$9),FI$6-$D$4))&gt;=100*$E98,"×","△"),IF(OR(FI$8&lt;9/24,FI$8&gt;=17/24,FI$110="△"),"△","〇")))</f>
        <v>×</v>
      </c>
      <c r="FJ98" s="29" t="str">
        <f ca="1">IF(OR(FJ$9="×",FJ$110="×"),"×",IF(SUMIFS(OFFSET(データ_研究棟施設!$M$5:$M$1048576,0,ROUND(FJ$8*24,1)),データ_研究棟施設!$J$5:$J$1048576,OFFSET($G$9,ROW()-ROW($N$9),FJ$6-$D$4))&gt;=50,IF(SUMIFS(OFFSET(データ_研究棟施設!$M$5:$M$1048576,0,ROUND(FJ$8*24,1)),データ_研究棟施設!$J$5:$J$1048576,OFFSET($G$9,ROW()-ROW($N$9),FJ$6-$D$4))&gt;=100*$E98,"×","△"),IF(OR(FJ$8&lt;9/24,FJ$8&gt;=17/24,FJ$110="△"),"△","〇")))</f>
        <v>×</v>
      </c>
      <c r="FK98" s="28" t="str">
        <f ca="1">IF(OR(FK$9="×",FK$110="×"),"×",IF(SUMIFS(OFFSET(データ_研究棟施設!$M$5:$M$1048576,0,ROUND(FK$8*24,1)),データ_研究棟施設!$J$5:$J$1048576,OFFSET($G$9,ROW()-ROW($N$9),FK$6-$D$4))&gt;=50,IF(SUMIFS(OFFSET(データ_研究棟施設!$M$5:$M$1048576,0,ROUND(FK$8*24,1)),データ_研究棟施設!$J$5:$J$1048576,OFFSET($G$9,ROW()-ROW($N$9),FK$6-$D$4))&gt;=100*$E98,"×","△"),IF(OR(FK$8&lt;9/24,FK$8&gt;=17/24,FK$110="△"),"△","〇")))</f>
        <v>×</v>
      </c>
      <c r="FL98" s="29" t="str">
        <f ca="1">IF(OR(FL$9="×",FL$110="×"),"×",IF(SUMIFS(OFFSET(データ_研究棟施設!$M$5:$M$1048576,0,ROUND(FL$8*24,1)),データ_研究棟施設!$J$5:$J$1048576,OFFSET($G$9,ROW()-ROW($N$9),FL$6-$D$4))&gt;=50,IF(SUMIFS(OFFSET(データ_研究棟施設!$M$5:$M$1048576,0,ROUND(FL$8*24,1)),データ_研究棟施設!$J$5:$J$1048576,OFFSET($G$9,ROW()-ROW($N$9),FL$6-$D$4))&gt;=100*$E98,"×","△"),IF(OR(FL$8&lt;9/24,FL$8&gt;=17/24,FL$110="△"),"△","〇")))</f>
        <v>×</v>
      </c>
      <c r="FM98" s="29" t="str">
        <f ca="1">IF(OR(FM$9="×",FM$110="×"),"×",IF(SUMIFS(OFFSET(データ_研究棟施設!$M$5:$M$1048576,0,ROUND(FM$8*24,1)),データ_研究棟施設!$J$5:$J$1048576,OFFSET($G$9,ROW()-ROW($N$9),FM$6-$D$4))&gt;=50,IF(SUMIFS(OFFSET(データ_研究棟施設!$M$5:$M$1048576,0,ROUND(FM$8*24,1)),データ_研究棟施設!$J$5:$J$1048576,OFFSET($G$9,ROW()-ROW($N$9),FM$6-$D$4))&gt;=100*$E98,"×","△"),IF(OR(FM$8&lt;9/24,FM$8&gt;=17/24,FM$110="△"),"△","〇")))</f>
        <v>×</v>
      </c>
      <c r="FN98" s="30" t="str">
        <f ca="1">IF(OR(FN$9="×",FN$110="×"),"×",IF(SUMIFS(OFFSET(データ_研究棟施設!$M$5:$M$1048576,0,ROUND(FN$8*24,1)),データ_研究棟施設!$J$5:$J$1048576,OFFSET($G$9,ROW()-ROW($N$9),FN$6-$D$4))&gt;=50,IF(SUMIFS(OFFSET(データ_研究棟施設!$M$5:$M$1048576,0,ROUND(FN$8*24,1)),データ_研究棟施設!$J$5:$J$1048576,OFFSET($G$9,ROW()-ROW($N$9),FN$6-$D$4))&gt;=100*$E98,"×","△"),IF(OR(FN$8&lt;9/24,FN$8&gt;=17/24,FN$110="△"),"△","〇")))</f>
        <v>×</v>
      </c>
      <c r="FO98" s="29" t="str">
        <f ca="1">IF(OR(FO$9="×",FO$110="×"),"×",IF(SUMIFS(OFFSET(データ_研究棟施設!$M$5:$M$1048576,0,ROUND(FO$8*24,1)),データ_研究棟施設!$J$5:$J$1048576,OFFSET($G$9,ROW()-ROW($N$9),FO$6-$D$4))&gt;=50,IF(SUMIFS(OFFSET(データ_研究棟施設!$M$5:$M$1048576,0,ROUND(FO$8*24,1)),データ_研究棟施設!$J$5:$J$1048576,OFFSET($G$9,ROW()-ROW($N$9),FO$6-$D$4))&gt;=100*$E98,"×","△"),IF(OR(FO$8&lt;9/24,FO$8&gt;=17/24,FO$110="△"),"△","〇")))</f>
        <v>×</v>
      </c>
      <c r="FP98" s="29" t="str">
        <f ca="1">IF(OR(FP$9="×",FP$110="×"),"×",IF(SUMIFS(OFFSET(データ_研究棟施設!$M$5:$M$1048576,0,ROUND(FP$8*24,1)),データ_研究棟施設!$J$5:$J$1048576,OFFSET($G$9,ROW()-ROW($N$9),FP$6-$D$4))&gt;=50,IF(SUMIFS(OFFSET(データ_研究棟施設!$M$5:$M$1048576,0,ROUND(FP$8*24,1)),データ_研究棟施設!$J$5:$J$1048576,OFFSET($G$9,ROW()-ROW($N$9),FP$6-$D$4))&gt;=100*$E98,"×","△"),IF(OR(FP$8&lt;9/24,FP$8&gt;=17/24,FP$110="△"),"△","〇")))</f>
        <v>×</v>
      </c>
      <c r="FQ98" s="29" t="str">
        <f ca="1">IF(OR(FQ$9="×",FQ$110="×"),"×",IF(SUMIFS(OFFSET(データ_研究棟施設!$M$5:$M$1048576,0,ROUND(FQ$8*24,1)),データ_研究棟施設!$J$5:$J$1048576,OFFSET($G$9,ROW()-ROW($N$9),FQ$6-$D$4))&gt;=50,IF(SUMIFS(OFFSET(データ_研究棟施設!$M$5:$M$1048576,0,ROUND(FQ$8*24,1)),データ_研究棟施設!$J$5:$J$1048576,OFFSET($G$9,ROW()-ROW($N$9),FQ$6-$D$4))&gt;=100*$E98,"×","△"),IF(OR(FQ$8&lt;9/24,FQ$8&gt;=17/24,FQ$110="△"),"△","〇")))</f>
        <v>×</v>
      </c>
      <c r="FR98" s="29" t="str">
        <f ca="1">IF(OR(FR$9="×",FR$110="×"),"×",IF(SUMIFS(OFFSET(データ_研究棟施設!$M$5:$M$1048576,0,ROUND(FR$8*24,1)),データ_研究棟施設!$J$5:$J$1048576,OFFSET($G$9,ROW()-ROW($N$9),FR$6-$D$4))&gt;=50,IF(SUMIFS(OFFSET(データ_研究棟施設!$M$5:$M$1048576,0,ROUND(FR$8*24,1)),データ_研究棟施設!$J$5:$J$1048576,OFFSET($G$9,ROW()-ROW($N$9),FR$6-$D$4))&gt;=100*$E98,"×","△"),IF(OR(FR$8&lt;9/24,FR$8&gt;=17/24,FR$110="△"),"△","〇")))</f>
        <v>×</v>
      </c>
      <c r="FS98" s="28" t="str">
        <f ca="1">IF(OR(FS$9="×",FS$110="×"),"×",IF(SUMIFS(OFFSET(データ_研究棟施設!$M$5:$M$1048576,0,ROUND(FS$8*24,1)),データ_研究棟施設!$J$5:$J$1048576,OFFSET($G$9,ROW()-ROW($N$9),FS$6-$D$4))&gt;=50,IF(SUMIFS(OFFSET(データ_研究棟施設!$M$5:$M$1048576,0,ROUND(FS$8*24,1)),データ_研究棟施設!$J$5:$J$1048576,OFFSET($G$9,ROW()-ROW($N$9),FS$6-$D$4))&gt;=100*$E98,"×","△"),IF(OR(FS$8&lt;9/24,FS$8&gt;=17/24,FS$110="△"),"△","〇")))</f>
        <v>×</v>
      </c>
      <c r="FT98" s="29" t="str">
        <f ca="1">IF(OR(FT$9="×",FT$110="×"),"×",IF(SUMIFS(OFFSET(データ_研究棟施設!$M$5:$M$1048576,0,ROUND(FT$8*24,1)),データ_研究棟施設!$J$5:$J$1048576,OFFSET($G$9,ROW()-ROW($N$9),FT$6-$D$4))&gt;=50,IF(SUMIFS(OFFSET(データ_研究棟施設!$M$5:$M$1048576,0,ROUND(FT$8*24,1)),データ_研究棟施設!$J$5:$J$1048576,OFFSET($G$9,ROW()-ROW($N$9),FT$6-$D$4))&gt;=100*$E98,"×","△"),IF(OR(FT$8&lt;9/24,FT$8&gt;=17/24,FT$110="△"),"△","〇")))</f>
        <v>×</v>
      </c>
      <c r="FU98" s="29" t="str">
        <f ca="1">IF(OR(FU$9="×",FU$110="×"),"×",IF(SUMIFS(OFFSET(データ_研究棟施設!$M$5:$M$1048576,0,ROUND(FU$8*24,1)),データ_研究棟施設!$J$5:$J$1048576,OFFSET($G$9,ROW()-ROW($N$9),FU$6-$D$4))&gt;=50,IF(SUMIFS(OFFSET(データ_研究棟施設!$M$5:$M$1048576,0,ROUND(FU$8*24,1)),データ_研究棟施設!$J$5:$J$1048576,OFFSET($G$9,ROW()-ROW($N$9),FU$6-$D$4))&gt;=100*$E98,"×","△"),IF(OR(FU$8&lt;9/24,FU$8&gt;=17/24,FU$110="△"),"△","〇")))</f>
        <v>×</v>
      </c>
      <c r="FV98" s="30" t="str">
        <f ca="1">IF(OR(FV$9="×",FV$110="×"),"×",IF(SUMIFS(OFFSET(データ_研究棟施設!$M$5:$M$1048576,0,ROUND(FV$8*24,1)),データ_研究棟施設!$J$5:$J$1048576,OFFSET($G$9,ROW()-ROW($N$9),FV$6-$D$4))&gt;=50,IF(SUMIFS(OFFSET(データ_研究棟施設!$M$5:$M$1048576,0,ROUND(FV$8*24,1)),データ_研究棟施設!$J$5:$J$1048576,OFFSET($G$9,ROW()-ROW($N$9),FV$6-$D$4))&gt;=100*$E98,"×","△"),IF(OR(FV$8&lt;9/24,FV$8&gt;=17/24,FV$110="△"),"△","〇")))</f>
        <v>×</v>
      </c>
      <c r="FW98" s="29" t="str">
        <f ca="1">IF(OR(FW$9="×",FW$110="×"),"×",IF(SUMIFS(OFFSET(データ_研究棟施設!$M$5:$M$1048576,0,ROUND(FW$8*24,1)),データ_研究棟施設!$J$5:$J$1048576,OFFSET($G$9,ROW()-ROW($N$9),FW$6-$D$4))&gt;=50,IF(SUMIFS(OFFSET(データ_研究棟施設!$M$5:$M$1048576,0,ROUND(FW$8*24,1)),データ_研究棟施設!$J$5:$J$1048576,OFFSET($G$9,ROW()-ROW($N$9),FW$6-$D$4))&gt;=100*$E98,"×","△"),IF(OR(FW$8&lt;9/24,FW$8&gt;=17/24,FW$110="△"),"△","〇")))</f>
        <v>×</v>
      </c>
      <c r="FX98" s="29" t="str">
        <f ca="1">IF(OR(FX$9="×",FX$110="×"),"×",IF(SUMIFS(OFFSET(データ_研究棟施設!$M$5:$M$1048576,0,ROUND(FX$8*24,1)),データ_研究棟施設!$J$5:$J$1048576,OFFSET($G$9,ROW()-ROW($N$9),FX$6-$D$4))&gt;=50,IF(SUMIFS(OFFSET(データ_研究棟施設!$M$5:$M$1048576,0,ROUND(FX$8*24,1)),データ_研究棟施設!$J$5:$J$1048576,OFFSET($G$9,ROW()-ROW($N$9),FX$6-$D$4))&gt;=100*$E98,"×","△"),IF(OR(FX$8&lt;9/24,FX$8&gt;=17/24,FX$110="△"),"△","〇")))</f>
        <v>×</v>
      </c>
      <c r="FY98" s="37" t="str">
        <f ca="1">IF(OR(FY$9="×",FY$110="×"),"×",IF(SUMIFS(OFFSET(データ_研究棟施設!$M$5:$M$1048576,0,ROUND(FY$8*24,1)),データ_研究棟施設!$J$5:$J$1048576,OFFSET($G$9,ROW()-ROW($N$9),FY$6-$D$4))&gt;=50,IF(SUMIFS(OFFSET(データ_研究棟施設!$M$5:$M$1048576,0,ROUND(FY$8*24,1)),データ_研究棟施設!$J$5:$J$1048576,OFFSET($G$9,ROW()-ROW($N$9),FY$6-$D$4))&gt;=100*$E98,"×","△"),IF(OR(FY$8&lt;9/24,FY$8&gt;=17/24,FY$110="△"),"△","〇")))</f>
        <v>×</v>
      </c>
    </row>
    <row r="99" spans="1:181">
      <c r="A99" s="17"/>
      <c r="B99" s="81" t="s">
        <v>301</v>
      </c>
      <c r="C99" s="82"/>
      <c r="D99" s="11" t="s">
        <v>263</v>
      </c>
      <c r="E99" s="10" t="str">
        <f>INDEX(施設情報!$D$1:$D$1000,MATCH(D99,施設情報!$C$1:$C$1000,0))</f>
        <v>1</v>
      </c>
      <c r="F99" s="11" t="s">
        <v>275</v>
      </c>
      <c r="G99" s="8" t="str">
        <f t="shared" si="29"/>
        <v>117-46391</v>
      </c>
      <c r="H99" s="10" t="str">
        <f t="shared" si="30"/>
        <v>117-46392</v>
      </c>
      <c r="I99" s="10" t="str">
        <f t="shared" si="31"/>
        <v>117-46393</v>
      </c>
      <c r="J99" s="10" t="str">
        <f t="shared" si="32"/>
        <v>117-46394</v>
      </c>
      <c r="K99" s="10" t="str">
        <f t="shared" si="33"/>
        <v>117-46395</v>
      </c>
      <c r="L99" s="10" t="str">
        <f t="shared" si="34"/>
        <v>117-46396</v>
      </c>
      <c r="M99" s="10" t="str">
        <f t="shared" si="35"/>
        <v>117-46397</v>
      </c>
      <c r="N99" s="36" t="str">
        <f ca="1">IF(OR(N$9="×",N$110="×"),"×",IF(SUMIFS(OFFSET(データ_研究棟施設!$M$5:$M$1048576,0,ROUND(N$8*24,1)),データ_研究棟施設!$J$5:$J$1048576,OFFSET($G$9,ROW()-ROW($N$9),N$6-$D$4))&gt;=50,IF(SUMIFS(OFFSET(データ_研究棟施設!$M$5:$M$1048576,0,ROUND(N$8*24,1)),データ_研究棟施設!$J$5:$J$1048576,OFFSET($G$9,ROW()-ROW($N$9),N$6-$D$4))&gt;=100*$E99,"×","△"),IF(OR(N$8&lt;9/24,N$8&gt;=17/24,N$110="△"),"△","〇")))</f>
        <v>×</v>
      </c>
      <c r="O99" s="29" t="str">
        <f ca="1">IF(OR(O$9="×",O$110="×"),"×",IF(SUMIFS(OFFSET(データ_研究棟施設!$M$5:$M$1048576,0,ROUND(O$8*24,1)),データ_研究棟施設!$J$5:$J$1048576,OFFSET($G$9,ROW()-ROW($N$9),O$6-$D$4))&gt;=50,IF(SUMIFS(OFFSET(データ_研究棟施設!$M$5:$M$1048576,0,ROUND(O$8*24,1)),データ_研究棟施設!$J$5:$J$1048576,OFFSET($G$9,ROW()-ROW($N$9),O$6-$D$4))&gt;=100*$E99,"×","△"),IF(OR(O$8&lt;9/24,O$8&gt;=17/24,O$110="△"),"△","〇")))</f>
        <v>×</v>
      </c>
      <c r="P99" s="29" t="str">
        <f ca="1">IF(OR(P$9="×",P$110="×"),"×",IF(SUMIFS(OFFSET(データ_研究棟施設!$M$5:$M$1048576,0,ROUND(P$8*24,1)),データ_研究棟施設!$J$5:$J$1048576,OFFSET($G$9,ROW()-ROW($N$9),P$6-$D$4))&gt;=50,IF(SUMIFS(OFFSET(データ_研究棟施設!$M$5:$M$1048576,0,ROUND(P$8*24,1)),データ_研究棟施設!$J$5:$J$1048576,OFFSET($G$9,ROW()-ROW($N$9),P$6-$D$4))&gt;=100*$E99,"×","△"),IF(OR(P$8&lt;9/24,P$8&gt;=17/24,P$110="△"),"△","〇")))</f>
        <v>×</v>
      </c>
      <c r="Q99" s="29" t="str">
        <f ca="1">IF(OR(Q$9="×",Q$110="×"),"×",IF(SUMIFS(OFFSET(データ_研究棟施設!$M$5:$M$1048576,0,ROUND(Q$8*24,1)),データ_研究棟施設!$J$5:$J$1048576,OFFSET($G$9,ROW()-ROW($N$9),Q$6-$D$4))&gt;=50,IF(SUMIFS(OFFSET(データ_研究棟施設!$M$5:$M$1048576,0,ROUND(Q$8*24,1)),データ_研究棟施設!$J$5:$J$1048576,OFFSET($G$9,ROW()-ROW($N$9),Q$6-$D$4))&gt;=100*$E99,"×","△"),IF(OR(Q$8&lt;9/24,Q$8&gt;=17/24,Q$110="△"),"△","〇")))</f>
        <v>×</v>
      </c>
      <c r="R99" s="29" t="str">
        <f ca="1">IF(OR(R$9="×",R$110="×"),"×",IF(SUMIFS(OFFSET(データ_研究棟施設!$M$5:$M$1048576,0,ROUND(R$8*24,1)),データ_研究棟施設!$J$5:$J$1048576,OFFSET($G$9,ROW()-ROW($N$9),R$6-$D$4))&gt;=50,IF(SUMIFS(OFFSET(データ_研究棟施設!$M$5:$M$1048576,0,ROUND(R$8*24,1)),データ_研究棟施設!$J$5:$J$1048576,OFFSET($G$9,ROW()-ROW($N$9),R$6-$D$4))&gt;=100*$E99,"×","△"),IF(OR(R$8&lt;9/24,R$8&gt;=17/24,R$110="△"),"△","〇")))</f>
        <v>×</v>
      </c>
      <c r="S99" s="29" t="str">
        <f ca="1">IF(OR(S$9="×",S$110="×"),"×",IF(SUMIFS(OFFSET(データ_研究棟施設!$M$5:$M$1048576,0,ROUND(S$8*24,1)),データ_研究棟施設!$J$5:$J$1048576,OFFSET($G$9,ROW()-ROW($N$9),S$6-$D$4))&gt;=50,IF(SUMIFS(OFFSET(データ_研究棟施設!$M$5:$M$1048576,0,ROUND(S$8*24,1)),データ_研究棟施設!$J$5:$J$1048576,OFFSET($G$9,ROW()-ROW($N$9),S$6-$D$4))&gt;=100*$E99,"×","△"),IF(OR(S$8&lt;9/24,S$8&gt;=17/24,S$110="△"),"△","〇")))</f>
        <v>×</v>
      </c>
      <c r="T99" s="29" t="str">
        <f ca="1">IF(OR(T$9="×",T$110="×"),"×",IF(SUMIFS(OFFSET(データ_研究棟施設!$M$5:$M$1048576,0,ROUND(T$8*24,1)),データ_研究棟施設!$J$5:$J$1048576,OFFSET($G$9,ROW()-ROW($N$9),T$6-$D$4))&gt;=50,IF(SUMIFS(OFFSET(データ_研究棟施設!$M$5:$M$1048576,0,ROUND(T$8*24,1)),データ_研究棟施設!$J$5:$J$1048576,OFFSET($G$9,ROW()-ROW($N$9),T$6-$D$4))&gt;=100*$E99,"×","△"),IF(OR(T$8&lt;9/24,T$8&gt;=17/24,T$110="△"),"△","〇")))</f>
        <v>×</v>
      </c>
      <c r="U99" s="29" t="str">
        <f ca="1">IF(OR(U$9="×",U$110="×"),"×",IF(SUMIFS(OFFSET(データ_研究棟施設!$M$5:$M$1048576,0,ROUND(U$8*24,1)),データ_研究棟施設!$J$5:$J$1048576,OFFSET($G$9,ROW()-ROW($N$9),U$6-$D$4))&gt;=50,IF(SUMIFS(OFFSET(データ_研究棟施設!$M$5:$M$1048576,0,ROUND(U$8*24,1)),データ_研究棟施設!$J$5:$J$1048576,OFFSET($G$9,ROW()-ROW($N$9),U$6-$D$4))&gt;=100*$E99,"×","△"),IF(OR(U$8&lt;9/24,U$8&gt;=17/24,U$110="△"),"△","〇")))</f>
        <v>×</v>
      </c>
      <c r="V99" s="29" t="str">
        <f ca="1">IF(OR(V$9="×",V$110="×"),"×",IF(SUMIFS(OFFSET(データ_研究棟施設!$M$5:$M$1048576,0,ROUND(V$8*24,1)),データ_研究棟施設!$J$5:$J$1048576,OFFSET($G$9,ROW()-ROW($N$9),V$6-$D$4))&gt;=50,IF(SUMIFS(OFFSET(データ_研究棟施設!$M$5:$M$1048576,0,ROUND(V$8*24,1)),データ_研究棟施設!$J$5:$J$1048576,OFFSET($G$9,ROW()-ROW($N$9),V$6-$D$4))&gt;=100*$E99,"×","△"),IF(OR(V$8&lt;9/24,V$8&gt;=17/24,V$110="△"),"△","〇")))</f>
        <v>×</v>
      </c>
      <c r="W99" s="28" t="str">
        <f ca="1">IF(OR(W$9="×",W$110="×"),"×",IF(SUMIFS(OFFSET(データ_研究棟施設!$M$5:$M$1048576,0,ROUND(W$8*24,1)),データ_研究棟施設!$J$5:$J$1048576,OFFSET($G$9,ROW()-ROW($N$9),W$6-$D$4))&gt;=50,IF(SUMIFS(OFFSET(データ_研究棟施設!$M$5:$M$1048576,0,ROUND(W$8*24,1)),データ_研究棟施設!$J$5:$J$1048576,OFFSET($G$9,ROW()-ROW($N$9),W$6-$D$4))&gt;=100*$E99,"×","△"),IF(OR(W$8&lt;9/24,W$8&gt;=17/24,W$110="△"),"△","〇")))</f>
        <v>×</v>
      </c>
      <c r="X99" s="29" t="str">
        <f ca="1">IF(OR(X$9="×",X$110="×"),"×",IF(SUMIFS(OFFSET(データ_研究棟施設!$M$5:$M$1048576,0,ROUND(X$8*24,1)),データ_研究棟施設!$J$5:$J$1048576,OFFSET($G$9,ROW()-ROW($N$9),X$6-$D$4))&gt;=50,IF(SUMIFS(OFFSET(データ_研究棟施設!$M$5:$M$1048576,0,ROUND(X$8*24,1)),データ_研究棟施設!$J$5:$J$1048576,OFFSET($G$9,ROW()-ROW($N$9),X$6-$D$4))&gt;=100*$E99,"×","△"),IF(OR(X$8&lt;9/24,X$8&gt;=17/24,X$110="△"),"△","〇")))</f>
        <v>×</v>
      </c>
      <c r="Y99" s="29" t="str">
        <f ca="1">IF(OR(Y$9="×",Y$110="×"),"×",IF(SUMIFS(OFFSET(データ_研究棟施設!$M$5:$M$1048576,0,ROUND(Y$8*24,1)),データ_研究棟施設!$J$5:$J$1048576,OFFSET($G$9,ROW()-ROW($N$9),Y$6-$D$4))&gt;=50,IF(SUMIFS(OFFSET(データ_研究棟施設!$M$5:$M$1048576,0,ROUND(Y$8*24,1)),データ_研究棟施設!$J$5:$J$1048576,OFFSET($G$9,ROW()-ROW($N$9),Y$6-$D$4))&gt;=100*$E99,"×","△"),IF(OR(Y$8&lt;9/24,Y$8&gt;=17/24,Y$110="△"),"△","〇")))</f>
        <v>×</v>
      </c>
      <c r="Z99" s="30" t="str">
        <f ca="1">IF(OR(Z$9="×",Z$110="×"),"×",IF(SUMIFS(OFFSET(データ_研究棟施設!$M$5:$M$1048576,0,ROUND(Z$8*24,1)),データ_研究棟施設!$J$5:$J$1048576,OFFSET($G$9,ROW()-ROW($N$9),Z$6-$D$4))&gt;=50,IF(SUMIFS(OFFSET(データ_研究棟施設!$M$5:$M$1048576,0,ROUND(Z$8*24,1)),データ_研究棟施設!$J$5:$J$1048576,OFFSET($G$9,ROW()-ROW($N$9),Z$6-$D$4))&gt;=100*$E99,"×","△"),IF(OR(Z$8&lt;9/24,Z$8&gt;=17/24,Z$110="△"),"△","〇")))</f>
        <v>×</v>
      </c>
      <c r="AA99" s="29" t="str">
        <f ca="1">IF(OR(AA$9="×",AA$110="×"),"×",IF(SUMIFS(OFFSET(データ_研究棟施設!$M$5:$M$1048576,0,ROUND(AA$8*24,1)),データ_研究棟施設!$J$5:$J$1048576,OFFSET($G$9,ROW()-ROW($N$9),AA$6-$D$4))&gt;=50,IF(SUMIFS(OFFSET(データ_研究棟施設!$M$5:$M$1048576,0,ROUND(AA$8*24,1)),データ_研究棟施設!$J$5:$J$1048576,OFFSET($G$9,ROW()-ROW($N$9),AA$6-$D$4))&gt;=100*$E99,"×","△"),IF(OR(AA$8&lt;9/24,AA$8&gt;=17/24,AA$110="△"),"△","〇")))</f>
        <v>×</v>
      </c>
      <c r="AB99" s="29" t="str">
        <f ca="1">IF(OR(AB$9="×",AB$110="×"),"×",IF(SUMIFS(OFFSET(データ_研究棟施設!$M$5:$M$1048576,0,ROUND(AB$8*24,1)),データ_研究棟施設!$J$5:$J$1048576,OFFSET($G$9,ROW()-ROW($N$9),AB$6-$D$4))&gt;=50,IF(SUMIFS(OFFSET(データ_研究棟施設!$M$5:$M$1048576,0,ROUND(AB$8*24,1)),データ_研究棟施設!$J$5:$J$1048576,OFFSET($G$9,ROW()-ROW($N$9),AB$6-$D$4))&gt;=100*$E99,"×","△"),IF(OR(AB$8&lt;9/24,AB$8&gt;=17/24,AB$110="△"),"△","〇")))</f>
        <v>×</v>
      </c>
      <c r="AC99" s="29" t="str">
        <f ca="1">IF(OR(AC$9="×",AC$110="×"),"×",IF(SUMIFS(OFFSET(データ_研究棟施設!$M$5:$M$1048576,0,ROUND(AC$8*24,1)),データ_研究棟施設!$J$5:$J$1048576,OFFSET($G$9,ROW()-ROW($N$9),AC$6-$D$4))&gt;=50,IF(SUMIFS(OFFSET(データ_研究棟施設!$M$5:$M$1048576,0,ROUND(AC$8*24,1)),データ_研究棟施設!$J$5:$J$1048576,OFFSET($G$9,ROW()-ROW($N$9),AC$6-$D$4))&gt;=100*$E99,"×","△"),IF(OR(AC$8&lt;9/24,AC$8&gt;=17/24,AC$110="△"),"△","〇")))</f>
        <v>×</v>
      </c>
      <c r="AD99" s="29" t="str">
        <f ca="1">IF(OR(AD$9="×",AD$110="×"),"×",IF(SUMIFS(OFFSET(データ_研究棟施設!$M$5:$M$1048576,0,ROUND(AD$8*24,1)),データ_研究棟施設!$J$5:$J$1048576,OFFSET($G$9,ROW()-ROW($N$9),AD$6-$D$4))&gt;=50,IF(SUMIFS(OFFSET(データ_研究棟施設!$M$5:$M$1048576,0,ROUND(AD$8*24,1)),データ_研究棟施設!$J$5:$J$1048576,OFFSET($G$9,ROW()-ROW($N$9),AD$6-$D$4))&gt;=100*$E99,"×","△"),IF(OR(AD$8&lt;9/24,AD$8&gt;=17/24,AD$110="△"),"△","〇")))</f>
        <v>×</v>
      </c>
      <c r="AE99" s="28" t="str">
        <f ca="1">IF(OR(AE$9="×",AE$110="×"),"×",IF(SUMIFS(OFFSET(データ_研究棟施設!$M$5:$M$1048576,0,ROUND(AE$8*24,1)),データ_研究棟施設!$J$5:$J$1048576,OFFSET($G$9,ROW()-ROW($N$9),AE$6-$D$4))&gt;=50,IF(SUMIFS(OFFSET(データ_研究棟施設!$M$5:$M$1048576,0,ROUND(AE$8*24,1)),データ_研究棟施設!$J$5:$J$1048576,OFFSET($G$9,ROW()-ROW($N$9),AE$6-$D$4))&gt;=100*$E99,"×","△"),IF(OR(AE$8&lt;9/24,AE$8&gt;=17/24,AE$110="△"),"△","〇")))</f>
        <v>×</v>
      </c>
      <c r="AF99" s="29" t="str">
        <f ca="1">IF(OR(AF$9="×",AF$110="×"),"×",IF(SUMIFS(OFFSET(データ_研究棟施設!$M$5:$M$1048576,0,ROUND(AF$8*24,1)),データ_研究棟施設!$J$5:$J$1048576,OFFSET($G$9,ROW()-ROW($N$9),AF$6-$D$4))&gt;=50,IF(SUMIFS(OFFSET(データ_研究棟施設!$M$5:$M$1048576,0,ROUND(AF$8*24,1)),データ_研究棟施設!$J$5:$J$1048576,OFFSET($G$9,ROW()-ROW($N$9),AF$6-$D$4))&gt;=100*$E99,"×","△"),IF(OR(AF$8&lt;9/24,AF$8&gt;=17/24,AF$110="△"),"△","〇")))</f>
        <v>×</v>
      </c>
      <c r="AG99" s="29" t="str">
        <f ca="1">IF(OR(AG$9="×",AG$110="×"),"×",IF(SUMIFS(OFFSET(データ_研究棟施設!$M$5:$M$1048576,0,ROUND(AG$8*24,1)),データ_研究棟施設!$J$5:$J$1048576,OFFSET($G$9,ROW()-ROW($N$9),AG$6-$D$4))&gt;=50,IF(SUMIFS(OFFSET(データ_研究棟施設!$M$5:$M$1048576,0,ROUND(AG$8*24,1)),データ_研究棟施設!$J$5:$J$1048576,OFFSET($G$9,ROW()-ROW($N$9),AG$6-$D$4))&gt;=100*$E99,"×","△"),IF(OR(AG$8&lt;9/24,AG$8&gt;=17/24,AG$110="△"),"△","〇")))</f>
        <v>×</v>
      </c>
      <c r="AH99" s="30" t="str">
        <f ca="1">IF(OR(AH$9="×",AH$110="×"),"×",IF(SUMIFS(OFFSET(データ_研究棟施設!$M$5:$M$1048576,0,ROUND(AH$8*24,1)),データ_研究棟施設!$J$5:$J$1048576,OFFSET($G$9,ROW()-ROW($N$9),AH$6-$D$4))&gt;=50,IF(SUMIFS(OFFSET(データ_研究棟施設!$M$5:$M$1048576,0,ROUND(AH$8*24,1)),データ_研究棟施設!$J$5:$J$1048576,OFFSET($G$9,ROW()-ROW($N$9),AH$6-$D$4))&gt;=100*$E99,"×","△"),IF(OR(AH$8&lt;9/24,AH$8&gt;=17/24,AH$110="△"),"△","〇")))</f>
        <v>×</v>
      </c>
      <c r="AI99" s="29" t="str">
        <f ca="1">IF(OR(AI$9="×",AI$110="×"),"×",IF(SUMIFS(OFFSET(データ_研究棟施設!$M$5:$M$1048576,0,ROUND(AI$8*24,1)),データ_研究棟施設!$J$5:$J$1048576,OFFSET($G$9,ROW()-ROW($N$9),AI$6-$D$4))&gt;=50,IF(SUMIFS(OFFSET(データ_研究棟施設!$M$5:$M$1048576,0,ROUND(AI$8*24,1)),データ_研究棟施設!$J$5:$J$1048576,OFFSET($G$9,ROW()-ROW($N$9),AI$6-$D$4))&gt;=100*$E99,"×","△"),IF(OR(AI$8&lt;9/24,AI$8&gt;=17/24,AI$110="△"),"△","〇")))</f>
        <v>×</v>
      </c>
      <c r="AJ99" s="29" t="str">
        <f ca="1">IF(OR(AJ$9="×",AJ$110="×"),"×",IF(SUMIFS(OFFSET(データ_研究棟施設!$M$5:$M$1048576,0,ROUND(AJ$8*24,1)),データ_研究棟施設!$J$5:$J$1048576,OFFSET($G$9,ROW()-ROW($N$9),AJ$6-$D$4))&gt;=50,IF(SUMIFS(OFFSET(データ_研究棟施設!$M$5:$M$1048576,0,ROUND(AJ$8*24,1)),データ_研究棟施設!$J$5:$J$1048576,OFFSET($G$9,ROW()-ROW($N$9),AJ$6-$D$4))&gt;=100*$E99,"×","△"),IF(OR(AJ$8&lt;9/24,AJ$8&gt;=17/24,AJ$110="△"),"△","〇")))</f>
        <v>×</v>
      </c>
      <c r="AK99" s="37" t="str">
        <f ca="1">IF(OR(AK$9="×",AK$110="×"),"×",IF(SUMIFS(OFFSET(データ_研究棟施設!$M$5:$M$1048576,0,ROUND(AK$8*24,1)),データ_研究棟施設!$J$5:$J$1048576,OFFSET($G$9,ROW()-ROW($N$9),AK$6-$D$4))&gt;=50,IF(SUMIFS(OFFSET(データ_研究棟施設!$M$5:$M$1048576,0,ROUND(AK$8*24,1)),データ_研究棟施設!$J$5:$J$1048576,OFFSET($G$9,ROW()-ROW($N$9),AK$6-$D$4))&gt;=100*$E99,"×","△"),IF(OR(AK$8&lt;9/24,AK$8&gt;=17/24,AK$110="△"),"△","〇")))</f>
        <v>×</v>
      </c>
      <c r="AL99" s="36" t="str">
        <f ca="1">IF(OR(AL$9="×",AL$110="×"),"×",IF(SUMIFS(OFFSET(データ_研究棟施設!$M$5:$M$1048576,0,ROUND(AL$8*24,1)),データ_研究棟施設!$J$5:$J$1048576,OFFSET($G$9,ROW()-ROW($N$9),AL$6-$D$4))&gt;=50,IF(SUMIFS(OFFSET(データ_研究棟施設!$M$5:$M$1048576,0,ROUND(AL$8*24,1)),データ_研究棟施設!$J$5:$J$1048576,OFFSET($G$9,ROW()-ROW($N$9),AL$6-$D$4))&gt;=100*$E99,"×","△"),IF(OR(AL$8&lt;9/24,AL$8&gt;=17/24,AL$110="△"),"△","〇")))</f>
        <v>×</v>
      </c>
      <c r="AM99" s="29" t="str">
        <f ca="1">IF(OR(AM$9="×",AM$110="×"),"×",IF(SUMIFS(OFFSET(データ_研究棟施設!$M$5:$M$1048576,0,ROUND(AM$8*24,1)),データ_研究棟施設!$J$5:$J$1048576,OFFSET($G$9,ROW()-ROW($N$9),AM$6-$D$4))&gt;=50,IF(SUMIFS(OFFSET(データ_研究棟施設!$M$5:$M$1048576,0,ROUND(AM$8*24,1)),データ_研究棟施設!$J$5:$J$1048576,OFFSET($G$9,ROW()-ROW($N$9),AM$6-$D$4))&gt;=100*$E99,"×","△"),IF(OR(AM$8&lt;9/24,AM$8&gt;=17/24,AM$110="△"),"△","〇")))</f>
        <v>×</v>
      </c>
      <c r="AN99" s="29" t="str">
        <f ca="1">IF(OR(AN$9="×",AN$110="×"),"×",IF(SUMIFS(OFFSET(データ_研究棟施設!$M$5:$M$1048576,0,ROUND(AN$8*24,1)),データ_研究棟施設!$J$5:$J$1048576,OFFSET($G$9,ROW()-ROW($N$9),AN$6-$D$4))&gt;=50,IF(SUMIFS(OFFSET(データ_研究棟施設!$M$5:$M$1048576,0,ROUND(AN$8*24,1)),データ_研究棟施設!$J$5:$J$1048576,OFFSET($G$9,ROW()-ROW($N$9),AN$6-$D$4))&gt;=100*$E99,"×","△"),IF(OR(AN$8&lt;9/24,AN$8&gt;=17/24,AN$110="△"),"△","〇")))</f>
        <v>×</v>
      </c>
      <c r="AO99" s="29" t="str">
        <f ca="1">IF(OR(AO$9="×",AO$110="×"),"×",IF(SUMIFS(OFFSET(データ_研究棟施設!$M$5:$M$1048576,0,ROUND(AO$8*24,1)),データ_研究棟施設!$J$5:$J$1048576,OFFSET($G$9,ROW()-ROW($N$9),AO$6-$D$4))&gt;=50,IF(SUMIFS(OFFSET(データ_研究棟施設!$M$5:$M$1048576,0,ROUND(AO$8*24,1)),データ_研究棟施設!$J$5:$J$1048576,OFFSET($G$9,ROW()-ROW($N$9),AO$6-$D$4))&gt;=100*$E99,"×","△"),IF(OR(AO$8&lt;9/24,AO$8&gt;=17/24,AO$110="△"),"△","〇")))</f>
        <v>×</v>
      </c>
      <c r="AP99" s="29" t="str">
        <f ca="1">IF(OR(AP$9="×",AP$110="×"),"×",IF(SUMIFS(OFFSET(データ_研究棟施設!$M$5:$M$1048576,0,ROUND(AP$8*24,1)),データ_研究棟施設!$J$5:$J$1048576,OFFSET($G$9,ROW()-ROW($N$9),AP$6-$D$4))&gt;=50,IF(SUMIFS(OFFSET(データ_研究棟施設!$M$5:$M$1048576,0,ROUND(AP$8*24,1)),データ_研究棟施設!$J$5:$J$1048576,OFFSET($G$9,ROW()-ROW($N$9),AP$6-$D$4))&gt;=100*$E99,"×","△"),IF(OR(AP$8&lt;9/24,AP$8&gt;=17/24,AP$110="△"),"△","〇")))</f>
        <v>×</v>
      </c>
      <c r="AQ99" s="29" t="str">
        <f ca="1">IF(OR(AQ$9="×",AQ$110="×"),"×",IF(SUMIFS(OFFSET(データ_研究棟施設!$M$5:$M$1048576,0,ROUND(AQ$8*24,1)),データ_研究棟施設!$J$5:$J$1048576,OFFSET($G$9,ROW()-ROW($N$9),AQ$6-$D$4))&gt;=50,IF(SUMIFS(OFFSET(データ_研究棟施設!$M$5:$M$1048576,0,ROUND(AQ$8*24,1)),データ_研究棟施設!$J$5:$J$1048576,OFFSET($G$9,ROW()-ROW($N$9),AQ$6-$D$4))&gt;=100*$E99,"×","△"),IF(OR(AQ$8&lt;9/24,AQ$8&gt;=17/24,AQ$110="△"),"△","〇")))</f>
        <v>×</v>
      </c>
      <c r="AR99" s="29" t="str">
        <f ca="1">IF(OR(AR$9="×",AR$110="×"),"×",IF(SUMIFS(OFFSET(データ_研究棟施設!$M$5:$M$1048576,0,ROUND(AR$8*24,1)),データ_研究棟施設!$J$5:$J$1048576,OFFSET($G$9,ROW()-ROW($N$9),AR$6-$D$4))&gt;=50,IF(SUMIFS(OFFSET(データ_研究棟施設!$M$5:$M$1048576,0,ROUND(AR$8*24,1)),データ_研究棟施設!$J$5:$J$1048576,OFFSET($G$9,ROW()-ROW($N$9),AR$6-$D$4))&gt;=100*$E99,"×","△"),IF(OR(AR$8&lt;9/24,AR$8&gt;=17/24,AR$110="△"),"△","〇")))</f>
        <v>×</v>
      </c>
      <c r="AS99" s="29" t="str">
        <f ca="1">IF(OR(AS$9="×",AS$110="×"),"×",IF(SUMIFS(OFFSET(データ_研究棟施設!$M$5:$M$1048576,0,ROUND(AS$8*24,1)),データ_研究棟施設!$J$5:$J$1048576,OFFSET($G$9,ROW()-ROW($N$9),AS$6-$D$4))&gt;=50,IF(SUMIFS(OFFSET(データ_研究棟施設!$M$5:$M$1048576,0,ROUND(AS$8*24,1)),データ_研究棟施設!$J$5:$J$1048576,OFFSET($G$9,ROW()-ROW($N$9),AS$6-$D$4))&gt;=100*$E99,"×","△"),IF(OR(AS$8&lt;9/24,AS$8&gt;=17/24,AS$110="△"),"△","〇")))</f>
        <v>×</v>
      </c>
      <c r="AT99" s="29" t="str">
        <f ca="1">IF(OR(AT$9="×",AT$110="×"),"×",IF(SUMIFS(OFFSET(データ_研究棟施設!$M$5:$M$1048576,0,ROUND(AT$8*24,1)),データ_研究棟施設!$J$5:$J$1048576,OFFSET($G$9,ROW()-ROW($N$9),AT$6-$D$4))&gt;=50,IF(SUMIFS(OFFSET(データ_研究棟施設!$M$5:$M$1048576,0,ROUND(AT$8*24,1)),データ_研究棟施設!$J$5:$J$1048576,OFFSET($G$9,ROW()-ROW($N$9),AT$6-$D$4))&gt;=100*$E99,"×","△"),IF(OR(AT$8&lt;9/24,AT$8&gt;=17/24,AT$110="△"),"△","〇")))</f>
        <v>×</v>
      </c>
      <c r="AU99" s="28" t="str">
        <f ca="1">IF(OR(AU$9="×",AU$110="×"),"×",IF(SUMIFS(OFFSET(データ_研究棟施設!$M$5:$M$1048576,0,ROUND(AU$8*24,1)),データ_研究棟施設!$J$5:$J$1048576,OFFSET($G$9,ROW()-ROW($N$9),AU$6-$D$4))&gt;=50,IF(SUMIFS(OFFSET(データ_研究棟施設!$M$5:$M$1048576,0,ROUND(AU$8*24,1)),データ_研究棟施設!$J$5:$J$1048576,OFFSET($G$9,ROW()-ROW($N$9),AU$6-$D$4))&gt;=100*$E99,"×","△"),IF(OR(AU$8&lt;9/24,AU$8&gt;=17/24,AU$110="△"),"△","〇")))</f>
        <v>×</v>
      </c>
      <c r="AV99" s="29" t="str">
        <f ca="1">IF(OR(AV$9="×",AV$110="×"),"×",IF(SUMIFS(OFFSET(データ_研究棟施設!$M$5:$M$1048576,0,ROUND(AV$8*24,1)),データ_研究棟施設!$J$5:$J$1048576,OFFSET($G$9,ROW()-ROW($N$9),AV$6-$D$4))&gt;=50,IF(SUMIFS(OFFSET(データ_研究棟施設!$M$5:$M$1048576,0,ROUND(AV$8*24,1)),データ_研究棟施設!$J$5:$J$1048576,OFFSET($G$9,ROW()-ROW($N$9),AV$6-$D$4))&gt;=100*$E99,"×","△"),IF(OR(AV$8&lt;9/24,AV$8&gt;=17/24,AV$110="△"),"△","〇")))</f>
        <v>×</v>
      </c>
      <c r="AW99" s="29" t="str">
        <f ca="1">IF(OR(AW$9="×",AW$110="×"),"×",IF(SUMIFS(OFFSET(データ_研究棟施設!$M$5:$M$1048576,0,ROUND(AW$8*24,1)),データ_研究棟施設!$J$5:$J$1048576,OFFSET($G$9,ROW()-ROW($N$9),AW$6-$D$4))&gt;=50,IF(SUMIFS(OFFSET(データ_研究棟施設!$M$5:$M$1048576,0,ROUND(AW$8*24,1)),データ_研究棟施設!$J$5:$J$1048576,OFFSET($G$9,ROW()-ROW($N$9),AW$6-$D$4))&gt;=100*$E99,"×","△"),IF(OR(AW$8&lt;9/24,AW$8&gt;=17/24,AW$110="△"),"△","〇")))</f>
        <v>×</v>
      </c>
      <c r="AX99" s="30" t="str">
        <f ca="1">IF(OR(AX$9="×",AX$110="×"),"×",IF(SUMIFS(OFFSET(データ_研究棟施設!$M$5:$M$1048576,0,ROUND(AX$8*24,1)),データ_研究棟施設!$J$5:$J$1048576,OFFSET($G$9,ROW()-ROW($N$9),AX$6-$D$4))&gt;=50,IF(SUMIFS(OFFSET(データ_研究棟施設!$M$5:$M$1048576,0,ROUND(AX$8*24,1)),データ_研究棟施設!$J$5:$J$1048576,OFFSET($G$9,ROW()-ROW($N$9),AX$6-$D$4))&gt;=100*$E99,"×","△"),IF(OR(AX$8&lt;9/24,AX$8&gt;=17/24,AX$110="△"),"△","〇")))</f>
        <v>×</v>
      </c>
      <c r="AY99" s="29" t="str">
        <f ca="1">IF(OR(AY$9="×",AY$110="×"),"×",IF(SUMIFS(OFFSET(データ_研究棟施設!$M$5:$M$1048576,0,ROUND(AY$8*24,1)),データ_研究棟施設!$J$5:$J$1048576,OFFSET($G$9,ROW()-ROW($N$9),AY$6-$D$4))&gt;=50,IF(SUMIFS(OFFSET(データ_研究棟施設!$M$5:$M$1048576,0,ROUND(AY$8*24,1)),データ_研究棟施設!$J$5:$J$1048576,OFFSET($G$9,ROW()-ROW($N$9),AY$6-$D$4))&gt;=100*$E99,"×","△"),IF(OR(AY$8&lt;9/24,AY$8&gt;=17/24,AY$110="△"),"△","〇")))</f>
        <v>×</v>
      </c>
      <c r="AZ99" s="29" t="str">
        <f ca="1">IF(OR(AZ$9="×",AZ$110="×"),"×",IF(SUMIFS(OFFSET(データ_研究棟施設!$M$5:$M$1048576,0,ROUND(AZ$8*24,1)),データ_研究棟施設!$J$5:$J$1048576,OFFSET($G$9,ROW()-ROW($N$9),AZ$6-$D$4))&gt;=50,IF(SUMIFS(OFFSET(データ_研究棟施設!$M$5:$M$1048576,0,ROUND(AZ$8*24,1)),データ_研究棟施設!$J$5:$J$1048576,OFFSET($G$9,ROW()-ROW($N$9),AZ$6-$D$4))&gt;=100*$E99,"×","△"),IF(OR(AZ$8&lt;9/24,AZ$8&gt;=17/24,AZ$110="△"),"△","〇")))</f>
        <v>×</v>
      </c>
      <c r="BA99" s="29" t="str">
        <f ca="1">IF(OR(BA$9="×",BA$110="×"),"×",IF(SUMIFS(OFFSET(データ_研究棟施設!$M$5:$M$1048576,0,ROUND(BA$8*24,1)),データ_研究棟施設!$J$5:$J$1048576,OFFSET($G$9,ROW()-ROW($N$9),BA$6-$D$4))&gt;=50,IF(SUMIFS(OFFSET(データ_研究棟施設!$M$5:$M$1048576,0,ROUND(BA$8*24,1)),データ_研究棟施設!$J$5:$J$1048576,OFFSET($G$9,ROW()-ROW($N$9),BA$6-$D$4))&gt;=100*$E99,"×","△"),IF(OR(BA$8&lt;9/24,BA$8&gt;=17/24,BA$110="△"),"△","〇")))</f>
        <v>×</v>
      </c>
      <c r="BB99" s="29" t="str">
        <f ca="1">IF(OR(BB$9="×",BB$110="×"),"×",IF(SUMIFS(OFFSET(データ_研究棟施設!$M$5:$M$1048576,0,ROUND(BB$8*24,1)),データ_研究棟施設!$J$5:$J$1048576,OFFSET($G$9,ROW()-ROW($N$9),BB$6-$D$4))&gt;=50,IF(SUMIFS(OFFSET(データ_研究棟施設!$M$5:$M$1048576,0,ROUND(BB$8*24,1)),データ_研究棟施設!$J$5:$J$1048576,OFFSET($G$9,ROW()-ROW($N$9),BB$6-$D$4))&gt;=100*$E99,"×","△"),IF(OR(BB$8&lt;9/24,BB$8&gt;=17/24,BB$110="△"),"△","〇")))</f>
        <v>×</v>
      </c>
      <c r="BC99" s="28" t="str">
        <f ca="1">IF(OR(BC$9="×",BC$110="×"),"×",IF(SUMIFS(OFFSET(データ_研究棟施設!$M$5:$M$1048576,0,ROUND(BC$8*24,1)),データ_研究棟施設!$J$5:$J$1048576,OFFSET($G$9,ROW()-ROW($N$9),BC$6-$D$4))&gt;=50,IF(SUMIFS(OFFSET(データ_研究棟施設!$M$5:$M$1048576,0,ROUND(BC$8*24,1)),データ_研究棟施設!$J$5:$J$1048576,OFFSET($G$9,ROW()-ROW($N$9),BC$6-$D$4))&gt;=100*$E99,"×","△"),IF(OR(BC$8&lt;9/24,BC$8&gt;=17/24,BC$110="△"),"△","〇")))</f>
        <v>×</v>
      </c>
      <c r="BD99" s="29" t="str">
        <f ca="1">IF(OR(BD$9="×",BD$110="×"),"×",IF(SUMIFS(OFFSET(データ_研究棟施設!$M$5:$M$1048576,0,ROUND(BD$8*24,1)),データ_研究棟施設!$J$5:$J$1048576,OFFSET($G$9,ROW()-ROW($N$9),BD$6-$D$4))&gt;=50,IF(SUMIFS(OFFSET(データ_研究棟施設!$M$5:$M$1048576,0,ROUND(BD$8*24,1)),データ_研究棟施設!$J$5:$J$1048576,OFFSET($G$9,ROW()-ROW($N$9),BD$6-$D$4))&gt;=100*$E99,"×","△"),IF(OR(BD$8&lt;9/24,BD$8&gt;=17/24,BD$110="△"),"△","〇")))</f>
        <v>×</v>
      </c>
      <c r="BE99" s="29" t="str">
        <f ca="1">IF(OR(BE$9="×",BE$110="×"),"×",IF(SUMIFS(OFFSET(データ_研究棟施設!$M$5:$M$1048576,0,ROUND(BE$8*24,1)),データ_研究棟施設!$J$5:$J$1048576,OFFSET($G$9,ROW()-ROW($N$9),BE$6-$D$4))&gt;=50,IF(SUMIFS(OFFSET(データ_研究棟施設!$M$5:$M$1048576,0,ROUND(BE$8*24,1)),データ_研究棟施設!$J$5:$J$1048576,OFFSET($G$9,ROW()-ROW($N$9),BE$6-$D$4))&gt;=100*$E99,"×","△"),IF(OR(BE$8&lt;9/24,BE$8&gt;=17/24,BE$110="△"),"△","〇")))</f>
        <v>×</v>
      </c>
      <c r="BF99" s="30" t="str">
        <f ca="1">IF(OR(BF$9="×",BF$110="×"),"×",IF(SUMIFS(OFFSET(データ_研究棟施設!$M$5:$M$1048576,0,ROUND(BF$8*24,1)),データ_研究棟施設!$J$5:$J$1048576,OFFSET($G$9,ROW()-ROW($N$9),BF$6-$D$4))&gt;=50,IF(SUMIFS(OFFSET(データ_研究棟施設!$M$5:$M$1048576,0,ROUND(BF$8*24,1)),データ_研究棟施設!$J$5:$J$1048576,OFFSET($G$9,ROW()-ROW($N$9),BF$6-$D$4))&gt;=100*$E99,"×","△"),IF(OR(BF$8&lt;9/24,BF$8&gt;=17/24,BF$110="△"),"△","〇")))</f>
        <v>×</v>
      </c>
      <c r="BG99" s="29" t="str">
        <f ca="1">IF(OR(BG$9="×",BG$110="×"),"×",IF(SUMIFS(OFFSET(データ_研究棟施設!$M$5:$M$1048576,0,ROUND(BG$8*24,1)),データ_研究棟施設!$J$5:$J$1048576,OFFSET($G$9,ROW()-ROW($N$9),BG$6-$D$4))&gt;=50,IF(SUMIFS(OFFSET(データ_研究棟施設!$M$5:$M$1048576,0,ROUND(BG$8*24,1)),データ_研究棟施設!$J$5:$J$1048576,OFFSET($G$9,ROW()-ROW($N$9),BG$6-$D$4))&gt;=100*$E99,"×","△"),IF(OR(BG$8&lt;9/24,BG$8&gt;=17/24,BG$110="△"),"△","〇")))</f>
        <v>×</v>
      </c>
      <c r="BH99" s="29" t="str">
        <f ca="1">IF(OR(BH$9="×",BH$110="×"),"×",IF(SUMIFS(OFFSET(データ_研究棟施設!$M$5:$M$1048576,0,ROUND(BH$8*24,1)),データ_研究棟施設!$J$5:$J$1048576,OFFSET($G$9,ROW()-ROW($N$9),BH$6-$D$4))&gt;=50,IF(SUMIFS(OFFSET(データ_研究棟施設!$M$5:$M$1048576,0,ROUND(BH$8*24,1)),データ_研究棟施設!$J$5:$J$1048576,OFFSET($G$9,ROW()-ROW($N$9),BH$6-$D$4))&gt;=100*$E99,"×","△"),IF(OR(BH$8&lt;9/24,BH$8&gt;=17/24,BH$110="△"),"△","〇")))</f>
        <v>×</v>
      </c>
      <c r="BI99" s="37" t="str">
        <f ca="1">IF(OR(BI$9="×",BI$110="×"),"×",IF(SUMIFS(OFFSET(データ_研究棟施設!$M$5:$M$1048576,0,ROUND(BI$8*24,1)),データ_研究棟施設!$J$5:$J$1048576,OFFSET($G$9,ROW()-ROW($N$9),BI$6-$D$4))&gt;=50,IF(SUMIFS(OFFSET(データ_研究棟施設!$M$5:$M$1048576,0,ROUND(BI$8*24,1)),データ_研究棟施設!$J$5:$J$1048576,OFFSET($G$9,ROW()-ROW($N$9),BI$6-$D$4))&gt;=100*$E99,"×","△"),IF(OR(BI$8&lt;9/24,BI$8&gt;=17/24,BI$110="△"),"△","〇")))</f>
        <v>×</v>
      </c>
      <c r="BJ99" s="36" t="str">
        <f ca="1">IF(OR(BJ$9="×",BJ$110="×"),"×",IF(SUMIFS(OFFSET(データ_研究棟施設!$M$5:$M$1048576,0,ROUND(BJ$8*24,1)),データ_研究棟施設!$J$5:$J$1048576,OFFSET($G$9,ROW()-ROW($N$9),BJ$6-$D$4))&gt;=50,IF(SUMIFS(OFFSET(データ_研究棟施設!$M$5:$M$1048576,0,ROUND(BJ$8*24,1)),データ_研究棟施設!$J$5:$J$1048576,OFFSET($G$9,ROW()-ROW($N$9),BJ$6-$D$4))&gt;=100*$E99,"×","△"),IF(OR(BJ$8&lt;9/24,BJ$8&gt;=17/24,BJ$110="△"),"△","〇")))</f>
        <v>×</v>
      </c>
      <c r="BK99" s="29" t="str">
        <f ca="1">IF(OR(BK$9="×",BK$110="×"),"×",IF(SUMIFS(OFFSET(データ_研究棟施設!$M$5:$M$1048576,0,ROUND(BK$8*24,1)),データ_研究棟施設!$J$5:$J$1048576,OFFSET($G$9,ROW()-ROW($N$9),BK$6-$D$4))&gt;=50,IF(SUMIFS(OFFSET(データ_研究棟施設!$M$5:$M$1048576,0,ROUND(BK$8*24,1)),データ_研究棟施設!$J$5:$J$1048576,OFFSET($G$9,ROW()-ROW($N$9),BK$6-$D$4))&gt;=100*$E99,"×","△"),IF(OR(BK$8&lt;9/24,BK$8&gt;=17/24,BK$110="△"),"△","〇")))</f>
        <v>×</v>
      </c>
      <c r="BL99" s="29" t="str">
        <f ca="1">IF(OR(BL$9="×",BL$110="×"),"×",IF(SUMIFS(OFFSET(データ_研究棟施設!$M$5:$M$1048576,0,ROUND(BL$8*24,1)),データ_研究棟施設!$J$5:$J$1048576,OFFSET($G$9,ROW()-ROW($N$9),BL$6-$D$4))&gt;=50,IF(SUMIFS(OFFSET(データ_研究棟施設!$M$5:$M$1048576,0,ROUND(BL$8*24,1)),データ_研究棟施設!$J$5:$J$1048576,OFFSET($G$9,ROW()-ROW($N$9),BL$6-$D$4))&gt;=100*$E99,"×","△"),IF(OR(BL$8&lt;9/24,BL$8&gt;=17/24,BL$110="△"),"△","〇")))</f>
        <v>×</v>
      </c>
      <c r="BM99" s="29" t="str">
        <f ca="1">IF(OR(BM$9="×",BM$110="×"),"×",IF(SUMIFS(OFFSET(データ_研究棟施設!$M$5:$M$1048576,0,ROUND(BM$8*24,1)),データ_研究棟施設!$J$5:$J$1048576,OFFSET($G$9,ROW()-ROW($N$9),BM$6-$D$4))&gt;=50,IF(SUMIFS(OFFSET(データ_研究棟施設!$M$5:$M$1048576,0,ROUND(BM$8*24,1)),データ_研究棟施設!$J$5:$J$1048576,OFFSET($G$9,ROW()-ROW($N$9),BM$6-$D$4))&gt;=100*$E99,"×","△"),IF(OR(BM$8&lt;9/24,BM$8&gt;=17/24,BM$110="△"),"△","〇")))</f>
        <v>×</v>
      </c>
      <c r="BN99" s="29" t="str">
        <f ca="1">IF(OR(BN$9="×",BN$110="×"),"×",IF(SUMIFS(OFFSET(データ_研究棟施設!$M$5:$M$1048576,0,ROUND(BN$8*24,1)),データ_研究棟施設!$J$5:$J$1048576,OFFSET($G$9,ROW()-ROW($N$9),BN$6-$D$4))&gt;=50,IF(SUMIFS(OFFSET(データ_研究棟施設!$M$5:$M$1048576,0,ROUND(BN$8*24,1)),データ_研究棟施設!$J$5:$J$1048576,OFFSET($G$9,ROW()-ROW($N$9),BN$6-$D$4))&gt;=100*$E99,"×","△"),IF(OR(BN$8&lt;9/24,BN$8&gt;=17/24,BN$110="△"),"△","〇")))</f>
        <v>×</v>
      </c>
      <c r="BO99" s="29" t="str">
        <f ca="1">IF(OR(BO$9="×",BO$110="×"),"×",IF(SUMIFS(OFFSET(データ_研究棟施設!$M$5:$M$1048576,0,ROUND(BO$8*24,1)),データ_研究棟施設!$J$5:$J$1048576,OFFSET($G$9,ROW()-ROW($N$9),BO$6-$D$4))&gt;=50,IF(SUMIFS(OFFSET(データ_研究棟施設!$M$5:$M$1048576,0,ROUND(BO$8*24,1)),データ_研究棟施設!$J$5:$J$1048576,OFFSET($G$9,ROW()-ROW($N$9),BO$6-$D$4))&gt;=100*$E99,"×","△"),IF(OR(BO$8&lt;9/24,BO$8&gt;=17/24,BO$110="△"),"△","〇")))</f>
        <v>×</v>
      </c>
      <c r="BP99" s="29" t="str">
        <f ca="1">IF(OR(BP$9="×",BP$110="×"),"×",IF(SUMIFS(OFFSET(データ_研究棟施設!$M$5:$M$1048576,0,ROUND(BP$8*24,1)),データ_研究棟施設!$J$5:$J$1048576,OFFSET($G$9,ROW()-ROW($N$9),BP$6-$D$4))&gt;=50,IF(SUMIFS(OFFSET(データ_研究棟施設!$M$5:$M$1048576,0,ROUND(BP$8*24,1)),データ_研究棟施設!$J$5:$J$1048576,OFFSET($G$9,ROW()-ROW($N$9),BP$6-$D$4))&gt;=100*$E99,"×","△"),IF(OR(BP$8&lt;9/24,BP$8&gt;=17/24,BP$110="△"),"△","〇")))</f>
        <v>×</v>
      </c>
      <c r="BQ99" s="29" t="str">
        <f ca="1">IF(OR(BQ$9="×",BQ$110="×"),"×",IF(SUMIFS(OFFSET(データ_研究棟施設!$M$5:$M$1048576,0,ROUND(BQ$8*24,1)),データ_研究棟施設!$J$5:$J$1048576,OFFSET($G$9,ROW()-ROW($N$9),BQ$6-$D$4))&gt;=50,IF(SUMIFS(OFFSET(データ_研究棟施設!$M$5:$M$1048576,0,ROUND(BQ$8*24,1)),データ_研究棟施設!$J$5:$J$1048576,OFFSET($G$9,ROW()-ROW($N$9),BQ$6-$D$4))&gt;=100*$E99,"×","△"),IF(OR(BQ$8&lt;9/24,BQ$8&gt;=17/24,BQ$110="△"),"△","〇")))</f>
        <v>×</v>
      </c>
      <c r="BR99" s="29" t="str">
        <f ca="1">IF(OR(BR$9="×",BR$110="×"),"×",IF(SUMIFS(OFFSET(データ_研究棟施設!$M$5:$M$1048576,0,ROUND(BR$8*24,1)),データ_研究棟施設!$J$5:$J$1048576,OFFSET($G$9,ROW()-ROW($N$9),BR$6-$D$4))&gt;=50,IF(SUMIFS(OFFSET(データ_研究棟施設!$M$5:$M$1048576,0,ROUND(BR$8*24,1)),データ_研究棟施設!$J$5:$J$1048576,OFFSET($G$9,ROW()-ROW($N$9),BR$6-$D$4))&gt;=100*$E99,"×","△"),IF(OR(BR$8&lt;9/24,BR$8&gt;=17/24,BR$110="△"),"△","〇")))</f>
        <v>×</v>
      </c>
      <c r="BS99" s="28" t="str">
        <f ca="1">IF(OR(BS$9="×",BS$110="×"),"×",IF(SUMIFS(OFFSET(データ_研究棟施設!$M$5:$M$1048576,0,ROUND(BS$8*24,1)),データ_研究棟施設!$J$5:$J$1048576,OFFSET($G$9,ROW()-ROW($N$9),BS$6-$D$4))&gt;=50,IF(SUMIFS(OFFSET(データ_研究棟施設!$M$5:$M$1048576,0,ROUND(BS$8*24,1)),データ_研究棟施設!$J$5:$J$1048576,OFFSET($G$9,ROW()-ROW($N$9),BS$6-$D$4))&gt;=100*$E99,"×","△"),IF(OR(BS$8&lt;9/24,BS$8&gt;=17/24,BS$110="△"),"△","〇")))</f>
        <v>×</v>
      </c>
      <c r="BT99" s="29" t="str">
        <f ca="1">IF(OR(BT$9="×",BT$110="×"),"×",IF(SUMIFS(OFFSET(データ_研究棟施設!$M$5:$M$1048576,0,ROUND(BT$8*24,1)),データ_研究棟施設!$J$5:$J$1048576,OFFSET($G$9,ROW()-ROW($N$9),BT$6-$D$4))&gt;=50,IF(SUMIFS(OFFSET(データ_研究棟施設!$M$5:$M$1048576,0,ROUND(BT$8*24,1)),データ_研究棟施設!$J$5:$J$1048576,OFFSET($G$9,ROW()-ROW($N$9),BT$6-$D$4))&gt;=100*$E99,"×","△"),IF(OR(BT$8&lt;9/24,BT$8&gt;=17/24,BT$110="△"),"△","〇")))</f>
        <v>×</v>
      </c>
      <c r="BU99" s="29" t="str">
        <f ca="1">IF(OR(BU$9="×",BU$110="×"),"×",IF(SUMIFS(OFFSET(データ_研究棟施設!$M$5:$M$1048576,0,ROUND(BU$8*24,1)),データ_研究棟施設!$J$5:$J$1048576,OFFSET($G$9,ROW()-ROW($N$9),BU$6-$D$4))&gt;=50,IF(SUMIFS(OFFSET(データ_研究棟施設!$M$5:$M$1048576,0,ROUND(BU$8*24,1)),データ_研究棟施設!$J$5:$J$1048576,OFFSET($G$9,ROW()-ROW($N$9),BU$6-$D$4))&gt;=100*$E99,"×","△"),IF(OR(BU$8&lt;9/24,BU$8&gt;=17/24,BU$110="△"),"△","〇")))</f>
        <v>×</v>
      </c>
      <c r="BV99" s="30" t="str">
        <f ca="1">IF(OR(BV$9="×",BV$110="×"),"×",IF(SUMIFS(OFFSET(データ_研究棟施設!$M$5:$M$1048576,0,ROUND(BV$8*24,1)),データ_研究棟施設!$J$5:$J$1048576,OFFSET($G$9,ROW()-ROW($N$9),BV$6-$D$4))&gt;=50,IF(SUMIFS(OFFSET(データ_研究棟施設!$M$5:$M$1048576,0,ROUND(BV$8*24,1)),データ_研究棟施設!$J$5:$J$1048576,OFFSET($G$9,ROW()-ROW($N$9),BV$6-$D$4))&gt;=100*$E99,"×","△"),IF(OR(BV$8&lt;9/24,BV$8&gt;=17/24,BV$110="△"),"△","〇")))</f>
        <v>×</v>
      </c>
      <c r="BW99" s="29" t="str">
        <f ca="1">IF(OR(BW$9="×",BW$110="×"),"×",IF(SUMIFS(OFFSET(データ_研究棟施設!$M$5:$M$1048576,0,ROUND(BW$8*24,1)),データ_研究棟施設!$J$5:$J$1048576,OFFSET($G$9,ROW()-ROW($N$9),BW$6-$D$4))&gt;=50,IF(SUMIFS(OFFSET(データ_研究棟施設!$M$5:$M$1048576,0,ROUND(BW$8*24,1)),データ_研究棟施設!$J$5:$J$1048576,OFFSET($G$9,ROW()-ROW($N$9),BW$6-$D$4))&gt;=100*$E99,"×","△"),IF(OR(BW$8&lt;9/24,BW$8&gt;=17/24,BW$110="△"),"△","〇")))</f>
        <v>×</v>
      </c>
      <c r="BX99" s="29" t="str">
        <f ca="1">IF(OR(BX$9="×",BX$110="×"),"×",IF(SUMIFS(OFFSET(データ_研究棟施設!$M$5:$M$1048576,0,ROUND(BX$8*24,1)),データ_研究棟施設!$J$5:$J$1048576,OFFSET($G$9,ROW()-ROW($N$9),BX$6-$D$4))&gt;=50,IF(SUMIFS(OFFSET(データ_研究棟施設!$M$5:$M$1048576,0,ROUND(BX$8*24,1)),データ_研究棟施設!$J$5:$J$1048576,OFFSET($G$9,ROW()-ROW($N$9),BX$6-$D$4))&gt;=100*$E99,"×","△"),IF(OR(BX$8&lt;9/24,BX$8&gt;=17/24,BX$110="△"),"△","〇")))</f>
        <v>×</v>
      </c>
      <c r="BY99" s="29" t="str">
        <f ca="1">IF(OR(BY$9="×",BY$110="×"),"×",IF(SUMIFS(OFFSET(データ_研究棟施設!$M$5:$M$1048576,0,ROUND(BY$8*24,1)),データ_研究棟施設!$J$5:$J$1048576,OFFSET($G$9,ROW()-ROW($N$9),BY$6-$D$4))&gt;=50,IF(SUMIFS(OFFSET(データ_研究棟施設!$M$5:$M$1048576,0,ROUND(BY$8*24,1)),データ_研究棟施設!$J$5:$J$1048576,OFFSET($G$9,ROW()-ROW($N$9),BY$6-$D$4))&gt;=100*$E99,"×","△"),IF(OR(BY$8&lt;9/24,BY$8&gt;=17/24,BY$110="△"),"△","〇")))</f>
        <v>×</v>
      </c>
      <c r="BZ99" s="29" t="str">
        <f ca="1">IF(OR(BZ$9="×",BZ$110="×"),"×",IF(SUMIFS(OFFSET(データ_研究棟施設!$M$5:$M$1048576,0,ROUND(BZ$8*24,1)),データ_研究棟施設!$J$5:$J$1048576,OFFSET($G$9,ROW()-ROW($N$9),BZ$6-$D$4))&gt;=50,IF(SUMIFS(OFFSET(データ_研究棟施設!$M$5:$M$1048576,0,ROUND(BZ$8*24,1)),データ_研究棟施設!$J$5:$J$1048576,OFFSET($G$9,ROW()-ROW($N$9),BZ$6-$D$4))&gt;=100*$E99,"×","△"),IF(OR(BZ$8&lt;9/24,BZ$8&gt;=17/24,BZ$110="△"),"△","〇")))</f>
        <v>×</v>
      </c>
      <c r="CA99" s="28" t="str">
        <f ca="1">IF(OR(CA$9="×",CA$110="×"),"×",IF(SUMIFS(OFFSET(データ_研究棟施設!$M$5:$M$1048576,0,ROUND(CA$8*24,1)),データ_研究棟施設!$J$5:$J$1048576,OFFSET($G$9,ROW()-ROW($N$9),CA$6-$D$4))&gt;=50,IF(SUMIFS(OFFSET(データ_研究棟施設!$M$5:$M$1048576,0,ROUND(CA$8*24,1)),データ_研究棟施設!$J$5:$J$1048576,OFFSET($G$9,ROW()-ROW($N$9),CA$6-$D$4))&gt;=100*$E99,"×","△"),IF(OR(CA$8&lt;9/24,CA$8&gt;=17/24,CA$110="△"),"△","〇")))</f>
        <v>×</v>
      </c>
      <c r="CB99" s="29" t="str">
        <f ca="1">IF(OR(CB$9="×",CB$110="×"),"×",IF(SUMIFS(OFFSET(データ_研究棟施設!$M$5:$M$1048576,0,ROUND(CB$8*24,1)),データ_研究棟施設!$J$5:$J$1048576,OFFSET($G$9,ROW()-ROW($N$9),CB$6-$D$4))&gt;=50,IF(SUMIFS(OFFSET(データ_研究棟施設!$M$5:$M$1048576,0,ROUND(CB$8*24,1)),データ_研究棟施設!$J$5:$J$1048576,OFFSET($G$9,ROW()-ROW($N$9),CB$6-$D$4))&gt;=100*$E99,"×","△"),IF(OR(CB$8&lt;9/24,CB$8&gt;=17/24,CB$110="△"),"△","〇")))</f>
        <v>×</v>
      </c>
      <c r="CC99" s="29" t="str">
        <f ca="1">IF(OR(CC$9="×",CC$110="×"),"×",IF(SUMIFS(OFFSET(データ_研究棟施設!$M$5:$M$1048576,0,ROUND(CC$8*24,1)),データ_研究棟施設!$J$5:$J$1048576,OFFSET($G$9,ROW()-ROW($N$9),CC$6-$D$4))&gt;=50,IF(SUMIFS(OFFSET(データ_研究棟施設!$M$5:$M$1048576,0,ROUND(CC$8*24,1)),データ_研究棟施設!$J$5:$J$1048576,OFFSET($G$9,ROW()-ROW($N$9),CC$6-$D$4))&gt;=100*$E99,"×","△"),IF(OR(CC$8&lt;9/24,CC$8&gt;=17/24,CC$110="△"),"△","〇")))</f>
        <v>×</v>
      </c>
      <c r="CD99" s="30" t="str">
        <f ca="1">IF(OR(CD$9="×",CD$110="×"),"×",IF(SUMIFS(OFFSET(データ_研究棟施設!$M$5:$M$1048576,0,ROUND(CD$8*24,1)),データ_研究棟施設!$J$5:$J$1048576,OFFSET($G$9,ROW()-ROW($N$9),CD$6-$D$4))&gt;=50,IF(SUMIFS(OFFSET(データ_研究棟施設!$M$5:$M$1048576,0,ROUND(CD$8*24,1)),データ_研究棟施設!$J$5:$J$1048576,OFFSET($G$9,ROW()-ROW($N$9),CD$6-$D$4))&gt;=100*$E99,"×","△"),IF(OR(CD$8&lt;9/24,CD$8&gt;=17/24,CD$110="△"),"△","〇")))</f>
        <v>×</v>
      </c>
      <c r="CE99" s="29" t="str">
        <f ca="1">IF(OR(CE$9="×",CE$110="×"),"×",IF(SUMIFS(OFFSET(データ_研究棟施設!$M$5:$M$1048576,0,ROUND(CE$8*24,1)),データ_研究棟施設!$J$5:$J$1048576,OFFSET($G$9,ROW()-ROW($N$9),CE$6-$D$4))&gt;=50,IF(SUMIFS(OFFSET(データ_研究棟施設!$M$5:$M$1048576,0,ROUND(CE$8*24,1)),データ_研究棟施設!$J$5:$J$1048576,OFFSET($G$9,ROW()-ROW($N$9),CE$6-$D$4))&gt;=100*$E99,"×","△"),IF(OR(CE$8&lt;9/24,CE$8&gt;=17/24,CE$110="△"),"△","〇")))</f>
        <v>×</v>
      </c>
      <c r="CF99" s="29" t="str">
        <f ca="1">IF(OR(CF$9="×",CF$110="×"),"×",IF(SUMIFS(OFFSET(データ_研究棟施設!$M$5:$M$1048576,0,ROUND(CF$8*24,1)),データ_研究棟施設!$J$5:$J$1048576,OFFSET($G$9,ROW()-ROW($N$9),CF$6-$D$4))&gt;=50,IF(SUMIFS(OFFSET(データ_研究棟施設!$M$5:$M$1048576,0,ROUND(CF$8*24,1)),データ_研究棟施設!$J$5:$J$1048576,OFFSET($G$9,ROW()-ROW($N$9),CF$6-$D$4))&gt;=100*$E99,"×","△"),IF(OR(CF$8&lt;9/24,CF$8&gt;=17/24,CF$110="△"),"△","〇")))</f>
        <v>×</v>
      </c>
      <c r="CG99" s="37" t="str">
        <f ca="1">IF(OR(CG$9="×",CG$110="×"),"×",IF(SUMIFS(OFFSET(データ_研究棟施設!$M$5:$M$1048576,0,ROUND(CG$8*24,1)),データ_研究棟施設!$J$5:$J$1048576,OFFSET($G$9,ROW()-ROW($N$9),CG$6-$D$4))&gt;=50,IF(SUMIFS(OFFSET(データ_研究棟施設!$M$5:$M$1048576,0,ROUND(CG$8*24,1)),データ_研究棟施設!$J$5:$J$1048576,OFFSET($G$9,ROW()-ROW($N$9),CG$6-$D$4))&gt;=100*$E99,"×","△"),IF(OR(CG$8&lt;9/24,CG$8&gt;=17/24,CG$110="△"),"△","〇")))</f>
        <v>×</v>
      </c>
      <c r="CH99" s="36" t="str">
        <f ca="1">IF(OR(CH$9="×",CH$110="×"),"×",IF(SUMIFS(OFFSET(データ_研究棟施設!$M$5:$M$1048576,0,ROUND(CH$8*24,1)),データ_研究棟施設!$J$5:$J$1048576,OFFSET($G$9,ROW()-ROW($N$9),CH$6-$D$4))&gt;=50,IF(SUMIFS(OFFSET(データ_研究棟施設!$M$5:$M$1048576,0,ROUND(CH$8*24,1)),データ_研究棟施設!$J$5:$J$1048576,OFFSET($G$9,ROW()-ROW($N$9),CH$6-$D$4))&gt;=100*$E99,"×","△"),IF(OR(CH$8&lt;9/24,CH$8&gt;=17/24,CH$110="△"),"△","〇")))</f>
        <v>×</v>
      </c>
      <c r="CI99" s="29" t="str">
        <f ca="1">IF(OR(CI$9="×",CI$110="×"),"×",IF(SUMIFS(OFFSET(データ_研究棟施設!$M$5:$M$1048576,0,ROUND(CI$8*24,1)),データ_研究棟施設!$J$5:$J$1048576,OFFSET($G$9,ROW()-ROW($N$9),CI$6-$D$4))&gt;=50,IF(SUMIFS(OFFSET(データ_研究棟施設!$M$5:$M$1048576,0,ROUND(CI$8*24,1)),データ_研究棟施設!$J$5:$J$1048576,OFFSET($G$9,ROW()-ROW($N$9),CI$6-$D$4))&gt;=100*$E99,"×","△"),IF(OR(CI$8&lt;9/24,CI$8&gt;=17/24,CI$110="△"),"△","〇")))</f>
        <v>×</v>
      </c>
      <c r="CJ99" s="29" t="str">
        <f ca="1">IF(OR(CJ$9="×",CJ$110="×"),"×",IF(SUMIFS(OFFSET(データ_研究棟施設!$M$5:$M$1048576,0,ROUND(CJ$8*24,1)),データ_研究棟施設!$J$5:$J$1048576,OFFSET($G$9,ROW()-ROW($N$9),CJ$6-$D$4))&gt;=50,IF(SUMIFS(OFFSET(データ_研究棟施設!$M$5:$M$1048576,0,ROUND(CJ$8*24,1)),データ_研究棟施設!$J$5:$J$1048576,OFFSET($G$9,ROW()-ROW($N$9),CJ$6-$D$4))&gt;=100*$E99,"×","△"),IF(OR(CJ$8&lt;9/24,CJ$8&gt;=17/24,CJ$110="△"),"△","〇")))</f>
        <v>×</v>
      </c>
      <c r="CK99" s="29" t="str">
        <f ca="1">IF(OR(CK$9="×",CK$110="×"),"×",IF(SUMIFS(OFFSET(データ_研究棟施設!$M$5:$M$1048576,0,ROUND(CK$8*24,1)),データ_研究棟施設!$J$5:$J$1048576,OFFSET($G$9,ROW()-ROW($N$9),CK$6-$D$4))&gt;=50,IF(SUMIFS(OFFSET(データ_研究棟施設!$M$5:$M$1048576,0,ROUND(CK$8*24,1)),データ_研究棟施設!$J$5:$J$1048576,OFFSET($G$9,ROW()-ROW($N$9),CK$6-$D$4))&gt;=100*$E99,"×","△"),IF(OR(CK$8&lt;9/24,CK$8&gt;=17/24,CK$110="△"),"△","〇")))</f>
        <v>×</v>
      </c>
      <c r="CL99" s="29" t="str">
        <f ca="1">IF(OR(CL$9="×",CL$110="×"),"×",IF(SUMIFS(OFFSET(データ_研究棟施設!$M$5:$M$1048576,0,ROUND(CL$8*24,1)),データ_研究棟施設!$J$5:$J$1048576,OFFSET($G$9,ROW()-ROW($N$9),CL$6-$D$4))&gt;=50,IF(SUMIFS(OFFSET(データ_研究棟施設!$M$5:$M$1048576,0,ROUND(CL$8*24,1)),データ_研究棟施設!$J$5:$J$1048576,OFFSET($G$9,ROW()-ROW($N$9),CL$6-$D$4))&gt;=100*$E99,"×","△"),IF(OR(CL$8&lt;9/24,CL$8&gt;=17/24,CL$110="△"),"△","〇")))</f>
        <v>×</v>
      </c>
      <c r="CM99" s="29" t="str">
        <f ca="1">IF(OR(CM$9="×",CM$110="×"),"×",IF(SUMIFS(OFFSET(データ_研究棟施設!$M$5:$M$1048576,0,ROUND(CM$8*24,1)),データ_研究棟施設!$J$5:$J$1048576,OFFSET($G$9,ROW()-ROW($N$9),CM$6-$D$4))&gt;=50,IF(SUMIFS(OFFSET(データ_研究棟施設!$M$5:$M$1048576,0,ROUND(CM$8*24,1)),データ_研究棟施設!$J$5:$J$1048576,OFFSET($G$9,ROW()-ROW($N$9),CM$6-$D$4))&gt;=100*$E99,"×","△"),IF(OR(CM$8&lt;9/24,CM$8&gt;=17/24,CM$110="△"),"△","〇")))</f>
        <v>×</v>
      </c>
      <c r="CN99" s="29" t="str">
        <f ca="1">IF(OR(CN$9="×",CN$110="×"),"×",IF(SUMIFS(OFFSET(データ_研究棟施設!$M$5:$M$1048576,0,ROUND(CN$8*24,1)),データ_研究棟施設!$J$5:$J$1048576,OFFSET($G$9,ROW()-ROW($N$9),CN$6-$D$4))&gt;=50,IF(SUMIFS(OFFSET(データ_研究棟施設!$M$5:$M$1048576,0,ROUND(CN$8*24,1)),データ_研究棟施設!$J$5:$J$1048576,OFFSET($G$9,ROW()-ROW($N$9),CN$6-$D$4))&gt;=100*$E99,"×","△"),IF(OR(CN$8&lt;9/24,CN$8&gt;=17/24,CN$110="△"),"△","〇")))</f>
        <v>×</v>
      </c>
      <c r="CO99" s="29" t="str">
        <f ca="1">IF(OR(CO$9="×",CO$110="×"),"×",IF(SUMIFS(OFFSET(データ_研究棟施設!$M$5:$M$1048576,0,ROUND(CO$8*24,1)),データ_研究棟施設!$J$5:$J$1048576,OFFSET($G$9,ROW()-ROW($N$9),CO$6-$D$4))&gt;=50,IF(SUMIFS(OFFSET(データ_研究棟施設!$M$5:$M$1048576,0,ROUND(CO$8*24,1)),データ_研究棟施設!$J$5:$J$1048576,OFFSET($G$9,ROW()-ROW($N$9),CO$6-$D$4))&gt;=100*$E99,"×","△"),IF(OR(CO$8&lt;9/24,CO$8&gt;=17/24,CO$110="△"),"△","〇")))</f>
        <v>×</v>
      </c>
      <c r="CP99" s="29" t="str">
        <f ca="1">IF(OR(CP$9="×",CP$110="×"),"×",IF(SUMIFS(OFFSET(データ_研究棟施設!$M$5:$M$1048576,0,ROUND(CP$8*24,1)),データ_研究棟施設!$J$5:$J$1048576,OFFSET($G$9,ROW()-ROW($N$9),CP$6-$D$4))&gt;=50,IF(SUMIFS(OFFSET(データ_研究棟施設!$M$5:$M$1048576,0,ROUND(CP$8*24,1)),データ_研究棟施設!$J$5:$J$1048576,OFFSET($G$9,ROW()-ROW($N$9),CP$6-$D$4))&gt;=100*$E99,"×","△"),IF(OR(CP$8&lt;9/24,CP$8&gt;=17/24,CP$110="△"),"△","〇")))</f>
        <v>×</v>
      </c>
      <c r="CQ99" s="28" t="str">
        <f ca="1">IF(OR(CQ$9="×",CQ$110="×"),"×",IF(SUMIFS(OFFSET(データ_研究棟施設!$M$5:$M$1048576,0,ROUND(CQ$8*24,1)),データ_研究棟施設!$J$5:$J$1048576,OFFSET($G$9,ROW()-ROW($N$9),CQ$6-$D$4))&gt;=50,IF(SUMIFS(OFFSET(データ_研究棟施設!$M$5:$M$1048576,0,ROUND(CQ$8*24,1)),データ_研究棟施設!$J$5:$J$1048576,OFFSET($G$9,ROW()-ROW($N$9),CQ$6-$D$4))&gt;=100*$E99,"×","△"),IF(OR(CQ$8&lt;9/24,CQ$8&gt;=17/24,CQ$110="△"),"△","〇")))</f>
        <v>×</v>
      </c>
      <c r="CR99" s="29" t="str">
        <f ca="1">IF(OR(CR$9="×",CR$110="×"),"×",IF(SUMIFS(OFFSET(データ_研究棟施設!$M$5:$M$1048576,0,ROUND(CR$8*24,1)),データ_研究棟施設!$J$5:$J$1048576,OFFSET($G$9,ROW()-ROW($N$9),CR$6-$D$4))&gt;=50,IF(SUMIFS(OFFSET(データ_研究棟施設!$M$5:$M$1048576,0,ROUND(CR$8*24,1)),データ_研究棟施設!$J$5:$J$1048576,OFFSET($G$9,ROW()-ROW($N$9),CR$6-$D$4))&gt;=100*$E99,"×","△"),IF(OR(CR$8&lt;9/24,CR$8&gt;=17/24,CR$110="△"),"△","〇")))</f>
        <v>×</v>
      </c>
      <c r="CS99" s="29" t="str">
        <f ca="1">IF(OR(CS$9="×",CS$110="×"),"×",IF(SUMIFS(OFFSET(データ_研究棟施設!$M$5:$M$1048576,0,ROUND(CS$8*24,1)),データ_研究棟施設!$J$5:$J$1048576,OFFSET($G$9,ROW()-ROW($N$9),CS$6-$D$4))&gt;=50,IF(SUMIFS(OFFSET(データ_研究棟施設!$M$5:$M$1048576,0,ROUND(CS$8*24,1)),データ_研究棟施設!$J$5:$J$1048576,OFFSET($G$9,ROW()-ROW($N$9),CS$6-$D$4))&gt;=100*$E99,"×","△"),IF(OR(CS$8&lt;9/24,CS$8&gt;=17/24,CS$110="△"),"△","〇")))</f>
        <v>×</v>
      </c>
      <c r="CT99" s="30" t="str">
        <f ca="1">IF(OR(CT$9="×",CT$110="×"),"×",IF(SUMIFS(OFFSET(データ_研究棟施設!$M$5:$M$1048576,0,ROUND(CT$8*24,1)),データ_研究棟施設!$J$5:$J$1048576,OFFSET($G$9,ROW()-ROW($N$9),CT$6-$D$4))&gt;=50,IF(SUMIFS(OFFSET(データ_研究棟施設!$M$5:$M$1048576,0,ROUND(CT$8*24,1)),データ_研究棟施設!$J$5:$J$1048576,OFFSET($G$9,ROW()-ROW($N$9),CT$6-$D$4))&gt;=100*$E99,"×","△"),IF(OR(CT$8&lt;9/24,CT$8&gt;=17/24,CT$110="△"),"△","〇")))</f>
        <v>×</v>
      </c>
      <c r="CU99" s="29" t="str">
        <f ca="1">IF(OR(CU$9="×",CU$110="×"),"×",IF(SUMIFS(OFFSET(データ_研究棟施設!$M$5:$M$1048576,0,ROUND(CU$8*24,1)),データ_研究棟施設!$J$5:$J$1048576,OFFSET($G$9,ROW()-ROW($N$9),CU$6-$D$4))&gt;=50,IF(SUMIFS(OFFSET(データ_研究棟施設!$M$5:$M$1048576,0,ROUND(CU$8*24,1)),データ_研究棟施設!$J$5:$J$1048576,OFFSET($G$9,ROW()-ROW($N$9),CU$6-$D$4))&gt;=100*$E99,"×","△"),IF(OR(CU$8&lt;9/24,CU$8&gt;=17/24,CU$110="△"),"△","〇")))</f>
        <v>×</v>
      </c>
      <c r="CV99" s="29" t="str">
        <f ca="1">IF(OR(CV$9="×",CV$110="×"),"×",IF(SUMIFS(OFFSET(データ_研究棟施設!$M$5:$M$1048576,0,ROUND(CV$8*24,1)),データ_研究棟施設!$J$5:$J$1048576,OFFSET($G$9,ROW()-ROW($N$9),CV$6-$D$4))&gt;=50,IF(SUMIFS(OFFSET(データ_研究棟施設!$M$5:$M$1048576,0,ROUND(CV$8*24,1)),データ_研究棟施設!$J$5:$J$1048576,OFFSET($G$9,ROW()-ROW($N$9),CV$6-$D$4))&gt;=100*$E99,"×","△"),IF(OR(CV$8&lt;9/24,CV$8&gt;=17/24,CV$110="△"),"△","〇")))</f>
        <v>×</v>
      </c>
      <c r="CW99" s="29" t="str">
        <f ca="1">IF(OR(CW$9="×",CW$110="×"),"×",IF(SUMIFS(OFFSET(データ_研究棟施設!$M$5:$M$1048576,0,ROUND(CW$8*24,1)),データ_研究棟施設!$J$5:$J$1048576,OFFSET($G$9,ROW()-ROW($N$9),CW$6-$D$4))&gt;=50,IF(SUMIFS(OFFSET(データ_研究棟施設!$M$5:$M$1048576,0,ROUND(CW$8*24,1)),データ_研究棟施設!$J$5:$J$1048576,OFFSET($G$9,ROW()-ROW($N$9),CW$6-$D$4))&gt;=100*$E99,"×","△"),IF(OR(CW$8&lt;9/24,CW$8&gt;=17/24,CW$110="△"),"△","〇")))</f>
        <v>×</v>
      </c>
      <c r="CX99" s="29" t="str">
        <f ca="1">IF(OR(CX$9="×",CX$110="×"),"×",IF(SUMIFS(OFFSET(データ_研究棟施設!$M$5:$M$1048576,0,ROUND(CX$8*24,1)),データ_研究棟施設!$J$5:$J$1048576,OFFSET($G$9,ROW()-ROW($N$9),CX$6-$D$4))&gt;=50,IF(SUMIFS(OFFSET(データ_研究棟施設!$M$5:$M$1048576,0,ROUND(CX$8*24,1)),データ_研究棟施設!$J$5:$J$1048576,OFFSET($G$9,ROW()-ROW($N$9),CX$6-$D$4))&gt;=100*$E99,"×","△"),IF(OR(CX$8&lt;9/24,CX$8&gt;=17/24,CX$110="△"),"△","〇")))</f>
        <v>×</v>
      </c>
      <c r="CY99" s="28" t="str">
        <f ca="1">IF(OR(CY$9="×",CY$110="×"),"×",IF(SUMIFS(OFFSET(データ_研究棟施設!$M$5:$M$1048576,0,ROUND(CY$8*24,1)),データ_研究棟施設!$J$5:$J$1048576,OFFSET($G$9,ROW()-ROW($N$9),CY$6-$D$4))&gt;=50,IF(SUMIFS(OFFSET(データ_研究棟施設!$M$5:$M$1048576,0,ROUND(CY$8*24,1)),データ_研究棟施設!$J$5:$J$1048576,OFFSET($G$9,ROW()-ROW($N$9),CY$6-$D$4))&gt;=100*$E99,"×","△"),IF(OR(CY$8&lt;9/24,CY$8&gt;=17/24,CY$110="△"),"△","〇")))</f>
        <v>×</v>
      </c>
      <c r="CZ99" s="29" t="str">
        <f ca="1">IF(OR(CZ$9="×",CZ$110="×"),"×",IF(SUMIFS(OFFSET(データ_研究棟施設!$M$5:$M$1048576,0,ROUND(CZ$8*24,1)),データ_研究棟施設!$J$5:$J$1048576,OFFSET($G$9,ROW()-ROW($N$9),CZ$6-$D$4))&gt;=50,IF(SUMIFS(OFFSET(データ_研究棟施設!$M$5:$M$1048576,0,ROUND(CZ$8*24,1)),データ_研究棟施設!$J$5:$J$1048576,OFFSET($G$9,ROW()-ROW($N$9),CZ$6-$D$4))&gt;=100*$E99,"×","△"),IF(OR(CZ$8&lt;9/24,CZ$8&gt;=17/24,CZ$110="△"),"△","〇")))</f>
        <v>×</v>
      </c>
      <c r="DA99" s="29" t="str">
        <f ca="1">IF(OR(DA$9="×",DA$110="×"),"×",IF(SUMIFS(OFFSET(データ_研究棟施設!$M$5:$M$1048576,0,ROUND(DA$8*24,1)),データ_研究棟施設!$J$5:$J$1048576,OFFSET($G$9,ROW()-ROW($N$9),DA$6-$D$4))&gt;=50,IF(SUMIFS(OFFSET(データ_研究棟施設!$M$5:$M$1048576,0,ROUND(DA$8*24,1)),データ_研究棟施設!$J$5:$J$1048576,OFFSET($G$9,ROW()-ROW($N$9),DA$6-$D$4))&gt;=100*$E99,"×","△"),IF(OR(DA$8&lt;9/24,DA$8&gt;=17/24,DA$110="△"),"△","〇")))</f>
        <v>×</v>
      </c>
      <c r="DB99" s="30" t="str">
        <f ca="1">IF(OR(DB$9="×",DB$110="×"),"×",IF(SUMIFS(OFFSET(データ_研究棟施設!$M$5:$M$1048576,0,ROUND(DB$8*24,1)),データ_研究棟施設!$J$5:$J$1048576,OFFSET($G$9,ROW()-ROW($N$9),DB$6-$D$4))&gt;=50,IF(SUMIFS(OFFSET(データ_研究棟施設!$M$5:$M$1048576,0,ROUND(DB$8*24,1)),データ_研究棟施設!$J$5:$J$1048576,OFFSET($G$9,ROW()-ROW($N$9),DB$6-$D$4))&gt;=100*$E99,"×","△"),IF(OR(DB$8&lt;9/24,DB$8&gt;=17/24,DB$110="△"),"△","〇")))</f>
        <v>×</v>
      </c>
      <c r="DC99" s="29" t="str">
        <f ca="1">IF(OR(DC$9="×",DC$110="×"),"×",IF(SUMIFS(OFFSET(データ_研究棟施設!$M$5:$M$1048576,0,ROUND(DC$8*24,1)),データ_研究棟施設!$J$5:$J$1048576,OFFSET($G$9,ROW()-ROW($N$9),DC$6-$D$4))&gt;=50,IF(SUMIFS(OFFSET(データ_研究棟施設!$M$5:$M$1048576,0,ROUND(DC$8*24,1)),データ_研究棟施設!$J$5:$J$1048576,OFFSET($G$9,ROW()-ROW($N$9),DC$6-$D$4))&gt;=100*$E99,"×","△"),IF(OR(DC$8&lt;9/24,DC$8&gt;=17/24,DC$110="△"),"△","〇")))</f>
        <v>×</v>
      </c>
      <c r="DD99" s="29" t="str">
        <f ca="1">IF(OR(DD$9="×",DD$110="×"),"×",IF(SUMIFS(OFFSET(データ_研究棟施設!$M$5:$M$1048576,0,ROUND(DD$8*24,1)),データ_研究棟施設!$J$5:$J$1048576,OFFSET($G$9,ROW()-ROW($N$9),DD$6-$D$4))&gt;=50,IF(SUMIFS(OFFSET(データ_研究棟施設!$M$5:$M$1048576,0,ROUND(DD$8*24,1)),データ_研究棟施設!$J$5:$J$1048576,OFFSET($G$9,ROW()-ROW($N$9),DD$6-$D$4))&gt;=100*$E99,"×","△"),IF(OR(DD$8&lt;9/24,DD$8&gt;=17/24,DD$110="△"),"△","〇")))</f>
        <v>×</v>
      </c>
      <c r="DE99" s="37" t="str">
        <f ca="1">IF(OR(DE$9="×",DE$110="×"),"×",IF(SUMIFS(OFFSET(データ_研究棟施設!$M$5:$M$1048576,0,ROUND(DE$8*24,1)),データ_研究棟施設!$J$5:$J$1048576,OFFSET($G$9,ROW()-ROW($N$9),DE$6-$D$4))&gt;=50,IF(SUMIFS(OFFSET(データ_研究棟施設!$M$5:$M$1048576,0,ROUND(DE$8*24,1)),データ_研究棟施設!$J$5:$J$1048576,OFFSET($G$9,ROW()-ROW($N$9),DE$6-$D$4))&gt;=100*$E99,"×","△"),IF(OR(DE$8&lt;9/24,DE$8&gt;=17/24,DE$110="△"),"△","〇")))</f>
        <v>×</v>
      </c>
      <c r="DF99" s="36" t="str">
        <f ca="1">IF(OR(DF$9="×",DF$110="×"),"×",IF(SUMIFS(OFFSET(データ_研究棟施設!$M$5:$M$1048576,0,ROUND(DF$8*24,1)),データ_研究棟施設!$J$5:$J$1048576,OFFSET($G$9,ROW()-ROW($N$9),DF$6-$D$4))&gt;=50,IF(SUMIFS(OFFSET(データ_研究棟施設!$M$5:$M$1048576,0,ROUND(DF$8*24,1)),データ_研究棟施設!$J$5:$J$1048576,OFFSET($G$9,ROW()-ROW($N$9),DF$6-$D$4))&gt;=100*$E99,"×","△"),IF(OR(DF$8&lt;9/24,DF$8&gt;=17/24,DF$110="△"),"△","〇")))</f>
        <v>×</v>
      </c>
      <c r="DG99" s="29" t="str">
        <f ca="1">IF(OR(DG$9="×",DG$110="×"),"×",IF(SUMIFS(OFFSET(データ_研究棟施設!$M$5:$M$1048576,0,ROUND(DG$8*24,1)),データ_研究棟施設!$J$5:$J$1048576,OFFSET($G$9,ROW()-ROW($N$9),DG$6-$D$4))&gt;=50,IF(SUMIFS(OFFSET(データ_研究棟施設!$M$5:$M$1048576,0,ROUND(DG$8*24,1)),データ_研究棟施設!$J$5:$J$1048576,OFFSET($G$9,ROW()-ROW($N$9),DG$6-$D$4))&gt;=100*$E99,"×","△"),IF(OR(DG$8&lt;9/24,DG$8&gt;=17/24,DG$110="△"),"△","〇")))</f>
        <v>×</v>
      </c>
      <c r="DH99" s="29" t="str">
        <f ca="1">IF(OR(DH$9="×",DH$110="×"),"×",IF(SUMIFS(OFFSET(データ_研究棟施設!$M$5:$M$1048576,0,ROUND(DH$8*24,1)),データ_研究棟施設!$J$5:$J$1048576,OFFSET($G$9,ROW()-ROW($N$9),DH$6-$D$4))&gt;=50,IF(SUMIFS(OFFSET(データ_研究棟施設!$M$5:$M$1048576,0,ROUND(DH$8*24,1)),データ_研究棟施設!$J$5:$J$1048576,OFFSET($G$9,ROW()-ROW($N$9),DH$6-$D$4))&gt;=100*$E99,"×","△"),IF(OR(DH$8&lt;9/24,DH$8&gt;=17/24,DH$110="△"),"△","〇")))</f>
        <v>×</v>
      </c>
      <c r="DI99" s="29" t="str">
        <f ca="1">IF(OR(DI$9="×",DI$110="×"),"×",IF(SUMIFS(OFFSET(データ_研究棟施設!$M$5:$M$1048576,0,ROUND(DI$8*24,1)),データ_研究棟施設!$J$5:$J$1048576,OFFSET($G$9,ROW()-ROW($N$9),DI$6-$D$4))&gt;=50,IF(SUMIFS(OFFSET(データ_研究棟施設!$M$5:$M$1048576,0,ROUND(DI$8*24,1)),データ_研究棟施設!$J$5:$J$1048576,OFFSET($G$9,ROW()-ROW($N$9),DI$6-$D$4))&gt;=100*$E99,"×","△"),IF(OR(DI$8&lt;9/24,DI$8&gt;=17/24,DI$110="△"),"△","〇")))</f>
        <v>×</v>
      </c>
      <c r="DJ99" s="29" t="str">
        <f ca="1">IF(OR(DJ$9="×",DJ$110="×"),"×",IF(SUMIFS(OFFSET(データ_研究棟施設!$M$5:$M$1048576,0,ROUND(DJ$8*24,1)),データ_研究棟施設!$J$5:$J$1048576,OFFSET($G$9,ROW()-ROW($N$9),DJ$6-$D$4))&gt;=50,IF(SUMIFS(OFFSET(データ_研究棟施設!$M$5:$M$1048576,0,ROUND(DJ$8*24,1)),データ_研究棟施設!$J$5:$J$1048576,OFFSET($G$9,ROW()-ROW($N$9),DJ$6-$D$4))&gt;=100*$E99,"×","△"),IF(OR(DJ$8&lt;9/24,DJ$8&gt;=17/24,DJ$110="△"),"△","〇")))</f>
        <v>×</v>
      </c>
      <c r="DK99" s="29" t="str">
        <f ca="1">IF(OR(DK$9="×",DK$110="×"),"×",IF(SUMIFS(OFFSET(データ_研究棟施設!$M$5:$M$1048576,0,ROUND(DK$8*24,1)),データ_研究棟施設!$J$5:$J$1048576,OFFSET($G$9,ROW()-ROW($N$9),DK$6-$D$4))&gt;=50,IF(SUMIFS(OFFSET(データ_研究棟施設!$M$5:$M$1048576,0,ROUND(DK$8*24,1)),データ_研究棟施設!$J$5:$J$1048576,OFFSET($G$9,ROW()-ROW($N$9),DK$6-$D$4))&gt;=100*$E99,"×","△"),IF(OR(DK$8&lt;9/24,DK$8&gt;=17/24,DK$110="△"),"△","〇")))</f>
        <v>×</v>
      </c>
      <c r="DL99" s="29" t="str">
        <f ca="1">IF(OR(DL$9="×",DL$110="×"),"×",IF(SUMIFS(OFFSET(データ_研究棟施設!$M$5:$M$1048576,0,ROUND(DL$8*24,1)),データ_研究棟施設!$J$5:$J$1048576,OFFSET($G$9,ROW()-ROW($N$9),DL$6-$D$4))&gt;=50,IF(SUMIFS(OFFSET(データ_研究棟施設!$M$5:$M$1048576,0,ROUND(DL$8*24,1)),データ_研究棟施設!$J$5:$J$1048576,OFFSET($G$9,ROW()-ROW($N$9),DL$6-$D$4))&gt;=100*$E99,"×","△"),IF(OR(DL$8&lt;9/24,DL$8&gt;=17/24,DL$110="△"),"△","〇")))</f>
        <v>×</v>
      </c>
      <c r="DM99" s="29" t="str">
        <f ca="1">IF(OR(DM$9="×",DM$110="×"),"×",IF(SUMIFS(OFFSET(データ_研究棟施設!$M$5:$M$1048576,0,ROUND(DM$8*24,1)),データ_研究棟施設!$J$5:$J$1048576,OFFSET($G$9,ROW()-ROW($N$9),DM$6-$D$4))&gt;=50,IF(SUMIFS(OFFSET(データ_研究棟施設!$M$5:$M$1048576,0,ROUND(DM$8*24,1)),データ_研究棟施設!$J$5:$J$1048576,OFFSET($G$9,ROW()-ROW($N$9),DM$6-$D$4))&gt;=100*$E99,"×","△"),IF(OR(DM$8&lt;9/24,DM$8&gt;=17/24,DM$110="△"),"△","〇")))</f>
        <v>×</v>
      </c>
      <c r="DN99" s="29" t="str">
        <f ca="1">IF(OR(DN$9="×",DN$110="×"),"×",IF(SUMIFS(OFFSET(データ_研究棟施設!$M$5:$M$1048576,0,ROUND(DN$8*24,1)),データ_研究棟施設!$J$5:$J$1048576,OFFSET($G$9,ROW()-ROW($N$9),DN$6-$D$4))&gt;=50,IF(SUMIFS(OFFSET(データ_研究棟施設!$M$5:$M$1048576,0,ROUND(DN$8*24,1)),データ_研究棟施設!$J$5:$J$1048576,OFFSET($G$9,ROW()-ROW($N$9),DN$6-$D$4))&gt;=100*$E99,"×","△"),IF(OR(DN$8&lt;9/24,DN$8&gt;=17/24,DN$110="△"),"△","〇")))</f>
        <v>×</v>
      </c>
      <c r="DO99" s="28" t="str">
        <f ca="1">IF(OR(DO$9="×",DO$110="×"),"×",IF(SUMIFS(OFFSET(データ_研究棟施設!$M$5:$M$1048576,0,ROUND(DO$8*24,1)),データ_研究棟施設!$J$5:$J$1048576,OFFSET($G$9,ROW()-ROW($N$9),DO$6-$D$4))&gt;=50,IF(SUMIFS(OFFSET(データ_研究棟施設!$M$5:$M$1048576,0,ROUND(DO$8*24,1)),データ_研究棟施設!$J$5:$J$1048576,OFFSET($G$9,ROW()-ROW($N$9),DO$6-$D$4))&gt;=100*$E99,"×","△"),IF(OR(DO$8&lt;9/24,DO$8&gt;=17/24,DO$110="△"),"△","〇")))</f>
        <v>×</v>
      </c>
      <c r="DP99" s="29" t="str">
        <f ca="1">IF(OR(DP$9="×",DP$110="×"),"×",IF(SUMIFS(OFFSET(データ_研究棟施設!$M$5:$M$1048576,0,ROUND(DP$8*24,1)),データ_研究棟施設!$J$5:$J$1048576,OFFSET($G$9,ROW()-ROW($N$9),DP$6-$D$4))&gt;=50,IF(SUMIFS(OFFSET(データ_研究棟施設!$M$5:$M$1048576,0,ROUND(DP$8*24,1)),データ_研究棟施設!$J$5:$J$1048576,OFFSET($G$9,ROW()-ROW($N$9),DP$6-$D$4))&gt;=100*$E99,"×","△"),IF(OR(DP$8&lt;9/24,DP$8&gt;=17/24,DP$110="△"),"△","〇")))</f>
        <v>×</v>
      </c>
      <c r="DQ99" s="29" t="str">
        <f ca="1">IF(OR(DQ$9="×",DQ$110="×"),"×",IF(SUMIFS(OFFSET(データ_研究棟施設!$M$5:$M$1048576,0,ROUND(DQ$8*24,1)),データ_研究棟施設!$J$5:$J$1048576,OFFSET($G$9,ROW()-ROW($N$9),DQ$6-$D$4))&gt;=50,IF(SUMIFS(OFFSET(データ_研究棟施設!$M$5:$M$1048576,0,ROUND(DQ$8*24,1)),データ_研究棟施設!$J$5:$J$1048576,OFFSET($G$9,ROW()-ROW($N$9),DQ$6-$D$4))&gt;=100*$E99,"×","△"),IF(OR(DQ$8&lt;9/24,DQ$8&gt;=17/24,DQ$110="△"),"△","〇")))</f>
        <v>×</v>
      </c>
      <c r="DR99" s="30" t="str">
        <f ca="1">IF(OR(DR$9="×",DR$110="×"),"×",IF(SUMIFS(OFFSET(データ_研究棟施設!$M$5:$M$1048576,0,ROUND(DR$8*24,1)),データ_研究棟施設!$J$5:$J$1048576,OFFSET($G$9,ROW()-ROW($N$9),DR$6-$D$4))&gt;=50,IF(SUMIFS(OFFSET(データ_研究棟施設!$M$5:$M$1048576,0,ROUND(DR$8*24,1)),データ_研究棟施設!$J$5:$J$1048576,OFFSET($G$9,ROW()-ROW($N$9),DR$6-$D$4))&gt;=100*$E99,"×","△"),IF(OR(DR$8&lt;9/24,DR$8&gt;=17/24,DR$110="△"),"△","〇")))</f>
        <v>×</v>
      </c>
      <c r="DS99" s="29" t="str">
        <f ca="1">IF(OR(DS$9="×",DS$110="×"),"×",IF(SUMIFS(OFFSET(データ_研究棟施設!$M$5:$M$1048576,0,ROUND(DS$8*24,1)),データ_研究棟施設!$J$5:$J$1048576,OFFSET($G$9,ROW()-ROW($N$9),DS$6-$D$4))&gt;=50,IF(SUMIFS(OFFSET(データ_研究棟施設!$M$5:$M$1048576,0,ROUND(DS$8*24,1)),データ_研究棟施設!$J$5:$J$1048576,OFFSET($G$9,ROW()-ROW($N$9),DS$6-$D$4))&gt;=100*$E99,"×","△"),IF(OR(DS$8&lt;9/24,DS$8&gt;=17/24,DS$110="△"),"△","〇")))</f>
        <v>×</v>
      </c>
      <c r="DT99" s="29" t="str">
        <f ca="1">IF(OR(DT$9="×",DT$110="×"),"×",IF(SUMIFS(OFFSET(データ_研究棟施設!$M$5:$M$1048576,0,ROUND(DT$8*24,1)),データ_研究棟施設!$J$5:$J$1048576,OFFSET($G$9,ROW()-ROW($N$9),DT$6-$D$4))&gt;=50,IF(SUMIFS(OFFSET(データ_研究棟施設!$M$5:$M$1048576,0,ROUND(DT$8*24,1)),データ_研究棟施設!$J$5:$J$1048576,OFFSET($G$9,ROW()-ROW($N$9),DT$6-$D$4))&gt;=100*$E99,"×","△"),IF(OR(DT$8&lt;9/24,DT$8&gt;=17/24,DT$110="△"),"△","〇")))</f>
        <v>×</v>
      </c>
      <c r="DU99" s="29" t="str">
        <f ca="1">IF(OR(DU$9="×",DU$110="×"),"×",IF(SUMIFS(OFFSET(データ_研究棟施設!$M$5:$M$1048576,0,ROUND(DU$8*24,1)),データ_研究棟施設!$J$5:$J$1048576,OFFSET($G$9,ROW()-ROW($N$9),DU$6-$D$4))&gt;=50,IF(SUMIFS(OFFSET(データ_研究棟施設!$M$5:$M$1048576,0,ROUND(DU$8*24,1)),データ_研究棟施設!$J$5:$J$1048576,OFFSET($G$9,ROW()-ROW($N$9),DU$6-$D$4))&gt;=100*$E99,"×","△"),IF(OR(DU$8&lt;9/24,DU$8&gt;=17/24,DU$110="△"),"△","〇")))</f>
        <v>×</v>
      </c>
      <c r="DV99" s="29" t="str">
        <f ca="1">IF(OR(DV$9="×",DV$110="×"),"×",IF(SUMIFS(OFFSET(データ_研究棟施設!$M$5:$M$1048576,0,ROUND(DV$8*24,1)),データ_研究棟施設!$J$5:$J$1048576,OFFSET($G$9,ROW()-ROW($N$9),DV$6-$D$4))&gt;=50,IF(SUMIFS(OFFSET(データ_研究棟施設!$M$5:$M$1048576,0,ROUND(DV$8*24,1)),データ_研究棟施設!$J$5:$J$1048576,OFFSET($G$9,ROW()-ROW($N$9),DV$6-$D$4))&gt;=100*$E99,"×","△"),IF(OR(DV$8&lt;9/24,DV$8&gt;=17/24,DV$110="△"),"△","〇")))</f>
        <v>×</v>
      </c>
      <c r="DW99" s="28" t="str">
        <f ca="1">IF(OR(DW$9="×",DW$110="×"),"×",IF(SUMIFS(OFFSET(データ_研究棟施設!$M$5:$M$1048576,0,ROUND(DW$8*24,1)),データ_研究棟施設!$J$5:$J$1048576,OFFSET($G$9,ROW()-ROW($N$9),DW$6-$D$4))&gt;=50,IF(SUMIFS(OFFSET(データ_研究棟施設!$M$5:$M$1048576,0,ROUND(DW$8*24,1)),データ_研究棟施設!$J$5:$J$1048576,OFFSET($G$9,ROW()-ROW($N$9),DW$6-$D$4))&gt;=100*$E99,"×","△"),IF(OR(DW$8&lt;9/24,DW$8&gt;=17/24,DW$110="△"),"△","〇")))</f>
        <v>×</v>
      </c>
      <c r="DX99" s="29" t="str">
        <f ca="1">IF(OR(DX$9="×",DX$110="×"),"×",IF(SUMIFS(OFFSET(データ_研究棟施設!$M$5:$M$1048576,0,ROUND(DX$8*24,1)),データ_研究棟施設!$J$5:$J$1048576,OFFSET($G$9,ROW()-ROW($N$9),DX$6-$D$4))&gt;=50,IF(SUMIFS(OFFSET(データ_研究棟施設!$M$5:$M$1048576,0,ROUND(DX$8*24,1)),データ_研究棟施設!$J$5:$J$1048576,OFFSET($G$9,ROW()-ROW($N$9),DX$6-$D$4))&gt;=100*$E99,"×","△"),IF(OR(DX$8&lt;9/24,DX$8&gt;=17/24,DX$110="△"),"△","〇")))</f>
        <v>×</v>
      </c>
      <c r="DY99" s="29" t="str">
        <f ca="1">IF(OR(DY$9="×",DY$110="×"),"×",IF(SUMIFS(OFFSET(データ_研究棟施設!$M$5:$M$1048576,0,ROUND(DY$8*24,1)),データ_研究棟施設!$J$5:$J$1048576,OFFSET($G$9,ROW()-ROW($N$9),DY$6-$D$4))&gt;=50,IF(SUMIFS(OFFSET(データ_研究棟施設!$M$5:$M$1048576,0,ROUND(DY$8*24,1)),データ_研究棟施設!$J$5:$J$1048576,OFFSET($G$9,ROW()-ROW($N$9),DY$6-$D$4))&gt;=100*$E99,"×","△"),IF(OR(DY$8&lt;9/24,DY$8&gt;=17/24,DY$110="△"),"△","〇")))</f>
        <v>×</v>
      </c>
      <c r="DZ99" s="30" t="str">
        <f ca="1">IF(OR(DZ$9="×",DZ$110="×"),"×",IF(SUMIFS(OFFSET(データ_研究棟施設!$M$5:$M$1048576,0,ROUND(DZ$8*24,1)),データ_研究棟施設!$J$5:$J$1048576,OFFSET($G$9,ROW()-ROW($N$9),DZ$6-$D$4))&gt;=50,IF(SUMIFS(OFFSET(データ_研究棟施設!$M$5:$M$1048576,0,ROUND(DZ$8*24,1)),データ_研究棟施設!$J$5:$J$1048576,OFFSET($G$9,ROW()-ROW($N$9),DZ$6-$D$4))&gt;=100*$E99,"×","△"),IF(OR(DZ$8&lt;9/24,DZ$8&gt;=17/24,DZ$110="△"),"△","〇")))</f>
        <v>×</v>
      </c>
      <c r="EA99" s="29" t="str">
        <f ca="1">IF(OR(EA$9="×",EA$110="×"),"×",IF(SUMIFS(OFFSET(データ_研究棟施設!$M$5:$M$1048576,0,ROUND(EA$8*24,1)),データ_研究棟施設!$J$5:$J$1048576,OFFSET($G$9,ROW()-ROW($N$9),EA$6-$D$4))&gt;=50,IF(SUMIFS(OFFSET(データ_研究棟施設!$M$5:$M$1048576,0,ROUND(EA$8*24,1)),データ_研究棟施設!$J$5:$J$1048576,OFFSET($G$9,ROW()-ROW($N$9),EA$6-$D$4))&gt;=100*$E99,"×","△"),IF(OR(EA$8&lt;9/24,EA$8&gt;=17/24,EA$110="△"),"△","〇")))</f>
        <v>×</v>
      </c>
      <c r="EB99" s="29" t="str">
        <f ca="1">IF(OR(EB$9="×",EB$110="×"),"×",IF(SUMIFS(OFFSET(データ_研究棟施設!$M$5:$M$1048576,0,ROUND(EB$8*24,1)),データ_研究棟施設!$J$5:$J$1048576,OFFSET($G$9,ROW()-ROW($N$9),EB$6-$D$4))&gt;=50,IF(SUMIFS(OFFSET(データ_研究棟施設!$M$5:$M$1048576,0,ROUND(EB$8*24,1)),データ_研究棟施設!$J$5:$J$1048576,OFFSET($G$9,ROW()-ROW($N$9),EB$6-$D$4))&gt;=100*$E99,"×","△"),IF(OR(EB$8&lt;9/24,EB$8&gt;=17/24,EB$110="△"),"△","〇")))</f>
        <v>×</v>
      </c>
      <c r="EC99" s="37" t="str">
        <f ca="1">IF(OR(EC$9="×",EC$110="×"),"×",IF(SUMIFS(OFFSET(データ_研究棟施設!$M$5:$M$1048576,0,ROUND(EC$8*24,1)),データ_研究棟施設!$J$5:$J$1048576,OFFSET($G$9,ROW()-ROW($N$9),EC$6-$D$4))&gt;=50,IF(SUMIFS(OFFSET(データ_研究棟施設!$M$5:$M$1048576,0,ROUND(EC$8*24,1)),データ_研究棟施設!$J$5:$J$1048576,OFFSET($G$9,ROW()-ROW($N$9),EC$6-$D$4))&gt;=100*$E99,"×","△"),IF(OR(EC$8&lt;9/24,EC$8&gt;=17/24,EC$110="△"),"△","〇")))</f>
        <v>×</v>
      </c>
      <c r="ED99" s="36" t="str">
        <f ca="1">IF(OR(ED$9="×",ED$110="×"),"×",IF(SUMIFS(OFFSET(データ_研究棟施設!$M$5:$M$1048576,0,ROUND(ED$8*24,1)),データ_研究棟施設!$J$5:$J$1048576,OFFSET($G$9,ROW()-ROW($N$9),ED$6-$D$4))&gt;=50,IF(SUMIFS(OFFSET(データ_研究棟施設!$M$5:$M$1048576,0,ROUND(ED$8*24,1)),データ_研究棟施設!$J$5:$J$1048576,OFFSET($G$9,ROW()-ROW($N$9),ED$6-$D$4))&gt;=100*$E99,"×","△"),IF(OR(ED$8&lt;9/24,ED$8&gt;=17/24,ED$110="△"),"△","〇")))</f>
        <v>×</v>
      </c>
      <c r="EE99" s="29" t="str">
        <f ca="1">IF(OR(EE$9="×",EE$110="×"),"×",IF(SUMIFS(OFFSET(データ_研究棟施設!$M$5:$M$1048576,0,ROUND(EE$8*24,1)),データ_研究棟施設!$J$5:$J$1048576,OFFSET($G$9,ROW()-ROW($N$9),EE$6-$D$4))&gt;=50,IF(SUMIFS(OFFSET(データ_研究棟施設!$M$5:$M$1048576,0,ROUND(EE$8*24,1)),データ_研究棟施設!$J$5:$J$1048576,OFFSET($G$9,ROW()-ROW($N$9),EE$6-$D$4))&gt;=100*$E99,"×","△"),IF(OR(EE$8&lt;9/24,EE$8&gt;=17/24,EE$110="△"),"△","〇")))</f>
        <v>×</v>
      </c>
      <c r="EF99" s="29" t="str">
        <f ca="1">IF(OR(EF$9="×",EF$110="×"),"×",IF(SUMIFS(OFFSET(データ_研究棟施設!$M$5:$M$1048576,0,ROUND(EF$8*24,1)),データ_研究棟施設!$J$5:$J$1048576,OFFSET($G$9,ROW()-ROW($N$9),EF$6-$D$4))&gt;=50,IF(SUMIFS(OFFSET(データ_研究棟施設!$M$5:$M$1048576,0,ROUND(EF$8*24,1)),データ_研究棟施設!$J$5:$J$1048576,OFFSET($G$9,ROW()-ROW($N$9),EF$6-$D$4))&gt;=100*$E99,"×","△"),IF(OR(EF$8&lt;9/24,EF$8&gt;=17/24,EF$110="△"),"△","〇")))</f>
        <v>×</v>
      </c>
      <c r="EG99" s="29" t="str">
        <f ca="1">IF(OR(EG$9="×",EG$110="×"),"×",IF(SUMIFS(OFFSET(データ_研究棟施設!$M$5:$M$1048576,0,ROUND(EG$8*24,1)),データ_研究棟施設!$J$5:$J$1048576,OFFSET($G$9,ROW()-ROW($N$9),EG$6-$D$4))&gt;=50,IF(SUMIFS(OFFSET(データ_研究棟施設!$M$5:$M$1048576,0,ROUND(EG$8*24,1)),データ_研究棟施設!$J$5:$J$1048576,OFFSET($G$9,ROW()-ROW($N$9),EG$6-$D$4))&gt;=100*$E99,"×","△"),IF(OR(EG$8&lt;9/24,EG$8&gt;=17/24,EG$110="△"),"△","〇")))</f>
        <v>×</v>
      </c>
      <c r="EH99" s="29" t="str">
        <f ca="1">IF(OR(EH$9="×",EH$110="×"),"×",IF(SUMIFS(OFFSET(データ_研究棟施設!$M$5:$M$1048576,0,ROUND(EH$8*24,1)),データ_研究棟施設!$J$5:$J$1048576,OFFSET($G$9,ROW()-ROW($N$9),EH$6-$D$4))&gt;=50,IF(SUMIFS(OFFSET(データ_研究棟施設!$M$5:$M$1048576,0,ROUND(EH$8*24,1)),データ_研究棟施設!$J$5:$J$1048576,OFFSET($G$9,ROW()-ROW($N$9),EH$6-$D$4))&gt;=100*$E99,"×","△"),IF(OR(EH$8&lt;9/24,EH$8&gt;=17/24,EH$110="△"),"△","〇")))</f>
        <v>×</v>
      </c>
      <c r="EI99" s="29" t="str">
        <f ca="1">IF(OR(EI$9="×",EI$110="×"),"×",IF(SUMIFS(OFFSET(データ_研究棟施設!$M$5:$M$1048576,0,ROUND(EI$8*24,1)),データ_研究棟施設!$J$5:$J$1048576,OFFSET($G$9,ROW()-ROW($N$9),EI$6-$D$4))&gt;=50,IF(SUMIFS(OFFSET(データ_研究棟施設!$M$5:$M$1048576,0,ROUND(EI$8*24,1)),データ_研究棟施設!$J$5:$J$1048576,OFFSET($G$9,ROW()-ROW($N$9),EI$6-$D$4))&gt;=100*$E99,"×","△"),IF(OR(EI$8&lt;9/24,EI$8&gt;=17/24,EI$110="△"),"△","〇")))</f>
        <v>×</v>
      </c>
      <c r="EJ99" s="29" t="str">
        <f ca="1">IF(OR(EJ$9="×",EJ$110="×"),"×",IF(SUMIFS(OFFSET(データ_研究棟施設!$M$5:$M$1048576,0,ROUND(EJ$8*24,1)),データ_研究棟施設!$J$5:$J$1048576,OFFSET($G$9,ROW()-ROW($N$9),EJ$6-$D$4))&gt;=50,IF(SUMIFS(OFFSET(データ_研究棟施設!$M$5:$M$1048576,0,ROUND(EJ$8*24,1)),データ_研究棟施設!$J$5:$J$1048576,OFFSET($G$9,ROW()-ROW($N$9),EJ$6-$D$4))&gt;=100*$E99,"×","△"),IF(OR(EJ$8&lt;9/24,EJ$8&gt;=17/24,EJ$110="△"),"△","〇")))</f>
        <v>×</v>
      </c>
      <c r="EK99" s="29" t="str">
        <f ca="1">IF(OR(EK$9="×",EK$110="×"),"×",IF(SUMIFS(OFFSET(データ_研究棟施設!$M$5:$M$1048576,0,ROUND(EK$8*24,1)),データ_研究棟施設!$J$5:$J$1048576,OFFSET($G$9,ROW()-ROW($N$9),EK$6-$D$4))&gt;=50,IF(SUMIFS(OFFSET(データ_研究棟施設!$M$5:$M$1048576,0,ROUND(EK$8*24,1)),データ_研究棟施設!$J$5:$J$1048576,OFFSET($G$9,ROW()-ROW($N$9),EK$6-$D$4))&gt;=100*$E99,"×","△"),IF(OR(EK$8&lt;9/24,EK$8&gt;=17/24,EK$110="△"),"△","〇")))</f>
        <v>×</v>
      </c>
      <c r="EL99" s="29" t="str">
        <f ca="1">IF(OR(EL$9="×",EL$110="×"),"×",IF(SUMIFS(OFFSET(データ_研究棟施設!$M$5:$M$1048576,0,ROUND(EL$8*24,1)),データ_研究棟施設!$J$5:$J$1048576,OFFSET($G$9,ROW()-ROW($N$9),EL$6-$D$4))&gt;=50,IF(SUMIFS(OFFSET(データ_研究棟施設!$M$5:$M$1048576,0,ROUND(EL$8*24,1)),データ_研究棟施設!$J$5:$J$1048576,OFFSET($G$9,ROW()-ROW($N$9),EL$6-$D$4))&gt;=100*$E99,"×","△"),IF(OR(EL$8&lt;9/24,EL$8&gt;=17/24,EL$110="△"),"△","〇")))</f>
        <v>×</v>
      </c>
      <c r="EM99" s="28" t="str">
        <f ca="1">IF(OR(EM$9="×",EM$110="×"),"×",IF(SUMIFS(OFFSET(データ_研究棟施設!$M$5:$M$1048576,0,ROUND(EM$8*24,1)),データ_研究棟施設!$J$5:$J$1048576,OFFSET($G$9,ROW()-ROW($N$9),EM$6-$D$4))&gt;=50,IF(SUMIFS(OFFSET(データ_研究棟施設!$M$5:$M$1048576,0,ROUND(EM$8*24,1)),データ_研究棟施設!$J$5:$J$1048576,OFFSET($G$9,ROW()-ROW($N$9),EM$6-$D$4))&gt;=100*$E99,"×","△"),IF(OR(EM$8&lt;9/24,EM$8&gt;=17/24,EM$110="△"),"△","〇")))</f>
        <v>×</v>
      </c>
      <c r="EN99" s="29" t="str">
        <f ca="1">IF(OR(EN$9="×",EN$110="×"),"×",IF(SUMIFS(OFFSET(データ_研究棟施設!$M$5:$M$1048576,0,ROUND(EN$8*24,1)),データ_研究棟施設!$J$5:$J$1048576,OFFSET($G$9,ROW()-ROW($N$9),EN$6-$D$4))&gt;=50,IF(SUMIFS(OFFSET(データ_研究棟施設!$M$5:$M$1048576,0,ROUND(EN$8*24,1)),データ_研究棟施設!$J$5:$J$1048576,OFFSET($G$9,ROW()-ROW($N$9),EN$6-$D$4))&gt;=100*$E99,"×","△"),IF(OR(EN$8&lt;9/24,EN$8&gt;=17/24,EN$110="△"),"△","〇")))</f>
        <v>×</v>
      </c>
      <c r="EO99" s="29" t="str">
        <f ca="1">IF(OR(EO$9="×",EO$110="×"),"×",IF(SUMIFS(OFFSET(データ_研究棟施設!$M$5:$M$1048576,0,ROUND(EO$8*24,1)),データ_研究棟施設!$J$5:$J$1048576,OFFSET($G$9,ROW()-ROW($N$9),EO$6-$D$4))&gt;=50,IF(SUMIFS(OFFSET(データ_研究棟施設!$M$5:$M$1048576,0,ROUND(EO$8*24,1)),データ_研究棟施設!$J$5:$J$1048576,OFFSET($G$9,ROW()-ROW($N$9),EO$6-$D$4))&gt;=100*$E99,"×","△"),IF(OR(EO$8&lt;9/24,EO$8&gt;=17/24,EO$110="△"),"△","〇")))</f>
        <v>×</v>
      </c>
      <c r="EP99" s="30" t="str">
        <f ca="1">IF(OR(EP$9="×",EP$110="×"),"×",IF(SUMIFS(OFFSET(データ_研究棟施設!$M$5:$M$1048576,0,ROUND(EP$8*24,1)),データ_研究棟施設!$J$5:$J$1048576,OFFSET($G$9,ROW()-ROW($N$9),EP$6-$D$4))&gt;=50,IF(SUMIFS(OFFSET(データ_研究棟施設!$M$5:$M$1048576,0,ROUND(EP$8*24,1)),データ_研究棟施設!$J$5:$J$1048576,OFFSET($G$9,ROW()-ROW($N$9),EP$6-$D$4))&gt;=100*$E99,"×","△"),IF(OR(EP$8&lt;9/24,EP$8&gt;=17/24,EP$110="△"),"△","〇")))</f>
        <v>×</v>
      </c>
      <c r="EQ99" s="29" t="str">
        <f ca="1">IF(OR(EQ$9="×",EQ$110="×"),"×",IF(SUMIFS(OFFSET(データ_研究棟施設!$M$5:$M$1048576,0,ROUND(EQ$8*24,1)),データ_研究棟施設!$J$5:$J$1048576,OFFSET($G$9,ROW()-ROW($N$9),EQ$6-$D$4))&gt;=50,IF(SUMIFS(OFFSET(データ_研究棟施設!$M$5:$M$1048576,0,ROUND(EQ$8*24,1)),データ_研究棟施設!$J$5:$J$1048576,OFFSET($G$9,ROW()-ROW($N$9),EQ$6-$D$4))&gt;=100*$E99,"×","△"),IF(OR(EQ$8&lt;9/24,EQ$8&gt;=17/24,EQ$110="△"),"△","〇")))</f>
        <v>×</v>
      </c>
      <c r="ER99" s="29" t="str">
        <f ca="1">IF(OR(ER$9="×",ER$110="×"),"×",IF(SUMIFS(OFFSET(データ_研究棟施設!$M$5:$M$1048576,0,ROUND(ER$8*24,1)),データ_研究棟施設!$J$5:$J$1048576,OFFSET($G$9,ROW()-ROW($N$9),ER$6-$D$4))&gt;=50,IF(SUMIFS(OFFSET(データ_研究棟施設!$M$5:$M$1048576,0,ROUND(ER$8*24,1)),データ_研究棟施設!$J$5:$J$1048576,OFFSET($G$9,ROW()-ROW($N$9),ER$6-$D$4))&gt;=100*$E99,"×","△"),IF(OR(ER$8&lt;9/24,ER$8&gt;=17/24,ER$110="△"),"△","〇")))</f>
        <v>×</v>
      </c>
      <c r="ES99" s="29" t="str">
        <f ca="1">IF(OR(ES$9="×",ES$110="×"),"×",IF(SUMIFS(OFFSET(データ_研究棟施設!$M$5:$M$1048576,0,ROUND(ES$8*24,1)),データ_研究棟施設!$J$5:$J$1048576,OFFSET($G$9,ROW()-ROW($N$9),ES$6-$D$4))&gt;=50,IF(SUMIFS(OFFSET(データ_研究棟施設!$M$5:$M$1048576,0,ROUND(ES$8*24,1)),データ_研究棟施設!$J$5:$J$1048576,OFFSET($G$9,ROW()-ROW($N$9),ES$6-$D$4))&gt;=100*$E99,"×","△"),IF(OR(ES$8&lt;9/24,ES$8&gt;=17/24,ES$110="△"),"△","〇")))</f>
        <v>×</v>
      </c>
      <c r="ET99" s="29" t="str">
        <f ca="1">IF(OR(ET$9="×",ET$110="×"),"×",IF(SUMIFS(OFFSET(データ_研究棟施設!$M$5:$M$1048576,0,ROUND(ET$8*24,1)),データ_研究棟施設!$J$5:$J$1048576,OFFSET($G$9,ROW()-ROW($N$9),ET$6-$D$4))&gt;=50,IF(SUMIFS(OFFSET(データ_研究棟施設!$M$5:$M$1048576,0,ROUND(ET$8*24,1)),データ_研究棟施設!$J$5:$J$1048576,OFFSET($G$9,ROW()-ROW($N$9),ET$6-$D$4))&gt;=100*$E99,"×","△"),IF(OR(ET$8&lt;9/24,ET$8&gt;=17/24,ET$110="△"),"△","〇")))</f>
        <v>×</v>
      </c>
      <c r="EU99" s="28" t="str">
        <f ca="1">IF(OR(EU$9="×",EU$110="×"),"×",IF(SUMIFS(OFFSET(データ_研究棟施設!$M$5:$M$1048576,0,ROUND(EU$8*24,1)),データ_研究棟施設!$J$5:$J$1048576,OFFSET($G$9,ROW()-ROW($N$9),EU$6-$D$4))&gt;=50,IF(SUMIFS(OFFSET(データ_研究棟施設!$M$5:$M$1048576,0,ROUND(EU$8*24,1)),データ_研究棟施設!$J$5:$J$1048576,OFFSET($G$9,ROW()-ROW($N$9),EU$6-$D$4))&gt;=100*$E99,"×","△"),IF(OR(EU$8&lt;9/24,EU$8&gt;=17/24,EU$110="△"),"△","〇")))</f>
        <v>×</v>
      </c>
      <c r="EV99" s="29" t="str">
        <f ca="1">IF(OR(EV$9="×",EV$110="×"),"×",IF(SUMIFS(OFFSET(データ_研究棟施設!$M$5:$M$1048576,0,ROUND(EV$8*24,1)),データ_研究棟施設!$J$5:$J$1048576,OFFSET($G$9,ROW()-ROW($N$9),EV$6-$D$4))&gt;=50,IF(SUMIFS(OFFSET(データ_研究棟施設!$M$5:$M$1048576,0,ROUND(EV$8*24,1)),データ_研究棟施設!$J$5:$J$1048576,OFFSET($G$9,ROW()-ROW($N$9),EV$6-$D$4))&gt;=100*$E99,"×","△"),IF(OR(EV$8&lt;9/24,EV$8&gt;=17/24,EV$110="△"),"△","〇")))</f>
        <v>×</v>
      </c>
      <c r="EW99" s="29" t="str">
        <f ca="1">IF(OR(EW$9="×",EW$110="×"),"×",IF(SUMIFS(OFFSET(データ_研究棟施設!$M$5:$M$1048576,0,ROUND(EW$8*24,1)),データ_研究棟施設!$J$5:$J$1048576,OFFSET($G$9,ROW()-ROW($N$9),EW$6-$D$4))&gt;=50,IF(SUMIFS(OFFSET(データ_研究棟施設!$M$5:$M$1048576,0,ROUND(EW$8*24,1)),データ_研究棟施設!$J$5:$J$1048576,OFFSET($G$9,ROW()-ROW($N$9),EW$6-$D$4))&gt;=100*$E99,"×","△"),IF(OR(EW$8&lt;9/24,EW$8&gt;=17/24,EW$110="△"),"△","〇")))</f>
        <v>×</v>
      </c>
      <c r="EX99" s="30" t="str">
        <f ca="1">IF(OR(EX$9="×",EX$110="×"),"×",IF(SUMIFS(OFFSET(データ_研究棟施設!$M$5:$M$1048576,0,ROUND(EX$8*24,1)),データ_研究棟施設!$J$5:$J$1048576,OFFSET($G$9,ROW()-ROW($N$9),EX$6-$D$4))&gt;=50,IF(SUMIFS(OFFSET(データ_研究棟施設!$M$5:$M$1048576,0,ROUND(EX$8*24,1)),データ_研究棟施設!$J$5:$J$1048576,OFFSET($G$9,ROW()-ROW($N$9),EX$6-$D$4))&gt;=100*$E99,"×","△"),IF(OR(EX$8&lt;9/24,EX$8&gt;=17/24,EX$110="△"),"△","〇")))</f>
        <v>×</v>
      </c>
      <c r="EY99" s="29" t="str">
        <f ca="1">IF(OR(EY$9="×",EY$110="×"),"×",IF(SUMIFS(OFFSET(データ_研究棟施設!$M$5:$M$1048576,0,ROUND(EY$8*24,1)),データ_研究棟施設!$J$5:$J$1048576,OFFSET($G$9,ROW()-ROW($N$9),EY$6-$D$4))&gt;=50,IF(SUMIFS(OFFSET(データ_研究棟施設!$M$5:$M$1048576,0,ROUND(EY$8*24,1)),データ_研究棟施設!$J$5:$J$1048576,OFFSET($G$9,ROW()-ROW($N$9),EY$6-$D$4))&gt;=100*$E99,"×","△"),IF(OR(EY$8&lt;9/24,EY$8&gt;=17/24,EY$110="△"),"△","〇")))</f>
        <v>×</v>
      </c>
      <c r="EZ99" s="29" t="str">
        <f ca="1">IF(OR(EZ$9="×",EZ$110="×"),"×",IF(SUMIFS(OFFSET(データ_研究棟施設!$M$5:$M$1048576,0,ROUND(EZ$8*24,1)),データ_研究棟施設!$J$5:$J$1048576,OFFSET($G$9,ROW()-ROW($N$9),EZ$6-$D$4))&gt;=50,IF(SUMIFS(OFFSET(データ_研究棟施設!$M$5:$M$1048576,0,ROUND(EZ$8*24,1)),データ_研究棟施設!$J$5:$J$1048576,OFFSET($G$9,ROW()-ROW($N$9),EZ$6-$D$4))&gt;=100*$E99,"×","△"),IF(OR(EZ$8&lt;9/24,EZ$8&gt;=17/24,EZ$110="△"),"△","〇")))</f>
        <v>×</v>
      </c>
      <c r="FA99" s="37" t="str">
        <f ca="1">IF(OR(FA$9="×",FA$110="×"),"×",IF(SUMIFS(OFFSET(データ_研究棟施設!$M$5:$M$1048576,0,ROUND(FA$8*24,1)),データ_研究棟施設!$J$5:$J$1048576,OFFSET($G$9,ROW()-ROW($N$9),FA$6-$D$4))&gt;=50,IF(SUMIFS(OFFSET(データ_研究棟施設!$M$5:$M$1048576,0,ROUND(FA$8*24,1)),データ_研究棟施設!$J$5:$J$1048576,OFFSET($G$9,ROW()-ROW($N$9),FA$6-$D$4))&gt;=100*$E99,"×","△"),IF(OR(FA$8&lt;9/24,FA$8&gt;=17/24,FA$110="△"),"△","〇")))</f>
        <v>×</v>
      </c>
      <c r="FB99" s="36" t="str">
        <f ca="1">IF(OR(FB$9="×",FB$110="×"),"×",IF(SUMIFS(OFFSET(データ_研究棟施設!$M$5:$M$1048576,0,ROUND(FB$8*24,1)),データ_研究棟施設!$J$5:$J$1048576,OFFSET($G$9,ROW()-ROW($N$9),FB$6-$D$4))&gt;=50,IF(SUMIFS(OFFSET(データ_研究棟施設!$M$5:$M$1048576,0,ROUND(FB$8*24,1)),データ_研究棟施設!$J$5:$J$1048576,OFFSET($G$9,ROW()-ROW($N$9),FB$6-$D$4))&gt;=100*$E99,"×","△"),IF(OR(FB$8&lt;9/24,FB$8&gt;=17/24,FB$110="△"),"△","〇")))</f>
        <v>×</v>
      </c>
      <c r="FC99" s="29" t="str">
        <f ca="1">IF(OR(FC$9="×",FC$110="×"),"×",IF(SUMIFS(OFFSET(データ_研究棟施設!$M$5:$M$1048576,0,ROUND(FC$8*24,1)),データ_研究棟施設!$J$5:$J$1048576,OFFSET($G$9,ROW()-ROW($N$9),FC$6-$D$4))&gt;=50,IF(SUMIFS(OFFSET(データ_研究棟施設!$M$5:$M$1048576,0,ROUND(FC$8*24,1)),データ_研究棟施設!$J$5:$J$1048576,OFFSET($G$9,ROW()-ROW($N$9),FC$6-$D$4))&gt;=100*$E99,"×","△"),IF(OR(FC$8&lt;9/24,FC$8&gt;=17/24,FC$110="△"),"△","〇")))</f>
        <v>×</v>
      </c>
      <c r="FD99" s="29" t="str">
        <f ca="1">IF(OR(FD$9="×",FD$110="×"),"×",IF(SUMIFS(OFFSET(データ_研究棟施設!$M$5:$M$1048576,0,ROUND(FD$8*24,1)),データ_研究棟施設!$J$5:$J$1048576,OFFSET($G$9,ROW()-ROW($N$9),FD$6-$D$4))&gt;=50,IF(SUMIFS(OFFSET(データ_研究棟施設!$M$5:$M$1048576,0,ROUND(FD$8*24,1)),データ_研究棟施設!$J$5:$J$1048576,OFFSET($G$9,ROW()-ROW($N$9),FD$6-$D$4))&gt;=100*$E99,"×","△"),IF(OR(FD$8&lt;9/24,FD$8&gt;=17/24,FD$110="△"),"△","〇")))</f>
        <v>×</v>
      </c>
      <c r="FE99" s="29" t="str">
        <f ca="1">IF(OR(FE$9="×",FE$110="×"),"×",IF(SUMIFS(OFFSET(データ_研究棟施設!$M$5:$M$1048576,0,ROUND(FE$8*24,1)),データ_研究棟施設!$J$5:$J$1048576,OFFSET($G$9,ROW()-ROW($N$9),FE$6-$D$4))&gt;=50,IF(SUMIFS(OFFSET(データ_研究棟施設!$M$5:$M$1048576,0,ROUND(FE$8*24,1)),データ_研究棟施設!$J$5:$J$1048576,OFFSET($G$9,ROW()-ROW($N$9),FE$6-$D$4))&gt;=100*$E99,"×","△"),IF(OR(FE$8&lt;9/24,FE$8&gt;=17/24,FE$110="△"),"△","〇")))</f>
        <v>×</v>
      </c>
      <c r="FF99" s="29" t="str">
        <f ca="1">IF(OR(FF$9="×",FF$110="×"),"×",IF(SUMIFS(OFFSET(データ_研究棟施設!$M$5:$M$1048576,0,ROUND(FF$8*24,1)),データ_研究棟施設!$J$5:$J$1048576,OFFSET($G$9,ROW()-ROW($N$9),FF$6-$D$4))&gt;=50,IF(SUMIFS(OFFSET(データ_研究棟施設!$M$5:$M$1048576,0,ROUND(FF$8*24,1)),データ_研究棟施設!$J$5:$J$1048576,OFFSET($G$9,ROW()-ROW($N$9),FF$6-$D$4))&gt;=100*$E99,"×","△"),IF(OR(FF$8&lt;9/24,FF$8&gt;=17/24,FF$110="△"),"△","〇")))</f>
        <v>×</v>
      </c>
      <c r="FG99" s="29" t="str">
        <f ca="1">IF(OR(FG$9="×",FG$110="×"),"×",IF(SUMIFS(OFFSET(データ_研究棟施設!$M$5:$M$1048576,0,ROUND(FG$8*24,1)),データ_研究棟施設!$J$5:$J$1048576,OFFSET($G$9,ROW()-ROW($N$9),FG$6-$D$4))&gt;=50,IF(SUMIFS(OFFSET(データ_研究棟施設!$M$5:$M$1048576,0,ROUND(FG$8*24,1)),データ_研究棟施設!$J$5:$J$1048576,OFFSET($G$9,ROW()-ROW($N$9),FG$6-$D$4))&gt;=100*$E99,"×","△"),IF(OR(FG$8&lt;9/24,FG$8&gt;=17/24,FG$110="△"),"△","〇")))</f>
        <v>×</v>
      </c>
      <c r="FH99" s="29" t="str">
        <f ca="1">IF(OR(FH$9="×",FH$110="×"),"×",IF(SUMIFS(OFFSET(データ_研究棟施設!$M$5:$M$1048576,0,ROUND(FH$8*24,1)),データ_研究棟施設!$J$5:$J$1048576,OFFSET($G$9,ROW()-ROW($N$9),FH$6-$D$4))&gt;=50,IF(SUMIFS(OFFSET(データ_研究棟施設!$M$5:$M$1048576,0,ROUND(FH$8*24,1)),データ_研究棟施設!$J$5:$J$1048576,OFFSET($G$9,ROW()-ROW($N$9),FH$6-$D$4))&gt;=100*$E99,"×","△"),IF(OR(FH$8&lt;9/24,FH$8&gt;=17/24,FH$110="△"),"△","〇")))</f>
        <v>×</v>
      </c>
      <c r="FI99" s="29" t="str">
        <f ca="1">IF(OR(FI$9="×",FI$110="×"),"×",IF(SUMIFS(OFFSET(データ_研究棟施設!$M$5:$M$1048576,0,ROUND(FI$8*24,1)),データ_研究棟施設!$J$5:$J$1048576,OFFSET($G$9,ROW()-ROW($N$9),FI$6-$D$4))&gt;=50,IF(SUMIFS(OFFSET(データ_研究棟施設!$M$5:$M$1048576,0,ROUND(FI$8*24,1)),データ_研究棟施設!$J$5:$J$1048576,OFFSET($G$9,ROW()-ROW($N$9),FI$6-$D$4))&gt;=100*$E99,"×","△"),IF(OR(FI$8&lt;9/24,FI$8&gt;=17/24,FI$110="△"),"△","〇")))</f>
        <v>×</v>
      </c>
      <c r="FJ99" s="29" t="str">
        <f ca="1">IF(OR(FJ$9="×",FJ$110="×"),"×",IF(SUMIFS(OFFSET(データ_研究棟施設!$M$5:$M$1048576,0,ROUND(FJ$8*24,1)),データ_研究棟施設!$J$5:$J$1048576,OFFSET($G$9,ROW()-ROW($N$9),FJ$6-$D$4))&gt;=50,IF(SUMIFS(OFFSET(データ_研究棟施設!$M$5:$M$1048576,0,ROUND(FJ$8*24,1)),データ_研究棟施設!$J$5:$J$1048576,OFFSET($G$9,ROW()-ROW($N$9),FJ$6-$D$4))&gt;=100*$E99,"×","△"),IF(OR(FJ$8&lt;9/24,FJ$8&gt;=17/24,FJ$110="△"),"△","〇")))</f>
        <v>×</v>
      </c>
      <c r="FK99" s="28" t="str">
        <f ca="1">IF(OR(FK$9="×",FK$110="×"),"×",IF(SUMIFS(OFFSET(データ_研究棟施設!$M$5:$M$1048576,0,ROUND(FK$8*24,1)),データ_研究棟施設!$J$5:$J$1048576,OFFSET($G$9,ROW()-ROW($N$9),FK$6-$D$4))&gt;=50,IF(SUMIFS(OFFSET(データ_研究棟施設!$M$5:$M$1048576,0,ROUND(FK$8*24,1)),データ_研究棟施設!$J$5:$J$1048576,OFFSET($G$9,ROW()-ROW($N$9),FK$6-$D$4))&gt;=100*$E99,"×","△"),IF(OR(FK$8&lt;9/24,FK$8&gt;=17/24,FK$110="△"),"△","〇")))</f>
        <v>×</v>
      </c>
      <c r="FL99" s="29" t="str">
        <f ca="1">IF(OR(FL$9="×",FL$110="×"),"×",IF(SUMIFS(OFFSET(データ_研究棟施設!$M$5:$M$1048576,0,ROUND(FL$8*24,1)),データ_研究棟施設!$J$5:$J$1048576,OFFSET($G$9,ROW()-ROW($N$9),FL$6-$D$4))&gt;=50,IF(SUMIFS(OFFSET(データ_研究棟施設!$M$5:$M$1048576,0,ROUND(FL$8*24,1)),データ_研究棟施設!$J$5:$J$1048576,OFFSET($G$9,ROW()-ROW($N$9),FL$6-$D$4))&gt;=100*$E99,"×","△"),IF(OR(FL$8&lt;9/24,FL$8&gt;=17/24,FL$110="△"),"△","〇")))</f>
        <v>×</v>
      </c>
      <c r="FM99" s="29" t="str">
        <f ca="1">IF(OR(FM$9="×",FM$110="×"),"×",IF(SUMIFS(OFFSET(データ_研究棟施設!$M$5:$M$1048576,0,ROUND(FM$8*24,1)),データ_研究棟施設!$J$5:$J$1048576,OFFSET($G$9,ROW()-ROW($N$9),FM$6-$D$4))&gt;=50,IF(SUMIFS(OFFSET(データ_研究棟施設!$M$5:$M$1048576,0,ROUND(FM$8*24,1)),データ_研究棟施設!$J$5:$J$1048576,OFFSET($G$9,ROW()-ROW($N$9),FM$6-$D$4))&gt;=100*$E99,"×","△"),IF(OR(FM$8&lt;9/24,FM$8&gt;=17/24,FM$110="△"),"△","〇")))</f>
        <v>×</v>
      </c>
      <c r="FN99" s="30" t="str">
        <f ca="1">IF(OR(FN$9="×",FN$110="×"),"×",IF(SUMIFS(OFFSET(データ_研究棟施設!$M$5:$M$1048576,0,ROUND(FN$8*24,1)),データ_研究棟施設!$J$5:$J$1048576,OFFSET($G$9,ROW()-ROW($N$9),FN$6-$D$4))&gt;=50,IF(SUMIFS(OFFSET(データ_研究棟施設!$M$5:$M$1048576,0,ROUND(FN$8*24,1)),データ_研究棟施設!$J$5:$J$1048576,OFFSET($G$9,ROW()-ROW($N$9),FN$6-$D$4))&gt;=100*$E99,"×","△"),IF(OR(FN$8&lt;9/24,FN$8&gt;=17/24,FN$110="△"),"△","〇")))</f>
        <v>×</v>
      </c>
      <c r="FO99" s="29" t="str">
        <f ca="1">IF(OR(FO$9="×",FO$110="×"),"×",IF(SUMIFS(OFFSET(データ_研究棟施設!$M$5:$M$1048576,0,ROUND(FO$8*24,1)),データ_研究棟施設!$J$5:$J$1048576,OFFSET($G$9,ROW()-ROW($N$9),FO$6-$D$4))&gt;=50,IF(SUMIFS(OFFSET(データ_研究棟施設!$M$5:$M$1048576,0,ROUND(FO$8*24,1)),データ_研究棟施設!$J$5:$J$1048576,OFFSET($G$9,ROW()-ROW($N$9),FO$6-$D$4))&gt;=100*$E99,"×","△"),IF(OR(FO$8&lt;9/24,FO$8&gt;=17/24,FO$110="△"),"△","〇")))</f>
        <v>×</v>
      </c>
      <c r="FP99" s="29" t="str">
        <f ca="1">IF(OR(FP$9="×",FP$110="×"),"×",IF(SUMIFS(OFFSET(データ_研究棟施設!$M$5:$M$1048576,0,ROUND(FP$8*24,1)),データ_研究棟施設!$J$5:$J$1048576,OFFSET($G$9,ROW()-ROW($N$9),FP$6-$D$4))&gt;=50,IF(SUMIFS(OFFSET(データ_研究棟施設!$M$5:$M$1048576,0,ROUND(FP$8*24,1)),データ_研究棟施設!$J$5:$J$1048576,OFFSET($G$9,ROW()-ROW($N$9),FP$6-$D$4))&gt;=100*$E99,"×","△"),IF(OR(FP$8&lt;9/24,FP$8&gt;=17/24,FP$110="△"),"△","〇")))</f>
        <v>×</v>
      </c>
      <c r="FQ99" s="29" t="str">
        <f ca="1">IF(OR(FQ$9="×",FQ$110="×"),"×",IF(SUMIFS(OFFSET(データ_研究棟施設!$M$5:$M$1048576,0,ROUND(FQ$8*24,1)),データ_研究棟施設!$J$5:$J$1048576,OFFSET($G$9,ROW()-ROW($N$9),FQ$6-$D$4))&gt;=50,IF(SUMIFS(OFFSET(データ_研究棟施設!$M$5:$M$1048576,0,ROUND(FQ$8*24,1)),データ_研究棟施設!$J$5:$J$1048576,OFFSET($G$9,ROW()-ROW($N$9),FQ$6-$D$4))&gt;=100*$E99,"×","△"),IF(OR(FQ$8&lt;9/24,FQ$8&gt;=17/24,FQ$110="△"),"△","〇")))</f>
        <v>×</v>
      </c>
      <c r="FR99" s="29" t="str">
        <f ca="1">IF(OR(FR$9="×",FR$110="×"),"×",IF(SUMIFS(OFFSET(データ_研究棟施設!$M$5:$M$1048576,0,ROUND(FR$8*24,1)),データ_研究棟施設!$J$5:$J$1048576,OFFSET($G$9,ROW()-ROW($N$9),FR$6-$D$4))&gt;=50,IF(SUMIFS(OFFSET(データ_研究棟施設!$M$5:$M$1048576,0,ROUND(FR$8*24,1)),データ_研究棟施設!$J$5:$J$1048576,OFFSET($G$9,ROW()-ROW($N$9),FR$6-$D$4))&gt;=100*$E99,"×","△"),IF(OR(FR$8&lt;9/24,FR$8&gt;=17/24,FR$110="△"),"△","〇")))</f>
        <v>×</v>
      </c>
      <c r="FS99" s="28" t="str">
        <f ca="1">IF(OR(FS$9="×",FS$110="×"),"×",IF(SUMIFS(OFFSET(データ_研究棟施設!$M$5:$M$1048576,0,ROUND(FS$8*24,1)),データ_研究棟施設!$J$5:$J$1048576,OFFSET($G$9,ROW()-ROW($N$9),FS$6-$D$4))&gt;=50,IF(SUMIFS(OFFSET(データ_研究棟施設!$M$5:$M$1048576,0,ROUND(FS$8*24,1)),データ_研究棟施設!$J$5:$J$1048576,OFFSET($G$9,ROW()-ROW($N$9),FS$6-$D$4))&gt;=100*$E99,"×","△"),IF(OR(FS$8&lt;9/24,FS$8&gt;=17/24,FS$110="△"),"△","〇")))</f>
        <v>×</v>
      </c>
      <c r="FT99" s="29" t="str">
        <f ca="1">IF(OR(FT$9="×",FT$110="×"),"×",IF(SUMIFS(OFFSET(データ_研究棟施設!$M$5:$M$1048576,0,ROUND(FT$8*24,1)),データ_研究棟施設!$J$5:$J$1048576,OFFSET($G$9,ROW()-ROW($N$9),FT$6-$D$4))&gt;=50,IF(SUMIFS(OFFSET(データ_研究棟施設!$M$5:$M$1048576,0,ROUND(FT$8*24,1)),データ_研究棟施設!$J$5:$J$1048576,OFFSET($G$9,ROW()-ROW($N$9),FT$6-$D$4))&gt;=100*$E99,"×","△"),IF(OR(FT$8&lt;9/24,FT$8&gt;=17/24,FT$110="△"),"△","〇")))</f>
        <v>×</v>
      </c>
      <c r="FU99" s="29" t="str">
        <f ca="1">IF(OR(FU$9="×",FU$110="×"),"×",IF(SUMIFS(OFFSET(データ_研究棟施設!$M$5:$M$1048576,0,ROUND(FU$8*24,1)),データ_研究棟施設!$J$5:$J$1048576,OFFSET($G$9,ROW()-ROW($N$9),FU$6-$D$4))&gt;=50,IF(SUMIFS(OFFSET(データ_研究棟施設!$M$5:$M$1048576,0,ROUND(FU$8*24,1)),データ_研究棟施設!$J$5:$J$1048576,OFFSET($G$9,ROW()-ROW($N$9),FU$6-$D$4))&gt;=100*$E99,"×","△"),IF(OR(FU$8&lt;9/24,FU$8&gt;=17/24,FU$110="△"),"△","〇")))</f>
        <v>×</v>
      </c>
      <c r="FV99" s="30" t="str">
        <f ca="1">IF(OR(FV$9="×",FV$110="×"),"×",IF(SUMIFS(OFFSET(データ_研究棟施設!$M$5:$M$1048576,0,ROUND(FV$8*24,1)),データ_研究棟施設!$J$5:$J$1048576,OFFSET($G$9,ROW()-ROW($N$9),FV$6-$D$4))&gt;=50,IF(SUMIFS(OFFSET(データ_研究棟施設!$M$5:$M$1048576,0,ROUND(FV$8*24,1)),データ_研究棟施設!$J$5:$J$1048576,OFFSET($G$9,ROW()-ROW($N$9),FV$6-$D$4))&gt;=100*$E99,"×","△"),IF(OR(FV$8&lt;9/24,FV$8&gt;=17/24,FV$110="△"),"△","〇")))</f>
        <v>×</v>
      </c>
      <c r="FW99" s="29" t="str">
        <f ca="1">IF(OR(FW$9="×",FW$110="×"),"×",IF(SUMIFS(OFFSET(データ_研究棟施設!$M$5:$M$1048576,0,ROUND(FW$8*24,1)),データ_研究棟施設!$J$5:$J$1048576,OFFSET($G$9,ROW()-ROW($N$9),FW$6-$D$4))&gt;=50,IF(SUMIFS(OFFSET(データ_研究棟施設!$M$5:$M$1048576,0,ROUND(FW$8*24,1)),データ_研究棟施設!$J$5:$J$1048576,OFFSET($G$9,ROW()-ROW($N$9),FW$6-$D$4))&gt;=100*$E99,"×","△"),IF(OR(FW$8&lt;9/24,FW$8&gt;=17/24,FW$110="△"),"△","〇")))</f>
        <v>×</v>
      </c>
      <c r="FX99" s="29" t="str">
        <f ca="1">IF(OR(FX$9="×",FX$110="×"),"×",IF(SUMIFS(OFFSET(データ_研究棟施設!$M$5:$M$1048576,0,ROUND(FX$8*24,1)),データ_研究棟施設!$J$5:$J$1048576,OFFSET($G$9,ROW()-ROW($N$9),FX$6-$D$4))&gt;=50,IF(SUMIFS(OFFSET(データ_研究棟施設!$M$5:$M$1048576,0,ROUND(FX$8*24,1)),データ_研究棟施設!$J$5:$J$1048576,OFFSET($G$9,ROW()-ROW($N$9),FX$6-$D$4))&gt;=100*$E99,"×","△"),IF(OR(FX$8&lt;9/24,FX$8&gt;=17/24,FX$110="△"),"△","〇")))</f>
        <v>×</v>
      </c>
      <c r="FY99" s="37" t="str">
        <f ca="1">IF(OR(FY$9="×",FY$110="×"),"×",IF(SUMIFS(OFFSET(データ_研究棟施設!$M$5:$M$1048576,0,ROUND(FY$8*24,1)),データ_研究棟施設!$J$5:$J$1048576,OFFSET($G$9,ROW()-ROW($N$9),FY$6-$D$4))&gt;=50,IF(SUMIFS(OFFSET(データ_研究棟施設!$M$5:$M$1048576,0,ROUND(FY$8*24,1)),データ_研究棟施設!$J$5:$J$1048576,OFFSET($G$9,ROW()-ROW($N$9),FY$6-$D$4))&gt;=100*$E99,"×","△"),IF(OR(FY$8&lt;9/24,FY$8&gt;=17/24,FY$110="△"),"△","〇")))</f>
        <v>×</v>
      </c>
    </row>
    <row r="100" spans="1:181">
      <c r="A100" s="17"/>
      <c r="B100" s="81" t="s">
        <v>302</v>
      </c>
      <c r="C100" s="82"/>
      <c r="D100" s="11" t="s">
        <v>264</v>
      </c>
      <c r="E100" s="10" t="str">
        <f>INDEX(施設情報!$D$1:$D$1000,MATCH(D100,施設情報!$C$1:$C$1000,0))</f>
        <v>1</v>
      </c>
      <c r="F100" s="11" t="s">
        <v>275</v>
      </c>
      <c r="G100" s="8" t="str">
        <f t="shared" si="29"/>
        <v>118-46391</v>
      </c>
      <c r="H100" s="10" t="str">
        <f t="shared" si="30"/>
        <v>118-46392</v>
      </c>
      <c r="I100" s="10" t="str">
        <f t="shared" si="31"/>
        <v>118-46393</v>
      </c>
      <c r="J100" s="10" t="str">
        <f t="shared" si="32"/>
        <v>118-46394</v>
      </c>
      <c r="K100" s="10" t="str">
        <f t="shared" si="33"/>
        <v>118-46395</v>
      </c>
      <c r="L100" s="10" t="str">
        <f t="shared" si="34"/>
        <v>118-46396</v>
      </c>
      <c r="M100" s="10" t="str">
        <f t="shared" si="35"/>
        <v>118-46397</v>
      </c>
      <c r="N100" s="36" t="str">
        <f ca="1">IF(OR(N$9="×",N$110="×"),"×",IF(SUMIFS(OFFSET(データ_研究棟施設!$M$5:$M$1048576,0,ROUND(N$8*24,1)),データ_研究棟施設!$J$5:$J$1048576,OFFSET($G$9,ROW()-ROW($N$9),N$6-$D$4))&gt;=50,IF(SUMIFS(OFFSET(データ_研究棟施設!$M$5:$M$1048576,0,ROUND(N$8*24,1)),データ_研究棟施設!$J$5:$J$1048576,OFFSET($G$9,ROW()-ROW($N$9),N$6-$D$4))&gt;=100*$E100,"×","△"),IF(OR(N$8&lt;9/24,N$8&gt;=17/24,N$110="△"),"△","〇")))</f>
        <v>△</v>
      </c>
      <c r="O100" s="29" t="str">
        <f ca="1">IF(OR(O$9="×",O$110="×"),"×",IF(SUMIFS(OFFSET(データ_研究棟施設!$M$5:$M$1048576,0,ROUND(O$8*24,1)),データ_研究棟施設!$J$5:$J$1048576,OFFSET($G$9,ROW()-ROW($N$9),O$6-$D$4))&gt;=50,IF(SUMIFS(OFFSET(データ_研究棟施設!$M$5:$M$1048576,0,ROUND(O$8*24,1)),データ_研究棟施設!$J$5:$J$1048576,OFFSET($G$9,ROW()-ROW($N$9),O$6-$D$4))&gt;=100*$E100,"×","△"),IF(OR(O$8&lt;9/24,O$8&gt;=17/24,O$110="△"),"△","〇")))</f>
        <v>△</v>
      </c>
      <c r="P100" s="29" t="str">
        <f ca="1">IF(OR(P$9="×",P$110="×"),"×",IF(SUMIFS(OFFSET(データ_研究棟施設!$M$5:$M$1048576,0,ROUND(P$8*24,1)),データ_研究棟施設!$J$5:$J$1048576,OFFSET($G$9,ROW()-ROW($N$9),P$6-$D$4))&gt;=50,IF(SUMIFS(OFFSET(データ_研究棟施設!$M$5:$M$1048576,0,ROUND(P$8*24,1)),データ_研究棟施設!$J$5:$J$1048576,OFFSET($G$9,ROW()-ROW($N$9),P$6-$D$4))&gt;=100*$E100,"×","△"),IF(OR(P$8&lt;9/24,P$8&gt;=17/24,P$110="△"),"△","〇")))</f>
        <v>△</v>
      </c>
      <c r="Q100" s="29" t="str">
        <f ca="1">IF(OR(Q$9="×",Q$110="×"),"×",IF(SUMIFS(OFFSET(データ_研究棟施設!$M$5:$M$1048576,0,ROUND(Q$8*24,1)),データ_研究棟施設!$J$5:$J$1048576,OFFSET($G$9,ROW()-ROW($N$9),Q$6-$D$4))&gt;=50,IF(SUMIFS(OFFSET(データ_研究棟施設!$M$5:$M$1048576,0,ROUND(Q$8*24,1)),データ_研究棟施設!$J$5:$J$1048576,OFFSET($G$9,ROW()-ROW($N$9),Q$6-$D$4))&gt;=100*$E100,"×","△"),IF(OR(Q$8&lt;9/24,Q$8&gt;=17/24,Q$110="△"),"△","〇")))</f>
        <v>△</v>
      </c>
      <c r="R100" s="29" t="str">
        <f ca="1">IF(OR(R$9="×",R$110="×"),"×",IF(SUMIFS(OFFSET(データ_研究棟施設!$M$5:$M$1048576,0,ROUND(R$8*24,1)),データ_研究棟施設!$J$5:$J$1048576,OFFSET($G$9,ROW()-ROW($N$9),R$6-$D$4))&gt;=50,IF(SUMIFS(OFFSET(データ_研究棟施設!$M$5:$M$1048576,0,ROUND(R$8*24,1)),データ_研究棟施設!$J$5:$J$1048576,OFFSET($G$9,ROW()-ROW($N$9),R$6-$D$4))&gt;=100*$E100,"×","△"),IF(OR(R$8&lt;9/24,R$8&gt;=17/24,R$110="△"),"△","〇")))</f>
        <v>△</v>
      </c>
      <c r="S100" s="29" t="str">
        <f ca="1">IF(OR(S$9="×",S$110="×"),"×",IF(SUMIFS(OFFSET(データ_研究棟施設!$M$5:$M$1048576,0,ROUND(S$8*24,1)),データ_研究棟施設!$J$5:$J$1048576,OFFSET($G$9,ROW()-ROW($N$9),S$6-$D$4))&gt;=50,IF(SUMIFS(OFFSET(データ_研究棟施設!$M$5:$M$1048576,0,ROUND(S$8*24,1)),データ_研究棟施設!$J$5:$J$1048576,OFFSET($G$9,ROW()-ROW($N$9),S$6-$D$4))&gt;=100*$E100,"×","△"),IF(OR(S$8&lt;9/24,S$8&gt;=17/24,S$110="△"),"△","〇")))</f>
        <v>△</v>
      </c>
      <c r="T100" s="29" t="str">
        <f ca="1">IF(OR(T$9="×",T$110="×"),"×",IF(SUMIFS(OFFSET(データ_研究棟施設!$M$5:$M$1048576,0,ROUND(T$8*24,1)),データ_研究棟施設!$J$5:$J$1048576,OFFSET($G$9,ROW()-ROW($N$9),T$6-$D$4))&gt;=50,IF(SUMIFS(OFFSET(データ_研究棟施設!$M$5:$M$1048576,0,ROUND(T$8*24,1)),データ_研究棟施設!$J$5:$J$1048576,OFFSET($G$9,ROW()-ROW($N$9),T$6-$D$4))&gt;=100*$E100,"×","△"),IF(OR(T$8&lt;9/24,T$8&gt;=17/24,T$110="△"),"△","〇")))</f>
        <v>△</v>
      </c>
      <c r="U100" s="29" t="str">
        <f ca="1">IF(OR(U$9="×",U$110="×"),"×",IF(SUMIFS(OFFSET(データ_研究棟施設!$M$5:$M$1048576,0,ROUND(U$8*24,1)),データ_研究棟施設!$J$5:$J$1048576,OFFSET($G$9,ROW()-ROW($N$9),U$6-$D$4))&gt;=50,IF(SUMIFS(OFFSET(データ_研究棟施設!$M$5:$M$1048576,0,ROUND(U$8*24,1)),データ_研究棟施設!$J$5:$J$1048576,OFFSET($G$9,ROW()-ROW($N$9),U$6-$D$4))&gt;=100*$E100,"×","△"),IF(OR(U$8&lt;9/24,U$8&gt;=17/24,U$110="△"),"△","〇")))</f>
        <v>×</v>
      </c>
      <c r="V100" s="29" t="str">
        <f ca="1">IF(OR(V$9="×",V$110="×"),"×",IF(SUMIFS(OFFSET(データ_研究棟施設!$M$5:$M$1048576,0,ROUND(V$8*24,1)),データ_研究棟施設!$J$5:$J$1048576,OFFSET($G$9,ROW()-ROW($N$9),V$6-$D$4))&gt;=50,IF(SUMIFS(OFFSET(データ_研究棟施設!$M$5:$M$1048576,0,ROUND(V$8*24,1)),データ_研究棟施設!$J$5:$J$1048576,OFFSET($G$9,ROW()-ROW($N$9),V$6-$D$4))&gt;=100*$E100,"×","△"),IF(OR(V$8&lt;9/24,V$8&gt;=17/24,V$110="△"),"△","〇")))</f>
        <v>×</v>
      </c>
      <c r="W100" s="28" t="str">
        <f ca="1">IF(OR(W$9="×",W$110="×"),"×",IF(SUMIFS(OFFSET(データ_研究棟施設!$M$5:$M$1048576,0,ROUND(W$8*24,1)),データ_研究棟施設!$J$5:$J$1048576,OFFSET($G$9,ROW()-ROW($N$9),W$6-$D$4))&gt;=50,IF(SUMIFS(OFFSET(データ_研究棟施設!$M$5:$M$1048576,0,ROUND(W$8*24,1)),データ_研究棟施設!$J$5:$J$1048576,OFFSET($G$9,ROW()-ROW($N$9),W$6-$D$4))&gt;=100*$E100,"×","△"),IF(OR(W$8&lt;9/24,W$8&gt;=17/24,W$110="△"),"△","〇")))</f>
        <v>×</v>
      </c>
      <c r="X100" s="29" t="str">
        <f ca="1">IF(OR(X$9="×",X$110="×"),"×",IF(SUMIFS(OFFSET(データ_研究棟施設!$M$5:$M$1048576,0,ROUND(X$8*24,1)),データ_研究棟施設!$J$5:$J$1048576,OFFSET($G$9,ROW()-ROW($N$9),X$6-$D$4))&gt;=50,IF(SUMIFS(OFFSET(データ_研究棟施設!$M$5:$M$1048576,0,ROUND(X$8*24,1)),データ_研究棟施設!$J$5:$J$1048576,OFFSET($G$9,ROW()-ROW($N$9),X$6-$D$4))&gt;=100*$E100,"×","△"),IF(OR(X$8&lt;9/24,X$8&gt;=17/24,X$110="△"),"△","〇")))</f>
        <v>×</v>
      </c>
      <c r="Y100" s="29" t="str">
        <f ca="1">IF(OR(Y$9="×",Y$110="×"),"×",IF(SUMIFS(OFFSET(データ_研究棟施設!$M$5:$M$1048576,0,ROUND(Y$8*24,1)),データ_研究棟施設!$J$5:$J$1048576,OFFSET($G$9,ROW()-ROW($N$9),Y$6-$D$4))&gt;=50,IF(SUMIFS(OFFSET(データ_研究棟施設!$M$5:$M$1048576,0,ROUND(Y$8*24,1)),データ_研究棟施設!$J$5:$J$1048576,OFFSET($G$9,ROW()-ROW($N$9),Y$6-$D$4))&gt;=100*$E100,"×","△"),IF(OR(Y$8&lt;9/24,Y$8&gt;=17/24,Y$110="△"),"△","〇")))</f>
        <v>×</v>
      </c>
      <c r="Z100" s="30" t="str">
        <f ca="1">IF(OR(Z$9="×",Z$110="×"),"×",IF(SUMIFS(OFFSET(データ_研究棟施設!$M$5:$M$1048576,0,ROUND(Z$8*24,1)),データ_研究棟施設!$J$5:$J$1048576,OFFSET($G$9,ROW()-ROW($N$9),Z$6-$D$4))&gt;=50,IF(SUMIFS(OFFSET(データ_研究棟施設!$M$5:$M$1048576,0,ROUND(Z$8*24,1)),データ_研究棟施設!$J$5:$J$1048576,OFFSET($G$9,ROW()-ROW($N$9),Z$6-$D$4))&gt;=100*$E100,"×","△"),IF(OR(Z$8&lt;9/24,Z$8&gt;=17/24,Z$110="△"),"△","〇")))</f>
        <v>×</v>
      </c>
      <c r="AA100" s="29" t="str">
        <f ca="1">IF(OR(AA$9="×",AA$110="×"),"×",IF(SUMIFS(OFFSET(データ_研究棟施設!$M$5:$M$1048576,0,ROUND(AA$8*24,1)),データ_研究棟施設!$J$5:$J$1048576,OFFSET($G$9,ROW()-ROW($N$9),AA$6-$D$4))&gt;=50,IF(SUMIFS(OFFSET(データ_研究棟施設!$M$5:$M$1048576,0,ROUND(AA$8*24,1)),データ_研究棟施設!$J$5:$J$1048576,OFFSET($G$9,ROW()-ROW($N$9),AA$6-$D$4))&gt;=100*$E100,"×","△"),IF(OR(AA$8&lt;9/24,AA$8&gt;=17/24,AA$110="△"),"△","〇")))</f>
        <v>×</v>
      </c>
      <c r="AB100" s="29" t="str">
        <f ca="1">IF(OR(AB$9="×",AB$110="×"),"×",IF(SUMIFS(OFFSET(データ_研究棟施設!$M$5:$M$1048576,0,ROUND(AB$8*24,1)),データ_研究棟施設!$J$5:$J$1048576,OFFSET($G$9,ROW()-ROW($N$9),AB$6-$D$4))&gt;=50,IF(SUMIFS(OFFSET(データ_研究棟施設!$M$5:$M$1048576,0,ROUND(AB$8*24,1)),データ_研究棟施設!$J$5:$J$1048576,OFFSET($G$9,ROW()-ROW($N$9),AB$6-$D$4))&gt;=100*$E100,"×","△"),IF(OR(AB$8&lt;9/24,AB$8&gt;=17/24,AB$110="△"),"△","〇")))</f>
        <v>×</v>
      </c>
      <c r="AC100" s="29" t="str">
        <f ca="1">IF(OR(AC$9="×",AC$110="×"),"×",IF(SUMIFS(OFFSET(データ_研究棟施設!$M$5:$M$1048576,0,ROUND(AC$8*24,1)),データ_研究棟施設!$J$5:$J$1048576,OFFSET($G$9,ROW()-ROW($N$9),AC$6-$D$4))&gt;=50,IF(SUMIFS(OFFSET(データ_研究棟施設!$M$5:$M$1048576,0,ROUND(AC$8*24,1)),データ_研究棟施設!$J$5:$J$1048576,OFFSET($G$9,ROW()-ROW($N$9),AC$6-$D$4))&gt;=100*$E100,"×","△"),IF(OR(AC$8&lt;9/24,AC$8&gt;=17/24,AC$110="△"),"△","〇")))</f>
        <v>×</v>
      </c>
      <c r="AD100" s="29" t="str">
        <f ca="1">IF(OR(AD$9="×",AD$110="×"),"×",IF(SUMIFS(OFFSET(データ_研究棟施設!$M$5:$M$1048576,0,ROUND(AD$8*24,1)),データ_研究棟施設!$J$5:$J$1048576,OFFSET($G$9,ROW()-ROW($N$9),AD$6-$D$4))&gt;=50,IF(SUMIFS(OFFSET(データ_研究棟施設!$M$5:$M$1048576,0,ROUND(AD$8*24,1)),データ_研究棟施設!$J$5:$J$1048576,OFFSET($G$9,ROW()-ROW($N$9),AD$6-$D$4))&gt;=100*$E100,"×","△"),IF(OR(AD$8&lt;9/24,AD$8&gt;=17/24,AD$110="△"),"△","〇")))</f>
        <v>×</v>
      </c>
      <c r="AE100" s="28" t="str">
        <f ca="1">IF(OR(AE$9="×",AE$110="×"),"×",IF(SUMIFS(OFFSET(データ_研究棟施設!$M$5:$M$1048576,0,ROUND(AE$8*24,1)),データ_研究棟施設!$J$5:$J$1048576,OFFSET($G$9,ROW()-ROW($N$9),AE$6-$D$4))&gt;=50,IF(SUMIFS(OFFSET(データ_研究棟施設!$M$5:$M$1048576,0,ROUND(AE$8*24,1)),データ_研究棟施設!$J$5:$J$1048576,OFFSET($G$9,ROW()-ROW($N$9),AE$6-$D$4))&gt;=100*$E100,"×","△"),IF(OR(AE$8&lt;9/24,AE$8&gt;=17/24,AE$110="△"),"△","〇")))</f>
        <v>×</v>
      </c>
      <c r="AF100" s="29" t="str">
        <f ca="1">IF(OR(AF$9="×",AF$110="×"),"×",IF(SUMIFS(OFFSET(データ_研究棟施設!$M$5:$M$1048576,0,ROUND(AF$8*24,1)),データ_研究棟施設!$J$5:$J$1048576,OFFSET($G$9,ROW()-ROW($N$9),AF$6-$D$4))&gt;=50,IF(SUMIFS(OFFSET(データ_研究棟施設!$M$5:$M$1048576,0,ROUND(AF$8*24,1)),データ_研究棟施設!$J$5:$J$1048576,OFFSET($G$9,ROW()-ROW($N$9),AF$6-$D$4))&gt;=100*$E100,"×","△"),IF(OR(AF$8&lt;9/24,AF$8&gt;=17/24,AF$110="△"),"△","〇")))</f>
        <v>×</v>
      </c>
      <c r="AG100" s="29" t="str">
        <f ca="1">IF(OR(AG$9="×",AG$110="×"),"×",IF(SUMIFS(OFFSET(データ_研究棟施設!$M$5:$M$1048576,0,ROUND(AG$8*24,1)),データ_研究棟施設!$J$5:$J$1048576,OFFSET($G$9,ROW()-ROW($N$9),AG$6-$D$4))&gt;=50,IF(SUMIFS(OFFSET(データ_研究棟施設!$M$5:$M$1048576,0,ROUND(AG$8*24,1)),データ_研究棟施設!$J$5:$J$1048576,OFFSET($G$9,ROW()-ROW($N$9),AG$6-$D$4))&gt;=100*$E100,"×","△"),IF(OR(AG$8&lt;9/24,AG$8&gt;=17/24,AG$110="△"),"△","〇")))</f>
        <v>×</v>
      </c>
      <c r="AH100" s="30" t="str">
        <f ca="1">IF(OR(AH$9="×",AH$110="×"),"×",IF(SUMIFS(OFFSET(データ_研究棟施設!$M$5:$M$1048576,0,ROUND(AH$8*24,1)),データ_研究棟施設!$J$5:$J$1048576,OFFSET($G$9,ROW()-ROW($N$9),AH$6-$D$4))&gt;=50,IF(SUMIFS(OFFSET(データ_研究棟施設!$M$5:$M$1048576,0,ROUND(AH$8*24,1)),データ_研究棟施設!$J$5:$J$1048576,OFFSET($G$9,ROW()-ROW($N$9),AH$6-$D$4))&gt;=100*$E100,"×","△"),IF(OR(AH$8&lt;9/24,AH$8&gt;=17/24,AH$110="△"),"△","〇")))</f>
        <v>×</v>
      </c>
      <c r="AI100" s="29" t="str">
        <f ca="1">IF(OR(AI$9="×",AI$110="×"),"×",IF(SUMIFS(OFFSET(データ_研究棟施設!$M$5:$M$1048576,0,ROUND(AI$8*24,1)),データ_研究棟施設!$J$5:$J$1048576,OFFSET($G$9,ROW()-ROW($N$9),AI$6-$D$4))&gt;=50,IF(SUMIFS(OFFSET(データ_研究棟施設!$M$5:$M$1048576,0,ROUND(AI$8*24,1)),データ_研究棟施設!$J$5:$J$1048576,OFFSET($G$9,ROW()-ROW($N$9),AI$6-$D$4))&gt;=100*$E100,"×","△"),IF(OR(AI$8&lt;9/24,AI$8&gt;=17/24,AI$110="△"),"△","〇")))</f>
        <v>△</v>
      </c>
      <c r="AJ100" s="29" t="str">
        <f ca="1">IF(OR(AJ$9="×",AJ$110="×"),"×",IF(SUMIFS(OFFSET(データ_研究棟施設!$M$5:$M$1048576,0,ROUND(AJ$8*24,1)),データ_研究棟施設!$J$5:$J$1048576,OFFSET($G$9,ROW()-ROW($N$9),AJ$6-$D$4))&gt;=50,IF(SUMIFS(OFFSET(データ_研究棟施設!$M$5:$M$1048576,0,ROUND(AJ$8*24,1)),データ_研究棟施設!$J$5:$J$1048576,OFFSET($G$9,ROW()-ROW($N$9),AJ$6-$D$4))&gt;=100*$E100,"×","△"),IF(OR(AJ$8&lt;9/24,AJ$8&gt;=17/24,AJ$110="△"),"△","〇")))</f>
        <v>△</v>
      </c>
      <c r="AK100" s="37" t="str">
        <f ca="1">IF(OR(AK$9="×",AK$110="×"),"×",IF(SUMIFS(OFFSET(データ_研究棟施設!$M$5:$M$1048576,0,ROUND(AK$8*24,1)),データ_研究棟施設!$J$5:$J$1048576,OFFSET($G$9,ROW()-ROW($N$9),AK$6-$D$4))&gt;=50,IF(SUMIFS(OFFSET(データ_研究棟施設!$M$5:$M$1048576,0,ROUND(AK$8*24,1)),データ_研究棟施設!$J$5:$J$1048576,OFFSET($G$9,ROW()-ROW($N$9),AK$6-$D$4))&gt;=100*$E100,"×","△"),IF(OR(AK$8&lt;9/24,AK$8&gt;=17/24,AK$110="△"),"△","〇")))</f>
        <v>△</v>
      </c>
      <c r="AL100" s="36" t="str">
        <f ca="1">IF(OR(AL$9="×",AL$110="×"),"×",IF(SUMIFS(OFFSET(データ_研究棟施設!$M$5:$M$1048576,0,ROUND(AL$8*24,1)),データ_研究棟施設!$J$5:$J$1048576,OFFSET($G$9,ROW()-ROW($N$9),AL$6-$D$4))&gt;=50,IF(SUMIFS(OFFSET(データ_研究棟施設!$M$5:$M$1048576,0,ROUND(AL$8*24,1)),データ_研究棟施設!$J$5:$J$1048576,OFFSET($G$9,ROW()-ROW($N$9),AL$6-$D$4))&gt;=100*$E100,"×","△"),IF(OR(AL$8&lt;9/24,AL$8&gt;=17/24,AL$110="△"),"△","〇")))</f>
        <v>△</v>
      </c>
      <c r="AM100" s="29" t="str">
        <f ca="1">IF(OR(AM$9="×",AM$110="×"),"×",IF(SUMIFS(OFFSET(データ_研究棟施設!$M$5:$M$1048576,0,ROUND(AM$8*24,1)),データ_研究棟施設!$J$5:$J$1048576,OFFSET($G$9,ROW()-ROW($N$9),AM$6-$D$4))&gt;=50,IF(SUMIFS(OFFSET(データ_研究棟施設!$M$5:$M$1048576,0,ROUND(AM$8*24,1)),データ_研究棟施設!$J$5:$J$1048576,OFFSET($G$9,ROW()-ROW($N$9),AM$6-$D$4))&gt;=100*$E100,"×","△"),IF(OR(AM$8&lt;9/24,AM$8&gt;=17/24,AM$110="△"),"△","〇")))</f>
        <v>△</v>
      </c>
      <c r="AN100" s="29" t="str">
        <f ca="1">IF(OR(AN$9="×",AN$110="×"),"×",IF(SUMIFS(OFFSET(データ_研究棟施設!$M$5:$M$1048576,0,ROUND(AN$8*24,1)),データ_研究棟施設!$J$5:$J$1048576,OFFSET($G$9,ROW()-ROW($N$9),AN$6-$D$4))&gt;=50,IF(SUMIFS(OFFSET(データ_研究棟施設!$M$5:$M$1048576,0,ROUND(AN$8*24,1)),データ_研究棟施設!$J$5:$J$1048576,OFFSET($G$9,ROW()-ROW($N$9),AN$6-$D$4))&gt;=100*$E100,"×","△"),IF(OR(AN$8&lt;9/24,AN$8&gt;=17/24,AN$110="△"),"△","〇")))</f>
        <v>△</v>
      </c>
      <c r="AO100" s="29" t="str">
        <f ca="1">IF(OR(AO$9="×",AO$110="×"),"×",IF(SUMIFS(OFFSET(データ_研究棟施設!$M$5:$M$1048576,0,ROUND(AO$8*24,1)),データ_研究棟施設!$J$5:$J$1048576,OFFSET($G$9,ROW()-ROW($N$9),AO$6-$D$4))&gt;=50,IF(SUMIFS(OFFSET(データ_研究棟施設!$M$5:$M$1048576,0,ROUND(AO$8*24,1)),データ_研究棟施設!$J$5:$J$1048576,OFFSET($G$9,ROW()-ROW($N$9),AO$6-$D$4))&gt;=100*$E100,"×","△"),IF(OR(AO$8&lt;9/24,AO$8&gt;=17/24,AO$110="△"),"△","〇")))</f>
        <v>△</v>
      </c>
      <c r="AP100" s="29" t="str">
        <f ca="1">IF(OR(AP$9="×",AP$110="×"),"×",IF(SUMIFS(OFFSET(データ_研究棟施設!$M$5:$M$1048576,0,ROUND(AP$8*24,1)),データ_研究棟施設!$J$5:$J$1048576,OFFSET($G$9,ROW()-ROW($N$9),AP$6-$D$4))&gt;=50,IF(SUMIFS(OFFSET(データ_研究棟施設!$M$5:$M$1048576,0,ROUND(AP$8*24,1)),データ_研究棟施設!$J$5:$J$1048576,OFFSET($G$9,ROW()-ROW($N$9),AP$6-$D$4))&gt;=100*$E100,"×","△"),IF(OR(AP$8&lt;9/24,AP$8&gt;=17/24,AP$110="△"),"△","〇")))</f>
        <v>△</v>
      </c>
      <c r="AQ100" s="29" t="str">
        <f ca="1">IF(OR(AQ$9="×",AQ$110="×"),"×",IF(SUMIFS(OFFSET(データ_研究棟施設!$M$5:$M$1048576,0,ROUND(AQ$8*24,1)),データ_研究棟施設!$J$5:$J$1048576,OFFSET($G$9,ROW()-ROW($N$9),AQ$6-$D$4))&gt;=50,IF(SUMIFS(OFFSET(データ_研究棟施設!$M$5:$M$1048576,0,ROUND(AQ$8*24,1)),データ_研究棟施設!$J$5:$J$1048576,OFFSET($G$9,ROW()-ROW($N$9),AQ$6-$D$4))&gt;=100*$E100,"×","△"),IF(OR(AQ$8&lt;9/24,AQ$8&gt;=17/24,AQ$110="△"),"△","〇")))</f>
        <v>△</v>
      </c>
      <c r="AR100" s="29" t="str">
        <f ca="1">IF(OR(AR$9="×",AR$110="×"),"×",IF(SUMIFS(OFFSET(データ_研究棟施設!$M$5:$M$1048576,0,ROUND(AR$8*24,1)),データ_研究棟施設!$J$5:$J$1048576,OFFSET($G$9,ROW()-ROW($N$9),AR$6-$D$4))&gt;=50,IF(SUMIFS(OFFSET(データ_研究棟施設!$M$5:$M$1048576,0,ROUND(AR$8*24,1)),データ_研究棟施設!$J$5:$J$1048576,OFFSET($G$9,ROW()-ROW($N$9),AR$6-$D$4))&gt;=100*$E100,"×","△"),IF(OR(AR$8&lt;9/24,AR$8&gt;=17/24,AR$110="△"),"△","〇")))</f>
        <v>△</v>
      </c>
      <c r="AS100" s="29" t="str">
        <f ca="1">IF(OR(AS$9="×",AS$110="×"),"×",IF(SUMIFS(OFFSET(データ_研究棟施設!$M$5:$M$1048576,0,ROUND(AS$8*24,1)),データ_研究棟施設!$J$5:$J$1048576,OFFSET($G$9,ROW()-ROW($N$9),AS$6-$D$4))&gt;=50,IF(SUMIFS(OFFSET(データ_研究棟施設!$M$5:$M$1048576,0,ROUND(AS$8*24,1)),データ_研究棟施設!$J$5:$J$1048576,OFFSET($G$9,ROW()-ROW($N$9),AS$6-$D$4))&gt;=100*$E100,"×","△"),IF(OR(AS$8&lt;9/24,AS$8&gt;=17/24,AS$110="△"),"△","〇")))</f>
        <v>×</v>
      </c>
      <c r="AT100" s="29" t="str">
        <f ca="1">IF(OR(AT$9="×",AT$110="×"),"×",IF(SUMIFS(OFFSET(データ_研究棟施設!$M$5:$M$1048576,0,ROUND(AT$8*24,1)),データ_研究棟施設!$J$5:$J$1048576,OFFSET($G$9,ROW()-ROW($N$9),AT$6-$D$4))&gt;=50,IF(SUMIFS(OFFSET(データ_研究棟施設!$M$5:$M$1048576,0,ROUND(AT$8*24,1)),データ_研究棟施設!$J$5:$J$1048576,OFFSET($G$9,ROW()-ROW($N$9),AT$6-$D$4))&gt;=100*$E100,"×","△"),IF(OR(AT$8&lt;9/24,AT$8&gt;=17/24,AT$110="△"),"△","〇")))</f>
        <v>×</v>
      </c>
      <c r="AU100" s="28" t="str">
        <f ca="1">IF(OR(AU$9="×",AU$110="×"),"×",IF(SUMIFS(OFFSET(データ_研究棟施設!$M$5:$M$1048576,0,ROUND(AU$8*24,1)),データ_研究棟施設!$J$5:$J$1048576,OFFSET($G$9,ROW()-ROW($N$9),AU$6-$D$4))&gt;=50,IF(SUMIFS(OFFSET(データ_研究棟施設!$M$5:$M$1048576,0,ROUND(AU$8*24,1)),データ_研究棟施設!$J$5:$J$1048576,OFFSET($G$9,ROW()-ROW($N$9),AU$6-$D$4))&gt;=100*$E100,"×","△"),IF(OR(AU$8&lt;9/24,AU$8&gt;=17/24,AU$110="△"),"△","〇")))</f>
        <v>×</v>
      </c>
      <c r="AV100" s="29" t="str">
        <f ca="1">IF(OR(AV$9="×",AV$110="×"),"×",IF(SUMIFS(OFFSET(データ_研究棟施設!$M$5:$M$1048576,0,ROUND(AV$8*24,1)),データ_研究棟施設!$J$5:$J$1048576,OFFSET($G$9,ROW()-ROW($N$9),AV$6-$D$4))&gt;=50,IF(SUMIFS(OFFSET(データ_研究棟施設!$M$5:$M$1048576,0,ROUND(AV$8*24,1)),データ_研究棟施設!$J$5:$J$1048576,OFFSET($G$9,ROW()-ROW($N$9),AV$6-$D$4))&gt;=100*$E100,"×","△"),IF(OR(AV$8&lt;9/24,AV$8&gt;=17/24,AV$110="△"),"△","〇")))</f>
        <v>×</v>
      </c>
      <c r="AW100" s="29" t="str">
        <f ca="1">IF(OR(AW$9="×",AW$110="×"),"×",IF(SUMIFS(OFFSET(データ_研究棟施設!$M$5:$M$1048576,0,ROUND(AW$8*24,1)),データ_研究棟施設!$J$5:$J$1048576,OFFSET($G$9,ROW()-ROW($N$9),AW$6-$D$4))&gt;=50,IF(SUMIFS(OFFSET(データ_研究棟施設!$M$5:$M$1048576,0,ROUND(AW$8*24,1)),データ_研究棟施設!$J$5:$J$1048576,OFFSET($G$9,ROW()-ROW($N$9),AW$6-$D$4))&gt;=100*$E100,"×","△"),IF(OR(AW$8&lt;9/24,AW$8&gt;=17/24,AW$110="△"),"△","〇")))</f>
        <v>×</v>
      </c>
      <c r="AX100" s="30" t="str">
        <f ca="1">IF(OR(AX$9="×",AX$110="×"),"×",IF(SUMIFS(OFFSET(データ_研究棟施設!$M$5:$M$1048576,0,ROUND(AX$8*24,1)),データ_研究棟施設!$J$5:$J$1048576,OFFSET($G$9,ROW()-ROW($N$9),AX$6-$D$4))&gt;=50,IF(SUMIFS(OFFSET(データ_研究棟施設!$M$5:$M$1048576,0,ROUND(AX$8*24,1)),データ_研究棟施設!$J$5:$J$1048576,OFFSET($G$9,ROW()-ROW($N$9),AX$6-$D$4))&gt;=100*$E100,"×","△"),IF(OR(AX$8&lt;9/24,AX$8&gt;=17/24,AX$110="△"),"△","〇")))</f>
        <v>×</v>
      </c>
      <c r="AY100" s="29" t="str">
        <f ca="1">IF(OR(AY$9="×",AY$110="×"),"×",IF(SUMIFS(OFFSET(データ_研究棟施設!$M$5:$M$1048576,0,ROUND(AY$8*24,1)),データ_研究棟施設!$J$5:$J$1048576,OFFSET($G$9,ROW()-ROW($N$9),AY$6-$D$4))&gt;=50,IF(SUMIFS(OFFSET(データ_研究棟施設!$M$5:$M$1048576,0,ROUND(AY$8*24,1)),データ_研究棟施設!$J$5:$J$1048576,OFFSET($G$9,ROW()-ROW($N$9),AY$6-$D$4))&gt;=100*$E100,"×","△"),IF(OR(AY$8&lt;9/24,AY$8&gt;=17/24,AY$110="△"),"△","〇")))</f>
        <v>×</v>
      </c>
      <c r="AZ100" s="29" t="str">
        <f ca="1">IF(OR(AZ$9="×",AZ$110="×"),"×",IF(SUMIFS(OFFSET(データ_研究棟施設!$M$5:$M$1048576,0,ROUND(AZ$8*24,1)),データ_研究棟施設!$J$5:$J$1048576,OFFSET($G$9,ROW()-ROW($N$9),AZ$6-$D$4))&gt;=50,IF(SUMIFS(OFFSET(データ_研究棟施設!$M$5:$M$1048576,0,ROUND(AZ$8*24,1)),データ_研究棟施設!$J$5:$J$1048576,OFFSET($G$9,ROW()-ROW($N$9),AZ$6-$D$4))&gt;=100*$E100,"×","△"),IF(OR(AZ$8&lt;9/24,AZ$8&gt;=17/24,AZ$110="△"),"△","〇")))</f>
        <v>×</v>
      </c>
      <c r="BA100" s="29" t="str">
        <f ca="1">IF(OR(BA$9="×",BA$110="×"),"×",IF(SUMIFS(OFFSET(データ_研究棟施設!$M$5:$M$1048576,0,ROUND(BA$8*24,1)),データ_研究棟施設!$J$5:$J$1048576,OFFSET($G$9,ROW()-ROW($N$9),BA$6-$D$4))&gt;=50,IF(SUMIFS(OFFSET(データ_研究棟施設!$M$5:$M$1048576,0,ROUND(BA$8*24,1)),データ_研究棟施設!$J$5:$J$1048576,OFFSET($G$9,ROW()-ROW($N$9),BA$6-$D$4))&gt;=100*$E100,"×","△"),IF(OR(BA$8&lt;9/24,BA$8&gt;=17/24,BA$110="△"),"△","〇")))</f>
        <v>×</v>
      </c>
      <c r="BB100" s="29" t="str">
        <f ca="1">IF(OR(BB$9="×",BB$110="×"),"×",IF(SUMIFS(OFFSET(データ_研究棟施設!$M$5:$M$1048576,0,ROUND(BB$8*24,1)),データ_研究棟施設!$J$5:$J$1048576,OFFSET($G$9,ROW()-ROW($N$9),BB$6-$D$4))&gt;=50,IF(SUMIFS(OFFSET(データ_研究棟施設!$M$5:$M$1048576,0,ROUND(BB$8*24,1)),データ_研究棟施設!$J$5:$J$1048576,OFFSET($G$9,ROW()-ROW($N$9),BB$6-$D$4))&gt;=100*$E100,"×","△"),IF(OR(BB$8&lt;9/24,BB$8&gt;=17/24,BB$110="△"),"△","〇")))</f>
        <v>×</v>
      </c>
      <c r="BC100" s="28" t="str">
        <f ca="1">IF(OR(BC$9="×",BC$110="×"),"×",IF(SUMIFS(OFFSET(データ_研究棟施設!$M$5:$M$1048576,0,ROUND(BC$8*24,1)),データ_研究棟施設!$J$5:$J$1048576,OFFSET($G$9,ROW()-ROW($N$9),BC$6-$D$4))&gt;=50,IF(SUMIFS(OFFSET(データ_研究棟施設!$M$5:$M$1048576,0,ROUND(BC$8*24,1)),データ_研究棟施設!$J$5:$J$1048576,OFFSET($G$9,ROW()-ROW($N$9),BC$6-$D$4))&gt;=100*$E100,"×","△"),IF(OR(BC$8&lt;9/24,BC$8&gt;=17/24,BC$110="△"),"△","〇")))</f>
        <v>×</v>
      </c>
      <c r="BD100" s="29" t="str">
        <f ca="1">IF(OR(BD$9="×",BD$110="×"),"×",IF(SUMIFS(OFFSET(データ_研究棟施設!$M$5:$M$1048576,0,ROUND(BD$8*24,1)),データ_研究棟施設!$J$5:$J$1048576,OFFSET($G$9,ROW()-ROW($N$9),BD$6-$D$4))&gt;=50,IF(SUMIFS(OFFSET(データ_研究棟施設!$M$5:$M$1048576,0,ROUND(BD$8*24,1)),データ_研究棟施設!$J$5:$J$1048576,OFFSET($G$9,ROW()-ROW($N$9),BD$6-$D$4))&gt;=100*$E100,"×","△"),IF(OR(BD$8&lt;9/24,BD$8&gt;=17/24,BD$110="△"),"△","〇")))</f>
        <v>×</v>
      </c>
      <c r="BE100" s="29" t="str">
        <f ca="1">IF(OR(BE$9="×",BE$110="×"),"×",IF(SUMIFS(OFFSET(データ_研究棟施設!$M$5:$M$1048576,0,ROUND(BE$8*24,1)),データ_研究棟施設!$J$5:$J$1048576,OFFSET($G$9,ROW()-ROW($N$9),BE$6-$D$4))&gt;=50,IF(SUMIFS(OFFSET(データ_研究棟施設!$M$5:$M$1048576,0,ROUND(BE$8*24,1)),データ_研究棟施設!$J$5:$J$1048576,OFFSET($G$9,ROW()-ROW($N$9),BE$6-$D$4))&gt;=100*$E100,"×","△"),IF(OR(BE$8&lt;9/24,BE$8&gt;=17/24,BE$110="△"),"△","〇")))</f>
        <v>×</v>
      </c>
      <c r="BF100" s="30" t="str">
        <f ca="1">IF(OR(BF$9="×",BF$110="×"),"×",IF(SUMIFS(OFFSET(データ_研究棟施設!$M$5:$M$1048576,0,ROUND(BF$8*24,1)),データ_研究棟施設!$J$5:$J$1048576,OFFSET($G$9,ROW()-ROW($N$9),BF$6-$D$4))&gt;=50,IF(SUMIFS(OFFSET(データ_研究棟施設!$M$5:$M$1048576,0,ROUND(BF$8*24,1)),データ_研究棟施設!$J$5:$J$1048576,OFFSET($G$9,ROW()-ROW($N$9),BF$6-$D$4))&gt;=100*$E100,"×","△"),IF(OR(BF$8&lt;9/24,BF$8&gt;=17/24,BF$110="△"),"△","〇")))</f>
        <v>×</v>
      </c>
      <c r="BG100" s="29" t="str">
        <f ca="1">IF(OR(BG$9="×",BG$110="×"),"×",IF(SUMIFS(OFFSET(データ_研究棟施設!$M$5:$M$1048576,0,ROUND(BG$8*24,1)),データ_研究棟施設!$J$5:$J$1048576,OFFSET($G$9,ROW()-ROW($N$9),BG$6-$D$4))&gt;=50,IF(SUMIFS(OFFSET(データ_研究棟施設!$M$5:$M$1048576,0,ROUND(BG$8*24,1)),データ_研究棟施設!$J$5:$J$1048576,OFFSET($G$9,ROW()-ROW($N$9),BG$6-$D$4))&gt;=100*$E100,"×","△"),IF(OR(BG$8&lt;9/24,BG$8&gt;=17/24,BG$110="△"),"△","〇")))</f>
        <v>△</v>
      </c>
      <c r="BH100" s="29" t="str">
        <f ca="1">IF(OR(BH$9="×",BH$110="×"),"×",IF(SUMIFS(OFFSET(データ_研究棟施設!$M$5:$M$1048576,0,ROUND(BH$8*24,1)),データ_研究棟施設!$J$5:$J$1048576,OFFSET($G$9,ROW()-ROW($N$9),BH$6-$D$4))&gt;=50,IF(SUMIFS(OFFSET(データ_研究棟施設!$M$5:$M$1048576,0,ROUND(BH$8*24,1)),データ_研究棟施設!$J$5:$J$1048576,OFFSET($G$9,ROW()-ROW($N$9),BH$6-$D$4))&gt;=100*$E100,"×","△"),IF(OR(BH$8&lt;9/24,BH$8&gt;=17/24,BH$110="△"),"△","〇")))</f>
        <v>△</v>
      </c>
      <c r="BI100" s="37" t="str">
        <f ca="1">IF(OR(BI$9="×",BI$110="×"),"×",IF(SUMIFS(OFFSET(データ_研究棟施設!$M$5:$M$1048576,0,ROUND(BI$8*24,1)),データ_研究棟施設!$J$5:$J$1048576,OFFSET($G$9,ROW()-ROW($N$9),BI$6-$D$4))&gt;=50,IF(SUMIFS(OFFSET(データ_研究棟施設!$M$5:$M$1048576,0,ROUND(BI$8*24,1)),データ_研究棟施設!$J$5:$J$1048576,OFFSET($G$9,ROW()-ROW($N$9),BI$6-$D$4))&gt;=100*$E100,"×","△"),IF(OR(BI$8&lt;9/24,BI$8&gt;=17/24,BI$110="△"),"△","〇")))</f>
        <v>△</v>
      </c>
      <c r="BJ100" s="36" t="str">
        <f ca="1">IF(OR(BJ$9="×",BJ$110="×"),"×",IF(SUMIFS(OFFSET(データ_研究棟施設!$M$5:$M$1048576,0,ROUND(BJ$8*24,1)),データ_研究棟施設!$J$5:$J$1048576,OFFSET($G$9,ROW()-ROW($N$9),BJ$6-$D$4))&gt;=50,IF(SUMIFS(OFFSET(データ_研究棟施設!$M$5:$M$1048576,0,ROUND(BJ$8*24,1)),データ_研究棟施設!$J$5:$J$1048576,OFFSET($G$9,ROW()-ROW($N$9),BJ$6-$D$4))&gt;=100*$E100,"×","△"),IF(OR(BJ$8&lt;9/24,BJ$8&gt;=17/24,BJ$110="△"),"△","〇")))</f>
        <v>△</v>
      </c>
      <c r="BK100" s="29" t="str">
        <f ca="1">IF(OR(BK$9="×",BK$110="×"),"×",IF(SUMIFS(OFFSET(データ_研究棟施設!$M$5:$M$1048576,0,ROUND(BK$8*24,1)),データ_研究棟施設!$J$5:$J$1048576,OFFSET($G$9,ROW()-ROW($N$9),BK$6-$D$4))&gt;=50,IF(SUMIFS(OFFSET(データ_研究棟施設!$M$5:$M$1048576,0,ROUND(BK$8*24,1)),データ_研究棟施設!$J$5:$J$1048576,OFFSET($G$9,ROW()-ROW($N$9),BK$6-$D$4))&gt;=100*$E100,"×","△"),IF(OR(BK$8&lt;9/24,BK$8&gt;=17/24,BK$110="△"),"△","〇")))</f>
        <v>△</v>
      </c>
      <c r="BL100" s="29" t="str">
        <f ca="1">IF(OR(BL$9="×",BL$110="×"),"×",IF(SUMIFS(OFFSET(データ_研究棟施設!$M$5:$M$1048576,0,ROUND(BL$8*24,1)),データ_研究棟施設!$J$5:$J$1048576,OFFSET($G$9,ROW()-ROW($N$9),BL$6-$D$4))&gt;=50,IF(SUMIFS(OFFSET(データ_研究棟施設!$M$5:$M$1048576,0,ROUND(BL$8*24,1)),データ_研究棟施設!$J$5:$J$1048576,OFFSET($G$9,ROW()-ROW($N$9),BL$6-$D$4))&gt;=100*$E100,"×","△"),IF(OR(BL$8&lt;9/24,BL$8&gt;=17/24,BL$110="△"),"△","〇")))</f>
        <v>△</v>
      </c>
      <c r="BM100" s="29" t="str">
        <f ca="1">IF(OR(BM$9="×",BM$110="×"),"×",IF(SUMIFS(OFFSET(データ_研究棟施設!$M$5:$M$1048576,0,ROUND(BM$8*24,1)),データ_研究棟施設!$J$5:$J$1048576,OFFSET($G$9,ROW()-ROW($N$9),BM$6-$D$4))&gt;=50,IF(SUMIFS(OFFSET(データ_研究棟施設!$M$5:$M$1048576,0,ROUND(BM$8*24,1)),データ_研究棟施設!$J$5:$J$1048576,OFFSET($G$9,ROW()-ROW($N$9),BM$6-$D$4))&gt;=100*$E100,"×","△"),IF(OR(BM$8&lt;9/24,BM$8&gt;=17/24,BM$110="△"),"△","〇")))</f>
        <v>△</v>
      </c>
      <c r="BN100" s="29" t="str">
        <f ca="1">IF(OR(BN$9="×",BN$110="×"),"×",IF(SUMIFS(OFFSET(データ_研究棟施設!$M$5:$M$1048576,0,ROUND(BN$8*24,1)),データ_研究棟施設!$J$5:$J$1048576,OFFSET($G$9,ROW()-ROW($N$9),BN$6-$D$4))&gt;=50,IF(SUMIFS(OFFSET(データ_研究棟施設!$M$5:$M$1048576,0,ROUND(BN$8*24,1)),データ_研究棟施設!$J$5:$J$1048576,OFFSET($G$9,ROW()-ROW($N$9),BN$6-$D$4))&gt;=100*$E100,"×","△"),IF(OR(BN$8&lt;9/24,BN$8&gt;=17/24,BN$110="△"),"△","〇")))</f>
        <v>△</v>
      </c>
      <c r="BO100" s="29" t="str">
        <f ca="1">IF(OR(BO$9="×",BO$110="×"),"×",IF(SUMIFS(OFFSET(データ_研究棟施設!$M$5:$M$1048576,0,ROUND(BO$8*24,1)),データ_研究棟施設!$J$5:$J$1048576,OFFSET($G$9,ROW()-ROW($N$9),BO$6-$D$4))&gt;=50,IF(SUMIFS(OFFSET(データ_研究棟施設!$M$5:$M$1048576,0,ROUND(BO$8*24,1)),データ_研究棟施設!$J$5:$J$1048576,OFFSET($G$9,ROW()-ROW($N$9),BO$6-$D$4))&gt;=100*$E100,"×","△"),IF(OR(BO$8&lt;9/24,BO$8&gt;=17/24,BO$110="△"),"△","〇")))</f>
        <v>△</v>
      </c>
      <c r="BP100" s="29" t="str">
        <f ca="1">IF(OR(BP$9="×",BP$110="×"),"×",IF(SUMIFS(OFFSET(データ_研究棟施設!$M$5:$M$1048576,0,ROUND(BP$8*24,1)),データ_研究棟施設!$J$5:$J$1048576,OFFSET($G$9,ROW()-ROW($N$9),BP$6-$D$4))&gt;=50,IF(SUMIFS(OFFSET(データ_研究棟施設!$M$5:$M$1048576,0,ROUND(BP$8*24,1)),データ_研究棟施設!$J$5:$J$1048576,OFFSET($G$9,ROW()-ROW($N$9),BP$6-$D$4))&gt;=100*$E100,"×","△"),IF(OR(BP$8&lt;9/24,BP$8&gt;=17/24,BP$110="△"),"△","〇")))</f>
        <v>△</v>
      </c>
      <c r="BQ100" s="29" t="str">
        <f ca="1">IF(OR(BQ$9="×",BQ$110="×"),"×",IF(SUMIFS(OFFSET(データ_研究棟施設!$M$5:$M$1048576,0,ROUND(BQ$8*24,1)),データ_研究棟施設!$J$5:$J$1048576,OFFSET($G$9,ROW()-ROW($N$9),BQ$6-$D$4))&gt;=50,IF(SUMIFS(OFFSET(データ_研究棟施設!$M$5:$M$1048576,0,ROUND(BQ$8*24,1)),データ_研究棟施設!$J$5:$J$1048576,OFFSET($G$9,ROW()-ROW($N$9),BQ$6-$D$4))&gt;=100*$E100,"×","△"),IF(OR(BQ$8&lt;9/24,BQ$8&gt;=17/24,BQ$110="△"),"△","〇")))</f>
        <v>×</v>
      </c>
      <c r="BR100" s="29" t="str">
        <f ca="1">IF(OR(BR$9="×",BR$110="×"),"×",IF(SUMIFS(OFFSET(データ_研究棟施設!$M$5:$M$1048576,0,ROUND(BR$8*24,1)),データ_研究棟施設!$J$5:$J$1048576,OFFSET($G$9,ROW()-ROW($N$9),BR$6-$D$4))&gt;=50,IF(SUMIFS(OFFSET(データ_研究棟施設!$M$5:$M$1048576,0,ROUND(BR$8*24,1)),データ_研究棟施設!$J$5:$J$1048576,OFFSET($G$9,ROW()-ROW($N$9),BR$6-$D$4))&gt;=100*$E100,"×","△"),IF(OR(BR$8&lt;9/24,BR$8&gt;=17/24,BR$110="△"),"△","〇")))</f>
        <v>×</v>
      </c>
      <c r="BS100" s="28" t="str">
        <f ca="1">IF(OR(BS$9="×",BS$110="×"),"×",IF(SUMIFS(OFFSET(データ_研究棟施設!$M$5:$M$1048576,0,ROUND(BS$8*24,1)),データ_研究棟施設!$J$5:$J$1048576,OFFSET($G$9,ROW()-ROW($N$9),BS$6-$D$4))&gt;=50,IF(SUMIFS(OFFSET(データ_研究棟施設!$M$5:$M$1048576,0,ROUND(BS$8*24,1)),データ_研究棟施設!$J$5:$J$1048576,OFFSET($G$9,ROW()-ROW($N$9),BS$6-$D$4))&gt;=100*$E100,"×","△"),IF(OR(BS$8&lt;9/24,BS$8&gt;=17/24,BS$110="△"),"△","〇")))</f>
        <v>×</v>
      </c>
      <c r="BT100" s="29" t="str">
        <f ca="1">IF(OR(BT$9="×",BT$110="×"),"×",IF(SUMIFS(OFFSET(データ_研究棟施設!$M$5:$M$1048576,0,ROUND(BT$8*24,1)),データ_研究棟施設!$J$5:$J$1048576,OFFSET($G$9,ROW()-ROW($N$9),BT$6-$D$4))&gt;=50,IF(SUMIFS(OFFSET(データ_研究棟施設!$M$5:$M$1048576,0,ROUND(BT$8*24,1)),データ_研究棟施設!$J$5:$J$1048576,OFFSET($G$9,ROW()-ROW($N$9),BT$6-$D$4))&gt;=100*$E100,"×","△"),IF(OR(BT$8&lt;9/24,BT$8&gt;=17/24,BT$110="△"),"△","〇")))</f>
        <v>×</v>
      </c>
      <c r="BU100" s="29" t="str">
        <f ca="1">IF(OR(BU$9="×",BU$110="×"),"×",IF(SUMIFS(OFFSET(データ_研究棟施設!$M$5:$M$1048576,0,ROUND(BU$8*24,1)),データ_研究棟施設!$J$5:$J$1048576,OFFSET($G$9,ROW()-ROW($N$9),BU$6-$D$4))&gt;=50,IF(SUMIFS(OFFSET(データ_研究棟施設!$M$5:$M$1048576,0,ROUND(BU$8*24,1)),データ_研究棟施設!$J$5:$J$1048576,OFFSET($G$9,ROW()-ROW($N$9),BU$6-$D$4))&gt;=100*$E100,"×","△"),IF(OR(BU$8&lt;9/24,BU$8&gt;=17/24,BU$110="△"),"△","〇")))</f>
        <v>×</v>
      </c>
      <c r="BV100" s="30" t="str">
        <f ca="1">IF(OR(BV$9="×",BV$110="×"),"×",IF(SUMIFS(OFFSET(データ_研究棟施設!$M$5:$M$1048576,0,ROUND(BV$8*24,1)),データ_研究棟施設!$J$5:$J$1048576,OFFSET($G$9,ROW()-ROW($N$9),BV$6-$D$4))&gt;=50,IF(SUMIFS(OFFSET(データ_研究棟施設!$M$5:$M$1048576,0,ROUND(BV$8*24,1)),データ_研究棟施設!$J$5:$J$1048576,OFFSET($G$9,ROW()-ROW($N$9),BV$6-$D$4))&gt;=100*$E100,"×","△"),IF(OR(BV$8&lt;9/24,BV$8&gt;=17/24,BV$110="△"),"△","〇")))</f>
        <v>×</v>
      </c>
      <c r="BW100" s="29" t="str">
        <f ca="1">IF(OR(BW$9="×",BW$110="×"),"×",IF(SUMIFS(OFFSET(データ_研究棟施設!$M$5:$M$1048576,0,ROUND(BW$8*24,1)),データ_研究棟施設!$J$5:$J$1048576,OFFSET($G$9,ROW()-ROW($N$9),BW$6-$D$4))&gt;=50,IF(SUMIFS(OFFSET(データ_研究棟施設!$M$5:$M$1048576,0,ROUND(BW$8*24,1)),データ_研究棟施設!$J$5:$J$1048576,OFFSET($G$9,ROW()-ROW($N$9),BW$6-$D$4))&gt;=100*$E100,"×","△"),IF(OR(BW$8&lt;9/24,BW$8&gt;=17/24,BW$110="△"),"△","〇")))</f>
        <v>×</v>
      </c>
      <c r="BX100" s="29" t="str">
        <f ca="1">IF(OR(BX$9="×",BX$110="×"),"×",IF(SUMIFS(OFFSET(データ_研究棟施設!$M$5:$M$1048576,0,ROUND(BX$8*24,1)),データ_研究棟施設!$J$5:$J$1048576,OFFSET($G$9,ROW()-ROW($N$9),BX$6-$D$4))&gt;=50,IF(SUMIFS(OFFSET(データ_研究棟施設!$M$5:$M$1048576,0,ROUND(BX$8*24,1)),データ_研究棟施設!$J$5:$J$1048576,OFFSET($G$9,ROW()-ROW($N$9),BX$6-$D$4))&gt;=100*$E100,"×","△"),IF(OR(BX$8&lt;9/24,BX$8&gt;=17/24,BX$110="△"),"△","〇")))</f>
        <v>×</v>
      </c>
      <c r="BY100" s="29" t="str">
        <f ca="1">IF(OR(BY$9="×",BY$110="×"),"×",IF(SUMIFS(OFFSET(データ_研究棟施設!$M$5:$M$1048576,0,ROUND(BY$8*24,1)),データ_研究棟施設!$J$5:$J$1048576,OFFSET($G$9,ROW()-ROW($N$9),BY$6-$D$4))&gt;=50,IF(SUMIFS(OFFSET(データ_研究棟施設!$M$5:$M$1048576,0,ROUND(BY$8*24,1)),データ_研究棟施設!$J$5:$J$1048576,OFFSET($G$9,ROW()-ROW($N$9),BY$6-$D$4))&gt;=100*$E100,"×","△"),IF(OR(BY$8&lt;9/24,BY$8&gt;=17/24,BY$110="△"),"△","〇")))</f>
        <v>×</v>
      </c>
      <c r="BZ100" s="29" t="str">
        <f ca="1">IF(OR(BZ$9="×",BZ$110="×"),"×",IF(SUMIFS(OFFSET(データ_研究棟施設!$M$5:$M$1048576,0,ROUND(BZ$8*24,1)),データ_研究棟施設!$J$5:$J$1048576,OFFSET($G$9,ROW()-ROW($N$9),BZ$6-$D$4))&gt;=50,IF(SUMIFS(OFFSET(データ_研究棟施設!$M$5:$M$1048576,0,ROUND(BZ$8*24,1)),データ_研究棟施設!$J$5:$J$1048576,OFFSET($G$9,ROW()-ROW($N$9),BZ$6-$D$4))&gt;=100*$E100,"×","△"),IF(OR(BZ$8&lt;9/24,BZ$8&gt;=17/24,BZ$110="△"),"△","〇")))</f>
        <v>×</v>
      </c>
      <c r="CA100" s="28" t="str">
        <f ca="1">IF(OR(CA$9="×",CA$110="×"),"×",IF(SUMIFS(OFFSET(データ_研究棟施設!$M$5:$M$1048576,0,ROUND(CA$8*24,1)),データ_研究棟施設!$J$5:$J$1048576,OFFSET($G$9,ROW()-ROW($N$9),CA$6-$D$4))&gt;=50,IF(SUMIFS(OFFSET(データ_研究棟施設!$M$5:$M$1048576,0,ROUND(CA$8*24,1)),データ_研究棟施設!$J$5:$J$1048576,OFFSET($G$9,ROW()-ROW($N$9),CA$6-$D$4))&gt;=100*$E100,"×","△"),IF(OR(CA$8&lt;9/24,CA$8&gt;=17/24,CA$110="△"),"△","〇")))</f>
        <v>×</v>
      </c>
      <c r="CB100" s="29" t="str">
        <f ca="1">IF(OR(CB$9="×",CB$110="×"),"×",IF(SUMIFS(OFFSET(データ_研究棟施設!$M$5:$M$1048576,0,ROUND(CB$8*24,1)),データ_研究棟施設!$J$5:$J$1048576,OFFSET($G$9,ROW()-ROW($N$9),CB$6-$D$4))&gt;=50,IF(SUMIFS(OFFSET(データ_研究棟施設!$M$5:$M$1048576,0,ROUND(CB$8*24,1)),データ_研究棟施設!$J$5:$J$1048576,OFFSET($G$9,ROW()-ROW($N$9),CB$6-$D$4))&gt;=100*$E100,"×","△"),IF(OR(CB$8&lt;9/24,CB$8&gt;=17/24,CB$110="△"),"△","〇")))</f>
        <v>×</v>
      </c>
      <c r="CC100" s="29" t="str">
        <f ca="1">IF(OR(CC$9="×",CC$110="×"),"×",IF(SUMIFS(OFFSET(データ_研究棟施設!$M$5:$M$1048576,0,ROUND(CC$8*24,1)),データ_研究棟施設!$J$5:$J$1048576,OFFSET($G$9,ROW()-ROW($N$9),CC$6-$D$4))&gt;=50,IF(SUMIFS(OFFSET(データ_研究棟施設!$M$5:$M$1048576,0,ROUND(CC$8*24,1)),データ_研究棟施設!$J$5:$J$1048576,OFFSET($G$9,ROW()-ROW($N$9),CC$6-$D$4))&gt;=100*$E100,"×","△"),IF(OR(CC$8&lt;9/24,CC$8&gt;=17/24,CC$110="△"),"△","〇")))</f>
        <v>×</v>
      </c>
      <c r="CD100" s="30" t="str">
        <f ca="1">IF(OR(CD$9="×",CD$110="×"),"×",IF(SUMIFS(OFFSET(データ_研究棟施設!$M$5:$M$1048576,0,ROUND(CD$8*24,1)),データ_研究棟施設!$J$5:$J$1048576,OFFSET($G$9,ROW()-ROW($N$9),CD$6-$D$4))&gt;=50,IF(SUMIFS(OFFSET(データ_研究棟施設!$M$5:$M$1048576,0,ROUND(CD$8*24,1)),データ_研究棟施設!$J$5:$J$1048576,OFFSET($G$9,ROW()-ROW($N$9),CD$6-$D$4))&gt;=100*$E100,"×","△"),IF(OR(CD$8&lt;9/24,CD$8&gt;=17/24,CD$110="△"),"△","〇")))</f>
        <v>×</v>
      </c>
      <c r="CE100" s="29" t="str">
        <f ca="1">IF(OR(CE$9="×",CE$110="×"),"×",IF(SUMIFS(OFFSET(データ_研究棟施設!$M$5:$M$1048576,0,ROUND(CE$8*24,1)),データ_研究棟施設!$J$5:$J$1048576,OFFSET($G$9,ROW()-ROW($N$9),CE$6-$D$4))&gt;=50,IF(SUMIFS(OFFSET(データ_研究棟施設!$M$5:$M$1048576,0,ROUND(CE$8*24,1)),データ_研究棟施設!$J$5:$J$1048576,OFFSET($G$9,ROW()-ROW($N$9),CE$6-$D$4))&gt;=100*$E100,"×","△"),IF(OR(CE$8&lt;9/24,CE$8&gt;=17/24,CE$110="△"),"△","〇")))</f>
        <v>△</v>
      </c>
      <c r="CF100" s="29" t="str">
        <f ca="1">IF(OR(CF$9="×",CF$110="×"),"×",IF(SUMIFS(OFFSET(データ_研究棟施設!$M$5:$M$1048576,0,ROUND(CF$8*24,1)),データ_研究棟施設!$J$5:$J$1048576,OFFSET($G$9,ROW()-ROW($N$9),CF$6-$D$4))&gt;=50,IF(SUMIFS(OFFSET(データ_研究棟施設!$M$5:$M$1048576,0,ROUND(CF$8*24,1)),データ_研究棟施設!$J$5:$J$1048576,OFFSET($G$9,ROW()-ROW($N$9),CF$6-$D$4))&gt;=100*$E100,"×","△"),IF(OR(CF$8&lt;9/24,CF$8&gt;=17/24,CF$110="△"),"△","〇")))</f>
        <v>△</v>
      </c>
      <c r="CG100" s="37" t="str">
        <f ca="1">IF(OR(CG$9="×",CG$110="×"),"×",IF(SUMIFS(OFFSET(データ_研究棟施設!$M$5:$M$1048576,0,ROUND(CG$8*24,1)),データ_研究棟施設!$J$5:$J$1048576,OFFSET($G$9,ROW()-ROW($N$9),CG$6-$D$4))&gt;=50,IF(SUMIFS(OFFSET(データ_研究棟施設!$M$5:$M$1048576,0,ROUND(CG$8*24,1)),データ_研究棟施設!$J$5:$J$1048576,OFFSET($G$9,ROW()-ROW($N$9),CG$6-$D$4))&gt;=100*$E100,"×","△"),IF(OR(CG$8&lt;9/24,CG$8&gt;=17/24,CG$110="△"),"△","〇")))</f>
        <v>△</v>
      </c>
      <c r="CH100" s="36" t="str">
        <f ca="1">IF(OR(CH$9="×",CH$110="×"),"×",IF(SUMIFS(OFFSET(データ_研究棟施設!$M$5:$M$1048576,0,ROUND(CH$8*24,1)),データ_研究棟施設!$J$5:$J$1048576,OFFSET($G$9,ROW()-ROW($N$9),CH$6-$D$4))&gt;=50,IF(SUMIFS(OFFSET(データ_研究棟施設!$M$5:$M$1048576,0,ROUND(CH$8*24,1)),データ_研究棟施設!$J$5:$J$1048576,OFFSET($G$9,ROW()-ROW($N$9),CH$6-$D$4))&gt;=100*$E100,"×","△"),IF(OR(CH$8&lt;9/24,CH$8&gt;=17/24,CH$110="△"),"△","〇")))</f>
        <v>△</v>
      </c>
      <c r="CI100" s="29" t="str">
        <f ca="1">IF(OR(CI$9="×",CI$110="×"),"×",IF(SUMIFS(OFFSET(データ_研究棟施設!$M$5:$M$1048576,0,ROUND(CI$8*24,1)),データ_研究棟施設!$J$5:$J$1048576,OFFSET($G$9,ROW()-ROW($N$9),CI$6-$D$4))&gt;=50,IF(SUMIFS(OFFSET(データ_研究棟施設!$M$5:$M$1048576,0,ROUND(CI$8*24,1)),データ_研究棟施設!$J$5:$J$1048576,OFFSET($G$9,ROW()-ROW($N$9),CI$6-$D$4))&gt;=100*$E100,"×","△"),IF(OR(CI$8&lt;9/24,CI$8&gt;=17/24,CI$110="△"),"△","〇")))</f>
        <v>△</v>
      </c>
      <c r="CJ100" s="29" t="str">
        <f ca="1">IF(OR(CJ$9="×",CJ$110="×"),"×",IF(SUMIFS(OFFSET(データ_研究棟施設!$M$5:$M$1048576,0,ROUND(CJ$8*24,1)),データ_研究棟施設!$J$5:$J$1048576,OFFSET($G$9,ROW()-ROW($N$9),CJ$6-$D$4))&gt;=50,IF(SUMIFS(OFFSET(データ_研究棟施設!$M$5:$M$1048576,0,ROUND(CJ$8*24,1)),データ_研究棟施設!$J$5:$J$1048576,OFFSET($G$9,ROW()-ROW($N$9),CJ$6-$D$4))&gt;=100*$E100,"×","△"),IF(OR(CJ$8&lt;9/24,CJ$8&gt;=17/24,CJ$110="△"),"△","〇")))</f>
        <v>△</v>
      </c>
      <c r="CK100" s="29" t="str">
        <f ca="1">IF(OR(CK$9="×",CK$110="×"),"×",IF(SUMIFS(OFFSET(データ_研究棟施設!$M$5:$M$1048576,0,ROUND(CK$8*24,1)),データ_研究棟施設!$J$5:$J$1048576,OFFSET($G$9,ROW()-ROW($N$9),CK$6-$D$4))&gt;=50,IF(SUMIFS(OFFSET(データ_研究棟施設!$M$5:$M$1048576,0,ROUND(CK$8*24,1)),データ_研究棟施設!$J$5:$J$1048576,OFFSET($G$9,ROW()-ROW($N$9),CK$6-$D$4))&gt;=100*$E100,"×","△"),IF(OR(CK$8&lt;9/24,CK$8&gt;=17/24,CK$110="△"),"△","〇")))</f>
        <v>△</v>
      </c>
      <c r="CL100" s="29" t="str">
        <f ca="1">IF(OR(CL$9="×",CL$110="×"),"×",IF(SUMIFS(OFFSET(データ_研究棟施設!$M$5:$M$1048576,0,ROUND(CL$8*24,1)),データ_研究棟施設!$J$5:$J$1048576,OFFSET($G$9,ROW()-ROW($N$9),CL$6-$D$4))&gt;=50,IF(SUMIFS(OFFSET(データ_研究棟施設!$M$5:$M$1048576,0,ROUND(CL$8*24,1)),データ_研究棟施設!$J$5:$J$1048576,OFFSET($G$9,ROW()-ROW($N$9),CL$6-$D$4))&gt;=100*$E100,"×","△"),IF(OR(CL$8&lt;9/24,CL$8&gt;=17/24,CL$110="△"),"△","〇")))</f>
        <v>△</v>
      </c>
      <c r="CM100" s="29" t="str">
        <f ca="1">IF(OR(CM$9="×",CM$110="×"),"×",IF(SUMIFS(OFFSET(データ_研究棟施設!$M$5:$M$1048576,0,ROUND(CM$8*24,1)),データ_研究棟施設!$J$5:$J$1048576,OFFSET($G$9,ROW()-ROW($N$9),CM$6-$D$4))&gt;=50,IF(SUMIFS(OFFSET(データ_研究棟施設!$M$5:$M$1048576,0,ROUND(CM$8*24,1)),データ_研究棟施設!$J$5:$J$1048576,OFFSET($G$9,ROW()-ROW($N$9),CM$6-$D$4))&gt;=100*$E100,"×","△"),IF(OR(CM$8&lt;9/24,CM$8&gt;=17/24,CM$110="△"),"△","〇")))</f>
        <v>△</v>
      </c>
      <c r="CN100" s="29" t="str">
        <f ca="1">IF(OR(CN$9="×",CN$110="×"),"×",IF(SUMIFS(OFFSET(データ_研究棟施設!$M$5:$M$1048576,0,ROUND(CN$8*24,1)),データ_研究棟施設!$J$5:$J$1048576,OFFSET($G$9,ROW()-ROW($N$9),CN$6-$D$4))&gt;=50,IF(SUMIFS(OFFSET(データ_研究棟施設!$M$5:$M$1048576,0,ROUND(CN$8*24,1)),データ_研究棟施設!$J$5:$J$1048576,OFFSET($G$9,ROW()-ROW($N$9),CN$6-$D$4))&gt;=100*$E100,"×","△"),IF(OR(CN$8&lt;9/24,CN$8&gt;=17/24,CN$110="△"),"△","〇")))</f>
        <v>△</v>
      </c>
      <c r="CO100" s="29" t="str">
        <f ca="1">IF(OR(CO$9="×",CO$110="×"),"×",IF(SUMIFS(OFFSET(データ_研究棟施設!$M$5:$M$1048576,0,ROUND(CO$8*24,1)),データ_研究棟施設!$J$5:$J$1048576,OFFSET($G$9,ROW()-ROW($N$9),CO$6-$D$4))&gt;=50,IF(SUMIFS(OFFSET(データ_研究棟施設!$M$5:$M$1048576,0,ROUND(CO$8*24,1)),データ_研究棟施設!$J$5:$J$1048576,OFFSET($G$9,ROW()-ROW($N$9),CO$6-$D$4))&gt;=100*$E100,"×","△"),IF(OR(CO$8&lt;9/24,CO$8&gt;=17/24,CO$110="△"),"△","〇")))</f>
        <v>×</v>
      </c>
      <c r="CP100" s="29" t="str">
        <f ca="1">IF(OR(CP$9="×",CP$110="×"),"×",IF(SUMIFS(OFFSET(データ_研究棟施設!$M$5:$M$1048576,0,ROUND(CP$8*24,1)),データ_研究棟施設!$J$5:$J$1048576,OFFSET($G$9,ROW()-ROW($N$9),CP$6-$D$4))&gt;=50,IF(SUMIFS(OFFSET(データ_研究棟施設!$M$5:$M$1048576,0,ROUND(CP$8*24,1)),データ_研究棟施設!$J$5:$J$1048576,OFFSET($G$9,ROW()-ROW($N$9),CP$6-$D$4))&gt;=100*$E100,"×","△"),IF(OR(CP$8&lt;9/24,CP$8&gt;=17/24,CP$110="△"),"△","〇")))</f>
        <v>×</v>
      </c>
      <c r="CQ100" s="28" t="str">
        <f ca="1">IF(OR(CQ$9="×",CQ$110="×"),"×",IF(SUMIFS(OFFSET(データ_研究棟施設!$M$5:$M$1048576,0,ROUND(CQ$8*24,1)),データ_研究棟施設!$J$5:$J$1048576,OFFSET($G$9,ROW()-ROW($N$9),CQ$6-$D$4))&gt;=50,IF(SUMIFS(OFFSET(データ_研究棟施設!$M$5:$M$1048576,0,ROUND(CQ$8*24,1)),データ_研究棟施設!$J$5:$J$1048576,OFFSET($G$9,ROW()-ROW($N$9),CQ$6-$D$4))&gt;=100*$E100,"×","△"),IF(OR(CQ$8&lt;9/24,CQ$8&gt;=17/24,CQ$110="△"),"△","〇")))</f>
        <v>×</v>
      </c>
      <c r="CR100" s="29" t="str">
        <f ca="1">IF(OR(CR$9="×",CR$110="×"),"×",IF(SUMIFS(OFFSET(データ_研究棟施設!$M$5:$M$1048576,0,ROUND(CR$8*24,1)),データ_研究棟施設!$J$5:$J$1048576,OFFSET($G$9,ROW()-ROW($N$9),CR$6-$D$4))&gt;=50,IF(SUMIFS(OFFSET(データ_研究棟施設!$M$5:$M$1048576,0,ROUND(CR$8*24,1)),データ_研究棟施設!$J$5:$J$1048576,OFFSET($G$9,ROW()-ROW($N$9),CR$6-$D$4))&gt;=100*$E100,"×","△"),IF(OR(CR$8&lt;9/24,CR$8&gt;=17/24,CR$110="△"),"△","〇")))</f>
        <v>×</v>
      </c>
      <c r="CS100" s="29" t="str">
        <f ca="1">IF(OR(CS$9="×",CS$110="×"),"×",IF(SUMIFS(OFFSET(データ_研究棟施設!$M$5:$M$1048576,0,ROUND(CS$8*24,1)),データ_研究棟施設!$J$5:$J$1048576,OFFSET($G$9,ROW()-ROW($N$9),CS$6-$D$4))&gt;=50,IF(SUMIFS(OFFSET(データ_研究棟施設!$M$5:$M$1048576,0,ROUND(CS$8*24,1)),データ_研究棟施設!$J$5:$J$1048576,OFFSET($G$9,ROW()-ROW($N$9),CS$6-$D$4))&gt;=100*$E100,"×","△"),IF(OR(CS$8&lt;9/24,CS$8&gt;=17/24,CS$110="△"),"△","〇")))</f>
        <v>×</v>
      </c>
      <c r="CT100" s="30" t="str">
        <f ca="1">IF(OR(CT$9="×",CT$110="×"),"×",IF(SUMIFS(OFFSET(データ_研究棟施設!$M$5:$M$1048576,0,ROUND(CT$8*24,1)),データ_研究棟施設!$J$5:$J$1048576,OFFSET($G$9,ROW()-ROW($N$9),CT$6-$D$4))&gt;=50,IF(SUMIFS(OFFSET(データ_研究棟施設!$M$5:$M$1048576,0,ROUND(CT$8*24,1)),データ_研究棟施設!$J$5:$J$1048576,OFFSET($G$9,ROW()-ROW($N$9),CT$6-$D$4))&gt;=100*$E100,"×","△"),IF(OR(CT$8&lt;9/24,CT$8&gt;=17/24,CT$110="△"),"△","〇")))</f>
        <v>×</v>
      </c>
      <c r="CU100" s="29" t="str">
        <f ca="1">IF(OR(CU$9="×",CU$110="×"),"×",IF(SUMIFS(OFFSET(データ_研究棟施設!$M$5:$M$1048576,0,ROUND(CU$8*24,1)),データ_研究棟施設!$J$5:$J$1048576,OFFSET($G$9,ROW()-ROW($N$9),CU$6-$D$4))&gt;=50,IF(SUMIFS(OFFSET(データ_研究棟施設!$M$5:$M$1048576,0,ROUND(CU$8*24,1)),データ_研究棟施設!$J$5:$J$1048576,OFFSET($G$9,ROW()-ROW($N$9),CU$6-$D$4))&gt;=100*$E100,"×","△"),IF(OR(CU$8&lt;9/24,CU$8&gt;=17/24,CU$110="△"),"△","〇")))</f>
        <v>×</v>
      </c>
      <c r="CV100" s="29" t="str">
        <f ca="1">IF(OR(CV$9="×",CV$110="×"),"×",IF(SUMIFS(OFFSET(データ_研究棟施設!$M$5:$M$1048576,0,ROUND(CV$8*24,1)),データ_研究棟施設!$J$5:$J$1048576,OFFSET($G$9,ROW()-ROW($N$9),CV$6-$D$4))&gt;=50,IF(SUMIFS(OFFSET(データ_研究棟施設!$M$5:$M$1048576,0,ROUND(CV$8*24,1)),データ_研究棟施設!$J$5:$J$1048576,OFFSET($G$9,ROW()-ROW($N$9),CV$6-$D$4))&gt;=100*$E100,"×","△"),IF(OR(CV$8&lt;9/24,CV$8&gt;=17/24,CV$110="△"),"△","〇")))</f>
        <v>×</v>
      </c>
      <c r="CW100" s="29" t="str">
        <f ca="1">IF(OR(CW$9="×",CW$110="×"),"×",IF(SUMIFS(OFFSET(データ_研究棟施設!$M$5:$M$1048576,0,ROUND(CW$8*24,1)),データ_研究棟施設!$J$5:$J$1048576,OFFSET($G$9,ROW()-ROW($N$9),CW$6-$D$4))&gt;=50,IF(SUMIFS(OFFSET(データ_研究棟施設!$M$5:$M$1048576,0,ROUND(CW$8*24,1)),データ_研究棟施設!$J$5:$J$1048576,OFFSET($G$9,ROW()-ROW($N$9),CW$6-$D$4))&gt;=100*$E100,"×","△"),IF(OR(CW$8&lt;9/24,CW$8&gt;=17/24,CW$110="△"),"△","〇")))</f>
        <v>×</v>
      </c>
      <c r="CX100" s="29" t="str">
        <f ca="1">IF(OR(CX$9="×",CX$110="×"),"×",IF(SUMIFS(OFFSET(データ_研究棟施設!$M$5:$M$1048576,0,ROUND(CX$8*24,1)),データ_研究棟施設!$J$5:$J$1048576,OFFSET($G$9,ROW()-ROW($N$9),CX$6-$D$4))&gt;=50,IF(SUMIFS(OFFSET(データ_研究棟施設!$M$5:$M$1048576,0,ROUND(CX$8*24,1)),データ_研究棟施設!$J$5:$J$1048576,OFFSET($G$9,ROW()-ROW($N$9),CX$6-$D$4))&gt;=100*$E100,"×","△"),IF(OR(CX$8&lt;9/24,CX$8&gt;=17/24,CX$110="△"),"△","〇")))</f>
        <v>×</v>
      </c>
      <c r="CY100" s="28" t="str">
        <f ca="1">IF(OR(CY$9="×",CY$110="×"),"×",IF(SUMIFS(OFFSET(データ_研究棟施設!$M$5:$M$1048576,0,ROUND(CY$8*24,1)),データ_研究棟施設!$J$5:$J$1048576,OFFSET($G$9,ROW()-ROW($N$9),CY$6-$D$4))&gt;=50,IF(SUMIFS(OFFSET(データ_研究棟施設!$M$5:$M$1048576,0,ROUND(CY$8*24,1)),データ_研究棟施設!$J$5:$J$1048576,OFFSET($G$9,ROW()-ROW($N$9),CY$6-$D$4))&gt;=100*$E100,"×","△"),IF(OR(CY$8&lt;9/24,CY$8&gt;=17/24,CY$110="△"),"△","〇")))</f>
        <v>×</v>
      </c>
      <c r="CZ100" s="29" t="str">
        <f ca="1">IF(OR(CZ$9="×",CZ$110="×"),"×",IF(SUMIFS(OFFSET(データ_研究棟施設!$M$5:$M$1048576,0,ROUND(CZ$8*24,1)),データ_研究棟施設!$J$5:$J$1048576,OFFSET($G$9,ROW()-ROW($N$9),CZ$6-$D$4))&gt;=50,IF(SUMIFS(OFFSET(データ_研究棟施設!$M$5:$M$1048576,0,ROUND(CZ$8*24,1)),データ_研究棟施設!$J$5:$J$1048576,OFFSET($G$9,ROW()-ROW($N$9),CZ$6-$D$4))&gt;=100*$E100,"×","△"),IF(OR(CZ$8&lt;9/24,CZ$8&gt;=17/24,CZ$110="△"),"△","〇")))</f>
        <v>×</v>
      </c>
      <c r="DA100" s="29" t="str">
        <f ca="1">IF(OR(DA$9="×",DA$110="×"),"×",IF(SUMIFS(OFFSET(データ_研究棟施設!$M$5:$M$1048576,0,ROUND(DA$8*24,1)),データ_研究棟施設!$J$5:$J$1048576,OFFSET($G$9,ROW()-ROW($N$9),DA$6-$D$4))&gt;=50,IF(SUMIFS(OFFSET(データ_研究棟施設!$M$5:$M$1048576,0,ROUND(DA$8*24,1)),データ_研究棟施設!$J$5:$J$1048576,OFFSET($G$9,ROW()-ROW($N$9),DA$6-$D$4))&gt;=100*$E100,"×","△"),IF(OR(DA$8&lt;9/24,DA$8&gt;=17/24,DA$110="△"),"△","〇")))</f>
        <v>×</v>
      </c>
      <c r="DB100" s="30" t="str">
        <f ca="1">IF(OR(DB$9="×",DB$110="×"),"×",IF(SUMIFS(OFFSET(データ_研究棟施設!$M$5:$M$1048576,0,ROUND(DB$8*24,1)),データ_研究棟施設!$J$5:$J$1048576,OFFSET($G$9,ROW()-ROW($N$9),DB$6-$D$4))&gt;=50,IF(SUMIFS(OFFSET(データ_研究棟施設!$M$5:$M$1048576,0,ROUND(DB$8*24,1)),データ_研究棟施設!$J$5:$J$1048576,OFFSET($G$9,ROW()-ROW($N$9),DB$6-$D$4))&gt;=100*$E100,"×","△"),IF(OR(DB$8&lt;9/24,DB$8&gt;=17/24,DB$110="△"),"△","〇")))</f>
        <v>×</v>
      </c>
      <c r="DC100" s="29" t="str">
        <f ca="1">IF(OR(DC$9="×",DC$110="×"),"×",IF(SUMIFS(OFFSET(データ_研究棟施設!$M$5:$M$1048576,0,ROUND(DC$8*24,1)),データ_研究棟施設!$J$5:$J$1048576,OFFSET($G$9,ROW()-ROW($N$9),DC$6-$D$4))&gt;=50,IF(SUMIFS(OFFSET(データ_研究棟施設!$M$5:$M$1048576,0,ROUND(DC$8*24,1)),データ_研究棟施設!$J$5:$J$1048576,OFFSET($G$9,ROW()-ROW($N$9),DC$6-$D$4))&gt;=100*$E100,"×","△"),IF(OR(DC$8&lt;9/24,DC$8&gt;=17/24,DC$110="△"),"△","〇")))</f>
        <v>△</v>
      </c>
      <c r="DD100" s="29" t="str">
        <f ca="1">IF(OR(DD$9="×",DD$110="×"),"×",IF(SUMIFS(OFFSET(データ_研究棟施設!$M$5:$M$1048576,0,ROUND(DD$8*24,1)),データ_研究棟施設!$J$5:$J$1048576,OFFSET($G$9,ROW()-ROW($N$9),DD$6-$D$4))&gt;=50,IF(SUMIFS(OFFSET(データ_研究棟施設!$M$5:$M$1048576,0,ROUND(DD$8*24,1)),データ_研究棟施設!$J$5:$J$1048576,OFFSET($G$9,ROW()-ROW($N$9),DD$6-$D$4))&gt;=100*$E100,"×","△"),IF(OR(DD$8&lt;9/24,DD$8&gt;=17/24,DD$110="△"),"△","〇")))</f>
        <v>△</v>
      </c>
      <c r="DE100" s="37" t="str">
        <f ca="1">IF(OR(DE$9="×",DE$110="×"),"×",IF(SUMIFS(OFFSET(データ_研究棟施設!$M$5:$M$1048576,0,ROUND(DE$8*24,1)),データ_研究棟施設!$J$5:$J$1048576,OFFSET($G$9,ROW()-ROW($N$9),DE$6-$D$4))&gt;=50,IF(SUMIFS(OFFSET(データ_研究棟施設!$M$5:$M$1048576,0,ROUND(DE$8*24,1)),データ_研究棟施設!$J$5:$J$1048576,OFFSET($G$9,ROW()-ROW($N$9),DE$6-$D$4))&gt;=100*$E100,"×","△"),IF(OR(DE$8&lt;9/24,DE$8&gt;=17/24,DE$110="△"),"△","〇")))</f>
        <v>△</v>
      </c>
      <c r="DF100" s="36" t="str">
        <f ca="1">IF(OR(DF$9="×",DF$110="×"),"×",IF(SUMIFS(OFFSET(データ_研究棟施設!$M$5:$M$1048576,0,ROUND(DF$8*24,1)),データ_研究棟施設!$J$5:$J$1048576,OFFSET($G$9,ROW()-ROW($N$9),DF$6-$D$4))&gt;=50,IF(SUMIFS(OFFSET(データ_研究棟施設!$M$5:$M$1048576,0,ROUND(DF$8*24,1)),データ_研究棟施設!$J$5:$J$1048576,OFFSET($G$9,ROW()-ROW($N$9),DF$6-$D$4))&gt;=100*$E100,"×","△"),IF(OR(DF$8&lt;9/24,DF$8&gt;=17/24,DF$110="△"),"△","〇")))</f>
        <v>△</v>
      </c>
      <c r="DG100" s="29" t="str">
        <f ca="1">IF(OR(DG$9="×",DG$110="×"),"×",IF(SUMIFS(OFFSET(データ_研究棟施設!$M$5:$M$1048576,0,ROUND(DG$8*24,1)),データ_研究棟施設!$J$5:$J$1048576,OFFSET($G$9,ROW()-ROW($N$9),DG$6-$D$4))&gt;=50,IF(SUMIFS(OFFSET(データ_研究棟施設!$M$5:$M$1048576,0,ROUND(DG$8*24,1)),データ_研究棟施設!$J$5:$J$1048576,OFFSET($G$9,ROW()-ROW($N$9),DG$6-$D$4))&gt;=100*$E100,"×","△"),IF(OR(DG$8&lt;9/24,DG$8&gt;=17/24,DG$110="△"),"△","〇")))</f>
        <v>△</v>
      </c>
      <c r="DH100" s="29" t="str">
        <f ca="1">IF(OR(DH$9="×",DH$110="×"),"×",IF(SUMIFS(OFFSET(データ_研究棟施設!$M$5:$M$1048576,0,ROUND(DH$8*24,1)),データ_研究棟施設!$J$5:$J$1048576,OFFSET($G$9,ROW()-ROW($N$9),DH$6-$D$4))&gt;=50,IF(SUMIFS(OFFSET(データ_研究棟施設!$M$5:$M$1048576,0,ROUND(DH$8*24,1)),データ_研究棟施設!$J$5:$J$1048576,OFFSET($G$9,ROW()-ROW($N$9),DH$6-$D$4))&gt;=100*$E100,"×","△"),IF(OR(DH$8&lt;9/24,DH$8&gt;=17/24,DH$110="△"),"△","〇")))</f>
        <v>△</v>
      </c>
      <c r="DI100" s="29" t="str">
        <f ca="1">IF(OR(DI$9="×",DI$110="×"),"×",IF(SUMIFS(OFFSET(データ_研究棟施設!$M$5:$M$1048576,0,ROUND(DI$8*24,1)),データ_研究棟施設!$J$5:$J$1048576,OFFSET($G$9,ROW()-ROW($N$9),DI$6-$D$4))&gt;=50,IF(SUMIFS(OFFSET(データ_研究棟施設!$M$5:$M$1048576,0,ROUND(DI$8*24,1)),データ_研究棟施設!$J$5:$J$1048576,OFFSET($G$9,ROW()-ROW($N$9),DI$6-$D$4))&gt;=100*$E100,"×","△"),IF(OR(DI$8&lt;9/24,DI$8&gt;=17/24,DI$110="△"),"△","〇")))</f>
        <v>△</v>
      </c>
      <c r="DJ100" s="29" t="str">
        <f ca="1">IF(OR(DJ$9="×",DJ$110="×"),"×",IF(SUMIFS(OFFSET(データ_研究棟施設!$M$5:$M$1048576,0,ROUND(DJ$8*24,1)),データ_研究棟施設!$J$5:$J$1048576,OFFSET($G$9,ROW()-ROW($N$9),DJ$6-$D$4))&gt;=50,IF(SUMIFS(OFFSET(データ_研究棟施設!$M$5:$M$1048576,0,ROUND(DJ$8*24,1)),データ_研究棟施設!$J$5:$J$1048576,OFFSET($G$9,ROW()-ROW($N$9),DJ$6-$D$4))&gt;=100*$E100,"×","△"),IF(OR(DJ$8&lt;9/24,DJ$8&gt;=17/24,DJ$110="△"),"△","〇")))</f>
        <v>△</v>
      </c>
      <c r="DK100" s="29" t="str">
        <f ca="1">IF(OR(DK$9="×",DK$110="×"),"×",IF(SUMIFS(OFFSET(データ_研究棟施設!$M$5:$M$1048576,0,ROUND(DK$8*24,1)),データ_研究棟施設!$J$5:$J$1048576,OFFSET($G$9,ROW()-ROW($N$9),DK$6-$D$4))&gt;=50,IF(SUMIFS(OFFSET(データ_研究棟施設!$M$5:$M$1048576,0,ROUND(DK$8*24,1)),データ_研究棟施設!$J$5:$J$1048576,OFFSET($G$9,ROW()-ROW($N$9),DK$6-$D$4))&gt;=100*$E100,"×","△"),IF(OR(DK$8&lt;9/24,DK$8&gt;=17/24,DK$110="△"),"△","〇")))</f>
        <v>△</v>
      </c>
      <c r="DL100" s="29" t="str">
        <f ca="1">IF(OR(DL$9="×",DL$110="×"),"×",IF(SUMIFS(OFFSET(データ_研究棟施設!$M$5:$M$1048576,0,ROUND(DL$8*24,1)),データ_研究棟施設!$J$5:$J$1048576,OFFSET($G$9,ROW()-ROW($N$9),DL$6-$D$4))&gt;=50,IF(SUMIFS(OFFSET(データ_研究棟施設!$M$5:$M$1048576,0,ROUND(DL$8*24,1)),データ_研究棟施設!$J$5:$J$1048576,OFFSET($G$9,ROW()-ROW($N$9),DL$6-$D$4))&gt;=100*$E100,"×","△"),IF(OR(DL$8&lt;9/24,DL$8&gt;=17/24,DL$110="△"),"△","〇")))</f>
        <v>△</v>
      </c>
      <c r="DM100" s="29" t="str">
        <f ca="1">IF(OR(DM$9="×",DM$110="×"),"×",IF(SUMIFS(OFFSET(データ_研究棟施設!$M$5:$M$1048576,0,ROUND(DM$8*24,1)),データ_研究棟施設!$J$5:$J$1048576,OFFSET($G$9,ROW()-ROW($N$9),DM$6-$D$4))&gt;=50,IF(SUMIFS(OFFSET(データ_研究棟施設!$M$5:$M$1048576,0,ROUND(DM$8*24,1)),データ_研究棟施設!$J$5:$J$1048576,OFFSET($G$9,ROW()-ROW($N$9),DM$6-$D$4))&gt;=100*$E100,"×","△"),IF(OR(DM$8&lt;9/24,DM$8&gt;=17/24,DM$110="△"),"△","〇")))</f>
        <v>×</v>
      </c>
      <c r="DN100" s="29" t="str">
        <f ca="1">IF(OR(DN$9="×",DN$110="×"),"×",IF(SUMIFS(OFFSET(データ_研究棟施設!$M$5:$M$1048576,0,ROUND(DN$8*24,1)),データ_研究棟施設!$J$5:$J$1048576,OFFSET($G$9,ROW()-ROW($N$9),DN$6-$D$4))&gt;=50,IF(SUMIFS(OFFSET(データ_研究棟施設!$M$5:$M$1048576,0,ROUND(DN$8*24,1)),データ_研究棟施設!$J$5:$J$1048576,OFFSET($G$9,ROW()-ROW($N$9),DN$6-$D$4))&gt;=100*$E100,"×","△"),IF(OR(DN$8&lt;9/24,DN$8&gt;=17/24,DN$110="△"),"△","〇")))</f>
        <v>×</v>
      </c>
      <c r="DO100" s="28" t="str">
        <f ca="1">IF(OR(DO$9="×",DO$110="×"),"×",IF(SUMIFS(OFFSET(データ_研究棟施設!$M$5:$M$1048576,0,ROUND(DO$8*24,1)),データ_研究棟施設!$J$5:$J$1048576,OFFSET($G$9,ROW()-ROW($N$9),DO$6-$D$4))&gt;=50,IF(SUMIFS(OFFSET(データ_研究棟施設!$M$5:$M$1048576,0,ROUND(DO$8*24,1)),データ_研究棟施設!$J$5:$J$1048576,OFFSET($G$9,ROW()-ROW($N$9),DO$6-$D$4))&gt;=100*$E100,"×","△"),IF(OR(DO$8&lt;9/24,DO$8&gt;=17/24,DO$110="△"),"△","〇")))</f>
        <v>×</v>
      </c>
      <c r="DP100" s="29" t="str">
        <f ca="1">IF(OR(DP$9="×",DP$110="×"),"×",IF(SUMIFS(OFFSET(データ_研究棟施設!$M$5:$M$1048576,0,ROUND(DP$8*24,1)),データ_研究棟施設!$J$5:$J$1048576,OFFSET($G$9,ROW()-ROW($N$9),DP$6-$D$4))&gt;=50,IF(SUMIFS(OFFSET(データ_研究棟施設!$M$5:$M$1048576,0,ROUND(DP$8*24,1)),データ_研究棟施設!$J$5:$J$1048576,OFFSET($G$9,ROW()-ROW($N$9),DP$6-$D$4))&gt;=100*$E100,"×","△"),IF(OR(DP$8&lt;9/24,DP$8&gt;=17/24,DP$110="△"),"△","〇")))</f>
        <v>×</v>
      </c>
      <c r="DQ100" s="29" t="str">
        <f ca="1">IF(OR(DQ$9="×",DQ$110="×"),"×",IF(SUMIFS(OFFSET(データ_研究棟施設!$M$5:$M$1048576,0,ROUND(DQ$8*24,1)),データ_研究棟施設!$J$5:$J$1048576,OFFSET($G$9,ROW()-ROW($N$9),DQ$6-$D$4))&gt;=50,IF(SUMIFS(OFFSET(データ_研究棟施設!$M$5:$M$1048576,0,ROUND(DQ$8*24,1)),データ_研究棟施設!$J$5:$J$1048576,OFFSET($G$9,ROW()-ROW($N$9),DQ$6-$D$4))&gt;=100*$E100,"×","△"),IF(OR(DQ$8&lt;9/24,DQ$8&gt;=17/24,DQ$110="△"),"△","〇")))</f>
        <v>×</v>
      </c>
      <c r="DR100" s="30" t="str">
        <f ca="1">IF(OR(DR$9="×",DR$110="×"),"×",IF(SUMIFS(OFFSET(データ_研究棟施設!$M$5:$M$1048576,0,ROUND(DR$8*24,1)),データ_研究棟施設!$J$5:$J$1048576,OFFSET($G$9,ROW()-ROW($N$9),DR$6-$D$4))&gt;=50,IF(SUMIFS(OFFSET(データ_研究棟施設!$M$5:$M$1048576,0,ROUND(DR$8*24,1)),データ_研究棟施設!$J$5:$J$1048576,OFFSET($G$9,ROW()-ROW($N$9),DR$6-$D$4))&gt;=100*$E100,"×","△"),IF(OR(DR$8&lt;9/24,DR$8&gt;=17/24,DR$110="△"),"△","〇")))</f>
        <v>×</v>
      </c>
      <c r="DS100" s="29" t="str">
        <f ca="1">IF(OR(DS$9="×",DS$110="×"),"×",IF(SUMIFS(OFFSET(データ_研究棟施設!$M$5:$M$1048576,0,ROUND(DS$8*24,1)),データ_研究棟施設!$J$5:$J$1048576,OFFSET($G$9,ROW()-ROW($N$9),DS$6-$D$4))&gt;=50,IF(SUMIFS(OFFSET(データ_研究棟施設!$M$5:$M$1048576,0,ROUND(DS$8*24,1)),データ_研究棟施設!$J$5:$J$1048576,OFFSET($G$9,ROW()-ROW($N$9),DS$6-$D$4))&gt;=100*$E100,"×","△"),IF(OR(DS$8&lt;9/24,DS$8&gt;=17/24,DS$110="△"),"△","〇")))</f>
        <v>×</v>
      </c>
      <c r="DT100" s="29" t="str">
        <f ca="1">IF(OR(DT$9="×",DT$110="×"),"×",IF(SUMIFS(OFFSET(データ_研究棟施設!$M$5:$M$1048576,0,ROUND(DT$8*24,1)),データ_研究棟施設!$J$5:$J$1048576,OFFSET($G$9,ROW()-ROW($N$9),DT$6-$D$4))&gt;=50,IF(SUMIFS(OFFSET(データ_研究棟施設!$M$5:$M$1048576,0,ROUND(DT$8*24,1)),データ_研究棟施設!$J$5:$J$1048576,OFFSET($G$9,ROW()-ROW($N$9),DT$6-$D$4))&gt;=100*$E100,"×","△"),IF(OR(DT$8&lt;9/24,DT$8&gt;=17/24,DT$110="△"),"△","〇")))</f>
        <v>×</v>
      </c>
      <c r="DU100" s="29" t="str">
        <f ca="1">IF(OR(DU$9="×",DU$110="×"),"×",IF(SUMIFS(OFFSET(データ_研究棟施設!$M$5:$M$1048576,0,ROUND(DU$8*24,1)),データ_研究棟施設!$J$5:$J$1048576,OFFSET($G$9,ROW()-ROW($N$9),DU$6-$D$4))&gt;=50,IF(SUMIFS(OFFSET(データ_研究棟施設!$M$5:$M$1048576,0,ROUND(DU$8*24,1)),データ_研究棟施設!$J$5:$J$1048576,OFFSET($G$9,ROW()-ROW($N$9),DU$6-$D$4))&gt;=100*$E100,"×","△"),IF(OR(DU$8&lt;9/24,DU$8&gt;=17/24,DU$110="△"),"△","〇")))</f>
        <v>×</v>
      </c>
      <c r="DV100" s="29" t="str">
        <f ca="1">IF(OR(DV$9="×",DV$110="×"),"×",IF(SUMIFS(OFFSET(データ_研究棟施設!$M$5:$M$1048576,0,ROUND(DV$8*24,1)),データ_研究棟施設!$J$5:$J$1048576,OFFSET($G$9,ROW()-ROW($N$9),DV$6-$D$4))&gt;=50,IF(SUMIFS(OFFSET(データ_研究棟施設!$M$5:$M$1048576,0,ROUND(DV$8*24,1)),データ_研究棟施設!$J$5:$J$1048576,OFFSET($G$9,ROW()-ROW($N$9),DV$6-$D$4))&gt;=100*$E100,"×","△"),IF(OR(DV$8&lt;9/24,DV$8&gt;=17/24,DV$110="△"),"△","〇")))</f>
        <v>×</v>
      </c>
      <c r="DW100" s="28" t="str">
        <f ca="1">IF(OR(DW$9="×",DW$110="×"),"×",IF(SUMIFS(OFFSET(データ_研究棟施設!$M$5:$M$1048576,0,ROUND(DW$8*24,1)),データ_研究棟施設!$J$5:$J$1048576,OFFSET($G$9,ROW()-ROW($N$9),DW$6-$D$4))&gt;=50,IF(SUMIFS(OFFSET(データ_研究棟施設!$M$5:$M$1048576,0,ROUND(DW$8*24,1)),データ_研究棟施設!$J$5:$J$1048576,OFFSET($G$9,ROW()-ROW($N$9),DW$6-$D$4))&gt;=100*$E100,"×","△"),IF(OR(DW$8&lt;9/24,DW$8&gt;=17/24,DW$110="△"),"△","〇")))</f>
        <v>×</v>
      </c>
      <c r="DX100" s="29" t="str">
        <f ca="1">IF(OR(DX$9="×",DX$110="×"),"×",IF(SUMIFS(OFFSET(データ_研究棟施設!$M$5:$M$1048576,0,ROUND(DX$8*24,1)),データ_研究棟施設!$J$5:$J$1048576,OFFSET($G$9,ROW()-ROW($N$9),DX$6-$D$4))&gt;=50,IF(SUMIFS(OFFSET(データ_研究棟施設!$M$5:$M$1048576,0,ROUND(DX$8*24,1)),データ_研究棟施設!$J$5:$J$1048576,OFFSET($G$9,ROW()-ROW($N$9),DX$6-$D$4))&gt;=100*$E100,"×","△"),IF(OR(DX$8&lt;9/24,DX$8&gt;=17/24,DX$110="△"),"△","〇")))</f>
        <v>×</v>
      </c>
      <c r="DY100" s="29" t="str">
        <f ca="1">IF(OR(DY$9="×",DY$110="×"),"×",IF(SUMIFS(OFFSET(データ_研究棟施設!$M$5:$M$1048576,0,ROUND(DY$8*24,1)),データ_研究棟施設!$J$5:$J$1048576,OFFSET($G$9,ROW()-ROW($N$9),DY$6-$D$4))&gt;=50,IF(SUMIFS(OFFSET(データ_研究棟施設!$M$5:$M$1048576,0,ROUND(DY$8*24,1)),データ_研究棟施設!$J$5:$J$1048576,OFFSET($G$9,ROW()-ROW($N$9),DY$6-$D$4))&gt;=100*$E100,"×","△"),IF(OR(DY$8&lt;9/24,DY$8&gt;=17/24,DY$110="△"),"△","〇")))</f>
        <v>×</v>
      </c>
      <c r="DZ100" s="30" t="str">
        <f ca="1">IF(OR(DZ$9="×",DZ$110="×"),"×",IF(SUMIFS(OFFSET(データ_研究棟施設!$M$5:$M$1048576,0,ROUND(DZ$8*24,1)),データ_研究棟施設!$J$5:$J$1048576,OFFSET($G$9,ROW()-ROW($N$9),DZ$6-$D$4))&gt;=50,IF(SUMIFS(OFFSET(データ_研究棟施設!$M$5:$M$1048576,0,ROUND(DZ$8*24,1)),データ_研究棟施設!$J$5:$J$1048576,OFFSET($G$9,ROW()-ROW($N$9),DZ$6-$D$4))&gt;=100*$E100,"×","△"),IF(OR(DZ$8&lt;9/24,DZ$8&gt;=17/24,DZ$110="△"),"△","〇")))</f>
        <v>×</v>
      </c>
      <c r="EA100" s="29" t="str">
        <f ca="1">IF(OR(EA$9="×",EA$110="×"),"×",IF(SUMIFS(OFFSET(データ_研究棟施設!$M$5:$M$1048576,0,ROUND(EA$8*24,1)),データ_研究棟施設!$J$5:$J$1048576,OFFSET($G$9,ROW()-ROW($N$9),EA$6-$D$4))&gt;=50,IF(SUMIFS(OFFSET(データ_研究棟施設!$M$5:$M$1048576,0,ROUND(EA$8*24,1)),データ_研究棟施設!$J$5:$J$1048576,OFFSET($G$9,ROW()-ROW($N$9),EA$6-$D$4))&gt;=100*$E100,"×","△"),IF(OR(EA$8&lt;9/24,EA$8&gt;=17/24,EA$110="△"),"△","〇")))</f>
        <v>△</v>
      </c>
      <c r="EB100" s="29" t="str">
        <f ca="1">IF(OR(EB$9="×",EB$110="×"),"×",IF(SUMIFS(OFFSET(データ_研究棟施設!$M$5:$M$1048576,0,ROUND(EB$8*24,1)),データ_研究棟施設!$J$5:$J$1048576,OFFSET($G$9,ROW()-ROW($N$9),EB$6-$D$4))&gt;=50,IF(SUMIFS(OFFSET(データ_研究棟施設!$M$5:$M$1048576,0,ROUND(EB$8*24,1)),データ_研究棟施設!$J$5:$J$1048576,OFFSET($G$9,ROW()-ROW($N$9),EB$6-$D$4))&gt;=100*$E100,"×","△"),IF(OR(EB$8&lt;9/24,EB$8&gt;=17/24,EB$110="△"),"△","〇")))</f>
        <v>△</v>
      </c>
      <c r="EC100" s="37" t="str">
        <f ca="1">IF(OR(EC$9="×",EC$110="×"),"×",IF(SUMIFS(OFFSET(データ_研究棟施設!$M$5:$M$1048576,0,ROUND(EC$8*24,1)),データ_研究棟施設!$J$5:$J$1048576,OFFSET($G$9,ROW()-ROW($N$9),EC$6-$D$4))&gt;=50,IF(SUMIFS(OFFSET(データ_研究棟施設!$M$5:$M$1048576,0,ROUND(EC$8*24,1)),データ_研究棟施設!$J$5:$J$1048576,OFFSET($G$9,ROW()-ROW($N$9),EC$6-$D$4))&gt;=100*$E100,"×","△"),IF(OR(EC$8&lt;9/24,EC$8&gt;=17/24,EC$110="△"),"△","〇")))</f>
        <v>△</v>
      </c>
      <c r="ED100" s="36" t="str">
        <f ca="1">IF(OR(ED$9="×",ED$110="×"),"×",IF(SUMIFS(OFFSET(データ_研究棟施設!$M$5:$M$1048576,0,ROUND(ED$8*24,1)),データ_研究棟施設!$J$5:$J$1048576,OFFSET($G$9,ROW()-ROW($N$9),ED$6-$D$4))&gt;=50,IF(SUMIFS(OFFSET(データ_研究棟施設!$M$5:$M$1048576,0,ROUND(ED$8*24,1)),データ_研究棟施設!$J$5:$J$1048576,OFFSET($G$9,ROW()-ROW($N$9),ED$6-$D$4))&gt;=100*$E100,"×","△"),IF(OR(ED$8&lt;9/24,ED$8&gt;=17/24,ED$110="△"),"△","〇")))</f>
        <v>×</v>
      </c>
      <c r="EE100" s="29" t="str">
        <f ca="1">IF(OR(EE$9="×",EE$110="×"),"×",IF(SUMIFS(OFFSET(データ_研究棟施設!$M$5:$M$1048576,0,ROUND(EE$8*24,1)),データ_研究棟施設!$J$5:$J$1048576,OFFSET($G$9,ROW()-ROW($N$9),EE$6-$D$4))&gt;=50,IF(SUMIFS(OFFSET(データ_研究棟施設!$M$5:$M$1048576,0,ROUND(EE$8*24,1)),データ_研究棟施設!$J$5:$J$1048576,OFFSET($G$9,ROW()-ROW($N$9),EE$6-$D$4))&gt;=100*$E100,"×","△"),IF(OR(EE$8&lt;9/24,EE$8&gt;=17/24,EE$110="△"),"△","〇")))</f>
        <v>×</v>
      </c>
      <c r="EF100" s="29" t="str">
        <f ca="1">IF(OR(EF$9="×",EF$110="×"),"×",IF(SUMIFS(OFFSET(データ_研究棟施設!$M$5:$M$1048576,0,ROUND(EF$8*24,1)),データ_研究棟施設!$J$5:$J$1048576,OFFSET($G$9,ROW()-ROW($N$9),EF$6-$D$4))&gt;=50,IF(SUMIFS(OFFSET(データ_研究棟施設!$M$5:$M$1048576,0,ROUND(EF$8*24,1)),データ_研究棟施設!$J$5:$J$1048576,OFFSET($G$9,ROW()-ROW($N$9),EF$6-$D$4))&gt;=100*$E100,"×","△"),IF(OR(EF$8&lt;9/24,EF$8&gt;=17/24,EF$110="△"),"△","〇")))</f>
        <v>×</v>
      </c>
      <c r="EG100" s="29" t="str">
        <f ca="1">IF(OR(EG$9="×",EG$110="×"),"×",IF(SUMIFS(OFFSET(データ_研究棟施設!$M$5:$M$1048576,0,ROUND(EG$8*24,1)),データ_研究棟施設!$J$5:$J$1048576,OFFSET($G$9,ROW()-ROW($N$9),EG$6-$D$4))&gt;=50,IF(SUMIFS(OFFSET(データ_研究棟施設!$M$5:$M$1048576,0,ROUND(EG$8*24,1)),データ_研究棟施設!$J$5:$J$1048576,OFFSET($G$9,ROW()-ROW($N$9),EG$6-$D$4))&gt;=100*$E100,"×","△"),IF(OR(EG$8&lt;9/24,EG$8&gt;=17/24,EG$110="△"),"△","〇")))</f>
        <v>×</v>
      </c>
      <c r="EH100" s="29" t="str">
        <f ca="1">IF(OR(EH$9="×",EH$110="×"),"×",IF(SUMIFS(OFFSET(データ_研究棟施設!$M$5:$M$1048576,0,ROUND(EH$8*24,1)),データ_研究棟施設!$J$5:$J$1048576,OFFSET($G$9,ROW()-ROW($N$9),EH$6-$D$4))&gt;=50,IF(SUMIFS(OFFSET(データ_研究棟施設!$M$5:$M$1048576,0,ROUND(EH$8*24,1)),データ_研究棟施設!$J$5:$J$1048576,OFFSET($G$9,ROW()-ROW($N$9),EH$6-$D$4))&gt;=100*$E100,"×","△"),IF(OR(EH$8&lt;9/24,EH$8&gt;=17/24,EH$110="△"),"△","〇")))</f>
        <v>×</v>
      </c>
      <c r="EI100" s="29" t="str">
        <f ca="1">IF(OR(EI$9="×",EI$110="×"),"×",IF(SUMIFS(OFFSET(データ_研究棟施設!$M$5:$M$1048576,0,ROUND(EI$8*24,1)),データ_研究棟施設!$J$5:$J$1048576,OFFSET($G$9,ROW()-ROW($N$9),EI$6-$D$4))&gt;=50,IF(SUMIFS(OFFSET(データ_研究棟施設!$M$5:$M$1048576,0,ROUND(EI$8*24,1)),データ_研究棟施設!$J$5:$J$1048576,OFFSET($G$9,ROW()-ROW($N$9),EI$6-$D$4))&gt;=100*$E100,"×","△"),IF(OR(EI$8&lt;9/24,EI$8&gt;=17/24,EI$110="△"),"△","〇")))</f>
        <v>×</v>
      </c>
      <c r="EJ100" s="29" t="str">
        <f ca="1">IF(OR(EJ$9="×",EJ$110="×"),"×",IF(SUMIFS(OFFSET(データ_研究棟施設!$M$5:$M$1048576,0,ROUND(EJ$8*24,1)),データ_研究棟施設!$J$5:$J$1048576,OFFSET($G$9,ROW()-ROW($N$9),EJ$6-$D$4))&gt;=50,IF(SUMIFS(OFFSET(データ_研究棟施設!$M$5:$M$1048576,0,ROUND(EJ$8*24,1)),データ_研究棟施設!$J$5:$J$1048576,OFFSET($G$9,ROW()-ROW($N$9),EJ$6-$D$4))&gt;=100*$E100,"×","△"),IF(OR(EJ$8&lt;9/24,EJ$8&gt;=17/24,EJ$110="△"),"△","〇")))</f>
        <v>×</v>
      </c>
      <c r="EK100" s="29" t="str">
        <f ca="1">IF(OR(EK$9="×",EK$110="×"),"×",IF(SUMIFS(OFFSET(データ_研究棟施設!$M$5:$M$1048576,0,ROUND(EK$8*24,1)),データ_研究棟施設!$J$5:$J$1048576,OFFSET($G$9,ROW()-ROW($N$9),EK$6-$D$4))&gt;=50,IF(SUMIFS(OFFSET(データ_研究棟施設!$M$5:$M$1048576,0,ROUND(EK$8*24,1)),データ_研究棟施設!$J$5:$J$1048576,OFFSET($G$9,ROW()-ROW($N$9),EK$6-$D$4))&gt;=100*$E100,"×","△"),IF(OR(EK$8&lt;9/24,EK$8&gt;=17/24,EK$110="△"),"△","〇")))</f>
        <v>×</v>
      </c>
      <c r="EL100" s="29" t="str">
        <f ca="1">IF(OR(EL$9="×",EL$110="×"),"×",IF(SUMIFS(OFFSET(データ_研究棟施設!$M$5:$M$1048576,0,ROUND(EL$8*24,1)),データ_研究棟施設!$J$5:$J$1048576,OFFSET($G$9,ROW()-ROW($N$9),EL$6-$D$4))&gt;=50,IF(SUMIFS(OFFSET(データ_研究棟施設!$M$5:$M$1048576,0,ROUND(EL$8*24,1)),データ_研究棟施設!$J$5:$J$1048576,OFFSET($G$9,ROW()-ROW($N$9),EL$6-$D$4))&gt;=100*$E100,"×","△"),IF(OR(EL$8&lt;9/24,EL$8&gt;=17/24,EL$110="△"),"△","〇")))</f>
        <v>×</v>
      </c>
      <c r="EM100" s="28" t="str">
        <f ca="1">IF(OR(EM$9="×",EM$110="×"),"×",IF(SUMIFS(OFFSET(データ_研究棟施設!$M$5:$M$1048576,0,ROUND(EM$8*24,1)),データ_研究棟施設!$J$5:$J$1048576,OFFSET($G$9,ROW()-ROW($N$9),EM$6-$D$4))&gt;=50,IF(SUMIFS(OFFSET(データ_研究棟施設!$M$5:$M$1048576,0,ROUND(EM$8*24,1)),データ_研究棟施設!$J$5:$J$1048576,OFFSET($G$9,ROW()-ROW($N$9),EM$6-$D$4))&gt;=100*$E100,"×","△"),IF(OR(EM$8&lt;9/24,EM$8&gt;=17/24,EM$110="△"),"△","〇")))</f>
        <v>×</v>
      </c>
      <c r="EN100" s="29" t="str">
        <f ca="1">IF(OR(EN$9="×",EN$110="×"),"×",IF(SUMIFS(OFFSET(データ_研究棟施設!$M$5:$M$1048576,0,ROUND(EN$8*24,1)),データ_研究棟施設!$J$5:$J$1048576,OFFSET($G$9,ROW()-ROW($N$9),EN$6-$D$4))&gt;=50,IF(SUMIFS(OFFSET(データ_研究棟施設!$M$5:$M$1048576,0,ROUND(EN$8*24,1)),データ_研究棟施設!$J$5:$J$1048576,OFFSET($G$9,ROW()-ROW($N$9),EN$6-$D$4))&gt;=100*$E100,"×","△"),IF(OR(EN$8&lt;9/24,EN$8&gt;=17/24,EN$110="△"),"△","〇")))</f>
        <v>×</v>
      </c>
      <c r="EO100" s="29" t="str">
        <f ca="1">IF(OR(EO$9="×",EO$110="×"),"×",IF(SUMIFS(OFFSET(データ_研究棟施設!$M$5:$M$1048576,0,ROUND(EO$8*24,1)),データ_研究棟施設!$J$5:$J$1048576,OFFSET($G$9,ROW()-ROW($N$9),EO$6-$D$4))&gt;=50,IF(SUMIFS(OFFSET(データ_研究棟施設!$M$5:$M$1048576,0,ROUND(EO$8*24,1)),データ_研究棟施設!$J$5:$J$1048576,OFFSET($G$9,ROW()-ROW($N$9),EO$6-$D$4))&gt;=100*$E100,"×","△"),IF(OR(EO$8&lt;9/24,EO$8&gt;=17/24,EO$110="△"),"△","〇")))</f>
        <v>×</v>
      </c>
      <c r="EP100" s="30" t="str">
        <f ca="1">IF(OR(EP$9="×",EP$110="×"),"×",IF(SUMIFS(OFFSET(データ_研究棟施設!$M$5:$M$1048576,0,ROUND(EP$8*24,1)),データ_研究棟施設!$J$5:$J$1048576,OFFSET($G$9,ROW()-ROW($N$9),EP$6-$D$4))&gt;=50,IF(SUMIFS(OFFSET(データ_研究棟施設!$M$5:$M$1048576,0,ROUND(EP$8*24,1)),データ_研究棟施設!$J$5:$J$1048576,OFFSET($G$9,ROW()-ROW($N$9),EP$6-$D$4))&gt;=100*$E100,"×","△"),IF(OR(EP$8&lt;9/24,EP$8&gt;=17/24,EP$110="△"),"△","〇")))</f>
        <v>×</v>
      </c>
      <c r="EQ100" s="29" t="str">
        <f ca="1">IF(OR(EQ$9="×",EQ$110="×"),"×",IF(SUMIFS(OFFSET(データ_研究棟施設!$M$5:$M$1048576,0,ROUND(EQ$8*24,1)),データ_研究棟施設!$J$5:$J$1048576,OFFSET($G$9,ROW()-ROW($N$9),EQ$6-$D$4))&gt;=50,IF(SUMIFS(OFFSET(データ_研究棟施設!$M$5:$M$1048576,0,ROUND(EQ$8*24,1)),データ_研究棟施設!$J$5:$J$1048576,OFFSET($G$9,ROW()-ROW($N$9),EQ$6-$D$4))&gt;=100*$E100,"×","△"),IF(OR(EQ$8&lt;9/24,EQ$8&gt;=17/24,EQ$110="△"),"△","〇")))</f>
        <v>×</v>
      </c>
      <c r="ER100" s="29" t="str">
        <f ca="1">IF(OR(ER$9="×",ER$110="×"),"×",IF(SUMIFS(OFFSET(データ_研究棟施設!$M$5:$M$1048576,0,ROUND(ER$8*24,1)),データ_研究棟施設!$J$5:$J$1048576,OFFSET($G$9,ROW()-ROW($N$9),ER$6-$D$4))&gt;=50,IF(SUMIFS(OFFSET(データ_研究棟施設!$M$5:$M$1048576,0,ROUND(ER$8*24,1)),データ_研究棟施設!$J$5:$J$1048576,OFFSET($G$9,ROW()-ROW($N$9),ER$6-$D$4))&gt;=100*$E100,"×","△"),IF(OR(ER$8&lt;9/24,ER$8&gt;=17/24,ER$110="△"),"△","〇")))</f>
        <v>×</v>
      </c>
      <c r="ES100" s="29" t="str">
        <f ca="1">IF(OR(ES$9="×",ES$110="×"),"×",IF(SUMIFS(OFFSET(データ_研究棟施設!$M$5:$M$1048576,0,ROUND(ES$8*24,1)),データ_研究棟施設!$J$5:$J$1048576,OFFSET($G$9,ROW()-ROW($N$9),ES$6-$D$4))&gt;=50,IF(SUMIFS(OFFSET(データ_研究棟施設!$M$5:$M$1048576,0,ROUND(ES$8*24,1)),データ_研究棟施設!$J$5:$J$1048576,OFFSET($G$9,ROW()-ROW($N$9),ES$6-$D$4))&gt;=100*$E100,"×","△"),IF(OR(ES$8&lt;9/24,ES$8&gt;=17/24,ES$110="△"),"△","〇")))</f>
        <v>×</v>
      </c>
      <c r="ET100" s="29" t="str">
        <f ca="1">IF(OR(ET$9="×",ET$110="×"),"×",IF(SUMIFS(OFFSET(データ_研究棟施設!$M$5:$M$1048576,0,ROUND(ET$8*24,1)),データ_研究棟施設!$J$5:$J$1048576,OFFSET($G$9,ROW()-ROW($N$9),ET$6-$D$4))&gt;=50,IF(SUMIFS(OFFSET(データ_研究棟施設!$M$5:$M$1048576,0,ROUND(ET$8*24,1)),データ_研究棟施設!$J$5:$J$1048576,OFFSET($G$9,ROW()-ROW($N$9),ET$6-$D$4))&gt;=100*$E100,"×","△"),IF(OR(ET$8&lt;9/24,ET$8&gt;=17/24,ET$110="△"),"△","〇")))</f>
        <v>×</v>
      </c>
      <c r="EU100" s="28" t="str">
        <f ca="1">IF(OR(EU$9="×",EU$110="×"),"×",IF(SUMIFS(OFFSET(データ_研究棟施設!$M$5:$M$1048576,0,ROUND(EU$8*24,1)),データ_研究棟施設!$J$5:$J$1048576,OFFSET($G$9,ROW()-ROW($N$9),EU$6-$D$4))&gt;=50,IF(SUMIFS(OFFSET(データ_研究棟施設!$M$5:$M$1048576,0,ROUND(EU$8*24,1)),データ_研究棟施設!$J$5:$J$1048576,OFFSET($G$9,ROW()-ROW($N$9),EU$6-$D$4))&gt;=100*$E100,"×","△"),IF(OR(EU$8&lt;9/24,EU$8&gt;=17/24,EU$110="△"),"△","〇")))</f>
        <v>×</v>
      </c>
      <c r="EV100" s="29" t="str">
        <f ca="1">IF(OR(EV$9="×",EV$110="×"),"×",IF(SUMIFS(OFFSET(データ_研究棟施設!$M$5:$M$1048576,0,ROUND(EV$8*24,1)),データ_研究棟施設!$J$5:$J$1048576,OFFSET($G$9,ROW()-ROW($N$9),EV$6-$D$4))&gt;=50,IF(SUMIFS(OFFSET(データ_研究棟施設!$M$5:$M$1048576,0,ROUND(EV$8*24,1)),データ_研究棟施設!$J$5:$J$1048576,OFFSET($G$9,ROW()-ROW($N$9),EV$6-$D$4))&gt;=100*$E100,"×","△"),IF(OR(EV$8&lt;9/24,EV$8&gt;=17/24,EV$110="△"),"△","〇")))</f>
        <v>×</v>
      </c>
      <c r="EW100" s="29" t="str">
        <f ca="1">IF(OR(EW$9="×",EW$110="×"),"×",IF(SUMIFS(OFFSET(データ_研究棟施設!$M$5:$M$1048576,0,ROUND(EW$8*24,1)),データ_研究棟施設!$J$5:$J$1048576,OFFSET($G$9,ROW()-ROW($N$9),EW$6-$D$4))&gt;=50,IF(SUMIFS(OFFSET(データ_研究棟施設!$M$5:$M$1048576,0,ROUND(EW$8*24,1)),データ_研究棟施設!$J$5:$J$1048576,OFFSET($G$9,ROW()-ROW($N$9),EW$6-$D$4))&gt;=100*$E100,"×","△"),IF(OR(EW$8&lt;9/24,EW$8&gt;=17/24,EW$110="△"),"△","〇")))</f>
        <v>×</v>
      </c>
      <c r="EX100" s="30" t="str">
        <f ca="1">IF(OR(EX$9="×",EX$110="×"),"×",IF(SUMIFS(OFFSET(データ_研究棟施設!$M$5:$M$1048576,0,ROUND(EX$8*24,1)),データ_研究棟施設!$J$5:$J$1048576,OFFSET($G$9,ROW()-ROW($N$9),EX$6-$D$4))&gt;=50,IF(SUMIFS(OFFSET(データ_研究棟施設!$M$5:$M$1048576,0,ROUND(EX$8*24,1)),データ_研究棟施設!$J$5:$J$1048576,OFFSET($G$9,ROW()-ROW($N$9),EX$6-$D$4))&gt;=100*$E100,"×","△"),IF(OR(EX$8&lt;9/24,EX$8&gt;=17/24,EX$110="△"),"△","〇")))</f>
        <v>×</v>
      </c>
      <c r="EY100" s="29" t="str">
        <f ca="1">IF(OR(EY$9="×",EY$110="×"),"×",IF(SUMIFS(OFFSET(データ_研究棟施設!$M$5:$M$1048576,0,ROUND(EY$8*24,1)),データ_研究棟施設!$J$5:$J$1048576,OFFSET($G$9,ROW()-ROW($N$9),EY$6-$D$4))&gt;=50,IF(SUMIFS(OFFSET(データ_研究棟施設!$M$5:$M$1048576,0,ROUND(EY$8*24,1)),データ_研究棟施設!$J$5:$J$1048576,OFFSET($G$9,ROW()-ROW($N$9),EY$6-$D$4))&gt;=100*$E100,"×","△"),IF(OR(EY$8&lt;9/24,EY$8&gt;=17/24,EY$110="△"),"△","〇")))</f>
        <v>×</v>
      </c>
      <c r="EZ100" s="29" t="str">
        <f ca="1">IF(OR(EZ$9="×",EZ$110="×"),"×",IF(SUMIFS(OFFSET(データ_研究棟施設!$M$5:$M$1048576,0,ROUND(EZ$8*24,1)),データ_研究棟施設!$J$5:$J$1048576,OFFSET($G$9,ROW()-ROW($N$9),EZ$6-$D$4))&gt;=50,IF(SUMIFS(OFFSET(データ_研究棟施設!$M$5:$M$1048576,0,ROUND(EZ$8*24,1)),データ_研究棟施設!$J$5:$J$1048576,OFFSET($G$9,ROW()-ROW($N$9),EZ$6-$D$4))&gt;=100*$E100,"×","△"),IF(OR(EZ$8&lt;9/24,EZ$8&gt;=17/24,EZ$110="△"),"△","〇")))</f>
        <v>×</v>
      </c>
      <c r="FA100" s="37" t="str">
        <f ca="1">IF(OR(FA$9="×",FA$110="×"),"×",IF(SUMIFS(OFFSET(データ_研究棟施設!$M$5:$M$1048576,0,ROUND(FA$8*24,1)),データ_研究棟施設!$J$5:$J$1048576,OFFSET($G$9,ROW()-ROW($N$9),FA$6-$D$4))&gt;=50,IF(SUMIFS(OFFSET(データ_研究棟施設!$M$5:$M$1048576,0,ROUND(FA$8*24,1)),データ_研究棟施設!$J$5:$J$1048576,OFFSET($G$9,ROW()-ROW($N$9),FA$6-$D$4))&gt;=100*$E100,"×","△"),IF(OR(FA$8&lt;9/24,FA$8&gt;=17/24,FA$110="△"),"△","〇")))</f>
        <v>×</v>
      </c>
      <c r="FB100" s="36" t="str">
        <f ca="1">IF(OR(FB$9="×",FB$110="×"),"×",IF(SUMIFS(OFFSET(データ_研究棟施設!$M$5:$M$1048576,0,ROUND(FB$8*24,1)),データ_研究棟施設!$J$5:$J$1048576,OFFSET($G$9,ROW()-ROW($N$9),FB$6-$D$4))&gt;=50,IF(SUMIFS(OFFSET(データ_研究棟施設!$M$5:$M$1048576,0,ROUND(FB$8*24,1)),データ_研究棟施設!$J$5:$J$1048576,OFFSET($G$9,ROW()-ROW($N$9),FB$6-$D$4))&gt;=100*$E100,"×","△"),IF(OR(FB$8&lt;9/24,FB$8&gt;=17/24,FB$110="△"),"△","〇")))</f>
        <v>×</v>
      </c>
      <c r="FC100" s="29" t="str">
        <f ca="1">IF(OR(FC$9="×",FC$110="×"),"×",IF(SUMIFS(OFFSET(データ_研究棟施設!$M$5:$M$1048576,0,ROUND(FC$8*24,1)),データ_研究棟施設!$J$5:$J$1048576,OFFSET($G$9,ROW()-ROW($N$9),FC$6-$D$4))&gt;=50,IF(SUMIFS(OFFSET(データ_研究棟施設!$M$5:$M$1048576,0,ROUND(FC$8*24,1)),データ_研究棟施設!$J$5:$J$1048576,OFFSET($G$9,ROW()-ROW($N$9),FC$6-$D$4))&gt;=100*$E100,"×","△"),IF(OR(FC$8&lt;9/24,FC$8&gt;=17/24,FC$110="△"),"△","〇")))</f>
        <v>×</v>
      </c>
      <c r="FD100" s="29" t="str">
        <f ca="1">IF(OR(FD$9="×",FD$110="×"),"×",IF(SUMIFS(OFFSET(データ_研究棟施設!$M$5:$M$1048576,0,ROUND(FD$8*24,1)),データ_研究棟施設!$J$5:$J$1048576,OFFSET($G$9,ROW()-ROW($N$9),FD$6-$D$4))&gt;=50,IF(SUMIFS(OFFSET(データ_研究棟施設!$M$5:$M$1048576,0,ROUND(FD$8*24,1)),データ_研究棟施設!$J$5:$J$1048576,OFFSET($G$9,ROW()-ROW($N$9),FD$6-$D$4))&gt;=100*$E100,"×","△"),IF(OR(FD$8&lt;9/24,FD$8&gt;=17/24,FD$110="△"),"△","〇")))</f>
        <v>×</v>
      </c>
      <c r="FE100" s="29" t="str">
        <f ca="1">IF(OR(FE$9="×",FE$110="×"),"×",IF(SUMIFS(OFFSET(データ_研究棟施設!$M$5:$M$1048576,0,ROUND(FE$8*24,1)),データ_研究棟施設!$J$5:$J$1048576,OFFSET($G$9,ROW()-ROW($N$9),FE$6-$D$4))&gt;=50,IF(SUMIFS(OFFSET(データ_研究棟施設!$M$5:$M$1048576,0,ROUND(FE$8*24,1)),データ_研究棟施設!$J$5:$J$1048576,OFFSET($G$9,ROW()-ROW($N$9),FE$6-$D$4))&gt;=100*$E100,"×","△"),IF(OR(FE$8&lt;9/24,FE$8&gt;=17/24,FE$110="△"),"△","〇")))</f>
        <v>×</v>
      </c>
      <c r="FF100" s="29" t="str">
        <f ca="1">IF(OR(FF$9="×",FF$110="×"),"×",IF(SUMIFS(OFFSET(データ_研究棟施設!$M$5:$M$1048576,0,ROUND(FF$8*24,1)),データ_研究棟施設!$J$5:$J$1048576,OFFSET($G$9,ROW()-ROW($N$9),FF$6-$D$4))&gt;=50,IF(SUMIFS(OFFSET(データ_研究棟施設!$M$5:$M$1048576,0,ROUND(FF$8*24,1)),データ_研究棟施設!$J$5:$J$1048576,OFFSET($G$9,ROW()-ROW($N$9),FF$6-$D$4))&gt;=100*$E100,"×","△"),IF(OR(FF$8&lt;9/24,FF$8&gt;=17/24,FF$110="△"),"△","〇")))</f>
        <v>×</v>
      </c>
      <c r="FG100" s="29" t="str">
        <f ca="1">IF(OR(FG$9="×",FG$110="×"),"×",IF(SUMIFS(OFFSET(データ_研究棟施設!$M$5:$M$1048576,0,ROUND(FG$8*24,1)),データ_研究棟施設!$J$5:$J$1048576,OFFSET($G$9,ROW()-ROW($N$9),FG$6-$D$4))&gt;=50,IF(SUMIFS(OFFSET(データ_研究棟施設!$M$5:$M$1048576,0,ROUND(FG$8*24,1)),データ_研究棟施設!$J$5:$J$1048576,OFFSET($G$9,ROW()-ROW($N$9),FG$6-$D$4))&gt;=100*$E100,"×","△"),IF(OR(FG$8&lt;9/24,FG$8&gt;=17/24,FG$110="△"),"△","〇")))</f>
        <v>×</v>
      </c>
      <c r="FH100" s="29" t="str">
        <f ca="1">IF(OR(FH$9="×",FH$110="×"),"×",IF(SUMIFS(OFFSET(データ_研究棟施設!$M$5:$M$1048576,0,ROUND(FH$8*24,1)),データ_研究棟施設!$J$5:$J$1048576,OFFSET($G$9,ROW()-ROW($N$9),FH$6-$D$4))&gt;=50,IF(SUMIFS(OFFSET(データ_研究棟施設!$M$5:$M$1048576,0,ROUND(FH$8*24,1)),データ_研究棟施設!$J$5:$J$1048576,OFFSET($G$9,ROW()-ROW($N$9),FH$6-$D$4))&gt;=100*$E100,"×","△"),IF(OR(FH$8&lt;9/24,FH$8&gt;=17/24,FH$110="△"),"△","〇")))</f>
        <v>×</v>
      </c>
      <c r="FI100" s="29" t="str">
        <f ca="1">IF(OR(FI$9="×",FI$110="×"),"×",IF(SUMIFS(OFFSET(データ_研究棟施設!$M$5:$M$1048576,0,ROUND(FI$8*24,1)),データ_研究棟施設!$J$5:$J$1048576,OFFSET($G$9,ROW()-ROW($N$9),FI$6-$D$4))&gt;=50,IF(SUMIFS(OFFSET(データ_研究棟施設!$M$5:$M$1048576,0,ROUND(FI$8*24,1)),データ_研究棟施設!$J$5:$J$1048576,OFFSET($G$9,ROW()-ROW($N$9),FI$6-$D$4))&gt;=100*$E100,"×","△"),IF(OR(FI$8&lt;9/24,FI$8&gt;=17/24,FI$110="△"),"△","〇")))</f>
        <v>×</v>
      </c>
      <c r="FJ100" s="29" t="str">
        <f ca="1">IF(OR(FJ$9="×",FJ$110="×"),"×",IF(SUMIFS(OFFSET(データ_研究棟施設!$M$5:$M$1048576,0,ROUND(FJ$8*24,1)),データ_研究棟施設!$J$5:$J$1048576,OFFSET($G$9,ROW()-ROW($N$9),FJ$6-$D$4))&gt;=50,IF(SUMIFS(OFFSET(データ_研究棟施設!$M$5:$M$1048576,0,ROUND(FJ$8*24,1)),データ_研究棟施設!$J$5:$J$1048576,OFFSET($G$9,ROW()-ROW($N$9),FJ$6-$D$4))&gt;=100*$E100,"×","△"),IF(OR(FJ$8&lt;9/24,FJ$8&gt;=17/24,FJ$110="△"),"△","〇")))</f>
        <v>×</v>
      </c>
      <c r="FK100" s="28" t="str">
        <f ca="1">IF(OR(FK$9="×",FK$110="×"),"×",IF(SUMIFS(OFFSET(データ_研究棟施設!$M$5:$M$1048576,0,ROUND(FK$8*24,1)),データ_研究棟施設!$J$5:$J$1048576,OFFSET($G$9,ROW()-ROW($N$9),FK$6-$D$4))&gt;=50,IF(SUMIFS(OFFSET(データ_研究棟施設!$M$5:$M$1048576,0,ROUND(FK$8*24,1)),データ_研究棟施設!$J$5:$J$1048576,OFFSET($G$9,ROW()-ROW($N$9),FK$6-$D$4))&gt;=100*$E100,"×","△"),IF(OR(FK$8&lt;9/24,FK$8&gt;=17/24,FK$110="△"),"△","〇")))</f>
        <v>×</v>
      </c>
      <c r="FL100" s="29" t="str">
        <f ca="1">IF(OR(FL$9="×",FL$110="×"),"×",IF(SUMIFS(OFFSET(データ_研究棟施設!$M$5:$M$1048576,0,ROUND(FL$8*24,1)),データ_研究棟施設!$J$5:$J$1048576,OFFSET($G$9,ROW()-ROW($N$9),FL$6-$D$4))&gt;=50,IF(SUMIFS(OFFSET(データ_研究棟施設!$M$5:$M$1048576,0,ROUND(FL$8*24,1)),データ_研究棟施設!$J$5:$J$1048576,OFFSET($G$9,ROW()-ROW($N$9),FL$6-$D$4))&gt;=100*$E100,"×","△"),IF(OR(FL$8&lt;9/24,FL$8&gt;=17/24,FL$110="△"),"△","〇")))</f>
        <v>×</v>
      </c>
      <c r="FM100" s="29" t="str">
        <f ca="1">IF(OR(FM$9="×",FM$110="×"),"×",IF(SUMIFS(OFFSET(データ_研究棟施設!$M$5:$M$1048576,0,ROUND(FM$8*24,1)),データ_研究棟施設!$J$5:$J$1048576,OFFSET($G$9,ROW()-ROW($N$9),FM$6-$D$4))&gt;=50,IF(SUMIFS(OFFSET(データ_研究棟施設!$M$5:$M$1048576,0,ROUND(FM$8*24,1)),データ_研究棟施設!$J$5:$J$1048576,OFFSET($G$9,ROW()-ROW($N$9),FM$6-$D$4))&gt;=100*$E100,"×","△"),IF(OR(FM$8&lt;9/24,FM$8&gt;=17/24,FM$110="△"),"△","〇")))</f>
        <v>×</v>
      </c>
      <c r="FN100" s="30" t="str">
        <f ca="1">IF(OR(FN$9="×",FN$110="×"),"×",IF(SUMIFS(OFFSET(データ_研究棟施設!$M$5:$M$1048576,0,ROUND(FN$8*24,1)),データ_研究棟施設!$J$5:$J$1048576,OFFSET($G$9,ROW()-ROW($N$9),FN$6-$D$4))&gt;=50,IF(SUMIFS(OFFSET(データ_研究棟施設!$M$5:$M$1048576,0,ROUND(FN$8*24,1)),データ_研究棟施設!$J$5:$J$1048576,OFFSET($G$9,ROW()-ROW($N$9),FN$6-$D$4))&gt;=100*$E100,"×","△"),IF(OR(FN$8&lt;9/24,FN$8&gt;=17/24,FN$110="△"),"△","〇")))</f>
        <v>×</v>
      </c>
      <c r="FO100" s="29" t="str">
        <f ca="1">IF(OR(FO$9="×",FO$110="×"),"×",IF(SUMIFS(OFFSET(データ_研究棟施設!$M$5:$M$1048576,0,ROUND(FO$8*24,1)),データ_研究棟施設!$J$5:$J$1048576,OFFSET($G$9,ROW()-ROW($N$9),FO$6-$D$4))&gt;=50,IF(SUMIFS(OFFSET(データ_研究棟施設!$M$5:$M$1048576,0,ROUND(FO$8*24,1)),データ_研究棟施設!$J$5:$J$1048576,OFFSET($G$9,ROW()-ROW($N$9),FO$6-$D$4))&gt;=100*$E100,"×","△"),IF(OR(FO$8&lt;9/24,FO$8&gt;=17/24,FO$110="△"),"△","〇")))</f>
        <v>×</v>
      </c>
      <c r="FP100" s="29" t="str">
        <f ca="1">IF(OR(FP$9="×",FP$110="×"),"×",IF(SUMIFS(OFFSET(データ_研究棟施設!$M$5:$M$1048576,0,ROUND(FP$8*24,1)),データ_研究棟施設!$J$5:$J$1048576,OFFSET($G$9,ROW()-ROW($N$9),FP$6-$D$4))&gt;=50,IF(SUMIFS(OFFSET(データ_研究棟施設!$M$5:$M$1048576,0,ROUND(FP$8*24,1)),データ_研究棟施設!$J$5:$J$1048576,OFFSET($G$9,ROW()-ROW($N$9),FP$6-$D$4))&gt;=100*$E100,"×","△"),IF(OR(FP$8&lt;9/24,FP$8&gt;=17/24,FP$110="△"),"△","〇")))</f>
        <v>×</v>
      </c>
      <c r="FQ100" s="29" t="str">
        <f ca="1">IF(OR(FQ$9="×",FQ$110="×"),"×",IF(SUMIFS(OFFSET(データ_研究棟施設!$M$5:$M$1048576,0,ROUND(FQ$8*24,1)),データ_研究棟施設!$J$5:$J$1048576,OFFSET($G$9,ROW()-ROW($N$9),FQ$6-$D$4))&gt;=50,IF(SUMIFS(OFFSET(データ_研究棟施設!$M$5:$M$1048576,0,ROUND(FQ$8*24,1)),データ_研究棟施設!$J$5:$J$1048576,OFFSET($G$9,ROW()-ROW($N$9),FQ$6-$D$4))&gt;=100*$E100,"×","△"),IF(OR(FQ$8&lt;9/24,FQ$8&gt;=17/24,FQ$110="△"),"△","〇")))</f>
        <v>×</v>
      </c>
      <c r="FR100" s="29" t="str">
        <f ca="1">IF(OR(FR$9="×",FR$110="×"),"×",IF(SUMIFS(OFFSET(データ_研究棟施設!$M$5:$M$1048576,0,ROUND(FR$8*24,1)),データ_研究棟施設!$J$5:$J$1048576,OFFSET($G$9,ROW()-ROW($N$9),FR$6-$D$4))&gt;=50,IF(SUMIFS(OFFSET(データ_研究棟施設!$M$5:$M$1048576,0,ROUND(FR$8*24,1)),データ_研究棟施設!$J$5:$J$1048576,OFFSET($G$9,ROW()-ROW($N$9),FR$6-$D$4))&gt;=100*$E100,"×","△"),IF(OR(FR$8&lt;9/24,FR$8&gt;=17/24,FR$110="△"),"△","〇")))</f>
        <v>×</v>
      </c>
      <c r="FS100" s="28" t="str">
        <f ca="1">IF(OR(FS$9="×",FS$110="×"),"×",IF(SUMIFS(OFFSET(データ_研究棟施設!$M$5:$M$1048576,0,ROUND(FS$8*24,1)),データ_研究棟施設!$J$5:$J$1048576,OFFSET($G$9,ROW()-ROW($N$9),FS$6-$D$4))&gt;=50,IF(SUMIFS(OFFSET(データ_研究棟施設!$M$5:$M$1048576,0,ROUND(FS$8*24,1)),データ_研究棟施設!$J$5:$J$1048576,OFFSET($G$9,ROW()-ROW($N$9),FS$6-$D$4))&gt;=100*$E100,"×","△"),IF(OR(FS$8&lt;9/24,FS$8&gt;=17/24,FS$110="△"),"△","〇")))</f>
        <v>×</v>
      </c>
      <c r="FT100" s="29" t="str">
        <f ca="1">IF(OR(FT$9="×",FT$110="×"),"×",IF(SUMIFS(OFFSET(データ_研究棟施設!$M$5:$M$1048576,0,ROUND(FT$8*24,1)),データ_研究棟施設!$J$5:$J$1048576,OFFSET($G$9,ROW()-ROW($N$9),FT$6-$D$4))&gt;=50,IF(SUMIFS(OFFSET(データ_研究棟施設!$M$5:$M$1048576,0,ROUND(FT$8*24,1)),データ_研究棟施設!$J$5:$J$1048576,OFFSET($G$9,ROW()-ROW($N$9),FT$6-$D$4))&gt;=100*$E100,"×","△"),IF(OR(FT$8&lt;9/24,FT$8&gt;=17/24,FT$110="△"),"△","〇")))</f>
        <v>×</v>
      </c>
      <c r="FU100" s="29" t="str">
        <f ca="1">IF(OR(FU$9="×",FU$110="×"),"×",IF(SUMIFS(OFFSET(データ_研究棟施設!$M$5:$M$1048576,0,ROUND(FU$8*24,1)),データ_研究棟施設!$J$5:$J$1048576,OFFSET($G$9,ROW()-ROW($N$9),FU$6-$D$4))&gt;=50,IF(SUMIFS(OFFSET(データ_研究棟施設!$M$5:$M$1048576,0,ROUND(FU$8*24,1)),データ_研究棟施設!$J$5:$J$1048576,OFFSET($G$9,ROW()-ROW($N$9),FU$6-$D$4))&gt;=100*$E100,"×","△"),IF(OR(FU$8&lt;9/24,FU$8&gt;=17/24,FU$110="△"),"△","〇")))</f>
        <v>×</v>
      </c>
      <c r="FV100" s="30" t="str">
        <f ca="1">IF(OR(FV$9="×",FV$110="×"),"×",IF(SUMIFS(OFFSET(データ_研究棟施設!$M$5:$M$1048576,0,ROUND(FV$8*24,1)),データ_研究棟施設!$J$5:$J$1048576,OFFSET($G$9,ROW()-ROW($N$9),FV$6-$D$4))&gt;=50,IF(SUMIFS(OFFSET(データ_研究棟施設!$M$5:$M$1048576,0,ROUND(FV$8*24,1)),データ_研究棟施設!$J$5:$J$1048576,OFFSET($G$9,ROW()-ROW($N$9),FV$6-$D$4))&gt;=100*$E100,"×","△"),IF(OR(FV$8&lt;9/24,FV$8&gt;=17/24,FV$110="△"),"△","〇")))</f>
        <v>×</v>
      </c>
      <c r="FW100" s="29" t="str">
        <f ca="1">IF(OR(FW$9="×",FW$110="×"),"×",IF(SUMIFS(OFFSET(データ_研究棟施設!$M$5:$M$1048576,0,ROUND(FW$8*24,1)),データ_研究棟施設!$J$5:$J$1048576,OFFSET($G$9,ROW()-ROW($N$9),FW$6-$D$4))&gt;=50,IF(SUMIFS(OFFSET(データ_研究棟施設!$M$5:$M$1048576,0,ROUND(FW$8*24,1)),データ_研究棟施設!$J$5:$J$1048576,OFFSET($G$9,ROW()-ROW($N$9),FW$6-$D$4))&gt;=100*$E100,"×","△"),IF(OR(FW$8&lt;9/24,FW$8&gt;=17/24,FW$110="△"),"△","〇")))</f>
        <v>×</v>
      </c>
      <c r="FX100" s="29" t="str">
        <f ca="1">IF(OR(FX$9="×",FX$110="×"),"×",IF(SUMIFS(OFFSET(データ_研究棟施設!$M$5:$M$1048576,0,ROUND(FX$8*24,1)),データ_研究棟施設!$J$5:$J$1048576,OFFSET($G$9,ROW()-ROW($N$9),FX$6-$D$4))&gt;=50,IF(SUMIFS(OFFSET(データ_研究棟施設!$M$5:$M$1048576,0,ROUND(FX$8*24,1)),データ_研究棟施設!$J$5:$J$1048576,OFFSET($G$9,ROW()-ROW($N$9),FX$6-$D$4))&gt;=100*$E100,"×","△"),IF(OR(FX$8&lt;9/24,FX$8&gt;=17/24,FX$110="△"),"△","〇")))</f>
        <v>×</v>
      </c>
      <c r="FY100" s="37" t="str">
        <f ca="1">IF(OR(FY$9="×",FY$110="×"),"×",IF(SUMIFS(OFFSET(データ_研究棟施設!$M$5:$M$1048576,0,ROUND(FY$8*24,1)),データ_研究棟施設!$J$5:$J$1048576,OFFSET($G$9,ROW()-ROW($N$9),FY$6-$D$4))&gt;=50,IF(SUMIFS(OFFSET(データ_研究棟施設!$M$5:$M$1048576,0,ROUND(FY$8*24,1)),データ_研究棟施設!$J$5:$J$1048576,OFFSET($G$9,ROW()-ROW($N$9),FY$6-$D$4))&gt;=100*$E100,"×","△"),IF(OR(FY$8&lt;9/24,FY$8&gt;=17/24,FY$110="△"),"△","〇")))</f>
        <v>×</v>
      </c>
    </row>
    <row r="101" spans="1:181">
      <c r="A101" s="17"/>
      <c r="B101" s="81" t="s">
        <v>303</v>
      </c>
      <c r="C101" s="82"/>
      <c r="D101" s="11" t="s">
        <v>265</v>
      </c>
      <c r="E101" s="10" t="str">
        <f>INDEX(施設情報!$D$1:$D$1000,MATCH(D101,施設情報!$C$1:$C$1000,0))</f>
        <v>1</v>
      </c>
      <c r="F101" s="11" t="s">
        <v>275</v>
      </c>
      <c r="G101" s="8" t="str">
        <f t="shared" si="29"/>
        <v>119-46391</v>
      </c>
      <c r="H101" s="10" t="str">
        <f t="shared" si="30"/>
        <v>119-46392</v>
      </c>
      <c r="I101" s="10" t="str">
        <f t="shared" si="31"/>
        <v>119-46393</v>
      </c>
      <c r="J101" s="10" t="str">
        <f t="shared" si="32"/>
        <v>119-46394</v>
      </c>
      <c r="K101" s="10" t="str">
        <f t="shared" si="33"/>
        <v>119-46395</v>
      </c>
      <c r="L101" s="10" t="str">
        <f t="shared" si="34"/>
        <v>119-46396</v>
      </c>
      <c r="M101" s="10" t="str">
        <f t="shared" si="35"/>
        <v>119-46397</v>
      </c>
      <c r="N101" s="36" t="str">
        <f ca="1">IF(OR(N$9="×",N$110="×"),"×",IF(SUMIFS(OFFSET(データ_研究棟施設!$M$5:$M$1048576,0,ROUND(N$8*24,1)),データ_研究棟施設!$J$5:$J$1048576,OFFSET($G$9,ROW()-ROW($N$9),N$6-$D$4))&gt;=50,IF(SUMIFS(OFFSET(データ_研究棟施設!$M$5:$M$1048576,0,ROUND(N$8*24,1)),データ_研究棟施設!$J$5:$J$1048576,OFFSET($G$9,ROW()-ROW($N$9),N$6-$D$4))&gt;=100*$E101,"×","△"),IF(OR(N$8&lt;9/24,N$8&gt;=17/24,N$110="△"),"△","〇")))</f>
        <v>△</v>
      </c>
      <c r="O101" s="29" t="str">
        <f ca="1">IF(OR(O$9="×",O$110="×"),"×",IF(SUMIFS(OFFSET(データ_研究棟施設!$M$5:$M$1048576,0,ROUND(O$8*24,1)),データ_研究棟施設!$J$5:$J$1048576,OFFSET($G$9,ROW()-ROW($N$9),O$6-$D$4))&gt;=50,IF(SUMIFS(OFFSET(データ_研究棟施設!$M$5:$M$1048576,0,ROUND(O$8*24,1)),データ_研究棟施設!$J$5:$J$1048576,OFFSET($G$9,ROW()-ROW($N$9),O$6-$D$4))&gt;=100*$E101,"×","△"),IF(OR(O$8&lt;9/24,O$8&gt;=17/24,O$110="△"),"△","〇")))</f>
        <v>△</v>
      </c>
      <c r="P101" s="29" t="str">
        <f ca="1">IF(OR(P$9="×",P$110="×"),"×",IF(SUMIFS(OFFSET(データ_研究棟施設!$M$5:$M$1048576,0,ROUND(P$8*24,1)),データ_研究棟施設!$J$5:$J$1048576,OFFSET($G$9,ROW()-ROW($N$9),P$6-$D$4))&gt;=50,IF(SUMIFS(OFFSET(データ_研究棟施設!$M$5:$M$1048576,0,ROUND(P$8*24,1)),データ_研究棟施設!$J$5:$J$1048576,OFFSET($G$9,ROW()-ROW($N$9),P$6-$D$4))&gt;=100*$E101,"×","△"),IF(OR(P$8&lt;9/24,P$8&gt;=17/24,P$110="△"),"△","〇")))</f>
        <v>△</v>
      </c>
      <c r="Q101" s="29" t="str">
        <f ca="1">IF(OR(Q$9="×",Q$110="×"),"×",IF(SUMIFS(OFFSET(データ_研究棟施設!$M$5:$M$1048576,0,ROUND(Q$8*24,1)),データ_研究棟施設!$J$5:$J$1048576,OFFSET($G$9,ROW()-ROW($N$9),Q$6-$D$4))&gt;=50,IF(SUMIFS(OFFSET(データ_研究棟施設!$M$5:$M$1048576,0,ROUND(Q$8*24,1)),データ_研究棟施設!$J$5:$J$1048576,OFFSET($G$9,ROW()-ROW($N$9),Q$6-$D$4))&gt;=100*$E101,"×","△"),IF(OR(Q$8&lt;9/24,Q$8&gt;=17/24,Q$110="△"),"△","〇")))</f>
        <v>△</v>
      </c>
      <c r="R101" s="29" t="str">
        <f ca="1">IF(OR(R$9="×",R$110="×"),"×",IF(SUMIFS(OFFSET(データ_研究棟施設!$M$5:$M$1048576,0,ROUND(R$8*24,1)),データ_研究棟施設!$J$5:$J$1048576,OFFSET($G$9,ROW()-ROW($N$9),R$6-$D$4))&gt;=50,IF(SUMIFS(OFFSET(データ_研究棟施設!$M$5:$M$1048576,0,ROUND(R$8*24,1)),データ_研究棟施設!$J$5:$J$1048576,OFFSET($G$9,ROW()-ROW($N$9),R$6-$D$4))&gt;=100*$E101,"×","△"),IF(OR(R$8&lt;9/24,R$8&gt;=17/24,R$110="△"),"△","〇")))</f>
        <v>△</v>
      </c>
      <c r="S101" s="29" t="str">
        <f ca="1">IF(OR(S$9="×",S$110="×"),"×",IF(SUMIFS(OFFSET(データ_研究棟施設!$M$5:$M$1048576,0,ROUND(S$8*24,1)),データ_研究棟施設!$J$5:$J$1048576,OFFSET($G$9,ROW()-ROW($N$9),S$6-$D$4))&gt;=50,IF(SUMIFS(OFFSET(データ_研究棟施設!$M$5:$M$1048576,0,ROUND(S$8*24,1)),データ_研究棟施設!$J$5:$J$1048576,OFFSET($G$9,ROW()-ROW($N$9),S$6-$D$4))&gt;=100*$E101,"×","△"),IF(OR(S$8&lt;9/24,S$8&gt;=17/24,S$110="△"),"△","〇")))</f>
        <v>△</v>
      </c>
      <c r="T101" s="29" t="str">
        <f ca="1">IF(OR(T$9="×",T$110="×"),"×",IF(SUMIFS(OFFSET(データ_研究棟施設!$M$5:$M$1048576,0,ROUND(T$8*24,1)),データ_研究棟施設!$J$5:$J$1048576,OFFSET($G$9,ROW()-ROW($N$9),T$6-$D$4))&gt;=50,IF(SUMIFS(OFFSET(データ_研究棟施設!$M$5:$M$1048576,0,ROUND(T$8*24,1)),データ_研究棟施設!$J$5:$J$1048576,OFFSET($G$9,ROW()-ROW($N$9),T$6-$D$4))&gt;=100*$E101,"×","△"),IF(OR(T$8&lt;9/24,T$8&gt;=17/24,T$110="△"),"△","〇")))</f>
        <v>△</v>
      </c>
      <c r="U101" s="29" t="str">
        <f ca="1">IF(OR(U$9="×",U$110="×"),"×",IF(SUMIFS(OFFSET(データ_研究棟施設!$M$5:$M$1048576,0,ROUND(U$8*24,1)),データ_研究棟施設!$J$5:$J$1048576,OFFSET($G$9,ROW()-ROW($N$9),U$6-$D$4))&gt;=50,IF(SUMIFS(OFFSET(データ_研究棟施設!$M$5:$M$1048576,0,ROUND(U$8*24,1)),データ_研究棟施設!$J$5:$J$1048576,OFFSET($G$9,ROW()-ROW($N$9),U$6-$D$4))&gt;=100*$E101,"×","△"),IF(OR(U$8&lt;9/24,U$8&gt;=17/24,U$110="△"),"△","〇")))</f>
        <v>×</v>
      </c>
      <c r="V101" s="29" t="str">
        <f ca="1">IF(OR(V$9="×",V$110="×"),"×",IF(SUMIFS(OFFSET(データ_研究棟施設!$M$5:$M$1048576,0,ROUND(V$8*24,1)),データ_研究棟施設!$J$5:$J$1048576,OFFSET($G$9,ROW()-ROW($N$9),V$6-$D$4))&gt;=50,IF(SUMIFS(OFFSET(データ_研究棟施設!$M$5:$M$1048576,0,ROUND(V$8*24,1)),データ_研究棟施設!$J$5:$J$1048576,OFFSET($G$9,ROW()-ROW($N$9),V$6-$D$4))&gt;=100*$E101,"×","△"),IF(OR(V$8&lt;9/24,V$8&gt;=17/24,V$110="△"),"△","〇")))</f>
        <v>×</v>
      </c>
      <c r="W101" s="28" t="str">
        <f ca="1">IF(OR(W$9="×",W$110="×"),"×",IF(SUMIFS(OFFSET(データ_研究棟施設!$M$5:$M$1048576,0,ROUND(W$8*24,1)),データ_研究棟施設!$J$5:$J$1048576,OFFSET($G$9,ROW()-ROW($N$9),W$6-$D$4))&gt;=50,IF(SUMIFS(OFFSET(データ_研究棟施設!$M$5:$M$1048576,0,ROUND(W$8*24,1)),データ_研究棟施設!$J$5:$J$1048576,OFFSET($G$9,ROW()-ROW($N$9),W$6-$D$4))&gt;=100*$E101,"×","△"),IF(OR(W$8&lt;9/24,W$8&gt;=17/24,W$110="△"),"△","〇")))</f>
        <v>×</v>
      </c>
      <c r="X101" s="29" t="str">
        <f ca="1">IF(OR(X$9="×",X$110="×"),"×",IF(SUMIFS(OFFSET(データ_研究棟施設!$M$5:$M$1048576,0,ROUND(X$8*24,1)),データ_研究棟施設!$J$5:$J$1048576,OFFSET($G$9,ROW()-ROW($N$9),X$6-$D$4))&gt;=50,IF(SUMIFS(OFFSET(データ_研究棟施設!$M$5:$M$1048576,0,ROUND(X$8*24,1)),データ_研究棟施設!$J$5:$J$1048576,OFFSET($G$9,ROW()-ROW($N$9),X$6-$D$4))&gt;=100*$E101,"×","△"),IF(OR(X$8&lt;9/24,X$8&gt;=17/24,X$110="△"),"△","〇")))</f>
        <v>×</v>
      </c>
      <c r="Y101" s="29" t="str">
        <f ca="1">IF(OR(Y$9="×",Y$110="×"),"×",IF(SUMIFS(OFFSET(データ_研究棟施設!$M$5:$M$1048576,0,ROUND(Y$8*24,1)),データ_研究棟施設!$J$5:$J$1048576,OFFSET($G$9,ROW()-ROW($N$9),Y$6-$D$4))&gt;=50,IF(SUMIFS(OFFSET(データ_研究棟施設!$M$5:$M$1048576,0,ROUND(Y$8*24,1)),データ_研究棟施設!$J$5:$J$1048576,OFFSET($G$9,ROW()-ROW($N$9),Y$6-$D$4))&gt;=100*$E101,"×","△"),IF(OR(Y$8&lt;9/24,Y$8&gt;=17/24,Y$110="△"),"△","〇")))</f>
        <v>×</v>
      </c>
      <c r="Z101" s="30" t="str">
        <f ca="1">IF(OR(Z$9="×",Z$110="×"),"×",IF(SUMIFS(OFFSET(データ_研究棟施設!$M$5:$M$1048576,0,ROUND(Z$8*24,1)),データ_研究棟施設!$J$5:$J$1048576,OFFSET($G$9,ROW()-ROW($N$9),Z$6-$D$4))&gt;=50,IF(SUMIFS(OFFSET(データ_研究棟施設!$M$5:$M$1048576,0,ROUND(Z$8*24,1)),データ_研究棟施設!$J$5:$J$1048576,OFFSET($G$9,ROW()-ROW($N$9),Z$6-$D$4))&gt;=100*$E101,"×","△"),IF(OR(Z$8&lt;9/24,Z$8&gt;=17/24,Z$110="△"),"△","〇")))</f>
        <v>×</v>
      </c>
      <c r="AA101" s="29" t="str">
        <f ca="1">IF(OR(AA$9="×",AA$110="×"),"×",IF(SUMIFS(OFFSET(データ_研究棟施設!$M$5:$M$1048576,0,ROUND(AA$8*24,1)),データ_研究棟施設!$J$5:$J$1048576,OFFSET($G$9,ROW()-ROW($N$9),AA$6-$D$4))&gt;=50,IF(SUMIFS(OFFSET(データ_研究棟施設!$M$5:$M$1048576,0,ROUND(AA$8*24,1)),データ_研究棟施設!$J$5:$J$1048576,OFFSET($G$9,ROW()-ROW($N$9),AA$6-$D$4))&gt;=100*$E101,"×","△"),IF(OR(AA$8&lt;9/24,AA$8&gt;=17/24,AA$110="△"),"△","〇")))</f>
        <v>×</v>
      </c>
      <c r="AB101" s="29" t="str">
        <f ca="1">IF(OR(AB$9="×",AB$110="×"),"×",IF(SUMIFS(OFFSET(データ_研究棟施設!$M$5:$M$1048576,0,ROUND(AB$8*24,1)),データ_研究棟施設!$J$5:$J$1048576,OFFSET($G$9,ROW()-ROW($N$9),AB$6-$D$4))&gt;=50,IF(SUMIFS(OFFSET(データ_研究棟施設!$M$5:$M$1048576,0,ROUND(AB$8*24,1)),データ_研究棟施設!$J$5:$J$1048576,OFFSET($G$9,ROW()-ROW($N$9),AB$6-$D$4))&gt;=100*$E101,"×","△"),IF(OR(AB$8&lt;9/24,AB$8&gt;=17/24,AB$110="△"),"△","〇")))</f>
        <v>×</v>
      </c>
      <c r="AC101" s="29" t="str">
        <f ca="1">IF(OR(AC$9="×",AC$110="×"),"×",IF(SUMIFS(OFFSET(データ_研究棟施設!$M$5:$M$1048576,0,ROUND(AC$8*24,1)),データ_研究棟施設!$J$5:$J$1048576,OFFSET($G$9,ROW()-ROW($N$9),AC$6-$D$4))&gt;=50,IF(SUMIFS(OFFSET(データ_研究棟施設!$M$5:$M$1048576,0,ROUND(AC$8*24,1)),データ_研究棟施設!$J$5:$J$1048576,OFFSET($G$9,ROW()-ROW($N$9),AC$6-$D$4))&gt;=100*$E101,"×","△"),IF(OR(AC$8&lt;9/24,AC$8&gt;=17/24,AC$110="△"),"△","〇")))</f>
        <v>×</v>
      </c>
      <c r="AD101" s="29" t="str">
        <f ca="1">IF(OR(AD$9="×",AD$110="×"),"×",IF(SUMIFS(OFFSET(データ_研究棟施設!$M$5:$M$1048576,0,ROUND(AD$8*24,1)),データ_研究棟施設!$J$5:$J$1048576,OFFSET($G$9,ROW()-ROW($N$9),AD$6-$D$4))&gt;=50,IF(SUMIFS(OFFSET(データ_研究棟施設!$M$5:$M$1048576,0,ROUND(AD$8*24,1)),データ_研究棟施設!$J$5:$J$1048576,OFFSET($G$9,ROW()-ROW($N$9),AD$6-$D$4))&gt;=100*$E101,"×","△"),IF(OR(AD$8&lt;9/24,AD$8&gt;=17/24,AD$110="△"),"△","〇")))</f>
        <v>×</v>
      </c>
      <c r="AE101" s="28" t="str">
        <f ca="1">IF(OR(AE$9="×",AE$110="×"),"×",IF(SUMIFS(OFFSET(データ_研究棟施設!$M$5:$M$1048576,0,ROUND(AE$8*24,1)),データ_研究棟施設!$J$5:$J$1048576,OFFSET($G$9,ROW()-ROW($N$9),AE$6-$D$4))&gt;=50,IF(SUMIFS(OFFSET(データ_研究棟施設!$M$5:$M$1048576,0,ROUND(AE$8*24,1)),データ_研究棟施設!$J$5:$J$1048576,OFFSET($G$9,ROW()-ROW($N$9),AE$6-$D$4))&gt;=100*$E101,"×","△"),IF(OR(AE$8&lt;9/24,AE$8&gt;=17/24,AE$110="△"),"△","〇")))</f>
        <v>×</v>
      </c>
      <c r="AF101" s="29" t="str">
        <f ca="1">IF(OR(AF$9="×",AF$110="×"),"×",IF(SUMIFS(OFFSET(データ_研究棟施設!$M$5:$M$1048576,0,ROUND(AF$8*24,1)),データ_研究棟施設!$J$5:$J$1048576,OFFSET($G$9,ROW()-ROW($N$9),AF$6-$D$4))&gt;=50,IF(SUMIFS(OFFSET(データ_研究棟施設!$M$5:$M$1048576,0,ROUND(AF$8*24,1)),データ_研究棟施設!$J$5:$J$1048576,OFFSET($G$9,ROW()-ROW($N$9),AF$6-$D$4))&gt;=100*$E101,"×","△"),IF(OR(AF$8&lt;9/24,AF$8&gt;=17/24,AF$110="△"),"△","〇")))</f>
        <v>×</v>
      </c>
      <c r="AG101" s="29" t="str">
        <f ca="1">IF(OR(AG$9="×",AG$110="×"),"×",IF(SUMIFS(OFFSET(データ_研究棟施設!$M$5:$M$1048576,0,ROUND(AG$8*24,1)),データ_研究棟施設!$J$5:$J$1048576,OFFSET($G$9,ROW()-ROW($N$9),AG$6-$D$4))&gt;=50,IF(SUMIFS(OFFSET(データ_研究棟施設!$M$5:$M$1048576,0,ROUND(AG$8*24,1)),データ_研究棟施設!$J$5:$J$1048576,OFFSET($G$9,ROW()-ROW($N$9),AG$6-$D$4))&gt;=100*$E101,"×","△"),IF(OR(AG$8&lt;9/24,AG$8&gt;=17/24,AG$110="△"),"△","〇")))</f>
        <v>×</v>
      </c>
      <c r="AH101" s="30" t="str">
        <f ca="1">IF(OR(AH$9="×",AH$110="×"),"×",IF(SUMIFS(OFFSET(データ_研究棟施設!$M$5:$M$1048576,0,ROUND(AH$8*24,1)),データ_研究棟施設!$J$5:$J$1048576,OFFSET($G$9,ROW()-ROW($N$9),AH$6-$D$4))&gt;=50,IF(SUMIFS(OFFSET(データ_研究棟施設!$M$5:$M$1048576,0,ROUND(AH$8*24,1)),データ_研究棟施設!$J$5:$J$1048576,OFFSET($G$9,ROW()-ROW($N$9),AH$6-$D$4))&gt;=100*$E101,"×","△"),IF(OR(AH$8&lt;9/24,AH$8&gt;=17/24,AH$110="△"),"△","〇")))</f>
        <v>×</v>
      </c>
      <c r="AI101" s="29" t="str">
        <f ca="1">IF(OR(AI$9="×",AI$110="×"),"×",IF(SUMIFS(OFFSET(データ_研究棟施設!$M$5:$M$1048576,0,ROUND(AI$8*24,1)),データ_研究棟施設!$J$5:$J$1048576,OFFSET($G$9,ROW()-ROW($N$9),AI$6-$D$4))&gt;=50,IF(SUMIFS(OFFSET(データ_研究棟施設!$M$5:$M$1048576,0,ROUND(AI$8*24,1)),データ_研究棟施設!$J$5:$J$1048576,OFFSET($G$9,ROW()-ROW($N$9),AI$6-$D$4))&gt;=100*$E101,"×","△"),IF(OR(AI$8&lt;9/24,AI$8&gt;=17/24,AI$110="△"),"△","〇")))</f>
        <v>△</v>
      </c>
      <c r="AJ101" s="29" t="str">
        <f ca="1">IF(OR(AJ$9="×",AJ$110="×"),"×",IF(SUMIFS(OFFSET(データ_研究棟施設!$M$5:$M$1048576,0,ROUND(AJ$8*24,1)),データ_研究棟施設!$J$5:$J$1048576,OFFSET($G$9,ROW()-ROW($N$9),AJ$6-$D$4))&gt;=50,IF(SUMIFS(OFFSET(データ_研究棟施設!$M$5:$M$1048576,0,ROUND(AJ$8*24,1)),データ_研究棟施設!$J$5:$J$1048576,OFFSET($G$9,ROW()-ROW($N$9),AJ$6-$D$4))&gt;=100*$E101,"×","△"),IF(OR(AJ$8&lt;9/24,AJ$8&gt;=17/24,AJ$110="△"),"△","〇")))</f>
        <v>△</v>
      </c>
      <c r="AK101" s="37" t="str">
        <f ca="1">IF(OR(AK$9="×",AK$110="×"),"×",IF(SUMIFS(OFFSET(データ_研究棟施設!$M$5:$M$1048576,0,ROUND(AK$8*24,1)),データ_研究棟施設!$J$5:$J$1048576,OFFSET($G$9,ROW()-ROW($N$9),AK$6-$D$4))&gt;=50,IF(SUMIFS(OFFSET(データ_研究棟施設!$M$5:$M$1048576,0,ROUND(AK$8*24,1)),データ_研究棟施設!$J$5:$J$1048576,OFFSET($G$9,ROW()-ROW($N$9),AK$6-$D$4))&gt;=100*$E101,"×","△"),IF(OR(AK$8&lt;9/24,AK$8&gt;=17/24,AK$110="△"),"△","〇")))</f>
        <v>△</v>
      </c>
      <c r="AL101" s="36" t="str">
        <f ca="1">IF(OR(AL$9="×",AL$110="×"),"×",IF(SUMIFS(OFFSET(データ_研究棟施設!$M$5:$M$1048576,0,ROUND(AL$8*24,1)),データ_研究棟施設!$J$5:$J$1048576,OFFSET($G$9,ROW()-ROW($N$9),AL$6-$D$4))&gt;=50,IF(SUMIFS(OFFSET(データ_研究棟施設!$M$5:$M$1048576,0,ROUND(AL$8*24,1)),データ_研究棟施設!$J$5:$J$1048576,OFFSET($G$9,ROW()-ROW($N$9),AL$6-$D$4))&gt;=100*$E101,"×","△"),IF(OR(AL$8&lt;9/24,AL$8&gt;=17/24,AL$110="△"),"△","〇")))</f>
        <v>△</v>
      </c>
      <c r="AM101" s="29" t="str">
        <f ca="1">IF(OR(AM$9="×",AM$110="×"),"×",IF(SUMIFS(OFFSET(データ_研究棟施設!$M$5:$M$1048576,0,ROUND(AM$8*24,1)),データ_研究棟施設!$J$5:$J$1048576,OFFSET($G$9,ROW()-ROW($N$9),AM$6-$D$4))&gt;=50,IF(SUMIFS(OFFSET(データ_研究棟施設!$M$5:$M$1048576,0,ROUND(AM$8*24,1)),データ_研究棟施設!$J$5:$J$1048576,OFFSET($G$9,ROW()-ROW($N$9),AM$6-$D$4))&gt;=100*$E101,"×","△"),IF(OR(AM$8&lt;9/24,AM$8&gt;=17/24,AM$110="△"),"△","〇")))</f>
        <v>△</v>
      </c>
      <c r="AN101" s="29" t="str">
        <f ca="1">IF(OR(AN$9="×",AN$110="×"),"×",IF(SUMIFS(OFFSET(データ_研究棟施設!$M$5:$M$1048576,0,ROUND(AN$8*24,1)),データ_研究棟施設!$J$5:$J$1048576,OFFSET($G$9,ROW()-ROW($N$9),AN$6-$D$4))&gt;=50,IF(SUMIFS(OFFSET(データ_研究棟施設!$M$5:$M$1048576,0,ROUND(AN$8*24,1)),データ_研究棟施設!$J$5:$J$1048576,OFFSET($G$9,ROW()-ROW($N$9),AN$6-$D$4))&gt;=100*$E101,"×","△"),IF(OR(AN$8&lt;9/24,AN$8&gt;=17/24,AN$110="△"),"△","〇")))</f>
        <v>△</v>
      </c>
      <c r="AO101" s="29" t="str">
        <f ca="1">IF(OR(AO$9="×",AO$110="×"),"×",IF(SUMIFS(OFFSET(データ_研究棟施設!$M$5:$M$1048576,0,ROUND(AO$8*24,1)),データ_研究棟施設!$J$5:$J$1048576,OFFSET($G$9,ROW()-ROW($N$9),AO$6-$D$4))&gt;=50,IF(SUMIFS(OFFSET(データ_研究棟施設!$M$5:$M$1048576,0,ROUND(AO$8*24,1)),データ_研究棟施設!$J$5:$J$1048576,OFFSET($G$9,ROW()-ROW($N$9),AO$6-$D$4))&gt;=100*$E101,"×","△"),IF(OR(AO$8&lt;9/24,AO$8&gt;=17/24,AO$110="△"),"△","〇")))</f>
        <v>△</v>
      </c>
      <c r="AP101" s="29" t="str">
        <f ca="1">IF(OR(AP$9="×",AP$110="×"),"×",IF(SUMIFS(OFFSET(データ_研究棟施設!$M$5:$M$1048576,0,ROUND(AP$8*24,1)),データ_研究棟施設!$J$5:$J$1048576,OFFSET($G$9,ROW()-ROW($N$9),AP$6-$D$4))&gt;=50,IF(SUMIFS(OFFSET(データ_研究棟施設!$M$5:$M$1048576,0,ROUND(AP$8*24,1)),データ_研究棟施設!$J$5:$J$1048576,OFFSET($G$9,ROW()-ROW($N$9),AP$6-$D$4))&gt;=100*$E101,"×","△"),IF(OR(AP$8&lt;9/24,AP$8&gt;=17/24,AP$110="△"),"△","〇")))</f>
        <v>△</v>
      </c>
      <c r="AQ101" s="29" t="str">
        <f ca="1">IF(OR(AQ$9="×",AQ$110="×"),"×",IF(SUMIFS(OFFSET(データ_研究棟施設!$M$5:$M$1048576,0,ROUND(AQ$8*24,1)),データ_研究棟施設!$J$5:$J$1048576,OFFSET($G$9,ROW()-ROW($N$9),AQ$6-$D$4))&gt;=50,IF(SUMIFS(OFFSET(データ_研究棟施設!$M$5:$M$1048576,0,ROUND(AQ$8*24,1)),データ_研究棟施設!$J$5:$J$1048576,OFFSET($G$9,ROW()-ROW($N$9),AQ$6-$D$4))&gt;=100*$E101,"×","△"),IF(OR(AQ$8&lt;9/24,AQ$8&gt;=17/24,AQ$110="△"),"△","〇")))</f>
        <v>△</v>
      </c>
      <c r="AR101" s="29" t="str">
        <f ca="1">IF(OR(AR$9="×",AR$110="×"),"×",IF(SUMIFS(OFFSET(データ_研究棟施設!$M$5:$M$1048576,0,ROUND(AR$8*24,1)),データ_研究棟施設!$J$5:$J$1048576,OFFSET($G$9,ROW()-ROW($N$9),AR$6-$D$4))&gt;=50,IF(SUMIFS(OFFSET(データ_研究棟施設!$M$5:$M$1048576,0,ROUND(AR$8*24,1)),データ_研究棟施設!$J$5:$J$1048576,OFFSET($G$9,ROW()-ROW($N$9),AR$6-$D$4))&gt;=100*$E101,"×","△"),IF(OR(AR$8&lt;9/24,AR$8&gt;=17/24,AR$110="△"),"△","〇")))</f>
        <v>△</v>
      </c>
      <c r="AS101" s="29" t="str">
        <f ca="1">IF(OR(AS$9="×",AS$110="×"),"×",IF(SUMIFS(OFFSET(データ_研究棟施設!$M$5:$M$1048576,0,ROUND(AS$8*24,1)),データ_研究棟施設!$J$5:$J$1048576,OFFSET($G$9,ROW()-ROW($N$9),AS$6-$D$4))&gt;=50,IF(SUMIFS(OFFSET(データ_研究棟施設!$M$5:$M$1048576,0,ROUND(AS$8*24,1)),データ_研究棟施設!$J$5:$J$1048576,OFFSET($G$9,ROW()-ROW($N$9),AS$6-$D$4))&gt;=100*$E101,"×","△"),IF(OR(AS$8&lt;9/24,AS$8&gt;=17/24,AS$110="△"),"△","〇")))</f>
        <v>×</v>
      </c>
      <c r="AT101" s="29" t="str">
        <f ca="1">IF(OR(AT$9="×",AT$110="×"),"×",IF(SUMIFS(OFFSET(データ_研究棟施設!$M$5:$M$1048576,0,ROUND(AT$8*24,1)),データ_研究棟施設!$J$5:$J$1048576,OFFSET($G$9,ROW()-ROW($N$9),AT$6-$D$4))&gt;=50,IF(SUMIFS(OFFSET(データ_研究棟施設!$M$5:$M$1048576,0,ROUND(AT$8*24,1)),データ_研究棟施設!$J$5:$J$1048576,OFFSET($G$9,ROW()-ROW($N$9),AT$6-$D$4))&gt;=100*$E101,"×","△"),IF(OR(AT$8&lt;9/24,AT$8&gt;=17/24,AT$110="△"),"△","〇")))</f>
        <v>×</v>
      </c>
      <c r="AU101" s="28" t="str">
        <f ca="1">IF(OR(AU$9="×",AU$110="×"),"×",IF(SUMIFS(OFFSET(データ_研究棟施設!$M$5:$M$1048576,0,ROUND(AU$8*24,1)),データ_研究棟施設!$J$5:$J$1048576,OFFSET($G$9,ROW()-ROW($N$9),AU$6-$D$4))&gt;=50,IF(SUMIFS(OFFSET(データ_研究棟施設!$M$5:$M$1048576,0,ROUND(AU$8*24,1)),データ_研究棟施設!$J$5:$J$1048576,OFFSET($G$9,ROW()-ROW($N$9),AU$6-$D$4))&gt;=100*$E101,"×","△"),IF(OR(AU$8&lt;9/24,AU$8&gt;=17/24,AU$110="△"),"△","〇")))</f>
        <v>×</v>
      </c>
      <c r="AV101" s="29" t="str">
        <f ca="1">IF(OR(AV$9="×",AV$110="×"),"×",IF(SUMIFS(OFFSET(データ_研究棟施設!$M$5:$M$1048576,0,ROUND(AV$8*24,1)),データ_研究棟施設!$J$5:$J$1048576,OFFSET($G$9,ROW()-ROW($N$9),AV$6-$D$4))&gt;=50,IF(SUMIFS(OFFSET(データ_研究棟施設!$M$5:$M$1048576,0,ROUND(AV$8*24,1)),データ_研究棟施設!$J$5:$J$1048576,OFFSET($G$9,ROW()-ROW($N$9),AV$6-$D$4))&gt;=100*$E101,"×","△"),IF(OR(AV$8&lt;9/24,AV$8&gt;=17/24,AV$110="△"),"△","〇")))</f>
        <v>×</v>
      </c>
      <c r="AW101" s="29" t="str">
        <f ca="1">IF(OR(AW$9="×",AW$110="×"),"×",IF(SUMIFS(OFFSET(データ_研究棟施設!$M$5:$M$1048576,0,ROUND(AW$8*24,1)),データ_研究棟施設!$J$5:$J$1048576,OFFSET($G$9,ROW()-ROW($N$9),AW$6-$D$4))&gt;=50,IF(SUMIFS(OFFSET(データ_研究棟施設!$M$5:$M$1048576,0,ROUND(AW$8*24,1)),データ_研究棟施設!$J$5:$J$1048576,OFFSET($G$9,ROW()-ROW($N$9),AW$6-$D$4))&gt;=100*$E101,"×","△"),IF(OR(AW$8&lt;9/24,AW$8&gt;=17/24,AW$110="△"),"△","〇")))</f>
        <v>×</v>
      </c>
      <c r="AX101" s="30" t="str">
        <f ca="1">IF(OR(AX$9="×",AX$110="×"),"×",IF(SUMIFS(OFFSET(データ_研究棟施設!$M$5:$M$1048576,0,ROUND(AX$8*24,1)),データ_研究棟施設!$J$5:$J$1048576,OFFSET($G$9,ROW()-ROW($N$9),AX$6-$D$4))&gt;=50,IF(SUMIFS(OFFSET(データ_研究棟施設!$M$5:$M$1048576,0,ROUND(AX$8*24,1)),データ_研究棟施設!$J$5:$J$1048576,OFFSET($G$9,ROW()-ROW($N$9),AX$6-$D$4))&gt;=100*$E101,"×","△"),IF(OR(AX$8&lt;9/24,AX$8&gt;=17/24,AX$110="△"),"△","〇")))</f>
        <v>×</v>
      </c>
      <c r="AY101" s="29" t="str">
        <f ca="1">IF(OR(AY$9="×",AY$110="×"),"×",IF(SUMIFS(OFFSET(データ_研究棟施設!$M$5:$M$1048576,0,ROUND(AY$8*24,1)),データ_研究棟施設!$J$5:$J$1048576,OFFSET($G$9,ROW()-ROW($N$9),AY$6-$D$4))&gt;=50,IF(SUMIFS(OFFSET(データ_研究棟施設!$M$5:$M$1048576,0,ROUND(AY$8*24,1)),データ_研究棟施設!$J$5:$J$1048576,OFFSET($G$9,ROW()-ROW($N$9),AY$6-$D$4))&gt;=100*$E101,"×","△"),IF(OR(AY$8&lt;9/24,AY$8&gt;=17/24,AY$110="△"),"△","〇")))</f>
        <v>×</v>
      </c>
      <c r="AZ101" s="29" t="str">
        <f ca="1">IF(OR(AZ$9="×",AZ$110="×"),"×",IF(SUMIFS(OFFSET(データ_研究棟施設!$M$5:$M$1048576,0,ROUND(AZ$8*24,1)),データ_研究棟施設!$J$5:$J$1048576,OFFSET($G$9,ROW()-ROW($N$9),AZ$6-$D$4))&gt;=50,IF(SUMIFS(OFFSET(データ_研究棟施設!$M$5:$M$1048576,0,ROUND(AZ$8*24,1)),データ_研究棟施設!$J$5:$J$1048576,OFFSET($G$9,ROW()-ROW($N$9),AZ$6-$D$4))&gt;=100*$E101,"×","△"),IF(OR(AZ$8&lt;9/24,AZ$8&gt;=17/24,AZ$110="△"),"△","〇")))</f>
        <v>×</v>
      </c>
      <c r="BA101" s="29" t="str">
        <f ca="1">IF(OR(BA$9="×",BA$110="×"),"×",IF(SUMIFS(OFFSET(データ_研究棟施設!$M$5:$M$1048576,0,ROUND(BA$8*24,1)),データ_研究棟施設!$J$5:$J$1048576,OFFSET($G$9,ROW()-ROW($N$9),BA$6-$D$4))&gt;=50,IF(SUMIFS(OFFSET(データ_研究棟施設!$M$5:$M$1048576,0,ROUND(BA$8*24,1)),データ_研究棟施設!$J$5:$J$1048576,OFFSET($G$9,ROW()-ROW($N$9),BA$6-$D$4))&gt;=100*$E101,"×","△"),IF(OR(BA$8&lt;9/24,BA$8&gt;=17/24,BA$110="△"),"△","〇")))</f>
        <v>×</v>
      </c>
      <c r="BB101" s="29" t="str">
        <f ca="1">IF(OR(BB$9="×",BB$110="×"),"×",IF(SUMIFS(OFFSET(データ_研究棟施設!$M$5:$M$1048576,0,ROUND(BB$8*24,1)),データ_研究棟施設!$J$5:$J$1048576,OFFSET($G$9,ROW()-ROW($N$9),BB$6-$D$4))&gt;=50,IF(SUMIFS(OFFSET(データ_研究棟施設!$M$5:$M$1048576,0,ROUND(BB$8*24,1)),データ_研究棟施設!$J$5:$J$1048576,OFFSET($G$9,ROW()-ROW($N$9),BB$6-$D$4))&gt;=100*$E101,"×","△"),IF(OR(BB$8&lt;9/24,BB$8&gt;=17/24,BB$110="△"),"△","〇")))</f>
        <v>×</v>
      </c>
      <c r="BC101" s="28" t="str">
        <f ca="1">IF(OR(BC$9="×",BC$110="×"),"×",IF(SUMIFS(OFFSET(データ_研究棟施設!$M$5:$M$1048576,0,ROUND(BC$8*24,1)),データ_研究棟施設!$J$5:$J$1048576,OFFSET($G$9,ROW()-ROW($N$9),BC$6-$D$4))&gt;=50,IF(SUMIFS(OFFSET(データ_研究棟施設!$M$5:$M$1048576,0,ROUND(BC$8*24,1)),データ_研究棟施設!$J$5:$J$1048576,OFFSET($G$9,ROW()-ROW($N$9),BC$6-$D$4))&gt;=100*$E101,"×","△"),IF(OR(BC$8&lt;9/24,BC$8&gt;=17/24,BC$110="△"),"△","〇")))</f>
        <v>×</v>
      </c>
      <c r="BD101" s="29" t="str">
        <f ca="1">IF(OR(BD$9="×",BD$110="×"),"×",IF(SUMIFS(OFFSET(データ_研究棟施設!$M$5:$M$1048576,0,ROUND(BD$8*24,1)),データ_研究棟施設!$J$5:$J$1048576,OFFSET($G$9,ROW()-ROW($N$9),BD$6-$D$4))&gt;=50,IF(SUMIFS(OFFSET(データ_研究棟施設!$M$5:$M$1048576,0,ROUND(BD$8*24,1)),データ_研究棟施設!$J$5:$J$1048576,OFFSET($G$9,ROW()-ROW($N$9),BD$6-$D$4))&gt;=100*$E101,"×","△"),IF(OR(BD$8&lt;9/24,BD$8&gt;=17/24,BD$110="△"),"△","〇")))</f>
        <v>×</v>
      </c>
      <c r="BE101" s="29" t="str">
        <f ca="1">IF(OR(BE$9="×",BE$110="×"),"×",IF(SUMIFS(OFFSET(データ_研究棟施設!$M$5:$M$1048576,0,ROUND(BE$8*24,1)),データ_研究棟施設!$J$5:$J$1048576,OFFSET($G$9,ROW()-ROW($N$9),BE$6-$D$4))&gt;=50,IF(SUMIFS(OFFSET(データ_研究棟施設!$M$5:$M$1048576,0,ROUND(BE$8*24,1)),データ_研究棟施設!$J$5:$J$1048576,OFFSET($G$9,ROW()-ROW($N$9),BE$6-$D$4))&gt;=100*$E101,"×","△"),IF(OR(BE$8&lt;9/24,BE$8&gt;=17/24,BE$110="△"),"△","〇")))</f>
        <v>×</v>
      </c>
      <c r="BF101" s="30" t="str">
        <f ca="1">IF(OR(BF$9="×",BF$110="×"),"×",IF(SUMIFS(OFFSET(データ_研究棟施設!$M$5:$M$1048576,0,ROUND(BF$8*24,1)),データ_研究棟施設!$J$5:$J$1048576,OFFSET($G$9,ROW()-ROW($N$9),BF$6-$D$4))&gt;=50,IF(SUMIFS(OFFSET(データ_研究棟施設!$M$5:$M$1048576,0,ROUND(BF$8*24,1)),データ_研究棟施設!$J$5:$J$1048576,OFFSET($G$9,ROW()-ROW($N$9),BF$6-$D$4))&gt;=100*$E101,"×","△"),IF(OR(BF$8&lt;9/24,BF$8&gt;=17/24,BF$110="△"),"△","〇")))</f>
        <v>×</v>
      </c>
      <c r="BG101" s="29" t="str">
        <f ca="1">IF(OR(BG$9="×",BG$110="×"),"×",IF(SUMIFS(OFFSET(データ_研究棟施設!$M$5:$M$1048576,0,ROUND(BG$8*24,1)),データ_研究棟施設!$J$5:$J$1048576,OFFSET($G$9,ROW()-ROW($N$9),BG$6-$D$4))&gt;=50,IF(SUMIFS(OFFSET(データ_研究棟施設!$M$5:$M$1048576,0,ROUND(BG$8*24,1)),データ_研究棟施設!$J$5:$J$1048576,OFFSET($G$9,ROW()-ROW($N$9),BG$6-$D$4))&gt;=100*$E101,"×","△"),IF(OR(BG$8&lt;9/24,BG$8&gt;=17/24,BG$110="△"),"△","〇")))</f>
        <v>△</v>
      </c>
      <c r="BH101" s="29" t="str">
        <f ca="1">IF(OR(BH$9="×",BH$110="×"),"×",IF(SUMIFS(OFFSET(データ_研究棟施設!$M$5:$M$1048576,0,ROUND(BH$8*24,1)),データ_研究棟施設!$J$5:$J$1048576,OFFSET($G$9,ROW()-ROW($N$9),BH$6-$D$4))&gt;=50,IF(SUMIFS(OFFSET(データ_研究棟施設!$M$5:$M$1048576,0,ROUND(BH$8*24,1)),データ_研究棟施設!$J$5:$J$1048576,OFFSET($G$9,ROW()-ROW($N$9),BH$6-$D$4))&gt;=100*$E101,"×","△"),IF(OR(BH$8&lt;9/24,BH$8&gt;=17/24,BH$110="△"),"△","〇")))</f>
        <v>△</v>
      </c>
      <c r="BI101" s="37" t="str">
        <f ca="1">IF(OR(BI$9="×",BI$110="×"),"×",IF(SUMIFS(OFFSET(データ_研究棟施設!$M$5:$M$1048576,0,ROUND(BI$8*24,1)),データ_研究棟施設!$J$5:$J$1048576,OFFSET($G$9,ROW()-ROW($N$9),BI$6-$D$4))&gt;=50,IF(SUMIFS(OFFSET(データ_研究棟施設!$M$5:$M$1048576,0,ROUND(BI$8*24,1)),データ_研究棟施設!$J$5:$J$1048576,OFFSET($G$9,ROW()-ROW($N$9),BI$6-$D$4))&gt;=100*$E101,"×","△"),IF(OR(BI$8&lt;9/24,BI$8&gt;=17/24,BI$110="△"),"△","〇")))</f>
        <v>△</v>
      </c>
      <c r="BJ101" s="36" t="str">
        <f ca="1">IF(OR(BJ$9="×",BJ$110="×"),"×",IF(SUMIFS(OFFSET(データ_研究棟施設!$M$5:$M$1048576,0,ROUND(BJ$8*24,1)),データ_研究棟施設!$J$5:$J$1048576,OFFSET($G$9,ROW()-ROW($N$9),BJ$6-$D$4))&gt;=50,IF(SUMIFS(OFFSET(データ_研究棟施設!$M$5:$M$1048576,0,ROUND(BJ$8*24,1)),データ_研究棟施設!$J$5:$J$1048576,OFFSET($G$9,ROW()-ROW($N$9),BJ$6-$D$4))&gt;=100*$E101,"×","△"),IF(OR(BJ$8&lt;9/24,BJ$8&gt;=17/24,BJ$110="△"),"△","〇")))</f>
        <v>△</v>
      </c>
      <c r="BK101" s="29" t="str">
        <f ca="1">IF(OR(BK$9="×",BK$110="×"),"×",IF(SUMIFS(OFFSET(データ_研究棟施設!$M$5:$M$1048576,0,ROUND(BK$8*24,1)),データ_研究棟施設!$J$5:$J$1048576,OFFSET($G$9,ROW()-ROW($N$9),BK$6-$D$4))&gt;=50,IF(SUMIFS(OFFSET(データ_研究棟施設!$M$5:$M$1048576,0,ROUND(BK$8*24,1)),データ_研究棟施設!$J$5:$J$1048576,OFFSET($G$9,ROW()-ROW($N$9),BK$6-$D$4))&gt;=100*$E101,"×","△"),IF(OR(BK$8&lt;9/24,BK$8&gt;=17/24,BK$110="△"),"△","〇")))</f>
        <v>△</v>
      </c>
      <c r="BL101" s="29" t="str">
        <f ca="1">IF(OR(BL$9="×",BL$110="×"),"×",IF(SUMIFS(OFFSET(データ_研究棟施設!$M$5:$M$1048576,0,ROUND(BL$8*24,1)),データ_研究棟施設!$J$5:$J$1048576,OFFSET($G$9,ROW()-ROW($N$9),BL$6-$D$4))&gt;=50,IF(SUMIFS(OFFSET(データ_研究棟施設!$M$5:$M$1048576,0,ROUND(BL$8*24,1)),データ_研究棟施設!$J$5:$J$1048576,OFFSET($G$9,ROW()-ROW($N$9),BL$6-$D$4))&gt;=100*$E101,"×","△"),IF(OR(BL$8&lt;9/24,BL$8&gt;=17/24,BL$110="△"),"△","〇")))</f>
        <v>△</v>
      </c>
      <c r="BM101" s="29" t="str">
        <f ca="1">IF(OR(BM$9="×",BM$110="×"),"×",IF(SUMIFS(OFFSET(データ_研究棟施設!$M$5:$M$1048576,0,ROUND(BM$8*24,1)),データ_研究棟施設!$J$5:$J$1048576,OFFSET($G$9,ROW()-ROW($N$9),BM$6-$D$4))&gt;=50,IF(SUMIFS(OFFSET(データ_研究棟施設!$M$5:$M$1048576,0,ROUND(BM$8*24,1)),データ_研究棟施設!$J$5:$J$1048576,OFFSET($G$9,ROW()-ROW($N$9),BM$6-$D$4))&gt;=100*$E101,"×","△"),IF(OR(BM$8&lt;9/24,BM$8&gt;=17/24,BM$110="△"),"△","〇")))</f>
        <v>△</v>
      </c>
      <c r="BN101" s="29" t="str">
        <f ca="1">IF(OR(BN$9="×",BN$110="×"),"×",IF(SUMIFS(OFFSET(データ_研究棟施設!$M$5:$M$1048576,0,ROUND(BN$8*24,1)),データ_研究棟施設!$J$5:$J$1048576,OFFSET($G$9,ROW()-ROW($N$9),BN$6-$D$4))&gt;=50,IF(SUMIFS(OFFSET(データ_研究棟施設!$M$5:$M$1048576,0,ROUND(BN$8*24,1)),データ_研究棟施設!$J$5:$J$1048576,OFFSET($G$9,ROW()-ROW($N$9),BN$6-$D$4))&gt;=100*$E101,"×","△"),IF(OR(BN$8&lt;9/24,BN$8&gt;=17/24,BN$110="△"),"△","〇")))</f>
        <v>△</v>
      </c>
      <c r="BO101" s="29" t="str">
        <f ca="1">IF(OR(BO$9="×",BO$110="×"),"×",IF(SUMIFS(OFFSET(データ_研究棟施設!$M$5:$M$1048576,0,ROUND(BO$8*24,1)),データ_研究棟施設!$J$5:$J$1048576,OFFSET($G$9,ROW()-ROW($N$9),BO$6-$D$4))&gt;=50,IF(SUMIFS(OFFSET(データ_研究棟施設!$M$5:$M$1048576,0,ROUND(BO$8*24,1)),データ_研究棟施設!$J$5:$J$1048576,OFFSET($G$9,ROW()-ROW($N$9),BO$6-$D$4))&gt;=100*$E101,"×","△"),IF(OR(BO$8&lt;9/24,BO$8&gt;=17/24,BO$110="△"),"△","〇")))</f>
        <v>△</v>
      </c>
      <c r="BP101" s="29" t="str">
        <f ca="1">IF(OR(BP$9="×",BP$110="×"),"×",IF(SUMIFS(OFFSET(データ_研究棟施設!$M$5:$M$1048576,0,ROUND(BP$8*24,1)),データ_研究棟施設!$J$5:$J$1048576,OFFSET($G$9,ROW()-ROW($N$9),BP$6-$D$4))&gt;=50,IF(SUMIFS(OFFSET(データ_研究棟施設!$M$5:$M$1048576,0,ROUND(BP$8*24,1)),データ_研究棟施設!$J$5:$J$1048576,OFFSET($G$9,ROW()-ROW($N$9),BP$6-$D$4))&gt;=100*$E101,"×","△"),IF(OR(BP$8&lt;9/24,BP$8&gt;=17/24,BP$110="△"),"△","〇")))</f>
        <v>△</v>
      </c>
      <c r="BQ101" s="29" t="str">
        <f ca="1">IF(OR(BQ$9="×",BQ$110="×"),"×",IF(SUMIFS(OFFSET(データ_研究棟施設!$M$5:$M$1048576,0,ROUND(BQ$8*24,1)),データ_研究棟施設!$J$5:$J$1048576,OFFSET($G$9,ROW()-ROW($N$9),BQ$6-$D$4))&gt;=50,IF(SUMIFS(OFFSET(データ_研究棟施設!$M$5:$M$1048576,0,ROUND(BQ$8*24,1)),データ_研究棟施設!$J$5:$J$1048576,OFFSET($G$9,ROW()-ROW($N$9),BQ$6-$D$4))&gt;=100*$E101,"×","△"),IF(OR(BQ$8&lt;9/24,BQ$8&gt;=17/24,BQ$110="△"),"△","〇")))</f>
        <v>×</v>
      </c>
      <c r="BR101" s="29" t="str">
        <f ca="1">IF(OR(BR$9="×",BR$110="×"),"×",IF(SUMIFS(OFFSET(データ_研究棟施設!$M$5:$M$1048576,0,ROUND(BR$8*24,1)),データ_研究棟施設!$J$5:$J$1048576,OFFSET($G$9,ROW()-ROW($N$9),BR$6-$D$4))&gt;=50,IF(SUMIFS(OFFSET(データ_研究棟施設!$M$5:$M$1048576,0,ROUND(BR$8*24,1)),データ_研究棟施設!$J$5:$J$1048576,OFFSET($G$9,ROW()-ROW($N$9),BR$6-$D$4))&gt;=100*$E101,"×","△"),IF(OR(BR$8&lt;9/24,BR$8&gt;=17/24,BR$110="△"),"△","〇")))</f>
        <v>×</v>
      </c>
      <c r="BS101" s="28" t="str">
        <f ca="1">IF(OR(BS$9="×",BS$110="×"),"×",IF(SUMIFS(OFFSET(データ_研究棟施設!$M$5:$M$1048576,0,ROUND(BS$8*24,1)),データ_研究棟施設!$J$5:$J$1048576,OFFSET($G$9,ROW()-ROW($N$9),BS$6-$D$4))&gt;=50,IF(SUMIFS(OFFSET(データ_研究棟施設!$M$5:$M$1048576,0,ROUND(BS$8*24,1)),データ_研究棟施設!$J$5:$J$1048576,OFFSET($G$9,ROW()-ROW($N$9),BS$6-$D$4))&gt;=100*$E101,"×","△"),IF(OR(BS$8&lt;9/24,BS$8&gt;=17/24,BS$110="△"),"△","〇")))</f>
        <v>×</v>
      </c>
      <c r="BT101" s="29" t="str">
        <f ca="1">IF(OR(BT$9="×",BT$110="×"),"×",IF(SUMIFS(OFFSET(データ_研究棟施設!$M$5:$M$1048576,0,ROUND(BT$8*24,1)),データ_研究棟施設!$J$5:$J$1048576,OFFSET($G$9,ROW()-ROW($N$9),BT$6-$D$4))&gt;=50,IF(SUMIFS(OFFSET(データ_研究棟施設!$M$5:$M$1048576,0,ROUND(BT$8*24,1)),データ_研究棟施設!$J$5:$J$1048576,OFFSET($G$9,ROW()-ROW($N$9),BT$6-$D$4))&gt;=100*$E101,"×","△"),IF(OR(BT$8&lt;9/24,BT$8&gt;=17/24,BT$110="△"),"△","〇")))</f>
        <v>×</v>
      </c>
      <c r="BU101" s="29" t="str">
        <f ca="1">IF(OR(BU$9="×",BU$110="×"),"×",IF(SUMIFS(OFFSET(データ_研究棟施設!$M$5:$M$1048576,0,ROUND(BU$8*24,1)),データ_研究棟施設!$J$5:$J$1048576,OFFSET($G$9,ROW()-ROW($N$9),BU$6-$D$4))&gt;=50,IF(SUMIFS(OFFSET(データ_研究棟施設!$M$5:$M$1048576,0,ROUND(BU$8*24,1)),データ_研究棟施設!$J$5:$J$1048576,OFFSET($G$9,ROW()-ROW($N$9),BU$6-$D$4))&gt;=100*$E101,"×","△"),IF(OR(BU$8&lt;9/24,BU$8&gt;=17/24,BU$110="△"),"△","〇")))</f>
        <v>×</v>
      </c>
      <c r="BV101" s="30" t="str">
        <f ca="1">IF(OR(BV$9="×",BV$110="×"),"×",IF(SUMIFS(OFFSET(データ_研究棟施設!$M$5:$M$1048576,0,ROUND(BV$8*24,1)),データ_研究棟施設!$J$5:$J$1048576,OFFSET($G$9,ROW()-ROW($N$9),BV$6-$D$4))&gt;=50,IF(SUMIFS(OFFSET(データ_研究棟施設!$M$5:$M$1048576,0,ROUND(BV$8*24,1)),データ_研究棟施設!$J$5:$J$1048576,OFFSET($G$9,ROW()-ROW($N$9),BV$6-$D$4))&gt;=100*$E101,"×","△"),IF(OR(BV$8&lt;9/24,BV$8&gt;=17/24,BV$110="△"),"△","〇")))</f>
        <v>×</v>
      </c>
      <c r="BW101" s="29" t="str">
        <f ca="1">IF(OR(BW$9="×",BW$110="×"),"×",IF(SUMIFS(OFFSET(データ_研究棟施設!$M$5:$M$1048576,0,ROUND(BW$8*24,1)),データ_研究棟施設!$J$5:$J$1048576,OFFSET($G$9,ROW()-ROW($N$9),BW$6-$D$4))&gt;=50,IF(SUMIFS(OFFSET(データ_研究棟施設!$M$5:$M$1048576,0,ROUND(BW$8*24,1)),データ_研究棟施設!$J$5:$J$1048576,OFFSET($G$9,ROW()-ROW($N$9),BW$6-$D$4))&gt;=100*$E101,"×","△"),IF(OR(BW$8&lt;9/24,BW$8&gt;=17/24,BW$110="△"),"△","〇")))</f>
        <v>×</v>
      </c>
      <c r="BX101" s="29" t="str">
        <f ca="1">IF(OR(BX$9="×",BX$110="×"),"×",IF(SUMIFS(OFFSET(データ_研究棟施設!$M$5:$M$1048576,0,ROUND(BX$8*24,1)),データ_研究棟施設!$J$5:$J$1048576,OFFSET($G$9,ROW()-ROW($N$9),BX$6-$D$4))&gt;=50,IF(SUMIFS(OFFSET(データ_研究棟施設!$M$5:$M$1048576,0,ROUND(BX$8*24,1)),データ_研究棟施設!$J$5:$J$1048576,OFFSET($G$9,ROW()-ROW($N$9),BX$6-$D$4))&gt;=100*$E101,"×","△"),IF(OR(BX$8&lt;9/24,BX$8&gt;=17/24,BX$110="△"),"△","〇")))</f>
        <v>×</v>
      </c>
      <c r="BY101" s="29" t="str">
        <f ca="1">IF(OR(BY$9="×",BY$110="×"),"×",IF(SUMIFS(OFFSET(データ_研究棟施設!$M$5:$M$1048576,0,ROUND(BY$8*24,1)),データ_研究棟施設!$J$5:$J$1048576,OFFSET($G$9,ROW()-ROW($N$9),BY$6-$D$4))&gt;=50,IF(SUMIFS(OFFSET(データ_研究棟施設!$M$5:$M$1048576,0,ROUND(BY$8*24,1)),データ_研究棟施設!$J$5:$J$1048576,OFFSET($G$9,ROW()-ROW($N$9),BY$6-$D$4))&gt;=100*$E101,"×","△"),IF(OR(BY$8&lt;9/24,BY$8&gt;=17/24,BY$110="△"),"△","〇")))</f>
        <v>×</v>
      </c>
      <c r="BZ101" s="29" t="str">
        <f ca="1">IF(OR(BZ$9="×",BZ$110="×"),"×",IF(SUMIFS(OFFSET(データ_研究棟施設!$M$5:$M$1048576,0,ROUND(BZ$8*24,1)),データ_研究棟施設!$J$5:$J$1048576,OFFSET($G$9,ROW()-ROW($N$9),BZ$6-$D$4))&gt;=50,IF(SUMIFS(OFFSET(データ_研究棟施設!$M$5:$M$1048576,0,ROUND(BZ$8*24,1)),データ_研究棟施設!$J$5:$J$1048576,OFFSET($G$9,ROW()-ROW($N$9),BZ$6-$D$4))&gt;=100*$E101,"×","△"),IF(OR(BZ$8&lt;9/24,BZ$8&gt;=17/24,BZ$110="△"),"△","〇")))</f>
        <v>×</v>
      </c>
      <c r="CA101" s="28" t="str">
        <f ca="1">IF(OR(CA$9="×",CA$110="×"),"×",IF(SUMIFS(OFFSET(データ_研究棟施設!$M$5:$M$1048576,0,ROUND(CA$8*24,1)),データ_研究棟施設!$J$5:$J$1048576,OFFSET($G$9,ROW()-ROW($N$9),CA$6-$D$4))&gt;=50,IF(SUMIFS(OFFSET(データ_研究棟施設!$M$5:$M$1048576,0,ROUND(CA$8*24,1)),データ_研究棟施設!$J$5:$J$1048576,OFFSET($G$9,ROW()-ROW($N$9),CA$6-$D$4))&gt;=100*$E101,"×","△"),IF(OR(CA$8&lt;9/24,CA$8&gt;=17/24,CA$110="△"),"△","〇")))</f>
        <v>×</v>
      </c>
      <c r="CB101" s="29" t="str">
        <f ca="1">IF(OR(CB$9="×",CB$110="×"),"×",IF(SUMIFS(OFFSET(データ_研究棟施設!$M$5:$M$1048576,0,ROUND(CB$8*24,1)),データ_研究棟施設!$J$5:$J$1048576,OFFSET($G$9,ROW()-ROW($N$9),CB$6-$D$4))&gt;=50,IF(SUMIFS(OFFSET(データ_研究棟施設!$M$5:$M$1048576,0,ROUND(CB$8*24,1)),データ_研究棟施設!$J$5:$J$1048576,OFFSET($G$9,ROW()-ROW($N$9),CB$6-$D$4))&gt;=100*$E101,"×","△"),IF(OR(CB$8&lt;9/24,CB$8&gt;=17/24,CB$110="△"),"△","〇")))</f>
        <v>×</v>
      </c>
      <c r="CC101" s="29" t="str">
        <f ca="1">IF(OR(CC$9="×",CC$110="×"),"×",IF(SUMIFS(OFFSET(データ_研究棟施設!$M$5:$M$1048576,0,ROUND(CC$8*24,1)),データ_研究棟施設!$J$5:$J$1048576,OFFSET($G$9,ROW()-ROW($N$9),CC$6-$D$4))&gt;=50,IF(SUMIFS(OFFSET(データ_研究棟施設!$M$5:$M$1048576,0,ROUND(CC$8*24,1)),データ_研究棟施設!$J$5:$J$1048576,OFFSET($G$9,ROW()-ROW($N$9),CC$6-$D$4))&gt;=100*$E101,"×","△"),IF(OR(CC$8&lt;9/24,CC$8&gt;=17/24,CC$110="△"),"△","〇")))</f>
        <v>×</v>
      </c>
      <c r="CD101" s="30" t="str">
        <f ca="1">IF(OR(CD$9="×",CD$110="×"),"×",IF(SUMIFS(OFFSET(データ_研究棟施設!$M$5:$M$1048576,0,ROUND(CD$8*24,1)),データ_研究棟施設!$J$5:$J$1048576,OFFSET($G$9,ROW()-ROW($N$9),CD$6-$D$4))&gt;=50,IF(SUMIFS(OFFSET(データ_研究棟施設!$M$5:$M$1048576,0,ROUND(CD$8*24,1)),データ_研究棟施設!$J$5:$J$1048576,OFFSET($G$9,ROW()-ROW($N$9),CD$6-$D$4))&gt;=100*$E101,"×","△"),IF(OR(CD$8&lt;9/24,CD$8&gt;=17/24,CD$110="△"),"△","〇")))</f>
        <v>×</v>
      </c>
      <c r="CE101" s="29" t="str">
        <f ca="1">IF(OR(CE$9="×",CE$110="×"),"×",IF(SUMIFS(OFFSET(データ_研究棟施設!$M$5:$M$1048576,0,ROUND(CE$8*24,1)),データ_研究棟施設!$J$5:$J$1048576,OFFSET($G$9,ROW()-ROW($N$9),CE$6-$D$4))&gt;=50,IF(SUMIFS(OFFSET(データ_研究棟施設!$M$5:$M$1048576,0,ROUND(CE$8*24,1)),データ_研究棟施設!$J$5:$J$1048576,OFFSET($G$9,ROW()-ROW($N$9),CE$6-$D$4))&gt;=100*$E101,"×","△"),IF(OR(CE$8&lt;9/24,CE$8&gt;=17/24,CE$110="△"),"△","〇")))</f>
        <v>△</v>
      </c>
      <c r="CF101" s="29" t="str">
        <f ca="1">IF(OR(CF$9="×",CF$110="×"),"×",IF(SUMIFS(OFFSET(データ_研究棟施設!$M$5:$M$1048576,0,ROUND(CF$8*24,1)),データ_研究棟施設!$J$5:$J$1048576,OFFSET($G$9,ROW()-ROW($N$9),CF$6-$D$4))&gt;=50,IF(SUMIFS(OFFSET(データ_研究棟施設!$M$5:$M$1048576,0,ROUND(CF$8*24,1)),データ_研究棟施設!$J$5:$J$1048576,OFFSET($G$9,ROW()-ROW($N$9),CF$6-$D$4))&gt;=100*$E101,"×","△"),IF(OR(CF$8&lt;9/24,CF$8&gt;=17/24,CF$110="△"),"△","〇")))</f>
        <v>△</v>
      </c>
      <c r="CG101" s="37" t="str">
        <f ca="1">IF(OR(CG$9="×",CG$110="×"),"×",IF(SUMIFS(OFFSET(データ_研究棟施設!$M$5:$M$1048576,0,ROUND(CG$8*24,1)),データ_研究棟施設!$J$5:$J$1048576,OFFSET($G$9,ROW()-ROW($N$9),CG$6-$D$4))&gt;=50,IF(SUMIFS(OFFSET(データ_研究棟施設!$M$5:$M$1048576,0,ROUND(CG$8*24,1)),データ_研究棟施設!$J$5:$J$1048576,OFFSET($G$9,ROW()-ROW($N$9),CG$6-$D$4))&gt;=100*$E101,"×","△"),IF(OR(CG$8&lt;9/24,CG$8&gt;=17/24,CG$110="△"),"△","〇")))</f>
        <v>△</v>
      </c>
      <c r="CH101" s="36" t="str">
        <f ca="1">IF(OR(CH$9="×",CH$110="×"),"×",IF(SUMIFS(OFFSET(データ_研究棟施設!$M$5:$M$1048576,0,ROUND(CH$8*24,1)),データ_研究棟施設!$J$5:$J$1048576,OFFSET($G$9,ROW()-ROW($N$9),CH$6-$D$4))&gt;=50,IF(SUMIFS(OFFSET(データ_研究棟施設!$M$5:$M$1048576,0,ROUND(CH$8*24,1)),データ_研究棟施設!$J$5:$J$1048576,OFFSET($G$9,ROW()-ROW($N$9),CH$6-$D$4))&gt;=100*$E101,"×","△"),IF(OR(CH$8&lt;9/24,CH$8&gt;=17/24,CH$110="△"),"△","〇")))</f>
        <v>△</v>
      </c>
      <c r="CI101" s="29" t="str">
        <f ca="1">IF(OR(CI$9="×",CI$110="×"),"×",IF(SUMIFS(OFFSET(データ_研究棟施設!$M$5:$M$1048576,0,ROUND(CI$8*24,1)),データ_研究棟施設!$J$5:$J$1048576,OFFSET($G$9,ROW()-ROW($N$9),CI$6-$D$4))&gt;=50,IF(SUMIFS(OFFSET(データ_研究棟施設!$M$5:$M$1048576,0,ROUND(CI$8*24,1)),データ_研究棟施設!$J$5:$J$1048576,OFFSET($G$9,ROW()-ROW($N$9),CI$6-$D$4))&gt;=100*$E101,"×","△"),IF(OR(CI$8&lt;9/24,CI$8&gt;=17/24,CI$110="△"),"△","〇")))</f>
        <v>△</v>
      </c>
      <c r="CJ101" s="29" t="str">
        <f ca="1">IF(OR(CJ$9="×",CJ$110="×"),"×",IF(SUMIFS(OFFSET(データ_研究棟施設!$M$5:$M$1048576,0,ROUND(CJ$8*24,1)),データ_研究棟施設!$J$5:$J$1048576,OFFSET($G$9,ROW()-ROW($N$9),CJ$6-$D$4))&gt;=50,IF(SUMIFS(OFFSET(データ_研究棟施設!$M$5:$M$1048576,0,ROUND(CJ$8*24,1)),データ_研究棟施設!$J$5:$J$1048576,OFFSET($G$9,ROW()-ROW($N$9),CJ$6-$D$4))&gt;=100*$E101,"×","△"),IF(OR(CJ$8&lt;9/24,CJ$8&gt;=17/24,CJ$110="△"),"△","〇")))</f>
        <v>△</v>
      </c>
      <c r="CK101" s="29" t="str">
        <f ca="1">IF(OR(CK$9="×",CK$110="×"),"×",IF(SUMIFS(OFFSET(データ_研究棟施設!$M$5:$M$1048576,0,ROUND(CK$8*24,1)),データ_研究棟施設!$J$5:$J$1048576,OFFSET($G$9,ROW()-ROW($N$9),CK$6-$D$4))&gt;=50,IF(SUMIFS(OFFSET(データ_研究棟施設!$M$5:$M$1048576,0,ROUND(CK$8*24,1)),データ_研究棟施設!$J$5:$J$1048576,OFFSET($G$9,ROW()-ROW($N$9),CK$6-$D$4))&gt;=100*$E101,"×","△"),IF(OR(CK$8&lt;9/24,CK$8&gt;=17/24,CK$110="△"),"△","〇")))</f>
        <v>△</v>
      </c>
      <c r="CL101" s="29" t="str">
        <f ca="1">IF(OR(CL$9="×",CL$110="×"),"×",IF(SUMIFS(OFFSET(データ_研究棟施設!$M$5:$M$1048576,0,ROUND(CL$8*24,1)),データ_研究棟施設!$J$5:$J$1048576,OFFSET($G$9,ROW()-ROW($N$9),CL$6-$D$4))&gt;=50,IF(SUMIFS(OFFSET(データ_研究棟施設!$M$5:$M$1048576,0,ROUND(CL$8*24,1)),データ_研究棟施設!$J$5:$J$1048576,OFFSET($G$9,ROW()-ROW($N$9),CL$6-$D$4))&gt;=100*$E101,"×","△"),IF(OR(CL$8&lt;9/24,CL$8&gt;=17/24,CL$110="△"),"△","〇")))</f>
        <v>△</v>
      </c>
      <c r="CM101" s="29" t="str">
        <f ca="1">IF(OR(CM$9="×",CM$110="×"),"×",IF(SUMIFS(OFFSET(データ_研究棟施設!$M$5:$M$1048576,0,ROUND(CM$8*24,1)),データ_研究棟施設!$J$5:$J$1048576,OFFSET($G$9,ROW()-ROW($N$9),CM$6-$D$4))&gt;=50,IF(SUMIFS(OFFSET(データ_研究棟施設!$M$5:$M$1048576,0,ROUND(CM$8*24,1)),データ_研究棟施設!$J$5:$J$1048576,OFFSET($G$9,ROW()-ROW($N$9),CM$6-$D$4))&gt;=100*$E101,"×","△"),IF(OR(CM$8&lt;9/24,CM$8&gt;=17/24,CM$110="△"),"△","〇")))</f>
        <v>△</v>
      </c>
      <c r="CN101" s="29" t="str">
        <f ca="1">IF(OR(CN$9="×",CN$110="×"),"×",IF(SUMIFS(OFFSET(データ_研究棟施設!$M$5:$M$1048576,0,ROUND(CN$8*24,1)),データ_研究棟施設!$J$5:$J$1048576,OFFSET($G$9,ROW()-ROW($N$9),CN$6-$D$4))&gt;=50,IF(SUMIFS(OFFSET(データ_研究棟施設!$M$5:$M$1048576,0,ROUND(CN$8*24,1)),データ_研究棟施設!$J$5:$J$1048576,OFFSET($G$9,ROW()-ROW($N$9),CN$6-$D$4))&gt;=100*$E101,"×","△"),IF(OR(CN$8&lt;9/24,CN$8&gt;=17/24,CN$110="△"),"△","〇")))</f>
        <v>△</v>
      </c>
      <c r="CO101" s="29" t="str">
        <f ca="1">IF(OR(CO$9="×",CO$110="×"),"×",IF(SUMIFS(OFFSET(データ_研究棟施設!$M$5:$M$1048576,0,ROUND(CO$8*24,1)),データ_研究棟施設!$J$5:$J$1048576,OFFSET($G$9,ROW()-ROW($N$9),CO$6-$D$4))&gt;=50,IF(SUMIFS(OFFSET(データ_研究棟施設!$M$5:$M$1048576,0,ROUND(CO$8*24,1)),データ_研究棟施設!$J$5:$J$1048576,OFFSET($G$9,ROW()-ROW($N$9),CO$6-$D$4))&gt;=100*$E101,"×","△"),IF(OR(CO$8&lt;9/24,CO$8&gt;=17/24,CO$110="△"),"△","〇")))</f>
        <v>×</v>
      </c>
      <c r="CP101" s="29" t="str">
        <f ca="1">IF(OR(CP$9="×",CP$110="×"),"×",IF(SUMIFS(OFFSET(データ_研究棟施設!$M$5:$M$1048576,0,ROUND(CP$8*24,1)),データ_研究棟施設!$J$5:$J$1048576,OFFSET($G$9,ROW()-ROW($N$9),CP$6-$D$4))&gt;=50,IF(SUMIFS(OFFSET(データ_研究棟施設!$M$5:$M$1048576,0,ROUND(CP$8*24,1)),データ_研究棟施設!$J$5:$J$1048576,OFFSET($G$9,ROW()-ROW($N$9),CP$6-$D$4))&gt;=100*$E101,"×","△"),IF(OR(CP$8&lt;9/24,CP$8&gt;=17/24,CP$110="△"),"△","〇")))</f>
        <v>×</v>
      </c>
      <c r="CQ101" s="28" t="str">
        <f ca="1">IF(OR(CQ$9="×",CQ$110="×"),"×",IF(SUMIFS(OFFSET(データ_研究棟施設!$M$5:$M$1048576,0,ROUND(CQ$8*24,1)),データ_研究棟施設!$J$5:$J$1048576,OFFSET($G$9,ROW()-ROW($N$9),CQ$6-$D$4))&gt;=50,IF(SUMIFS(OFFSET(データ_研究棟施設!$M$5:$M$1048576,0,ROUND(CQ$8*24,1)),データ_研究棟施設!$J$5:$J$1048576,OFFSET($G$9,ROW()-ROW($N$9),CQ$6-$D$4))&gt;=100*$E101,"×","△"),IF(OR(CQ$8&lt;9/24,CQ$8&gt;=17/24,CQ$110="△"),"△","〇")))</f>
        <v>×</v>
      </c>
      <c r="CR101" s="29" t="str">
        <f ca="1">IF(OR(CR$9="×",CR$110="×"),"×",IF(SUMIFS(OFFSET(データ_研究棟施設!$M$5:$M$1048576,0,ROUND(CR$8*24,1)),データ_研究棟施設!$J$5:$J$1048576,OFFSET($G$9,ROW()-ROW($N$9),CR$6-$D$4))&gt;=50,IF(SUMIFS(OFFSET(データ_研究棟施設!$M$5:$M$1048576,0,ROUND(CR$8*24,1)),データ_研究棟施設!$J$5:$J$1048576,OFFSET($G$9,ROW()-ROW($N$9),CR$6-$D$4))&gt;=100*$E101,"×","△"),IF(OR(CR$8&lt;9/24,CR$8&gt;=17/24,CR$110="△"),"△","〇")))</f>
        <v>×</v>
      </c>
      <c r="CS101" s="29" t="str">
        <f ca="1">IF(OR(CS$9="×",CS$110="×"),"×",IF(SUMIFS(OFFSET(データ_研究棟施設!$M$5:$M$1048576,0,ROUND(CS$8*24,1)),データ_研究棟施設!$J$5:$J$1048576,OFFSET($G$9,ROW()-ROW($N$9),CS$6-$D$4))&gt;=50,IF(SUMIFS(OFFSET(データ_研究棟施設!$M$5:$M$1048576,0,ROUND(CS$8*24,1)),データ_研究棟施設!$J$5:$J$1048576,OFFSET($G$9,ROW()-ROW($N$9),CS$6-$D$4))&gt;=100*$E101,"×","△"),IF(OR(CS$8&lt;9/24,CS$8&gt;=17/24,CS$110="△"),"△","〇")))</f>
        <v>×</v>
      </c>
      <c r="CT101" s="30" t="str">
        <f ca="1">IF(OR(CT$9="×",CT$110="×"),"×",IF(SUMIFS(OFFSET(データ_研究棟施設!$M$5:$M$1048576,0,ROUND(CT$8*24,1)),データ_研究棟施設!$J$5:$J$1048576,OFFSET($G$9,ROW()-ROW($N$9),CT$6-$D$4))&gt;=50,IF(SUMIFS(OFFSET(データ_研究棟施設!$M$5:$M$1048576,0,ROUND(CT$8*24,1)),データ_研究棟施設!$J$5:$J$1048576,OFFSET($G$9,ROW()-ROW($N$9),CT$6-$D$4))&gt;=100*$E101,"×","△"),IF(OR(CT$8&lt;9/24,CT$8&gt;=17/24,CT$110="△"),"△","〇")))</f>
        <v>×</v>
      </c>
      <c r="CU101" s="29" t="str">
        <f ca="1">IF(OR(CU$9="×",CU$110="×"),"×",IF(SUMIFS(OFFSET(データ_研究棟施設!$M$5:$M$1048576,0,ROUND(CU$8*24,1)),データ_研究棟施設!$J$5:$J$1048576,OFFSET($G$9,ROW()-ROW($N$9),CU$6-$D$4))&gt;=50,IF(SUMIFS(OFFSET(データ_研究棟施設!$M$5:$M$1048576,0,ROUND(CU$8*24,1)),データ_研究棟施設!$J$5:$J$1048576,OFFSET($G$9,ROW()-ROW($N$9),CU$6-$D$4))&gt;=100*$E101,"×","△"),IF(OR(CU$8&lt;9/24,CU$8&gt;=17/24,CU$110="△"),"△","〇")))</f>
        <v>×</v>
      </c>
      <c r="CV101" s="29" t="str">
        <f ca="1">IF(OR(CV$9="×",CV$110="×"),"×",IF(SUMIFS(OFFSET(データ_研究棟施設!$M$5:$M$1048576,0,ROUND(CV$8*24,1)),データ_研究棟施設!$J$5:$J$1048576,OFFSET($G$9,ROW()-ROW($N$9),CV$6-$D$4))&gt;=50,IF(SUMIFS(OFFSET(データ_研究棟施設!$M$5:$M$1048576,0,ROUND(CV$8*24,1)),データ_研究棟施設!$J$5:$J$1048576,OFFSET($G$9,ROW()-ROW($N$9),CV$6-$D$4))&gt;=100*$E101,"×","△"),IF(OR(CV$8&lt;9/24,CV$8&gt;=17/24,CV$110="△"),"△","〇")))</f>
        <v>×</v>
      </c>
      <c r="CW101" s="29" t="str">
        <f ca="1">IF(OR(CW$9="×",CW$110="×"),"×",IF(SUMIFS(OFFSET(データ_研究棟施設!$M$5:$M$1048576,0,ROUND(CW$8*24,1)),データ_研究棟施設!$J$5:$J$1048576,OFFSET($G$9,ROW()-ROW($N$9),CW$6-$D$4))&gt;=50,IF(SUMIFS(OFFSET(データ_研究棟施設!$M$5:$M$1048576,0,ROUND(CW$8*24,1)),データ_研究棟施設!$J$5:$J$1048576,OFFSET($G$9,ROW()-ROW($N$9),CW$6-$D$4))&gt;=100*$E101,"×","△"),IF(OR(CW$8&lt;9/24,CW$8&gt;=17/24,CW$110="△"),"△","〇")))</f>
        <v>×</v>
      </c>
      <c r="CX101" s="29" t="str">
        <f ca="1">IF(OR(CX$9="×",CX$110="×"),"×",IF(SUMIFS(OFFSET(データ_研究棟施設!$M$5:$M$1048576,0,ROUND(CX$8*24,1)),データ_研究棟施設!$J$5:$J$1048576,OFFSET($G$9,ROW()-ROW($N$9),CX$6-$D$4))&gt;=50,IF(SUMIFS(OFFSET(データ_研究棟施設!$M$5:$M$1048576,0,ROUND(CX$8*24,1)),データ_研究棟施設!$J$5:$J$1048576,OFFSET($G$9,ROW()-ROW($N$9),CX$6-$D$4))&gt;=100*$E101,"×","△"),IF(OR(CX$8&lt;9/24,CX$8&gt;=17/24,CX$110="△"),"△","〇")))</f>
        <v>×</v>
      </c>
      <c r="CY101" s="28" t="str">
        <f ca="1">IF(OR(CY$9="×",CY$110="×"),"×",IF(SUMIFS(OFFSET(データ_研究棟施設!$M$5:$M$1048576,0,ROUND(CY$8*24,1)),データ_研究棟施設!$J$5:$J$1048576,OFFSET($G$9,ROW()-ROW($N$9),CY$6-$D$4))&gt;=50,IF(SUMIFS(OFFSET(データ_研究棟施設!$M$5:$M$1048576,0,ROUND(CY$8*24,1)),データ_研究棟施設!$J$5:$J$1048576,OFFSET($G$9,ROW()-ROW($N$9),CY$6-$D$4))&gt;=100*$E101,"×","△"),IF(OR(CY$8&lt;9/24,CY$8&gt;=17/24,CY$110="△"),"△","〇")))</f>
        <v>×</v>
      </c>
      <c r="CZ101" s="29" t="str">
        <f ca="1">IF(OR(CZ$9="×",CZ$110="×"),"×",IF(SUMIFS(OFFSET(データ_研究棟施設!$M$5:$M$1048576,0,ROUND(CZ$8*24,1)),データ_研究棟施設!$J$5:$J$1048576,OFFSET($G$9,ROW()-ROW($N$9),CZ$6-$D$4))&gt;=50,IF(SUMIFS(OFFSET(データ_研究棟施設!$M$5:$M$1048576,0,ROUND(CZ$8*24,1)),データ_研究棟施設!$J$5:$J$1048576,OFFSET($G$9,ROW()-ROW($N$9),CZ$6-$D$4))&gt;=100*$E101,"×","△"),IF(OR(CZ$8&lt;9/24,CZ$8&gt;=17/24,CZ$110="△"),"△","〇")))</f>
        <v>×</v>
      </c>
      <c r="DA101" s="29" t="str">
        <f ca="1">IF(OR(DA$9="×",DA$110="×"),"×",IF(SUMIFS(OFFSET(データ_研究棟施設!$M$5:$M$1048576,0,ROUND(DA$8*24,1)),データ_研究棟施設!$J$5:$J$1048576,OFFSET($G$9,ROW()-ROW($N$9),DA$6-$D$4))&gt;=50,IF(SUMIFS(OFFSET(データ_研究棟施設!$M$5:$M$1048576,0,ROUND(DA$8*24,1)),データ_研究棟施設!$J$5:$J$1048576,OFFSET($G$9,ROW()-ROW($N$9),DA$6-$D$4))&gt;=100*$E101,"×","△"),IF(OR(DA$8&lt;9/24,DA$8&gt;=17/24,DA$110="△"),"△","〇")))</f>
        <v>×</v>
      </c>
      <c r="DB101" s="30" t="str">
        <f ca="1">IF(OR(DB$9="×",DB$110="×"),"×",IF(SUMIFS(OFFSET(データ_研究棟施設!$M$5:$M$1048576,0,ROUND(DB$8*24,1)),データ_研究棟施設!$J$5:$J$1048576,OFFSET($G$9,ROW()-ROW($N$9),DB$6-$D$4))&gt;=50,IF(SUMIFS(OFFSET(データ_研究棟施設!$M$5:$M$1048576,0,ROUND(DB$8*24,1)),データ_研究棟施設!$J$5:$J$1048576,OFFSET($G$9,ROW()-ROW($N$9),DB$6-$D$4))&gt;=100*$E101,"×","△"),IF(OR(DB$8&lt;9/24,DB$8&gt;=17/24,DB$110="△"),"△","〇")))</f>
        <v>×</v>
      </c>
      <c r="DC101" s="29" t="str">
        <f ca="1">IF(OR(DC$9="×",DC$110="×"),"×",IF(SUMIFS(OFFSET(データ_研究棟施設!$M$5:$M$1048576,0,ROUND(DC$8*24,1)),データ_研究棟施設!$J$5:$J$1048576,OFFSET($G$9,ROW()-ROW($N$9),DC$6-$D$4))&gt;=50,IF(SUMIFS(OFFSET(データ_研究棟施設!$M$5:$M$1048576,0,ROUND(DC$8*24,1)),データ_研究棟施設!$J$5:$J$1048576,OFFSET($G$9,ROW()-ROW($N$9),DC$6-$D$4))&gt;=100*$E101,"×","△"),IF(OR(DC$8&lt;9/24,DC$8&gt;=17/24,DC$110="△"),"△","〇")))</f>
        <v>△</v>
      </c>
      <c r="DD101" s="29" t="str">
        <f ca="1">IF(OR(DD$9="×",DD$110="×"),"×",IF(SUMIFS(OFFSET(データ_研究棟施設!$M$5:$M$1048576,0,ROUND(DD$8*24,1)),データ_研究棟施設!$J$5:$J$1048576,OFFSET($G$9,ROW()-ROW($N$9),DD$6-$D$4))&gt;=50,IF(SUMIFS(OFFSET(データ_研究棟施設!$M$5:$M$1048576,0,ROUND(DD$8*24,1)),データ_研究棟施設!$J$5:$J$1048576,OFFSET($G$9,ROW()-ROW($N$9),DD$6-$D$4))&gt;=100*$E101,"×","△"),IF(OR(DD$8&lt;9/24,DD$8&gt;=17/24,DD$110="△"),"△","〇")))</f>
        <v>△</v>
      </c>
      <c r="DE101" s="37" t="str">
        <f ca="1">IF(OR(DE$9="×",DE$110="×"),"×",IF(SUMIFS(OFFSET(データ_研究棟施設!$M$5:$M$1048576,0,ROUND(DE$8*24,1)),データ_研究棟施設!$J$5:$J$1048576,OFFSET($G$9,ROW()-ROW($N$9),DE$6-$D$4))&gt;=50,IF(SUMIFS(OFFSET(データ_研究棟施設!$M$5:$M$1048576,0,ROUND(DE$8*24,1)),データ_研究棟施設!$J$5:$J$1048576,OFFSET($G$9,ROW()-ROW($N$9),DE$6-$D$4))&gt;=100*$E101,"×","△"),IF(OR(DE$8&lt;9/24,DE$8&gt;=17/24,DE$110="△"),"△","〇")))</f>
        <v>△</v>
      </c>
      <c r="DF101" s="36" t="str">
        <f ca="1">IF(OR(DF$9="×",DF$110="×"),"×",IF(SUMIFS(OFFSET(データ_研究棟施設!$M$5:$M$1048576,0,ROUND(DF$8*24,1)),データ_研究棟施設!$J$5:$J$1048576,OFFSET($G$9,ROW()-ROW($N$9),DF$6-$D$4))&gt;=50,IF(SUMIFS(OFFSET(データ_研究棟施設!$M$5:$M$1048576,0,ROUND(DF$8*24,1)),データ_研究棟施設!$J$5:$J$1048576,OFFSET($G$9,ROW()-ROW($N$9),DF$6-$D$4))&gt;=100*$E101,"×","△"),IF(OR(DF$8&lt;9/24,DF$8&gt;=17/24,DF$110="△"),"△","〇")))</f>
        <v>△</v>
      </c>
      <c r="DG101" s="29" t="str">
        <f ca="1">IF(OR(DG$9="×",DG$110="×"),"×",IF(SUMIFS(OFFSET(データ_研究棟施設!$M$5:$M$1048576,0,ROUND(DG$8*24,1)),データ_研究棟施設!$J$5:$J$1048576,OFFSET($G$9,ROW()-ROW($N$9),DG$6-$D$4))&gt;=50,IF(SUMIFS(OFFSET(データ_研究棟施設!$M$5:$M$1048576,0,ROUND(DG$8*24,1)),データ_研究棟施設!$J$5:$J$1048576,OFFSET($G$9,ROW()-ROW($N$9),DG$6-$D$4))&gt;=100*$E101,"×","△"),IF(OR(DG$8&lt;9/24,DG$8&gt;=17/24,DG$110="△"),"△","〇")))</f>
        <v>△</v>
      </c>
      <c r="DH101" s="29" t="str">
        <f ca="1">IF(OR(DH$9="×",DH$110="×"),"×",IF(SUMIFS(OFFSET(データ_研究棟施設!$M$5:$M$1048576,0,ROUND(DH$8*24,1)),データ_研究棟施設!$J$5:$J$1048576,OFFSET($G$9,ROW()-ROW($N$9),DH$6-$D$4))&gt;=50,IF(SUMIFS(OFFSET(データ_研究棟施設!$M$5:$M$1048576,0,ROUND(DH$8*24,1)),データ_研究棟施設!$J$5:$J$1048576,OFFSET($G$9,ROW()-ROW($N$9),DH$6-$D$4))&gt;=100*$E101,"×","△"),IF(OR(DH$8&lt;9/24,DH$8&gt;=17/24,DH$110="△"),"△","〇")))</f>
        <v>△</v>
      </c>
      <c r="DI101" s="29" t="str">
        <f ca="1">IF(OR(DI$9="×",DI$110="×"),"×",IF(SUMIFS(OFFSET(データ_研究棟施設!$M$5:$M$1048576,0,ROUND(DI$8*24,1)),データ_研究棟施設!$J$5:$J$1048576,OFFSET($G$9,ROW()-ROW($N$9),DI$6-$D$4))&gt;=50,IF(SUMIFS(OFFSET(データ_研究棟施設!$M$5:$M$1048576,0,ROUND(DI$8*24,1)),データ_研究棟施設!$J$5:$J$1048576,OFFSET($G$9,ROW()-ROW($N$9),DI$6-$D$4))&gt;=100*$E101,"×","△"),IF(OR(DI$8&lt;9/24,DI$8&gt;=17/24,DI$110="△"),"△","〇")))</f>
        <v>△</v>
      </c>
      <c r="DJ101" s="29" t="str">
        <f ca="1">IF(OR(DJ$9="×",DJ$110="×"),"×",IF(SUMIFS(OFFSET(データ_研究棟施設!$M$5:$M$1048576,0,ROUND(DJ$8*24,1)),データ_研究棟施設!$J$5:$J$1048576,OFFSET($G$9,ROW()-ROW($N$9),DJ$6-$D$4))&gt;=50,IF(SUMIFS(OFFSET(データ_研究棟施設!$M$5:$M$1048576,0,ROUND(DJ$8*24,1)),データ_研究棟施設!$J$5:$J$1048576,OFFSET($G$9,ROW()-ROW($N$9),DJ$6-$D$4))&gt;=100*$E101,"×","△"),IF(OR(DJ$8&lt;9/24,DJ$8&gt;=17/24,DJ$110="△"),"△","〇")))</f>
        <v>△</v>
      </c>
      <c r="DK101" s="29" t="str">
        <f ca="1">IF(OR(DK$9="×",DK$110="×"),"×",IF(SUMIFS(OFFSET(データ_研究棟施設!$M$5:$M$1048576,0,ROUND(DK$8*24,1)),データ_研究棟施設!$J$5:$J$1048576,OFFSET($G$9,ROW()-ROW($N$9),DK$6-$D$4))&gt;=50,IF(SUMIFS(OFFSET(データ_研究棟施設!$M$5:$M$1048576,0,ROUND(DK$8*24,1)),データ_研究棟施設!$J$5:$J$1048576,OFFSET($G$9,ROW()-ROW($N$9),DK$6-$D$4))&gt;=100*$E101,"×","△"),IF(OR(DK$8&lt;9/24,DK$8&gt;=17/24,DK$110="△"),"△","〇")))</f>
        <v>△</v>
      </c>
      <c r="DL101" s="29" t="str">
        <f ca="1">IF(OR(DL$9="×",DL$110="×"),"×",IF(SUMIFS(OFFSET(データ_研究棟施設!$M$5:$M$1048576,0,ROUND(DL$8*24,1)),データ_研究棟施設!$J$5:$J$1048576,OFFSET($G$9,ROW()-ROW($N$9),DL$6-$D$4))&gt;=50,IF(SUMIFS(OFFSET(データ_研究棟施設!$M$5:$M$1048576,0,ROUND(DL$8*24,1)),データ_研究棟施設!$J$5:$J$1048576,OFFSET($G$9,ROW()-ROW($N$9),DL$6-$D$4))&gt;=100*$E101,"×","△"),IF(OR(DL$8&lt;9/24,DL$8&gt;=17/24,DL$110="△"),"△","〇")))</f>
        <v>△</v>
      </c>
      <c r="DM101" s="29" t="str">
        <f ca="1">IF(OR(DM$9="×",DM$110="×"),"×",IF(SUMIFS(OFFSET(データ_研究棟施設!$M$5:$M$1048576,0,ROUND(DM$8*24,1)),データ_研究棟施設!$J$5:$J$1048576,OFFSET($G$9,ROW()-ROW($N$9),DM$6-$D$4))&gt;=50,IF(SUMIFS(OFFSET(データ_研究棟施設!$M$5:$M$1048576,0,ROUND(DM$8*24,1)),データ_研究棟施設!$J$5:$J$1048576,OFFSET($G$9,ROW()-ROW($N$9),DM$6-$D$4))&gt;=100*$E101,"×","△"),IF(OR(DM$8&lt;9/24,DM$8&gt;=17/24,DM$110="△"),"△","〇")))</f>
        <v>×</v>
      </c>
      <c r="DN101" s="29" t="str">
        <f ca="1">IF(OR(DN$9="×",DN$110="×"),"×",IF(SUMIFS(OFFSET(データ_研究棟施設!$M$5:$M$1048576,0,ROUND(DN$8*24,1)),データ_研究棟施設!$J$5:$J$1048576,OFFSET($G$9,ROW()-ROW($N$9),DN$6-$D$4))&gt;=50,IF(SUMIFS(OFFSET(データ_研究棟施設!$M$5:$M$1048576,0,ROUND(DN$8*24,1)),データ_研究棟施設!$J$5:$J$1048576,OFFSET($G$9,ROW()-ROW($N$9),DN$6-$D$4))&gt;=100*$E101,"×","△"),IF(OR(DN$8&lt;9/24,DN$8&gt;=17/24,DN$110="△"),"△","〇")))</f>
        <v>×</v>
      </c>
      <c r="DO101" s="28" t="str">
        <f ca="1">IF(OR(DO$9="×",DO$110="×"),"×",IF(SUMIFS(OFFSET(データ_研究棟施設!$M$5:$M$1048576,0,ROUND(DO$8*24,1)),データ_研究棟施設!$J$5:$J$1048576,OFFSET($G$9,ROW()-ROW($N$9),DO$6-$D$4))&gt;=50,IF(SUMIFS(OFFSET(データ_研究棟施設!$M$5:$M$1048576,0,ROUND(DO$8*24,1)),データ_研究棟施設!$J$5:$J$1048576,OFFSET($G$9,ROW()-ROW($N$9),DO$6-$D$4))&gt;=100*$E101,"×","△"),IF(OR(DO$8&lt;9/24,DO$8&gt;=17/24,DO$110="△"),"△","〇")))</f>
        <v>×</v>
      </c>
      <c r="DP101" s="29" t="str">
        <f ca="1">IF(OR(DP$9="×",DP$110="×"),"×",IF(SUMIFS(OFFSET(データ_研究棟施設!$M$5:$M$1048576,0,ROUND(DP$8*24,1)),データ_研究棟施設!$J$5:$J$1048576,OFFSET($G$9,ROW()-ROW($N$9),DP$6-$D$4))&gt;=50,IF(SUMIFS(OFFSET(データ_研究棟施設!$M$5:$M$1048576,0,ROUND(DP$8*24,1)),データ_研究棟施設!$J$5:$J$1048576,OFFSET($G$9,ROW()-ROW($N$9),DP$6-$D$4))&gt;=100*$E101,"×","△"),IF(OR(DP$8&lt;9/24,DP$8&gt;=17/24,DP$110="△"),"△","〇")))</f>
        <v>×</v>
      </c>
      <c r="DQ101" s="29" t="str">
        <f ca="1">IF(OR(DQ$9="×",DQ$110="×"),"×",IF(SUMIFS(OFFSET(データ_研究棟施設!$M$5:$M$1048576,0,ROUND(DQ$8*24,1)),データ_研究棟施設!$J$5:$J$1048576,OFFSET($G$9,ROW()-ROW($N$9),DQ$6-$D$4))&gt;=50,IF(SUMIFS(OFFSET(データ_研究棟施設!$M$5:$M$1048576,0,ROUND(DQ$8*24,1)),データ_研究棟施設!$J$5:$J$1048576,OFFSET($G$9,ROW()-ROW($N$9),DQ$6-$D$4))&gt;=100*$E101,"×","△"),IF(OR(DQ$8&lt;9/24,DQ$8&gt;=17/24,DQ$110="△"),"△","〇")))</f>
        <v>×</v>
      </c>
      <c r="DR101" s="30" t="str">
        <f ca="1">IF(OR(DR$9="×",DR$110="×"),"×",IF(SUMIFS(OFFSET(データ_研究棟施設!$M$5:$M$1048576,0,ROUND(DR$8*24,1)),データ_研究棟施設!$J$5:$J$1048576,OFFSET($G$9,ROW()-ROW($N$9),DR$6-$D$4))&gt;=50,IF(SUMIFS(OFFSET(データ_研究棟施設!$M$5:$M$1048576,0,ROUND(DR$8*24,1)),データ_研究棟施設!$J$5:$J$1048576,OFFSET($G$9,ROW()-ROW($N$9),DR$6-$D$4))&gt;=100*$E101,"×","△"),IF(OR(DR$8&lt;9/24,DR$8&gt;=17/24,DR$110="△"),"△","〇")))</f>
        <v>×</v>
      </c>
      <c r="DS101" s="29" t="str">
        <f ca="1">IF(OR(DS$9="×",DS$110="×"),"×",IF(SUMIFS(OFFSET(データ_研究棟施設!$M$5:$M$1048576,0,ROUND(DS$8*24,1)),データ_研究棟施設!$J$5:$J$1048576,OFFSET($G$9,ROW()-ROW($N$9),DS$6-$D$4))&gt;=50,IF(SUMIFS(OFFSET(データ_研究棟施設!$M$5:$M$1048576,0,ROUND(DS$8*24,1)),データ_研究棟施設!$J$5:$J$1048576,OFFSET($G$9,ROW()-ROW($N$9),DS$6-$D$4))&gt;=100*$E101,"×","△"),IF(OR(DS$8&lt;9/24,DS$8&gt;=17/24,DS$110="△"),"△","〇")))</f>
        <v>×</v>
      </c>
      <c r="DT101" s="29" t="str">
        <f ca="1">IF(OR(DT$9="×",DT$110="×"),"×",IF(SUMIFS(OFFSET(データ_研究棟施設!$M$5:$M$1048576,0,ROUND(DT$8*24,1)),データ_研究棟施設!$J$5:$J$1048576,OFFSET($G$9,ROW()-ROW($N$9),DT$6-$D$4))&gt;=50,IF(SUMIFS(OFFSET(データ_研究棟施設!$M$5:$M$1048576,0,ROUND(DT$8*24,1)),データ_研究棟施設!$J$5:$J$1048576,OFFSET($G$9,ROW()-ROW($N$9),DT$6-$D$4))&gt;=100*$E101,"×","△"),IF(OR(DT$8&lt;9/24,DT$8&gt;=17/24,DT$110="△"),"△","〇")))</f>
        <v>×</v>
      </c>
      <c r="DU101" s="29" t="str">
        <f ca="1">IF(OR(DU$9="×",DU$110="×"),"×",IF(SUMIFS(OFFSET(データ_研究棟施設!$M$5:$M$1048576,0,ROUND(DU$8*24,1)),データ_研究棟施設!$J$5:$J$1048576,OFFSET($G$9,ROW()-ROW($N$9),DU$6-$D$4))&gt;=50,IF(SUMIFS(OFFSET(データ_研究棟施設!$M$5:$M$1048576,0,ROUND(DU$8*24,1)),データ_研究棟施設!$J$5:$J$1048576,OFFSET($G$9,ROW()-ROW($N$9),DU$6-$D$4))&gt;=100*$E101,"×","△"),IF(OR(DU$8&lt;9/24,DU$8&gt;=17/24,DU$110="△"),"△","〇")))</f>
        <v>×</v>
      </c>
      <c r="DV101" s="29" t="str">
        <f ca="1">IF(OR(DV$9="×",DV$110="×"),"×",IF(SUMIFS(OFFSET(データ_研究棟施設!$M$5:$M$1048576,0,ROUND(DV$8*24,1)),データ_研究棟施設!$J$5:$J$1048576,OFFSET($G$9,ROW()-ROW($N$9),DV$6-$D$4))&gt;=50,IF(SUMIFS(OFFSET(データ_研究棟施設!$M$5:$M$1048576,0,ROUND(DV$8*24,1)),データ_研究棟施設!$J$5:$J$1048576,OFFSET($G$9,ROW()-ROW($N$9),DV$6-$D$4))&gt;=100*$E101,"×","△"),IF(OR(DV$8&lt;9/24,DV$8&gt;=17/24,DV$110="△"),"△","〇")))</f>
        <v>×</v>
      </c>
      <c r="DW101" s="28" t="str">
        <f ca="1">IF(OR(DW$9="×",DW$110="×"),"×",IF(SUMIFS(OFFSET(データ_研究棟施設!$M$5:$M$1048576,0,ROUND(DW$8*24,1)),データ_研究棟施設!$J$5:$J$1048576,OFFSET($G$9,ROW()-ROW($N$9),DW$6-$D$4))&gt;=50,IF(SUMIFS(OFFSET(データ_研究棟施設!$M$5:$M$1048576,0,ROUND(DW$8*24,1)),データ_研究棟施設!$J$5:$J$1048576,OFFSET($G$9,ROW()-ROW($N$9),DW$6-$D$4))&gt;=100*$E101,"×","△"),IF(OR(DW$8&lt;9/24,DW$8&gt;=17/24,DW$110="△"),"△","〇")))</f>
        <v>×</v>
      </c>
      <c r="DX101" s="29" t="str">
        <f ca="1">IF(OR(DX$9="×",DX$110="×"),"×",IF(SUMIFS(OFFSET(データ_研究棟施設!$M$5:$M$1048576,0,ROUND(DX$8*24,1)),データ_研究棟施設!$J$5:$J$1048576,OFFSET($G$9,ROW()-ROW($N$9),DX$6-$D$4))&gt;=50,IF(SUMIFS(OFFSET(データ_研究棟施設!$M$5:$M$1048576,0,ROUND(DX$8*24,1)),データ_研究棟施設!$J$5:$J$1048576,OFFSET($G$9,ROW()-ROW($N$9),DX$6-$D$4))&gt;=100*$E101,"×","△"),IF(OR(DX$8&lt;9/24,DX$8&gt;=17/24,DX$110="△"),"△","〇")))</f>
        <v>×</v>
      </c>
      <c r="DY101" s="29" t="str">
        <f ca="1">IF(OR(DY$9="×",DY$110="×"),"×",IF(SUMIFS(OFFSET(データ_研究棟施設!$M$5:$M$1048576,0,ROUND(DY$8*24,1)),データ_研究棟施設!$J$5:$J$1048576,OFFSET($G$9,ROW()-ROW($N$9),DY$6-$D$4))&gt;=50,IF(SUMIFS(OFFSET(データ_研究棟施設!$M$5:$M$1048576,0,ROUND(DY$8*24,1)),データ_研究棟施設!$J$5:$J$1048576,OFFSET($G$9,ROW()-ROW($N$9),DY$6-$D$4))&gt;=100*$E101,"×","△"),IF(OR(DY$8&lt;9/24,DY$8&gt;=17/24,DY$110="△"),"△","〇")))</f>
        <v>×</v>
      </c>
      <c r="DZ101" s="30" t="str">
        <f ca="1">IF(OR(DZ$9="×",DZ$110="×"),"×",IF(SUMIFS(OFFSET(データ_研究棟施設!$M$5:$M$1048576,0,ROUND(DZ$8*24,1)),データ_研究棟施設!$J$5:$J$1048576,OFFSET($G$9,ROW()-ROW($N$9),DZ$6-$D$4))&gt;=50,IF(SUMIFS(OFFSET(データ_研究棟施設!$M$5:$M$1048576,0,ROUND(DZ$8*24,1)),データ_研究棟施設!$J$5:$J$1048576,OFFSET($G$9,ROW()-ROW($N$9),DZ$6-$D$4))&gt;=100*$E101,"×","△"),IF(OR(DZ$8&lt;9/24,DZ$8&gt;=17/24,DZ$110="△"),"△","〇")))</f>
        <v>×</v>
      </c>
      <c r="EA101" s="29" t="str">
        <f ca="1">IF(OR(EA$9="×",EA$110="×"),"×",IF(SUMIFS(OFFSET(データ_研究棟施設!$M$5:$M$1048576,0,ROUND(EA$8*24,1)),データ_研究棟施設!$J$5:$J$1048576,OFFSET($G$9,ROW()-ROW($N$9),EA$6-$D$4))&gt;=50,IF(SUMIFS(OFFSET(データ_研究棟施設!$M$5:$M$1048576,0,ROUND(EA$8*24,1)),データ_研究棟施設!$J$5:$J$1048576,OFFSET($G$9,ROW()-ROW($N$9),EA$6-$D$4))&gt;=100*$E101,"×","△"),IF(OR(EA$8&lt;9/24,EA$8&gt;=17/24,EA$110="△"),"△","〇")))</f>
        <v>△</v>
      </c>
      <c r="EB101" s="29" t="str">
        <f ca="1">IF(OR(EB$9="×",EB$110="×"),"×",IF(SUMIFS(OFFSET(データ_研究棟施設!$M$5:$M$1048576,0,ROUND(EB$8*24,1)),データ_研究棟施設!$J$5:$J$1048576,OFFSET($G$9,ROW()-ROW($N$9),EB$6-$D$4))&gt;=50,IF(SUMIFS(OFFSET(データ_研究棟施設!$M$5:$M$1048576,0,ROUND(EB$8*24,1)),データ_研究棟施設!$J$5:$J$1048576,OFFSET($G$9,ROW()-ROW($N$9),EB$6-$D$4))&gt;=100*$E101,"×","△"),IF(OR(EB$8&lt;9/24,EB$8&gt;=17/24,EB$110="△"),"△","〇")))</f>
        <v>△</v>
      </c>
      <c r="EC101" s="37" t="str">
        <f ca="1">IF(OR(EC$9="×",EC$110="×"),"×",IF(SUMIFS(OFFSET(データ_研究棟施設!$M$5:$M$1048576,0,ROUND(EC$8*24,1)),データ_研究棟施設!$J$5:$J$1048576,OFFSET($G$9,ROW()-ROW($N$9),EC$6-$D$4))&gt;=50,IF(SUMIFS(OFFSET(データ_研究棟施設!$M$5:$M$1048576,0,ROUND(EC$8*24,1)),データ_研究棟施設!$J$5:$J$1048576,OFFSET($G$9,ROW()-ROW($N$9),EC$6-$D$4))&gt;=100*$E101,"×","△"),IF(OR(EC$8&lt;9/24,EC$8&gt;=17/24,EC$110="△"),"△","〇")))</f>
        <v>△</v>
      </c>
      <c r="ED101" s="36" t="str">
        <f ca="1">IF(OR(ED$9="×",ED$110="×"),"×",IF(SUMIFS(OFFSET(データ_研究棟施設!$M$5:$M$1048576,0,ROUND(ED$8*24,1)),データ_研究棟施設!$J$5:$J$1048576,OFFSET($G$9,ROW()-ROW($N$9),ED$6-$D$4))&gt;=50,IF(SUMIFS(OFFSET(データ_研究棟施設!$M$5:$M$1048576,0,ROUND(ED$8*24,1)),データ_研究棟施設!$J$5:$J$1048576,OFFSET($G$9,ROW()-ROW($N$9),ED$6-$D$4))&gt;=100*$E101,"×","△"),IF(OR(ED$8&lt;9/24,ED$8&gt;=17/24,ED$110="△"),"△","〇")))</f>
        <v>×</v>
      </c>
      <c r="EE101" s="29" t="str">
        <f ca="1">IF(OR(EE$9="×",EE$110="×"),"×",IF(SUMIFS(OFFSET(データ_研究棟施設!$M$5:$M$1048576,0,ROUND(EE$8*24,1)),データ_研究棟施設!$J$5:$J$1048576,OFFSET($G$9,ROW()-ROW($N$9),EE$6-$D$4))&gt;=50,IF(SUMIFS(OFFSET(データ_研究棟施設!$M$5:$M$1048576,0,ROUND(EE$8*24,1)),データ_研究棟施設!$J$5:$J$1048576,OFFSET($G$9,ROW()-ROW($N$9),EE$6-$D$4))&gt;=100*$E101,"×","△"),IF(OR(EE$8&lt;9/24,EE$8&gt;=17/24,EE$110="△"),"△","〇")))</f>
        <v>×</v>
      </c>
      <c r="EF101" s="29" t="str">
        <f ca="1">IF(OR(EF$9="×",EF$110="×"),"×",IF(SUMIFS(OFFSET(データ_研究棟施設!$M$5:$M$1048576,0,ROUND(EF$8*24,1)),データ_研究棟施設!$J$5:$J$1048576,OFFSET($G$9,ROW()-ROW($N$9),EF$6-$D$4))&gt;=50,IF(SUMIFS(OFFSET(データ_研究棟施設!$M$5:$M$1048576,0,ROUND(EF$8*24,1)),データ_研究棟施設!$J$5:$J$1048576,OFFSET($G$9,ROW()-ROW($N$9),EF$6-$D$4))&gt;=100*$E101,"×","△"),IF(OR(EF$8&lt;9/24,EF$8&gt;=17/24,EF$110="△"),"△","〇")))</f>
        <v>×</v>
      </c>
      <c r="EG101" s="29" t="str">
        <f ca="1">IF(OR(EG$9="×",EG$110="×"),"×",IF(SUMIFS(OFFSET(データ_研究棟施設!$M$5:$M$1048576,0,ROUND(EG$8*24,1)),データ_研究棟施設!$J$5:$J$1048576,OFFSET($G$9,ROW()-ROW($N$9),EG$6-$D$4))&gt;=50,IF(SUMIFS(OFFSET(データ_研究棟施設!$M$5:$M$1048576,0,ROUND(EG$8*24,1)),データ_研究棟施設!$J$5:$J$1048576,OFFSET($G$9,ROW()-ROW($N$9),EG$6-$D$4))&gt;=100*$E101,"×","△"),IF(OR(EG$8&lt;9/24,EG$8&gt;=17/24,EG$110="△"),"△","〇")))</f>
        <v>×</v>
      </c>
      <c r="EH101" s="29" t="str">
        <f ca="1">IF(OR(EH$9="×",EH$110="×"),"×",IF(SUMIFS(OFFSET(データ_研究棟施設!$M$5:$M$1048576,0,ROUND(EH$8*24,1)),データ_研究棟施設!$J$5:$J$1048576,OFFSET($G$9,ROW()-ROW($N$9),EH$6-$D$4))&gt;=50,IF(SUMIFS(OFFSET(データ_研究棟施設!$M$5:$M$1048576,0,ROUND(EH$8*24,1)),データ_研究棟施設!$J$5:$J$1048576,OFFSET($G$9,ROW()-ROW($N$9),EH$6-$D$4))&gt;=100*$E101,"×","△"),IF(OR(EH$8&lt;9/24,EH$8&gt;=17/24,EH$110="△"),"△","〇")))</f>
        <v>×</v>
      </c>
      <c r="EI101" s="29" t="str">
        <f ca="1">IF(OR(EI$9="×",EI$110="×"),"×",IF(SUMIFS(OFFSET(データ_研究棟施設!$M$5:$M$1048576,0,ROUND(EI$8*24,1)),データ_研究棟施設!$J$5:$J$1048576,OFFSET($G$9,ROW()-ROW($N$9),EI$6-$D$4))&gt;=50,IF(SUMIFS(OFFSET(データ_研究棟施設!$M$5:$M$1048576,0,ROUND(EI$8*24,1)),データ_研究棟施設!$J$5:$J$1048576,OFFSET($G$9,ROW()-ROW($N$9),EI$6-$D$4))&gt;=100*$E101,"×","△"),IF(OR(EI$8&lt;9/24,EI$8&gt;=17/24,EI$110="△"),"△","〇")))</f>
        <v>×</v>
      </c>
      <c r="EJ101" s="29" t="str">
        <f ca="1">IF(OR(EJ$9="×",EJ$110="×"),"×",IF(SUMIFS(OFFSET(データ_研究棟施設!$M$5:$M$1048576,0,ROUND(EJ$8*24,1)),データ_研究棟施設!$J$5:$J$1048576,OFFSET($G$9,ROW()-ROW($N$9),EJ$6-$D$4))&gt;=50,IF(SUMIFS(OFFSET(データ_研究棟施設!$M$5:$M$1048576,0,ROUND(EJ$8*24,1)),データ_研究棟施設!$J$5:$J$1048576,OFFSET($G$9,ROW()-ROW($N$9),EJ$6-$D$4))&gt;=100*$E101,"×","△"),IF(OR(EJ$8&lt;9/24,EJ$8&gt;=17/24,EJ$110="△"),"△","〇")))</f>
        <v>×</v>
      </c>
      <c r="EK101" s="29" t="str">
        <f ca="1">IF(OR(EK$9="×",EK$110="×"),"×",IF(SUMIFS(OFFSET(データ_研究棟施設!$M$5:$M$1048576,0,ROUND(EK$8*24,1)),データ_研究棟施設!$J$5:$J$1048576,OFFSET($G$9,ROW()-ROW($N$9),EK$6-$D$4))&gt;=50,IF(SUMIFS(OFFSET(データ_研究棟施設!$M$5:$M$1048576,0,ROUND(EK$8*24,1)),データ_研究棟施設!$J$5:$J$1048576,OFFSET($G$9,ROW()-ROW($N$9),EK$6-$D$4))&gt;=100*$E101,"×","△"),IF(OR(EK$8&lt;9/24,EK$8&gt;=17/24,EK$110="△"),"△","〇")))</f>
        <v>×</v>
      </c>
      <c r="EL101" s="29" t="str">
        <f ca="1">IF(OR(EL$9="×",EL$110="×"),"×",IF(SUMIFS(OFFSET(データ_研究棟施設!$M$5:$M$1048576,0,ROUND(EL$8*24,1)),データ_研究棟施設!$J$5:$J$1048576,OFFSET($G$9,ROW()-ROW($N$9),EL$6-$D$4))&gt;=50,IF(SUMIFS(OFFSET(データ_研究棟施設!$M$5:$M$1048576,0,ROUND(EL$8*24,1)),データ_研究棟施設!$J$5:$J$1048576,OFFSET($G$9,ROW()-ROW($N$9),EL$6-$D$4))&gt;=100*$E101,"×","△"),IF(OR(EL$8&lt;9/24,EL$8&gt;=17/24,EL$110="△"),"△","〇")))</f>
        <v>×</v>
      </c>
      <c r="EM101" s="28" t="str">
        <f ca="1">IF(OR(EM$9="×",EM$110="×"),"×",IF(SUMIFS(OFFSET(データ_研究棟施設!$M$5:$M$1048576,0,ROUND(EM$8*24,1)),データ_研究棟施設!$J$5:$J$1048576,OFFSET($G$9,ROW()-ROW($N$9),EM$6-$D$4))&gt;=50,IF(SUMIFS(OFFSET(データ_研究棟施設!$M$5:$M$1048576,0,ROUND(EM$8*24,1)),データ_研究棟施設!$J$5:$J$1048576,OFFSET($G$9,ROW()-ROW($N$9),EM$6-$D$4))&gt;=100*$E101,"×","△"),IF(OR(EM$8&lt;9/24,EM$8&gt;=17/24,EM$110="△"),"△","〇")))</f>
        <v>×</v>
      </c>
      <c r="EN101" s="29" t="str">
        <f ca="1">IF(OR(EN$9="×",EN$110="×"),"×",IF(SUMIFS(OFFSET(データ_研究棟施設!$M$5:$M$1048576,0,ROUND(EN$8*24,1)),データ_研究棟施設!$J$5:$J$1048576,OFFSET($G$9,ROW()-ROW($N$9),EN$6-$D$4))&gt;=50,IF(SUMIFS(OFFSET(データ_研究棟施設!$M$5:$M$1048576,0,ROUND(EN$8*24,1)),データ_研究棟施設!$J$5:$J$1048576,OFFSET($G$9,ROW()-ROW($N$9),EN$6-$D$4))&gt;=100*$E101,"×","△"),IF(OR(EN$8&lt;9/24,EN$8&gt;=17/24,EN$110="△"),"△","〇")))</f>
        <v>×</v>
      </c>
      <c r="EO101" s="29" t="str">
        <f ca="1">IF(OR(EO$9="×",EO$110="×"),"×",IF(SUMIFS(OFFSET(データ_研究棟施設!$M$5:$M$1048576,0,ROUND(EO$8*24,1)),データ_研究棟施設!$J$5:$J$1048576,OFFSET($G$9,ROW()-ROW($N$9),EO$6-$D$4))&gt;=50,IF(SUMIFS(OFFSET(データ_研究棟施設!$M$5:$M$1048576,0,ROUND(EO$8*24,1)),データ_研究棟施設!$J$5:$J$1048576,OFFSET($G$9,ROW()-ROW($N$9),EO$6-$D$4))&gt;=100*$E101,"×","△"),IF(OR(EO$8&lt;9/24,EO$8&gt;=17/24,EO$110="△"),"△","〇")))</f>
        <v>×</v>
      </c>
      <c r="EP101" s="30" t="str">
        <f ca="1">IF(OR(EP$9="×",EP$110="×"),"×",IF(SUMIFS(OFFSET(データ_研究棟施設!$M$5:$M$1048576,0,ROUND(EP$8*24,1)),データ_研究棟施設!$J$5:$J$1048576,OFFSET($G$9,ROW()-ROW($N$9),EP$6-$D$4))&gt;=50,IF(SUMIFS(OFFSET(データ_研究棟施設!$M$5:$M$1048576,0,ROUND(EP$8*24,1)),データ_研究棟施設!$J$5:$J$1048576,OFFSET($G$9,ROW()-ROW($N$9),EP$6-$D$4))&gt;=100*$E101,"×","△"),IF(OR(EP$8&lt;9/24,EP$8&gt;=17/24,EP$110="△"),"△","〇")))</f>
        <v>×</v>
      </c>
      <c r="EQ101" s="29" t="str">
        <f ca="1">IF(OR(EQ$9="×",EQ$110="×"),"×",IF(SUMIFS(OFFSET(データ_研究棟施設!$M$5:$M$1048576,0,ROUND(EQ$8*24,1)),データ_研究棟施設!$J$5:$J$1048576,OFFSET($G$9,ROW()-ROW($N$9),EQ$6-$D$4))&gt;=50,IF(SUMIFS(OFFSET(データ_研究棟施設!$M$5:$M$1048576,0,ROUND(EQ$8*24,1)),データ_研究棟施設!$J$5:$J$1048576,OFFSET($G$9,ROW()-ROW($N$9),EQ$6-$D$4))&gt;=100*$E101,"×","△"),IF(OR(EQ$8&lt;9/24,EQ$8&gt;=17/24,EQ$110="△"),"△","〇")))</f>
        <v>×</v>
      </c>
      <c r="ER101" s="29" t="str">
        <f ca="1">IF(OR(ER$9="×",ER$110="×"),"×",IF(SUMIFS(OFFSET(データ_研究棟施設!$M$5:$M$1048576,0,ROUND(ER$8*24,1)),データ_研究棟施設!$J$5:$J$1048576,OFFSET($G$9,ROW()-ROW($N$9),ER$6-$D$4))&gt;=50,IF(SUMIFS(OFFSET(データ_研究棟施設!$M$5:$M$1048576,0,ROUND(ER$8*24,1)),データ_研究棟施設!$J$5:$J$1048576,OFFSET($G$9,ROW()-ROW($N$9),ER$6-$D$4))&gt;=100*$E101,"×","△"),IF(OR(ER$8&lt;9/24,ER$8&gt;=17/24,ER$110="△"),"△","〇")))</f>
        <v>×</v>
      </c>
      <c r="ES101" s="29" t="str">
        <f ca="1">IF(OR(ES$9="×",ES$110="×"),"×",IF(SUMIFS(OFFSET(データ_研究棟施設!$M$5:$M$1048576,0,ROUND(ES$8*24,1)),データ_研究棟施設!$J$5:$J$1048576,OFFSET($G$9,ROW()-ROW($N$9),ES$6-$D$4))&gt;=50,IF(SUMIFS(OFFSET(データ_研究棟施設!$M$5:$M$1048576,0,ROUND(ES$8*24,1)),データ_研究棟施設!$J$5:$J$1048576,OFFSET($G$9,ROW()-ROW($N$9),ES$6-$D$4))&gt;=100*$E101,"×","△"),IF(OR(ES$8&lt;9/24,ES$8&gt;=17/24,ES$110="△"),"△","〇")))</f>
        <v>×</v>
      </c>
      <c r="ET101" s="29" t="str">
        <f ca="1">IF(OR(ET$9="×",ET$110="×"),"×",IF(SUMIFS(OFFSET(データ_研究棟施設!$M$5:$M$1048576,0,ROUND(ET$8*24,1)),データ_研究棟施設!$J$5:$J$1048576,OFFSET($G$9,ROW()-ROW($N$9),ET$6-$D$4))&gt;=50,IF(SUMIFS(OFFSET(データ_研究棟施設!$M$5:$M$1048576,0,ROUND(ET$8*24,1)),データ_研究棟施設!$J$5:$J$1048576,OFFSET($G$9,ROW()-ROW($N$9),ET$6-$D$4))&gt;=100*$E101,"×","△"),IF(OR(ET$8&lt;9/24,ET$8&gt;=17/24,ET$110="△"),"△","〇")))</f>
        <v>×</v>
      </c>
      <c r="EU101" s="28" t="str">
        <f ca="1">IF(OR(EU$9="×",EU$110="×"),"×",IF(SUMIFS(OFFSET(データ_研究棟施設!$M$5:$M$1048576,0,ROUND(EU$8*24,1)),データ_研究棟施設!$J$5:$J$1048576,OFFSET($G$9,ROW()-ROW($N$9),EU$6-$D$4))&gt;=50,IF(SUMIFS(OFFSET(データ_研究棟施設!$M$5:$M$1048576,0,ROUND(EU$8*24,1)),データ_研究棟施設!$J$5:$J$1048576,OFFSET($G$9,ROW()-ROW($N$9),EU$6-$D$4))&gt;=100*$E101,"×","△"),IF(OR(EU$8&lt;9/24,EU$8&gt;=17/24,EU$110="△"),"△","〇")))</f>
        <v>×</v>
      </c>
      <c r="EV101" s="29" t="str">
        <f ca="1">IF(OR(EV$9="×",EV$110="×"),"×",IF(SUMIFS(OFFSET(データ_研究棟施設!$M$5:$M$1048576,0,ROUND(EV$8*24,1)),データ_研究棟施設!$J$5:$J$1048576,OFFSET($G$9,ROW()-ROW($N$9),EV$6-$D$4))&gt;=50,IF(SUMIFS(OFFSET(データ_研究棟施設!$M$5:$M$1048576,0,ROUND(EV$8*24,1)),データ_研究棟施設!$J$5:$J$1048576,OFFSET($G$9,ROW()-ROW($N$9),EV$6-$D$4))&gt;=100*$E101,"×","△"),IF(OR(EV$8&lt;9/24,EV$8&gt;=17/24,EV$110="△"),"△","〇")))</f>
        <v>×</v>
      </c>
      <c r="EW101" s="29" t="str">
        <f ca="1">IF(OR(EW$9="×",EW$110="×"),"×",IF(SUMIFS(OFFSET(データ_研究棟施設!$M$5:$M$1048576,0,ROUND(EW$8*24,1)),データ_研究棟施設!$J$5:$J$1048576,OFFSET($G$9,ROW()-ROW($N$9),EW$6-$D$4))&gt;=50,IF(SUMIFS(OFFSET(データ_研究棟施設!$M$5:$M$1048576,0,ROUND(EW$8*24,1)),データ_研究棟施設!$J$5:$J$1048576,OFFSET($G$9,ROW()-ROW($N$9),EW$6-$D$4))&gt;=100*$E101,"×","△"),IF(OR(EW$8&lt;9/24,EW$8&gt;=17/24,EW$110="△"),"△","〇")))</f>
        <v>×</v>
      </c>
      <c r="EX101" s="30" t="str">
        <f ca="1">IF(OR(EX$9="×",EX$110="×"),"×",IF(SUMIFS(OFFSET(データ_研究棟施設!$M$5:$M$1048576,0,ROUND(EX$8*24,1)),データ_研究棟施設!$J$5:$J$1048576,OFFSET($G$9,ROW()-ROW($N$9),EX$6-$D$4))&gt;=50,IF(SUMIFS(OFFSET(データ_研究棟施設!$M$5:$M$1048576,0,ROUND(EX$8*24,1)),データ_研究棟施設!$J$5:$J$1048576,OFFSET($G$9,ROW()-ROW($N$9),EX$6-$D$4))&gt;=100*$E101,"×","△"),IF(OR(EX$8&lt;9/24,EX$8&gt;=17/24,EX$110="△"),"△","〇")))</f>
        <v>×</v>
      </c>
      <c r="EY101" s="29" t="str">
        <f ca="1">IF(OR(EY$9="×",EY$110="×"),"×",IF(SUMIFS(OFFSET(データ_研究棟施設!$M$5:$M$1048576,0,ROUND(EY$8*24,1)),データ_研究棟施設!$J$5:$J$1048576,OFFSET($G$9,ROW()-ROW($N$9),EY$6-$D$4))&gt;=50,IF(SUMIFS(OFFSET(データ_研究棟施設!$M$5:$M$1048576,0,ROUND(EY$8*24,1)),データ_研究棟施設!$J$5:$J$1048576,OFFSET($G$9,ROW()-ROW($N$9),EY$6-$D$4))&gt;=100*$E101,"×","△"),IF(OR(EY$8&lt;9/24,EY$8&gt;=17/24,EY$110="△"),"△","〇")))</f>
        <v>×</v>
      </c>
      <c r="EZ101" s="29" t="str">
        <f ca="1">IF(OR(EZ$9="×",EZ$110="×"),"×",IF(SUMIFS(OFFSET(データ_研究棟施設!$M$5:$M$1048576,0,ROUND(EZ$8*24,1)),データ_研究棟施設!$J$5:$J$1048576,OFFSET($G$9,ROW()-ROW($N$9),EZ$6-$D$4))&gt;=50,IF(SUMIFS(OFFSET(データ_研究棟施設!$M$5:$M$1048576,0,ROUND(EZ$8*24,1)),データ_研究棟施設!$J$5:$J$1048576,OFFSET($G$9,ROW()-ROW($N$9),EZ$6-$D$4))&gt;=100*$E101,"×","△"),IF(OR(EZ$8&lt;9/24,EZ$8&gt;=17/24,EZ$110="△"),"△","〇")))</f>
        <v>×</v>
      </c>
      <c r="FA101" s="37" t="str">
        <f ca="1">IF(OR(FA$9="×",FA$110="×"),"×",IF(SUMIFS(OFFSET(データ_研究棟施設!$M$5:$M$1048576,0,ROUND(FA$8*24,1)),データ_研究棟施設!$J$5:$J$1048576,OFFSET($G$9,ROW()-ROW($N$9),FA$6-$D$4))&gt;=50,IF(SUMIFS(OFFSET(データ_研究棟施設!$M$5:$M$1048576,0,ROUND(FA$8*24,1)),データ_研究棟施設!$J$5:$J$1048576,OFFSET($G$9,ROW()-ROW($N$9),FA$6-$D$4))&gt;=100*$E101,"×","△"),IF(OR(FA$8&lt;9/24,FA$8&gt;=17/24,FA$110="△"),"△","〇")))</f>
        <v>×</v>
      </c>
      <c r="FB101" s="36" t="str">
        <f ca="1">IF(OR(FB$9="×",FB$110="×"),"×",IF(SUMIFS(OFFSET(データ_研究棟施設!$M$5:$M$1048576,0,ROUND(FB$8*24,1)),データ_研究棟施設!$J$5:$J$1048576,OFFSET($G$9,ROW()-ROW($N$9),FB$6-$D$4))&gt;=50,IF(SUMIFS(OFFSET(データ_研究棟施設!$M$5:$M$1048576,0,ROUND(FB$8*24,1)),データ_研究棟施設!$J$5:$J$1048576,OFFSET($G$9,ROW()-ROW($N$9),FB$6-$D$4))&gt;=100*$E101,"×","△"),IF(OR(FB$8&lt;9/24,FB$8&gt;=17/24,FB$110="△"),"△","〇")))</f>
        <v>×</v>
      </c>
      <c r="FC101" s="29" t="str">
        <f ca="1">IF(OR(FC$9="×",FC$110="×"),"×",IF(SUMIFS(OFFSET(データ_研究棟施設!$M$5:$M$1048576,0,ROUND(FC$8*24,1)),データ_研究棟施設!$J$5:$J$1048576,OFFSET($G$9,ROW()-ROW($N$9),FC$6-$D$4))&gt;=50,IF(SUMIFS(OFFSET(データ_研究棟施設!$M$5:$M$1048576,0,ROUND(FC$8*24,1)),データ_研究棟施設!$J$5:$J$1048576,OFFSET($G$9,ROW()-ROW($N$9),FC$6-$D$4))&gt;=100*$E101,"×","△"),IF(OR(FC$8&lt;9/24,FC$8&gt;=17/24,FC$110="△"),"△","〇")))</f>
        <v>×</v>
      </c>
      <c r="FD101" s="29" t="str">
        <f ca="1">IF(OR(FD$9="×",FD$110="×"),"×",IF(SUMIFS(OFFSET(データ_研究棟施設!$M$5:$M$1048576,0,ROUND(FD$8*24,1)),データ_研究棟施設!$J$5:$J$1048576,OFFSET($G$9,ROW()-ROW($N$9),FD$6-$D$4))&gt;=50,IF(SUMIFS(OFFSET(データ_研究棟施設!$M$5:$M$1048576,0,ROUND(FD$8*24,1)),データ_研究棟施設!$J$5:$J$1048576,OFFSET($G$9,ROW()-ROW($N$9),FD$6-$D$4))&gt;=100*$E101,"×","△"),IF(OR(FD$8&lt;9/24,FD$8&gt;=17/24,FD$110="△"),"△","〇")))</f>
        <v>×</v>
      </c>
      <c r="FE101" s="29" t="str">
        <f ca="1">IF(OR(FE$9="×",FE$110="×"),"×",IF(SUMIFS(OFFSET(データ_研究棟施設!$M$5:$M$1048576,0,ROUND(FE$8*24,1)),データ_研究棟施設!$J$5:$J$1048576,OFFSET($G$9,ROW()-ROW($N$9),FE$6-$D$4))&gt;=50,IF(SUMIFS(OFFSET(データ_研究棟施設!$M$5:$M$1048576,0,ROUND(FE$8*24,1)),データ_研究棟施設!$J$5:$J$1048576,OFFSET($G$9,ROW()-ROW($N$9),FE$6-$D$4))&gt;=100*$E101,"×","△"),IF(OR(FE$8&lt;9/24,FE$8&gt;=17/24,FE$110="△"),"△","〇")))</f>
        <v>×</v>
      </c>
      <c r="FF101" s="29" t="str">
        <f ca="1">IF(OR(FF$9="×",FF$110="×"),"×",IF(SUMIFS(OFFSET(データ_研究棟施設!$M$5:$M$1048576,0,ROUND(FF$8*24,1)),データ_研究棟施設!$J$5:$J$1048576,OFFSET($G$9,ROW()-ROW($N$9),FF$6-$D$4))&gt;=50,IF(SUMIFS(OFFSET(データ_研究棟施設!$M$5:$M$1048576,0,ROUND(FF$8*24,1)),データ_研究棟施設!$J$5:$J$1048576,OFFSET($G$9,ROW()-ROW($N$9),FF$6-$D$4))&gt;=100*$E101,"×","△"),IF(OR(FF$8&lt;9/24,FF$8&gt;=17/24,FF$110="△"),"△","〇")))</f>
        <v>×</v>
      </c>
      <c r="FG101" s="29" t="str">
        <f ca="1">IF(OR(FG$9="×",FG$110="×"),"×",IF(SUMIFS(OFFSET(データ_研究棟施設!$M$5:$M$1048576,0,ROUND(FG$8*24,1)),データ_研究棟施設!$J$5:$J$1048576,OFFSET($G$9,ROW()-ROW($N$9),FG$6-$D$4))&gt;=50,IF(SUMIFS(OFFSET(データ_研究棟施設!$M$5:$M$1048576,0,ROUND(FG$8*24,1)),データ_研究棟施設!$J$5:$J$1048576,OFFSET($G$9,ROW()-ROW($N$9),FG$6-$D$4))&gt;=100*$E101,"×","△"),IF(OR(FG$8&lt;9/24,FG$8&gt;=17/24,FG$110="△"),"△","〇")))</f>
        <v>×</v>
      </c>
      <c r="FH101" s="29" t="str">
        <f ca="1">IF(OR(FH$9="×",FH$110="×"),"×",IF(SUMIFS(OFFSET(データ_研究棟施設!$M$5:$M$1048576,0,ROUND(FH$8*24,1)),データ_研究棟施設!$J$5:$J$1048576,OFFSET($G$9,ROW()-ROW($N$9),FH$6-$D$4))&gt;=50,IF(SUMIFS(OFFSET(データ_研究棟施設!$M$5:$M$1048576,0,ROUND(FH$8*24,1)),データ_研究棟施設!$J$5:$J$1048576,OFFSET($G$9,ROW()-ROW($N$9),FH$6-$D$4))&gt;=100*$E101,"×","△"),IF(OR(FH$8&lt;9/24,FH$8&gt;=17/24,FH$110="△"),"△","〇")))</f>
        <v>×</v>
      </c>
      <c r="FI101" s="29" t="str">
        <f ca="1">IF(OR(FI$9="×",FI$110="×"),"×",IF(SUMIFS(OFFSET(データ_研究棟施設!$M$5:$M$1048576,0,ROUND(FI$8*24,1)),データ_研究棟施設!$J$5:$J$1048576,OFFSET($G$9,ROW()-ROW($N$9),FI$6-$D$4))&gt;=50,IF(SUMIFS(OFFSET(データ_研究棟施設!$M$5:$M$1048576,0,ROUND(FI$8*24,1)),データ_研究棟施設!$J$5:$J$1048576,OFFSET($G$9,ROW()-ROW($N$9),FI$6-$D$4))&gt;=100*$E101,"×","△"),IF(OR(FI$8&lt;9/24,FI$8&gt;=17/24,FI$110="△"),"△","〇")))</f>
        <v>×</v>
      </c>
      <c r="FJ101" s="29" t="str">
        <f ca="1">IF(OR(FJ$9="×",FJ$110="×"),"×",IF(SUMIFS(OFFSET(データ_研究棟施設!$M$5:$M$1048576,0,ROUND(FJ$8*24,1)),データ_研究棟施設!$J$5:$J$1048576,OFFSET($G$9,ROW()-ROW($N$9),FJ$6-$D$4))&gt;=50,IF(SUMIFS(OFFSET(データ_研究棟施設!$M$5:$M$1048576,0,ROUND(FJ$8*24,1)),データ_研究棟施設!$J$5:$J$1048576,OFFSET($G$9,ROW()-ROW($N$9),FJ$6-$D$4))&gt;=100*$E101,"×","△"),IF(OR(FJ$8&lt;9/24,FJ$8&gt;=17/24,FJ$110="△"),"△","〇")))</f>
        <v>×</v>
      </c>
      <c r="FK101" s="28" t="str">
        <f ca="1">IF(OR(FK$9="×",FK$110="×"),"×",IF(SUMIFS(OFFSET(データ_研究棟施設!$M$5:$M$1048576,0,ROUND(FK$8*24,1)),データ_研究棟施設!$J$5:$J$1048576,OFFSET($G$9,ROW()-ROW($N$9),FK$6-$D$4))&gt;=50,IF(SUMIFS(OFFSET(データ_研究棟施設!$M$5:$M$1048576,0,ROUND(FK$8*24,1)),データ_研究棟施設!$J$5:$J$1048576,OFFSET($G$9,ROW()-ROW($N$9),FK$6-$D$4))&gt;=100*$E101,"×","△"),IF(OR(FK$8&lt;9/24,FK$8&gt;=17/24,FK$110="△"),"△","〇")))</f>
        <v>×</v>
      </c>
      <c r="FL101" s="29" t="str">
        <f ca="1">IF(OR(FL$9="×",FL$110="×"),"×",IF(SUMIFS(OFFSET(データ_研究棟施設!$M$5:$M$1048576,0,ROUND(FL$8*24,1)),データ_研究棟施設!$J$5:$J$1048576,OFFSET($G$9,ROW()-ROW($N$9),FL$6-$D$4))&gt;=50,IF(SUMIFS(OFFSET(データ_研究棟施設!$M$5:$M$1048576,0,ROUND(FL$8*24,1)),データ_研究棟施設!$J$5:$J$1048576,OFFSET($G$9,ROW()-ROW($N$9),FL$6-$D$4))&gt;=100*$E101,"×","△"),IF(OR(FL$8&lt;9/24,FL$8&gt;=17/24,FL$110="△"),"△","〇")))</f>
        <v>×</v>
      </c>
      <c r="FM101" s="29" t="str">
        <f ca="1">IF(OR(FM$9="×",FM$110="×"),"×",IF(SUMIFS(OFFSET(データ_研究棟施設!$M$5:$M$1048576,0,ROUND(FM$8*24,1)),データ_研究棟施設!$J$5:$J$1048576,OFFSET($G$9,ROW()-ROW($N$9),FM$6-$D$4))&gt;=50,IF(SUMIFS(OFFSET(データ_研究棟施設!$M$5:$M$1048576,0,ROUND(FM$8*24,1)),データ_研究棟施設!$J$5:$J$1048576,OFFSET($G$9,ROW()-ROW($N$9),FM$6-$D$4))&gt;=100*$E101,"×","△"),IF(OR(FM$8&lt;9/24,FM$8&gt;=17/24,FM$110="△"),"△","〇")))</f>
        <v>×</v>
      </c>
      <c r="FN101" s="30" t="str">
        <f ca="1">IF(OR(FN$9="×",FN$110="×"),"×",IF(SUMIFS(OFFSET(データ_研究棟施設!$M$5:$M$1048576,0,ROUND(FN$8*24,1)),データ_研究棟施設!$J$5:$J$1048576,OFFSET($G$9,ROW()-ROW($N$9),FN$6-$D$4))&gt;=50,IF(SUMIFS(OFFSET(データ_研究棟施設!$M$5:$M$1048576,0,ROUND(FN$8*24,1)),データ_研究棟施設!$J$5:$J$1048576,OFFSET($G$9,ROW()-ROW($N$9),FN$6-$D$4))&gt;=100*$E101,"×","△"),IF(OR(FN$8&lt;9/24,FN$8&gt;=17/24,FN$110="△"),"△","〇")))</f>
        <v>×</v>
      </c>
      <c r="FO101" s="29" t="str">
        <f ca="1">IF(OR(FO$9="×",FO$110="×"),"×",IF(SUMIFS(OFFSET(データ_研究棟施設!$M$5:$M$1048576,0,ROUND(FO$8*24,1)),データ_研究棟施設!$J$5:$J$1048576,OFFSET($G$9,ROW()-ROW($N$9),FO$6-$D$4))&gt;=50,IF(SUMIFS(OFFSET(データ_研究棟施設!$M$5:$M$1048576,0,ROUND(FO$8*24,1)),データ_研究棟施設!$J$5:$J$1048576,OFFSET($G$9,ROW()-ROW($N$9),FO$6-$D$4))&gt;=100*$E101,"×","△"),IF(OR(FO$8&lt;9/24,FO$8&gt;=17/24,FO$110="△"),"△","〇")))</f>
        <v>×</v>
      </c>
      <c r="FP101" s="29" t="str">
        <f ca="1">IF(OR(FP$9="×",FP$110="×"),"×",IF(SUMIFS(OFFSET(データ_研究棟施設!$M$5:$M$1048576,0,ROUND(FP$8*24,1)),データ_研究棟施設!$J$5:$J$1048576,OFFSET($G$9,ROW()-ROW($N$9),FP$6-$D$4))&gt;=50,IF(SUMIFS(OFFSET(データ_研究棟施設!$M$5:$M$1048576,0,ROUND(FP$8*24,1)),データ_研究棟施設!$J$5:$J$1048576,OFFSET($G$9,ROW()-ROW($N$9),FP$6-$D$4))&gt;=100*$E101,"×","△"),IF(OR(FP$8&lt;9/24,FP$8&gt;=17/24,FP$110="△"),"△","〇")))</f>
        <v>×</v>
      </c>
      <c r="FQ101" s="29" t="str">
        <f ca="1">IF(OR(FQ$9="×",FQ$110="×"),"×",IF(SUMIFS(OFFSET(データ_研究棟施設!$M$5:$M$1048576,0,ROUND(FQ$8*24,1)),データ_研究棟施設!$J$5:$J$1048576,OFFSET($G$9,ROW()-ROW($N$9),FQ$6-$D$4))&gt;=50,IF(SUMIFS(OFFSET(データ_研究棟施設!$M$5:$M$1048576,0,ROUND(FQ$8*24,1)),データ_研究棟施設!$J$5:$J$1048576,OFFSET($G$9,ROW()-ROW($N$9),FQ$6-$D$4))&gt;=100*$E101,"×","△"),IF(OR(FQ$8&lt;9/24,FQ$8&gt;=17/24,FQ$110="△"),"△","〇")))</f>
        <v>×</v>
      </c>
      <c r="FR101" s="29" t="str">
        <f ca="1">IF(OR(FR$9="×",FR$110="×"),"×",IF(SUMIFS(OFFSET(データ_研究棟施設!$M$5:$M$1048576,0,ROUND(FR$8*24,1)),データ_研究棟施設!$J$5:$J$1048576,OFFSET($G$9,ROW()-ROW($N$9),FR$6-$D$4))&gt;=50,IF(SUMIFS(OFFSET(データ_研究棟施設!$M$5:$M$1048576,0,ROUND(FR$8*24,1)),データ_研究棟施設!$J$5:$J$1048576,OFFSET($G$9,ROW()-ROW($N$9),FR$6-$D$4))&gt;=100*$E101,"×","△"),IF(OR(FR$8&lt;9/24,FR$8&gt;=17/24,FR$110="△"),"△","〇")))</f>
        <v>×</v>
      </c>
      <c r="FS101" s="28" t="str">
        <f ca="1">IF(OR(FS$9="×",FS$110="×"),"×",IF(SUMIFS(OFFSET(データ_研究棟施設!$M$5:$M$1048576,0,ROUND(FS$8*24,1)),データ_研究棟施設!$J$5:$J$1048576,OFFSET($G$9,ROW()-ROW($N$9),FS$6-$D$4))&gt;=50,IF(SUMIFS(OFFSET(データ_研究棟施設!$M$5:$M$1048576,0,ROUND(FS$8*24,1)),データ_研究棟施設!$J$5:$J$1048576,OFFSET($G$9,ROW()-ROW($N$9),FS$6-$D$4))&gt;=100*$E101,"×","△"),IF(OR(FS$8&lt;9/24,FS$8&gt;=17/24,FS$110="△"),"△","〇")))</f>
        <v>×</v>
      </c>
      <c r="FT101" s="29" t="str">
        <f ca="1">IF(OR(FT$9="×",FT$110="×"),"×",IF(SUMIFS(OFFSET(データ_研究棟施設!$M$5:$M$1048576,0,ROUND(FT$8*24,1)),データ_研究棟施設!$J$5:$J$1048576,OFFSET($G$9,ROW()-ROW($N$9),FT$6-$D$4))&gt;=50,IF(SUMIFS(OFFSET(データ_研究棟施設!$M$5:$M$1048576,0,ROUND(FT$8*24,1)),データ_研究棟施設!$J$5:$J$1048576,OFFSET($G$9,ROW()-ROW($N$9),FT$6-$D$4))&gt;=100*$E101,"×","△"),IF(OR(FT$8&lt;9/24,FT$8&gt;=17/24,FT$110="△"),"△","〇")))</f>
        <v>×</v>
      </c>
      <c r="FU101" s="29" t="str">
        <f ca="1">IF(OR(FU$9="×",FU$110="×"),"×",IF(SUMIFS(OFFSET(データ_研究棟施設!$M$5:$M$1048576,0,ROUND(FU$8*24,1)),データ_研究棟施設!$J$5:$J$1048576,OFFSET($G$9,ROW()-ROW($N$9),FU$6-$D$4))&gt;=50,IF(SUMIFS(OFFSET(データ_研究棟施設!$M$5:$M$1048576,0,ROUND(FU$8*24,1)),データ_研究棟施設!$J$5:$J$1048576,OFFSET($G$9,ROW()-ROW($N$9),FU$6-$D$4))&gt;=100*$E101,"×","△"),IF(OR(FU$8&lt;9/24,FU$8&gt;=17/24,FU$110="△"),"△","〇")))</f>
        <v>×</v>
      </c>
      <c r="FV101" s="30" t="str">
        <f ca="1">IF(OR(FV$9="×",FV$110="×"),"×",IF(SUMIFS(OFFSET(データ_研究棟施設!$M$5:$M$1048576,0,ROUND(FV$8*24,1)),データ_研究棟施設!$J$5:$J$1048576,OFFSET($G$9,ROW()-ROW($N$9),FV$6-$D$4))&gt;=50,IF(SUMIFS(OFFSET(データ_研究棟施設!$M$5:$M$1048576,0,ROUND(FV$8*24,1)),データ_研究棟施設!$J$5:$J$1048576,OFFSET($G$9,ROW()-ROW($N$9),FV$6-$D$4))&gt;=100*$E101,"×","△"),IF(OR(FV$8&lt;9/24,FV$8&gt;=17/24,FV$110="△"),"△","〇")))</f>
        <v>×</v>
      </c>
      <c r="FW101" s="29" t="str">
        <f ca="1">IF(OR(FW$9="×",FW$110="×"),"×",IF(SUMIFS(OFFSET(データ_研究棟施設!$M$5:$M$1048576,0,ROUND(FW$8*24,1)),データ_研究棟施設!$J$5:$J$1048576,OFFSET($G$9,ROW()-ROW($N$9),FW$6-$D$4))&gt;=50,IF(SUMIFS(OFFSET(データ_研究棟施設!$M$5:$M$1048576,0,ROUND(FW$8*24,1)),データ_研究棟施設!$J$5:$J$1048576,OFFSET($G$9,ROW()-ROW($N$9),FW$6-$D$4))&gt;=100*$E101,"×","△"),IF(OR(FW$8&lt;9/24,FW$8&gt;=17/24,FW$110="△"),"△","〇")))</f>
        <v>×</v>
      </c>
      <c r="FX101" s="29" t="str">
        <f ca="1">IF(OR(FX$9="×",FX$110="×"),"×",IF(SUMIFS(OFFSET(データ_研究棟施設!$M$5:$M$1048576,0,ROUND(FX$8*24,1)),データ_研究棟施設!$J$5:$J$1048576,OFFSET($G$9,ROW()-ROW($N$9),FX$6-$D$4))&gt;=50,IF(SUMIFS(OFFSET(データ_研究棟施設!$M$5:$M$1048576,0,ROUND(FX$8*24,1)),データ_研究棟施設!$J$5:$J$1048576,OFFSET($G$9,ROW()-ROW($N$9),FX$6-$D$4))&gt;=100*$E101,"×","△"),IF(OR(FX$8&lt;9/24,FX$8&gt;=17/24,FX$110="△"),"△","〇")))</f>
        <v>×</v>
      </c>
      <c r="FY101" s="37" t="str">
        <f ca="1">IF(OR(FY$9="×",FY$110="×"),"×",IF(SUMIFS(OFFSET(データ_研究棟施設!$M$5:$M$1048576,0,ROUND(FY$8*24,1)),データ_研究棟施設!$J$5:$J$1048576,OFFSET($G$9,ROW()-ROW($N$9),FY$6-$D$4))&gt;=50,IF(SUMIFS(OFFSET(データ_研究棟施設!$M$5:$M$1048576,0,ROUND(FY$8*24,1)),データ_研究棟施設!$J$5:$J$1048576,OFFSET($G$9,ROW()-ROW($N$9),FY$6-$D$4))&gt;=100*$E101,"×","△"),IF(OR(FY$8&lt;9/24,FY$8&gt;=17/24,FY$110="△"),"△","〇")))</f>
        <v>×</v>
      </c>
    </row>
    <row r="102" spans="1:181">
      <c r="A102" s="17"/>
      <c r="B102" s="81" t="s">
        <v>304</v>
      </c>
      <c r="C102" s="82"/>
      <c r="D102" s="11" t="s">
        <v>266</v>
      </c>
      <c r="E102" s="10" t="str">
        <f>INDEX(施設情報!$D$1:$D$1000,MATCH(D102,施設情報!$C$1:$C$1000,0))</f>
        <v>1</v>
      </c>
      <c r="F102" s="11" t="s">
        <v>275</v>
      </c>
      <c r="G102" s="8" t="str">
        <f t="shared" si="29"/>
        <v>120-46391</v>
      </c>
      <c r="H102" s="10" t="str">
        <f t="shared" si="30"/>
        <v>120-46392</v>
      </c>
      <c r="I102" s="10" t="str">
        <f t="shared" si="31"/>
        <v>120-46393</v>
      </c>
      <c r="J102" s="10" t="str">
        <f t="shared" si="32"/>
        <v>120-46394</v>
      </c>
      <c r="K102" s="10" t="str">
        <f t="shared" si="33"/>
        <v>120-46395</v>
      </c>
      <c r="L102" s="10" t="str">
        <f t="shared" si="34"/>
        <v>120-46396</v>
      </c>
      <c r="M102" s="10" t="str">
        <f t="shared" si="35"/>
        <v>120-46397</v>
      </c>
      <c r="N102" s="36" t="str">
        <f ca="1">IF(OR(N$9="×",N$110="×"),"×",IF(SUMIFS(OFFSET(データ_研究棟施設!$M$5:$M$1048576,0,ROUND(N$8*24,1)),データ_研究棟施設!$J$5:$J$1048576,OFFSET($G$9,ROW()-ROW($N$9),N$6-$D$4))&gt;=50,IF(SUMIFS(OFFSET(データ_研究棟施設!$M$5:$M$1048576,0,ROUND(N$8*24,1)),データ_研究棟施設!$J$5:$J$1048576,OFFSET($G$9,ROW()-ROW($N$9),N$6-$D$4))&gt;=100*$E102,"×","△"),IF(OR(N$8&lt;9/24,N$8&gt;=17/24,N$110="△"),"△","〇")))</f>
        <v>△</v>
      </c>
      <c r="O102" s="29" t="str">
        <f ca="1">IF(OR(O$9="×",O$110="×"),"×",IF(SUMIFS(OFFSET(データ_研究棟施設!$M$5:$M$1048576,0,ROUND(O$8*24,1)),データ_研究棟施設!$J$5:$J$1048576,OFFSET($G$9,ROW()-ROW($N$9),O$6-$D$4))&gt;=50,IF(SUMIFS(OFFSET(データ_研究棟施設!$M$5:$M$1048576,0,ROUND(O$8*24,1)),データ_研究棟施設!$J$5:$J$1048576,OFFSET($G$9,ROW()-ROW($N$9),O$6-$D$4))&gt;=100*$E102,"×","△"),IF(OR(O$8&lt;9/24,O$8&gt;=17/24,O$110="△"),"△","〇")))</f>
        <v>△</v>
      </c>
      <c r="P102" s="29" t="str">
        <f ca="1">IF(OR(P$9="×",P$110="×"),"×",IF(SUMIFS(OFFSET(データ_研究棟施設!$M$5:$M$1048576,0,ROUND(P$8*24,1)),データ_研究棟施設!$J$5:$J$1048576,OFFSET($G$9,ROW()-ROW($N$9),P$6-$D$4))&gt;=50,IF(SUMIFS(OFFSET(データ_研究棟施設!$M$5:$M$1048576,0,ROUND(P$8*24,1)),データ_研究棟施設!$J$5:$J$1048576,OFFSET($G$9,ROW()-ROW($N$9),P$6-$D$4))&gt;=100*$E102,"×","△"),IF(OR(P$8&lt;9/24,P$8&gt;=17/24,P$110="△"),"△","〇")))</f>
        <v>△</v>
      </c>
      <c r="Q102" s="29" t="str">
        <f ca="1">IF(OR(Q$9="×",Q$110="×"),"×",IF(SUMIFS(OFFSET(データ_研究棟施設!$M$5:$M$1048576,0,ROUND(Q$8*24,1)),データ_研究棟施設!$J$5:$J$1048576,OFFSET($G$9,ROW()-ROW($N$9),Q$6-$D$4))&gt;=50,IF(SUMIFS(OFFSET(データ_研究棟施設!$M$5:$M$1048576,0,ROUND(Q$8*24,1)),データ_研究棟施設!$J$5:$J$1048576,OFFSET($G$9,ROW()-ROW($N$9),Q$6-$D$4))&gt;=100*$E102,"×","△"),IF(OR(Q$8&lt;9/24,Q$8&gt;=17/24,Q$110="△"),"△","〇")))</f>
        <v>△</v>
      </c>
      <c r="R102" s="29" t="str">
        <f ca="1">IF(OR(R$9="×",R$110="×"),"×",IF(SUMIFS(OFFSET(データ_研究棟施設!$M$5:$M$1048576,0,ROUND(R$8*24,1)),データ_研究棟施設!$J$5:$J$1048576,OFFSET($G$9,ROW()-ROW($N$9),R$6-$D$4))&gt;=50,IF(SUMIFS(OFFSET(データ_研究棟施設!$M$5:$M$1048576,0,ROUND(R$8*24,1)),データ_研究棟施設!$J$5:$J$1048576,OFFSET($G$9,ROW()-ROW($N$9),R$6-$D$4))&gt;=100*$E102,"×","△"),IF(OR(R$8&lt;9/24,R$8&gt;=17/24,R$110="△"),"△","〇")))</f>
        <v>△</v>
      </c>
      <c r="S102" s="29" t="str">
        <f ca="1">IF(OR(S$9="×",S$110="×"),"×",IF(SUMIFS(OFFSET(データ_研究棟施設!$M$5:$M$1048576,0,ROUND(S$8*24,1)),データ_研究棟施設!$J$5:$J$1048576,OFFSET($G$9,ROW()-ROW($N$9),S$6-$D$4))&gt;=50,IF(SUMIFS(OFFSET(データ_研究棟施設!$M$5:$M$1048576,0,ROUND(S$8*24,1)),データ_研究棟施設!$J$5:$J$1048576,OFFSET($G$9,ROW()-ROW($N$9),S$6-$D$4))&gt;=100*$E102,"×","△"),IF(OR(S$8&lt;9/24,S$8&gt;=17/24,S$110="△"),"△","〇")))</f>
        <v>△</v>
      </c>
      <c r="T102" s="29" t="str">
        <f ca="1">IF(OR(T$9="×",T$110="×"),"×",IF(SUMIFS(OFFSET(データ_研究棟施設!$M$5:$M$1048576,0,ROUND(T$8*24,1)),データ_研究棟施設!$J$5:$J$1048576,OFFSET($G$9,ROW()-ROW($N$9),T$6-$D$4))&gt;=50,IF(SUMIFS(OFFSET(データ_研究棟施設!$M$5:$M$1048576,0,ROUND(T$8*24,1)),データ_研究棟施設!$J$5:$J$1048576,OFFSET($G$9,ROW()-ROW($N$9),T$6-$D$4))&gt;=100*$E102,"×","△"),IF(OR(T$8&lt;9/24,T$8&gt;=17/24,T$110="△"),"△","〇")))</f>
        <v>△</v>
      </c>
      <c r="U102" s="29" t="str">
        <f ca="1">IF(OR(U$9="×",U$110="×"),"×",IF(SUMIFS(OFFSET(データ_研究棟施設!$M$5:$M$1048576,0,ROUND(U$8*24,1)),データ_研究棟施設!$J$5:$J$1048576,OFFSET($G$9,ROW()-ROW($N$9),U$6-$D$4))&gt;=50,IF(SUMIFS(OFFSET(データ_研究棟施設!$M$5:$M$1048576,0,ROUND(U$8*24,1)),データ_研究棟施設!$J$5:$J$1048576,OFFSET($G$9,ROW()-ROW($N$9),U$6-$D$4))&gt;=100*$E102,"×","△"),IF(OR(U$8&lt;9/24,U$8&gt;=17/24,U$110="△"),"△","〇")))</f>
        <v>×</v>
      </c>
      <c r="V102" s="29" t="str">
        <f ca="1">IF(OR(V$9="×",V$110="×"),"×",IF(SUMIFS(OFFSET(データ_研究棟施設!$M$5:$M$1048576,0,ROUND(V$8*24,1)),データ_研究棟施設!$J$5:$J$1048576,OFFSET($G$9,ROW()-ROW($N$9),V$6-$D$4))&gt;=50,IF(SUMIFS(OFFSET(データ_研究棟施設!$M$5:$M$1048576,0,ROUND(V$8*24,1)),データ_研究棟施設!$J$5:$J$1048576,OFFSET($G$9,ROW()-ROW($N$9),V$6-$D$4))&gt;=100*$E102,"×","△"),IF(OR(V$8&lt;9/24,V$8&gt;=17/24,V$110="△"),"△","〇")))</f>
        <v>×</v>
      </c>
      <c r="W102" s="28" t="str">
        <f ca="1">IF(OR(W$9="×",W$110="×"),"×",IF(SUMIFS(OFFSET(データ_研究棟施設!$M$5:$M$1048576,0,ROUND(W$8*24,1)),データ_研究棟施設!$J$5:$J$1048576,OFFSET($G$9,ROW()-ROW($N$9),W$6-$D$4))&gt;=50,IF(SUMIFS(OFFSET(データ_研究棟施設!$M$5:$M$1048576,0,ROUND(W$8*24,1)),データ_研究棟施設!$J$5:$J$1048576,OFFSET($G$9,ROW()-ROW($N$9),W$6-$D$4))&gt;=100*$E102,"×","△"),IF(OR(W$8&lt;9/24,W$8&gt;=17/24,W$110="△"),"△","〇")))</f>
        <v>×</v>
      </c>
      <c r="X102" s="29" t="str">
        <f ca="1">IF(OR(X$9="×",X$110="×"),"×",IF(SUMIFS(OFFSET(データ_研究棟施設!$M$5:$M$1048576,0,ROUND(X$8*24,1)),データ_研究棟施設!$J$5:$J$1048576,OFFSET($G$9,ROW()-ROW($N$9),X$6-$D$4))&gt;=50,IF(SUMIFS(OFFSET(データ_研究棟施設!$M$5:$M$1048576,0,ROUND(X$8*24,1)),データ_研究棟施設!$J$5:$J$1048576,OFFSET($G$9,ROW()-ROW($N$9),X$6-$D$4))&gt;=100*$E102,"×","△"),IF(OR(X$8&lt;9/24,X$8&gt;=17/24,X$110="△"),"△","〇")))</f>
        <v>×</v>
      </c>
      <c r="Y102" s="29" t="str">
        <f ca="1">IF(OR(Y$9="×",Y$110="×"),"×",IF(SUMIFS(OFFSET(データ_研究棟施設!$M$5:$M$1048576,0,ROUND(Y$8*24,1)),データ_研究棟施設!$J$5:$J$1048576,OFFSET($G$9,ROW()-ROW($N$9),Y$6-$D$4))&gt;=50,IF(SUMIFS(OFFSET(データ_研究棟施設!$M$5:$M$1048576,0,ROUND(Y$8*24,1)),データ_研究棟施設!$J$5:$J$1048576,OFFSET($G$9,ROW()-ROW($N$9),Y$6-$D$4))&gt;=100*$E102,"×","△"),IF(OR(Y$8&lt;9/24,Y$8&gt;=17/24,Y$110="△"),"△","〇")))</f>
        <v>×</v>
      </c>
      <c r="Z102" s="30" t="str">
        <f ca="1">IF(OR(Z$9="×",Z$110="×"),"×",IF(SUMIFS(OFFSET(データ_研究棟施設!$M$5:$M$1048576,0,ROUND(Z$8*24,1)),データ_研究棟施設!$J$5:$J$1048576,OFFSET($G$9,ROW()-ROW($N$9),Z$6-$D$4))&gt;=50,IF(SUMIFS(OFFSET(データ_研究棟施設!$M$5:$M$1048576,0,ROUND(Z$8*24,1)),データ_研究棟施設!$J$5:$J$1048576,OFFSET($G$9,ROW()-ROW($N$9),Z$6-$D$4))&gt;=100*$E102,"×","△"),IF(OR(Z$8&lt;9/24,Z$8&gt;=17/24,Z$110="△"),"△","〇")))</f>
        <v>×</v>
      </c>
      <c r="AA102" s="29" t="str">
        <f ca="1">IF(OR(AA$9="×",AA$110="×"),"×",IF(SUMIFS(OFFSET(データ_研究棟施設!$M$5:$M$1048576,0,ROUND(AA$8*24,1)),データ_研究棟施設!$J$5:$J$1048576,OFFSET($G$9,ROW()-ROW($N$9),AA$6-$D$4))&gt;=50,IF(SUMIFS(OFFSET(データ_研究棟施設!$M$5:$M$1048576,0,ROUND(AA$8*24,1)),データ_研究棟施設!$J$5:$J$1048576,OFFSET($G$9,ROW()-ROW($N$9),AA$6-$D$4))&gt;=100*$E102,"×","△"),IF(OR(AA$8&lt;9/24,AA$8&gt;=17/24,AA$110="△"),"△","〇")))</f>
        <v>×</v>
      </c>
      <c r="AB102" s="29" t="str">
        <f ca="1">IF(OR(AB$9="×",AB$110="×"),"×",IF(SUMIFS(OFFSET(データ_研究棟施設!$M$5:$M$1048576,0,ROUND(AB$8*24,1)),データ_研究棟施設!$J$5:$J$1048576,OFFSET($G$9,ROW()-ROW($N$9),AB$6-$D$4))&gt;=50,IF(SUMIFS(OFFSET(データ_研究棟施設!$M$5:$M$1048576,0,ROUND(AB$8*24,1)),データ_研究棟施設!$J$5:$J$1048576,OFFSET($G$9,ROW()-ROW($N$9),AB$6-$D$4))&gt;=100*$E102,"×","△"),IF(OR(AB$8&lt;9/24,AB$8&gt;=17/24,AB$110="△"),"△","〇")))</f>
        <v>×</v>
      </c>
      <c r="AC102" s="29" t="str">
        <f ca="1">IF(OR(AC$9="×",AC$110="×"),"×",IF(SUMIFS(OFFSET(データ_研究棟施設!$M$5:$M$1048576,0,ROUND(AC$8*24,1)),データ_研究棟施設!$J$5:$J$1048576,OFFSET($G$9,ROW()-ROW($N$9),AC$6-$D$4))&gt;=50,IF(SUMIFS(OFFSET(データ_研究棟施設!$M$5:$M$1048576,0,ROUND(AC$8*24,1)),データ_研究棟施設!$J$5:$J$1048576,OFFSET($G$9,ROW()-ROW($N$9),AC$6-$D$4))&gt;=100*$E102,"×","△"),IF(OR(AC$8&lt;9/24,AC$8&gt;=17/24,AC$110="△"),"△","〇")))</f>
        <v>×</v>
      </c>
      <c r="AD102" s="29" t="str">
        <f ca="1">IF(OR(AD$9="×",AD$110="×"),"×",IF(SUMIFS(OFFSET(データ_研究棟施設!$M$5:$M$1048576,0,ROUND(AD$8*24,1)),データ_研究棟施設!$J$5:$J$1048576,OFFSET($G$9,ROW()-ROW($N$9),AD$6-$D$4))&gt;=50,IF(SUMIFS(OFFSET(データ_研究棟施設!$M$5:$M$1048576,0,ROUND(AD$8*24,1)),データ_研究棟施設!$J$5:$J$1048576,OFFSET($G$9,ROW()-ROW($N$9),AD$6-$D$4))&gt;=100*$E102,"×","△"),IF(OR(AD$8&lt;9/24,AD$8&gt;=17/24,AD$110="△"),"△","〇")))</f>
        <v>×</v>
      </c>
      <c r="AE102" s="28" t="str">
        <f ca="1">IF(OR(AE$9="×",AE$110="×"),"×",IF(SUMIFS(OFFSET(データ_研究棟施設!$M$5:$M$1048576,0,ROUND(AE$8*24,1)),データ_研究棟施設!$J$5:$J$1048576,OFFSET($G$9,ROW()-ROW($N$9),AE$6-$D$4))&gt;=50,IF(SUMIFS(OFFSET(データ_研究棟施設!$M$5:$M$1048576,0,ROUND(AE$8*24,1)),データ_研究棟施設!$J$5:$J$1048576,OFFSET($G$9,ROW()-ROW($N$9),AE$6-$D$4))&gt;=100*$E102,"×","△"),IF(OR(AE$8&lt;9/24,AE$8&gt;=17/24,AE$110="△"),"△","〇")))</f>
        <v>×</v>
      </c>
      <c r="AF102" s="29" t="str">
        <f ca="1">IF(OR(AF$9="×",AF$110="×"),"×",IF(SUMIFS(OFFSET(データ_研究棟施設!$M$5:$M$1048576,0,ROUND(AF$8*24,1)),データ_研究棟施設!$J$5:$J$1048576,OFFSET($G$9,ROW()-ROW($N$9),AF$6-$D$4))&gt;=50,IF(SUMIFS(OFFSET(データ_研究棟施設!$M$5:$M$1048576,0,ROUND(AF$8*24,1)),データ_研究棟施設!$J$5:$J$1048576,OFFSET($G$9,ROW()-ROW($N$9),AF$6-$D$4))&gt;=100*$E102,"×","△"),IF(OR(AF$8&lt;9/24,AF$8&gt;=17/24,AF$110="△"),"△","〇")))</f>
        <v>×</v>
      </c>
      <c r="AG102" s="29" t="str">
        <f ca="1">IF(OR(AG$9="×",AG$110="×"),"×",IF(SUMIFS(OFFSET(データ_研究棟施設!$M$5:$M$1048576,0,ROUND(AG$8*24,1)),データ_研究棟施設!$J$5:$J$1048576,OFFSET($G$9,ROW()-ROW($N$9),AG$6-$D$4))&gt;=50,IF(SUMIFS(OFFSET(データ_研究棟施設!$M$5:$M$1048576,0,ROUND(AG$8*24,1)),データ_研究棟施設!$J$5:$J$1048576,OFFSET($G$9,ROW()-ROW($N$9),AG$6-$D$4))&gt;=100*$E102,"×","△"),IF(OR(AG$8&lt;9/24,AG$8&gt;=17/24,AG$110="△"),"△","〇")))</f>
        <v>×</v>
      </c>
      <c r="AH102" s="30" t="str">
        <f ca="1">IF(OR(AH$9="×",AH$110="×"),"×",IF(SUMIFS(OFFSET(データ_研究棟施設!$M$5:$M$1048576,0,ROUND(AH$8*24,1)),データ_研究棟施設!$J$5:$J$1048576,OFFSET($G$9,ROW()-ROW($N$9),AH$6-$D$4))&gt;=50,IF(SUMIFS(OFFSET(データ_研究棟施設!$M$5:$M$1048576,0,ROUND(AH$8*24,1)),データ_研究棟施設!$J$5:$J$1048576,OFFSET($G$9,ROW()-ROW($N$9),AH$6-$D$4))&gt;=100*$E102,"×","△"),IF(OR(AH$8&lt;9/24,AH$8&gt;=17/24,AH$110="△"),"△","〇")))</f>
        <v>×</v>
      </c>
      <c r="AI102" s="29" t="str">
        <f ca="1">IF(OR(AI$9="×",AI$110="×"),"×",IF(SUMIFS(OFFSET(データ_研究棟施設!$M$5:$M$1048576,0,ROUND(AI$8*24,1)),データ_研究棟施設!$J$5:$J$1048576,OFFSET($G$9,ROW()-ROW($N$9),AI$6-$D$4))&gt;=50,IF(SUMIFS(OFFSET(データ_研究棟施設!$M$5:$M$1048576,0,ROUND(AI$8*24,1)),データ_研究棟施設!$J$5:$J$1048576,OFFSET($G$9,ROW()-ROW($N$9),AI$6-$D$4))&gt;=100*$E102,"×","△"),IF(OR(AI$8&lt;9/24,AI$8&gt;=17/24,AI$110="△"),"△","〇")))</f>
        <v>△</v>
      </c>
      <c r="AJ102" s="29" t="str">
        <f ca="1">IF(OR(AJ$9="×",AJ$110="×"),"×",IF(SUMIFS(OFFSET(データ_研究棟施設!$M$5:$M$1048576,0,ROUND(AJ$8*24,1)),データ_研究棟施設!$J$5:$J$1048576,OFFSET($G$9,ROW()-ROW($N$9),AJ$6-$D$4))&gt;=50,IF(SUMIFS(OFFSET(データ_研究棟施設!$M$5:$M$1048576,0,ROUND(AJ$8*24,1)),データ_研究棟施設!$J$5:$J$1048576,OFFSET($G$9,ROW()-ROW($N$9),AJ$6-$D$4))&gt;=100*$E102,"×","△"),IF(OR(AJ$8&lt;9/24,AJ$8&gt;=17/24,AJ$110="△"),"△","〇")))</f>
        <v>△</v>
      </c>
      <c r="AK102" s="37" t="str">
        <f ca="1">IF(OR(AK$9="×",AK$110="×"),"×",IF(SUMIFS(OFFSET(データ_研究棟施設!$M$5:$M$1048576,0,ROUND(AK$8*24,1)),データ_研究棟施設!$J$5:$J$1048576,OFFSET($G$9,ROW()-ROW($N$9),AK$6-$D$4))&gt;=50,IF(SUMIFS(OFFSET(データ_研究棟施設!$M$5:$M$1048576,0,ROUND(AK$8*24,1)),データ_研究棟施設!$J$5:$J$1048576,OFFSET($G$9,ROW()-ROW($N$9),AK$6-$D$4))&gt;=100*$E102,"×","△"),IF(OR(AK$8&lt;9/24,AK$8&gt;=17/24,AK$110="△"),"△","〇")))</f>
        <v>△</v>
      </c>
      <c r="AL102" s="36" t="str">
        <f ca="1">IF(OR(AL$9="×",AL$110="×"),"×",IF(SUMIFS(OFFSET(データ_研究棟施設!$M$5:$M$1048576,0,ROUND(AL$8*24,1)),データ_研究棟施設!$J$5:$J$1048576,OFFSET($G$9,ROW()-ROW($N$9),AL$6-$D$4))&gt;=50,IF(SUMIFS(OFFSET(データ_研究棟施設!$M$5:$M$1048576,0,ROUND(AL$8*24,1)),データ_研究棟施設!$J$5:$J$1048576,OFFSET($G$9,ROW()-ROW($N$9),AL$6-$D$4))&gt;=100*$E102,"×","△"),IF(OR(AL$8&lt;9/24,AL$8&gt;=17/24,AL$110="△"),"△","〇")))</f>
        <v>△</v>
      </c>
      <c r="AM102" s="29" t="str">
        <f ca="1">IF(OR(AM$9="×",AM$110="×"),"×",IF(SUMIFS(OFFSET(データ_研究棟施設!$M$5:$M$1048576,0,ROUND(AM$8*24,1)),データ_研究棟施設!$J$5:$J$1048576,OFFSET($G$9,ROW()-ROW($N$9),AM$6-$D$4))&gt;=50,IF(SUMIFS(OFFSET(データ_研究棟施設!$M$5:$M$1048576,0,ROUND(AM$8*24,1)),データ_研究棟施設!$J$5:$J$1048576,OFFSET($G$9,ROW()-ROW($N$9),AM$6-$D$4))&gt;=100*$E102,"×","△"),IF(OR(AM$8&lt;9/24,AM$8&gt;=17/24,AM$110="△"),"△","〇")))</f>
        <v>△</v>
      </c>
      <c r="AN102" s="29" t="str">
        <f ca="1">IF(OR(AN$9="×",AN$110="×"),"×",IF(SUMIFS(OFFSET(データ_研究棟施設!$M$5:$M$1048576,0,ROUND(AN$8*24,1)),データ_研究棟施設!$J$5:$J$1048576,OFFSET($G$9,ROW()-ROW($N$9),AN$6-$D$4))&gt;=50,IF(SUMIFS(OFFSET(データ_研究棟施設!$M$5:$M$1048576,0,ROUND(AN$8*24,1)),データ_研究棟施設!$J$5:$J$1048576,OFFSET($G$9,ROW()-ROW($N$9),AN$6-$D$4))&gt;=100*$E102,"×","△"),IF(OR(AN$8&lt;9/24,AN$8&gt;=17/24,AN$110="△"),"△","〇")))</f>
        <v>△</v>
      </c>
      <c r="AO102" s="29" t="str">
        <f ca="1">IF(OR(AO$9="×",AO$110="×"),"×",IF(SUMIFS(OFFSET(データ_研究棟施設!$M$5:$M$1048576,0,ROUND(AO$8*24,1)),データ_研究棟施設!$J$5:$J$1048576,OFFSET($G$9,ROW()-ROW($N$9),AO$6-$D$4))&gt;=50,IF(SUMIFS(OFFSET(データ_研究棟施設!$M$5:$M$1048576,0,ROUND(AO$8*24,1)),データ_研究棟施設!$J$5:$J$1048576,OFFSET($G$9,ROW()-ROW($N$9),AO$6-$D$4))&gt;=100*$E102,"×","△"),IF(OR(AO$8&lt;9/24,AO$8&gt;=17/24,AO$110="△"),"△","〇")))</f>
        <v>△</v>
      </c>
      <c r="AP102" s="29" t="str">
        <f ca="1">IF(OR(AP$9="×",AP$110="×"),"×",IF(SUMIFS(OFFSET(データ_研究棟施設!$M$5:$M$1048576,0,ROUND(AP$8*24,1)),データ_研究棟施設!$J$5:$J$1048576,OFFSET($G$9,ROW()-ROW($N$9),AP$6-$D$4))&gt;=50,IF(SUMIFS(OFFSET(データ_研究棟施設!$M$5:$M$1048576,0,ROUND(AP$8*24,1)),データ_研究棟施設!$J$5:$J$1048576,OFFSET($G$9,ROW()-ROW($N$9),AP$6-$D$4))&gt;=100*$E102,"×","△"),IF(OR(AP$8&lt;9/24,AP$8&gt;=17/24,AP$110="△"),"△","〇")))</f>
        <v>△</v>
      </c>
      <c r="AQ102" s="29" t="str">
        <f ca="1">IF(OR(AQ$9="×",AQ$110="×"),"×",IF(SUMIFS(OFFSET(データ_研究棟施設!$M$5:$M$1048576,0,ROUND(AQ$8*24,1)),データ_研究棟施設!$J$5:$J$1048576,OFFSET($G$9,ROW()-ROW($N$9),AQ$6-$D$4))&gt;=50,IF(SUMIFS(OFFSET(データ_研究棟施設!$M$5:$M$1048576,0,ROUND(AQ$8*24,1)),データ_研究棟施設!$J$5:$J$1048576,OFFSET($G$9,ROW()-ROW($N$9),AQ$6-$D$4))&gt;=100*$E102,"×","△"),IF(OR(AQ$8&lt;9/24,AQ$8&gt;=17/24,AQ$110="△"),"△","〇")))</f>
        <v>△</v>
      </c>
      <c r="AR102" s="29" t="str">
        <f ca="1">IF(OR(AR$9="×",AR$110="×"),"×",IF(SUMIFS(OFFSET(データ_研究棟施設!$M$5:$M$1048576,0,ROUND(AR$8*24,1)),データ_研究棟施設!$J$5:$J$1048576,OFFSET($G$9,ROW()-ROW($N$9),AR$6-$D$4))&gt;=50,IF(SUMIFS(OFFSET(データ_研究棟施設!$M$5:$M$1048576,0,ROUND(AR$8*24,1)),データ_研究棟施設!$J$5:$J$1048576,OFFSET($G$9,ROW()-ROW($N$9),AR$6-$D$4))&gt;=100*$E102,"×","△"),IF(OR(AR$8&lt;9/24,AR$8&gt;=17/24,AR$110="△"),"△","〇")))</f>
        <v>△</v>
      </c>
      <c r="AS102" s="29" t="str">
        <f ca="1">IF(OR(AS$9="×",AS$110="×"),"×",IF(SUMIFS(OFFSET(データ_研究棟施設!$M$5:$M$1048576,0,ROUND(AS$8*24,1)),データ_研究棟施設!$J$5:$J$1048576,OFFSET($G$9,ROW()-ROW($N$9),AS$6-$D$4))&gt;=50,IF(SUMIFS(OFFSET(データ_研究棟施設!$M$5:$M$1048576,0,ROUND(AS$8*24,1)),データ_研究棟施設!$J$5:$J$1048576,OFFSET($G$9,ROW()-ROW($N$9),AS$6-$D$4))&gt;=100*$E102,"×","△"),IF(OR(AS$8&lt;9/24,AS$8&gt;=17/24,AS$110="△"),"△","〇")))</f>
        <v>×</v>
      </c>
      <c r="AT102" s="29" t="str">
        <f ca="1">IF(OR(AT$9="×",AT$110="×"),"×",IF(SUMIFS(OFFSET(データ_研究棟施設!$M$5:$M$1048576,0,ROUND(AT$8*24,1)),データ_研究棟施設!$J$5:$J$1048576,OFFSET($G$9,ROW()-ROW($N$9),AT$6-$D$4))&gt;=50,IF(SUMIFS(OFFSET(データ_研究棟施設!$M$5:$M$1048576,0,ROUND(AT$8*24,1)),データ_研究棟施設!$J$5:$J$1048576,OFFSET($G$9,ROW()-ROW($N$9),AT$6-$D$4))&gt;=100*$E102,"×","△"),IF(OR(AT$8&lt;9/24,AT$8&gt;=17/24,AT$110="△"),"△","〇")))</f>
        <v>×</v>
      </c>
      <c r="AU102" s="28" t="str">
        <f ca="1">IF(OR(AU$9="×",AU$110="×"),"×",IF(SUMIFS(OFFSET(データ_研究棟施設!$M$5:$M$1048576,0,ROUND(AU$8*24,1)),データ_研究棟施設!$J$5:$J$1048576,OFFSET($G$9,ROW()-ROW($N$9),AU$6-$D$4))&gt;=50,IF(SUMIFS(OFFSET(データ_研究棟施設!$M$5:$M$1048576,0,ROUND(AU$8*24,1)),データ_研究棟施設!$J$5:$J$1048576,OFFSET($G$9,ROW()-ROW($N$9),AU$6-$D$4))&gt;=100*$E102,"×","△"),IF(OR(AU$8&lt;9/24,AU$8&gt;=17/24,AU$110="△"),"△","〇")))</f>
        <v>×</v>
      </c>
      <c r="AV102" s="29" t="str">
        <f ca="1">IF(OR(AV$9="×",AV$110="×"),"×",IF(SUMIFS(OFFSET(データ_研究棟施設!$M$5:$M$1048576,0,ROUND(AV$8*24,1)),データ_研究棟施設!$J$5:$J$1048576,OFFSET($G$9,ROW()-ROW($N$9),AV$6-$D$4))&gt;=50,IF(SUMIFS(OFFSET(データ_研究棟施設!$M$5:$M$1048576,0,ROUND(AV$8*24,1)),データ_研究棟施設!$J$5:$J$1048576,OFFSET($G$9,ROW()-ROW($N$9),AV$6-$D$4))&gt;=100*$E102,"×","△"),IF(OR(AV$8&lt;9/24,AV$8&gt;=17/24,AV$110="△"),"△","〇")))</f>
        <v>×</v>
      </c>
      <c r="AW102" s="29" t="str">
        <f ca="1">IF(OR(AW$9="×",AW$110="×"),"×",IF(SUMIFS(OFFSET(データ_研究棟施設!$M$5:$M$1048576,0,ROUND(AW$8*24,1)),データ_研究棟施設!$J$5:$J$1048576,OFFSET($G$9,ROW()-ROW($N$9),AW$6-$D$4))&gt;=50,IF(SUMIFS(OFFSET(データ_研究棟施設!$M$5:$M$1048576,0,ROUND(AW$8*24,1)),データ_研究棟施設!$J$5:$J$1048576,OFFSET($G$9,ROW()-ROW($N$9),AW$6-$D$4))&gt;=100*$E102,"×","△"),IF(OR(AW$8&lt;9/24,AW$8&gt;=17/24,AW$110="△"),"△","〇")))</f>
        <v>×</v>
      </c>
      <c r="AX102" s="30" t="str">
        <f ca="1">IF(OR(AX$9="×",AX$110="×"),"×",IF(SUMIFS(OFFSET(データ_研究棟施設!$M$5:$M$1048576,0,ROUND(AX$8*24,1)),データ_研究棟施設!$J$5:$J$1048576,OFFSET($G$9,ROW()-ROW($N$9),AX$6-$D$4))&gt;=50,IF(SUMIFS(OFFSET(データ_研究棟施設!$M$5:$M$1048576,0,ROUND(AX$8*24,1)),データ_研究棟施設!$J$5:$J$1048576,OFFSET($G$9,ROW()-ROW($N$9),AX$6-$D$4))&gt;=100*$E102,"×","△"),IF(OR(AX$8&lt;9/24,AX$8&gt;=17/24,AX$110="△"),"△","〇")))</f>
        <v>×</v>
      </c>
      <c r="AY102" s="29" t="str">
        <f ca="1">IF(OR(AY$9="×",AY$110="×"),"×",IF(SUMIFS(OFFSET(データ_研究棟施設!$M$5:$M$1048576,0,ROUND(AY$8*24,1)),データ_研究棟施設!$J$5:$J$1048576,OFFSET($G$9,ROW()-ROW($N$9),AY$6-$D$4))&gt;=50,IF(SUMIFS(OFFSET(データ_研究棟施設!$M$5:$M$1048576,0,ROUND(AY$8*24,1)),データ_研究棟施設!$J$5:$J$1048576,OFFSET($G$9,ROW()-ROW($N$9),AY$6-$D$4))&gt;=100*$E102,"×","△"),IF(OR(AY$8&lt;9/24,AY$8&gt;=17/24,AY$110="△"),"△","〇")))</f>
        <v>×</v>
      </c>
      <c r="AZ102" s="29" t="str">
        <f ca="1">IF(OR(AZ$9="×",AZ$110="×"),"×",IF(SUMIFS(OFFSET(データ_研究棟施設!$M$5:$M$1048576,0,ROUND(AZ$8*24,1)),データ_研究棟施設!$J$5:$J$1048576,OFFSET($G$9,ROW()-ROW($N$9),AZ$6-$D$4))&gt;=50,IF(SUMIFS(OFFSET(データ_研究棟施設!$M$5:$M$1048576,0,ROUND(AZ$8*24,1)),データ_研究棟施設!$J$5:$J$1048576,OFFSET($G$9,ROW()-ROW($N$9),AZ$6-$D$4))&gt;=100*$E102,"×","△"),IF(OR(AZ$8&lt;9/24,AZ$8&gt;=17/24,AZ$110="△"),"△","〇")))</f>
        <v>×</v>
      </c>
      <c r="BA102" s="29" t="str">
        <f ca="1">IF(OR(BA$9="×",BA$110="×"),"×",IF(SUMIFS(OFFSET(データ_研究棟施設!$M$5:$M$1048576,0,ROUND(BA$8*24,1)),データ_研究棟施設!$J$5:$J$1048576,OFFSET($G$9,ROW()-ROW($N$9),BA$6-$D$4))&gt;=50,IF(SUMIFS(OFFSET(データ_研究棟施設!$M$5:$M$1048576,0,ROUND(BA$8*24,1)),データ_研究棟施設!$J$5:$J$1048576,OFFSET($G$9,ROW()-ROW($N$9),BA$6-$D$4))&gt;=100*$E102,"×","△"),IF(OR(BA$8&lt;9/24,BA$8&gt;=17/24,BA$110="△"),"△","〇")))</f>
        <v>×</v>
      </c>
      <c r="BB102" s="29" t="str">
        <f ca="1">IF(OR(BB$9="×",BB$110="×"),"×",IF(SUMIFS(OFFSET(データ_研究棟施設!$M$5:$M$1048576,0,ROUND(BB$8*24,1)),データ_研究棟施設!$J$5:$J$1048576,OFFSET($G$9,ROW()-ROW($N$9),BB$6-$D$4))&gt;=50,IF(SUMIFS(OFFSET(データ_研究棟施設!$M$5:$M$1048576,0,ROUND(BB$8*24,1)),データ_研究棟施設!$J$5:$J$1048576,OFFSET($G$9,ROW()-ROW($N$9),BB$6-$D$4))&gt;=100*$E102,"×","△"),IF(OR(BB$8&lt;9/24,BB$8&gt;=17/24,BB$110="△"),"△","〇")))</f>
        <v>×</v>
      </c>
      <c r="BC102" s="28" t="str">
        <f ca="1">IF(OR(BC$9="×",BC$110="×"),"×",IF(SUMIFS(OFFSET(データ_研究棟施設!$M$5:$M$1048576,0,ROUND(BC$8*24,1)),データ_研究棟施設!$J$5:$J$1048576,OFFSET($G$9,ROW()-ROW($N$9),BC$6-$D$4))&gt;=50,IF(SUMIFS(OFFSET(データ_研究棟施設!$M$5:$M$1048576,0,ROUND(BC$8*24,1)),データ_研究棟施設!$J$5:$J$1048576,OFFSET($G$9,ROW()-ROW($N$9),BC$6-$D$4))&gt;=100*$E102,"×","△"),IF(OR(BC$8&lt;9/24,BC$8&gt;=17/24,BC$110="△"),"△","〇")))</f>
        <v>×</v>
      </c>
      <c r="BD102" s="29" t="str">
        <f ca="1">IF(OR(BD$9="×",BD$110="×"),"×",IF(SUMIFS(OFFSET(データ_研究棟施設!$M$5:$M$1048576,0,ROUND(BD$8*24,1)),データ_研究棟施設!$J$5:$J$1048576,OFFSET($G$9,ROW()-ROW($N$9),BD$6-$D$4))&gt;=50,IF(SUMIFS(OFFSET(データ_研究棟施設!$M$5:$M$1048576,0,ROUND(BD$8*24,1)),データ_研究棟施設!$J$5:$J$1048576,OFFSET($G$9,ROW()-ROW($N$9),BD$6-$D$4))&gt;=100*$E102,"×","△"),IF(OR(BD$8&lt;9/24,BD$8&gt;=17/24,BD$110="△"),"△","〇")))</f>
        <v>×</v>
      </c>
      <c r="BE102" s="29" t="str">
        <f ca="1">IF(OR(BE$9="×",BE$110="×"),"×",IF(SUMIFS(OFFSET(データ_研究棟施設!$M$5:$M$1048576,0,ROUND(BE$8*24,1)),データ_研究棟施設!$J$5:$J$1048576,OFFSET($G$9,ROW()-ROW($N$9),BE$6-$D$4))&gt;=50,IF(SUMIFS(OFFSET(データ_研究棟施設!$M$5:$M$1048576,0,ROUND(BE$8*24,1)),データ_研究棟施設!$J$5:$J$1048576,OFFSET($G$9,ROW()-ROW($N$9),BE$6-$D$4))&gt;=100*$E102,"×","△"),IF(OR(BE$8&lt;9/24,BE$8&gt;=17/24,BE$110="△"),"△","〇")))</f>
        <v>×</v>
      </c>
      <c r="BF102" s="30" t="str">
        <f ca="1">IF(OR(BF$9="×",BF$110="×"),"×",IF(SUMIFS(OFFSET(データ_研究棟施設!$M$5:$M$1048576,0,ROUND(BF$8*24,1)),データ_研究棟施設!$J$5:$J$1048576,OFFSET($G$9,ROW()-ROW($N$9),BF$6-$D$4))&gt;=50,IF(SUMIFS(OFFSET(データ_研究棟施設!$M$5:$M$1048576,0,ROUND(BF$8*24,1)),データ_研究棟施設!$J$5:$J$1048576,OFFSET($G$9,ROW()-ROW($N$9),BF$6-$D$4))&gt;=100*$E102,"×","△"),IF(OR(BF$8&lt;9/24,BF$8&gt;=17/24,BF$110="△"),"△","〇")))</f>
        <v>×</v>
      </c>
      <c r="BG102" s="29" t="str">
        <f ca="1">IF(OR(BG$9="×",BG$110="×"),"×",IF(SUMIFS(OFFSET(データ_研究棟施設!$M$5:$M$1048576,0,ROUND(BG$8*24,1)),データ_研究棟施設!$J$5:$J$1048576,OFFSET($G$9,ROW()-ROW($N$9),BG$6-$D$4))&gt;=50,IF(SUMIFS(OFFSET(データ_研究棟施設!$M$5:$M$1048576,0,ROUND(BG$8*24,1)),データ_研究棟施設!$J$5:$J$1048576,OFFSET($G$9,ROW()-ROW($N$9),BG$6-$D$4))&gt;=100*$E102,"×","△"),IF(OR(BG$8&lt;9/24,BG$8&gt;=17/24,BG$110="△"),"△","〇")))</f>
        <v>△</v>
      </c>
      <c r="BH102" s="29" t="str">
        <f ca="1">IF(OR(BH$9="×",BH$110="×"),"×",IF(SUMIFS(OFFSET(データ_研究棟施設!$M$5:$M$1048576,0,ROUND(BH$8*24,1)),データ_研究棟施設!$J$5:$J$1048576,OFFSET($G$9,ROW()-ROW($N$9),BH$6-$D$4))&gt;=50,IF(SUMIFS(OFFSET(データ_研究棟施設!$M$5:$M$1048576,0,ROUND(BH$8*24,1)),データ_研究棟施設!$J$5:$J$1048576,OFFSET($G$9,ROW()-ROW($N$9),BH$6-$D$4))&gt;=100*$E102,"×","△"),IF(OR(BH$8&lt;9/24,BH$8&gt;=17/24,BH$110="△"),"△","〇")))</f>
        <v>△</v>
      </c>
      <c r="BI102" s="37" t="str">
        <f ca="1">IF(OR(BI$9="×",BI$110="×"),"×",IF(SUMIFS(OFFSET(データ_研究棟施設!$M$5:$M$1048576,0,ROUND(BI$8*24,1)),データ_研究棟施設!$J$5:$J$1048576,OFFSET($G$9,ROW()-ROW($N$9),BI$6-$D$4))&gt;=50,IF(SUMIFS(OFFSET(データ_研究棟施設!$M$5:$M$1048576,0,ROUND(BI$8*24,1)),データ_研究棟施設!$J$5:$J$1048576,OFFSET($G$9,ROW()-ROW($N$9),BI$6-$D$4))&gt;=100*$E102,"×","△"),IF(OR(BI$8&lt;9/24,BI$8&gt;=17/24,BI$110="△"),"△","〇")))</f>
        <v>△</v>
      </c>
      <c r="BJ102" s="36" t="str">
        <f ca="1">IF(OR(BJ$9="×",BJ$110="×"),"×",IF(SUMIFS(OFFSET(データ_研究棟施設!$M$5:$M$1048576,0,ROUND(BJ$8*24,1)),データ_研究棟施設!$J$5:$J$1048576,OFFSET($G$9,ROW()-ROW($N$9),BJ$6-$D$4))&gt;=50,IF(SUMIFS(OFFSET(データ_研究棟施設!$M$5:$M$1048576,0,ROUND(BJ$8*24,1)),データ_研究棟施設!$J$5:$J$1048576,OFFSET($G$9,ROW()-ROW($N$9),BJ$6-$D$4))&gt;=100*$E102,"×","△"),IF(OR(BJ$8&lt;9/24,BJ$8&gt;=17/24,BJ$110="△"),"△","〇")))</f>
        <v>△</v>
      </c>
      <c r="BK102" s="29" t="str">
        <f ca="1">IF(OR(BK$9="×",BK$110="×"),"×",IF(SUMIFS(OFFSET(データ_研究棟施設!$M$5:$M$1048576,0,ROUND(BK$8*24,1)),データ_研究棟施設!$J$5:$J$1048576,OFFSET($G$9,ROW()-ROW($N$9),BK$6-$D$4))&gt;=50,IF(SUMIFS(OFFSET(データ_研究棟施設!$M$5:$M$1048576,0,ROUND(BK$8*24,1)),データ_研究棟施設!$J$5:$J$1048576,OFFSET($G$9,ROW()-ROW($N$9),BK$6-$D$4))&gt;=100*$E102,"×","△"),IF(OR(BK$8&lt;9/24,BK$8&gt;=17/24,BK$110="△"),"△","〇")))</f>
        <v>△</v>
      </c>
      <c r="BL102" s="29" t="str">
        <f ca="1">IF(OR(BL$9="×",BL$110="×"),"×",IF(SUMIFS(OFFSET(データ_研究棟施設!$M$5:$M$1048576,0,ROUND(BL$8*24,1)),データ_研究棟施設!$J$5:$J$1048576,OFFSET($G$9,ROW()-ROW($N$9),BL$6-$D$4))&gt;=50,IF(SUMIFS(OFFSET(データ_研究棟施設!$M$5:$M$1048576,0,ROUND(BL$8*24,1)),データ_研究棟施設!$J$5:$J$1048576,OFFSET($G$9,ROW()-ROW($N$9),BL$6-$D$4))&gt;=100*$E102,"×","△"),IF(OR(BL$8&lt;9/24,BL$8&gt;=17/24,BL$110="△"),"△","〇")))</f>
        <v>△</v>
      </c>
      <c r="BM102" s="29" t="str">
        <f ca="1">IF(OR(BM$9="×",BM$110="×"),"×",IF(SUMIFS(OFFSET(データ_研究棟施設!$M$5:$M$1048576,0,ROUND(BM$8*24,1)),データ_研究棟施設!$J$5:$J$1048576,OFFSET($G$9,ROW()-ROW($N$9),BM$6-$D$4))&gt;=50,IF(SUMIFS(OFFSET(データ_研究棟施設!$M$5:$M$1048576,0,ROUND(BM$8*24,1)),データ_研究棟施設!$J$5:$J$1048576,OFFSET($G$9,ROW()-ROW($N$9),BM$6-$D$4))&gt;=100*$E102,"×","△"),IF(OR(BM$8&lt;9/24,BM$8&gt;=17/24,BM$110="△"),"△","〇")))</f>
        <v>△</v>
      </c>
      <c r="BN102" s="29" t="str">
        <f ca="1">IF(OR(BN$9="×",BN$110="×"),"×",IF(SUMIFS(OFFSET(データ_研究棟施設!$M$5:$M$1048576,0,ROUND(BN$8*24,1)),データ_研究棟施設!$J$5:$J$1048576,OFFSET($G$9,ROW()-ROW($N$9),BN$6-$D$4))&gt;=50,IF(SUMIFS(OFFSET(データ_研究棟施設!$M$5:$M$1048576,0,ROUND(BN$8*24,1)),データ_研究棟施設!$J$5:$J$1048576,OFFSET($G$9,ROW()-ROW($N$9),BN$6-$D$4))&gt;=100*$E102,"×","△"),IF(OR(BN$8&lt;9/24,BN$8&gt;=17/24,BN$110="△"),"△","〇")))</f>
        <v>△</v>
      </c>
      <c r="BO102" s="29" t="str">
        <f ca="1">IF(OR(BO$9="×",BO$110="×"),"×",IF(SUMIFS(OFFSET(データ_研究棟施設!$M$5:$M$1048576,0,ROUND(BO$8*24,1)),データ_研究棟施設!$J$5:$J$1048576,OFFSET($G$9,ROW()-ROW($N$9),BO$6-$D$4))&gt;=50,IF(SUMIFS(OFFSET(データ_研究棟施設!$M$5:$M$1048576,0,ROUND(BO$8*24,1)),データ_研究棟施設!$J$5:$J$1048576,OFFSET($G$9,ROW()-ROW($N$9),BO$6-$D$4))&gt;=100*$E102,"×","△"),IF(OR(BO$8&lt;9/24,BO$8&gt;=17/24,BO$110="△"),"△","〇")))</f>
        <v>△</v>
      </c>
      <c r="BP102" s="29" t="str">
        <f ca="1">IF(OR(BP$9="×",BP$110="×"),"×",IF(SUMIFS(OFFSET(データ_研究棟施設!$M$5:$M$1048576,0,ROUND(BP$8*24,1)),データ_研究棟施設!$J$5:$J$1048576,OFFSET($G$9,ROW()-ROW($N$9),BP$6-$D$4))&gt;=50,IF(SUMIFS(OFFSET(データ_研究棟施設!$M$5:$M$1048576,0,ROUND(BP$8*24,1)),データ_研究棟施設!$J$5:$J$1048576,OFFSET($G$9,ROW()-ROW($N$9),BP$6-$D$4))&gt;=100*$E102,"×","△"),IF(OR(BP$8&lt;9/24,BP$8&gt;=17/24,BP$110="△"),"△","〇")))</f>
        <v>△</v>
      </c>
      <c r="BQ102" s="29" t="str">
        <f ca="1">IF(OR(BQ$9="×",BQ$110="×"),"×",IF(SUMIFS(OFFSET(データ_研究棟施設!$M$5:$M$1048576,0,ROUND(BQ$8*24,1)),データ_研究棟施設!$J$5:$J$1048576,OFFSET($G$9,ROW()-ROW($N$9),BQ$6-$D$4))&gt;=50,IF(SUMIFS(OFFSET(データ_研究棟施設!$M$5:$M$1048576,0,ROUND(BQ$8*24,1)),データ_研究棟施設!$J$5:$J$1048576,OFFSET($G$9,ROW()-ROW($N$9),BQ$6-$D$4))&gt;=100*$E102,"×","△"),IF(OR(BQ$8&lt;9/24,BQ$8&gt;=17/24,BQ$110="△"),"△","〇")))</f>
        <v>×</v>
      </c>
      <c r="BR102" s="29" t="str">
        <f ca="1">IF(OR(BR$9="×",BR$110="×"),"×",IF(SUMIFS(OFFSET(データ_研究棟施設!$M$5:$M$1048576,0,ROUND(BR$8*24,1)),データ_研究棟施設!$J$5:$J$1048576,OFFSET($G$9,ROW()-ROW($N$9),BR$6-$D$4))&gt;=50,IF(SUMIFS(OFFSET(データ_研究棟施設!$M$5:$M$1048576,0,ROUND(BR$8*24,1)),データ_研究棟施設!$J$5:$J$1048576,OFFSET($G$9,ROW()-ROW($N$9),BR$6-$D$4))&gt;=100*$E102,"×","△"),IF(OR(BR$8&lt;9/24,BR$8&gt;=17/24,BR$110="△"),"△","〇")))</f>
        <v>×</v>
      </c>
      <c r="BS102" s="28" t="str">
        <f ca="1">IF(OR(BS$9="×",BS$110="×"),"×",IF(SUMIFS(OFFSET(データ_研究棟施設!$M$5:$M$1048576,0,ROUND(BS$8*24,1)),データ_研究棟施設!$J$5:$J$1048576,OFFSET($G$9,ROW()-ROW($N$9),BS$6-$D$4))&gt;=50,IF(SUMIFS(OFFSET(データ_研究棟施設!$M$5:$M$1048576,0,ROUND(BS$8*24,1)),データ_研究棟施設!$J$5:$J$1048576,OFFSET($G$9,ROW()-ROW($N$9),BS$6-$D$4))&gt;=100*$E102,"×","△"),IF(OR(BS$8&lt;9/24,BS$8&gt;=17/24,BS$110="△"),"△","〇")))</f>
        <v>×</v>
      </c>
      <c r="BT102" s="29" t="str">
        <f ca="1">IF(OR(BT$9="×",BT$110="×"),"×",IF(SUMIFS(OFFSET(データ_研究棟施設!$M$5:$M$1048576,0,ROUND(BT$8*24,1)),データ_研究棟施設!$J$5:$J$1048576,OFFSET($G$9,ROW()-ROW($N$9),BT$6-$D$4))&gt;=50,IF(SUMIFS(OFFSET(データ_研究棟施設!$M$5:$M$1048576,0,ROUND(BT$8*24,1)),データ_研究棟施設!$J$5:$J$1048576,OFFSET($G$9,ROW()-ROW($N$9),BT$6-$D$4))&gt;=100*$E102,"×","△"),IF(OR(BT$8&lt;9/24,BT$8&gt;=17/24,BT$110="△"),"△","〇")))</f>
        <v>×</v>
      </c>
      <c r="BU102" s="29" t="str">
        <f ca="1">IF(OR(BU$9="×",BU$110="×"),"×",IF(SUMIFS(OFFSET(データ_研究棟施設!$M$5:$M$1048576,0,ROUND(BU$8*24,1)),データ_研究棟施設!$J$5:$J$1048576,OFFSET($G$9,ROW()-ROW($N$9),BU$6-$D$4))&gt;=50,IF(SUMIFS(OFFSET(データ_研究棟施設!$M$5:$M$1048576,0,ROUND(BU$8*24,1)),データ_研究棟施設!$J$5:$J$1048576,OFFSET($G$9,ROW()-ROW($N$9),BU$6-$D$4))&gt;=100*$E102,"×","△"),IF(OR(BU$8&lt;9/24,BU$8&gt;=17/24,BU$110="△"),"△","〇")))</f>
        <v>×</v>
      </c>
      <c r="BV102" s="30" t="str">
        <f ca="1">IF(OR(BV$9="×",BV$110="×"),"×",IF(SUMIFS(OFFSET(データ_研究棟施設!$M$5:$M$1048576,0,ROUND(BV$8*24,1)),データ_研究棟施設!$J$5:$J$1048576,OFFSET($G$9,ROW()-ROW($N$9),BV$6-$D$4))&gt;=50,IF(SUMIFS(OFFSET(データ_研究棟施設!$M$5:$M$1048576,0,ROUND(BV$8*24,1)),データ_研究棟施設!$J$5:$J$1048576,OFFSET($G$9,ROW()-ROW($N$9),BV$6-$D$4))&gt;=100*$E102,"×","△"),IF(OR(BV$8&lt;9/24,BV$8&gt;=17/24,BV$110="△"),"△","〇")))</f>
        <v>×</v>
      </c>
      <c r="BW102" s="29" t="str">
        <f ca="1">IF(OR(BW$9="×",BW$110="×"),"×",IF(SUMIFS(OFFSET(データ_研究棟施設!$M$5:$M$1048576,0,ROUND(BW$8*24,1)),データ_研究棟施設!$J$5:$J$1048576,OFFSET($G$9,ROW()-ROW($N$9),BW$6-$D$4))&gt;=50,IF(SUMIFS(OFFSET(データ_研究棟施設!$M$5:$M$1048576,0,ROUND(BW$8*24,1)),データ_研究棟施設!$J$5:$J$1048576,OFFSET($G$9,ROW()-ROW($N$9),BW$6-$D$4))&gt;=100*$E102,"×","△"),IF(OR(BW$8&lt;9/24,BW$8&gt;=17/24,BW$110="△"),"△","〇")))</f>
        <v>×</v>
      </c>
      <c r="BX102" s="29" t="str">
        <f ca="1">IF(OR(BX$9="×",BX$110="×"),"×",IF(SUMIFS(OFFSET(データ_研究棟施設!$M$5:$M$1048576,0,ROUND(BX$8*24,1)),データ_研究棟施設!$J$5:$J$1048576,OFFSET($G$9,ROW()-ROW($N$9),BX$6-$D$4))&gt;=50,IF(SUMIFS(OFFSET(データ_研究棟施設!$M$5:$M$1048576,0,ROUND(BX$8*24,1)),データ_研究棟施設!$J$5:$J$1048576,OFFSET($G$9,ROW()-ROW($N$9),BX$6-$D$4))&gt;=100*$E102,"×","△"),IF(OR(BX$8&lt;9/24,BX$8&gt;=17/24,BX$110="△"),"△","〇")))</f>
        <v>×</v>
      </c>
      <c r="BY102" s="29" t="str">
        <f ca="1">IF(OR(BY$9="×",BY$110="×"),"×",IF(SUMIFS(OFFSET(データ_研究棟施設!$M$5:$M$1048576,0,ROUND(BY$8*24,1)),データ_研究棟施設!$J$5:$J$1048576,OFFSET($G$9,ROW()-ROW($N$9),BY$6-$D$4))&gt;=50,IF(SUMIFS(OFFSET(データ_研究棟施設!$M$5:$M$1048576,0,ROUND(BY$8*24,1)),データ_研究棟施設!$J$5:$J$1048576,OFFSET($G$9,ROW()-ROW($N$9),BY$6-$D$4))&gt;=100*$E102,"×","△"),IF(OR(BY$8&lt;9/24,BY$8&gt;=17/24,BY$110="△"),"△","〇")))</f>
        <v>×</v>
      </c>
      <c r="BZ102" s="29" t="str">
        <f ca="1">IF(OR(BZ$9="×",BZ$110="×"),"×",IF(SUMIFS(OFFSET(データ_研究棟施設!$M$5:$M$1048576,0,ROUND(BZ$8*24,1)),データ_研究棟施設!$J$5:$J$1048576,OFFSET($G$9,ROW()-ROW($N$9),BZ$6-$D$4))&gt;=50,IF(SUMIFS(OFFSET(データ_研究棟施設!$M$5:$M$1048576,0,ROUND(BZ$8*24,1)),データ_研究棟施設!$J$5:$J$1048576,OFFSET($G$9,ROW()-ROW($N$9),BZ$6-$D$4))&gt;=100*$E102,"×","△"),IF(OR(BZ$8&lt;9/24,BZ$8&gt;=17/24,BZ$110="△"),"△","〇")))</f>
        <v>×</v>
      </c>
      <c r="CA102" s="28" t="str">
        <f ca="1">IF(OR(CA$9="×",CA$110="×"),"×",IF(SUMIFS(OFFSET(データ_研究棟施設!$M$5:$M$1048576,0,ROUND(CA$8*24,1)),データ_研究棟施設!$J$5:$J$1048576,OFFSET($G$9,ROW()-ROW($N$9),CA$6-$D$4))&gt;=50,IF(SUMIFS(OFFSET(データ_研究棟施設!$M$5:$M$1048576,0,ROUND(CA$8*24,1)),データ_研究棟施設!$J$5:$J$1048576,OFFSET($G$9,ROW()-ROW($N$9),CA$6-$D$4))&gt;=100*$E102,"×","△"),IF(OR(CA$8&lt;9/24,CA$8&gt;=17/24,CA$110="△"),"△","〇")))</f>
        <v>×</v>
      </c>
      <c r="CB102" s="29" t="str">
        <f ca="1">IF(OR(CB$9="×",CB$110="×"),"×",IF(SUMIFS(OFFSET(データ_研究棟施設!$M$5:$M$1048576,0,ROUND(CB$8*24,1)),データ_研究棟施設!$J$5:$J$1048576,OFFSET($G$9,ROW()-ROW($N$9),CB$6-$D$4))&gt;=50,IF(SUMIFS(OFFSET(データ_研究棟施設!$M$5:$M$1048576,0,ROUND(CB$8*24,1)),データ_研究棟施設!$J$5:$J$1048576,OFFSET($G$9,ROW()-ROW($N$9),CB$6-$D$4))&gt;=100*$E102,"×","△"),IF(OR(CB$8&lt;9/24,CB$8&gt;=17/24,CB$110="△"),"△","〇")))</f>
        <v>×</v>
      </c>
      <c r="CC102" s="29" t="str">
        <f ca="1">IF(OR(CC$9="×",CC$110="×"),"×",IF(SUMIFS(OFFSET(データ_研究棟施設!$M$5:$M$1048576,0,ROUND(CC$8*24,1)),データ_研究棟施設!$J$5:$J$1048576,OFFSET($G$9,ROW()-ROW($N$9),CC$6-$D$4))&gt;=50,IF(SUMIFS(OFFSET(データ_研究棟施設!$M$5:$M$1048576,0,ROUND(CC$8*24,1)),データ_研究棟施設!$J$5:$J$1048576,OFFSET($G$9,ROW()-ROW($N$9),CC$6-$D$4))&gt;=100*$E102,"×","△"),IF(OR(CC$8&lt;9/24,CC$8&gt;=17/24,CC$110="△"),"△","〇")))</f>
        <v>×</v>
      </c>
      <c r="CD102" s="30" t="str">
        <f ca="1">IF(OR(CD$9="×",CD$110="×"),"×",IF(SUMIFS(OFFSET(データ_研究棟施設!$M$5:$M$1048576,0,ROUND(CD$8*24,1)),データ_研究棟施設!$J$5:$J$1048576,OFFSET($G$9,ROW()-ROW($N$9),CD$6-$D$4))&gt;=50,IF(SUMIFS(OFFSET(データ_研究棟施設!$M$5:$M$1048576,0,ROUND(CD$8*24,1)),データ_研究棟施設!$J$5:$J$1048576,OFFSET($G$9,ROW()-ROW($N$9),CD$6-$D$4))&gt;=100*$E102,"×","△"),IF(OR(CD$8&lt;9/24,CD$8&gt;=17/24,CD$110="△"),"△","〇")))</f>
        <v>×</v>
      </c>
      <c r="CE102" s="29" t="str">
        <f ca="1">IF(OR(CE$9="×",CE$110="×"),"×",IF(SUMIFS(OFFSET(データ_研究棟施設!$M$5:$M$1048576,0,ROUND(CE$8*24,1)),データ_研究棟施設!$J$5:$J$1048576,OFFSET($G$9,ROW()-ROW($N$9),CE$6-$D$4))&gt;=50,IF(SUMIFS(OFFSET(データ_研究棟施設!$M$5:$M$1048576,0,ROUND(CE$8*24,1)),データ_研究棟施設!$J$5:$J$1048576,OFFSET($G$9,ROW()-ROW($N$9),CE$6-$D$4))&gt;=100*$E102,"×","△"),IF(OR(CE$8&lt;9/24,CE$8&gt;=17/24,CE$110="△"),"△","〇")))</f>
        <v>△</v>
      </c>
      <c r="CF102" s="29" t="str">
        <f ca="1">IF(OR(CF$9="×",CF$110="×"),"×",IF(SUMIFS(OFFSET(データ_研究棟施設!$M$5:$M$1048576,0,ROUND(CF$8*24,1)),データ_研究棟施設!$J$5:$J$1048576,OFFSET($G$9,ROW()-ROW($N$9),CF$6-$D$4))&gt;=50,IF(SUMIFS(OFFSET(データ_研究棟施設!$M$5:$M$1048576,0,ROUND(CF$8*24,1)),データ_研究棟施設!$J$5:$J$1048576,OFFSET($G$9,ROW()-ROW($N$9),CF$6-$D$4))&gt;=100*$E102,"×","△"),IF(OR(CF$8&lt;9/24,CF$8&gt;=17/24,CF$110="△"),"△","〇")))</f>
        <v>△</v>
      </c>
      <c r="CG102" s="37" t="str">
        <f ca="1">IF(OR(CG$9="×",CG$110="×"),"×",IF(SUMIFS(OFFSET(データ_研究棟施設!$M$5:$M$1048576,0,ROUND(CG$8*24,1)),データ_研究棟施設!$J$5:$J$1048576,OFFSET($G$9,ROW()-ROW($N$9),CG$6-$D$4))&gt;=50,IF(SUMIFS(OFFSET(データ_研究棟施設!$M$5:$M$1048576,0,ROUND(CG$8*24,1)),データ_研究棟施設!$J$5:$J$1048576,OFFSET($G$9,ROW()-ROW($N$9),CG$6-$D$4))&gt;=100*$E102,"×","△"),IF(OR(CG$8&lt;9/24,CG$8&gt;=17/24,CG$110="△"),"△","〇")))</f>
        <v>△</v>
      </c>
      <c r="CH102" s="36" t="str">
        <f ca="1">IF(OR(CH$9="×",CH$110="×"),"×",IF(SUMIFS(OFFSET(データ_研究棟施設!$M$5:$M$1048576,0,ROUND(CH$8*24,1)),データ_研究棟施設!$J$5:$J$1048576,OFFSET($G$9,ROW()-ROW($N$9),CH$6-$D$4))&gt;=50,IF(SUMIFS(OFFSET(データ_研究棟施設!$M$5:$M$1048576,0,ROUND(CH$8*24,1)),データ_研究棟施設!$J$5:$J$1048576,OFFSET($G$9,ROW()-ROW($N$9),CH$6-$D$4))&gt;=100*$E102,"×","△"),IF(OR(CH$8&lt;9/24,CH$8&gt;=17/24,CH$110="△"),"△","〇")))</f>
        <v>△</v>
      </c>
      <c r="CI102" s="29" t="str">
        <f ca="1">IF(OR(CI$9="×",CI$110="×"),"×",IF(SUMIFS(OFFSET(データ_研究棟施設!$M$5:$M$1048576,0,ROUND(CI$8*24,1)),データ_研究棟施設!$J$5:$J$1048576,OFFSET($G$9,ROW()-ROW($N$9),CI$6-$D$4))&gt;=50,IF(SUMIFS(OFFSET(データ_研究棟施設!$M$5:$M$1048576,0,ROUND(CI$8*24,1)),データ_研究棟施設!$J$5:$J$1048576,OFFSET($G$9,ROW()-ROW($N$9),CI$6-$D$4))&gt;=100*$E102,"×","△"),IF(OR(CI$8&lt;9/24,CI$8&gt;=17/24,CI$110="△"),"△","〇")))</f>
        <v>△</v>
      </c>
      <c r="CJ102" s="29" t="str">
        <f ca="1">IF(OR(CJ$9="×",CJ$110="×"),"×",IF(SUMIFS(OFFSET(データ_研究棟施設!$M$5:$M$1048576,0,ROUND(CJ$8*24,1)),データ_研究棟施設!$J$5:$J$1048576,OFFSET($G$9,ROW()-ROW($N$9),CJ$6-$D$4))&gt;=50,IF(SUMIFS(OFFSET(データ_研究棟施設!$M$5:$M$1048576,0,ROUND(CJ$8*24,1)),データ_研究棟施設!$J$5:$J$1048576,OFFSET($G$9,ROW()-ROW($N$9),CJ$6-$D$4))&gt;=100*$E102,"×","△"),IF(OR(CJ$8&lt;9/24,CJ$8&gt;=17/24,CJ$110="△"),"△","〇")))</f>
        <v>△</v>
      </c>
      <c r="CK102" s="29" t="str">
        <f ca="1">IF(OR(CK$9="×",CK$110="×"),"×",IF(SUMIFS(OFFSET(データ_研究棟施設!$M$5:$M$1048576,0,ROUND(CK$8*24,1)),データ_研究棟施設!$J$5:$J$1048576,OFFSET($G$9,ROW()-ROW($N$9),CK$6-$D$4))&gt;=50,IF(SUMIFS(OFFSET(データ_研究棟施設!$M$5:$M$1048576,0,ROUND(CK$8*24,1)),データ_研究棟施設!$J$5:$J$1048576,OFFSET($G$9,ROW()-ROW($N$9),CK$6-$D$4))&gt;=100*$E102,"×","△"),IF(OR(CK$8&lt;9/24,CK$8&gt;=17/24,CK$110="△"),"△","〇")))</f>
        <v>△</v>
      </c>
      <c r="CL102" s="29" t="str">
        <f ca="1">IF(OR(CL$9="×",CL$110="×"),"×",IF(SUMIFS(OFFSET(データ_研究棟施設!$M$5:$M$1048576,0,ROUND(CL$8*24,1)),データ_研究棟施設!$J$5:$J$1048576,OFFSET($G$9,ROW()-ROW($N$9),CL$6-$D$4))&gt;=50,IF(SUMIFS(OFFSET(データ_研究棟施設!$M$5:$M$1048576,0,ROUND(CL$8*24,1)),データ_研究棟施設!$J$5:$J$1048576,OFFSET($G$9,ROW()-ROW($N$9),CL$6-$D$4))&gt;=100*$E102,"×","△"),IF(OR(CL$8&lt;9/24,CL$8&gt;=17/24,CL$110="△"),"△","〇")))</f>
        <v>△</v>
      </c>
      <c r="CM102" s="29" t="str">
        <f ca="1">IF(OR(CM$9="×",CM$110="×"),"×",IF(SUMIFS(OFFSET(データ_研究棟施設!$M$5:$M$1048576,0,ROUND(CM$8*24,1)),データ_研究棟施設!$J$5:$J$1048576,OFFSET($G$9,ROW()-ROW($N$9),CM$6-$D$4))&gt;=50,IF(SUMIFS(OFFSET(データ_研究棟施設!$M$5:$M$1048576,0,ROUND(CM$8*24,1)),データ_研究棟施設!$J$5:$J$1048576,OFFSET($G$9,ROW()-ROW($N$9),CM$6-$D$4))&gt;=100*$E102,"×","△"),IF(OR(CM$8&lt;9/24,CM$8&gt;=17/24,CM$110="△"),"△","〇")))</f>
        <v>△</v>
      </c>
      <c r="CN102" s="29" t="str">
        <f ca="1">IF(OR(CN$9="×",CN$110="×"),"×",IF(SUMIFS(OFFSET(データ_研究棟施設!$M$5:$M$1048576,0,ROUND(CN$8*24,1)),データ_研究棟施設!$J$5:$J$1048576,OFFSET($G$9,ROW()-ROW($N$9),CN$6-$D$4))&gt;=50,IF(SUMIFS(OFFSET(データ_研究棟施設!$M$5:$M$1048576,0,ROUND(CN$8*24,1)),データ_研究棟施設!$J$5:$J$1048576,OFFSET($G$9,ROW()-ROW($N$9),CN$6-$D$4))&gt;=100*$E102,"×","△"),IF(OR(CN$8&lt;9/24,CN$8&gt;=17/24,CN$110="△"),"△","〇")))</f>
        <v>△</v>
      </c>
      <c r="CO102" s="29" t="str">
        <f ca="1">IF(OR(CO$9="×",CO$110="×"),"×",IF(SUMIFS(OFFSET(データ_研究棟施設!$M$5:$M$1048576,0,ROUND(CO$8*24,1)),データ_研究棟施設!$J$5:$J$1048576,OFFSET($G$9,ROW()-ROW($N$9),CO$6-$D$4))&gt;=50,IF(SUMIFS(OFFSET(データ_研究棟施設!$M$5:$M$1048576,0,ROUND(CO$8*24,1)),データ_研究棟施設!$J$5:$J$1048576,OFFSET($G$9,ROW()-ROW($N$9),CO$6-$D$4))&gt;=100*$E102,"×","△"),IF(OR(CO$8&lt;9/24,CO$8&gt;=17/24,CO$110="△"),"△","〇")))</f>
        <v>×</v>
      </c>
      <c r="CP102" s="29" t="str">
        <f ca="1">IF(OR(CP$9="×",CP$110="×"),"×",IF(SUMIFS(OFFSET(データ_研究棟施設!$M$5:$M$1048576,0,ROUND(CP$8*24,1)),データ_研究棟施設!$J$5:$J$1048576,OFFSET($G$9,ROW()-ROW($N$9),CP$6-$D$4))&gt;=50,IF(SUMIFS(OFFSET(データ_研究棟施設!$M$5:$M$1048576,0,ROUND(CP$8*24,1)),データ_研究棟施設!$J$5:$J$1048576,OFFSET($G$9,ROW()-ROW($N$9),CP$6-$D$4))&gt;=100*$E102,"×","△"),IF(OR(CP$8&lt;9/24,CP$8&gt;=17/24,CP$110="△"),"△","〇")))</f>
        <v>×</v>
      </c>
      <c r="CQ102" s="28" t="str">
        <f ca="1">IF(OR(CQ$9="×",CQ$110="×"),"×",IF(SUMIFS(OFFSET(データ_研究棟施設!$M$5:$M$1048576,0,ROUND(CQ$8*24,1)),データ_研究棟施設!$J$5:$J$1048576,OFFSET($G$9,ROW()-ROW($N$9),CQ$6-$D$4))&gt;=50,IF(SUMIFS(OFFSET(データ_研究棟施設!$M$5:$M$1048576,0,ROUND(CQ$8*24,1)),データ_研究棟施設!$J$5:$J$1048576,OFFSET($G$9,ROW()-ROW($N$9),CQ$6-$D$4))&gt;=100*$E102,"×","△"),IF(OR(CQ$8&lt;9/24,CQ$8&gt;=17/24,CQ$110="△"),"△","〇")))</f>
        <v>×</v>
      </c>
      <c r="CR102" s="29" t="str">
        <f ca="1">IF(OR(CR$9="×",CR$110="×"),"×",IF(SUMIFS(OFFSET(データ_研究棟施設!$M$5:$M$1048576,0,ROUND(CR$8*24,1)),データ_研究棟施設!$J$5:$J$1048576,OFFSET($G$9,ROW()-ROW($N$9),CR$6-$D$4))&gt;=50,IF(SUMIFS(OFFSET(データ_研究棟施設!$M$5:$M$1048576,0,ROUND(CR$8*24,1)),データ_研究棟施設!$J$5:$J$1048576,OFFSET($G$9,ROW()-ROW($N$9),CR$6-$D$4))&gt;=100*$E102,"×","△"),IF(OR(CR$8&lt;9/24,CR$8&gt;=17/24,CR$110="△"),"△","〇")))</f>
        <v>×</v>
      </c>
      <c r="CS102" s="29" t="str">
        <f ca="1">IF(OR(CS$9="×",CS$110="×"),"×",IF(SUMIFS(OFFSET(データ_研究棟施設!$M$5:$M$1048576,0,ROUND(CS$8*24,1)),データ_研究棟施設!$J$5:$J$1048576,OFFSET($G$9,ROW()-ROW($N$9),CS$6-$D$4))&gt;=50,IF(SUMIFS(OFFSET(データ_研究棟施設!$M$5:$M$1048576,0,ROUND(CS$8*24,1)),データ_研究棟施設!$J$5:$J$1048576,OFFSET($G$9,ROW()-ROW($N$9),CS$6-$D$4))&gt;=100*$E102,"×","△"),IF(OR(CS$8&lt;9/24,CS$8&gt;=17/24,CS$110="△"),"△","〇")))</f>
        <v>×</v>
      </c>
      <c r="CT102" s="30" t="str">
        <f ca="1">IF(OR(CT$9="×",CT$110="×"),"×",IF(SUMIFS(OFFSET(データ_研究棟施設!$M$5:$M$1048576,0,ROUND(CT$8*24,1)),データ_研究棟施設!$J$5:$J$1048576,OFFSET($G$9,ROW()-ROW($N$9),CT$6-$D$4))&gt;=50,IF(SUMIFS(OFFSET(データ_研究棟施設!$M$5:$M$1048576,0,ROUND(CT$8*24,1)),データ_研究棟施設!$J$5:$J$1048576,OFFSET($G$9,ROW()-ROW($N$9),CT$6-$D$4))&gt;=100*$E102,"×","△"),IF(OR(CT$8&lt;9/24,CT$8&gt;=17/24,CT$110="△"),"△","〇")))</f>
        <v>×</v>
      </c>
      <c r="CU102" s="29" t="str">
        <f ca="1">IF(OR(CU$9="×",CU$110="×"),"×",IF(SUMIFS(OFFSET(データ_研究棟施設!$M$5:$M$1048576,0,ROUND(CU$8*24,1)),データ_研究棟施設!$J$5:$J$1048576,OFFSET($G$9,ROW()-ROW($N$9),CU$6-$D$4))&gt;=50,IF(SUMIFS(OFFSET(データ_研究棟施設!$M$5:$M$1048576,0,ROUND(CU$8*24,1)),データ_研究棟施設!$J$5:$J$1048576,OFFSET($G$9,ROW()-ROW($N$9),CU$6-$D$4))&gt;=100*$E102,"×","△"),IF(OR(CU$8&lt;9/24,CU$8&gt;=17/24,CU$110="△"),"△","〇")))</f>
        <v>×</v>
      </c>
      <c r="CV102" s="29" t="str">
        <f ca="1">IF(OR(CV$9="×",CV$110="×"),"×",IF(SUMIFS(OFFSET(データ_研究棟施設!$M$5:$M$1048576,0,ROUND(CV$8*24,1)),データ_研究棟施設!$J$5:$J$1048576,OFFSET($G$9,ROW()-ROW($N$9),CV$6-$D$4))&gt;=50,IF(SUMIFS(OFFSET(データ_研究棟施設!$M$5:$M$1048576,0,ROUND(CV$8*24,1)),データ_研究棟施設!$J$5:$J$1048576,OFFSET($G$9,ROW()-ROW($N$9),CV$6-$D$4))&gt;=100*$E102,"×","△"),IF(OR(CV$8&lt;9/24,CV$8&gt;=17/24,CV$110="△"),"△","〇")))</f>
        <v>×</v>
      </c>
      <c r="CW102" s="29" t="str">
        <f ca="1">IF(OR(CW$9="×",CW$110="×"),"×",IF(SUMIFS(OFFSET(データ_研究棟施設!$M$5:$M$1048576,0,ROUND(CW$8*24,1)),データ_研究棟施設!$J$5:$J$1048576,OFFSET($G$9,ROW()-ROW($N$9),CW$6-$D$4))&gt;=50,IF(SUMIFS(OFFSET(データ_研究棟施設!$M$5:$M$1048576,0,ROUND(CW$8*24,1)),データ_研究棟施設!$J$5:$J$1048576,OFFSET($G$9,ROW()-ROW($N$9),CW$6-$D$4))&gt;=100*$E102,"×","△"),IF(OR(CW$8&lt;9/24,CW$8&gt;=17/24,CW$110="△"),"△","〇")))</f>
        <v>×</v>
      </c>
      <c r="CX102" s="29" t="str">
        <f ca="1">IF(OR(CX$9="×",CX$110="×"),"×",IF(SUMIFS(OFFSET(データ_研究棟施設!$M$5:$M$1048576,0,ROUND(CX$8*24,1)),データ_研究棟施設!$J$5:$J$1048576,OFFSET($G$9,ROW()-ROW($N$9),CX$6-$D$4))&gt;=50,IF(SUMIFS(OFFSET(データ_研究棟施設!$M$5:$M$1048576,0,ROUND(CX$8*24,1)),データ_研究棟施設!$J$5:$J$1048576,OFFSET($G$9,ROW()-ROW($N$9),CX$6-$D$4))&gt;=100*$E102,"×","△"),IF(OR(CX$8&lt;9/24,CX$8&gt;=17/24,CX$110="△"),"△","〇")))</f>
        <v>×</v>
      </c>
      <c r="CY102" s="28" t="str">
        <f ca="1">IF(OR(CY$9="×",CY$110="×"),"×",IF(SUMIFS(OFFSET(データ_研究棟施設!$M$5:$M$1048576,0,ROUND(CY$8*24,1)),データ_研究棟施設!$J$5:$J$1048576,OFFSET($G$9,ROW()-ROW($N$9),CY$6-$D$4))&gt;=50,IF(SUMIFS(OFFSET(データ_研究棟施設!$M$5:$M$1048576,0,ROUND(CY$8*24,1)),データ_研究棟施設!$J$5:$J$1048576,OFFSET($G$9,ROW()-ROW($N$9),CY$6-$D$4))&gt;=100*$E102,"×","△"),IF(OR(CY$8&lt;9/24,CY$8&gt;=17/24,CY$110="△"),"△","〇")))</f>
        <v>×</v>
      </c>
      <c r="CZ102" s="29" t="str">
        <f ca="1">IF(OR(CZ$9="×",CZ$110="×"),"×",IF(SUMIFS(OFFSET(データ_研究棟施設!$M$5:$M$1048576,0,ROUND(CZ$8*24,1)),データ_研究棟施設!$J$5:$J$1048576,OFFSET($G$9,ROW()-ROW($N$9),CZ$6-$D$4))&gt;=50,IF(SUMIFS(OFFSET(データ_研究棟施設!$M$5:$M$1048576,0,ROUND(CZ$8*24,1)),データ_研究棟施設!$J$5:$J$1048576,OFFSET($G$9,ROW()-ROW($N$9),CZ$6-$D$4))&gt;=100*$E102,"×","△"),IF(OR(CZ$8&lt;9/24,CZ$8&gt;=17/24,CZ$110="△"),"△","〇")))</f>
        <v>×</v>
      </c>
      <c r="DA102" s="29" t="str">
        <f ca="1">IF(OR(DA$9="×",DA$110="×"),"×",IF(SUMIFS(OFFSET(データ_研究棟施設!$M$5:$M$1048576,0,ROUND(DA$8*24,1)),データ_研究棟施設!$J$5:$J$1048576,OFFSET($G$9,ROW()-ROW($N$9),DA$6-$D$4))&gt;=50,IF(SUMIFS(OFFSET(データ_研究棟施設!$M$5:$M$1048576,0,ROUND(DA$8*24,1)),データ_研究棟施設!$J$5:$J$1048576,OFFSET($G$9,ROW()-ROW($N$9),DA$6-$D$4))&gt;=100*$E102,"×","△"),IF(OR(DA$8&lt;9/24,DA$8&gt;=17/24,DA$110="△"),"△","〇")))</f>
        <v>×</v>
      </c>
      <c r="DB102" s="30" t="str">
        <f ca="1">IF(OR(DB$9="×",DB$110="×"),"×",IF(SUMIFS(OFFSET(データ_研究棟施設!$M$5:$M$1048576,0,ROUND(DB$8*24,1)),データ_研究棟施設!$J$5:$J$1048576,OFFSET($G$9,ROW()-ROW($N$9),DB$6-$D$4))&gt;=50,IF(SUMIFS(OFFSET(データ_研究棟施設!$M$5:$M$1048576,0,ROUND(DB$8*24,1)),データ_研究棟施設!$J$5:$J$1048576,OFFSET($G$9,ROW()-ROW($N$9),DB$6-$D$4))&gt;=100*$E102,"×","△"),IF(OR(DB$8&lt;9/24,DB$8&gt;=17/24,DB$110="△"),"△","〇")))</f>
        <v>×</v>
      </c>
      <c r="DC102" s="29" t="str">
        <f ca="1">IF(OR(DC$9="×",DC$110="×"),"×",IF(SUMIFS(OFFSET(データ_研究棟施設!$M$5:$M$1048576,0,ROUND(DC$8*24,1)),データ_研究棟施設!$J$5:$J$1048576,OFFSET($G$9,ROW()-ROW($N$9),DC$6-$D$4))&gt;=50,IF(SUMIFS(OFFSET(データ_研究棟施設!$M$5:$M$1048576,0,ROUND(DC$8*24,1)),データ_研究棟施設!$J$5:$J$1048576,OFFSET($G$9,ROW()-ROW($N$9),DC$6-$D$4))&gt;=100*$E102,"×","△"),IF(OR(DC$8&lt;9/24,DC$8&gt;=17/24,DC$110="△"),"△","〇")))</f>
        <v>△</v>
      </c>
      <c r="DD102" s="29" t="str">
        <f ca="1">IF(OR(DD$9="×",DD$110="×"),"×",IF(SUMIFS(OFFSET(データ_研究棟施設!$M$5:$M$1048576,0,ROUND(DD$8*24,1)),データ_研究棟施設!$J$5:$J$1048576,OFFSET($G$9,ROW()-ROW($N$9),DD$6-$D$4))&gt;=50,IF(SUMIFS(OFFSET(データ_研究棟施設!$M$5:$M$1048576,0,ROUND(DD$8*24,1)),データ_研究棟施設!$J$5:$J$1048576,OFFSET($G$9,ROW()-ROW($N$9),DD$6-$D$4))&gt;=100*$E102,"×","△"),IF(OR(DD$8&lt;9/24,DD$8&gt;=17/24,DD$110="△"),"△","〇")))</f>
        <v>△</v>
      </c>
      <c r="DE102" s="37" t="str">
        <f ca="1">IF(OR(DE$9="×",DE$110="×"),"×",IF(SUMIFS(OFFSET(データ_研究棟施設!$M$5:$M$1048576,0,ROUND(DE$8*24,1)),データ_研究棟施設!$J$5:$J$1048576,OFFSET($G$9,ROW()-ROW($N$9),DE$6-$D$4))&gt;=50,IF(SUMIFS(OFFSET(データ_研究棟施設!$M$5:$M$1048576,0,ROUND(DE$8*24,1)),データ_研究棟施設!$J$5:$J$1048576,OFFSET($G$9,ROW()-ROW($N$9),DE$6-$D$4))&gt;=100*$E102,"×","△"),IF(OR(DE$8&lt;9/24,DE$8&gt;=17/24,DE$110="△"),"△","〇")))</f>
        <v>△</v>
      </c>
      <c r="DF102" s="36" t="str">
        <f ca="1">IF(OR(DF$9="×",DF$110="×"),"×",IF(SUMIFS(OFFSET(データ_研究棟施設!$M$5:$M$1048576,0,ROUND(DF$8*24,1)),データ_研究棟施設!$J$5:$J$1048576,OFFSET($G$9,ROW()-ROW($N$9),DF$6-$D$4))&gt;=50,IF(SUMIFS(OFFSET(データ_研究棟施設!$M$5:$M$1048576,0,ROUND(DF$8*24,1)),データ_研究棟施設!$J$5:$J$1048576,OFFSET($G$9,ROW()-ROW($N$9),DF$6-$D$4))&gt;=100*$E102,"×","△"),IF(OR(DF$8&lt;9/24,DF$8&gt;=17/24,DF$110="△"),"△","〇")))</f>
        <v>△</v>
      </c>
      <c r="DG102" s="29" t="str">
        <f ca="1">IF(OR(DG$9="×",DG$110="×"),"×",IF(SUMIFS(OFFSET(データ_研究棟施設!$M$5:$M$1048576,0,ROUND(DG$8*24,1)),データ_研究棟施設!$J$5:$J$1048576,OFFSET($G$9,ROW()-ROW($N$9),DG$6-$D$4))&gt;=50,IF(SUMIFS(OFFSET(データ_研究棟施設!$M$5:$M$1048576,0,ROUND(DG$8*24,1)),データ_研究棟施設!$J$5:$J$1048576,OFFSET($G$9,ROW()-ROW($N$9),DG$6-$D$4))&gt;=100*$E102,"×","△"),IF(OR(DG$8&lt;9/24,DG$8&gt;=17/24,DG$110="△"),"△","〇")))</f>
        <v>△</v>
      </c>
      <c r="DH102" s="29" t="str">
        <f ca="1">IF(OR(DH$9="×",DH$110="×"),"×",IF(SUMIFS(OFFSET(データ_研究棟施設!$M$5:$M$1048576,0,ROUND(DH$8*24,1)),データ_研究棟施設!$J$5:$J$1048576,OFFSET($G$9,ROW()-ROW($N$9),DH$6-$D$4))&gt;=50,IF(SUMIFS(OFFSET(データ_研究棟施設!$M$5:$M$1048576,0,ROUND(DH$8*24,1)),データ_研究棟施設!$J$5:$J$1048576,OFFSET($G$9,ROW()-ROW($N$9),DH$6-$D$4))&gt;=100*$E102,"×","△"),IF(OR(DH$8&lt;9/24,DH$8&gt;=17/24,DH$110="△"),"△","〇")))</f>
        <v>△</v>
      </c>
      <c r="DI102" s="29" t="str">
        <f ca="1">IF(OR(DI$9="×",DI$110="×"),"×",IF(SUMIFS(OFFSET(データ_研究棟施設!$M$5:$M$1048576,0,ROUND(DI$8*24,1)),データ_研究棟施設!$J$5:$J$1048576,OFFSET($G$9,ROW()-ROW($N$9),DI$6-$D$4))&gt;=50,IF(SUMIFS(OFFSET(データ_研究棟施設!$M$5:$M$1048576,0,ROUND(DI$8*24,1)),データ_研究棟施設!$J$5:$J$1048576,OFFSET($G$9,ROW()-ROW($N$9),DI$6-$D$4))&gt;=100*$E102,"×","△"),IF(OR(DI$8&lt;9/24,DI$8&gt;=17/24,DI$110="△"),"△","〇")))</f>
        <v>△</v>
      </c>
      <c r="DJ102" s="29" t="str">
        <f ca="1">IF(OR(DJ$9="×",DJ$110="×"),"×",IF(SUMIFS(OFFSET(データ_研究棟施設!$M$5:$M$1048576,0,ROUND(DJ$8*24,1)),データ_研究棟施設!$J$5:$J$1048576,OFFSET($G$9,ROW()-ROW($N$9),DJ$6-$D$4))&gt;=50,IF(SUMIFS(OFFSET(データ_研究棟施設!$M$5:$M$1048576,0,ROUND(DJ$8*24,1)),データ_研究棟施設!$J$5:$J$1048576,OFFSET($G$9,ROW()-ROW($N$9),DJ$6-$D$4))&gt;=100*$E102,"×","△"),IF(OR(DJ$8&lt;9/24,DJ$8&gt;=17/24,DJ$110="△"),"△","〇")))</f>
        <v>△</v>
      </c>
      <c r="DK102" s="29" t="str">
        <f ca="1">IF(OR(DK$9="×",DK$110="×"),"×",IF(SUMIFS(OFFSET(データ_研究棟施設!$M$5:$M$1048576,0,ROUND(DK$8*24,1)),データ_研究棟施設!$J$5:$J$1048576,OFFSET($G$9,ROW()-ROW($N$9),DK$6-$D$4))&gt;=50,IF(SUMIFS(OFFSET(データ_研究棟施設!$M$5:$M$1048576,0,ROUND(DK$8*24,1)),データ_研究棟施設!$J$5:$J$1048576,OFFSET($G$9,ROW()-ROW($N$9),DK$6-$D$4))&gt;=100*$E102,"×","△"),IF(OR(DK$8&lt;9/24,DK$8&gt;=17/24,DK$110="△"),"△","〇")))</f>
        <v>△</v>
      </c>
      <c r="DL102" s="29" t="str">
        <f ca="1">IF(OR(DL$9="×",DL$110="×"),"×",IF(SUMIFS(OFFSET(データ_研究棟施設!$M$5:$M$1048576,0,ROUND(DL$8*24,1)),データ_研究棟施設!$J$5:$J$1048576,OFFSET($G$9,ROW()-ROW($N$9),DL$6-$D$4))&gt;=50,IF(SUMIFS(OFFSET(データ_研究棟施設!$M$5:$M$1048576,0,ROUND(DL$8*24,1)),データ_研究棟施設!$J$5:$J$1048576,OFFSET($G$9,ROW()-ROW($N$9),DL$6-$D$4))&gt;=100*$E102,"×","△"),IF(OR(DL$8&lt;9/24,DL$8&gt;=17/24,DL$110="△"),"△","〇")))</f>
        <v>△</v>
      </c>
      <c r="DM102" s="29" t="str">
        <f ca="1">IF(OR(DM$9="×",DM$110="×"),"×",IF(SUMIFS(OFFSET(データ_研究棟施設!$M$5:$M$1048576,0,ROUND(DM$8*24,1)),データ_研究棟施設!$J$5:$J$1048576,OFFSET($G$9,ROW()-ROW($N$9),DM$6-$D$4))&gt;=50,IF(SUMIFS(OFFSET(データ_研究棟施設!$M$5:$M$1048576,0,ROUND(DM$8*24,1)),データ_研究棟施設!$J$5:$J$1048576,OFFSET($G$9,ROW()-ROW($N$9),DM$6-$D$4))&gt;=100*$E102,"×","△"),IF(OR(DM$8&lt;9/24,DM$8&gt;=17/24,DM$110="△"),"△","〇")))</f>
        <v>×</v>
      </c>
      <c r="DN102" s="29" t="str">
        <f ca="1">IF(OR(DN$9="×",DN$110="×"),"×",IF(SUMIFS(OFFSET(データ_研究棟施設!$M$5:$M$1048576,0,ROUND(DN$8*24,1)),データ_研究棟施設!$J$5:$J$1048576,OFFSET($G$9,ROW()-ROW($N$9),DN$6-$D$4))&gt;=50,IF(SUMIFS(OFFSET(データ_研究棟施設!$M$5:$M$1048576,0,ROUND(DN$8*24,1)),データ_研究棟施設!$J$5:$J$1048576,OFFSET($G$9,ROW()-ROW($N$9),DN$6-$D$4))&gt;=100*$E102,"×","△"),IF(OR(DN$8&lt;9/24,DN$8&gt;=17/24,DN$110="△"),"△","〇")))</f>
        <v>×</v>
      </c>
      <c r="DO102" s="28" t="str">
        <f ca="1">IF(OR(DO$9="×",DO$110="×"),"×",IF(SUMIFS(OFFSET(データ_研究棟施設!$M$5:$M$1048576,0,ROUND(DO$8*24,1)),データ_研究棟施設!$J$5:$J$1048576,OFFSET($G$9,ROW()-ROW($N$9),DO$6-$D$4))&gt;=50,IF(SUMIFS(OFFSET(データ_研究棟施設!$M$5:$M$1048576,0,ROUND(DO$8*24,1)),データ_研究棟施設!$J$5:$J$1048576,OFFSET($G$9,ROW()-ROW($N$9),DO$6-$D$4))&gt;=100*$E102,"×","△"),IF(OR(DO$8&lt;9/24,DO$8&gt;=17/24,DO$110="△"),"△","〇")))</f>
        <v>×</v>
      </c>
      <c r="DP102" s="29" t="str">
        <f ca="1">IF(OR(DP$9="×",DP$110="×"),"×",IF(SUMIFS(OFFSET(データ_研究棟施設!$M$5:$M$1048576,0,ROUND(DP$8*24,1)),データ_研究棟施設!$J$5:$J$1048576,OFFSET($G$9,ROW()-ROW($N$9),DP$6-$D$4))&gt;=50,IF(SUMIFS(OFFSET(データ_研究棟施設!$M$5:$M$1048576,0,ROUND(DP$8*24,1)),データ_研究棟施設!$J$5:$J$1048576,OFFSET($G$9,ROW()-ROW($N$9),DP$6-$D$4))&gt;=100*$E102,"×","△"),IF(OR(DP$8&lt;9/24,DP$8&gt;=17/24,DP$110="△"),"△","〇")))</f>
        <v>×</v>
      </c>
      <c r="DQ102" s="29" t="str">
        <f ca="1">IF(OR(DQ$9="×",DQ$110="×"),"×",IF(SUMIFS(OFFSET(データ_研究棟施設!$M$5:$M$1048576,0,ROUND(DQ$8*24,1)),データ_研究棟施設!$J$5:$J$1048576,OFFSET($G$9,ROW()-ROW($N$9),DQ$6-$D$4))&gt;=50,IF(SUMIFS(OFFSET(データ_研究棟施設!$M$5:$M$1048576,0,ROUND(DQ$8*24,1)),データ_研究棟施設!$J$5:$J$1048576,OFFSET($G$9,ROW()-ROW($N$9),DQ$6-$D$4))&gt;=100*$E102,"×","△"),IF(OR(DQ$8&lt;9/24,DQ$8&gt;=17/24,DQ$110="△"),"△","〇")))</f>
        <v>×</v>
      </c>
      <c r="DR102" s="30" t="str">
        <f ca="1">IF(OR(DR$9="×",DR$110="×"),"×",IF(SUMIFS(OFFSET(データ_研究棟施設!$M$5:$M$1048576,0,ROUND(DR$8*24,1)),データ_研究棟施設!$J$5:$J$1048576,OFFSET($G$9,ROW()-ROW($N$9),DR$6-$D$4))&gt;=50,IF(SUMIFS(OFFSET(データ_研究棟施設!$M$5:$M$1048576,0,ROUND(DR$8*24,1)),データ_研究棟施設!$J$5:$J$1048576,OFFSET($G$9,ROW()-ROW($N$9),DR$6-$D$4))&gt;=100*$E102,"×","△"),IF(OR(DR$8&lt;9/24,DR$8&gt;=17/24,DR$110="△"),"△","〇")))</f>
        <v>×</v>
      </c>
      <c r="DS102" s="29" t="str">
        <f ca="1">IF(OR(DS$9="×",DS$110="×"),"×",IF(SUMIFS(OFFSET(データ_研究棟施設!$M$5:$M$1048576,0,ROUND(DS$8*24,1)),データ_研究棟施設!$J$5:$J$1048576,OFFSET($G$9,ROW()-ROW($N$9),DS$6-$D$4))&gt;=50,IF(SUMIFS(OFFSET(データ_研究棟施設!$M$5:$M$1048576,0,ROUND(DS$8*24,1)),データ_研究棟施設!$J$5:$J$1048576,OFFSET($G$9,ROW()-ROW($N$9),DS$6-$D$4))&gt;=100*$E102,"×","△"),IF(OR(DS$8&lt;9/24,DS$8&gt;=17/24,DS$110="△"),"△","〇")))</f>
        <v>×</v>
      </c>
      <c r="DT102" s="29" t="str">
        <f ca="1">IF(OR(DT$9="×",DT$110="×"),"×",IF(SUMIFS(OFFSET(データ_研究棟施設!$M$5:$M$1048576,0,ROUND(DT$8*24,1)),データ_研究棟施設!$J$5:$J$1048576,OFFSET($G$9,ROW()-ROW($N$9),DT$6-$D$4))&gt;=50,IF(SUMIFS(OFFSET(データ_研究棟施設!$M$5:$M$1048576,0,ROUND(DT$8*24,1)),データ_研究棟施設!$J$5:$J$1048576,OFFSET($G$9,ROW()-ROW($N$9),DT$6-$D$4))&gt;=100*$E102,"×","△"),IF(OR(DT$8&lt;9/24,DT$8&gt;=17/24,DT$110="△"),"△","〇")))</f>
        <v>×</v>
      </c>
      <c r="DU102" s="29" t="str">
        <f ca="1">IF(OR(DU$9="×",DU$110="×"),"×",IF(SUMIFS(OFFSET(データ_研究棟施設!$M$5:$M$1048576,0,ROUND(DU$8*24,1)),データ_研究棟施設!$J$5:$J$1048576,OFFSET($G$9,ROW()-ROW($N$9),DU$6-$D$4))&gt;=50,IF(SUMIFS(OFFSET(データ_研究棟施設!$M$5:$M$1048576,0,ROUND(DU$8*24,1)),データ_研究棟施設!$J$5:$J$1048576,OFFSET($G$9,ROW()-ROW($N$9),DU$6-$D$4))&gt;=100*$E102,"×","△"),IF(OR(DU$8&lt;9/24,DU$8&gt;=17/24,DU$110="△"),"△","〇")))</f>
        <v>×</v>
      </c>
      <c r="DV102" s="29" t="str">
        <f ca="1">IF(OR(DV$9="×",DV$110="×"),"×",IF(SUMIFS(OFFSET(データ_研究棟施設!$M$5:$M$1048576,0,ROUND(DV$8*24,1)),データ_研究棟施設!$J$5:$J$1048576,OFFSET($G$9,ROW()-ROW($N$9),DV$6-$D$4))&gt;=50,IF(SUMIFS(OFFSET(データ_研究棟施設!$M$5:$M$1048576,0,ROUND(DV$8*24,1)),データ_研究棟施設!$J$5:$J$1048576,OFFSET($G$9,ROW()-ROW($N$9),DV$6-$D$4))&gt;=100*$E102,"×","△"),IF(OR(DV$8&lt;9/24,DV$8&gt;=17/24,DV$110="△"),"△","〇")))</f>
        <v>×</v>
      </c>
      <c r="DW102" s="28" t="str">
        <f ca="1">IF(OR(DW$9="×",DW$110="×"),"×",IF(SUMIFS(OFFSET(データ_研究棟施設!$M$5:$M$1048576,0,ROUND(DW$8*24,1)),データ_研究棟施設!$J$5:$J$1048576,OFFSET($G$9,ROW()-ROW($N$9),DW$6-$D$4))&gt;=50,IF(SUMIFS(OFFSET(データ_研究棟施設!$M$5:$M$1048576,0,ROUND(DW$8*24,1)),データ_研究棟施設!$J$5:$J$1048576,OFFSET($G$9,ROW()-ROW($N$9),DW$6-$D$4))&gt;=100*$E102,"×","△"),IF(OR(DW$8&lt;9/24,DW$8&gt;=17/24,DW$110="△"),"△","〇")))</f>
        <v>×</v>
      </c>
      <c r="DX102" s="29" t="str">
        <f ca="1">IF(OR(DX$9="×",DX$110="×"),"×",IF(SUMIFS(OFFSET(データ_研究棟施設!$M$5:$M$1048576,0,ROUND(DX$8*24,1)),データ_研究棟施設!$J$5:$J$1048576,OFFSET($G$9,ROW()-ROW($N$9),DX$6-$D$4))&gt;=50,IF(SUMIFS(OFFSET(データ_研究棟施設!$M$5:$M$1048576,0,ROUND(DX$8*24,1)),データ_研究棟施設!$J$5:$J$1048576,OFFSET($G$9,ROW()-ROW($N$9),DX$6-$D$4))&gt;=100*$E102,"×","△"),IF(OR(DX$8&lt;9/24,DX$8&gt;=17/24,DX$110="△"),"△","〇")))</f>
        <v>×</v>
      </c>
      <c r="DY102" s="29" t="str">
        <f ca="1">IF(OR(DY$9="×",DY$110="×"),"×",IF(SUMIFS(OFFSET(データ_研究棟施設!$M$5:$M$1048576,0,ROUND(DY$8*24,1)),データ_研究棟施設!$J$5:$J$1048576,OFFSET($G$9,ROW()-ROW($N$9),DY$6-$D$4))&gt;=50,IF(SUMIFS(OFFSET(データ_研究棟施設!$M$5:$M$1048576,0,ROUND(DY$8*24,1)),データ_研究棟施設!$J$5:$J$1048576,OFFSET($G$9,ROW()-ROW($N$9),DY$6-$D$4))&gt;=100*$E102,"×","△"),IF(OR(DY$8&lt;9/24,DY$8&gt;=17/24,DY$110="△"),"△","〇")))</f>
        <v>×</v>
      </c>
      <c r="DZ102" s="30" t="str">
        <f ca="1">IF(OR(DZ$9="×",DZ$110="×"),"×",IF(SUMIFS(OFFSET(データ_研究棟施設!$M$5:$M$1048576,0,ROUND(DZ$8*24,1)),データ_研究棟施設!$J$5:$J$1048576,OFFSET($G$9,ROW()-ROW($N$9),DZ$6-$D$4))&gt;=50,IF(SUMIFS(OFFSET(データ_研究棟施設!$M$5:$M$1048576,0,ROUND(DZ$8*24,1)),データ_研究棟施設!$J$5:$J$1048576,OFFSET($G$9,ROW()-ROW($N$9),DZ$6-$D$4))&gt;=100*$E102,"×","△"),IF(OR(DZ$8&lt;9/24,DZ$8&gt;=17/24,DZ$110="△"),"△","〇")))</f>
        <v>×</v>
      </c>
      <c r="EA102" s="29" t="str">
        <f ca="1">IF(OR(EA$9="×",EA$110="×"),"×",IF(SUMIFS(OFFSET(データ_研究棟施設!$M$5:$M$1048576,0,ROUND(EA$8*24,1)),データ_研究棟施設!$J$5:$J$1048576,OFFSET($G$9,ROW()-ROW($N$9),EA$6-$D$4))&gt;=50,IF(SUMIFS(OFFSET(データ_研究棟施設!$M$5:$M$1048576,0,ROUND(EA$8*24,1)),データ_研究棟施設!$J$5:$J$1048576,OFFSET($G$9,ROW()-ROW($N$9),EA$6-$D$4))&gt;=100*$E102,"×","△"),IF(OR(EA$8&lt;9/24,EA$8&gt;=17/24,EA$110="△"),"△","〇")))</f>
        <v>△</v>
      </c>
      <c r="EB102" s="29" t="str">
        <f ca="1">IF(OR(EB$9="×",EB$110="×"),"×",IF(SUMIFS(OFFSET(データ_研究棟施設!$M$5:$M$1048576,0,ROUND(EB$8*24,1)),データ_研究棟施設!$J$5:$J$1048576,OFFSET($G$9,ROW()-ROW($N$9),EB$6-$D$4))&gt;=50,IF(SUMIFS(OFFSET(データ_研究棟施設!$M$5:$M$1048576,0,ROUND(EB$8*24,1)),データ_研究棟施設!$J$5:$J$1048576,OFFSET($G$9,ROW()-ROW($N$9),EB$6-$D$4))&gt;=100*$E102,"×","△"),IF(OR(EB$8&lt;9/24,EB$8&gt;=17/24,EB$110="△"),"△","〇")))</f>
        <v>△</v>
      </c>
      <c r="EC102" s="37" t="str">
        <f ca="1">IF(OR(EC$9="×",EC$110="×"),"×",IF(SUMIFS(OFFSET(データ_研究棟施設!$M$5:$M$1048576,0,ROUND(EC$8*24,1)),データ_研究棟施設!$J$5:$J$1048576,OFFSET($G$9,ROW()-ROW($N$9),EC$6-$D$4))&gt;=50,IF(SUMIFS(OFFSET(データ_研究棟施設!$M$5:$M$1048576,0,ROUND(EC$8*24,1)),データ_研究棟施設!$J$5:$J$1048576,OFFSET($G$9,ROW()-ROW($N$9),EC$6-$D$4))&gt;=100*$E102,"×","△"),IF(OR(EC$8&lt;9/24,EC$8&gt;=17/24,EC$110="△"),"△","〇")))</f>
        <v>△</v>
      </c>
      <c r="ED102" s="36" t="str">
        <f ca="1">IF(OR(ED$9="×",ED$110="×"),"×",IF(SUMIFS(OFFSET(データ_研究棟施設!$M$5:$M$1048576,0,ROUND(ED$8*24,1)),データ_研究棟施設!$J$5:$J$1048576,OFFSET($G$9,ROW()-ROW($N$9),ED$6-$D$4))&gt;=50,IF(SUMIFS(OFFSET(データ_研究棟施設!$M$5:$M$1048576,0,ROUND(ED$8*24,1)),データ_研究棟施設!$J$5:$J$1048576,OFFSET($G$9,ROW()-ROW($N$9),ED$6-$D$4))&gt;=100*$E102,"×","△"),IF(OR(ED$8&lt;9/24,ED$8&gt;=17/24,ED$110="△"),"△","〇")))</f>
        <v>×</v>
      </c>
      <c r="EE102" s="29" t="str">
        <f ca="1">IF(OR(EE$9="×",EE$110="×"),"×",IF(SUMIFS(OFFSET(データ_研究棟施設!$M$5:$M$1048576,0,ROUND(EE$8*24,1)),データ_研究棟施設!$J$5:$J$1048576,OFFSET($G$9,ROW()-ROW($N$9),EE$6-$D$4))&gt;=50,IF(SUMIFS(OFFSET(データ_研究棟施設!$M$5:$M$1048576,0,ROUND(EE$8*24,1)),データ_研究棟施設!$J$5:$J$1048576,OFFSET($G$9,ROW()-ROW($N$9),EE$6-$D$4))&gt;=100*$E102,"×","△"),IF(OR(EE$8&lt;9/24,EE$8&gt;=17/24,EE$110="△"),"△","〇")))</f>
        <v>×</v>
      </c>
      <c r="EF102" s="29" t="str">
        <f ca="1">IF(OR(EF$9="×",EF$110="×"),"×",IF(SUMIFS(OFFSET(データ_研究棟施設!$M$5:$M$1048576,0,ROUND(EF$8*24,1)),データ_研究棟施設!$J$5:$J$1048576,OFFSET($G$9,ROW()-ROW($N$9),EF$6-$D$4))&gt;=50,IF(SUMIFS(OFFSET(データ_研究棟施設!$M$5:$M$1048576,0,ROUND(EF$8*24,1)),データ_研究棟施設!$J$5:$J$1048576,OFFSET($G$9,ROW()-ROW($N$9),EF$6-$D$4))&gt;=100*$E102,"×","△"),IF(OR(EF$8&lt;9/24,EF$8&gt;=17/24,EF$110="△"),"△","〇")))</f>
        <v>×</v>
      </c>
      <c r="EG102" s="29" t="str">
        <f ca="1">IF(OR(EG$9="×",EG$110="×"),"×",IF(SUMIFS(OFFSET(データ_研究棟施設!$M$5:$M$1048576,0,ROUND(EG$8*24,1)),データ_研究棟施設!$J$5:$J$1048576,OFFSET($G$9,ROW()-ROW($N$9),EG$6-$D$4))&gt;=50,IF(SUMIFS(OFFSET(データ_研究棟施設!$M$5:$M$1048576,0,ROUND(EG$8*24,1)),データ_研究棟施設!$J$5:$J$1048576,OFFSET($G$9,ROW()-ROW($N$9),EG$6-$D$4))&gt;=100*$E102,"×","△"),IF(OR(EG$8&lt;9/24,EG$8&gt;=17/24,EG$110="△"),"△","〇")))</f>
        <v>×</v>
      </c>
      <c r="EH102" s="29" t="str">
        <f ca="1">IF(OR(EH$9="×",EH$110="×"),"×",IF(SUMIFS(OFFSET(データ_研究棟施設!$M$5:$M$1048576,0,ROUND(EH$8*24,1)),データ_研究棟施設!$J$5:$J$1048576,OFFSET($G$9,ROW()-ROW($N$9),EH$6-$D$4))&gt;=50,IF(SUMIFS(OFFSET(データ_研究棟施設!$M$5:$M$1048576,0,ROUND(EH$8*24,1)),データ_研究棟施設!$J$5:$J$1048576,OFFSET($G$9,ROW()-ROW($N$9),EH$6-$D$4))&gt;=100*$E102,"×","△"),IF(OR(EH$8&lt;9/24,EH$8&gt;=17/24,EH$110="△"),"△","〇")))</f>
        <v>×</v>
      </c>
      <c r="EI102" s="29" t="str">
        <f ca="1">IF(OR(EI$9="×",EI$110="×"),"×",IF(SUMIFS(OFFSET(データ_研究棟施設!$M$5:$M$1048576,0,ROUND(EI$8*24,1)),データ_研究棟施設!$J$5:$J$1048576,OFFSET($G$9,ROW()-ROW($N$9),EI$6-$D$4))&gt;=50,IF(SUMIFS(OFFSET(データ_研究棟施設!$M$5:$M$1048576,0,ROUND(EI$8*24,1)),データ_研究棟施設!$J$5:$J$1048576,OFFSET($G$9,ROW()-ROW($N$9),EI$6-$D$4))&gt;=100*$E102,"×","△"),IF(OR(EI$8&lt;9/24,EI$8&gt;=17/24,EI$110="△"),"△","〇")))</f>
        <v>×</v>
      </c>
      <c r="EJ102" s="29" t="str">
        <f ca="1">IF(OR(EJ$9="×",EJ$110="×"),"×",IF(SUMIFS(OFFSET(データ_研究棟施設!$M$5:$M$1048576,0,ROUND(EJ$8*24,1)),データ_研究棟施設!$J$5:$J$1048576,OFFSET($G$9,ROW()-ROW($N$9),EJ$6-$D$4))&gt;=50,IF(SUMIFS(OFFSET(データ_研究棟施設!$M$5:$M$1048576,0,ROUND(EJ$8*24,1)),データ_研究棟施設!$J$5:$J$1048576,OFFSET($G$9,ROW()-ROW($N$9),EJ$6-$D$4))&gt;=100*$E102,"×","△"),IF(OR(EJ$8&lt;9/24,EJ$8&gt;=17/24,EJ$110="△"),"△","〇")))</f>
        <v>×</v>
      </c>
      <c r="EK102" s="29" t="str">
        <f ca="1">IF(OR(EK$9="×",EK$110="×"),"×",IF(SUMIFS(OFFSET(データ_研究棟施設!$M$5:$M$1048576,0,ROUND(EK$8*24,1)),データ_研究棟施設!$J$5:$J$1048576,OFFSET($G$9,ROW()-ROW($N$9),EK$6-$D$4))&gt;=50,IF(SUMIFS(OFFSET(データ_研究棟施設!$M$5:$M$1048576,0,ROUND(EK$8*24,1)),データ_研究棟施設!$J$5:$J$1048576,OFFSET($G$9,ROW()-ROW($N$9),EK$6-$D$4))&gt;=100*$E102,"×","△"),IF(OR(EK$8&lt;9/24,EK$8&gt;=17/24,EK$110="△"),"△","〇")))</f>
        <v>×</v>
      </c>
      <c r="EL102" s="29" t="str">
        <f ca="1">IF(OR(EL$9="×",EL$110="×"),"×",IF(SUMIFS(OFFSET(データ_研究棟施設!$M$5:$M$1048576,0,ROUND(EL$8*24,1)),データ_研究棟施設!$J$5:$J$1048576,OFFSET($G$9,ROW()-ROW($N$9),EL$6-$D$4))&gt;=50,IF(SUMIFS(OFFSET(データ_研究棟施設!$M$5:$M$1048576,0,ROUND(EL$8*24,1)),データ_研究棟施設!$J$5:$J$1048576,OFFSET($G$9,ROW()-ROW($N$9),EL$6-$D$4))&gt;=100*$E102,"×","△"),IF(OR(EL$8&lt;9/24,EL$8&gt;=17/24,EL$110="△"),"△","〇")))</f>
        <v>×</v>
      </c>
      <c r="EM102" s="28" t="str">
        <f ca="1">IF(OR(EM$9="×",EM$110="×"),"×",IF(SUMIFS(OFFSET(データ_研究棟施設!$M$5:$M$1048576,0,ROUND(EM$8*24,1)),データ_研究棟施設!$J$5:$J$1048576,OFFSET($G$9,ROW()-ROW($N$9),EM$6-$D$4))&gt;=50,IF(SUMIFS(OFFSET(データ_研究棟施設!$M$5:$M$1048576,0,ROUND(EM$8*24,1)),データ_研究棟施設!$J$5:$J$1048576,OFFSET($G$9,ROW()-ROW($N$9),EM$6-$D$4))&gt;=100*$E102,"×","△"),IF(OR(EM$8&lt;9/24,EM$8&gt;=17/24,EM$110="△"),"△","〇")))</f>
        <v>×</v>
      </c>
      <c r="EN102" s="29" t="str">
        <f ca="1">IF(OR(EN$9="×",EN$110="×"),"×",IF(SUMIFS(OFFSET(データ_研究棟施設!$M$5:$M$1048576,0,ROUND(EN$8*24,1)),データ_研究棟施設!$J$5:$J$1048576,OFFSET($G$9,ROW()-ROW($N$9),EN$6-$D$4))&gt;=50,IF(SUMIFS(OFFSET(データ_研究棟施設!$M$5:$M$1048576,0,ROUND(EN$8*24,1)),データ_研究棟施設!$J$5:$J$1048576,OFFSET($G$9,ROW()-ROW($N$9),EN$6-$D$4))&gt;=100*$E102,"×","△"),IF(OR(EN$8&lt;9/24,EN$8&gt;=17/24,EN$110="△"),"△","〇")))</f>
        <v>×</v>
      </c>
      <c r="EO102" s="29" t="str">
        <f ca="1">IF(OR(EO$9="×",EO$110="×"),"×",IF(SUMIFS(OFFSET(データ_研究棟施設!$M$5:$M$1048576,0,ROUND(EO$8*24,1)),データ_研究棟施設!$J$5:$J$1048576,OFFSET($G$9,ROW()-ROW($N$9),EO$6-$D$4))&gt;=50,IF(SUMIFS(OFFSET(データ_研究棟施設!$M$5:$M$1048576,0,ROUND(EO$8*24,1)),データ_研究棟施設!$J$5:$J$1048576,OFFSET($G$9,ROW()-ROW($N$9),EO$6-$D$4))&gt;=100*$E102,"×","△"),IF(OR(EO$8&lt;9/24,EO$8&gt;=17/24,EO$110="△"),"△","〇")))</f>
        <v>×</v>
      </c>
      <c r="EP102" s="30" t="str">
        <f ca="1">IF(OR(EP$9="×",EP$110="×"),"×",IF(SUMIFS(OFFSET(データ_研究棟施設!$M$5:$M$1048576,0,ROUND(EP$8*24,1)),データ_研究棟施設!$J$5:$J$1048576,OFFSET($G$9,ROW()-ROW($N$9),EP$6-$D$4))&gt;=50,IF(SUMIFS(OFFSET(データ_研究棟施設!$M$5:$M$1048576,0,ROUND(EP$8*24,1)),データ_研究棟施設!$J$5:$J$1048576,OFFSET($G$9,ROW()-ROW($N$9),EP$6-$D$4))&gt;=100*$E102,"×","△"),IF(OR(EP$8&lt;9/24,EP$8&gt;=17/24,EP$110="△"),"△","〇")))</f>
        <v>×</v>
      </c>
      <c r="EQ102" s="29" t="str">
        <f ca="1">IF(OR(EQ$9="×",EQ$110="×"),"×",IF(SUMIFS(OFFSET(データ_研究棟施設!$M$5:$M$1048576,0,ROUND(EQ$8*24,1)),データ_研究棟施設!$J$5:$J$1048576,OFFSET($G$9,ROW()-ROW($N$9),EQ$6-$D$4))&gt;=50,IF(SUMIFS(OFFSET(データ_研究棟施設!$M$5:$M$1048576,0,ROUND(EQ$8*24,1)),データ_研究棟施設!$J$5:$J$1048576,OFFSET($G$9,ROW()-ROW($N$9),EQ$6-$D$4))&gt;=100*$E102,"×","△"),IF(OR(EQ$8&lt;9/24,EQ$8&gt;=17/24,EQ$110="△"),"△","〇")))</f>
        <v>×</v>
      </c>
      <c r="ER102" s="29" t="str">
        <f ca="1">IF(OR(ER$9="×",ER$110="×"),"×",IF(SUMIFS(OFFSET(データ_研究棟施設!$M$5:$M$1048576,0,ROUND(ER$8*24,1)),データ_研究棟施設!$J$5:$J$1048576,OFFSET($G$9,ROW()-ROW($N$9),ER$6-$D$4))&gt;=50,IF(SUMIFS(OFFSET(データ_研究棟施設!$M$5:$M$1048576,0,ROUND(ER$8*24,1)),データ_研究棟施設!$J$5:$J$1048576,OFFSET($G$9,ROW()-ROW($N$9),ER$6-$D$4))&gt;=100*$E102,"×","△"),IF(OR(ER$8&lt;9/24,ER$8&gt;=17/24,ER$110="△"),"△","〇")))</f>
        <v>×</v>
      </c>
      <c r="ES102" s="29" t="str">
        <f ca="1">IF(OR(ES$9="×",ES$110="×"),"×",IF(SUMIFS(OFFSET(データ_研究棟施設!$M$5:$M$1048576,0,ROUND(ES$8*24,1)),データ_研究棟施設!$J$5:$J$1048576,OFFSET($G$9,ROW()-ROW($N$9),ES$6-$D$4))&gt;=50,IF(SUMIFS(OFFSET(データ_研究棟施設!$M$5:$M$1048576,0,ROUND(ES$8*24,1)),データ_研究棟施設!$J$5:$J$1048576,OFFSET($G$9,ROW()-ROW($N$9),ES$6-$D$4))&gt;=100*$E102,"×","△"),IF(OR(ES$8&lt;9/24,ES$8&gt;=17/24,ES$110="△"),"△","〇")))</f>
        <v>×</v>
      </c>
      <c r="ET102" s="29" t="str">
        <f ca="1">IF(OR(ET$9="×",ET$110="×"),"×",IF(SUMIFS(OFFSET(データ_研究棟施設!$M$5:$M$1048576,0,ROUND(ET$8*24,1)),データ_研究棟施設!$J$5:$J$1048576,OFFSET($G$9,ROW()-ROW($N$9),ET$6-$D$4))&gt;=50,IF(SUMIFS(OFFSET(データ_研究棟施設!$M$5:$M$1048576,0,ROUND(ET$8*24,1)),データ_研究棟施設!$J$5:$J$1048576,OFFSET($G$9,ROW()-ROW($N$9),ET$6-$D$4))&gt;=100*$E102,"×","△"),IF(OR(ET$8&lt;9/24,ET$8&gt;=17/24,ET$110="△"),"△","〇")))</f>
        <v>×</v>
      </c>
      <c r="EU102" s="28" t="str">
        <f ca="1">IF(OR(EU$9="×",EU$110="×"),"×",IF(SUMIFS(OFFSET(データ_研究棟施設!$M$5:$M$1048576,0,ROUND(EU$8*24,1)),データ_研究棟施設!$J$5:$J$1048576,OFFSET($G$9,ROW()-ROW($N$9),EU$6-$D$4))&gt;=50,IF(SUMIFS(OFFSET(データ_研究棟施設!$M$5:$M$1048576,0,ROUND(EU$8*24,1)),データ_研究棟施設!$J$5:$J$1048576,OFFSET($G$9,ROW()-ROW($N$9),EU$6-$D$4))&gt;=100*$E102,"×","△"),IF(OR(EU$8&lt;9/24,EU$8&gt;=17/24,EU$110="△"),"△","〇")))</f>
        <v>×</v>
      </c>
      <c r="EV102" s="29" t="str">
        <f ca="1">IF(OR(EV$9="×",EV$110="×"),"×",IF(SUMIFS(OFFSET(データ_研究棟施設!$M$5:$M$1048576,0,ROUND(EV$8*24,1)),データ_研究棟施設!$J$5:$J$1048576,OFFSET($G$9,ROW()-ROW($N$9),EV$6-$D$4))&gt;=50,IF(SUMIFS(OFFSET(データ_研究棟施設!$M$5:$M$1048576,0,ROUND(EV$8*24,1)),データ_研究棟施設!$J$5:$J$1048576,OFFSET($G$9,ROW()-ROW($N$9),EV$6-$D$4))&gt;=100*$E102,"×","△"),IF(OR(EV$8&lt;9/24,EV$8&gt;=17/24,EV$110="△"),"△","〇")))</f>
        <v>×</v>
      </c>
      <c r="EW102" s="29" t="str">
        <f ca="1">IF(OR(EW$9="×",EW$110="×"),"×",IF(SUMIFS(OFFSET(データ_研究棟施設!$M$5:$M$1048576,0,ROUND(EW$8*24,1)),データ_研究棟施設!$J$5:$J$1048576,OFFSET($G$9,ROW()-ROW($N$9),EW$6-$D$4))&gt;=50,IF(SUMIFS(OFFSET(データ_研究棟施設!$M$5:$M$1048576,0,ROUND(EW$8*24,1)),データ_研究棟施設!$J$5:$J$1048576,OFFSET($G$9,ROW()-ROW($N$9),EW$6-$D$4))&gt;=100*$E102,"×","△"),IF(OR(EW$8&lt;9/24,EW$8&gt;=17/24,EW$110="△"),"△","〇")))</f>
        <v>×</v>
      </c>
      <c r="EX102" s="30" t="str">
        <f ca="1">IF(OR(EX$9="×",EX$110="×"),"×",IF(SUMIFS(OFFSET(データ_研究棟施設!$M$5:$M$1048576,0,ROUND(EX$8*24,1)),データ_研究棟施設!$J$5:$J$1048576,OFFSET($G$9,ROW()-ROW($N$9),EX$6-$D$4))&gt;=50,IF(SUMIFS(OFFSET(データ_研究棟施設!$M$5:$M$1048576,0,ROUND(EX$8*24,1)),データ_研究棟施設!$J$5:$J$1048576,OFFSET($G$9,ROW()-ROW($N$9),EX$6-$D$4))&gt;=100*$E102,"×","△"),IF(OR(EX$8&lt;9/24,EX$8&gt;=17/24,EX$110="△"),"△","〇")))</f>
        <v>×</v>
      </c>
      <c r="EY102" s="29" t="str">
        <f ca="1">IF(OR(EY$9="×",EY$110="×"),"×",IF(SUMIFS(OFFSET(データ_研究棟施設!$M$5:$M$1048576,0,ROUND(EY$8*24,1)),データ_研究棟施設!$J$5:$J$1048576,OFFSET($G$9,ROW()-ROW($N$9),EY$6-$D$4))&gt;=50,IF(SUMIFS(OFFSET(データ_研究棟施設!$M$5:$M$1048576,0,ROUND(EY$8*24,1)),データ_研究棟施設!$J$5:$J$1048576,OFFSET($G$9,ROW()-ROW($N$9),EY$6-$D$4))&gt;=100*$E102,"×","△"),IF(OR(EY$8&lt;9/24,EY$8&gt;=17/24,EY$110="△"),"△","〇")))</f>
        <v>×</v>
      </c>
      <c r="EZ102" s="29" t="str">
        <f ca="1">IF(OR(EZ$9="×",EZ$110="×"),"×",IF(SUMIFS(OFFSET(データ_研究棟施設!$M$5:$M$1048576,0,ROUND(EZ$8*24,1)),データ_研究棟施設!$J$5:$J$1048576,OFFSET($G$9,ROW()-ROW($N$9),EZ$6-$D$4))&gt;=50,IF(SUMIFS(OFFSET(データ_研究棟施設!$M$5:$M$1048576,0,ROUND(EZ$8*24,1)),データ_研究棟施設!$J$5:$J$1048576,OFFSET($G$9,ROW()-ROW($N$9),EZ$6-$D$4))&gt;=100*$E102,"×","△"),IF(OR(EZ$8&lt;9/24,EZ$8&gt;=17/24,EZ$110="△"),"△","〇")))</f>
        <v>×</v>
      </c>
      <c r="FA102" s="37" t="str">
        <f ca="1">IF(OR(FA$9="×",FA$110="×"),"×",IF(SUMIFS(OFFSET(データ_研究棟施設!$M$5:$M$1048576,0,ROUND(FA$8*24,1)),データ_研究棟施設!$J$5:$J$1048576,OFFSET($G$9,ROW()-ROW($N$9),FA$6-$D$4))&gt;=50,IF(SUMIFS(OFFSET(データ_研究棟施設!$M$5:$M$1048576,0,ROUND(FA$8*24,1)),データ_研究棟施設!$J$5:$J$1048576,OFFSET($G$9,ROW()-ROW($N$9),FA$6-$D$4))&gt;=100*$E102,"×","△"),IF(OR(FA$8&lt;9/24,FA$8&gt;=17/24,FA$110="△"),"△","〇")))</f>
        <v>×</v>
      </c>
      <c r="FB102" s="36" t="str">
        <f ca="1">IF(OR(FB$9="×",FB$110="×"),"×",IF(SUMIFS(OFFSET(データ_研究棟施設!$M$5:$M$1048576,0,ROUND(FB$8*24,1)),データ_研究棟施設!$J$5:$J$1048576,OFFSET($G$9,ROW()-ROW($N$9),FB$6-$D$4))&gt;=50,IF(SUMIFS(OFFSET(データ_研究棟施設!$M$5:$M$1048576,0,ROUND(FB$8*24,1)),データ_研究棟施設!$J$5:$J$1048576,OFFSET($G$9,ROW()-ROW($N$9),FB$6-$D$4))&gt;=100*$E102,"×","△"),IF(OR(FB$8&lt;9/24,FB$8&gt;=17/24,FB$110="△"),"△","〇")))</f>
        <v>×</v>
      </c>
      <c r="FC102" s="29" t="str">
        <f ca="1">IF(OR(FC$9="×",FC$110="×"),"×",IF(SUMIFS(OFFSET(データ_研究棟施設!$M$5:$M$1048576,0,ROUND(FC$8*24,1)),データ_研究棟施設!$J$5:$J$1048576,OFFSET($G$9,ROW()-ROW($N$9),FC$6-$D$4))&gt;=50,IF(SUMIFS(OFFSET(データ_研究棟施設!$M$5:$M$1048576,0,ROUND(FC$8*24,1)),データ_研究棟施設!$J$5:$J$1048576,OFFSET($G$9,ROW()-ROW($N$9),FC$6-$D$4))&gt;=100*$E102,"×","△"),IF(OR(FC$8&lt;9/24,FC$8&gt;=17/24,FC$110="△"),"△","〇")))</f>
        <v>×</v>
      </c>
      <c r="FD102" s="29" t="str">
        <f ca="1">IF(OR(FD$9="×",FD$110="×"),"×",IF(SUMIFS(OFFSET(データ_研究棟施設!$M$5:$M$1048576,0,ROUND(FD$8*24,1)),データ_研究棟施設!$J$5:$J$1048576,OFFSET($G$9,ROW()-ROW($N$9),FD$6-$D$4))&gt;=50,IF(SUMIFS(OFFSET(データ_研究棟施設!$M$5:$M$1048576,0,ROUND(FD$8*24,1)),データ_研究棟施設!$J$5:$J$1048576,OFFSET($G$9,ROW()-ROW($N$9),FD$6-$D$4))&gt;=100*$E102,"×","△"),IF(OR(FD$8&lt;9/24,FD$8&gt;=17/24,FD$110="△"),"△","〇")))</f>
        <v>×</v>
      </c>
      <c r="FE102" s="29" t="str">
        <f ca="1">IF(OR(FE$9="×",FE$110="×"),"×",IF(SUMIFS(OFFSET(データ_研究棟施設!$M$5:$M$1048576,0,ROUND(FE$8*24,1)),データ_研究棟施設!$J$5:$J$1048576,OFFSET($G$9,ROW()-ROW($N$9),FE$6-$D$4))&gt;=50,IF(SUMIFS(OFFSET(データ_研究棟施設!$M$5:$M$1048576,0,ROUND(FE$8*24,1)),データ_研究棟施設!$J$5:$J$1048576,OFFSET($G$9,ROW()-ROW($N$9),FE$6-$D$4))&gt;=100*$E102,"×","△"),IF(OR(FE$8&lt;9/24,FE$8&gt;=17/24,FE$110="△"),"△","〇")))</f>
        <v>×</v>
      </c>
      <c r="FF102" s="29" t="str">
        <f ca="1">IF(OR(FF$9="×",FF$110="×"),"×",IF(SUMIFS(OFFSET(データ_研究棟施設!$M$5:$M$1048576,0,ROUND(FF$8*24,1)),データ_研究棟施設!$J$5:$J$1048576,OFFSET($G$9,ROW()-ROW($N$9),FF$6-$D$4))&gt;=50,IF(SUMIFS(OFFSET(データ_研究棟施設!$M$5:$M$1048576,0,ROUND(FF$8*24,1)),データ_研究棟施設!$J$5:$J$1048576,OFFSET($G$9,ROW()-ROW($N$9),FF$6-$D$4))&gt;=100*$E102,"×","△"),IF(OR(FF$8&lt;9/24,FF$8&gt;=17/24,FF$110="△"),"△","〇")))</f>
        <v>×</v>
      </c>
      <c r="FG102" s="29" t="str">
        <f ca="1">IF(OR(FG$9="×",FG$110="×"),"×",IF(SUMIFS(OFFSET(データ_研究棟施設!$M$5:$M$1048576,0,ROUND(FG$8*24,1)),データ_研究棟施設!$J$5:$J$1048576,OFFSET($G$9,ROW()-ROW($N$9),FG$6-$D$4))&gt;=50,IF(SUMIFS(OFFSET(データ_研究棟施設!$M$5:$M$1048576,0,ROUND(FG$8*24,1)),データ_研究棟施設!$J$5:$J$1048576,OFFSET($G$9,ROW()-ROW($N$9),FG$6-$D$4))&gt;=100*$E102,"×","△"),IF(OR(FG$8&lt;9/24,FG$8&gt;=17/24,FG$110="△"),"△","〇")))</f>
        <v>×</v>
      </c>
      <c r="FH102" s="29" t="str">
        <f ca="1">IF(OR(FH$9="×",FH$110="×"),"×",IF(SUMIFS(OFFSET(データ_研究棟施設!$M$5:$M$1048576,0,ROUND(FH$8*24,1)),データ_研究棟施設!$J$5:$J$1048576,OFFSET($G$9,ROW()-ROW($N$9),FH$6-$D$4))&gt;=50,IF(SUMIFS(OFFSET(データ_研究棟施設!$M$5:$M$1048576,0,ROUND(FH$8*24,1)),データ_研究棟施設!$J$5:$J$1048576,OFFSET($G$9,ROW()-ROW($N$9),FH$6-$D$4))&gt;=100*$E102,"×","△"),IF(OR(FH$8&lt;9/24,FH$8&gt;=17/24,FH$110="△"),"△","〇")))</f>
        <v>×</v>
      </c>
      <c r="FI102" s="29" t="str">
        <f ca="1">IF(OR(FI$9="×",FI$110="×"),"×",IF(SUMIFS(OFFSET(データ_研究棟施設!$M$5:$M$1048576,0,ROUND(FI$8*24,1)),データ_研究棟施設!$J$5:$J$1048576,OFFSET($G$9,ROW()-ROW($N$9),FI$6-$D$4))&gt;=50,IF(SUMIFS(OFFSET(データ_研究棟施設!$M$5:$M$1048576,0,ROUND(FI$8*24,1)),データ_研究棟施設!$J$5:$J$1048576,OFFSET($G$9,ROW()-ROW($N$9),FI$6-$D$4))&gt;=100*$E102,"×","△"),IF(OR(FI$8&lt;9/24,FI$8&gt;=17/24,FI$110="△"),"△","〇")))</f>
        <v>×</v>
      </c>
      <c r="FJ102" s="29" t="str">
        <f ca="1">IF(OR(FJ$9="×",FJ$110="×"),"×",IF(SUMIFS(OFFSET(データ_研究棟施設!$M$5:$M$1048576,0,ROUND(FJ$8*24,1)),データ_研究棟施設!$J$5:$J$1048576,OFFSET($G$9,ROW()-ROW($N$9),FJ$6-$D$4))&gt;=50,IF(SUMIFS(OFFSET(データ_研究棟施設!$M$5:$M$1048576,0,ROUND(FJ$8*24,1)),データ_研究棟施設!$J$5:$J$1048576,OFFSET($G$9,ROW()-ROW($N$9),FJ$6-$D$4))&gt;=100*$E102,"×","△"),IF(OR(FJ$8&lt;9/24,FJ$8&gt;=17/24,FJ$110="△"),"△","〇")))</f>
        <v>×</v>
      </c>
      <c r="FK102" s="28" t="str">
        <f ca="1">IF(OR(FK$9="×",FK$110="×"),"×",IF(SUMIFS(OFFSET(データ_研究棟施設!$M$5:$M$1048576,0,ROUND(FK$8*24,1)),データ_研究棟施設!$J$5:$J$1048576,OFFSET($G$9,ROW()-ROW($N$9),FK$6-$D$4))&gt;=50,IF(SUMIFS(OFFSET(データ_研究棟施設!$M$5:$M$1048576,0,ROUND(FK$8*24,1)),データ_研究棟施設!$J$5:$J$1048576,OFFSET($G$9,ROW()-ROW($N$9),FK$6-$D$4))&gt;=100*$E102,"×","△"),IF(OR(FK$8&lt;9/24,FK$8&gt;=17/24,FK$110="△"),"△","〇")))</f>
        <v>×</v>
      </c>
      <c r="FL102" s="29" t="str">
        <f ca="1">IF(OR(FL$9="×",FL$110="×"),"×",IF(SUMIFS(OFFSET(データ_研究棟施設!$M$5:$M$1048576,0,ROUND(FL$8*24,1)),データ_研究棟施設!$J$5:$J$1048576,OFFSET($G$9,ROW()-ROW($N$9),FL$6-$D$4))&gt;=50,IF(SUMIFS(OFFSET(データ_研究棟施設!$M$5:$M$1048576,0,ROUND(FL$8*24,1)),データ_研究棟施設!$J$5:$J$1048576,OFFSET($G$9,ROW()-ROW($N$9),FL$6-$D$4))&gt;=100*$E102,"×","△"),IF(OR(FL$8&lt;9/24,FL$8&gt;=17/24,FL$110="△"),"△","〇")))</f>
        <v>×</v>
      </c>
      <c r="FM102" s="29" t="str">
        <f ca="1">IF(OR(FM$9="×",FM$110="×"),"×",IF(SUMIFS(OFFSET(データ_研究棟施設!$M$5:$M$1048576,0,ROUND(FM$8*24,1)),データ_研究棟施設!$J$5:$J$1048576,OFFSET($G$9,ROW()-ROW($N$9),FM$6-$D$4))&gt;=50,IF(SUMIFS(OFFSET(データ_研究棟施設!$M$5:$M$1048576,0,ROUND(FM$8*24,1)),データ_研究棟施設!$J$5:$J$1048576,OFFSET($G$9,ROW()-ROW($N$9),FM$6-$D$4))&gt;=100*$E102,"×","△"),IF(OR(FM$8&lt;9/24,FM$8&gt;=17/24,FM$110="△"),"△","〇")))</f>
        <v>×</v>
      </c>
      <c r="FN102" s="30" t="str">
        <f ca="1">IF(OR(FN$9="×",FN$110="×"),"×",IF(SUMIFS(OFFSET(データ_研究棟施設!$M$5:$M$1048576,0,ROUND(FN$8*24,1)),データ_研究棟施設!$J$5:$J$1048576,OFFSET($G$9,ROW()-ROW($N$9),FN$6-$D$4))&gt;=50,IF(SUMIFS(OFFSET(データ_研究棟施設!$M$5:$M$1048576,0,ROUND(FN$8*24,1)),データ_研究棟施設!$J$5:$J$1048576,OFFSET($G$9,ROW()-ROW($N$9),FN$6-$D$4))&gt;=100*$E102,"×","△"),IF(OR(FN$8&lt;9/24,FN$8&gt;=17/24,FN$110="△"),"△","〇")))</f>
        <v>×</v>
      </c>
      <c r="FO102" s="29" t="str">
        <f ca="1">IF(OR(FO$9="×",FO$110="×"),"×",IF(SUMIFS(OFFSET(データ_研究棟施設!$M$5:$M$1048576,0,ROUND(FO$8*24,1)),データ_研究棟施設!$J$5:$J$1048576,OFFSET($G$9,ROW()-ROW($N$9),FO$6-$D$4))&gt;=50,IF(SUMIFS(OFFSET(データ_研究棟施設!$M$5:$M$1048576,0,ROUND(FO$8*24,1)),データ_研究棟施設!$J$5:$J$1048576,OFFSET($G$9,ROW()-ROW($N$9),FO$6-$D$4))&gt;=100*$E102,"×","△"),IF(OR(FO$8&lt;9/24,FO$8&gt;=17/24,FO$110="△"),"△","〇")))</f>
        <v>×</v>
      </c>
      <c r="FP102" s="29" t="str">
        <f ca="1">IF(OR(FP$9="×",FP$110="×"),"×",IF(SUMIFS(OFFSET(データ_研究棟施設!$M$5:$M$1048576,0,ROUND(FP$8*24,1)),データ_研究棟施設!$J$5:$J$1048576,OFFSET($G$9,ROW()-ROW($N$9),FP$6-$D$4))&gt;=50,IF(SUMIFS(OFFSET(データ_研究棟施設!$M$5:$M$1048576,0,ROUND(FP$8*24,1)),データ_研究棟施設!$J$5:$J$1048576,OFFSET($G$9,ROW()-ROW($N$9),FP$6-$D$4))&gt;=100*$E102,"×","△"),IF(OR(FP$8&lt;9/24,FP$8&gt;=17/24,FP$110="△"),"△","〇")))</f>
        <v>×</v>
      </c>
      <c r="FQ102" s="29" t="str">
        <f ca="1">IF(OR(FQ$9="×",FQ$110="×"),"×",IF(SUMIFS(OFFSET(データ_研究棟施設!$M$5:$M$1048576,0,ROUND(FQ$8*24,1)),データ_研究棟施設!$J$5:$J$1048576,OFFSET($G$9,ROW()-ROW($N$9),FQ$6-$D$4))&gt;=50,IF(SUMIFS(OFFSET(データ_研究棟施設!$M$5:$M$1048576,0,ROUND(FQ$8*24,1)),データ_研究棟施設!$J$5:$J$1048576,OFFSET($G$9,ROW()-ROW($N$9),FQ$6-$D$4))&gt;=100*$E102,"×","△"),IF(OR(FQ$8&lt;9/24,FQ$8&gt;=17/24,FQ$110="△"),"△","〇")))</f>
        <v>×</v>
      </c>
      <c r="FR102" s="29" t="str">
        <f ca="1">IF(OR(FR$9="×",FR$110="×"),"×",IF(SUMIFS(OFFSET(データ_研究棟施設!$M$5:$M$1048576,0,ROUND(FR$8*24,1)),データ_研究棟施設!$J$5:$J$1048576,OFFSET($G$9,ROW()-ROW($N$9),FR$6-$D$4))&gt;=50,IF(SUMIFS(OFFSET(データ_研究棟施設!$M$5:$M$1048576,0,ROUND(FR$8*24,1)),データ_研究棟施設!$J$5:$J$1048576,OFFSET($G$9,ROW()-ROW($N$9),FR$6-$D$4))&gt;=100*$E102,"×","△"),IF(OR(FR$8&lt;9/24,FR$8&gt;=17/24,FR$110="△"),"△","〇")))</f>
        <v>×</v>
      </c>
      <c r="FS102" s="28" t="str">
        <f ca="1">IF(OR(FS$9="×",FS$110="×"),"×",IF(SUMIFS(OFFSET(データ_研究棟施設!$M$5:$M$1048576,0,ROUND(FS$8*24,1)),データ_研究棟施設!$J$5:$J$1048576,OFFSET($G$9,ROW()-ROW($N$9),FS$6-$D$4))&gt;=50,IF(SUMIFS(OFFSET(データ_研究棟施設!$M$5:$M$1048576,0,ROUND(FS$8*24,1)),データ_研究棟施設!$J$5:$J$1048576,OFFSET($G$9,ROW()-ROW($N$9),FS$6-$D$4))&gt;=100*$E102,"×","△"),IF(OR(FS$8&lt;9/24,FS$8&gt;=17/24,FS$110="△"),"△","〇")))</f>
        <v>×</v>
      </c>
      <c r="FT102" s="29" t="str">
        <f ca="1">IF(OR(FT$9="×",FT$110="×"),"×",IF(SUMIFS(OFFSET(データ_研究棟施設!$M$5:$M$1048576,0,ROUND(FT$8*24,1)),データ_研究棟施設!$J$5:$J$1048576,OFFSET($G$9,ROW()-ROW($N$9),FT$6-$D$4))&gt;=50,IF(SUMIFS(OFFSET(データ_研究棟施設!$M$5:$M$1048576,0,ROUND(FT$8*24,1)),データ_研究棟施設!$J$5:$J$1048576,OFFSET($G$9,ROW()-ROW($N$9),FT$6-$D$4))&gt;=100*$E102,"×","△"),IF(OR(FT$8&lt;9/24,FT$8&gt;=17/24,FT$110="△"),"△","〇")))</f>
        <v>×</v>
      </c>
      <c r="FU102" s="29" t="str">
        <f ca="1">IF(OR(FU$9="×",FU$110="×"),"×",IF(SUMIFS(OFFSET(データ_研究棟施設!$M$5:$M$1048576,0,ROUND(FU$8*24,1)),データ_研究棟施設!$J$5:$J$1048576,OFFSET($G$9,ROW()-ROW($N$9),FU$6-$D$4))&gt;=50,IF(SUMIFS(OFFSET(データ_研究棟施設!$M$5:$M$1048576,0,ROUND(FU$8*24,1)),データ_研究棟施設!$J$5:$J$1048576,OFFSET($G$9,ROW()-ROW($N$9),FU$6-$D$4))&gt;=100*$E102,"×","△"),IF(OR(FU$8&lt;9/24,FU$8&gt;=17/24,FU$110="△"),"△","〇")))</f>
        <v>×</v>
      </c>
      <c r="FV102" s="30" t="str">
        <f ca="1">IF(OR(FV$9="×",FV$110="×"),"×",IF(SUMIFS(OFFSET(データ_研究棟施設!$M$5:$M$1048576,0,ROUND(FV$8*24,1)),データ_研究棟施設!$J$5:$J$1048576,OFFSET($G$9,ROW()-ROW($N$9),FV$6-$D$4))&gt;=50,IF(SUMIFS(OFFSET(データ_研究棟施設!$M$5:$M$1048576,0,ROUND(FV$8*24,1)),データ_研究棟施設!$J$5:$J$1048576,OFFSET($G$9,ROW()-ROW($N$9),FV$6-$D$4))&gt;=100*$E102,"×","△"),IF(OR(FV$8&lt;9/24,FV$8&gt;=17/24,FV$110="△"),"△","〇")))</f>
        <v>×</v>
      </c>
      <c r="FW102" s="29" t="str">
        <f ca="1">IF(OR(FW$9="×",FW$110="×"),"×",IF(SUMIFS(OFFSET(データ_研究棟施設!$M$5:$M$1048576,0,ROUND(FW$8*24,1)),データ_研究棟施設!$J$5:$J$1048576,OFFSET($G$9,ROW()-ROW($N$9),FW$6-$D$4))&gt;=50,IF(SUMIFS(OFFSET(データ_研究棟施設!$M$5:$M$1048576,0,ROUND(FW$8*24,1)),データ_研究棟施設!$J$5:$J$1048576,OFFSET($G$9,ROW()-ROW($N$9),FW$6-$D$4))&gt;=100*$E102,"×","△"),IF(OR(FW$8&lt;9/24,FW$8&gt;=17/24,FW$110="△"),"△","〇")))</f>
        <v>×</v>
      </c>
      <c r="FX102" s="29" t="str">
        <f ca="1">IF(OR(FX$9="×",FX$110="×"),"×",IF(SUMIFS(OFFSET(データ_研究棟施設!$M$5:$M$1048576,0,ROUND(FX$8*24,1)),データ_研究棟施設!$J$5:$J$1048576,OFFSET($G$9,ROW()-ROW($N$9),FX$6-$D$4))&gt;=50,IF(SUMIFS(OFFSET(データ_研究棟施設!$M$5:$M$1048576,0,ROUND(FX$8*24,1)),データ_研究棟施設!$J$5:$J$1048576,OFFSET($G$9,ROW()-ROW($N$9),FX$6-$D$4))&gt;=100*$E102,"×","△"),IF(OR(FX$8&lt;9/24,FX$8&gt;=17/24,FX$110="△"),"△","〇")))</f>
        <v>×</v>
      </c>
      <c r="FY102" s="37" t="str">
        <f ca="1">IF(OR(FY$9="×",FY$110="×"),"×",IF(SUMIFS(OFFSET(データ_研究棟施設!$M$5:$M$1048576,0,ROUND(FY$8*24,1)),データ_研究棟施設!$J$5:$J$1048576,OFFSET($G$9,ROW()-ROW($N$9),FY$6-$D$4))&gt;=50,IF(SUMIFS(OFFSET(データ_研究棟施設!$M$5:$M$1048576,0,ROUND(FY$8*24,1)),データ_研究棟施設!$J$5:$J$1048576,OFFSET($G$9,ROW()-ROW($N$9),FY$6-$D$4))&gt;=100*$E102,"×","△"),IF(OR(FY$8&lt;9/24,FY$8&gt;=17/24,FY$110="△"),"△","〇")))</f>
        <v>×</v>
      </c>
    </row>
    <row r="103" spans="1:181">
      <c r="A103" s="17"/>
      <c r="B103" s="81" t="s">
        <v>305</v>
      </c>
      <c r="C103" s="82"/>
      <c r="D103" s="11" t="s">
        <v>267</v>
      </c>
      <c r="E103" s="10" t="str">
        <f>INDEX(施設情報!$D$1:$D$1000,MATCH(D103,施設情報!$C$1:$C$1000,0))</f>
        <v>1</v>
      </c>
      <c r="F103" s="11" t="s">
        <v>275</v>
      </c>
      <c r="G103" s="8" t="str">
        <f t="shared" si="29"/>
        <v>121-46391</v>
      </c>
      <c r="H103" s="10" t="str">
        <f t="shared" si="30"/>
        <v>121-46392</v>
      </c>
      <c r="I103" s="10" t="str">
        <f t="shared" si="31"/>
        <v>121-46393</v>
      </c>
      <c r="J103" s="10" t="str">
        <f t="shared" si="32"/>
        <v>121-46394</v>
      </c>
      <c r="K103" s="10" t="str">
        <f t="shared" si="33"/>
        <v>121-46395</v>
      </c>
      <c r="L103" s="10" t="str">
        <f t="shared" si="34"/>
        <v>121-46396</v>
      </c>
      <c r="M103" s="10" t="str">
        <f t="shared" si="35"/>
        <v>121-46397</v>
      </c>
      <c r="N103" s="36" t="str">
        <f ca="1">IF(OR(N$9="×",N$110="×"),"×",IF(SUMIFS(OFFSET(データ_研究棟施設!$M$5:$M$1048576,0,ROUND(N$8*24,1)),データ_研究棟施設!$J$5:$J$1048576,OFFSET($G$9,ROW()-ROW($N$9),N$6-$D$4))&gt;=50,IF(SUMIFS(OFFSET(データ_研究棟施設!$M$5:$M$1048576,0,ROUND(N$8*24,1)),データ_研究棟施設!$J$5:$J$1048576,OFFSET($G$9,ROW()-ROW($N$9),N$6-$D$4))&gt;=100*$E103,"×","△"),IF(OR(N$8&lt;9/24,N$8&gt;=17/24,N$110="△"),"△","〇")))</f>
        <v>△</v>
      </c>
      <c r="O103" s="29" t="str">
        <f ca="1">IF(OR(O$9="×",O$110="×"),"×",IF(SUMIFS(OFFSET(データ_研究棟施設!$M$5:$M$1048576,0,ROUND(O$8*24,1)),データ_研究棟施設!$J$5:$J$1048576,OFFSET($G$9,ROW()-ROW($N$9),O$6-$D$4))&gt;=50,IF(SUMIFS(OFFSET(データ_研究棟施設!$M$5:$M$1048576,0,ROUND(O$8*24,1)),データ_研究棟施設!$J$5:$J$1048576,OFFSET($G$9,ROW()-ROW($N$9),O$6-$D$4))&gt;=100*$E103,"×","△"),IF(OR(O$8&lt;9/24,O$8&gt;=17/24,O$110="△"),"△","〇")))</f>
        <v>△</v>
      </c>
      <c r="P103" s="29" t="str">
        <f ca="1">IF(OR(P$9="×",P$110="×"),"×",IF(SUMIFS(OFFSET(データ_研究棟施設!$M$5:$M$1048576,0,ROUND(P$8*24,1)),データ_研究棟施設!$J$5:$J$1048576,OFFSET($G$9,ROW()-ROW($N$9),P$6-$D$4))&gt;=50,IF(SUMIFS(OFFSET(データ_研究棟施設!$M$5:$M$1048576,0,ROUND(P$8*24,1)),データ_研究棟施設!$J$5:$J$1048576,OFFSET($G$9,ROW()-ROW($N$9),P$6-$D$4))&gt;=100*$E103,"×","△"),IF(OR(P$8&lt;9/24,P$8&gt;=17/24,P$110="△"),"△","〇")))</f>
        <v>△</v>
      </c>
      <c r="Q103" s="29" t="str">
        <f ca="1">IF(OR(Q$9="×",Q$110="×"),"×",IF(SUMIFS(OFFSET(データ_研究棟施設!$M$5:$M$1048576,0,ROUND(Q$8*24,1)),データ_研究棟施設!$J$5:$J$1048576,OFFSET($G$9,ROW()-ROW($N$9),Q$6-$D$4))&gt;=50,IF(SUMIFS(OFFSET(データ_研究棟施設!$M$5:$M$1048576,0,ROUND(Q$8*24,1)),データ_研究棟施設!$J$5:$J$1048576,OFFSET($G$9,ROW()-ROW($N$9),Q$6-$D$4))&gt;=100*$E103,"×","△"),IF(OR(Q$8&lt;9/24,Q$8&gt;=17/24,Q$110="△"),"△","〇")))</f>
        <v>△</v>
      </c>
      <c r="R103" s="29" t="str">
        <f ca="1">IF(OR(R$9="×",R$110="×"),"×",IF(SUMIFS(OFFSET(データ_研究棟施設!$M$5:$M$1048576,0,ROUND(R$8*24,1)),データ_研究棟施設!$J$5:$J$1048576,OFFSET($G$9,ROW()-ROW($N$9),R$6-$D$4))&gt;=50,IF(SUMIFS(OFFSET(データ_研究棟施設!$M$5:$M$1048576,0,ROUND(R$8*24,1)),データ_研究棟施設!$J$5:$J$1048576,OFFSET($G$9,ROW()-ROW($N$9),R$6-$D$4))&gt;=100*$E103,"×","△"),IF(OR(R$8&lt;9/24,R$8&gt;=17/24,R$110="△"),"△","〇")))</f>
        <v>△</v>
      </c>
      <c r="S103" s="29" t="str">
        <f ca="1">IF(OR(S$9="×",S$110="×"),"×",IF(SUMIFS(OFFSET(データ_研究棟施設!$M$5:$M$1048576,0,ROUND(S$8*24,1)),データ_研究棟施設!$J$5:$J$1048576,OFFSET($G$9,ROW()-ROW($N$9),S$6-$D$4))&gt;=50,IF(SUMIFS(OFFSET(データ_研究棟施設!$M$5:$M$1048576,0,ROUND(S$8*24,1)),データ_研究棟施設!$J$5:$J$1048576,OFFSET($G$9,ROW()-ROW($N$9),S$6-$D$4))&gt;=100*$E103,"×","△"),IF(OR(S$8&lt;9/24,S$8&gt;=17/24,S$110="△"),"△","〇")))</f>
        <v>△</v>
      </c>
      <c r="T103" s="29" t="str">
        <f ca="1">IF(OR(T$9="×",T$110="×"),"×",IF(SUMIFS(OFFSET(データ_研究棟施設!$M$5:$M$1048576,0,ROUND(T$8*24,1)),データ_研究棟施設!$J$5:$J$1048576,OFFSET($G$9,ROW()-ROW($N$9),T$6-$D$4))&gt;=50,IF(SUMIFS(OFFSET(データ_研究棟施設!$M$5:$M$1048576,0,ROUND(T$8*24,1)),データ_研究棟施設!$J$5:$J$1048576,OFFSET($G$9,ROW()-ROW($N$9),T$6-$D$4))&gt;=100*$E103,"×","△"),IF(OR(T$8&lt;9/24,T$8&gt;=17/24,T$110="△"),"△","〇")))</f>
        <v>△</v>
      </c>
      <c r="U103" s="29" t="str">
        <f ca="1">IF(OR(U$9="×",U$110="×"),"×",IF(SUMIFS(OFFSET(データ_研究棟施設!$M$5:$M$1048576,0,ROUND(U$8*24,1)),データ_研究棟施設!$J$5:$J$1048576,OFFSET($G$9,ROW()-ROW($N$9),U$6-$D$4))&gt;=50,IF(SUMIFS(OFFSET(データ_研究棟施設!$M$5:$M$1048576,0,ROUND(U$8*24,1)),データ_研究棟施設!$J$5:$J$1048576,OFFSET($G$9,ROW()-ROW($N$9),U$6-$D$4))&gt;=100*$E103,"×","△"),IF(OR(U$8&lt;9/24,U$8&gt;=17/24,U$110="△"),"△","〇")))</f>
        <v>×</v>
      </c>
      <c r="V103" s="29" t="str">
        <f ca="1">IF(OR(V$9="×",V$110="×"),"×",IF(SUMIFS(OFFSET(データ_研究棟施設!$M$5:$M$1048576,0,ROUND(V$8*24,1)),データ_研究棟施設!$J$5:$J$1048576,OFFSET($G$9,ROW()-ROW($N$9),V$6-$D$4))&gt;=50,IF(SUMIFS(OFFSET(データ_研究棟施設!$M$5:$M$1048576,0,ROUND(V$8*24,1)),データ_研究棟施設!$J$5:$J$1048576,OFFSET($G$9,ROW()-ROW($N$9),V$6-$D$4))&gt;=100*$E103,"×","△"),IF(OR(V$8&lt;9/24,V$8&gt;=17/24,V$110="△"),"△","〇")))</f>
        <v>×</v>
      </c>
      <c r="W103" s="28" t="str">
        <f ca="1">IF(OR(W$9="×",W$110="×"),"×",IF(SUMIFS(OFFSET(データ_研究棟施設!$M$5:$M$1048576,0,ROUND(W$8*24,1)),データ_研究棟施設!$J$5:$J$1048576,OFFSET($G$9,ROW()-ROW($N$9),W$6-$D$4))&gt;=50,IF(SUMIFS(OFFSET(データ_研究棟施設!$M$5:$M$1048576,0,ROUND(W$8*24,1)),データ_研究棟施設!$J$5:$J$1048576,OFFSET($G$9,ROW()-ROW($N$9),W$6-$D$4))&gt;=100*$E103,"×","△"),IF(OR(W$8&lt;9/24,W$8&gt;=17/24,W$110="△"),"△","〇")))</f>
        <v>×</v>
      </c>
      <c r="X103" s="29" t="str">
        <f ca="1">IF(OR(X$9="×",X$110="×"),"×",IF(SUMIFS(OFFSET(データ_研究棟施設!$M$5:$M$1048576,0,ROUND(X$8*24,1)),データ_研究棟施設!$J$5:$J$1048576,OFFSET($G$9,ROW()-ROW($N$9),X$6-$D$4))&gt;=50,IF(SUMIFS(OFFSET(データ_研究棟施設!$M$5:$M$1048576,0,ROUND(X$8*24,1)),データ_研究棟施設!$J$5:$J$1048576,OFFSET($G$9,ROW()-ROW($N$9),X$6-$D$4))&gt;=100*$E103,"×","△"),IF(OR(X$8&lt;9/24,X$8&gt;=17/24,X$110="△"),"△","〇")))</f>
        <v>×</v>
      </c>
      <c r="Y103" s="29" t="str">
        <f ca="1">IF(OR(Y$9="×",Y$110="×"),"×",IF(SUMIFS(OFFSET(データ_研究棟施設!$M$5:$M$1048576,0,ROUND(Y$8*24,1)),データ_研究棟施設!$J$5:$J$1048576,OFFSET($G$9,ROW()-ROW($N$9),Y$6-$D$4))&gt;=50,IF(SUMIFS(OFFSET(データ_研究棟施設!$M$5:$M$1048576,0,ROUND(Y$8*24,1)),データ_研究棟施設!$J$5:$J$1048576,OFFSET($G$9,ROW()-ROW($N$9),Y$6-$D$4))&gt;=100*$E103,"×","△"),IF(OR(Y$8&lt;9/24,Y$8&gt;=17/24,Y$110="△"),"△","〇")))</f>
        <v>×</v>
      </c>
      <c r="Z103" s="30" t="str">
        <f ca="1">IF(OR(Z$9="×",Z$110="×"),"×",IF(SUMIFS(OFFSET(データ_研究棟施設!$M$5:$M$1048576,0,ROUND(Z$8*24,1)),データ_研究棟施設!$J$5:$J$1048576,OFFSET($G$9,ROW()-ROW($N$9),Z$6-$D$4))&gt;=50,IF(SUMIFS(OFFSET(データ_研究棟施設!$M$5:$M$1048576,0,ROUND(Z$8*24,1)),データ_研究棟施設!$J$5:$J$1048576,OFFSET($G$9,ROW()-ROW($N$9),Z$6-$D$4))&gt;=100*$E103,"×","△"),IF(OR(Z$8&lt;9/24,Z$8&gt;=17/24,Z$110="△"),"△","〇")))</f>
        <v>×</v>
      </c>
      <c r="AA103" s="29" t="str">
        <f ca="1">IF(OR(AA$9="×",AA$110="×"),"×",IF(SUMIFS(OFFSET(データ_研究棟施設!$M$5:$M$1048576,0,ROUND(AA$8*24,1)),データ_研究棟施設!$J$5:$J$1048576,OFFSET($G$9,ROW()-ROW($N$9),AA$6-$D$4))&gt;=50,IF(SUMIFS(OFFSET(データ_研究棟施設!$M$5:$M$1048576,0,ROUND(AA$8*24,1)),データ_研究棟施設!$J$5:$J$1048576,OFFSET($G$9,ROW()-ROW($N$9),AA$6-$D$4))&gt;=100*$E103,"×","△"),IF(OR(AA$8&lt;9/24,AA$8&gt;=17/24,AA$110="△"),"△","〇")))</f>
        <v>×</v>
      </c>
      <c r="AB103" s="29" t="str">
        <f ca="1">IF(OR(AB$9="×",AB$110="×"),"×",IF(SUMIFS(OFFSET(データ_研究棟施設!$M$5:$M$1048576,0,ROUND(AB$8*24,1)),データ_研究棟施設!$J$5:$J$1048576,OFFSET($G$9,ROW()-ROW($N$9),AB$6-$D$4))&gt;=50,IF(SUMIFS(OFFSET(データ_研究棟施設!$M$5:$M$1048576,0,ROUND(AB$8*24,1)),データ_研究棟施設!$J$5:$J$1048576,OFFSET($G$9,ROW()-ROW($N$9),AB$6-$D$4))&gt;=100*$E103,"×","△"),IF(OR(AB$8&lt;9/24,AB$8&gt;=17/24,AB$110="△"),"△","〇")))</f>
        <v>×</v>
      </c>
      <c r="AC103" s="29" t="str">
        <f ca="1">IF(OR(AC$9="×",AC$110="×"),"×",IF(SUMIFS(OFFSET(データ_研究棟施設!$M$5:$M$1048576,0,ROUND(AC$8*24,1)),データ_研究棟施設!$J$5:$J$1048576,OFFSET($G$9,ROW()-ROW($N$9),AC$6-$D$4))&gt;=50,IF(SUMIFS(OFFSET(データ_研究棟施設!$M$5:$M$1048576,0,ROUND(AC$8*24,1)),データ_研究棟施設!$J$5:$J$1048576,OFFSET($G$9,ROW()-ROW($N$9),AC$6-$D$4))&gt;=100*$E103,"×","△"),IF(OR(AC$8&lt;9/24,AC$8&gt;=17/24,AC$110="△"),"△","〇")))</f>
        <v>×</v>
      </c>
      <c r="AD103" s="29" t="str">
        <f ca="1">IF(OR(AD$9="×",AD$110="×"),"×",IF(SUMIFS(OFFSET(データ_研究棟施設!$M$5:$M$1048576,0,ROUND(AD$8*24,1)),データ_研究棟施設!$J$5:$J$1048576,OFFSET($G$9,ROW()-ROW($N$9),AD$6-$D$4))&gt;=50,IF(SUMIFS(OFFSET(データ_研究棟施設!$M$5:$M$1048576,0,ROUND(AD$8*24,1)),データ_研究棟施設!$J$5:$J$1048576,OFFSET($G$9,ROW()-ROW($N$9),AD$6-$D$4))&gt;=100*$E103,"×","△"),IF(OR(AD$8&lt;9/24,AD$8&gt;=17/24,AD$110="△"),"△","〇")))</f>
        <v>×</v>
      </c>
      <c r="AE103" s="28" t="str">
        <f ca="1">IF(OR(AE$9="×",AE$110="×"),"×",IF(SUMIFS(OFFSET(データ_研究棟施設!$M$5:$M$1048576,0,ROUND(AE$8*24,1)),データ_研究棟施設!$J$5:$J$1048576,OFFSET($G$9,ROW()-ROW($N$9),AE$6-$D$4))&gt;=50,IF(SUMIFS(OFFSET(データ_研究棟施設!$M$5:$M$1048576,0,ROUND(AE$8*24,1)),データ_研究棟施設!$J$5:$J$1048576,OFFSET($G$9,ROW()-ROW($N$9),AE$6-$D$4))&gt;=100*$E103,"×","△"),IF(OR(AE$8&lt;9/24,AE$8&gt;=17/24,AE$110="△"),"△","〇")))</f>
        <v>×</v>
      </c>
      <c r="AF103" s="29" t="str">
        <f ca="1">IF(OR(AF$9="×",AF$110="×"),"×",IF(SUMIFS(OFFSET(データ_研究棟施設!$M$5:$M$1048576,0,ROUND(AF$8*24,1)),データ_研究棟施設!$J$5:$J$1048576,OFFSET($G$9,ROW()-ROW($N$9),AF$6-$D$4))&gt;=50,IF(SUMIFS(OFFSET(データ_研究棟施設!$M$5:$M$1048576,0,ROUND(AF$8*24,1)),データ_研究棟施設!$J$5:$J$1048576,OFFSET($G$9,ROW()-ROW($N$9),AF$6-$D$4))&gt;=100*$E103,"×","△"),IF(OR(AF$8&lt;9/24,AF$8&gt;=17/24,AF$110="△"),"△","〇")))</f>
        <v>×</v>
      </c>
      <c r="AG103" s="29" t="str">
        <f ca="1">IF(OR(AG$9="×",AG$110="×"),"×",IF(SUMIFS(OFFSET(データ_研究棟施設!$M$5:$M$1048576,0,ROUND(AG$8*24,1)),データ_研究棟施設!$J$5:$J$1048576,OFFSET($G$9,ROW()-ROW($N$9),AG$6-$D$4))&gt;=50,IF(SUMIFS(OFFSET(データ_研究棟施設!$M$5:$M$1048576,0,ROUND(AG$8*24,1)),データ_研究棟施設!$J$5:$J$1048576,OFFSET($G$9,ROW()-ROW($N$9),AG$6-$D$4))&gt;=100*$E103,"×","△"),IF(OR(AG$8&lt;9/24,AG$8&gt;=17/24,AG$110="△"),"△","〇")))</f>
        <v>×</v>
      </c>
      <c r="AH103" s="30" t="str">
        <f ca="1">IF(OR(AH$9="×",AH$110="×"),"×",IF(SUMIFS(OFFSET(データ_研究棟施設!$M$5:$M$1048576,0,ROUND(AH$8*24,1)),データ_研究棟施設!$J$5:$J$1048576,OFFSET($G$9,ROW()-ROW($N$9),AH$6-$D$4))&gt;=50,IF(SUMIFS(OFFSET(データ_研究棟施設!$M$5:$M$1048576,0,ROUND(AH$8*24,1)),データ_研究棟施設!$J$5:$J$1048576,OFFSET($G$9,ROW()-ROW($N$9),AH$6-$D$4))&gt;=100*$E103,"×","△"),IF(OR(AH$8&lt;9/24,AH$8&gt;=17/24,AH$110="△"),"△","〇")))</f>
        <v>×</v>
      </c>
      <c r="AI103" s="29" t="str">
        <f ca="1">IF(OR(AI$9="×",AI$110="×"),"×",IF(SUMIFS(OFFSET(データ_研究棟施設!$M$5:$M$1048576,0,ROUND(AI$8*24,1)),データ_研究棟施設!$J$5:$J$1048576,OFFSET($G$9,ROW()-ROW($N$9),AI$6-$D$4))&gt;=50,IF(SUMIFS(OFFSET(データ_研究棟施設!$M$5:$M$1048576,0,ROUND(AI$8*24,1)),データ_研究棟施設!$J$5:$J$1048576,OFFSET($G$9,ROW()-ROW($N$9),AI$6-$D$4))&gt;=100*$E103,"×","△"),IF(OR(AI$8&lt;9/24,AI$8&gt;=17/24,AI$110="△"),"△","〇")))</f>
        <v>△</v>
      </c>
      <c r="AJ103" s="29" t="str">
        <f ca="1">IF(OR(AJ$9="×",AJ$110="×"),"×",IF(SUMIFS(OFFSET(データ_研究棟施設!$M$5:$M$1048576,0,ROUND(AJ$8*24,1)),データ_研究棟施設!$J$5:$J$1048576,OFFSET($G$9,ROW()-ROW($N$9),AJ$6-$D$4))&gt;=50,IF(SUMIFS(OFFSET(データ_研究棟施設!$M$5:$M$1048576,0,ROUND(AJ$8*24,1)),データ_研究棟施設!$J$5:$J$1048576,OFFSET($G$9,ROW()-ROW($N$9),AJ$6-$D$4))&gt;=100*$E103,"×","△"),IF(OR(AJ$8&lt;9/24,AJ$8&gt;=17/24,AJ$110="△"),"△","〇")))</f>
        <v>△</v>
      </c>
      <c r="AK103" s="37" t="str">
        <f ca="1">IF(OR(AK$9="×",AK$110="×"),"×",IF(SUMIFS(OFFSET(データ_研究棟施設!$M$5:$M$1048576,0,ROUND(AK$8*24,1)),データ_研究棟施設!$J$5:$J$1048576,OFFSET($G$9,ROW()-ROW($N$9),AK$6-$D$4))&gt;=50,IF(SUMIFS(OFFSET(データ_研究棟施設!$M$5:$M$1048576,0,ROUND(AK$8*24,1)),データ_研究棟施設!$J$5:$J$1048576,OFFSET($G$9,ROW()-ROW($N$9),AK$6-$D$4))&gt;=100*$E103,"×","△"),IF(OR(AK$8&lt;9/24,AK$8&gt;=17/24,AK$110="△"),"△","〇")))</f>
        <v>△</v>
      </c>
      <c r="AL103" s="36" t="str">
        <f ca="1">IF(OR(AL$9="×",AL$110="×"),"×",IF(SUMIFS(OFFSET(データ_研究棟施設!$M$5:$M$1048576,0,ROUND(AL$8*24,1)),データ_研究棟施設!$J$5:$J$1048576,OFFSET($G$9,ROW()-ROW($N$9),AL$6-$D$4))&gt;=50,IF(SUMIFS(OFFSET(データ_研究棟施設!$M$5:$M$1048576,0,ROUND(AL$8*24,1)),データ_研究棟施設!$J$5:$J$1048576,OFFSET($G$9,ROW()-ROW($N$9),AL$6-$D$4))&gt;=100*$E103,"×","△"),IF(OR(AL$8&lt;9/24,AL$8&gt;=17/24,AL$110="△"),"△","〇")))</f>
        <v>△</v>
      </c>
      <c r="AM103" s="29" t="str">
        <f ca="1">IF(OR(AM$9="×",AM$110="×"),"×",IF(SUMIFS(OFFSET(データ_研究棟施設!$M$5:$M$1048576,0,ROUND(AM$8*24,1)),データ_研究棟施設!$J$5:$J$1048576,OFFSET($G$9,ROW()-ROW($N$9),AM$6-$D$4))&gt;=50,IF(SUMIFS(OFFSET(データ_研究棟施設!$M$5:$M$1048576,0,ROUND(AM$8*24,1)),データ_研究棟施設!$J$5:$J$1048576,OFFSET($G$9,ROW()-ROW($N$9),AM$6-$D$4))&gt;=100*$E103,"×","△"),IF(OR(AM$8&lt;9/24,AM$8&gt;=17/24,AM$110="△"),"△","〇")))</f>
        <v>△</v>
      </c>
      <c r="AN103" s="29" t="str">
        <f ca="1">IF(OR(AN$9="×",AN$110="×"),"×",IF(SUMIFS(OFFSET(データ_研究棟施設!$M$5:$M$1048576,0,ROUND(AN$8*24,1)),データ_研究棟施設!$J$5:$J$1048576,OFFSET($G$9,ROW()-ROW($N$9),AN$6-$D$4))&gt;=50,IF(SUMIFS(OFFSET(データ_研究棟施設!$M$5:$M$1048576,0,ROUND(AN$8*24,1)),データ_研究棟施設!$J$5:$J$1048576,OFFSET($G$9,ROW()-ROW($N$9),AN$6-$D$4))&gt;=100*$E103,"×","△"),IF(OR(AN$8&lt;9/24,AN$8&gt;=17/24,AN$110="△"),"△","〇")))</f>
        <v>△</v>
      </c>
      <c r="AO103" s="29" t="str">
        <f ca="1">IF(OR(AO$9="×",AO$110="×"),"×",IF(SUMIFS(OFFSET(データ_研究棟施設!$M$5:$M$1048576,0,ROUND(AO$8*24,1)),データ_研究棟施設!$J$5:$J$1048576,OFFSET($G$9,ROW()-ROW($N$9),AO$6-$D$4))&gt;=50,IF(SUMIFS(OFFSET(データ_研究棟施設!$M$5:$M$1048576,0,ROUND(AO$8*24,1)),データ_研究棟施設!$J$5:$J$1048576,OFFSET($G$9,ROW()-ROW($N$9),AO$6-$D$4))&gt;=100*$E103,"×","△"),IF(OR(AO$8&lt;9/24,AO$8&gt;=17/24,AO$110="△"),"△","〇")))</f>
        <v>△</v>
      </c>
      <c r="AP103" s="29" t="str">
        <f ca="1">IF(OR(AP$9="×",AP$110="×"),"×",IF(SUMIFS(OFFSET(データ_研究棟施設!$M$5:$M$1048576,0,ROUND(AP$8*24,1)),データ_研究棟施設!$J$5:$J$1048576,OFFSET($G$9,ROW()-ROW($N$9),AP$6-$D$4))&gt;=50,IF(SUMIFS(OFFSET(データ_研究棟施設!$M$5:$M$1048576,0,ROUND(AP$8*24,1)),データ_研究棟施設!$J$5:$J$1048576,OFFSET($G$9,ROW()-ROW($N$9),AP$6-$D$4))&gt;=100*$E103,"×","△"),IF(OR(AP$8&lt;9/24,AP$8&gt;=17/24,AP$110="△"),"△","〇")))</f>
        <v>△</v>
      </c>
      <c r="AQ103" s="29" t="str">
        <f ca="1">IF(OR(AQ$9="×",AQ$110="×"),"×",IF(SUMIFS(OFFSET(データ_研究棟施設!$M$5:$M$1048576,0,ROUND(AQ$8*24,1)),データ_研究棟施設!$J$5:$J$1048576,OFFSET($G$9,ROW()-ROW($N$9),AQ$6-$D$4))&gt;=50,IF(SUMIFS(OFFSET(データ_研究棟施設!$M$5:$M$1048576,0,ROUND(AQ$8*24,1)),データ_研究棟施設!$J$5:$J$1048576,OFFSET($G$9,ROW()-ROW($N$9),AQ$6-$D$4))&gt;=100*$E103,"×","△"),IF(OR(AQ$8&lt;9/24,AQ$8&gt;=17/24,AQ$110="△"),"△","〇")))</f>
        <v>△</v>
      </c>
      <c r="AR103" s="29" t="str">
        <f ca="1">IF(OR(AR$9="×",AR$110="×"),"×",IF(SUMIFS(OFFSET(データ_研究棟施設!$M$5:$M$1048576,0,ROUND(AR$8*24,1)),データ_研究棟施設!$J$5:$J$1048576,OFFSET($G$9,ROW()-ROW($N$9),AR$6-$D$4))&gt;=50,IF(SUMIFS(OFFSET(データ_研究棟施設!$M$5:$M$1048576,0,ROUND(AR$8*24,1)),データ_研究棟施設!$J$5:$J$1048576,OFFSET($G$9,ROW()-ROW($N$9),AR$6-$D$4))&gt;=100*$E103,"×","△"),IF(OR(AR$8&lt;9/24,AR$8&gt;=17/24,AR$110="△"),"△","〇")))</f>
        <v>△</v>
      </c>
      <c r="AS103" s="29" t="str">
        <f ca="1">IF(OR(AS$9="×",AS$110="×"),"×",IF(SUMIFS(OFFSET(データ_研究棟施設!$M$5:$M$1048576,0,ROUND(AS$8*24,1)),データ_研究棟施設!$J$5:$J$1048576,OFFSET($G$9,ROW()-ROW($N$9),AS$6-$D$4))&gt;=50,IF(SUMIFS(OFFSET(データ_研究棟施設!$M$5:$M$1048576,0,ROUND(AS$8*24,1)),データ_研究棟施設!$J$5:$J$1048576,OFFSET($G$9,ROW()-ROW($N$9),AS$6-$D$4))&gt;=100*$E103,"×","△"),IF(OR(AS$8&lt;9/24,AS$8&gt;=17/24,AS$110="△"),"△","〇")))</f>
        <v>×</v>
      </c>
      <c r="AT103" s="29" t="str">
        <f ca="1">IF(OR(AT$9="×",AT$110="×"),"×",IF(SUMIFS(OFFSET(データ_研究棟施設!$M$5:$M$1048576,0,ROUND(AT$8*24,1)),データ_研究棟施設!$J$5:$J$1048576,OFFSET($G$9,ROW()-ROW($N$9),AT$6-$D$4))&gt;=50,IF(SUMIFS(OFFSET(データ_研究棟施設!$M$5:$M$1048576,0,ROUND(AT$8*24,1)),データ_研究棟施設!$J$5:$J$1048576,OFFSET($G$9,ROW()-ROW($N$9),AT$6-$D$4))&gt;=100*$E103,"×","△"),IF(OR(AT$8&lt;9/24,AT$8&gt;=17/24,AT$110="△"),"△","〇")))</f>
        <v>×</v>
      </c>
      <c r="AU103" s="28" t="str">
        <f ca="1">IF(OR(AU$9="×",AU$110="×"),"×",IF(SUMIFS(OFFSET(データ_研究棟施設!$M$5:$M$1048576,0,ROUND(AU$8*24,1)),データ_研究棟施設!$J$5:$J$1048576,OFFSET($G$9,ROW()-ROW($N$9),AU$6-$D$4))&gt;=50,IF(SUMIFS(OFFSET(データ_研究棟施設!$M$5:$M$1048576,0,ROUND(AU$8*24,1)),データ_研究棟施設!$J$5:$J$1048576,OFFSET($G$9,ROW()-ROW($N$9),AU$6-$D$4))&gt;=100*$E103,"×","△"),IF(OR(AU$8&lt;9/24,AU$8&gt;=17/24,AU$110="△"),"△","〇")))</f>
        <v>×</v>
      </c>
      <c r="AV103" s="29" t="str">
        <f ca="1">IF(OR(AV$9="×",AV$110="×"),"×",IF(SUMIFS(OFFSET(データ_研究棟施設!$M$5:$M$1048576,0,ROUND(AV$8*24,1)),データ_研究棟施設!$J$5:$J$1048576,OFFSET($G$9,ROW()-ROW($N$9),AV$6-$D$4))&gt;=50,IF(SUMIFS(OFFSET(データ_研究棟施設!$M$5:$M$1048576,0,ROUND(AV$8*24,1)),データ_研究棟施設!$J$5:$J$1048576,OFFSET($G$9,ROW()-ROW($N$9),AV$6-$D$4))&gt;=100*$E103,"×","△"),IF(OR(AV$8&lt;9/24,AV$8&gt;=17/24,AV$110="△"),"△","〇")))</f>
        <v>×</v>
      </c>
      <c r="AW103" s="29" t="str">
        <f ca="1">IF(OR(AW$9="×",AW$110="×"),"×",IF(SUMIFS(OFFSET(データ_研究棟施設!$M$5:$M$1048576,0,ROUND(AW$8*24,1)),データ_研究棟施設!$J$5:$J$1048576,OFFSET($G$9,ROW()-ROW($N$9),AW$6-$D$4))&gt;=50,IF(SUMIFS(OFFSET(データ_研究棟施設!$M$5:$M$1048576,0,ROUND(AW$8*24,1)),データ_研究棟施設!$J$5:$J$1048576,OFFSET($G$9,ROW()-ROW($N$9),AW$6-$D$4))&gt;=100*$E103,"×","△"),IF(OR(AW$8&lt;9/24,AW$8&gt;=17/24,AW$110="△"),"△","〇")))</f>
        <v>×</v>
      </c>
      <c r="AX103" s="30" t="str">
        <f ca="1">IF(OR(AX$9="×",AX$110="×"),"×",IF(SUMIFS(OFFSET(データ_研究棟施設!$M$5:$M$1048576,0,ROUND(AX$8*24,1)),データ_研究棟施設!$J$5:$J$1048576,OFFSET($G$9,ROW()-ROW($N$9),AX$6-$D$4))&gt;=50,IF(SUMIFS(OFFSET(データ_研究棟施設!$M$5:$M$1048576,0,ROUND(AX$8*24,1)),データ_研究棟施設!$J$5:$J$1048576,OFFSET($G$9,ROW()-ROW($N$9),AX$6-$D$4))&gt;=100*$E103,"×","△"),IF(OR(AX$8&lt;9/24,AX$8&gt;=17/24,AX$110="△"),"△","〇")))</f>
        <v>×</v>
      </c>
      <c r="AY103" s="29" t="str">
        <f ca="1">IF(OR(AY$9="×",AY$110="×"),"×",IF(SUMIFS(OFFSET(データ_研究棟施設!$M$5:$M$1048576,0,ROUND(AY$8*24,1)),データ_研究棟施設!$J$5:$J$1048576,OFFSET($G$9,ROW()-ROW($N$9),AY$6-$D$4))&gt;=50,IF(SUMIFS(OFFSET(データ_研究棟施設!$M$5:$M$1048576,0,ROUND(AY$8*24,1)),データ_研究棟施設!$J$5:$J$1048576,OFFSET($G$9,ROW()-ROW($N$9),AY$6-$D$4))&gt;=100*$E103,"×","△"),IF(OR(AY$8&lt;9/24,AY$8&gt;=17/24,AY$110="△"),"△","〇")))</f>
        <v>×</v>
      </c>
      <c r="AZ103" s="29" t="str">
        <f ca="1">IF(OR(AZ$9="×",AZ$110="×"),"×",IF(SUMIFS(OFFSET(データ_研究棟施設!$M$5:$M$1048576,0,ROUND(AZ$8*24,1)),データ_研究棟施設!$J$5:$J$1048576,OFFSET($G$9,ROW()-ROW($N$9),AZ$6-$D$4))&gt;=50,IF(SUMIFS(OFFSET(データ_研究棟施設!$M$5:$M$1048576,0,ROUND(AZ$8*24,1)),データ_研究棟施設!$J$5:$J$1048576,OFFSET($G$9,ROW()-ROW($N$9),AZ$6-$D$4))&gt;=100*$E103,"×","△"),IF(OR(AZ$8&lt;9/24,AZ$8&gt;=17/24,AZ$110="△"),"△","〇")))</f>
        <v>×</v>
      </c>
      <c r="BA103" s="29" t="str">
        <f ca="1">IF(OR(BA$9="×",BA$110="×"),"×",IF(SUMIFS(OFFSET(データ_研究棟施設!$M$5:$M$1048576,0,ROUND(BA$8*24,1)),データ_研究棟施設!$J$5:$J$1048576,OFFSET($G$9,ROW()-ROW($N$9),BA$6-$D$4))&gt;=50,IF(SUMIFS(OFFSET(データ_研究棟施設!$M$5:$M$1048576,0,ROUND(BA$8*24,1)),データ_研究棟施設!$J$5:$J$1048576,OFFSET($G$9,ROW()-ROW($N$9),BA$6-$D$4))&gt;=100*$E103,"×","△"),IF(OR(BA$8&lt;9/24,BA$8&gt;=17/24,BA$110="△"),"△","〇")))</f>
        <v>×</v>
      </c>
      <c r="BB103" s="29" t="str">
        <f ca="1">IF(OR(BB$9="×",BB$110="×"),"×",IF(SUMIFS(OFFSET(データ_研究棟施設!$M$5:$M$1048576,0,ROUND(BB$8*24,1)),データ_研究棟施設!$J$5:$J$1048576,OFFSET($G$9,ROW()-ROW($N$9),BB$6-$D$4))&gt;=50,IF(SUMIFS(OFFSET(データ_研究棟施設!$M$5:$M$1048576,0,ROUND(BB$8*24,1)),データ_研究棟施設!$J$5:$J$1048576,OFFSET($G$9,ROW()-ROW($N$9),BB$6-$D$4))&gt;=100*$E103,"×","△"),IF(OR(BB$8&lt;9/24,BB$8&gt;=17/24,BB$110="△"),"△","〇")))</f>
        <v>×</v>
      </c>
      <c r="BC103" s="28" t="str">
        <f ca="1">IF(OR(BC$9="×",BC$110="×"),"×",IF(SUMIFS(OFFSET(データ_研究棟施設!$M$5:$M$1048576,0,ROUND(BC$8*24,1)),データ_研究棟施設!$J$5:$J$1048576,OFFSET($G$9,ROW()-ROW($N$9),BC$6-$D$4))&gt;=50,IF(SUMIFS(OFFSET(データ_研究棟施設!$M$5:$M$1048576,0,ROUND(BC$8*24,1)),データ_研究棟施設!$J$5:$J$1048576,OFFSET($G$9,ROW()-ROW($N$9),BC$6-$D$4))&gt;=100*$E103,"×","△"),IF(OR(BC$8&lt;9/24,BC$8&gt;=17/24,BC$110="△"),"△","〇")))</f>
        <v>×</v>
      </c>
      <c r="BD103" s="29" t="str">
        <f ca="1">IF(OR(BD$9="×",BD$110="×"),"×",IF(SUMIFS(OFFSET(データ_研究棟施設!$M$5:$M$1048576,0,ROUND(BD$8*24,1)),データ_研究棟施設!$J$5:$J$1048576,OFFSET($G$9,ROW()-ROW($N$9),BD$6-$D$4))&gt;=50,IF(SUMIFS(OFFSET(データ_研究棟施設!$M$5:$M$1048576,0,ROUND(BD$8*24,1)),データ_研究棟施設!$J$5:$J$1048576,OFFSET($G$9,ROW()-ROW($N$9),BD$6-$D$4))&gt;=100*$E103,"×","△"),IF(OR(BD$8&lt;9/24,BD$8&gt;=17/24,BD$110="△"),"△","〇")))</f>
        <v>×</v>
      </c>
      <c r="BE103" s="29" t="str">
        <f ca="1">IF(OR(BE$9="×",BE$110="×"),"×",IF(SUMIFS(OFFSET(データ_研究棟施設!$M$5:$M$1048576,0,ROUND(BE$8*24,1)),データ_研究棟施設!$J$5:$J$1048576,OFFSET($G$9,ROW()-ROW($N$9),BE$6-$D$4))&gt;=50,IF(SUMIFS(OFFSET(データ_研究棟施設!$M$5:$M$1048576,0,ROUND(BE$8*24,1)),データ_研究棟施設!$J$5:$J$1048576,OFFSET($G$9,ROW()-ROW($N$9),BE$6-$D$4))&gt;=100*$E103,"×","△"),IF(OR(BE$8&lt;9/24,BE$8&gt;=17/24,BE$110="△"),"△","〇")))</f>
        <v>×</v>
      </c>
      <c r="BF103" s="30" t="str">
        <f ca="1">IF(OR(BF$9="×",BF$110="×"),"×",IF(SUMIFS(OFFSET(データ_研究棟施設!$M$5:$M$1048576,0,ROUND(BF$8*24,1)),データ_研究棟施設!$J$5:$J$1048576,OFFSET($G$9,ROW()-ROW($N$9),BF$6-$D$4))&gt;=50,IF(SUMIFS(OFFSET(データ_研究棟施設!$M$5:$M$1048576,0,ROUND(BF$8*24,1)),データ_研究棟施設!$J$5:$J$1048576,OFFSET($G$9,ROW()-ROW($N$9),BF$6-$D$4))&gt;=100*$E103,"×","△"),IF(OR(BF$8&lt;9/24,BF$8&gt;=17/24,BF$110="△"),"△","〇")))</f>
        <v>×</v>
      </c>
      <c r="BG103" s="29" t="str">
        <f ca="1">IF(OR(BG$9="×",BG$110="×"),"×",IF(SUMIFS(OFFSET(データ_研究棟施設!$M$5:$M$1048576,0,ROUND(BG$8*24,1)),データ_研究棟施設!$J$5:$J$1048576,OFFSET($G$9,ROW()-ROW($N$9),BG$6-$D$4))&gt;=50,IF(SUMIFS(OFFSET(データ_研究棟施設!$M$5:$M$1048576,0,ROUND(BG$8*24,1)),データ_研究棟施設!$J$5:$J$1048576,OFFSET($G$9,ROW()-ROW($N$9),BG$6-$D$4))&gt;=100*$E103,"×","△"),IF(OR(BG$8&lt;9/24,BG$8&gt;=17/24,BG$110="△"),"△","〇")))</f>
        <v>△</v>
      </c>
      <c r="BH103" s="29" t="str">
        <f ca="1">IF(OR(BH$9="×",BH$110="×"),"×",IF(SUMIFS(OFFSET(データ_研究棟施設!$M$5:$M$1048576,0,ROUND(BH$8*24,1)),データ_研究棟施設!$J$5:$J$1048576,OFFSET($G$9,ROW()-ROW($N$9),BH$6-$D$4))&gt;=50,IF(SUMIFS(OFFSET(データ_研究棟施設!$M$5:$M$1048576,0,ROUND(BH$8*24,1)),データ_研究棟施設!$J$5:$J$1048576,OFFSET($G$9,ROW()-ROW($N$9),BH$6-$D$4))&gt;=100*$E103,"×","△"),IF(OR(BH$8&lt;9/24,BH$8&gt;=17/24,BH$110="△"),"△","〇")))</f>
        <v>△</v>
      </c>
      <c r="BI103" s="37" t="str">
        <f ca="1">IF(OR(BI$9="×",BI$110="×"),"×",IF(SUMIFS(OFFSET(データ_研究棟施設!$M$5:$M$1048576,0,ROUND(BI$8*24,1)),データ_研究棟施設!$J$5:$J$1048576,OFFSET($G$9,ROW()-ROW($N$9),BI$6-$D$4))&gt;=50,IF(SUMIFS(OFFSET(データ_研究棟施設!$M$5:$M$1048576,0,ROUND(BI$8*24,1)),データ_研究棟施設!$J$5:$J$1048576,OFFSET($G$9,ROW()-ROW($N$9),BI$6-$D$4))&gt;=100*$E103,"×","△"),IF(OR(BI$8&lt;9/24,BI$8&gt;=17/24,BI$110="△"),"△","〇")))</f>
        <v>△</v>
      </c>
      <c r="BJ103" s="36" t="str">
        <f ca="1">IF(OR(BJ$9="×",BJ$110="×"),"×",IF(SUMIFS(OFFSET(データ_研究棟施設!$M$5:$M$1048576,0,ROUND(BJ$8*24,1)),データ_研究棟施設!$J$5:$J$1048576,OFFSET($G$9,ROW()-ROW($N$9),BJ$6-$D$4))&gt;=50,IF(SUMIFS(OFFSET(データ_研究棟施設!$M$5:$M$1048576,0,ROUND(BJ$8*24,1)),データ_研究棟施設!$J$5:$J$1048576,OFFSET($G$9,ROW()-ROW($N$9),BJ$6-$D$4))&gt;=100*$E103,"×","△"),IF(OR(BJ$8&lt;9/24,BJ$8&gt;=17/24,BJ$110="△"),"△","〇")))</f>
        <v>△</v>
      </c>
      <c r="BK103" s="29" t="str">
        <f ca="1">IF(OR(BK$9="×",BK$110="×"),"×",IF(SUMIFS(OFFSET(データ_研究棟施設!$M$5:$M$1048576,0,ROUND(BK$8*24,1)),データ_研究棟施設!$J$5:$J$1048576,OFFSET($G$9,ROW()-ROW($N$9),BK$6-$D$4))&gt;=50,IF(SUMIFS(OFFSET(データ_研究棟施設!$M$5:$M$1048576,0,ROUND(BK$8*24,1)),データ_研究棟施設!$J$5:$J$1048576,OFFSET($G$9,ROW()-ROW($N$9),BK$6-$D$4))&gt;=100*$E103,"×","△"),IF(OR(BK$8&lt;9/24,BK$8&gt;=17/24,BK$110="△"),"△","〇")))</f>
        <v>△</v>
      </c>
      <c r="BL103" s="29" t="str">
        <f ca="1">IF(OR(BL$9="×",BL$110="×"),"×",IF(SUMIFS(OFFSET(データ_研究棟施設!$M$5:$M$1048576,0,ROUND(BL$8*24,1)),データ_研究棟施設!$J$5:$J$1048576,OFFSET($G$9,ROW()-ROW($N$9),BL$6-$D$4))&gt;=50,IF(SUMIFS(OFFSET(データ_研究棟施設!$M$5:$M$1048576,0,ROUND(BL$8*24,1)),データ_研究棟施設!$J$5:$J$1048576,OFFSET($G$9,ROW()-ROW($N$9),BL$6-$D$4))&gt;=100*$E103,"×","△"),IF(OR(BL$8&lt;9/24,BL$8&gt;=17/24,BL$110="△"),"△","〇")))</f>
        <v>△</v>
      </c>
      <c r="BM103" s="29" t="str">
        <f ca="1">IF(OR(BM$9="×",BM$110="×"),"×",IF(SUMIFS(OFFSET(データ_研究棟施設!$M$5:$M$1048576,0,ROUND(BM$8*24,1)),データ_研究棟施設!$J$5:$J$1048576,OFFSET($G$9,ROW()-ROW($N$9),BM$6-$D$4))&gt;=50,IF(SUMIFS(OFFSET(データ_研究棟施設!$M$5:$M$1048576,0,ROUND(BM$8*24,1)),データ_研究棟施設!$J$5:$J$1048576,OFFSET($G$9,ROW()-ROW($N$9),BM$6-$D$4))&gt;=100*$E103,"×","△"),IF(OR(BM$8&lt;9/24,BM$8&gt;=17/24,BM$110="△"),"△","〇")))</f>
        <v>△</v>
      </c>
      <c r="BN103" s="29" t="str">
        <f ca="1">IF(OR(BN$9="×",BN$110="×"),"×",IF(SUMIFS(OFFSET(データ_研究棟施設!$M$5:$M$1048576,0,ROUND(BN$8*24,1)),データ_研究棟施設!$J$5:$J$1048576,OFFSET($G$9,ROW()-ROW($N$9),BN$6-$D$4))&gt;=50,IF(SUMIFS(OFFSET(データ_研究棟施設!$M$5:$M$1048576,0,ROUND(BN$8*24,1)),データ_研究棟施設!$J$5:$J$1048576,OFFSET($G$9,ROW()-ROW($N$9),BN$6-$D$4))&gt;=100*$E103,"×","△"),IF(OR(BN$8&lt;9/24,BN$8&gt;=17/24,BN$110="△"),"△","〇")))</f>
        <v>△</v>
      </c>
      <c r="BO103" s="29" t="str">
        <f ca="1">IF(OR(BO$9="×",BO$110="×"),"×",IF(SUMIFS(OFFSET(データ_研究棟施設!$M$5:$M$1048576,0,ROUND(BO$8*24,1)),データ_研究棟施設!$J$5:$J$1048576,OFFSET($G$9,ROW()-ROW($N$9),BO$6-$D$4))&gt;=50,IF(SUMIFS(OFFSET(データ_研究棟施設!$M$5:$M$1048576,0,ROUND(BO$8*24,1)),データ_研究棟施設!$J$5:$J$1048576,OFFSET($G$9,ROW()-ROW($N$9),BO$6-$D$4))&gt;=100*$E103,"×","△"),IF(OR(BO$8&lt;9/24,BO$8&gt;=17/24,BO$110="△"),"△","〇")))</f>
        <v>△</v>
      </c>
      <c r="BP103" s="29" t="str">
        <f ca="1">IF(OR(BP$9="×",BP$110="×"),"×",IF(SUMIFS(OFFSET(データ_研究棟施設!$M$5:$M$1048576,0,ROUND(BP$8*24,1)),データ_研究棟施設!$J$5:$J$1048576,OFFSET($G$9,ROW()-ROW($N$9),BP$6-$D$4))&gt;=50,IF(SUMIFS(OFFSET(データ_研究棟施設!$M$5:$M$1048576,0,ROUND(BP$8*24,1)),データ_研究棟施設!$J$5:$J$1048576,OFFSET($G$9,ROW()-ROW($N$9),BP$6-$D$4))&gt;=100*$E103,"×","△"),IF(OR(BP$8&lt;9/24,BP$8&gt;=17/24,BP$110="△"),"△","〇")))</f>
        <v>△</v>
      </c>
      <c r="BQ103" s="29" t="str">
        <f ca="1">IF(OR(BQ$9="×",BQ$110="×"),"×",IF(SUMIFS(OFFSET(データ_研究棟施設!$M$5:$M$1048576,0,ROUND(BQ$8*24,1)),データ_研究棟施設!$J$5:$J$1048576,OFFSET($G$9,ROW()-ROW($N$9),BQ$6-$D$4))&gt;=50,IF(SUMIFS(OFFSET(データ_研究棟施設!$M$5:$M$1048576,0,ROUND(BQ$8*24,1)),データ_研究棟施設!$J$5:$J$1048576,OFFSET($G$9,ROW()-ROW($N$9),BQ$6-$D$4))&gt;=100*$E103,"×","△"),IF(OR(BQ$8&lt;9/24,BQ$8&gt;=17/24,BQ$110="△"),"△","〇")))</f>
        <v>×</v>
      </c>
      <c r="BR103" s="29" t="str">
        <f ca="1">IF(OR(BR$9="×",BR$110="×"),"×",IF(SUMIFS(OFFSET(データ_研究棟施設!$M$5:$M$1048576,0,ROUND(BR$8*24,1)),データ_研究棟施設!$J$5:$J$1048576,OFFSET($G$9,ROW()-ROW($N$9),BR$6-$D$4))&gt;=50,IF(SUMIFS(OFFSET(データ_研究棟施設!$M$5:$M$1048576,0,ROUND(BR$8*24,1)),データ_研究棟施設!$J$5:$J$1048576,OFFSET($G$9,ROW()-ROW($N$9),BR$6-$D$4))&gt;=100*$E103,"×","△"),IF(OR(BR$8&lt;9/24,BR$8&gt;=17/24,BR$110="△"),"△","〇")))</f>
        <v>×</v>
      </c>
      <c r="BS103" s="28" t="str">
        <f ca="1">IF(OR(BS$9="×",BS$110="×"),"×",IF(SUMIFS(OFFSET(データ_研究棟施設!$M$5:$M$1048576,0,ROUND(BS$8*24,1)),データ_研究棟施設!$J$5:$J$1048576,OFFSET($G$9,ROW()-ROW($N$9),BS$6-$D$4))&gt;=50,IF(SUMIFS(OFFSET(データ_研究棟施設!$M$5:$M$1048576,0,ROUND(BS$8*24,1)),データ_研究棟施設!$J$5:$J$1048576,OFFSET($G$9,ROW()-ROW($N$9),BS$6-$D$4))&gt;=100*$E103,"×","△"),IF(OR(BS$8&lt;9/24,BS$8&gt;=17/24,BS$110="△"),"△","〇")))</f>
        <v>×</v>
      </c>
      <c r="BT103" s="29" t="str">
        <f ca="1">IF(OR(BT$9="×",BT$110="×"),"×",IF(SUMIFS(OFFSET(データ_研究棟施設!$M$5:$M$1048576,0,ROUND(BT$8*24,1)),データ_研究棟施設!$J$5:$J$1048576,OFFSET($G$9,ROW()-ROW($N$9),BT$6-$D$4))&gt;=50,IF(SUMIFS(OFFSET(データ_研究棟施設!$M$5:$M$1048576,0,ROUND(BT$8*24,1)),データ_研究棟施設!$J$5:$J$1048576,OFFSET($G$9,ROW()-ROW($N$9),BT$6-$D$4))&gt;=100*$E103,"×","△"),IF(OR(BT$8&lt;9/24,BT$8&gt;=17/24,BT$110="△"),"△","〇")))</f>
        <v>×</v>
      </c>
      <c r="BU103" s="29" t="str">
        <f ca="1">IF(OR(BU$9="×",BU$110="×"),"×",IF(SUMIFS(OFFSET(データ_研究棟施設!$M$5:$M$1048576,0,ROUND(BU$8*24,1)),データ_研究棟施設!$J$5:$J$1048576,OFFSET($G$9,ROW()-ROW($N$9),BU$6-$D$4))&gt;=50,IF(SUMIFS(OFFSET(データ_研究棟施設!$M$5:$M$1048576,0,ROUND(BU$8*24,1)),データ_研究棟施設!$J$5:$J$1048576,OFFSET($G$9,ROW()-ROW($N$9),BU$6-$D$4))&gt;=100*$E103,"×","△"),IF(OR(BU$8&lt;9/24,BU$8&gt;=17/24,BU$110="△"),"△","〇")))</f>
        <v>×</v>
      </c>
      <c r="BV103" s="30" t="str">
        <f ca="1">IF(OR(BV$9="×",BV$110="×"),"×",IF(SUMIFS(OFFSET(データ_研究棟施設!$M$5:$M$1048576,0,ROUND(BV$8*24,1)),データ_研究棟施設!$J$5:$J$1048576,OFFSET($G$9,ROW()-ROW($N$9),BV$6-$D$4))&gt;=50,IF(SUMIFS(OFFSET(データ_研究棟施設!$M$5:$M$1048576,0,ROUND(BV$8*24,1)),データ_研究棟施設!$J$5:$J$1048576,OFFSET($G$9,ROW()-ROW($N$9),BV$6-$D$4))&gt;=100*$E103,"×","△"),IF(OR(BV$8&lt;9/24,BV$8&gt;=17/24,BV$110="△"),"△","〇")))</f>
        <v>×</v>
      </c>
      <c r="BW103" s="29" t="str">
        <f ca="1">IF(OR(BW$9="×",BW$110="×"),"×",IF(SUMIFS(OFFSET(データ_研究棟施設!$M$5:$M$1048576,0,ROUND(BW$8*24,1)),データ_研究棟施設!$J$5:$J$1048576,OFFSET($G$9,ROW()-ROW($N$9),BW$6-$D$4))&gt;=50,IF(SUMIFS(OFFSET(データ_研究棟施設!$M$5:$M$1048576,0,ROUND(BW$8*24,1)),データ_研究棟施設!$J$5:$J$1048576,OFFSET($G$9,ROW()-ROW($N$9),BW$6-$D$4))&gt;=100*$E103,"×","△"),IF(OR(BW$8&lt;9/24,BW$8&gt;=17/24,BW$110="△"),"△","〇")))</f>
        <v>×</v>
      </c>
      <c r="BX103" s="29" t="str">
        <f ca="1">IF(OR(BX$9="×",BX$110="×"),"×",IF(SUMIFS(OFFSET(データ_研究棟施設!$M$5:$M$1048576,0,ROUND(BX$8*24,1)),データ_研究棟施設!$J$5:$J$1048576,OFFSET($G$9,ROW()-ROW($N$9),BX$6-$D$4))&gt;=50,IF(SUMIFS(OFFSET(データ_研究棟施設!$M$5:$M$1048576,0,ROUND(BX$8*24,1)),データ_研究棟施設!$J$5:$J$1048576,OFFSET($G$9,ROW()-ROW($N$9),BX$6-$D$4))&gt;=100*$E103,"×","△"),IF(OR(BX$8&lt;9/24,BX$8&gt;=17/24,BX$110="△"),"△","〇")))</f>
        <v>×</v>
      </c>
      <c r="BY103" s="29" t="str">
        <f ca="1">IF(OR(BY$9="×",BY$110="×"),"×",IF(SUMIFS(OFFSET(データ_研究棟施設!$M$5:$M$1048576,0,ROUND(BY$8*24,1)),データ_研究棟施設!$J$5:$J$1048576,OFFSET($G$9,ROW()-ROW($N$9),BY$6-$D$4))&gt;=50,IF(SUMIFS(OFFSET(データ_研究棟施設!$M$5:$M$1048576,0,ROUND(BY$8*24,1)),データ_研究棟施設!$J$5:$J$1048576,OFFSET($G$9,ROW()-ROW($N$9),BY$6-$D$4))&gt;=100*$E103,"×","△"),IF(OR(BY$8&lt;9/24,BY$8&gt;=17/24,BY$110="△"),"△","〇")))</f>
        <v>×</v>
      </c>
      <c r="BZ103" s="29" t="str">
        <f ca="1">IF(OR(BZ$9="×",BZ$110="×"),"×",IF(SUMIFS(OFFSET(データ_研究棟施設!$M$5:$M$1048576,0,ROUND(BZ$8*24,1)),データ_研究棟施設!$J$5:$J$1048576,OFFSET($G$9,ROW()-ROW($N$9),BZ$6-$D$4))&gt;=50,IF(SUMIFS(OFFSET(データ_研究棟施設!$M$5:$M$1048576,0,ROUND(BZ$8*24,1)),データ_研究棟施設!$J$5:$J$1048576,OFFSET($G$9,ROW()-ROW($N$9),BZ$6-$D$4))&gt;=100*$E103,"×","△"),IF(OR(BZ$8&lt;9/24,BZ$8&gt;=17/24,BZ$110="△"),"△","〇")))</f>
        <v>×</v>
      </c>
      <c r="CA103" s="28" t="str">
        <f ca="1">IF(OR(CA$9="×",CA$110="×"),"×",IF(SUMIFS(OFFSET(データ_研究棟施設!$M$5:$M$1048576,0,ROUND(CA$8*24,1)),データ_研究棟施設!$J$5:$J$1048576,OFFSET($G$9,ROW()-ROW($N$9),CA$6-$D$4))&gt;=50,IF(SUMIFS(OFFSET(データ_研究棟施設!$M$5:$M$1048576,0,ROUND(CA$8*24,1)),データ_研究棟施設!$J$5:$J$1048576,OFFSET($G$9,ROW()-ROW($N$9),CA$6-$D$4))&gt;=100*$E103,"×","△"),IF(OR(CA$8&lt;9/24,CA$8&gt;=17/24,CA$110="△"),"△","〇")))</f>
        <v>×</v>
      </c>
      <c r="CB103" s="29" t="str">
        <f ca="1">IF(OR(CB$9="×",CB$110="×"),"×",IF(SUMIFS(OFFSET(データ_研究棟施設!$M$5:$M$1048576,0,ROUND(CB$8*24,1)),データ_研究棟施設!$J$5:$J$1048576,OFFSET($G$9,ROW()-ROW($N$9),CB$6-$D$4))&gt;=50,IF(SUMIFS(OFFSET(データ_研究棟施設!$M$5:$M$1048576,0,ROUND(CB$8*24,1)),データ_研究棟施設!$J$5:$J$1048576,OFFSET($G$9,ROW()-ROW($N$9),CB$6-$D$4))&gt;=100*$E103,"×","△"),IF(OR(CB$8&lt;9/24,CB$8&gt;=17/24,CB$110="△"),"△","〇")))</f>
        <v>×</v>
      </c>
      <c r="CC103" s="29" t="str">
        <f ca="1">IF(OR(CC$9="×",CC$110="×"),"×",IF(SUMIFS(OFFSET(データ_研究棟施設!$M$5:$M$1048576,0,ROUND(CC$8*24,1)),データ_研究棟施設!$J$5:$J$1048576,OFFSET($G$9,ROW()-ROW($N$9),CC$6-$D$4))&gt;=50,IF(SUMIFS(OFFSET(データ_研究棟施設!$M$5:$M$1048576,0,ROUND(CC$8*24,1)),データ_研究棟施設!$J$5:$J$1048576,OFFSET($G$9,ROW()-ROW($N$9),CC$6-$D$4))&gt;=100*$E103,"×","△"),IF(OR(CC$8&lt;9/24,CC$8&gt;=17/24,CC$110="△"),"△","〇")))</f>
        <v>×</v>
      </c>
      <c r="CD103" s="30" t="str">
        <f ca="1">IF(OR(CD$9="×",CD$110="×"),"×",IF(SUMIFS(OFFSET(データ_研究棟施設!$M$5:$M$1048576,0,ROUND(CD$8*24,1)),データ_研究棟施設!$J$5:$J$1048576,OFFSET($G$9,ROW()-ROW($N$9),CD$6-$D$4))&gt;=50,IF(SUMIFS(OFFSET(データ_研究棟施設!$M$5:$M$1048576,0,ROUND(CD$8*24,1)),データ_研究棟施設!$J$5:$J$1048576,OFFSET($G$9,ROW()-ROW($N$9),CD$6-$D$4))&gt;=100*$E103,"×","△"),IF(OR(CD$8&lt;9/24,CD$8&gt;=17/24,CD$110="△"),"△","〇")))</f>
        <v>×</v>
      </c>
      <c r="CE103" s="29" t="str">
        <f ca="1">IF(OR(CE$9="×",CE$110="×"),"×",IF(SUMIFS(OFFSET(データ_研究棟施設!$M$5:$M$1048576,0,ROUND(CE$8*24,1)),データ_研究棟施設!$J$5:$J$1048576,OFFSET($G$9,ROW()-ROW($N$9),CE$6-$D$4))&gt;=50,IF(SUMIFS(OFFSET(データ_研究棟施設!$M$5:$M$1048576,0,ROUND(CE$8*24,1)),データ_研究棟施設!$J$5:$J$1048576,OFFSET($G$9,ROW()-ROW($N$9),CE$6-$D$4))&gt;=100*$E103,"×","△"),IF(OR(CE$8&lt;9/24,CE$8&gt;=17/24,CE$110="△"),"△","〇")))</f>
        <v>△</v>
      </c>
      <c r="CF103" s="29" t="str">
        <f ca="1">IF(OR(CF$9="×",CF$110="×"),"×",IF(SUMIFS(OFFSET(データ_研究棟施設!$M$5:$M$1048576,0,ROUND(CF$8*24,1)),データ_研究棟施設!$J$5:$J$1048576,OFFSET($G$9,ROW()-ROW($N$9),CF$6-$D$4))&gt;=50,IF(SUMIFS(OFFSET(データ_研究棟施設!$M$5:$M$1048576,0,ROUND(CF$8*24,1)),データ_研究棟施設!$J$5:$J$1048576,OFFSET($G$9,ROW()-ROW($N$9),CF$6-$D$4))&gt;=100*$E103,"×","△"),IF(OR(CF$8&lt;9/24,CF$8&gt;=17/24,CF$110="△"),"△","〇")))</f>
        <v>△</v>
      </c>
      <c r="CG103" s="37" t="str">
        <f ca="1">IF(OR(CG$9="×",CG$110="×"),"×",IF(SUMIFS(OFFSET(データ_研究棟施設!$M$5:$M$1048576,0,ROUND(CG$8*24,1)),データ_研究棟施設!$J$5:$J$1048576,OFFSET($G$9,ROW()-ROW($N$9),CG$6-$D$4))&gt;=50,IF(SUMIFS(OFFSET(データ_研究棟施設!$M$5:$M$1048576,0,ROUND(CG$8*24,1)),データ_研究棟施設!$J$5:$J$1048576,OFFSET($G$9,ROW()-ROW($N$9),CG$6-$D$4))&gt;=100*$E103,"×","△"),IF(OR(CG$8&lt;9/24,CG$8&gt;=17/24,CG$110="△"),"△","〇")))</f>
        <v>△</v>
      </c>
      <c r="CH103" s="36" t="str">
        <f ca="1">IF(OR(CH$9="×",CH$110="×"),"×",IF(SUMIFS(OFFSET(データ_研究棟施設!$M$5:$M$1048576,0,ROUND(CH$8*24,1)),データ_研究棟施設!$J$5:$J$1048576,OFFSET($G$9,ROW()-ROW($N$9),CH$6-$D$4))&gt;=50,IF(SUMIFS(OFFSET(データ_研究棟施設!$M$5:$M$1048576,0,ROUND(CH$8*24,1)),データ_研究棟施設!$J$5:$J$1048576,OFFSET($G$9,ROW()-ROW($N$9),CH$6-$D$4))&gt;=100*$E103,"×","△"),IF(OR(CH$8&lt;9/24,CH$8&gt;=17/24,CH$110="△"),"△","〇")))</f>
        <v>△</v>
      </c>
      <c r="CI103" s="29" t="str">
        <f ca="1">IF(OR(CI$9="×",CI$110="×"),"×",IF(SUMIFS(OFFSET(データ_研究棟施設!$M$5:$M$1048576,0,ROUND(CI$8*24,1)),データ_研究棟施設!$J$5:$J$1048576,OFFSET($G$9,ROW()-ROW($N$9),CI$6-$D$4))&gt;=50,IF(SUMIFS(OFFSET(データ_研究棟施設!$M$5:$M$1048576,0,ROUND(CI$8*24,1)),データ_研究棟施設!$J$5:$J$1048576,OFFSET($G$9,ROW()-ROW($N$9),CI$6-$D$4))&gt;=100*$E103,"×","△"),IF(OR(CI$8&lt;9/24,CI$8&gt;=17/24,CI$110="△"),"△","〇")))</f>
        <v>△</v>
      </c>
      <c r="CJ103" s="29" t="str">
        <f ca="1">IF(OR(CJ$9="×",CJ$110="×"),"×",IF(SUMIFS(OFFSET(データ_研究棟施設!$M$5:$M$1048576,0,ROUND(CJ$8*24,1)),データ_研究棟施設!$J$5:$J$1048576,OFFSET($G$9,ROW()-ROW($N$9),CJ$6-$D$4))&gt;=50,IF(SUMIFS(OFFSET(データ_研究棟施設!$M$5:$M$1048576,0,ROUND(CJ$8*24,1)),データ_研究棟施設!$J$5:$J$1048576,OFFSET($G$9,ROW()-ROW($N$9),CJ$6-$D$4))&gt;=100*$E103,"×","△"),IF(OR(CJ$8&lt;9/24,CJ$8&gt;=17/24,CJ$110="△"),"△","〇")))</f>
        <v>△</v>
      </c>
      <c r="CK103" s="29" t="str">
        <f ca="1">IF(OR(CK$9="×",CK$110="×"),"×",IF(SUMIFS(OFFSET(データ_研究棟施設!$M$5:$M$1048576,0,ROUND(CK$8*24,1)),データ_研究棟施設!$J$5:$J$1048576,OFFSET($G$9,ROW()-ROW($N$9),CK$6-$D$4))&gt;=50,IF(SUMIFS(OFFSET(データ_研究棟施設!$M$5:$M$1048576,0,ROUND(CK$8*24,1)),データ_研究棟施設!$J$5:$J$1048576,OFFSET($G$9,ROW()-ROW($N$9),CK$6-$D$4))&gt;=100*$E103,"×","△"),IF(OR(CK$8&lt;9/24,CK$8&gt;=17/24,CK$110="△"),"△","〇")))</f>
        <v>△</v>
      </c>
      <c r="CL103" s="29" t="str">
        <f ca="1">IF(OR(CL$9="×",CL$110="×"),"×",IF(SUMIFS(OFFSET(データ_研究棟施設!$M$5:$M$1048576,0,ROUND(CL$8*24,1)),データ_研究棟施設!$J$5:$J$1048576,OFFSET($G$9,ROW()-ROW($N$9),CL$6-$D$4))&gt;=50,IF(SUMIFS(OFFSET(データ_研究棟施設!$M$5:$M$1048576,0,ROUND(CL$8*24,1)),データ_研究棟施設!$J$5:$J$1048576,OFFSET($G$9,ROW()-ROW($N$9),CL$6-$D$4))&gt;=100*$E103,"×","△"),IF(OR(CL$8&lt;9/24,CL$8&gt;=17/24,CL$110="△"),"△","〇")))</f>
        <v>△</v>
      </c>
      <c r="CM103" s="29" t="str">
        <f ca="1">IF(OR(CM$9="×",CM$110="×"),"×",IF(SUMIFS(OFFSET(データ_研究棟施設!$M$5:$M$1048576,0,ROUND(CM$8*24,1)),データ_研究棟施設!$J$5:$J$1048576,OFFSET($G$9,ROW()-ROW($N$9),CM$6-$D$4))&gt;=50,IF(SUMIFS(OFFSET(データ_研究棟施設!$M$5:$M$1048576,0,ROUND(CM$8*24,1)),データ_研究棟施設!$J$5:$J$1048576,OFFSET($G$9,ROW()-ROW($N$9),CM$6-$D$4))&gt;=100*$E103,"×","△"),IF(OR(CM$8&lt;9/24,CM$8&gt;=17/24,CM$110="△"),"△","〇")))</f>
        <v>△</v>
      </c>
      <c r="CN103" s="29" t="str">
        <f ca="1">IF(OR(CN$9="×",CN$110="×"),"×",IF(SUMIFS(OFFSET(データ_研究棟施設!$M$5:$M$1048576,0,ROUND(CN$8*24,1)),データ_研究棟施設!$J$5:$J$1048576,OFFSET($G$9,ROW()-ROW($N$9),CN$6-$D$4))&gt;=50,IF(SUMIFS(OFFSET(データ_研究棟施設!$M$5:$M$1048576,0,ROUND(CN$8*24,1)),データ_研究棟施設!$J$5:$J$1048576,OFFSET($G$9,ROW()-ROW($N$9),CN$6-$D$4))&gt;=100*$E103,"×","△"),IF(OR(CN$8&lt;9/24,CN$8&gt;=17/24,CN$110="△"),"△","〇")))</f>
        <v>△</v>
      </c>
      <c r="CO103" s="29" t="str">
        <f ca="1">IF(OR(CO$9="×",CO$110="×"),"×",IF(SUMIFS(OFFSET(データ_研究棟施設!$M$5:$M$1048576,0,ROUND(CO$8*24,1)),データ_研究棟施設!$J$5:$J$1048576,OFFSET($G$9,ROW()-ROW($N$9),CO$6-$D$4))&gt;=50,IF(SUMIFS(OFFSET(データ_研究棟施設!$M$5:$M$1048576,0,ROUND(CO$8*24,1)),データ_研究棟施設!$J$5:$J$1048576,OFFSET($G$9,ROW()-ROW($N$9),CO$6-$D$4))&gt;=100*$E103,"×","△"),IF(OR(CO$8&lt;9/24,CO$8&gt;=17/24,CO$110="△"),"△","〇")))</f>
        <v>×</v>
      </c>
      <c r="CP103" s="29" t="str">
        <f ca="1">IF(OR(CP$9="×",CP$110="×"),"×",IF(SUMIFS(OFFSET(データ_研究棟施設!$M$5:$M$1048576,0,ROUND(CP$8*24,1)),データ_研究棟施設!$J$5:$J$1048576,OFFSET($G$9,ROW()-ROW($N$9),CP$6-$D$4))&gt;=50,IF(SUMIFS(OFFSET(データ_研究棟施設!$M$5:$M$1048576,0,ROUND(CP$8*24,1)),データ_研究棟施設!$J$5:$J$1048576,OFFSET($G$9,ROW()-ROW($N$9),CP$6-$D$4))&gt;=100*$E103,"×","△"),IF(OR(CP$8&lt;9/24,CP$8&gt;=17/24,CP$110="△"),"△","〇")))</f>
        <v>×</v>
      </c>
      <c r="CQ103" s="28" t="str">
        <f ca="1">IF(OR(CQ$9="×",CQ$110="×"),"×",IF(SUMIFS(OFFSET(データ_研究棟施設!$M$5:$M$1048576,0,ROUND(CQ$8*24,1)),データ_研究棟施設!$J$5:$J$1048576,OFFSET($G$9,ROW()-ROW($N$9),CQ$6-$D$4))&gt;=50,IF(SUMIFS(OFFSET(データ_研究棟施設!$M$5:$M$1048576,0,ROUND(CQ$8*24,1)),データ_研究棟施設!$J$5:$J$1048576,OFFSET($G$9,ROW()-ROW($N$9),CQ$6-$D$4))&gt;=100*$E103,"×","△"),IF(OR(CQ$8&lt;9/24,CQ$8&gt;=17/24,CQ$110="△"),"△","〇")))</f>
        <v>×</v>
      </c>
      <c r="CR103" s="29" t="str">
        <f ca="1">IF(OR(CR$9="×",CR$110="×"),"×",IF(SUMIFS(OFFSET(データ_研究棟施設!$M$5:$M$1048576,0,ROUND(CR$8*24,1)),データ_研究棟施設!$J$5:$J$1048576,OFFSET($G$9,ROW()-ROW($N$9),CR$6-$D$4))&gt;=50,IF(SUMIFS(OFFSET(データ_研究棟施設!$M$5:$M$1048576,0,ROUND(CR$8*24,1)),データ_研究棟施設!$J$5:$J$1048576,OFFSET($G$9,ROW()-ROW($N$9),CR$6-$D$4))&gt;=100*$E103,"×","△"),IF(OR(CR$8&lt;9/24,CR$8&gt;=17/24,CR$110="△"),"△","〇")))</f>
        <v>×</v>
      </c>
      <c r="CS103" s="29" t="str">
        <f ca="1">IF(OR(CS$9="×",CS$110="×"),"×",IF(SUMIFS(OFFSET(データ_研究棟施設!$M$5:$M$1048576,0,ROUND(CS$8*24,1)),データ_研究棟施設!$J$5:$J$1048576,OFFSET($G$9,ROW()-ROW($N$9),CS$6-$D$4))&gt;=50,IF(SUMIFS(OFFSET(データ_研究棟施設!$M$5:$M$1048576,0,ROUND(CS$8*24,1)),データ_研究棟施設!$J$5:$J$1048576,OFFSET($G$9,ROW()-ROW($N$9),CS$6-$D$4))&gt;=100*$E103,"×","△"),IF(OR(CS$8&lt;9/24,CS$8&gt;=17/24,CS$110="△"),"△","〇")))</f>
        <v>×</v>
      </c>
      <c r="CT103" s="30" t="str">
        <f ca="1">IF(OR(CT$9="×",CT$110="×"),"×",IF(SUMIFS(OFFSET(データ_研究棟施設!$M$5:$M$1048576,0,ROUND(CT$8*24,1)),データ_研究棟施設!$J$5:$J$1048576,OFFSET($G$9,ROW()-ROW($N$9),CT$6-$D$4))&gt;=50,IF(SUMIFS(OFFSET(データ_研究棟施設!$M$5:$M$1048576,0,ROUND(CT$8*24,1)),データ_研究棟施設!$J$5:$J$1048576,OFFSET($G$9,ROW()-ROW($N$9),CT$6-$D$4))&gt;=100*$E103,"×","△"),IF(OR(CT$8&lt;9/24,CT$8&gt;=17/24,CT$110="△"),"△","〇")))</f>
        <v>×</v>
      </c>
      <c r="CU103" s="29" t="str">
        <f ca="1">IF(OR(CU$9="×",CU$110="×"),"×",IF(SUMIFS(OFFSET(データ_研究棟施設!$M$5:$M$1048576,0,ROUND(CU$8*24,1)),データ_研究棟施設!$J$5:$J$1048576,OFFSET($G$9,ROW()-ROW($N$9),CU$6-$D$4))&gt;=50,IF(SUMIFS(OFFSET(データ_研究棟施設!$M$5:$M$1048576,0,ROUND(CU$8*24,1)),データ_研究棟施設!$J$5:$J$1048576,OFFSET($G$9,ROW()-ROW($N$9),CU$6-$D$4))&gt;=100*$E103,"×","△"),IF(OR(CU$8&lt;9/24,CU$8&gt;=17/24,CU$110="△"),"△","〇")))</f>
        <v>×</v>
      </c>
      <c r="CV103" s="29" t="str">
        <f ca="1">IF(OR(CV$9="×",CV$110="×"),"×",IF(SUMIFS(OFFSET(データ_研究棟施設!$M$5:$M$1048576,0,ROUND(CV$8*24,1)),データ_研究棟施設!$J$5:$J$1048576,OFFSET($G$9,ROW()-ROW($N$9),CV$6-$D$4))&gt;=50,IF(SUMIFS(OFFSET(データ_研究棟施設!$M$5:$M$1048576,0,ROUND(CV$8*24,1)),データ_研究棟施設!$J$5:$J$1048576,OFFSET($G$9,ROW()-ROW($N$9),CV$6-$D$4))&gt;=100*$E103,"×","△"),IF(OR(CV$8&lt;9/24,CV$8&gt;=17/24,CV$110="△"),"△","〇")))</f>
        <v>×</v>
      </c>
      <c r="CW103" s="29" t="str">
        <f ca="1">IF(OR(CW$9="×",CW$110="×"),"×",IF(SUMIFS(OFFSET(データ_研究棟施設!$M$5:$M$1048576,0,ROUND(CW$8*24,1)),データ_研究棟施設!$J$5:$J$1048576,OFFSET($G$9,ROW()-ROW($N$9),CW$6-$D$4))&gt;=50,IF(SUMIFS(OFFSET(データ_研究棟施設!$M$5:$M$1048576,0,ROUND(CW$8*24,1)),データ_研究棟施設!$J$5:$J$1048576,OFFSET($G$9,ROW()-ROW($N$9),CW$6-$D$4))&gt;=100*$E103,"×","△"),IF(OR(CW$8&lt;9/24,CW$8&gt;=17/24,CW$110="△"),"△","〇")))</f>
        <v>×</v>
      </c>
      <c r="CX103" s="29" t="str">
        <f ca="1">IF(OR(CX$9="×",CX$110="×"),"×",IF(SUMIFS(OFFSET(データ_研究棟施設!$M$5:$M$1048576,0,ROUND(CX$8*24,1)),データ_研究棟施設!$J$5:$J$1048576,OFFSET($G$9,ROW()-ROW($N$9),CX$6-$D$4))&gt;=50,IF(SUMIFS(OFFSET(データ_研究棟施設!$M$5:$M$1048576,0,ROUND(CX$8*24,1)),データ_研究棟施設!$J$5:$J$1048576,OFFSET($G$9,ROW()-ROW($N$9),CX$6-$D$4))&gt;=100*$E103,"×","△"),IF(OR(CX$8&lt;9/24,CX$8&gt;=17/24,CX$110="△"),"△","〇")))</f>
        <v>×</v>
      </c>
      <c r="CY103" s="28" t="str">
        <f ca="1">IF(OR(CY$9="×",CY$110="×"),"×",IF(SUMIFS(OFFSET(データ_研究棟施設!$M$5:$M$1048576,0,ROUND(CY$8*24,1)),データ_研究棟施設!$J$5:$J$1048576,OFFSET($G$9,ROW()-ROW($N$9),CY$6-$D$4))&gt;=50,IF(SUMIFS(OFFSET(データ_研究棟施設!$M$5:$M$1048576,0,ROUND(CY$8*24,1)),データ_研究棟施設!$J$5:$J$1048576,OFFSET($G$9,ROW()-ROW($N$9),CY$6-$D$4))&gt;=100*$E103,"×","△"),IF(OR(CY$8&lt;9/24,CY$8&gt;=17/24,CY$110="△"),"△","〇")))</f>
        <v>×</v>
      </c>
      <c r="CZ103" s="29" t="str">
        <f ca="1">IF(OR(CZ$9="×",CZ$110="×"),"×",IF(SUMIFS(OFFSET(データ_研究棟施設!$M$5:$M$1048576,0,ROUND(CZ$8*24,1)),データ_研究棟施設!$J$5:$J$1048576,OFFSET($G$9,ROW()-ROW($N$9),CZ$6-$D$4))&gt;=50,IF(SUMIFS(OFFSET(データ_研究棟施設!$M$5:$M$1048576,0,ROUND(CZ$8*24,1)),データ_研究棟施設!$J$5:$J$1048576,OFFSET($G$9,ROW()-ROW($N$9),CZ$6-$D$4))&gt;=100*$E103,"×","△"),IF(OR(CZ$8&lt;9/24,CZ$8&gt;=17/24,CZ$110="△"),"△","〇")))</f>
        <v>×</v>
      </c>
      <c r="DA103" s="29" t="str">
        <f ca="1">IF(OR(DA$9="×",DA$110="×"),"×",IF(SUMIFS(OFFSET(データ_研究棟施設!$M$5:$M$1048576,0,ROUND(DA$8*24,1)),データ_研究棟施設!$J$5:$J$1048576,OFFSET($G$9,ROW()-ROW($N$9),DA$6-$D$4))&gt;=50,IF(SUMIFS(OFFSET(データ_研究棟施設!$M$5:$M$1048576,0,ROUND(DA$8*24,1)),データ_研究棟施設!$J$5:$J$1048576,OFFSET($G$9,ROW()-ROW($N$9),DA$6-$D$4))&gt;=100*$E103,"×","△"),IF(OR(DA$8&lt;9/24,DA$8&gt;=17/24,DA$110="△"),"△","〇")))</f>
        <v>×</v>
      </c>
      <c r="DB103" s="30" t="str">
        <f ca="1">IF(OR(DB$9="×",DB$110="×"),"×",IF(SUMIFS(OFFSET(データ_研究棟施設!$M$5:$M$1048576,0,ROUND(DB$8*24,1)),データ_研究棟施設!$J$5:$J$1048576,OFFSET($G$9,ROW()-ROW($N$9),DB$6-$D$4))&gt;=50,IF(SUMIFS(OFFSET(データ_研究棟施設!$M$5:$M$1048576,0,ROUND(DB$8*24,1)),データ_研究棟施設!$J$5:$J$1048576,OFFSET($G$9,ROW()-ROW($N$9),DB$6-$D$4))&gt;=100*$E103,"×","△"),IF(OR(DB$8&lt;9/24,DB$8&gt;=17/24,DB$110="△"),"△","〇")))</f>
        <v>×</v>
      </c>
      <c r="DC103" s="29" t="str">
        <f ca="1">IF(OR(DC$9="×",DC$110="×"),"×",IF(SUMIFS(OFFSET(データ_研究棟施設!$M$5:$M$1048576,0,ROUND(DC$8*24,1)),データ_研究棟施設!$J$5:$J$1048576,OFFSET($G$9,ROW()-ROW($N$9),DC$6-$D$4))&gt;=50,IF(SUMIFS(OFFSET(データ_研究棟施設!$M$5:$M$1048576,0,ROUND(DC$8*24,1)),データ_研究棟施設!$J$5:$J$1048576,OFFSET($G$9,ROW()-ROW($N$9),DC$6-$D$4))&gt;=100*$E103,"×","△"),IF(OR(DC$8&lt;9/24,DC$8&gt;=17/24,DC$110="△"),"△","〇")))</f>
        <v>△</v>
      </c>
      <c r="DD103" s="29" t="str">
        <f ca="1">IF(OR(DD$9="×",DD$110="×"),"×",IF(SUMIFS(OFFSET(データ_研究棟施設!$M$5:$M$1048576,0,ROUND(DD$8*24,1)),データ_研究棟施設!$J$5:$J$1048576,OFFSET($G$9,ROW()-ROW($N$9),DD$6-$D$4))&gt;=50,IF(SUMIFS(OFFSET(データ_研究棟施設!$M$5:$M$1048576,0,ROUND(DD$8*24,1)),データ_研究棟施設!$J$5:$J$1048576,OFFSET($G$9,ROW()-ROW($N$9),DD$6-$D$4))&gt;=100*$E103,"×","△"),IF(OR(DD$8&lt;9/24,DD$8&gt;=17/24,DD$110="△"),"△","〇")))</f>
        <v>△</v>
      </c>
      <c r="DE103" s="37" t="str">
        <f ca="1">IF(OR(DE$9="×",DE$110="×"),"×",IF(SUMIFS(OFFSET(データ_研究棟施設!$M$5:$M$1048576,0,ROUND(DE$8*24,1)),データ_研究棟施設!$J$5:$J$1048576,OFFSET($G$9,ROW()-ROW($N$9),DE$6-$D$4))&gt;=50,IF(SUMIFS(OFFSET(データ_研究棟施設!$M$5:$M$1048576,0,ROUND(DE$8*24,1)),データ_研究棟施設!$J$5:$J$1048576,OFFSET($G$9,ROW()-ROW($N$9),DE$6-$D$4))&gt;=100*$E103,"×","△"),IF(OR(DE$8&lt;9/24,DE$8&gt;=17/24,DE$110="△"),"△","〇")))</f>
        <v>△</v>
      </c>
      <c r="DF103" s="36" t="str">
        <f ca="1">IF(OR(DF$9="×",DF$110="×"),"×",IF(SUMIFS(OFFSET(データ_研究棟施設!$M$5:$M$1048576,0,ROUND(DF$8*24,1)),データ_研究棟施設!$J$5:$J$1048576,OFFSET($G$9,ROW()-ROW($N$9),DF$6-$D$4))&gt;=50,IF(SUMIFS(OFFSET(データ_研究棟施設!$M$5:$M$1048576,0,ROUND(DF$8*24,1)),データ_研究棟施設!$J$5:$J$1048576,OFFSET($G$9,ROW()-ROW($N$9),DF$6-$D$4))&gt;=100*$E103,"×","△"),IF(OR(DF$8&lt;9/24,DF$8&gt;=17/24,DF$110="△"),"△","〇")))</f>
        <v>△</v>
      </c>
      <c r="DG103" s="29" t="str">
        <f ca="1">IF(OR(DG$9="×",DG$110="×"),"×",IF(SUMIFS(OFFSET(データ_研究棟施設!$M$5:$M$1048576,0,ROUND(DG$8*24,1)),データ_研究棟施設!$J$5:$J$1048576,OFFSET($G$9,ROW()-ROW($N$9),DG$6-$D$4))&gt;=50,IF(SUMIFS(OFFSET(データ_研究棟施設!$M$5:$M$1048576,0,ROUND(DG$8*24,1)),データ_研究棟施設!$J$5:$J$1048576,OFFSET($G$9,ROW()-ROW($N$9),DG$6-$D$4))&gt;=100*$E103,"×","△"),IF(OR(DG$8&lt;9/24,DG$8&gt;=17/24,DG$110="△"),"△","〇")))</f>
        <v>△</v>
      </c>
      <c r="DH103" s="29" t="str">
        <f ca="1">IF(OR(DH$9="×",DH$110="×"),"×",IF(SUMIFS(OFFSET(データ_研究棟施設!$M$5:$M$1048576,0,ROUND(DH$8*24,1)),データ_研究棟施設!$J$5:$J$1048576,OFFSET($G$9,ROW()-ROW($N$9),DH$6-$D$4))&gt;=50,IF(SUMIFS(OFFSET(データ_研究棟施設!$M$5:$M$1048576,0,ROUND(DH$8*24,1)),データ_研究棟施設!$J$5:$J$1048576,OFFSET($G$9,ROW()-ROW($N$9),DH$6-$D$4))&gt;=100*$E103,"×","△"),IF(OR(DH$8&lt;9/24,DH$8&gt;=17/24,DH$110="△"),"△","〇")))</f>
        <v>△</v>
      </c>
      <c r="DI103" s="29" t="str">
        <f ca="1">IF(OR(DI$9="×",DI$110="×"),"×",IF(SUMIFS(OFFSET(データ_研究棟施設!$M$5:$M$1048576,0,ROUND(DI$8*24,1)),データ_研究棟施設!$J$5:$J$1048576,OFFSET($G$9,ROW()-ROW($N$9),DI$6-$D$4))&gt;=50,IF(SUMIFS(OFFSET(データ_研究棟施設!$M$5:$M$1048576,0,ROUND(DI$8*24,1)),データ_研究棟施設!$J$5:$J$1048576,OFFSET($G$9,ROW()-ROW($N$9),DI$6-$D$4))&gt;=100*$E103,"×","△"),IF(OR(DI$8&lt;9/24,DI$8&gt;=17/24,DI$110="△"),"△","〇")))</f>
        <v>△</v>
      </c>
      <c r="DJ103" s="29" t="str">
        <f ca="1">IF(OR(DJ$9="×",DJ$110="×"),"×",IF(SUMIFS(OFFSET(データ_研究棟施設!$M$5:$M$1048576,0,ROUND(DJ$8*24,1)),データ_研究棟施設!$J$5:$J$1048576,OFFSET($G$9,ROW()-ROW($N$9),DJ$6-$D$4))&gt;=50,IF(SUMIFS(OFFSET(データ_研究棟施設!$M$5:$M$1048576,0,ROUND(DJ$8*24,1)),データ_研究棟施設!$J$5:$J$1048576,OFFSET($G$9,ROW()-ROW($N$9),DJ$6-$D$4))&gt;=100*$E103,"×","△"),IF(OR(DJ$8&lt;9/24,DJ$8&gt;=17/24,DJ$110="△"),"△","〇")))</f>
        <v>△</v>
      </c>
      <c r="DK103" s="29" t="str">
        <f ca="1">IF(OR(DK$9="×",DK$110="×"),"×",IF(SUMIFS(OFFSET(データ_研究棟施設!$M$5:$M$1048576,0,ROUND(DK$8*24,1)),データ_研究棟施設!$J$5:$J$1048576,OFFSET($G$9,ROW()-ROW($N$9),DK$6-$D$4))&gt;=50,IF(SUMIFS(OFFSET(データ_研究棟施設!$M$5:$M$1048576,0,ROUND(DK$8*24,1)),データ_研究棟施設!$J$5:$J$1048576,OFFSET($G$9,ROW()-ROW($N$9),DK$6-$D$4))&gt;=100*$E103,"×","△"),IF(OR(DK$8&lt;9/24,DK$8&gt;=17/24,DK$110="△"),"△","〇")))</f>
        <v>△</v>
      </c>
      <c r="DL103" s="29" t="str">
        <f ca="1">IF(OR(DL$9="×",DL$110="×"),"×",IF(SUMIFS(OFFSET(データ_研究棟施設!$M$5:$M$1048576,0,ROUND(DL$8*24,1)),データ_研究棟施設!$J$5:$J$1048576,OFFSET($G$9,ROW()-ROW($N$9),DL$6-$D$4))&gt;=50,IF(SUMIFS(OFFSET(データ_研究棟施設!$M$5:$M$1048576,0,ROUND(DL$8*24,1)),データ_研究棟施設!$J$5:$J$1048576,OFFSET($G$9,ROW()-ROW($N$9),DL$6-$D$4))&gt;=100*$E103,"×","△"),IF(OR(DL$8&lt;9/24,DL$8&gt;=17/24,DL$110="△"),"△","〇")))</f>
        <v>△</v>
      </c>
      <c r="DM103" s="29" t="str">
        <f ca="1">IF(OR(DM$9="×",DM$110="×"),"×",IF(SUMIFS(OFFSET(データ_研究棟施設!$M$5:$M$1048576,0,ROUND(DM$8*24,1)),データ_研究棟施設!$J$5:$J$1048576,OFFSET($G$9,ROW()-ROW($N$9),DM$6-$D$4))&gt;=50,IF(SUMIFS(OFFSET(データ_研究棟施設!$M$5:$M$1048576,0,ROUND(DM$8*24,1)),データ_研究棟施設!$J$5:$J$1048576,OFFSET($G$9,ROW()-ROW($N$9),DM$6-$D$4))&gt;=100*$E103,"×","△"),IF(OR(DM$8&lt;9/24,DM$8&gt;=17/24,DM$110="△"),"△","〇")))</f>
        <v>×</v>
      </c>
      <c r="DN103" s="29" t="str">
        <f ca="1">IF(OR(DN$9="×",DN$110="×"),"×",IF(SUMIFS(OFFSET(データ_研究棟施設!$M$5:$M$1048576,0,ROUND(DN$8*24,1)),データ_研究棟施設!$J$5:$J$1048576,OFFSET($G$9,ROW()-ROW($N$9),DN$6-$D$4))&gt;=50,IF(SUMIFS(OFFSET(データ_研究棟施設!$M$5:$M$1048576,0,ROUND(DN$8*24,1)),データ_研究棟施設!$J$5:$J$1048576,OFFSET($G$9,ROW()-ROW($N$9),DN$6-$D$4))&gt;=100*$E103,"×","△"),IF(OR(DN$8&lt;9/24,DN$8&gt;=17/24,DN$110="△"),"△","〇")))</f>
        <v>×</v>
      </c>
      <c r="DO103" s="28" t="str">
        <f ca="1">IF(OR(DO$9="×",DO$110="×"),"×",IF(SUMIFS(OFFSET(データ_研究棟施設!$M$5:$M$1048576,0,ROUND(DO$8*24,1)),データ_研究棟施設!$J$5:$J$1048576,OFFSET($G$9,ROW()-ROW($N$9),DO$6-$D$4))&gt;=50,IF(SUMIFS(OFFSET(データ_研究棟施設!$M$5:$M$1048576,0,ROUND(DO$8*24,1)),データ_研究棟施設!$J$5:$J$1048576,OFFSET($G$9,ROW()-ROW($N$9),DO$6-$D$4))&gt;=100*$E103,"×","△"),IF(OR(DO$8&lt;9/24,DO$8&gt;=17/24,DO$110="△"),"△","〇")))</f>
        <v>×</v>
      </c>
      <c r="DP103" s="29" t="str">
        <f ca="1">IF(OR(DP$9="×",DP$110="×"),"×",IF(SUMIFS(OFFSET(データ_研究棟施設!$M$5:$M$1048576,0,ROUND(DP$8*24,1)),データ_研究棟施設!$J$5:$J$1048576,OFFSET($G$9,ROW()-ROW($N$9),DP$6-$D$4))&gt;=50,IF(SUMIFS(OFFSET(データ_研究棟施設!$M$5:$M$1048576,0,ROUND(DP$8*24,1)),データ_研究棟施設!$J$5:$J$1048576,OFFSET($G$9,ROW()-ROW($N$9),DP$6-$D$4))&gt;=100*$E103,"×","△"),IF(OR(DP$8&lt;9/24,DP$8&gt;=17/24,DP$110="△"),"△","〇")))</f>
        <v>×</v>
      </c>
      <c r="DQ103" s="29" t="str">
        <f ca="1">IF(OR(DQ$9="×",DQ$110="×"),"×",IF(SUMIFS(OFFSET(データ_研究棟施設!$M$5:$M$1048576,0,ROUND(DQ$8*24,1)),データ_研究棟施設!$J$5:$J$1048576,OFFSET($G$9,ROW()-ROW($N$9),DQ$6-$D$4))&gt;=50,IF(SUMIFS(OFFSET(データ_研究棟施設!$M$5:$M$1048576,0,ROUND(DQ$8*24,1)),データ_研究棟施設!$J$5:$J$1048576,OFFSET($G$9,ROW()-ROW($N$9),DQ$6-$D$4))&gt;=100*$E103,"×","△"),IF(OR(DQ$8&lt;9/24,DQ$8&gt;=17/24,DQ$110="△"),"△","〇")))</f>
        <v>×</v>
      </c>
      <c r="DR103" s="30" t="str">
        <f ca="1">IF(OR(DR$9="×",DR$110="×"),"×",IF(SUMIFS(OFFSET(データ_研究棟施設!$M$5:$M$1048576,0,ROUND(DR$8*24,1)),データ_研究棟施設!$J$5:$J$1048576,OFFSET($G$9,ROW()-ROW($N$9),DR$6-$D$4))&gt;=50,IF(SUMIFS(OFFSET(データ_研究棟施設!$M$5:$M$1048576,0,ROUND(DR$8*24,1)),データ_研究棟施設!$J$5:$J$1048576,OFFSET($G$9,ROW()-ROW($N$9),DR$6-$D$4))&gt;=100*$E103,"×","△"),IF(OR(DR$8&lt;9/24,DR$8&gt;=17/24,DR$110="△"),"△","〇")))</f>
        <v>×</v>
      </c>
      <c r="DS103" s="29" t="str">
        <f ca="1">IF(OR(DS$9="×",DS$110="×"),"×",IF(SUMIFS(OFFSET(データ_研究棟施設!$M$5:$M$1048576,0,ROUND(DS$8*24,1)),データ_研究棟施設!$J$5:$J$1048576,OFFSET($G$9,ROW()-ROW($N$9),DS$6-$D$4))&gt;=50,IF(SUMIFS(OFFSET(データ_研究棟施設!$M$5:$M$1048576,0,ROUND(DS$8*24,1)),データ_研究棟施設!$J$5:$J$1048576,OFFSET($G$9,ROW()-ROW($N$9),DS$6-$D$4))&gt;=100*$E103,"×","△"),IF(OR(DS$8&lt;9/24,DS$8&gt;=17/24,DS$110="△"),"△","〇")))</f>
        <v>×</v>
      </c>
      <c r="DT103" s="29" t="str">
        <f ca="1">IF(OR(DT$9="×",DT$110="×"),"×",IF(SUMIFS(OFFSET(データ_研究棟施設!$M$5:$M$1048576,0,ROUND(DT$8*24,1)),データ_研究棟施設!$J$5:$J$1048576,OFFSET($G$9,ROW()-ROW($N$9),DT$6-$D$4))&gt;=50,IF(SUMIFS(OFFSET(データ_研究棟施設!$M$5:$M$1048576,0,ROUND(DT$8*24,1)),データ_研究棟施設!$J$5:$J$1048576,OFFSET($G$9,ROW()-ROW($N$9),DT$6-$D$4))&gt;=100*$E103,"×","△"),IF(OR(DT$8&lt;9/24,DT$8&gt;=17/24,DT$110="△"),"△","〇")))</f>
        <v>×</v>
      </c>
      <c r="DU103" s="29" t="str">
        <f ca="1">IF(OR(DU$9="×",DU$110="×"),"×",IF(SUMIFS(OFFSET(データ_研究棟施設!$M$5:$M$1048576,0,ROUND(DU$8*24,1)),データ_研究棟施設!$J$5:$J$1048576,OFFSET($G$9,ROW()-ROW($N$9),DU$6-$D$4))&gt;=50,IF(SUMIFS(OFFSET(データ_研究棟施設!$M$5:$M$1048576,0,ROUND(DU$8*24,1)),データ_研究棟施設!$J$5:$J$1048576,OFFSET($G$9,ROW()-ROW($N$9),DU$6-$D$4))&gt;=100*$E103,"×","△"),IF(OR(DU$8&lt;9/24,DU$8&gt;=17/24,DU$110="△"),"△","〇")))</f>
        <v>×</v>
      </c>
      <c r="DV103" s="29" t="str">
        <f ca="1">IF(OR(DV$9="×",DV$110="×"),"×",IF(SUMIFS(OFFSET(データ_研究棟施設!$M$5:$M$1048576,0,ROUND(DV$8*24,1)),データ_研究棟施設!$J$5:$J$1048576,OFFSET($G$9,ROW()-ROW($N$9),DV$6-$D$4))&gt;=50,IF(SUMIFS(OFFSET(データ_研究棟施設!$M$5:$M$1048576,0,ROUND(DV$8*24,1)),データ_研究棟施設!$J$5:$J$1048576,OFFSET($G$9,ROW()-ROW($N$9),DV$6-$D$4))&gt;=100*$E103,"×","△"),IF(OR(DV$8&lt;9/24,DV$8&gt;=17/24,DV$110="△"),"△","〇")))</f>
        <v>×</v>
      </c>
      <c r="DW103" s="28" t="str">
        <f ca="1">IF(OR(DW$9="×",DW$110="×"),"×",IF(SUMIFS(OFFSET(データ_研究棟施設!$M$5:$M$1048576,0,ROUND(DW$8*24,1)),データ_研究棟施設!$J$5:$J$1048576,OFFSET($G$9,ROW()-ROW($N$9),DW$6-$D$4))&gt;=50,IF(SUMIFS(OFFSET(データ_研究棟施設!$M$5:$M$1048576,0,ROUND(DW$8*24,1)),データ_研究棟施設!$J$5:$J$1048576,OFFSET($G$9,ROW()-ROW($N$9),DW$6-$D$4))&gt;=100*$E103,"×","△"),IF(OR(DW$8&lt;9/24,DW$8&gt;=17/24,DW$110="△"),"△","〇")))</f>
        <v>×</v>
      </c>
      <c r="DX103" s="29" t="str">
        <f ca="1">IF(OR(DX$9="×",DX$110="×"),"×",IF(SUMIFS(OFFSET(データ_研究棟施設!$M$5:$M$1048576,0,ROUND(DX$8*24,1)),データ_研究棟施設!$J$5:$J$1048576,OFFSET($G$9,ROW()-ROW($N$9),DX$6-$D$4))&gt;=50,IF(SUMIFS(OFFSET(データ_研究棟施設!$M$5:$M$1048576,0,ROUND(DX$8*24,1)),データ_研究棟施設!$J$5:$J$1048576,OFFSET($G$9,ROW()-ROW($N$9),DX$6-$D$4))&gt;=100*$E103,"×","△"),IF(OR(DX$8&lt;9/24,DX$8&gt;=17/24,DX$110="△"),"△","〇")))</f>
        <v>×</v>
      </c>
      <c r="DY103" s="29" t="str">
        <f ca="1">IF(OR(DY$9="×",DY$110="×"),"×",IF(SUMIFS(OFFSET(データ_研究棟施設!$M$5:$M$1048576,0,ROUND(DY$8*24,1)),データ_研究棟施設!$J$5:$J$1048576,OFFSET($G$9,ROW()-ROW($N$9),DY$6-$D$4))&gt;=50,IF(SUMIFS(OFFSET(データ_研究棟施設!$M$5:$M$1048576,0,ROUND(DY$8*24,1)),データ_研究棟施設!$J$5:$J$1048576,OFFSET($G$9,ROW()-ROW($N$9),DY$6-$D$4))&gt;=100*$E103,"×","△"),IF(OR(DY$8&lt;9/24,DY$8&gt;=17/24,DY$110="△"),"△","〇")))</f>
        <v>×</v>
      </c>
      <c r="DZ103" s="30" t="str">
        <f ca="1">IF(OR(DZ$9="×",DZ$110="×"),"×",IF(SUMIFS(OFFSET(データ_研究棟施設!$M$5:$M$1048576,0,ROUND(DZ$8*24,1)),データ_研究棟施設!$J$5:$J$1048576,OFFSET($G$9,ROW()-ROW($N$9),DZ$6-$D$4))&gt;=50,IF(SUMIFS(OFFSET(データ_研究棟施設!$M$5:$M$1048576,0,ROUND(DZ$8*24,1)),データ_研究棟施設!$J$5:$J$1048576,OFFSET($G$9,ROW()-ROW($N$9),DZ$6-$D$4))&gt;=100*$E103,"×","△"),IF(OR(DZ$8&lt;9/24,DZ$8&gt;=17/24,DZ$110="△"),"△","〇")))</f>
        <v>×</v>
      </c>
      <c r="EA103" s="29" t="str">
        <f ca="1">IF(OR(EA$9="×",EA$110="×"),"×",IF(SUMIFS(OFFSET(データ_研究棟施設!$M$5:$M$1048576,0,ROUND(EA$8*24,1)),データ_研究棟施設!$J$5:$J$1048576,OFFSET($G$9,ROW()-ROW($N$9),EA$6-$D$4))&gt;=50,IF(SUMIFS(OFFSET(データ_研究棟施設!$M$5:$M$1048576,0,ROUND(EA$8*24,1)),データ_研究棟施設!$J$5:$J$1048576,OFFSET($G$9,ROW()-ROW($N$9),EA$6-$D$4))&gt;=100*$E103,"×","△"),IF(OR(EA$8&lt;9/24,EA$8&gt;=17/24,EA$110="△"),"△","〇")))</f>
        <v>△</v>
      </c>
      <c r="EB103" s="29" t="str">
        <f ca="1">IF(OR(EB$9="×",EB$110="×"),"×",IF(SUMIFS(OFFSET(データ_研究棟施設!$M$5:$M$1048576,0,ROUND(EB$8*24,1)),データ_研究棟施設!$J$5:$J$1048576,OFFSET($G$9,ROW()-ROW($N$9),EB$6-$D$4))&gt;=50,IF(SUMIFS(OFFSET(データ_研究棟施設!$M$5:$M$1048576,0,ROUND(EB$8*24,1)),データ_研究棟施設!$J$5:$J$1048576,OFFSET($G$9,ROW()-ROW($N$9),EB$6-$D$4))&gt;=100*$E103,"×","△"),IF(OR(EB$8&lt;9/24,EB$8&gt;=17/24,EB$110="△"),"△","〇")))</f>
        <v>△</v>
      </c>
      <c r="EC103" s="37" t="str">
        <f ca="1">IF(OR(EC$9="×",EC$110="×"),"×",IF(SUMIFS(OFFSET(データ_研究棟施設!$M$5:$M$1048576,0,ROUND(EC$8*24,1)),データ_研究棟施設!$J$5:$J$1048576,OFFSET($G$9,ROW()-ROW($N$9),EC$6-$D$4))&gt;=50,IF(SUMIFS(OFFSET(データ_研究棟施設!$M$5:$M$1048576,0,ROUND(EC$8*24,1)),データ_研究棟施設!$J$5:$J$1048576,OFFSET($G$9,ROW()-ROW($N$9),EC$6-$D$4))&gt;=100*$E103,"×","△"),IF(OR(EC$8&lt;9/24,EC$8&gt;=17/24,EC$110="△"),"△","〇")))</f>
        <v>△</v>
      </c>
      <c r="ED103" s="36" t="str">
        <f ca="1">IF(OR(ED$9="×",ED$110="×"),"×",IF(SUMIFS(OFFSET(データ_研究棟施設!$M$5:$M$1048576,0,ROUND(ED$8*24,1)),データ_研究棟施設!$J$5:$J$1048576,OFFSET($G$9,ROW()-ROW($N$9),ED$6-$D$4))&gt;=50,IF(SUMIFS(OFFSET(データ_研究棟施設!$M$5:$M$1048576,0,ROUND(ED$8*24,1)),データ_研究棟施設!$J$5:$J$1048576,OFFSET($G$9,ROW()-ROW($N$9),ED$6-$D$4))&gt;=100*$E103,"×","△"),IF(OR(ED$8&lt;9/24,ED$8&gt;=17/24,ED$110="△"),"△","〇")))</f>
        <v>×</v>
      </c>
      <c r="EE103" s="29" t="str">
        <f ca="1">IF(OR(EE$9="×",EE$110="×"),"×",IF(SUMIFS(OFFSET(データ_研究棟施設!$M$5:$M$1048576,0,ROUND(EE$8*24,1)),データ_研究棟施設!$J$5:$J$1048576,OFFSET($G$9,ROW()-ROW($N$9),EE$6-$D$4))&gt;=50,IF(SUMIFS(OFFSET(データ_研究棟施設!$M$5:$M$1048576,0,ROUND(EE$8*24,1)),データ_研究棟施設!$J$5:$J$1048576,OFFSET($G$9,ROW()-ROW($N$9),EE$6-$D$4))&gt;=100*$E103,"×","△"),IF(OR(EE$8&lt;9/24,EE$8&gt;=17/24,EE$110="△"),"△","〇")))</f>
        <v>×</v>
      </c>
      <c r="EF103" s="29" t="str">
        <f ca="1">IF(OR(EF$9="×",EF$110="×"),"×",IF(SUMIFS(OFFSET(データ_研究棟施設!$M$5:$M$1048576,0,ROUND(EF$8*24,1)),データ_研究棟施設!$J$5:$J$1048576,OFFSET($G$9,ROW()-ROW($N$9),EF$6-$D$4))&gt;=50,IF(SUMIFS(OFFSET(データ_研究棟施設!$M$5:$M$1048576,0,ROUND(EF$8*24,1)),データ_研究棟施設!$J$5:$J$1048576,OFFSET($G$9,ROW()-ROW($N$9),EF$6-$D$4))&gt;=100*$E103,"×","△"),IF(OR(EF$8&lt;9/24,EF$8&gt;=17/24,EF$110="△"),"△","〇")))</f>
        <v>×</v>
      </c>
      <c r="EG103" s="29" t="str">
        <f ca="1">IF(OR(EG$9="×",EG$110="×"),"×",IF(SUMIFS(OFFSET(データ_研究棟施設!$M$5:$M$1048576,0,ROUND(EG$8*24,1)),データ_研究棟施設!$J$5:$J$1048576,OFFSET($G$9,ROW()-ROW($N$9),EG$6-$D$4))&gt;=50,IF(SUMIFS(OFFSET(データ_研究棟施設!$M$5:$M$1048576,0,ROUND(EG$8*24,1)),データ_研究棟施設!$J$5:$J$1048576,OFFSET($G$9,ROW()-ROW($N$9),EG$6-$D$4))&gt;=100*$E103,"×","△"),IF(OR(EG$8&lt;9/24,EG$8&gt;=17/24,EG$110="△"),"△","〇")))</f>
        <v>×</v>
      </c>
      <c r="EH103" s="29" t="str">
        <f ca="1">IF(OR(EH$9="×",EH$110="×"),"×",IF(SUMIFS(OFFSET(データ_研究棟施設!$M$5:$M$1048576,0,ROUND(EH$8*24,1)),データ_研究棟施設!$J$5:$J$1048576,OFFSET($G$9,ROW()-ROW($N$9),EH$6-$D$4))&gt;=50,IF(SUMIFS(OFFSET(データ_研究棟施設!$M$5:$M$1048576,0,ROUND(EH$8*24,1)),データ_研究棟施設!$J$5:$J$1048576,OFFSET($G$9,ROW()-ROW($N$9),EH$6-$D$4))&gt;=100*$E103,"×","△"),IF(OR(EH$8&lt;9/24,EH$8&gt;=17/24,EH$110="△"),"△","〇")))</f>
        <v>×</v>
      </c>
      <c r="EI103" s="29" t="str">
        <f ca="1">IF(OR(EI$9="×",EI$110="×"),"×",IF(SUMIFS(OFFSET(データ_研究棟施設!$M$5:$M$1048576,0,ROUND(EI$8*24,1)),データ_研究棟施設!$J$5:$J$1048576,OFFSET($G$9,ROW()-ROW($N$9),EI$6-$D$4))&gt;=50,IF(SUMIFS(OFFSET(データ_研究棟施設!$M$5:$M$1048576,0,ROUND(EI$8*24,1)),データ_研究棟施設!$J$5:$J$1048576,OFFSET($G$9,ROW()-ROW($N$9),EI$6-$D$4))&gt;=100*$E103,"×","△"),IF(OR(EI$8&lt;9/24,EI$8&gt;=17/24,EI$110="△"),"△","〇")))</f>
        <v>×</v>
      </c>
      <c r="EJ103" s="29" t="str">
        <f ca="1">IF(OR(EJ$9="×",EJ$110="×"),"×",IF(SUMIFS(OFFSET(データ_研究棟施設!$M$5:$M$1048576,0,ROUND(EJ$8*24,1)),データ_研究棟施設!$J$5:$J$1048576,OFFSET($G$9,ROW()-ROW($N$9),EJ$6-$D$4))&gt;=50,IF(SUMIFS(OFFSET(データ_研究棟施設!$M$5:$M$1048576,0,ROUND(EJ$8*24,1)),データ_研究棟施設!$J$5:$J$1048576,OFFSET($G$9,ROW()-ROW($N$9),EJ$6-$D$4))&gt;=100*$E103,"×","△"),IF(OR(EJ$8&lt;9/24,EJ$8&gt;=17/24,EJ$110="△"),"△","〇")))</f>
        <v>×</v>
      </c>
      <c r="EK103" s="29" t="str">
        <f ca="1">IF(OR(EK$9="×",EK$110="×"),"×",IF(SUMIFS(OFFSET(データ_研究棟施設!$M$5:$M$1048576,0,ROUND(EK$8*24,1)),データ_研究棟施設!$J$5:$J$1048576,OFFSET($G$9,ROW()-ROW($N$9),EK$6-$D$4))&gt;=50,IF(SUMIFS(OFFSET(データ_研究棟施設!$M$5:$M$1048576,0,ROUND(EK$8*24,1)),データ_研究棟施設!$J$5:$J$1048576,OFFSET($G$9,ROW()-ROW($N$9),EK$6-$D$4))&gt;=100*$E103,"×","△"),IF(OR(EK$8&lt;9/24,EK$8&gt;=17/24,EK$110="△"),"△","〇")))</f>
        <v>×</v>
      </c>
      <c r="EL103" s="29" t="str">
        <f ca="1">IF(OR(EL$9="×",EL$110="×"),"×",IF(SUMIFS(OFFSET(データ_研究棟施設!$M$5:$M$1048576,0,ROUND(EL$8*24,1)),データ_研究棟施設!$J$5:$J$1048576,OFFSET($G$9,ROW()-ROW($N$9),EL$6-$D$4))&gt;=50,IF(SUMIFS(OFFSET(データ_研究棟施設!$M$5:$M$1048576,0,ROUND(EL$8*24,1)),データ_研究棟施設!$J$5:$J$1048576,OFFSET($G$9,ROW()-ROW($N$9),EL$6-$D$4))&gt;=100*$E103,"×","△"),IF(OR(EL$8&lt;9/24,EL$8&gt;=17/24,EL$110="△"),"△","〇")))</f>
        <v>×</v>
      </c>
      <c r="EM103" s="28" t="str">
        <f ca="1">IF(OR(EM$9="×",EM$110="×"),"×",IF(SUMIFS(OFFSET(データ_研究棟施設!$M$5:$M$1048576,0,ROUND(EM$8*24,1)),データ_研究棟施設!$J$5:$J$1048576,OFFSET($G$9,ROW()-ROW($N$9),EM$6-$D$4))&gt;=50,IF(SUMIFS(OFFSET(データ_研究棟施設!$M$5:$M$1048576,0,ROUND(EM$8*24,1)),データ_研究棟施設!$J$5:$J$1048576,OFFSET($G$9,ROW()-ROW($N$9),EM$6-$D$4))&gt;=100*$E103,"×","△"),IF(OR(EM$8&lt;9/24,EM$8&gt;=17/24,EM$110="△"),"△","〇")))</f>
        <v>×</v>
      </c>
      <c r="EN103" s="29" t="str">
        <f ca="1">IF(OR(EN$9="×",EN$110="×"),"×",IF(SUMIFS(OFFSET(データ_研究棟施設!$M$5:$M$1048576,0,ROUND(EN$8*24,1)),データ_研究棟施設!$J$5:$J$1048576,OFFSET($G$9,ROW()-ROW($N$9),EN$6-$D$4))&gt;=50,IF(SUMIFS(OFFSET(データ_研究棟施設!$M$5:$M$1048576,0,ROUND(EN$8*24,1)),データ_研究棟施設!$J$5:$J$1048576,OFFSET($G$9,ROW()-ROW($N$9),EN$6-$D$4))&gt;=100*$E103,"×","△"),IF(OR(EN$8&lt;9/24,EN$8&gt;=17/24,EN$110="△"),"△","〇")))</f>
        <v>×</v>
      </c>
      <c r="EO103" s="29" t="str">
        <f ca="1">IF(OR(EO$9="×",EO$110="×"),"×",IF(SUMIFS(OFFSET(データ_研究棟施設!$M$5:$M$1048576,0,ROUND(EO$8*24,1)),データ_研究棟施設!$J$5:$J$1048576,OFFSET($G$9,ROW()-ROW($N$9),EO$6-$D$4))&gt;=50,IF(SUMIFS(OFFSET(データ_研究棟施設!$M$5:$M$1048576,0,ROUND(EO$8*24,1)),データ_研究棟施設!$J$5:$J$1048576,OFFSET($G$9,ROW()-ROW($N$9),EO$6-$D$4))&gt;=100*$E103,"×","△"),IF(OR(EO$8&lt;9/24,EO$8&gt;=17/24,EO$110="△"),"△","〇")))</f>
        <v>×</v>
      </c>
      <c r="EP103" s="30" t="str">
        <f ca="1">IF(OR(EP$9="×",EP$110="×"),"×",IF(SUMIFS(OFFSET(データ_研究棟施設!$M$5:$M$1048576,0,ROUND(EP$8*24,1)),データ_研究棟施設!$J$5:$J$1048576,OFFSET($G$9,ROW()-ROW($N$9),EP$6-$D$4))&gt;=50,IF(SUMIFS(OFFSET(データ_研究棟施設!$M$5:$M$1048576,0,ROUND(EP$8*24,1)),データ_研究棟施設!$J$5:$J$1048576,OFFSET($G$9,ROW()-ROW($N$9),EP$6-$D$4))&gt;=100*$E103,"×","△"),IF(OR(EP$8&lt;9/24,EP$8&gt;=17/24,EP$110="△"),"△","〇")))</f>
        <v>×</v>
      </c>
      <c r="EQ103" s="29" t="str">
        <f ca="1">IF(OR(EQ$9="×",EQ$110="×"),"×",IF(SUMIFS(OFFSET(データ_研究棟施設!$M$5:$M$1048576,0,ROUND(EQ$8*24,1)),データ_研究棟施設!$J$5:$J$1048576,OFFSET($G$9,ROW()-ROW($N$9),EQ$6-$D$4))&gt;=50,IF(SUMIFS(OFFSET(データ_研究棟施設!$M$5:$M$1048576,0,ROUND(EQ$8*24,1)),データ_研究棟施設!$J$5:$J$1048576,OFFSET($G$9,ROW()-ROW($N$9),EQ$6-$D$4))&gt;=100*$E103,"×","△"),IF(OR(EQ$8&lt;9/24,EQ$8&gt;=17/24,EQ$110="△"),"△","〇")))</f>
        <v>×</v>
      </c>
      <c r="ER103" s="29" t="str">
        <f ca="1">IF(OR(ER$9="×",ER$110="×"),"×",IF(SUMIFS(OFFSET(データ_研究棟施設!$M$5:$M$1048576,0,ROUND(ER$8*24,1)),データ_研究棟施設!$J$5:$J$1048576,OFFSET($G$9,ROW()-ROW($N$9),ER$6-$D$4))&gt;=50,IF(SUMIFS(OFFSET(データ_研究棟施設!$M$5:$M$1048576,0,ROUND(ER$8*24,1)),データ_研究棟施設!$J$5:$J$1048576,OFFSET($G$9,ROW()-ROW($N$9),ER$6-$D$4))&gt;=100*$E103,"×","△"),IF(OR(ER$8&lt;9/24,ER$8&gt;=17/24,ER$110="△"),"△","〇")))</f>
        <v>×</v>
      </c>
      <c r="ES103" s="29" t="str">
        <f ca="1">IF(OR(ES$9="×",ES$110="×"),"×",IF(SUMIFS(OFFSET(データ_研究棟施設!$M$5:$M$1048576,0,ROUND(ES$8*24,1)),データ_研究棟施設!$J$5:$J$1048576,OFFSET($G$9,ROW()-ROW($N$9),ES$6-$D$4))&gt;=50,IF(SUMIFS(OFFSET(データ_研究棟施設!$M$5:$M$1048576,0,ROUND(ES$8*24,1)),データ_研究棟施設!$J$5:$J$1048576,OFFSET($G$9,ROW()-ROW($N$9),ES$6-$D$4))&gt;=100*$E103,"×","△"),IF(OR(ES$8&lt;9/24,ES$8&gt;=17/24,ES$110="△"),"△","〇")))</f>
        <v>×</v>
      </c>
      <c r="ET103" s="29" t="str">
        <f ca="1">IF(OR(ET$9="×",ET$110="×"),"×",IF(SUMIFS(OFFSET(データ_研究棟施設!$M$5:$M$1048576,0,ROUND(ET$8*24,1)),データ_研究棟施設!$J$5:$J$1048576,OFFSET($G$9,ROW()-ROW($N$9),ET$6-$D$4))&gt;=50,IF(SUMIFS(OFFSET(データ_研究棟施設!$M$5:$M$1048576,0,ROUND(ET$8*24,1)),データ_研究棟施設!$J$5:$J$1048576,OFFSET($G$9,ROW()-ROW($N$9),ET$6-$D$4))&gt;=100*$E103,"×","△"),IF(OR(ET$8&lt;9/24,ET$8&gt;=17/24,ET$110="△"),"△","〇")))</f>
        <v>×</v>
      </c>
      <c r="EU103" s="28" t="str">
        <f ca="1">IF(OR(EU$9="×",EU$110="×"),"×",IF(SUMIFS(OFFSET(データ_研究棟施設!$M$5:$M$1048576,0,ROUND(EU$8*24,1)),データ_研究棟施設!$J$5:$J$1048576,OFFSET($G$9,ROW()-ROW($N$9),EU$6-$D$4))&gt;=50,IF(SUMIFS(OFFSET(データ_研究棟施設!$M$5:$M$1048576,0,ROUND(EU$8*24,1)),データ_研究棟施設!$J$5:$J$1048576,OFFSET($G$9,ROW()-ROW($N$9),EU$6-$D$4))&gt;=100*$E103,"×","△"),IF(OR(EU$8&lt;9/24,EU$8&gt;=17/24,EU$110="△"),"△","〇")))</f>
        <v>×</v>
      </c>
      <c r="EV103" s="29" t="str">
        <f ca="1">IF(OR(EV$9="×",EV$110="×"),"×",IF(SUMIFS(OFFSET(データ_研究棟施設!$M$5:$M$1048576,0,ROUND(EV$8*24,1)),データ_研究棟施設!$J$5:$J$1048576,OFFSET($G$9,ROW()-ROW($N$9),EV$6-$D$4))&gt;=50,IF(SUMIFS(OFFSET(データ_研究棟施設!$M$5:$M$1048576,0,ROUND(EV$8*24,1)),データ_研究棟施設!$J$5:$J$1048576,OFFSET($G$9,ROW()-ROW($N$9),EV$6-$D$4))&gt;=100*$E103,"×","△"),IF(OR(EV$8&lt;9/24,EV$8&gt;=17/24,EV$110="△"),"△","〇")))</f>
        <v>×</v>
      </c>
      <c r="EW103" s="29" t="str">
        <f ca="1">IF(OR(EW$9="×",EW$110="×"),"×",IF(SUMIFS(OFFSET(データ_研究棟施設!$M$5:$M$1048576,0,ROUND(EW$8*24,1)),データ_研究棟施設!$J$5:$J$1048576,OFFSET($G$9,ROW()-ROW($N$9),EW$6-$D$4))&gt;=50,IF(SUMIFS(OFFSET(データ_研究棟施設!$M$5:$M$1048576,0,ROUND(EW$8*24,1)),データ_研究棟施設!$J$5:$J$1048576,OFFSET($G$9,ROW()-ROW($N$9),EW$6-$D$4))&gt;=100*$E103,"×","△"),IF(OR(EW$8&lt;9/24,EW$8&gt;=17/24,EW$110="△"),"△","〇")))</f>
        <v>×</v>
      </c>
      <c r="EX103" s="30" t="str">
        <f ca="1">IF(OR(EX$9="×",EX$110="×"),"×",IF(SUMIFS(OFFSET(データ_研究棟施設!$M$5:$M$1048576,0,ROUND(EX$8*24,1)),データ_研究棟施設!$J$5:$J$1048576,OFFSET($G$9,ROW()-ROW($N$9),EX$6-$D$4))&gt;=50,IF(SUMIFS(OFFSET(データ_研究棟施設!$M$5:$M$1048576,0,ROUND(EX$8*24,1)),データ_研究棟施設!$J$5:$J$1048576,OFFSET($G$9,ROW()-ROW($N$9),EX$6-$D$4))&gt;=100*$E103,"×","△"),IF(OR(EX$8&lt;9/24,EX$8&gt;=17/24,EX$110="△"),"△","〇")))</f>
        <v>×</v>
      </c>
      <c r="EY103" s="29" t="str">
        <f ca="1">IF(OR(EY$9="×",EY$110="×"),"×",IF(SUMIFS(OFFSET(データ_研究棟施設!$M$5:$M$1048576,0,ROUND(EY$8*24,1)),データ_研究棟施設!$J$5:$J$1048576,OFFSET($G$9,ROW()-ROW($N$9),EY$6-$D$4))&gt;=50,IF(SUMIFS(OFFSET(データ_研究棟施設!$M$5:$M$1048576,0,ROUND(EY$8*24,1)),データ_研究棟施設!$J$5:$J$1048576,OFFSET($G$9,ROW()-ROW($N$9),EY$6-$D$4))&gt;=100*$E103,"×","△"),IF(OR(EY$8&lt;9/24,EY$8&gt;=17/24,EY$110="△"),"△","〇")))</f>
        <v>×</v>
      </c>
      <c r="EZ103" s="29" t="str">
        <f ca="1">IF(OR(EZ$9="×",EZ$110="×"),"×",IF(SUMIFS(OFFSET(データ_研究棟施設!$M$5:$M$1048576,0,ROUND(EZ$8*24,1)),データ_研究棟施設!$J$5:$J$1048576,OFFSET($G$9,ROW()-ROW($N$9),EZ$6-$D$4))&gt;=50,IF(SUMIFS(OFFSET(データ_研究棟施設!$M$5:$M$1048576,0,ROUND(EZ$8*24,1)),データ_研究棟施設!$J$5:$J$1048576,OFFSET($G$9,ROW()-ROW($N$9),EZ$6-$D$4))&gt;=100*$E103,"×","△"),IF(OR(EZ$8&lt;9/24,EZ$8&gt;=17/24,EZ$110="△"),"△","〇")))</f>
        <v>×</v>
      </c>
      <c r="FA103" s="37" t="str">
        <f ca="1">IF(OR(FA$9="×",FA$110="×"),"×",IF(SUMIFS(OFFSET(データ_研究棟施設!$M$5:$M$1048576,0,ROUND(FA$8*24,1)),データ_研究棟施設!$J$5:$J$1048576,OFFSET($G$9,ROW()-ROW($N$9),FA$6-$D$4))&gt;=50,IF(SUMIFS(OFFSET(データ_研究棟施設!$M$5:$M$1048576,0,ROUND(FA$8*24,1)),データ_研究棟施設!$J$5:$J$1048576,OFFSET($G$9,ROW()-ROW($N$9),FA$6-$D$4))&gt;=100*$E103,"×","△"),IF(OR(FA$8&lt;9/24,FA$8&gt;=17/24,FA$110="△"),"△","〇")))</f>
        <v>×</v>
      </c>
      <c r="FB103" s="36" t="str">
        <f ca="1">IF(OR(FB$9="×",FB$110="×"),"×",IF(SUMIFS(OFFSET(データ_研究棟施設!$M$5:$M$1048576,0,ROUND(FB$8*24,1)),データ_研究棟施設!$J$5:$J$1048576,OFFSET($G$9,ROW()-ROW($N$9),FB$6-$D$4))&gt;=50,IF(SUMIFS(OFFSET(データ_研究棟施設!$M$5:$M$1048576,0,ROUND(FB$8*24,1)),データ_研究棟施設!$J$5:$J$1048576,OFFSET($G$9,ROW()-ROW($N$9),FB$6-$D$4))&gt;=100*$E103,"×","△"),IF(OR(FB$8&lt;9/24,FB$8&gt;=17/24,FB$110="△"),"△","〇")))</f>
        <v>×</v>
      </c>
      <c r="FC103" s="29" t="str">
        <f ca="1">IF(OR(FC$9="×",FC$110="×"),"×",IF(SUMIFS(OFFSET(データ_研究棟施設!$M$5:$M$1048576,0,ROUND(FC$8*24,1)),データ_研究棟施設!$J$5:$J$1048576,OFFSET($G$9,ROW()-ROW($N$9),FC$6-$D$4))&gt;=50,IF(SUMIFS(OFFSET(データ_研究棟施設!$M$5:$M$1048576,0,ROUND(FC$8*24,1)),データ_研究棟施設!$J$5:$J$1048576,OFFSET($G$9,ROW()-ROW($N$9),FC$6-$D$4))&gt;=100*$E103,"×","△"),IF(OR(FC$8&lt;9/24,FC$8&gt;=17/24,FC$110="△"),"△","〇")))</f>
        <v>×</v>
      </c>
      <c r="FD103" s="29" t="str">
        <f ca="1">IF(OR(FD$9="×",FD$110="×"),"×",IF(SUMIFS(OFFSET(データ_研究棟施設!$M$5:$M$1048576,0,ROUND(FD$8*24,1)),データ_研究棟施設!$J$5:$J$1048576,OFFSET($G$9,ROW()-ROW($N$9),FD$6-$D$4))&gt;=50,IF(SUMIFS(OFFSET(データ_研究棟施設!$M$5:$M$1048576,0,ROUND(FD$8*24,1)),データ_研究棟施設!$J$5:$J$1048576,OFFSET($G$9,ROW()-ROW($N$9),FD$6-$D$4))&gt;=100*$E103,"×","△"),IF(OR(FD$8&lt;9/24,FD$8&gt;=17/24,FD$110="△"),"△","〇")))</f>
        <v>×</v>
      </c>
      <c r="FE103" s="29" t="str">
        <f ca="1">IF(OR(FE$9="×",FE$110="×"),"×",IF(SUMIFS(OFFSET(データ_研究棟施設!$M$5:$M$1048576,0,ROUND(FE$8*24,1)),データ_研究棟施設!$J$5:$J$1048576,OFFSET($G$9,ROW()-ROW($N$9),FE$6-$D$4))&gt;=50,IF(SUMIFS(OFFSET(データ_研究棟施設!$M$5:$M$1048576,0,ROUND(FE$8*24,1)),データ_研究棟施設!$J$5:$J$1048576,OFFSET($G$9,ROW()-ROW($N$9),FE$6-$D$4))&gt;=100*$E103,"×","△"),IF(OR(FE$8&lt;9/24,FE$8&gt;=17/24,FE$110="△"),"△","〇")))</f>
        <v>×</v>
      </c>
      <c r="FF103" s="29" t="str">
        <f ca="1">IF(OR(FF$9="×",FF$110="×"),"×",IF(SUMIFS(OFFSET(データ_研究棟施設!$M$5:$M$1048576,0,ROUND(FF$8*24,1)),データ_研究棟施設!$J$5:$J$1048576,OFFSET($G$9,ROW()-ROW($N$9),FF$6-$D$4))&gt;=50,IF(SUMIFS(OFFSET(データ_研究棟施設!$M$5:$M$1048576,0,ROUND(FF$8*24,1)),データ_研究棟施設!$J$5:$J$1048576,OFFSET($G$9,ROW()-ROW($N$9),FF$6-$D$4))&gt;=100*$E103,"×","△"),IF(OR(FF$8&lt;9/24,FF$8&gt;=17/24,FF$110="△"),"△","〇")))</f>
        <v>×</v>
      </c>
      <c r="FG103" s="29" t="str">
        <f ca="1">IF(OR(FG$9="×",FG$110="×"),"×",IF(SUMIFS(OFFSET(データ_研究棟施設!$M$5:$M$1048576,0,ROUND(FG$8*24,1)),データ_研究棟施設!$J$5:$J$1048576,OFFSET($G$9,ROW()-ROW($N$9),FG$6-$D$4))&gt;=50,IF(SUMIFS(OFFSET(データ_研究棟施設!$M$5:$M$1048576,0,ROUND(FG$8*24,1)),データ_研究棟施設!$J$5:$J$1048576,OFFSET($G$9,ROW()-ROW($N$9),FG$6-$D$4))&gt;=100*$E103,"×","△"),IF(OR(FG$8&lt;9/24,FG$8&gt;=17/24,FG$110="△"),"△","〇")))</f>
        <v>×</v>
      </c>
      <c r="FH103" s="29" t="str">
        <f ca="1">IF(OR(FH$9="×",FH$110="×"),"×",IF(SUMIFS(OFFSET(データ_研究棟施設!$M$5:$M$1048576,0,ROUND(FH$8*24,1)),データ_研究棟施設!$J$5:$J$1048576,OFFSET($G$9,ROW()-ROW($N$9),FH$6-$D$4))&gt;=50,IF(SUMIFS(OFFSET(データ_研究棟施設!$M$5:$M$1048576,0,ROUND(FH$8*24,1)),データ_研究棟施設!$J$5:$J$1048576,OFFSET($G$9,ROW()-ROW($N$9),FH$6-$D$4))&gt;=100*$E103,"×","△"),IF(OR(FH$8&lt;9/24,FH$8&gt;=17/24,FH$110="△"),"△","〇")))</f>
        <v>×</v>
      </c>
      <c r="FI103" s="29" t="str">
        <f ca="1">IF(OR(FI$9="×",FI$110="×"),"×",IF(SUMIFS(OFFSET(データ_研究棟施設!$M$5:$M$1048576,0,ROUND(FI$8*24,1)),データ_研究棟施設!$J$5:$J$1048576,OFFSET($G$9,ROW()-ROW($N$9),FI$6-$D$4))&gt;=50,IF(SUMIFS(OFFSET(データ_研究棟施設!$M$5:$M$1048576,0,ROUND(FI$8*24,1)),データ_研究棟施設!$J$5:$J$1048576,OFFSET($G$9,ROW()-ROW($N$9),FI$6-$D$4))&gt;=100*$E103,"×","△"),IF(OR(FI$8&lt;9/24,FI$8&gt;=17/24,FI$110="△"),"△","〇")))</f>
        <v>×</v>
      </c>
      <c r="FJ103" s="29" t="str">
        <f ca="1">IF(OR(FJ$9="×",FJ$110="×"),"×",IF(SUMIFS(OFFSET(データ_研究棟施設!$M$5:$M$1048576,0,ROUND(FJ$8*24,1)),データ_研究棟施設!$J$5:$J$1048576,OFFSET($G$9,ROW()-ROW($N$9),FJ$6-$D$4))&gt;=50,IF(SUMIFS(OFFSET(データ_研究棟施設!$M$5:$M$1048576,0,ROUND(FJ$8*24,1)),データ_研究棟施設!$J$5:$J$1048576,OFFSET($G$9,ROW()-ROW($N$9),FJ$6-$D$4))&gt;=100*$E103,"×","△"),IF(OR(FJ$8&lt;9/24,FJ$8&gt;=17/24,FJ$110="△"),"△","〇")))</f>
        <v>×</v>
      </c>
      <c r="FK103" s="28" t="str">
        <f ca="1">IF(OR(FK$9="×",FK$110="×"),"×",IF(SUMIFS(OFFSET(データ_研究棟施設!$M$5:$M$1048576,0,ROUND(FK$8*24,1)),データ_研究棟施設!$J$5:$J$1048576,OFFSET($G$9,ROW()-ROW($N$9),FK$6-$D$4))&gt;=50,IF(SUMIFS(OFFSET(データ_研究棟施設!$M$5:$M$1048576,0,ROUND(FK$8*24,1)),データ_研究棟施設!$J$5:$J$1048576,OFFSET($G$9,ROW()-ROW($N$9),FK$6-$D$4))&gt;=100*$E103,"×","△"),IF(OR(FK$8&lt;9/24,FK$8&gt;=17/24,FK$110="△"),"△","〇")))</f>
        <v>×</v>
      </c>
      <c r="FL103" s="29" t="str">
        <f ca="1">IF(OR(FL$9="×",FL$110="×"),"×",IF(SUMIFS(OFFSET(データ_研究棟施設!$M$5:$M$1048576,0,ROUND(FL$8*24,1)),データ_研究棟施設!$J$5:$J$1048576,OFFSET($G$9,ROW()-ROW($N$9),FL$6-$D$4))&gt;=50,IF(SUMIFS(OFFSET(データ_研究棟施設!$M$5:$M$1048576,0,ROUND(FL$8*24,1)),データ_研究棟施設!$J$5:$J$1048576,OFFSET($G$9,ROW()-ROW($N$9),FL$6-$D$4))&gt;=100*$E103,"×","△"),IF(OR(FL$8&lt;9/24,FL$8&gt;=17/24,FL$110="△"),"△","〇")))</f>
        <v>×</v>
      </c>
      <c r="FM103" s="29" t="str">
        <f ca="1">IF(OR(FM$9="×",FM$110="×"),"×",IF(SUMIFS(OFFSET(データ_研究棟施設!$M$5:$M$1048576,0,ROUND(FM$8*24,1)),データ_研究棟施設!$J$5:$J$1048576,OFFSET($G$9,ROW()-ROW($N$9),FM$6-$D$4))&gt;=50,IF(SUMIFS(OFFSET(データ_研究棟施設!$M$5:$M$1048576,0,ROUND(FM$8*24,1)),データ_研究棟施設!$J$5:$J$1048576,OFFSET($G$9,ROW()-ROW($N$9),FM$6-$D$4))&gt;=100*$E103,"×","△"),IF(OR(FM$8&lt;9/24,FM$8&gt;=17/24,FM$110="△"),"△","〇")))</f>
        <v>×</v>
      </c>
      <c r="FN103" s="30" t="str">
        <f ca="1">IF(OR(FN$9="×",FN$110="×"),"×",IF(SUMIFS(OFFSET(データ_研究棟施設!$M$5:$M$1048576,0,ROUND(FN$8*24,1)),データ_研究棟施設!$J$5:$J$1048576,OFFSET($G$9,ROW()-ROW($N$9),FN$6-$D$4))&gt;=50,IF(SUMIFS(OFFSET(データ_研究棟施設!$M$5:$M$1048576,0,ROUND(FN$8*24,1)),データ_研究棟施設!$J$5:$J$1048576,OFFSET($G$9,ROW()-ROW($N$9),FN$6-$D$4))&gt;=100*$E103,"×","△"),IF(OR(FN$8&lt;9/24,FN$8&gt;=17/24,FN$110="△"),"△","〇")))</f>
        <v>×</v>
      </c>
      <c r="FO103" s="29" t="str">
        <f ca="1">IF(OR(FO$9="×",FO$110="×"),"×",IF(SUMIFS(OFFSET(データ_研究棟施設!$M$5:$M$1048576,0,ROUND(FO$8*24,1)),データ_研究棟施設!$J$5:$J$1048576,OFFSET($G$9,ROW()-ROW($N$9),FO$6-$D$4))&gt;=50,IF(SUMIFS(OFFSET(データ_研究棟施設!$M$5:$M$1048576,0,ROUND(FO$8*24,1)),データ_研究棟施設!$J$5:$J$1048576,OFFSET($G$9,ROW()-ROW($N$9),FO$6-$D$4))&gt;=100*$E103,"×","△"),IF(OR(FO$8&lt;9/24,FO$8&gt;=17/24,FO$110="△"),"△","〇")))</f>
        <v>×</v>
      </c>
      <c r="FP103" s="29" t="str">
        <f ca="1">IF(OR(FP$9="×",FP$110="×"),"×",IF(SUMIFS(OFFSET(データ_研究棟施設!$M$5:$M$1048576,0,ROUND(FP$8*24,1)),データ_研究棟施設!$J$5:$J$1048576,OFFSET($G$9,ROW()-ROW($N$9),FP$6-$D$4))&gt;=50,IF(SUMIFS(OFFSET(データ_研究棟施設!$M$5:$M$1048576,0,ROUND(FP$8*24,1)),データ_研究棟施設!$J$5:$J$1048576,OFFSET($G$9,ROW()-ROW($N$9),FP$6-$D$4))&gt;=100*$E103,"×","△"),IF(OR(FP$8&lt;9/24,FP$8&gt;=17/24,FP$110="△"),"△","〇")))</f>
        <v>×</v>
      </c>
      <c r="FQ103" s="29" t="str">
        <f ca="1">IF(OR(FQ$9="×",FQ$110="×"),"×",IF(SUMIFS(OFFSET(データ_研究棟施設!$M$5:$M$1048576,0,ROUND(FQ$8*24,1)),データ_研究棟施設!$J$5:$J$1048576,OFFSET($G$9,ROW()-ROW($N$9),FQ$6-$D$4))&gt;=50,IF(SUMIFS(OFFSET(データ_研究棟施設!$M$5:$M$1048576,0,ROUND(FQ$8*24,1)),データ_研究棟施設!$J$5:$J$1048576,OFFSET($G$9,ROW()-ROW($N$9),FQ$6-$D$4))&gt;=100*$E103,"×","△"),IF(OR(FQ$8&lt;9/24,FQ$8&gt;=17/24,FQ$110="△"),"△","〇")))</f>
        <v>×</v>
      </c>
      <c r="FR103" s="29" t="str">
        <f ca="1">IF(OR(FR$9="×",FR$110="×"),"×",IF(SUMIFS(OFFSET(データ_研究棟施設!$M$5:$M$1048576,0,ROUND(FR$8*24,1)),データ_研究棟施設!$J$5:$J$1048576,OFFSET($G$9,ROW()-ROW($N$9),FR$6-$D$4))&gt;=50,IF(SUMIFS(OFFSET(データ_研究棟施設!$M$5:$M$1048576,0,ROUND(FR$8*24,1)),データ_研究棟施設!$J$5:$J$1048576,OFFSET($G$9,ROW()-ROW($N$9),FR$6-$D$4))&gt;=100*$E103,"×","△"),IF(OR(FR$8&lt;9/24,FR$8&gt;=17/24,FR$110="△"),"△","〇")))</f>
        <v>×</v>
      </c>
      <c r="FS103" s="28" t="str">
        <f ca="1">IF(OR(FS$9="×",FS$110="×"),"×",IF(SUMIFS(OFFSET(データ_研究棟施設!$M$5:$M$1048576,0,ROUND(FS$8*24,1)),データ_研究棟施設!$J$5:$J$1048576,OFFSET($G$9,ROW()-ROW($N$9),FS$6-$D$4))&gt;=50,IF(SUMIFS(OFFSET(データ_研究棟施設!$M$5:$M$1048576,0,ROUND(FS$8*24,1)),データ_研究棟施設!$J$5:$J$1048576,OFFSET($G$9,ROW()-ROW($N$9),FS$6-$D$4))&gt;=100*$E103,"×","△"),IF(OR(FS$8&lt;9/24,FS$8&gt;=17/24,FS$110="△"),"△","〇")))</f>
        <v>×</v>
      </c>
      <c r="FT103" s="29" t="str">
        <f ca="1">IF(OR(FT$9="×",FT$110="×"),"×",IF(SUMIFS(OFFSET(データ_研究棟施設!$M$5:$M$1048576,0,ROUND(FT$8*24,1)),データ_研究棟施設!$J$5:$J$1048576,OFFSET($G$9,ROW()-ROW($N$9),FT$6-$D$4))&gt;=50,IF(SUMIFS(OFFSET(データ_研究棟施設!$M$5:$M$1048576,0,ROUND(FT$8*24,1)),データ_研究棟施設!$J$5:$J$1048576,OFFSET($G$9,ROW()-ROW($N$9),FT$6-$D$4))&gt;=100*$E103,"×","△"),IF(OR(FT$8&lt;9/24,FT$8&gt;=17/24,FT$110="△"),"△","〇")))</f>
        <v>×</v>
      </c>
      <c r="FU103" s="29" t="str">
        <f ca="1">IF(OR(FU$9="×",FU$110="×"),"×",IF(SUMIFS(OFFSET(データ_研究棟施設!$M$5:$M$1048576,0,ROUND(FU$8*24,1)),データ_研究棟施設!$J$5:$J$1048576,OFFSET($G$9,ROW()-ROW($N$9),FU$6-$D$4))&gt;=50,IF(SUMIFS(OFFSET(データ_研究棟施設!$M$5:$M$1048576,0,ROUND(FU$8*24,1)),データ_研究棟施設!$J$5:$J$1048576,OFFSET($G$9,ROW()-ROW($N$9),FU$6-$D$4))&gt;=100*$E103,"×","△"),IF(OR(FU$8&lt;9/24,FU$8&gt;=17/24,FU$110="△"),"△","〇")))</f>
        <v>×</v>
      </c>
      <c r="FV103" s="30" t="str">
        <f ca="1">IF(OR(FV$9="×",FV$110="×"),"×",IF(SUMIFS(OFFSET(データ_研究棟施設!$M$5:$M$1048576,0,ROUND(FV$8*24,1)),データ_研究棟施設!$J$5:$J$1048576,OFFSET($G$9,ROW()-ROW($N$9),FV$6-$D$4))&gt;=50,IF(SUMIFS(OFFSET(データ_研究棟施設!$M$5:$M$1048576,0,ROUND(FV$8*24,1)),データ_研究棟施設!$J$5:$J$1048576,OFFSET($G$9,ROW()-ROW($N$9),FV$6-$D$4))&gt;=100*$E103,"×","△"),IF(OR(FV$8&lt;9/24,FV$8&gt;=17/24,FV$110="△"),"△","〇")))</f>
        <v>×</v>
      </c>
      <c r="FW103" s="29" t="str">
        <f ca="1">IF(OR(FW$9="×",FW$110="×"),"×",IF(SUMIFS(OFFSET(データ_研究棟施設!$M$5:$M$1048576,0,ROUND(FW$8*24,1)),データ_研究棟施設!$J$5:$J$1048576,OFFSET($G$9,ROW()-ROW($N$9),FW$6-$D$4))&gt;=50,IF(SUMIFS(OFFSET(データ_研究棟施設!$M$5:$M$1048576,0,ROUND(FW$8*24,1)),データ_研究棟施設!$J$5:$J$1048576,OFFSET($G$9,ROW()-ROW($N$9),FW$6-$D$4))&gt;=100*$E103,"×","△"),IF(OR(FW$8&lt;9/24,FW$8&gt;=17/24,FW$110="△"),"△","〇")))</f>
        <v>×</v>
      </c>
      <c r="FX103" s="29" t="str">
        <f ca="1">IF(OR(FX$9="×",FX$110="×"),"×",IF(SUMIFS(OFFSET(データ_研究棟施設!$M$5:$M$1048576,0,ROUND(FX$8*24,1)),データ_研究棟施設!$J$5:$J$1048576,OFFSET($G$9,ROW()-ROW($N$9),FX$6-$D$4))&gt;=50,IF(SUMIFS(OFFSET(データ_研究棟施設!$M$5:$M$1048576,0,ROUND(FX$8*24,1)),データ_研究棟施設!$J$5:$J$1048576,OFFSET($G$9,ROW()-ROW($N$9),FX$6-$D$4))&gt;=100*$E103,"×","△"),IF(OR(FX$8&lt;9/24,FX$8&gt;=17/24,FX$110="△"),"△","〇")))</f>
        <v>×</v>
      </c>
      <c r="FY103" s="37" t="str">
        <f ca="1">IF(OR(FY$9="×",FY$110="×"),"×",IF(SUMIFS(OFFSET(データ_研究棟施設!$M$5:$M$1048576,0,ROUND(FY$8*24,1)),データ_研究棟施設!$J$5:$J$1048576,OFFSET($G$9,ROW()-ROW($N$9),FY$6-$D$4))&gt;=50,IF(SUMIFS(OFFSET(データ_研究棟施設!$M$5:$M$1048576,0,ROUND(FY$8*24,1)),データ_研究棟施設!$J$5:$J$1048576,OFFSET($G$9,ROW()-ROW($N$9),FY$6-$D$4))&gt;=100*$E103,"×","△"),IF(OR(FY$8&lt;9/24,FY$8&gt;=17/24,FY$110="△"),"△","〇")))</f>
        <v>×</v>
      </c>
    </row>
    <row r="104" spans="1:181">
      <c r="A104" s="17"/>
      <c r="B104" s="81" t="s">
        <v>306</v>
      </c>
      <c r="C104" s="82"/>
      <c r="D104" s="11" t="s">
        <v>268</v>
      </c>
      <c r="E104" s="10" t="str">
        <f>INDEX(施設情報!$D$1:$D$1000,MATCH(D104,施設情報!$C$1:$C$1000,0))</f>
        <v>2</v>
      </c>
      <c r="F104" s="11" t="s">
        <v>275</v>
      </c>
      <c r="G104" s="8" t="str">
        <f t="shared" si="29"/>
        <v>122-46391</v>
      </c>
      <c r="H104" s="10" t="str">
        <f t="shared" si="30"/>
        <v>122-46392</v>
      </c>
      <c r="I104" s="10" t="str">
        <f t="shared" si="31"/>
        <v>122-46393</v>
      </c>
      <c r="J104" s="10" t="str">
        <f t="shared" si="32"/>
        <v>122-46394</v>
      </c>
      <c r="K104" s="10" t="str">
        <f t="shared" si="33"/>
        <v>122-46395</v>
      </c>
      <c r="L104" s="10" t="str">
        <f t="shared" si="34"/>
        <v>122-46396</v>
      </c>
      <c r="M104" s="10" t="str">
        <f t="shared" si="35"/>
        <v>122-46397</v>
      </c>
      <c r="N104" s="36" t="str">
        <f ca="1">IF(OR(N$9="×",N$110="×"),"×",IF(SUMIFS(OFFSET(データ_研究棟施設!$M$5:$M$1048576,0,ROUND(N$8*24,1)),データ_研究棟施設!$J$5:$J$1048576,OFFSET($G$9,ROW()-ROW($N$9),N$6-$D$4))&gt;=50,IF(SUMIFS(OFFSET(データ_研究棟施設!$M$5:$M$1048576,0,ROUND(N$8*24,1)),データ_研究棟施設!$J$5:$J$1048576,OFFSET($G$9,ROW()-ROW($N$9),N$6-$D$4))&gt;=100*$E104,"×","△"),IF(OR(N$8&lt;9/24,N$8&gt;=17/24,N$110="△"),"△","〇")))</f>
        <v>△</v>
      </c>
      <c r="O104" s="29" t="str">
        <f ca="1">IF(OR(O$9="×",O$110="×"),"×",IF(SUMIFS(OFFSET(データ_研究棟施設!$M$5:$M$1048576,0,ROUND(O$8*24,1)),データ_研究棟施設!$J$5:$J$1048576,OFFSET($G$9,ROW()-ROW($N$9),O$6-$D$4))&gt;=50,IF(SUMIFS(OFFSET(データ_研究棟施設!$M$5:$M$1048576,0,ROUND(O$8*24,1)),データ_研究棟施設!$J$5:$J$1048576,OFFSET($G$9,ROW()-ROW($N$9),O$6-$D$4))&gt;=100*$E104,"×","△"),IF(OR(O$8&lt;9/24,O$8&gt;=17/24,O$110="△"),"△","〇")))</f>
        <v>△</v>
      </c>
      <c r="P104" s="29" t="str">
        <f ca="1">IF(OR(P$9="×",P$110="×"),"×",IF(SUMIFS(OFFSET(データ_研究棟施設!$M$5:$M$1048576,0,ROUND(P$8*24,1)),データ_研究棟施設!$J$5:$J$1048576,OFFSET($G$9,ROW()-ROW($N$9),P$6-$D$4))&gt;=50,IF(SUMIFS(OFFSET(データ_研究棟施設!$M$5:$M$1048576,0,ROUND(P$8*24,1)),データ_研究棟施設!$J$5:$J$1048576,OFFSET($G$9,ROW()-ROW($N$9),P$6-$D$4))&gt;=100*$E104,"×","△"),IF(OR(P$8&lt;9/24,P$8&gt;=17/24,P$110="△"),"△","〇")))</f>
        <v>△</v>
      </c>
      <c r="Q104" s="29" t="str">
        <f ca="1">IF(OR(Q$9="×",Q$110="×"),"×",IF(SUMIFS(OFFSET(データ_研究棟施設!$M$5:$M$1048576,0,ROUND(Q$8*24,1)),データ_研究棟施設!$J$5:$J$1048576,OFFSET($G$9,ROW()-ROW($N$9),Q$6-$D$4))&gt;=50,IF(SUMIFS(OFFSET(データ_研究棟施設!$M$5:$M$1048576,0,ROUND(Q$8*24,1)),データ_研究棟施設!$J$5:$J$1048576,OFFSET($G$9,ROW()-ROW($N$9),Q$6-$D$4))&gt;=100*$E104,"×","△"),IF(OR(Q$8&lt;9/24,Q$8&gt;=17/24,Q$110="△"),"△","〇")))</f>
        <v>△</v>
      </c>
      <c r="R104" s="29" t="str">
        <f ca="1">IF(OR(R$9="×",R$110="×"),"×",IF(SUMIFS(OFFSET(データ_研究棟施設!$M$5:$M$1048576,0,ROUND(R$8*24,1)),データ_研究棟施設!$J$5:$J$1048576,OFFSET($G$9,ROW()-ROW($N$9),R$6-$D$4))&gt;=50,IF(SUMIFS(OFFSET(データ_研究棟施設!$M$5:$M$1048576,0,ROUND(R$8*24,1)),データ_研究棟施設!$J$5:$J$1048576,OFFSET($G$9,ROW()-ROW($N$9),R$6-$D$4))&gt;=100*$E104,"×","△"),IF(OR(R$8&lt;9/24,R$8&gt;=17/24,R$110="△"),"△","〇")))</f>
        <v>△</v>
      </c>
      <c r="S104" s="29" t="str">
        <f ca="1">IF(OR(S$9="×",S$110="×"),"×",IF(SUMIFS(OFFSET(データ_研究棟施設!$M$5:$M$1048576,0,ROUND(S$8*24,1)),データ_研究棟施設!$J$5:$J$1048576,OFFSET($G$9,ROW()-ROW($N$9),S$6-$D$4))&gt;=50,IF(SUMIFS(OFFSET(データ_研究棟施設!$M$5:$M$1048576,0,ROUND(S$8*24,1)),データ_研究棟施設!$J$5:$J$1048576,OFFSET($G$9,ROW()-ROW($N$9),S$6-$D$4))&gt;=100*$E104,"×","△"),IF(OR(S$8&lt;9/24,S$8&gt;=17/24,S$110="△"),"△","〇")))</f>
        <v>△</v>
      </c>
      <c r="T104" s="29" t="str">
        <f ca="1">IF(OR(T$9="×",T$110="×"),"×",IF(SUMIFS(OFFSET(データ_研究棟施設!$M$5:$M$1048576,0,ROUND(T$8*24,1)),データ_研究棟施設!$J$5:$J$1048576,OFFSET($G$9,ROW()-ROW($N$9),T$6-$D$4))&gt;=50,IF(SUMIFS(OFFSET(データ_研究棟施設!$M$5:$M$1048576,0,ROUND(T$8*24,1)),データ_研究棟施設!$J$5:$J$1048576,OFFSET($G$9,ROW()-ROW($N$9),T$6-$D$4))&gt;=100*$E104,"×","△"),IF(OR(T$8&lt;9/24,T$8&gt;=17/24,T$110="△"),"△","〇")))</f>
        <v>△</v>
      </c>
      <c r="U104" s="29" t="str">
        <f ca="1">IF(OR(U$9="×",U$110="×"),"×",IF(SUMIFS(OFFSET(データ_研究棟施設!$M$5:$M$1048576,0,ROUND(U$8*24,1)),データ_研究棟施設!$J$5:$J$1048576,OFFSET($G$9,ROW()-ROW($N$9),U$6-$D$4))&gt;=50,IF(SUMIFS(OFFSET(データ_研究棟施設!$M$5:$M$1048576,0,ROUND(U$8*24,1)),データ_研究棟施設!$J$5:$J$1048576,OFFSET($G$9,ROW()-ROW($N$9),U$6-$D$4))&gt;=100*$E104,"×","△"),IF(OR(U$8&lt;9/24,U$8&gt;=17/24,U$110="△"),"△","〇")))</f>
        <v>×</v>
      </c>
      <c r="V104" s="29" t="str">
        <f ca="1">IF(OR(V$9="×",V$110="×"),"×",IF(SUMIFS(OFFSET(データ_研究棟施設!$M$5:$M$1048576,0,ROUND(V$8*24,1)),データ_研究棟施設!$J$5:$J$1048576,OFFSET($G$9,ROW()-ROW($N$9),V$6-$D$4))&gt;=50,IF(SUMIFS(OFFSET(データ_研究棟施設!$M$5:$M$1048576,0,ROUND(V$8*24,1)),データ_研究棟施設!$J$5:$J$1048576,OFFSET($G$9,ROW()-ROW($N$9),V$6-$D$4))&gt;=100*$E104,"×","△"),IF(OR(V$8&lt;9/24,V$8&gt;=17/24,V$110="△"),"△","〇")))</f>
        <v>×</v>
      </c>
      <c r="W104" s="28" t="str">
        <f ca="1">IF(OR(W$9="×",W$110="×"),"×",IF(SUMIFS(OFFSET(データ_研究棟施設!$M$5:$M$1048576,0,ROUND(W$8*24,1)),データ_研究棟施設!$J$5:$J$1048576,OFFSET($G$9,ROW()-ROW($N$9),W$6-$D$4))&gt;=50,IF(SUMIFS(OFFSET(データ_研究棟施設!$M$5:$M$1048576,0,ROUND(W$8*24,1)),データ_研究棟施設!$J$5:$J$1048576,OFFSET($G$9,ROW()-ROW($N$9),W$6-$D$4))&gt;=100*$E104,"×","△"),IF(OR(W$8&lt;9/24,W$8&gt;=17/24,W$110="△"),"△","〇")))</f>
        <v>×</v>
      </c>
      <c r="X104" s="29" t="str">
        <f ca="1">IF(OR(X$9="×",X$110="×"),"×",IF(SUMIFS(OFFSET(データ_研究棟施設!$M$5:$M$1048576,0,ROUND(X$8*24,1)),データ_研究棟施設!$J$5:$J$1048576,OFFSET($G$9,ROW()-ROW($N$9),X$6-$D$4))&gt;=50,IF(SUMIFS(OFFSET(データ_研究棟施設!$M$5:$M$1048576,0,ROUND(X$8*24,1)),データ_研究棟施設!$J$5:$J$1048576,OFFSET($G$9,ROW()-ROW($N$9),X$6-$D$4))&gt;=100*$E104,"×","△"),IF(OR(X$8&lt;9/24,X$8&gt;=17/24,X$110="△"),"△","〇")))</f>
        <v>×</v>
      </c>
      <c r="Y104" s="29" t="str">
        <f ca="1">IF(OR(Y$9="×",Y$110="×"),"×",IF(SUMIFS(OFFSET(データ_研究棟施設!$M$5:$M$1048576,0,ROUND(Y$8*24,1)),データ_研究棟施設!$J$5:$J$1048576,OFFSET($G$9,ROW()-ROW($N$9),Y$6-$D$4))&gt;=50,IF(SUMIFS(OFFSET(データ_研究棟施設!$M$5:$M$1048576,0,ROUND(Y$8*24,1)),データ_研究棟施設!$J$5:$J$1048576,OFFSET($G$9,ROW()-ROW($N$9),Y$6-$D$4))&gt;=100*$E104,"×","△"),IF(OR(Y$8&lt;9/24,Y$8&gt;=17/24,Y$110="△"),"△","〇")))</f>
        <v>×</v>
      </c>
      <c r="Z104" s="30" t="str">
        <f ca="1">IF(OR(Z$9="×",Z$110="×"),"×",IF(SUMIFS(OFFSET(データ_研究棟施設!$M$5:$M$1048576,0,ROUND(Z$8*24,1)),データ_研究棟施設!$J$5:$J$1048576,OFFSET($G$9,ROW()-ROW($N$9),Z$6-$D$4))&gt;=50,IF(SUMIFS(OFFSET(データ_研究棟施設!$M$5:$M$1048576,0,ROUND(Z$8*24,1)),データ_研究棟施設!$J$5:$J$1048576,OFFSET($G$9,ROW()-ROW($N$9),Z$6-$D$4))&gt;=100*$E104,"×","△"),IF(OR(Z$8&lt;9/24,Z$8&gt;=17/24,Z$110="△"),"△","〇")))</f>
        <v>×</v>
      </c>
      <c r="AA104" s="29" t="str">
        <f ca="1">IF(OR(AA$9="×",AA$110="×"),"×",IF(SUMIFS(OFFSET(データ_研究棟施設!$M$5:$M$1048576,0,ROUND(AA$8*24,1)),データ_研究棟施設!$J$5:$J$1048576,OFFSET($G$9,ROW()-ROW($N$9),AA$6-$D$4))&gt;=50,IF(SUMIFS(OFFSET(データ_研究棟施設!$M$5:$M$1048576,0,ROUND(AA$8*24,1)),データ_研究棟施設!$J$5:$J$1048576,OFFSET($G$9,ROW()-ROW($N$9),AA$6-$D$4))&gt;=100*$E104,"×","△"),IF(OR(AA$8&lt;9/24,AA$8&gt;=17/24,AA$110="△"),"△","〇")))</f>
        <v>×</v>
      </c>
      <c r="AB104" s="29" t="str">
        <f ca="1">IF(OR(AB$9="×",AB$110="×"),"×",IF(SUMIFS(OFFSET(データ_研究棟施設!$M$5:$M$1048576,0,ROUND(AB$8*24,1)),データ_研究棟施設!$J$5:$J$1048576,OFFSET($G$9,ROW()-ROW($N$9),AB$6-$D$4))&gt;=50,IF(SUMIFS(OFFSET(データ_研究棟施設!$M$5:$M$1048576,0,ROUND(AB$8*24,1)),データ_研究棟施設!$J$5:$J$1048576,OFFSET($G$9,ROW()-ROW($N$9),AB$6-$D$4))&gt;=100*$E104,"×","△"),IF(OR(AB$8&lt;9/24,AB$8&gt;=17/24,AB$110="△"),"△","〇")))</f>
        <v>×</v>
      </c>
      <c r="AC104" s="29" t="str">
        <f ca="1">IF(OR(AC$9="×",AC$110="×"),"×",IF(SUMIFS(OFFSET(データ_研究棟施設!$M$5:$M$1048576,0,ROUND(AC$8*24,1)),データ_研究棟施設!$J$5:$J$1048576,OFFSET($G$9,ROW()-ROW($N$9),AC$6-$D$4))&gt;=50,IF(SUMIFS(OFFSET(データ_研究棟施設!$M$5:$M$1048576,0,ROUND(AC$8*24,1)),データ_研究棟施設!$J$5:$J$1048576,OFFSET($G$9,ROW()-ROW($N$9),AC$6-$D$4))&gt;=100*$E104,"×","△"),IF(OR(AC$8&lt;9/24,AC$8&gt;=17/24,AC$110="△"),"△","〇")))</f>
        <v>×</v>
      </c>
      <c r="AD104" s="29" t="str">
        <f ca="1">IF(OR(AD$9="×",AD$110="×"),"×",IF(SUMIFS(OFFSET(データ_研究棟施設!$M$5:$M$1048576,0,ROUND(AD$8*24,1)),データ_研究棟施設!$J$5:$J$1048576,OFFSET($G$9,ROW()-ROW($N$9),AD$6-$D$4))&gt;=50,IF(SUMIFS(OFFSET(データ_研究棟施設!$M$5:$M$1048576,0,ROUND(AD$8*24,1)),データ_研究棟施設!$J$5:$J$1048576,OFFSET($G$9,ROW()-ROW($N$9),AD$6-$D$4))&gt;=100*$E104,"×","△"),IF(OR(AD$8&lt;9/24,AD$8&gt;=17/24,AD$110="△"),"△","〇")))</f>
        <v>×</v>
      </c>
      <c r="AE104" s="28" t="str">
        <f ca="1">IF(OR(AE$9="×",AE$110="×"),"×",IF(SUMIFS(OFFSET(データ_研究棟施設!$M$5:$M$1048576,0,ROUND(AE$8*24,1)),データ_研究棟施設!$J$5:$J$1048576,OFFSET($G$9,ROW()-ROW($N$9),AE$6-$D$4))&gt;=50,IF(SUMIFS(OFFSET(データ_研究棟施設!$M$5:$M$1048576,0,ROUND(AE$8*24,1)),データ_研究棟施設!$J$5:$J$1048576,OFFSET($G$9,ROW()-ROW($N$9),AE$6-$D$4))&gt;=100*$E104,"×","△"),IF(OR(AE$8&lt;9/24,AE$8&gt;=17/24,AE$110="△"),"△","〇")))</f>
        <v>×</v>
      </c>
      <c r="AF104" s="29" t="str">
        <f ca="1">IF(OR(AF$9="×",AF$110="×"),"×",IF(SUMIFS(OFFSET(データ_研究棟施設!$M$5:$M$1048576,0,ROUND(AF$8*24,1)),データ_研究棟施設!$J$5:$J$1048576,OFFSET($G$9,ROW()-ROW($N$9),AF$6-$D$4))&gt;=50,IF(SUMIFS(OFFSET(データ_研究棟施設!$M$5:$M$1048576,0,ROUND(AF$8*24,1)),データ_研究棟施設!$J$5:$J$1048576,OFFSET($G$9,ROW()-ROW($N$9),AF$6-$D$4))&gt;=100*$E104,"×","△"),IF(OR(AF$8&lt;9/24,AF$8&gt;=17/24,AF$110="△"),"△","〇")))</f>
        <v>×</v>
      </c>
      <c r="AG104" s="29" t="str">
        <f ca="1">IF(OR(AG$9="×",AG$110="×"),"×",IF(SUMIFS(OFFSET(データ_研究棟施設!$M$5:$M$1048576,0,ROUND(AG$8*24,1)),データ_研究棟施設!$J$5:$J$1048576,OFFSET($G$9,ROW()-ROW($N$9),AG$6-$D$4))&gt;=50,IF(SUMIFS(OFFSET(データ_研究棟施設!$M$5:$M$1048576,0,ROUND(AG$8*24,1)),データ_研究棟施設!$J$5:$J$1048576,OFFSET($G$9,ROW()-ROW($N$9),AG$6-$D$4))&gt;=100*$E104,"×","△"),IF(OR(AG$8&lt;9/24,AG$8&gt;=17/24,AG$110="△"),"△","〇")))</f>
        <v>×</v>
      </c>
      <c r="AH104" s="30" t="str">
        <f ca="1">IF(OR(AH$9="×",AH$110="×"),"×",IF(SUMIFS(OFFSET(データ_研究棟施設!$M$5:$M$1048576,0,ROUND(AH$8*24,1)),データ_研究棟施設!$J$5:$J$1048576,OFFSET($G$9,ROW()-ROW($N$9),AH$6-$D$4))&gt;=50,IF(SUMIFS(OFFSET(データ_研究棟施設!$M$5:$M$1048576,0,ROUND(AH$8*24,1)),データ_研究棟施設!$J$5:$J$1048576,OFFSET($G$9,ROW()-ROW($N$9),AH$6-$D$4))&gt;=100*$E104,"×","△"),IF(OR(AH$8&lt;9/24,AH$8&gt;=17/24,AH$110="△"),"△","〇")))</f>
        <v>×</v>
      </c>
      <c r="AI104" s="29" t="str">
        <f ca="1">IF(OR(AI$9="×",AI$110="×"),"×",IF(SUMIFS(OFFSET(データ_研究棟施設!$M$5:$M$1048576,0,ROUND(AI$8*24,1)),データ_研究棟施設!$J$5:$J$1048576,OFFSET($G$9,ROW()-ROW($N$9),AI$6-$D$4))&gt;=50,IF(SUMIFS(OFFSET(データ_研究棟施設!$M$5:$M$1048576,0,ROUND(AI$8*24,1)),データ_研究棟施設!$J$5:$J$1048576,OFFSET($G$9,ROW()-ROW($N$9),AI$6-$D$4))&gt;=100*$E104,"×","△"),IF(OR(AI$8&lt;9/24,AI$8&gt;=17/24,AI$110="△"),"△","〇")))</f>
        <v>△</v>
      </c>
      <c r="AJ104" s="29" t="str">
        <f ca="1">IF(OR(AJ$9="×",AJ$110="×"),"×",IF(SUMIFS(OFFSET(データ_研究棟施設!$M$5:$M$1048576,0,ROUND(AJ$8*24,1)),データ_研究棟施設!$J$5:$J$1048576,OFFSET($G$9,ROW()-ROW($N$9),AJ$6-$D$4))&gt;=50,IF(SUMIFS(OFFSET(データ_研究棟施設!$M$5:$M$1048576,0,ROUND(AJ$8*24,1)),データ_研究棟施設!$J$5:$J$1048576,OFFSET($G$9,ROW()-ROW($N$9),AJ$6-$D$4))&gt;=100*$E104,"×","△"),IF(OR(AJ$8&lt;9/24,AJ$8&gt;=17/24,AJ$110="△"),"△","〇")))</f>
        <v>△</v>
      </c>
      <c r="AK104" s="37" t="str">
        <f ca="1">IF(OR(AK$9="×",AK$110="×"),"×",IF(SUMIFS(OFFSET(データ_研究棟施設!$M$5:$M$1048576,0,ROUND(AK$8*24,1)),データ_研究棟施設!$J$5:$J$1048576,OFFSET($G$9,ROW()-ROW($N$9),AK$6-$D$4))&gt;=50,IF(SUMIFS(OFFSET(データ_研究棟施設!$M$5:$M$1048576,0,ROUND(AK$8*24,1)),データ_研究棟施設!$J$5:$J$1048576,OFFSET($G$9,ROW()-ROW($N$9),AK$6-$D$4))&gt;=100*$E104,"×","△"),IF(OR(AK$8&lt;9/24,AK$8&gt;=17/24,AK$110="△"),"△","〇")))</f>
        <v>△</v>
      </c>
      <c r="AL104" s="36" t="str">
        <f ca="1">IF(OR(AL$9="×",AL$110="×"),"×",IF(SUMIFS(OFFSET(データ_研究棟施設!$M$5:$M$1048576,0,ROUND(AL$8*24,1)),データ_研究棟施設!$J$5:$J$1048576,OFFSET($G$9,ROW()-ROW($N$9),AL$6-$D$4))&gt;=50,IF(SUMIFS(OFFSET(データ_研究棟施設!$M$5:$M$1048576,0,ROUND(AL$8*24,1)),データ_研究棟施設!$J$5:$J$1048576,OFFSET($G$9,ROW()-ROW($N$9),AL$6-$D$4))&gt;=100*$E104,"×","△"),IF(OR(AL$8&lt;9/24,AL$8&gt;=17/24,AL$110="△"),"△","〇")))</f>
        <v>△</v>
      </c>
      <c r="AM104" s="29" t="str">
        <f ca="1">IF(OR(AM$9="×",AM$110="×"),"×",IF(SUMIFS(OFFSET(データ_研究棟施設!$M$5:$M$1048576,0,ROUND(AM$8*24,1)),データ_研究棟施設!$J$5:$J$1048576,OFFSET($G$9,ROW()-ROW($N$9),AM$6-$D$4))&gt;=50,IF(SUMIFS(OFFSET(データ_研究棟施設!$M$5:$M$1048576,0,ROUND(AM$8*24,1)),データ_研究棟施設!$J$5:$J$1048576,OFFSET($G$9,ROW()-ROW($N$9),AM$6-$D$4))&gt;=100*$E104,"×","△"),IF(OR(AM$8&lt;9/24,AM$8&gt;=17/24,AM$110="△"),"△","〇")))</f>
        <v>△</v>
      </c>
      <c r="AN104" s="29" t="str">
        <f ca="1">IF(OR(AN$9="×",AN$110="×"),"×",IF(SUMIFS(OFFSET(データ_研究棟施設!$M$5:$M$1048576,0,ROUND(AN$8*24,1)),データ_研究棟施設!$J$5:$J$1048576,OFFSET($G$9,ROW()-ROW($N$9),AN$6-$D$4))&gt;=50,IF(SUMIFS(OFFSET(データ_研究棟施設!$M$5:$M$1048576,0,ROUND(AN$8*24,1)),データ_研究棟施設!$J$5:$J$1048576,OFFSET($G$9,ROW()-ROW($N$9),AN$6-$D$4))&gt;=100*$E104,"×","△"),IF(OR(AN$8&lt;9/24,AN$8&gt;=17/24,AN$110="△"),"△","〇")))</f>
        <v>△</v>
      </c>
      <c r="AO104" s="29" t="str">
        <f ca="1">IF(OR(AO$9="×",AO$110="×"),"×",IF(SUMIFS(OFFSET(データ_研究棟施設!$M$5:$M$1048576,0,ROUND(AO$8*24,1)),データ_研究棟施設!$J$5:$J$1048576,OFFSET($G$9,ROW()-ROW($N$9),AO$6-$D$4))&gt;=50,IF(SUMIFS(OFFSET(データ_研究棟施設!$M$5:$M$1048576,0,ROUND(AO$8*24,1)),データ_研究棟施設!$J$5:$J$1048576,OFFSET($G$9,ROW()-ROW($N$9),AO$6-$D$4))&gt;=100*$E104,"×","△"),IF(OR(AO$8&lt;9/24,AO$8&gt;=17/24,AO$110="△"),"△","〇")))</f>
        <v>△</v>
      </c>
      <c r="AP104" s="29" t="str">
        <f ca="1">IF(OR(AP$9="×",AP$110="×"),"×",IF(SUMIFS(OFFSET(データ_研究棟施設!$M$5:$M$1048576,0,ROUND(AP$8*24,1)),データ_研究棟施設!$J$5:$J$1048576,OFFSET($G$9,ROW()-ROW($N$9),AP$6-$D$4))&gt;=50,IF(SUMIFS(OFFSET(データ_研究棟施設!$M$5:$M$1048576,0,ROUND(AP$8*24,1)),データ_研究棟施設!$J$5:$J$1048576,OFFSET($G$9,ROW()-ROW($N$9),AP$6-$D$4))&gt;=100*$E104,"×","△"),IF(OR(AP$8&lt;9/24,AP$8&gt;=17/24,AP$110="△"),"△","〇")))</f>
        <v>△</v>
      </c>
      <c r="AQ104" s="29" t="str">
        <f ca="1">IF(OR(AQ$9="×",AQ$110="×"),"×",IF(SUMIFS(OFFSET(データ_研究棟施設!$M$5:$M$1048576,0,ROUND(AQ$8*24,1)),データ_研究棟施設!$J$5:$J$1048576,OFFSET($G$9,ROW()-ROW($N$9),AQ$6-$D$4))&gt;=50,IF(SUMIFS(OFFSET(データ_研究棟施設!$M$5:$M$1048576,0,ROUND(AQ$8*24,1)),データ_研究棟施設!$J$5:$J$1048576,OFFSET($G$9,ROW()-ROW($N$9),AQ$6-$D$4))&gt;=100*$E104,"×","△"),IF(OR(AQ$8&lt;9/24,AQ$8&gt;=17/24,AQ$110="△"),"△","〇")))</f>
        <v>△</v>
      </c>
      <c r="AR104" s="29" t="str">
        <f ca="1">IF(OR(AR$9="×",AR$110="×"),"×",IF(SUMIFS(OFFSET(データ_研究棟施設!$M$5:$M$1048576,0,ROUND(AR$8*24,1)),データ_研究棟施設!$J$5:$J$1048576,OFFSET($G$9,ROW()-ROW($N$9),AR$6-$D$4))&gt;=50,IF(SUMIFS(OFFSET(データ_研究棟施設!$M$5:$M$1048576,0,ROUND(AR$8*24,1)),データ_研究棟施設!$J$5:$J$1048576,OFFSET($G$9,ROW()-ROW($N$9),AR$6-$D$4))&gt;=100*$E104,"×","△"),IF(OR(AR$8&lt;9/24,AR$8&gt;=17/24,AR$110="△"),"△","〇")))</f>
        <v>△</v>
      </c>
      <c r="AS104" s="29" t="str">
        <f ca="1">IF(OR(AS$9="×",AS$110="×"),"×",IF(SUMIFS(OFFSET(データ_研究棟施設!$M$5:$M$1048576,0,ROUND(AS$8*24,1)),データ_研究棟施設!$J$5:$J$1048576,OFFSET($G$9,ROW()-ROW($N$9),AS$6-$D$4))&gt;=50,IF(SUMIFS(OFFSET(データ_研究棟施設!$M$5:$M$1048576,0,ROUND(AS$8*24,1)),データ_研究棟施設!$J$5:$J$1048576,OFFSET($G$9,ROW()-ROW($N$9),AS$6-$D$4))&gt;=100*$E104,"×","△"),IF(OR(AS$8&lt;9/24,AS$8&gt;=17/24,AS$110="△"),"△","〇")))</f>
        <v>×</v>
      </c>
      <c r="AT104" s="29" t="str">
        <f ca="1">IF(OR(AT$9="×",AT$110="×"),"×",IF(SUMIFS(OFFSET(データ_研究棟施設!$M$5:$M$1048576,0,ROUND(AT$8*24,1)),データ_研究棟施設!$J$5:$J$1048576,OFFSET($G$9,ROW()-ROW($N$9),AT$6-$D$4))&gt;=50,IF(SUMIFS(OFFSET(データ_研究棟施設!$M$5:$M$1048576,0,ROUND(AT$8*24,1)),データ_研究棟施設!$J$5:$J$1048576,OFFSET($G$9,ROW()-ROW($N$9),AT$6-$D$4))&gt;=100*$E104,"×","△"),IF(OR(AT$8&lt;9/24,AT$8&gt;=17/24,AT$110="△"),"△","〇")))</f>
        <v>×</v>
      </c>
      <c r="AU104" s="28" t="str">
        <f ca="1">IF(OR(AU$9="×",AU$110="×"),"×",IF(SUMIFS(OFFSET(データ_研究棟施設!$M$5:$M$1048576,0,ROUND(AU$8*24,1)),データ_研究棟施設!$J$5:$J$1048576,OFFSET($G$9,ROW()-ROW($N$9),AU$6-$D$4))&gt;=50,IF(SUMIFS(OFFSET(データ_研究棟施設!$M$5:$M$1048576,0,ROUND(AU$8*24,1)),データ_研究棟施設!$J$5:$J$1048576,OFFSET($G$9,ROW()-ROW($N$9),AU$6-$D$4))&gt;=100*$E104,"×","△"),IF(OR(AU$8&lt;9/24,AU$8&gt;=17/24,AU$110="△"),"△","〇")))</f>
        <v>×</v>
      </c>
      <c r="AV104" s="29" t="str">
        <f ca="1">IF(OR(AV$9="×",AV$110="×"),"×",IF(SUMIFS(OFFSET(データ_研究棟施設!$M$5:$M$1048576,0,ROUND(AV$8*24,1)),データ_研究棟施設!$J$5:$J$1048576,OFFSET($G$9,ROW()-ROW($N$9),AV$6-$D$4))&gt;=50,IF(SUMIFS(OFFSET(データ_研究棟施設!$M$5:$M$1048576,0,ROUND(AV$8*24,1)),データ_研究棟施設!$J$5:$J$1048576,OFFSET($G$9,ROW()-ROW($N$9),AV$6-$D$4))&gt;=100*$E104,"×","△"),IF(OR(AV$8&lt;9/24,AV$8&gt;=17/24,AV$110="△"),"△","〇")))</f>
        <v>×</v>
      </c>
      <c r="AW104" s="29" t="str">
        <f ca="1">IF(OR(AW$9="×",AW$110="×"),"×",IF(SUMIFS(OFFSET(データ_研究棟施設!$M$5:$M$1048576,0,ROUND(AW$8*24,1)),データ_研究棟施設!$J$5:$J$1048576,OFFSET($G$9,ROW()-ROW($N$9),AW$6-$D$4))&gt;=50,IF(SUMIFS(OFFSET(データ_研究棟施設!$M$5:$M$1048576,0,ROUND(AW$8*24,1)),データ_研究棟施設!$J$5:$J$1048576,OFFSET($G$9,ROW()-ROW($N$9),AW$6-$D$4))&gt;=100*$E104,"×","△"),IF(OR(AW$8&lt;9/24,AW$8&gt;=17/24,AW$110="△"),"△","〇")))</f>
        <v>×</v>
      </c>
      <c r="AX104" s="30" t="str">
        <f ca="1">IF(OR(AX$9="×",AX$110="×"),"×",IF(SUMIFS(OFFSET(データ_研究棟施設!$M$5:$M$1048576,0,ROUND(AX$8*24,1)),データ_研究棟施設!$J$5:$J$1048576,OFFSET($G$9,ROW()-ROW($N$9),AX$6-$D$4))&gt;=50,IF(SUMIFS(OFFSET(データ_研究棟施設!$M$5:$M$1048576,0,ROUND(AX$8*24,1)),データ_研究棟施設!$J$5:$J$1048576,OFFSET($G$9,ROW()-ROW($N$9),AX$6-$D$4))&gt;=100*$E104,"×","△"),IF(OR(AX$8&lt;9/24,AX$8&gt;=17/24,AX$110="△"),"△","〇")))</f>
        <v>×</v>
      </c>
      <c r="AY104" s="29" t="str">
        <f ca="1">IF(OR(AY$9="×",AY$110="×"),"×",IF(SUMIFS(OFFSET(データ_研究棟施設!$M$5:$M$1048576,0,ROUND(AY$8*24,1)),データ_研究棟施設!$J$5:$J$1048576,OFFSET($G$9,ROW()-ROW($N$9),AY$6-$D$4))&gt;=50,IF(SUMIFS(OFFSET(データ_研究棟施設!$M$5:$M$1048576,0,ROUND(AY$8*24,1)),データ_研究棟施設!$J$5:$J$1048576,OFFSET($G$9,ROW()-ROW($N$9),AY$6-$D$4))&gt;=100*$E104,"×","△"),IF(OR(AY$8&lt;9/24,AY$8&gt;=17/24,AY$110="△"),"△","〇")))</f>
        <v>×</v>
      </c>
      <c r="AZ104" s="29" t="str">
        <f ca="1">IF(OR(AZ$9="×",AZ$110="×"),"×",IF(SUMIFS(OFFSET(データ_研究棟施設!$M$5:$M$1048576,0,ROUND(AZ$8*24,1)),データ_研究棟施設!$J$5:$J$1048576,OFFSET($G$9,ROW()-ROW($N$9),AZ$6-$D$4))&gt;=50,IF(SUMIFS(OFFSET(データ_研究棟施設!$M$5:$M$1048576,0,ROUND(AZ$8*24,1)),データ_研究棟施設!$J$5:$J$1048576,OFFSET($G$9,ROW()-ROW($N$9),AZ$6-$D$4))&gt;=100*$E104,"×","△"),IF(OR(AZ$8&lt;9/24,AZ$8&gt;=17/24,AZ$110="△"),"△","〇")))</f>
        <v>×</v>
      </c>
      <c r="BA104" s="29" t="str">
        <f ca="1">IF(OR(BA$9="×",BA$110="×"),"×",IF(SUMIFS(OFFSET(データ_研究棟施設!$M$5:$M$1048576,0,ROUND(BA$8*24,1)),データ_研究棟施設!$J$5:$J$1048576,OFFSET($G$9,ROW()-ROW($N$9),BA$6-$D$4))&gt;=50,IF(SUMIFS(OFFSET(データ_研究棟施設!$M$5:$M$1048576,0,ROUND(BA$8*24,1)),データ_研究棟施設!$J$5:$J$1048576,OFFSET($G$9,ROW()-ROW($N$9),BA$6-$D$4))&gt;=100*$E104,"×","△"),IF(OR(BA$8&lt;9/24,BA$8&gt;=17/24,BA$110="△"),"△","〇")))</f>
        <v>×</v>
      </c>
      <c r="BB104" s="29" t="str">
        <f ca="1">IF(OR(BB$9="×",BB$110="×"),"×",IF(SUMIFS(OFFSET(データ_研究棟施設!$M$5:$M$1048576,0,ROUND(BB$8*24,1)),データ_研究棟施設!$J$5:$J$1048576,OFFSET($G$9,ROW()-ROW($N$9),BB$6-$D$4))&gt;=50,IF(SUMIFS(OFFSET(データ_研究棟施設!$M$5:$M$1048576,0,ROUND(BB$8*24,1)),データ_研究棟施設!$J$5:$J$1048576,OFFSET($G$9,ROW()-ROW($N$9),BB$6-$D$4))&gt;=100*$E104,"×","△"),IF(OR(BB$8&lt;9/24,BB$8&gt;=17/24,BB$110="△"),"△","〇")))</f>
        <v>×</v>
      </c>
      <c r="BC104" s="28" t="str">
        <f ca="1">IF(OR(BC$9="×",BC$110="×"),"×",IF(SUMIFS(OFFSET(データ_研究棟施設!$M$5:$M$1048576,0,ROUND(BC$8*24,1)),データ_研究棟施設!$J$5:$J$1048576,OFFSET($G$9,ROW()-ROW($N$9),BC$6-$D$4))&gt;=50,IF(SUMIFS(OFFSET(データ_研究棟施設!$M$5:$M$1048576,0,ROUND(BC$8*24,1)),データ_研究棟施設!$J$5:$J$1048576,OFFSET($G$9,ROW()-ROW($N$9),BC$6-$D$4))&gt;=100*$E104,"×","△"),IF(OR(BC$8&lt;9/24,BC$8&gt;=17/24,BC$110="△"),"△","〇")))</f>
        <v>×</v>
      </c>
      <c r="BD104" s="29" t="str">
        <f ca="1">IF(OR(BD$9="×",BD$110="×"),"×",IF(SUMIFS(OFFSET(データ_研究棟施設!$M$5:$M$1048576,0,ROUND(BD$8*24,1)),データ_研究棟施設!$J$5:$J$1048576,OFFSET($G$9,ROW()-ROW($N$9),BD$6-$D$4))&gt;=50,IF(SUMIFS(OFFSET(データ_研究棟施設!$M$5:$M$1048576,0,ROUND(BD$8*24,1)),データ_研究棟施設!$J$5:$J$1048576,OFFSET($G$9,ROW()-ROW($N$9),BD$6-$D$4))&gt;=100*$E104,"×","△"),IF(OR(BD$8&lt;9/24,BD$8&gt;=17/24,BD$110="△"),"△","〇")))</f>
        <v>×</v>
      </c>
      <c r="BE104" s="29" t="str">
        <f ca="1">IF(OR(BE$9="×",BE$110="×"),"×",IF(SUMIFS(OFFSET(データ_研究棟施設!$M$5:$M$1048576,0,ROUND(BE$8*24,1)),データ_研究棟施設!$J$5:$J$1048576,OFFSET($G$9,ROW()-ROW($N$9),BE$6-$D$4))&gt;=50,IF(SUMIFS(OFFSET(データ_研究棟施設!$M$5:$M$1048576,0,ROUND(BE$8*24,1)),データ_研究棟施設!$J$5:$J$1048576,OFFSET($G$9,ROW()-ROW($N$9),BE$6-$D$4))&gt;=100*$E104,"×","△"),IF(OR(BE$8&lt;9/24,BE$8&gt;=17/24,BE$110="△"),"△","〇")))</f>
        <v>×</v>
      </c>
      <c r="BF104" s="30" t="str">
        <f ca="1">IF(OR(BF$9="×",BF$110="×"),"×",IF(SUMIFS(OFFSET(データ_研究棟施設!$M$5:$M$1048576,0,ROUND(BF$8*24,1)),データ_研究棟施設!$J$5:$J$1048576,OFFSET($G$9,ROW()-ROW($N$9),BF$6-$D$4))&gt;=50,IF(SUMIFS(OFFSET(データ_研究棟施設!$M$5:$M$1048576,0,ROUND(BF$8*24,1)),データ_研究棟施設!$J$5:$J$1048576,OFFSET($G$9,ROW()-ROW($N$9),BF$6-$D$4))&gt;=100*$E104,"×","△"),IF(OR(BF$8&lt;9/24,BF$8&gt;=17/24,BF$110="△"),"△","〇")))</f>
        <v>×</v>
      </c>
      <c r="BG104" s="29" t="str">
        <f ca="1">IF(OR(BG$9="×",BG$110="×"),"×",IF(SUMIFS(OFFSET(データ_研究棟施設!$M$5:$M$1048576,0,ROUND(BG$8*24,1)),データ_研究棟施設!$J$5:$J$1048576,OFFSET($G$9,ROW()-ROW($N$9),BG$6-$D$4))&gt;=50,IF(SUMIFS(OFFSET(データ_研究棟施設!$M$5:$M$1048576,0,ROUND(BG$8*24,1)),データ_研究棟施設!$J$5:$J$1048576,OFFSET($G$9,ROW()-ROW($N$9),BG$6-$D$4))&gt;=100*$E104,"×","△"),IF(OR(BG$8&lt;9/24,BG$8&gt;=17/24,BG$110="△"),"△","〇")))</f>
        <v>△</v>
      </c>
      <c r="BH104" s="29" t="str">
        <f ca="1">IF(OR(BH$9="×",BH$110="×"),"×",IF(SUMIFS(OFFSET(データ_研究棟施設!$M$5:$M$1048576,0,ROUND(BH$8*24,1)),データ_研究棟施設!$J$5:$J$1048576,OFFSET($G$9,ROW()-ROW($N$9),BH$6-$D$4))&gt;=50,IF(SUMIFS(OFFSET(データ_研究棟施設!$M$5:$M$1048576,0,ROUND(BH$8*24,1)),データ_研究棟施設!$J$5:$J$1048576,OFFSET($G$9,ROW()-ROW($N$9),BH$6-$D$4))&gt;=100*$E104,"×","△"),IF(OR(BH$8&lt;9/24,BH$8&gt;=17/24,BH$110="△"),"△","〇")))</f>
        <v>△</v>
      </c>
      <c r="BI104" s="37" t="str">
        <f ca="1">IF(OR(BI$9="×",BI$110="×"),"×",IF(SUMIFS(OFFSET(データ_研究棟施設!$M$5:$M$1048576,0,ROUND(BI$8*24,1)),データ_研究棟施設!$J$5:$J$1048576,OFFSET($G$9,ROW()-ROW($N$9),BI$6-$D$4))&gt;=50,IF(SUMIFS(OFFSET(データ_研究棟施設!$M$5:$M$1048576,0,ROUND(BI$8*24,1)),データ_研究棟施設!$J$5:$J$1048576,OFFSET($G$9,ROW()-ROW($N$9),BI$6-$D$4))&gt;=100*$E104,"×","△"),IF(OR(BI$8&lt;9/24,BI$8&gt;=17/24,BI$110="△"),"△","〇")))</f>
        <v>△</v>
      </c>
      <c r="BJ104" s="36" t="str">
        <f ca="1">IF(OR(BJ$9="×",BJ$110="×"),"×",IF(SUMIFS(OFFSET(データ_研究棟施設!$M$5:$M$1048576,0,ROUND(BJ$8*24,1)),データ_研究棟施設!$J$5:$J$1048576,OFFSET($G$9,ROW()-ROW($N$9),BJ$6-$D$4))&gt;=50,IF(SUMIFS(OFFSET(データ_研究棟施設!$M$5:$M$1048576,0,ROUND(BJ$8*24,1)),データ_研究棟施設!$J$5:$J$1048576,OFFSET($G$9,ROW()-ROW($N$9),BJ$6-$D$4))&gt;=100*$E104,"×","△"),IF(OR(BJ$8&lt;9/24,BJ$8&gt;=17/24,BJ$110="△"),"△","〇")))</f>
        <v>△</v>
      </c>
      <c r="BK104" s="29" t="str">
        <f ca="1">IF(OR(BK$9="×",BK$110="×"),"×",IF(SUMIFS(OFFSET(データ_研究棟施設!$M$5:$M$1048576,0,ROUND(BK$8*24,1)),データ_研究棟施設!$J$5:$J$1048576,OFFSET($G$9,ROW()-ROW($N$9),BK$6-$D$4))&gt;=50,IF(SUMIFS(OFFSET(データ_研究棟施設!$M$5:$M$1048576,0,ROUND(BK$8*24,1)),データ_研究棟施設!$J$5:$J$1048576,OFFSET($G$9,ROW()-ROW($N$9),BK$6-$D$4))&gt;=100*$E104,"×","△"),IF(OR(BK$8&lt;9/24,BK$8&gt;=17/24,BK$110="△"),"△","〇")))</f>
        <v>△</v>
      </c>
      <c r="BL104" s="29" t="str">
        <f ca="1">IF(OR(BL$9="×",BL$110="×"),"×",IF(SUMIFS(OFFSET(データ_研究棟施設!$M$5:$M$1048576,0,ROUND(BL$8*24,1)),データ_研究棟施設!$J$5:$J$1048576,OFFSET($G$9,ROW()-ROW($N$9),BL$6-$D$4))&gt;=50,IF(SUMIFS(OFFSET(データ_研究棟施設!$M$5:$M$1048576,0,ROUND(BL$8*24,1)),データ_研究棟施設!$J$5:$J$1048576,OFFSET($G$9,ROW()-ROW($N$9),BL$6-$D$4))&gt;=100*$E104,"×","△"),IF(OR(BL$8&lt;9/24,BL$8&gt;=17/24,BL$110="△"),"△","〇")))</f>
        <v>△</v>
      </c>
      <c r="BM104" s="29" t="str">
        <f ca="1">IF(OR(BM$9="×",BM$110="×"),"×",IF(SUMIFS(OFFSET(データ_研究棟施設!$M$5:$M$1048576,0,ROUND(BM$8*24,1)),データ_研究棟施設!$J$5:$J$1048576,OFFSET($G$9,ROW()-ROW($N$9),BM$6-$D$4))&gt;=50,IF(SUMIFS(OFFSET(データ_研究棟施設!$M$5:$M$1048576,0,ROUND(BM$8*24,1)),データ_研究棟施設!$J$5:$J$1048576,OFFSET($G$9,ROW()-ROW($N$9),BM$6-$D$4))&gt;=100*$E104,"×","△"),IF(OR(BM$8&lt;9/24,BM$8&gt;=17/24,BM$110="△"),"△","〇")))</f>
        <v>△</v>
      </c>
      <c r="BN104" s="29" t="str">
        <f ca="1">IF(OR(BN$9="×",BN$110="×"),"×",IF(SUMIFS(OFFSET(データ_研究棟施設!$M$5:$M$1048576,0,ROUND(BN$8*24,1)),データ_研究棟施設!$J$5:$J$1048576,OFFSET($G$9,ROW()-ROW($N$9),BN$6-$D$4))&gt;=50,IF(SUMIFS(OFFSET(データ_研究棟施設!$M$5:$M$1048576,0,ROUND(BN$8*24,1)),データ_研究棟施設!$J$5:$J$1048576,OFFSET($G$9,ROW()-ROW($N$9),BN$6-$D$4))&gt;=100*$E104,"×","△"),IF(OR(BN$8&lt;9/24,BN$8&gt;=17/24,BN$110="△"),"△","〇")))</f>
        <v>△</v>
      </c>
      <c r="BO104" s="29" t="str">
        <f ca="1">IF(OR(BO$9="×",BO$110="×"),"×",IF(SUMIFS(OFFSET(データ_研究棟施設!$M$5:$M$1048576,0,ROUND(BO$8*24,1)),データ_研究棟施設!$J$5:$J$1048576,OFFSET($G$9,ROW()-ROW($N$9),BO$6-$D$4))&gt;=50,IF(SUMIFS(OFFSET(データ_研究棟施設!$M$5:$M$1048576,0,ROUND(BO$8*24,1)),データ_研究棟施設!$J$5:$J$1048576,OFFSET($G$9,ROW()-ROW($N$9),BO$6-$D$4))&gt;=100*$E104,"×","△"),IF(OR(BO$8&lt;9/24,BO$8&gt;=17/24,BO$110="△"),"△","〇")))</f>
        <v>△</v>
      </c>
      <c r="BP104" s="29" t="str">
        <f ca="1">IF(OR(BP$9="×",BP$110="×"),"×",IF(SUMIFS(OFFSET(データ_研究棟施設!$M$5:$M$1048576,0,ROUND(BP$8*24,1)),データ_研究棟施設!$J$5:$J$1048576,OFFSET($G$9,ROW()-ROW($N$9),BP$6-$D$4))&gt;=50,IF(SUMIFS(OFFSET(データ_研究棟施設!$M$5:$M$1048576,0,ROUND(BP$8*24,1)),データ_研究棟施設!$J$5:$J$1048576,OFFSET($G$9,ROW()-ROW($N$9),BP$6-$D$4))&gt;=100*$E104,"×","△"),IF(OR(BP$8&lt;9/24,BP$8&gt;=17/24,BP$110="△"),"△","〇")))</f>
        <v>△</v>
      </c>
      <c r="BQ104" s="29" t="str">
        <f ca="1">IF(OR(BQ$9="×",BQ$110="×"),"×",IF(SUMIFS(OFFSET(データ_研究棟施設!$M$5:$M$1048576,0,ROUND(BQ$8*24,1)),データ_研究棟施設!$J$5:$J$1048576,OFFSET($G$9,ROW()-ROW($N$9),BQ$6-$D$4))&gt;=50,IF(SUMIFS(OFFSET(データ_研究棟施設!$M$5:$M$1048576,0,ROUND(BQ$8*24,1)),データ_研究棟施設!$J$5:$J$1048576,OFFSET($G$9,ROW()-ROW($N$9),BQ$6-$D$4))&gt;=100*$E104,"×","△"),IF(OR(BQ$8&lt;9/24,BQ$8&gt;=17/24,BQ$110="△"),"△","〇")))</f>
        <v>×</v>
      </c>
      <c r="BR104" s="29" t="str">
        <f ca="1">IF(OR(BR$9="×",BR$110="×"),"×",IF(SUMIFS(OFFSET(データ_研究棟施設!$M$5:$M$1048576,0,ROUND(BR$8*24,1)),データ_研究棟施設!$J$5:$J$1048576,OFFSET($G$9,ROW()-ROW($N$9),BR$6-$D$4))&gt;=50,IF(SUMIFS(OFFSET(データ_研究棟施設!$M$5:$M$1048576,0,ROUND(BR$8*24,1)),データ_研究棟施設!$J$5:$J$1048576,OFFSET($G$9,ROW()-ROW($N$9),BR$6-$D$4))&gt;=100*$E104,"×","△"),IF(OR(BR$8&lt;9/24,BR$8&gt;=17/24,BR$110="△"),"△","〇")))</f>
        <v>×</v>
      </c>
      <c r="BS104" s="28" t="str">
        <f ca="1">IF(OR(BS$9="×",BS$110="×"),"×",IF(SUMIFS(OFFSET(データ_研究棟施設!$M$5:$M$1048576,0,ROUND(BS$8*24,1)),データ_研究棟施設!$J$5:$J$1048576,OFFSET($G$9,ROW()-ROW($N$9),BS$6-$D$4))&gt;=50,IF(SUMIFS(OFFSET(データ_研究棟施設!$M$5:$M$1048576,0,ROUND(BS$8*24,1)),データ_研究棟施設!$J$5:$J$1048576,OFFSET($G$9,ROW()-ROW($N$9),BS$6-$D$4))&gt;=100*$E104,"×","△"),IF(OR(BS$8&lt;9/24,BS$8&gt;=17/24,BS$110="△"),"△","〇")))</f>
        <v>×</v>
      </c>
      <c r="BT104" s="29" t="str">
        <f ca="1">IF(OR(BT$9="×",BT$110="×"),"×",IF(SUMIFS(OFFSET(データ_研究棟施設!$M$5:$M$1048576,0,ROUND(BT$8*24,1)),データ_研究棟施設!$J$5:$J$1048576,OFFSET($G$9,ROW()-ROW($N$9),BT$6-$D$4))&gt;=50,IF(SUMIFS(OFFSET(データ_研究棟施設!$M$5:$M$1048576,0,ROUND(BT$8*24,1)),データ_研究棟施設!$J$5:$J$1048576,OFFSET($G$9,ROW()-ROW($N$9),BT$6-$D$4))&gt;=100*$E104,"×","△"),IF(OR(BT$8&lt;9/24,BT$8&gt;=17/24,BT$110="△"),"△","〇")))</f>
        <v>×</v>
      </c>
      <c r="BU104" s="29" t="str">
        <f ca="1">IF(OR(BU$9="×",BU$110="×"),"×",IF(SUMIFS(OFFSET(データ_研究棟施設!$M$5:$M$1048576,0,ROUND(BU$8*24,1)),データ_研究棟施設!$J$5:$J$1048576,OFFSET($G$9,ROW()-ROW($N$9),BU$6-$D$4))&gt;=50,IF(SUMIFS(OFFSET(データ_研究棟施設!$M$5:$M$1048576,0,ROUND(BU$8*24,1)),データ_研究棟施設!$J$5:$J$1048576,OFFSET($G$9,ROW()-ROW($N$9),BU$6-$D$4))&gt;=100*$E104,"×","△"),IF(OR(BU$8&lt;9/24,BU$8&gt;=17/24,BU$110="△"),"△","〇")))</f>
        <v>×</v>
      </c>
      <c r="BV104" s="30" t="str">
        <f ca="1">IF(OR(BV$9="×",BV$110="×"),"×",IF(SUMIFS(OFFSET(データ_研究棟施設!$M$5:$M$1048576,0,ROUND(BV$8*24,1)),データ_研究棟施設!$J$5:$J$1048576,OFFSET($G$9,ROW()-ROW($N$9),BV$6-$D$4))&gt;=50,IF(SUMIFS(OFFSET(データ_研究棟施設!$M$5:$M$1048576,0,ROUND(BV$8*24,1)),データ_研究棟施設!$J$5:$J$1048576,OFFSET($G$9,ROW()-ROW($N$9),BV$6-$D$4))&gt;=100*$E104,"×","△"),IF(OR(BV$8&lt;9/24,BV$8&gt;=17/24,BV$110="△"),"△","〇")))</f>
        <v>×</v>
      </c>
      <c r="BW104" s="29" t="str">
        <f ca="1">IF(OR(BW$9="×",BW$110="×"),"×",IF(SUMIFS(OFFSET(データ_研究棟施設!$M$5:$M$1048576,0,ROUND(BW$8*24,1)),データ_研究棟施設!$J$5:$J$1048576,OFFSET($G$9,ROW()-ROW($N$9),BW$6-$D$4))&gt;=50,IF(SUMIFS(OFFSET(データ_研究棟施設!$M$5:$M$1048576,0,ROUND(BW$8*24,1)),データ_研究棟施設!$J$5:$J$1048576,OFFSET($G$9,ROW()-ROW($N$9),BW$6-$D$4))&gt;=100*$E104,"×","△"),IF(OR(BW$8&lt;9/24,BW$8&gt;=17/24,BW$110="△"),"△","〇")))</f>
        <v>×</v>
      </c>
      <c r="BX104" s="29" t="str">
        <f ca="1">IF(OR(BX$9="×",BX$110="×"),"×",IF(SUMIFS(OFFSET(データ_研究棟施設!$M$5:$M$1048576,0,ROUND(BX$8*24,1)),データ_研究棟施設!$J$5:$J$1048576,OFFSET($G$9,ROW()-ROW($N$9),BX$6-$D$4))&gt;=50,IF(SUMIFS(OFFSET(データ_研究棟施設!$M$5:$M$1048576,0,ROUND(BX$8*24,1)),データ_研究棟施設!$J$5:$J$1048576,OFFSET($G$9,ROW()-ROW($N$9),BX$6-$D$4))&gt;=100*$E104,"×","△"),IF(OR(BX$8&lt;9/24,BX$8&gt;=17/24,BX$110="△"),"△","〇")))</f>
        <v>×</v>
      </c>
      <c r="BY104" s="29" t="str">
        <f ca="1">IF(OR(BY$9="×",BY$110="×"),"×",IF(SUMIFS(OFFSET(データ_研究棟施設!$M$5:$M$1048576,0,ROUND(BY$8*24,1)),データ_研究棟施設!$J$5:$J$1048576,OFFSET($G$9,ROW()-ROW($N$9),BY$6-$D$4))&gt;=50,IF(SUMIFS(OFFSET(データ_研究棟施設!$M$5:$M$1048576,0,ROUND(BY$8*24,1)),データ_研究棟施設!$J$5:$J$1048576,OFFSET($G$9,ROW()-ROW($N$9),BY$6-$D$4))&gt;=100*$E104,"×","△"),IF(OR(BY$8&lt;9/24,BY$8&gt;=17/24,BY$110="△"),"△","〇")))</f>
        <v>×</v>
      </c>
      <c r="BZ104" s="29" t="str">
        <f ca="1">IF(OR(BZ$9="×",BZ$110="×"),"×",IF(SUMIFS(OFFSET(データ_研究棟施設!$M$5:$M$1048576,0,ROUND(BZ$8*24,1)),データ_研究棟施設!$J$5:$J$1048576,OFFSET($G$9,ROW()-ROW($N$9),BZ$6-$D$4))&gt;=50,IF(SUMIFS(OFFSET(データ_研究棟施設!$M$5:$M$1048576,0,ROUND(BZ$8*24,1)),データ_研究棟施設!$J$5:$J$1048576,OFFSET($G$9,ROW()-ROW($N$9),BZ$6-$D$4))&gt;=100*$E104,"×","△"),IF(OR(BZ$8&lt;9/24,BZ$8&gt;=17/24,BZ$110="△"),"△","〇")))</f>
        <v>×</v>
      </c>
      <c r="CA104" s="28" t="str">
        <f ca="1">IF(OR(CA$9="×",CA$110="×"),"×",IF(SUMIFS(OFFSET(データ_研究棟施設!$M$5:$M$1048576,0,ROUND(CA$8*24,1)),データ_研究棟施設!$J$5:$J$1048576,OFFSET($G$9,ROW()-ROW($N$9),CA$6-$D$4))&gt;=50,IF(SUMIFS(OFFSET(データ_研究棟施設!$M$5:$M$1048576,0,ROUND(CA$8*24,1)),データ_研究棟施設!$J$5:$J$1048576,OFFSET($G$9,ROW()-ROW($N$9),CA$6-$D$4))&gt;=100*$E104,"×","△"),IF(OR(CA$8&lt;9/24,CA$8&gt;=17/24,CA$110="△"),"△","〇")))</f>
        <v>×</v>
      </c>
      <c r="CB104" s="29" t="str">
        <f ca="1">IF(OR(CB$9="×",CB$110="×"),"×",IF(SUMIFS(OFFSET(データ_研究棟施設!$M$5:$M$1048576,0,ROUND(CB$8*24,1)),データ_研究棟施設!$J$5:$J$1048576,OFFSET($G$9,ROW()-ROW($N$9),CB$6-$D$4))&gt;=50,IF(SUMIFS(OFFSET(データ_研究棟施設!$M$5:$M$1048576,0,ROUND(CB$8*24,1)),データ_研究棟施設!$J$5:$J$1048576,OFFSET($G$9,ROW()-ROW($N$9),CB$6-$D$4))&gt;=100*$E104,"×","△"),IF(OR(CB$8&lt;9/24,CB$8&gt;=17/24,CB$110="△"),"△","〇")))</f>
        <v>×</v>
      </c>
      <c r="CC104" s="29" t="str">
        <f ca="1">IF(OR(CC$9="×",CC$110="×"),"×",IF(SUMIFS(OFFSET(データ_研究棟施設!$M$5:$M$1048576,0,ROUND(CC$8*24,1)),データ_研究棟施設!$J$5:$J$1048576,OFFSET($G$9,ROW()-ROW($N$9),CC$6-$D$4))&gt;=50,IF(SUMIFS(OFFSET(データ_研究棟施設!$M$5:$M$1048576,0,ROUND(CC$8*24,1)),データ_研究棟施設!$J$5:$J$1048576,OFFSET($G$9,ROW()-ROW($N$9),CC$6-$D$4))&gt;=100*$E104,"×","△"),IF(OR(CC$8&lt;9/24,CC$8&gt;=17/24,CC$110="△"),"△","〇")))</f>
        <v>×</v>
      </c>
      <c r="CD104" s="30" t="str">
        <f ca="1">IF(OR(CD$9="×",CD$110="×"),"×",IF(SUMIFS(OFFSET(データ_研究棟施設!$M$5:$M$1048576,0,ROUND(CD$8*24,1)),データ_研究棟施設!$J$5:$J$1048576,OFFSET($G$9,ROW()-ROW($N$9),CD$6-$D$4))&gt;=50,IF(SUMIFS(OFFSET(データ_研究棟施設!$M$5:$M$1048576,0,ROUND(CD$8*24,1)),データ_研究棟施設!$J$5:$J$1048576,OFFSET($G$9,ROW()-ROW($N$9),CD$6-$D$4))&gt;=100*$E104,"×","△"),IF(OR(CD$8&lt;9/24,CD$8&gt;=17/24,CD$110="△"),"△","〇")))</f>
        <v>×</v>
      </c>
      <c r="CE104" s="29" t="str">
        <f ca="1">IF(OR(CE$9="×",CE$110="×"),"×",IF(SUMIFS(OFFSET(データ_研究棟施設!$M$5:$M$1048576,0,ROUND(CE$8*24,1)),データ_研究棟施設!$J$5:$J$1048576,OFFSET($G$9,ROW()-ROW($N$9),CE$6-$D$4))&gt;=50,IF(SUMIFS(OFFSET(データ_研究棟施設!$M$5:$M$1048576,0,ROUND(CE$8*24,1)),データ_研究棟施設!$J$5:$J$1048576,OFFSET($G$9,ROW()-ROW($N$9),CE$6-$D$4))&gt;=100*$E104,"×","△"),IF(OR(CE$8&lt;9/24,CE$8&gt;=17/24,CE$110="△"),"△","〇")))</f>
        <v>△</v>
      </c>
      <c r="CF104" s="29" t="str">
        <f ca="1">IF(OR(CF$9="×",CF$110="×"),"×",IF(SUMIFS(OFFSET(データ_研究棟施設!$M$5:$M$1048576,0,ROUND(CF$8*24,1)),データ_研究棟施設!$J$5:$J$1048576,OFFSET($G$9,ROW()-ROW($N$9),CF$6-$D$4))&gt;=50,IF(SUMIFS(OFFSET(データ_研究棟施設!$M$5:$M$1048576,0,ROUND(CF$8*24,1)),データ_研究棟施設!$J$5:$J$1048576,OFFSET($G$9,ROW()-ROW($N$9),CF$6-$D$4))&gt;=100*$E104,"×","△"),IF(OR(CF$8&lt;9/24,CF$8&gt;=17/24,CF$110="△"),"△","〇")))</f>
        <v>△</v>
      </c>
      <c r="CG104" s="37" t="str">
        <f ca="1">IF(OR(CG$9="×",CG$110="×"),"×",IF(SUMIFS(OFFSET(データ_研究棟施設!$M$5:$M$1048576,0,ROUND(CG$8*24,1)),データ_研究棟施設!$J$5:$J$1048576,OFFSET($G$9,ROW()-ROW($N$9),CG$6-$D$4))&gt;=50,IF(SUMIFS(OFFSET(データ_研究棟施設!$M$5:$M$1048576,0,ROUND(CG$8*24,1)),データ_研究棟施設!$J$5:$J$1048576,OFFSET($G$9,ROW()-ROW($N$9),CG$6-$D$4))&gt;=100*$E104,"×","△"),IF(OR(CG$8&lt;9/24,CG$8&gt;=17/24,CG$110="△"),"△","〇")))</f>
        <v>△</v>
      </c>
      <c r="CH104" s="36" t="str">
        <f ca="1">IF(OR(CH$9="×",CH$110="×"),"×",IF(SUMIFS(OFFSET(データ_研究棟施設!$M$5:$M$1048576,0,ROUND(CH$8*24,1)),データ_研究棟施設!$J$5:$J$1048576,OFFSET($G$9,ROW()-ROW($N$9),CH$6-$D$4))&gt;=50,IF(SUMIFS(OFFSET(データ_研究棟施設!$M$5:$M$1048576,0,ROUND(CH$8*24,1)),データ_研究棟施設!$J$5:$J$1048576,OFFSET($G$9,ROW()-ROW($N$9),CH$6-$D$4))&gt;=100*$E104,"×","△"),IF(OR(CH$8&lt;9/24,CH$8&gt;=17/24,CH$110="△"),"△","〇")))</f>
        <v>△</v>
      </c>
      <c r="CI104" s="29" t="str">
        <f ca="1">IF(OR(CI$9="×",CI$110="×"),"×",IF(SUMIFS(OFFSET(データ_研究棟施設!$M$5:$M$1048576,0,ROUND(CI$8*24,1)),データ_研究棟施設!$J$5:$J$1048576,OFFSET($G$9,ROW()-ROW($N$9),CI$6-$D$4))&gt;=50,IF(SUMIFS(OFFSET(データ_研究棟施設!$M$5:$M$1048576,0,ROUND(CI$8*24,1)),データ_研究棟施設!$J$5:$J$1048576,OFFSET($G$9,ROW()-ROW($N$9),CI$6-$D$4))&gt;=100*$E104,"×","△"),IF(OR(CI$8&lt;9/24,CI$8&gt;=17/24,CI$110="△"),"△","〇")))</f>
        <v>△</v>
      </c>
      <c r="CJ104" s="29" t="str">
        <f ca="1">IF(OR(CJ$9="×",CJ$110="×"),"×",IF(SUMIFS(OFFSET(データ_研究棟施設!$M$5:$M$1048576,0,ROUND(CJ$8*24,1)),データ_研究棟施設!$J$5:$J$1048576,OFFSET($G$9,ROW()-ROW($N$9),CJ$6-$D$4))&gt;=50,IF(SUMIFS(OFFSET(データ_研究棟施設!$M$5:$M$1048576,0,ROUND(CJ$8*24,1)),データ_研究棟施設!$J$5:$J$1048576,OFFSET($G$9,ROW()-ROW($N$9),CJ$6-$D$4))&gt;=100*$E104,"×","△"),IF(OR(CJ$8&lt;9/24,CJ$8&gt;=17/24,CJ$110="△"),"△","〇")))</f>
        <v>△</v>
      </c>
      <c r="CK104" s="29" t="str">
        <f ca="1">IF(OR(CK$9="×",CK$110="×"),"×",IF(SUMIFS(OFFSET(データ_研究棟施設!$M$5:$M$1048576,0,ROUND(CK$8*24,1)),データ_研究棟施設!$J$5:$J$1048576,OFFSET($G$9,ROW()-ROW($N$9),CK$6-$D$4))&gt;=50,IF(SUMIFS(OFFSET(データ_研究棟施設!$M$5:$M$1048576,0,ROUND(CK$8*24,1)),データ_研究棟施設!$J$5:$J$1048576,OFFSET($G$9,ROW()-ROW($N$9),CK$6-$D$4))&gt;=100*$E104,"×","△"),IF(OR(CK$8&lt;9/24,CK$8&gt;=17/24,CK$110="△"),"△","〇")))</f>
        <v>△</v>
      </c>
      <c r="CL104" s="29" t="str">
        <f ca="1">IF(OR(CL$9="×",CL$110="×"),"×",IF(SUMIFS(OFFSET(データ_研究棟施設!$M$5:$M$1048576,0,ROUND(CL$8*24,1)),データ_研究棟施設!$J$5:$J$1048576,OFFSET($G$9,ROW()-ROW($N$9),CL$6-$D$4))&gt;=50,IF(SUMIFS(OFFSET(データ_研究棟施設!$M$5:$M$1048576,0,ROUND(CL$8*24,1)),データ_研究棟施設!$J$5:$J$1048576,OFFSET($G$9,ROW()-ROW($N$9),CL$6-$D$4))&gt;=100*$E104,"×","△"),IF(OR(CL$8&lt;9/24,CL$8&gt;=17/24,CL$110="△"),"△","〇")))</f>
        <v>△</v>
      </c>
      <c r="CM104" s="29" t="str">
        <f ca="1">IF(OR(CM$9="×",CM$110="×"),"×",IF(SUMIFS(OFFSET(データ_研究棟施設!$M$5:$M$1048576,0,ROUND(CM$8*24,1)),データ_研究棟施設!$J$5:$J$1048576,OFFSET($G$9,ROW()-ROW($N$9),CM$6-$D$4))&gt;=50,IF(SUMIFS(OFFSET(データ_研究棟施設!$M$5:$M$1048576,0,ROUND(CM$8*24,1)),データ_研究棟施設!$J$5:$J$1048576,OFFSET($G$9,ROW()-ROW($N$9),CM$6-$D$4))&gt;=100*$E104,"×","△"),IF(OR(CM$8&lt;9/24,CM$8&gt;=17/24,CM$110="△"),"△","〇")))</f>
        <v>△</v>
      </c>
      <c r="CN104" s="29" t="str">
        <f ca="1">IF(OR(CN$9="×",CN$110="×"),"×",IF(SUMIFS(OFFSET(データ_研究棟施設!$M$5:$M$1048576,0,ROUND(CN$8*24,1)),データ_研究棟施設!$J$5:$J$1048576,OFFSET($G$9,ROW()-ROW($N$9),CN$6-$D$4))&gt;=50,IF(SUMIFS(OFFSET(データ_研究棟施設!$M$5:$M$1048576,0,ROUND(CN$8*24,1)),データ_研究棟施設!$J$5:$J$1048576,OFFSET($G$9,ROW()-ROW($N$9),CN$6-$D$4))&gt;=100*$E104,"×","△"),IF(OR(CN$8&lt;9/24,CN$8&gt;=17/24,CN$110="△"),"△","〇")))</f>
        <v>△</v>
      </c>
      <c r="CO104" s="29" t="str">
        <f ca="1">IF(OR(CO$9="×",CO$110="×"),"×",IF(SUMIFS(OFFSET(データ_研究棟施設!$M$5:$M$1048576,0,ROUND(CO$8*24,1)),データ_研究棟施設!$J$5:$J$1048576,OFFSET($G$9,ROW()-ROW($N$9),CO$6-$D$4))&gt;=50,IF(SUMIFS(OFFSET(データ_研究棟施設!$M$5:$M$1048576,0,ROUND(CO$8*24,1)),データ_研究棟施設!$J$5:$J$1048576,OFFSET($G$9,ROW()-ROW($N$9),CO$6-$D$4))&gt;=100*$E104,"×","△"),IF(OR(CO$8&lt;9/24,CO$8&gt;=17/24,CO$110="△"),"△","〇")))</f>
        <v>×</v>
      </c>
      <c r="CP104" s="29" t="str">
        <f ca="1">IF(OR(CP$9="×",CP$110="×"),"×",IF(SUMIFS(OFFSET(データ_研究棟施設!$M$5:$M$1048576,0,ROUND(CP$8*24,1)),データ_研究棟施設!$J$5:$J$1048576,OFFSET($G$9,ROW()-ROW($N$9),CP$6-$D$4))&gt;=50,IF(SUMIFS(OFFSET(データ_研究棟施設!$M$5:$M$1048576,0,ROUND(CP$8*24,1)),データ_研究棟施設!$J$5:$J$1048576,OFFSET($G$9,ROW()-ROW($N$9),CP$6-$D$4))&gt;=100*$E104,"×","△"),IF(OR(CP$8&lt;9/24,CP$8&gt;=17/24,CP$110="△"),"△","〇")))</f>
        <v>×</v>
      </c>
      <c r="CQ104" s="28" t="str">
        <f ca="1">IF(OR(CQ$9="×",CQ$110="×"),"×",IF(SUMIFS(OFFSET(データ_研究棟施設!$M$5:$M$1048576,0,ROUND(CQ$8*24,1)),データ_研究棟施設!$J$5:$J$1048576,OFFSET($G$9,ROW()-ROW($N$9),CQ$6-$D$4))&gt;=50,IF(SUMIFS(OFFSET(データ_研究棟施設!$M$5:$M$1048576,0,ROUND(CQ$8*24,1)),データ_研究棟施設!$J$5:$J$1048576,OFFSET($G$9,ROW()-ROW($N$9),CQ$6-$D$4))&gt;=100*$E104,"×","△"),IF(OR(CQ$8&lt;9/24,CQ$8&gt;=17/24,CQ$110="△"),"△","〇")))</f>
        <v>×</v>
      </c>
      <c r="CR104" s="29" t="str">
        <f ca="1">IF(OR(CR$9="×",CR$110="×"),"×",IF(SUMIFS(OFFSET(データ_研究棟施設!$M$5:$M$1048576,0,ROUND(CR$8*24,1)),データ_研究棟施設!$J$5:$J$1048576,OFFSET($G$9,ROW()-ROW($N$9),CR$6-$D$4))&gt;=50,IF(SUMIFS(OFFSET(データ_研究棟施設!$M$5:$M$1048576,0,ROUND(CR$8*24,1)),データ_研究棟施設!$J$5:$J$1048576,OFFSET($G$9,ROW()-ROW($N$9),CR$6-$D$4))&gt;=100*$E104,"×","△"),IF(OR(CR$8&lt;9/24,CR$8&gt;=17/24,CR$110="△"),"△","〇")))</f>
        <v>×</v>
      </c>
      <c r="CS104" s="29" t="str">
        <f ca="1">IF(OR(CS$9="×",CS$110="×"),"×",IF(SUMIFS(OFFSET(データ_研究棟施設!$M$5:$M$1048576,0,ROUND(CS$8*24,1)),データ_研究棟施設!$J$5:$J$1048576,OFFSET($G$9,ROW()-ROW($N$9),CS$6-$D$4))&gt;=50,IF(SUMIFS(OFFSET(データ_研究棟施設!$M$5:$M$1048576,0,ROUND(CS$8*24,1)),データ_研究棟施設!$J$5:$J$1048576,OFFSET($G$9,ROW()-ROW($N$9),CS$6-$D$4))&gt;=100*$E104,"×","△"),IF(OR(CS$8&lt;9/24,CS$8&gt;=17/24,CS$110="△"),"△","〇")))</f>
        <v>×</v>
      </c>
      <c r="CT104" s="30" t="str">
        <f ca="1">IF(OR(CT$9="×",CT$110="×"),"×",IF(SUMIFS(OFFSET(データ_研究棟施設!$M$5:$M$1048576,0,ROUND(CT$8*24,1)),データ_研究棟施設!$J$5:$J$1048576,OFFSET($G$9,ROW()-ROW($N$9),CT$6-$D$4))&gt;=50,IF(SUMIFS(OFFSET(データ_研究棟施設!$M$5:$M$1048576,0,ROUND(CT$8*24,1)),データ_研究棟施設!$J$5:$J$1048576,OFFSET($G$9,ROW()-ROW($N$9),CT$6-$D$4))&gt;=100*$E104,"×","△"),IF(OR(CT$8&lt;9/24,CT$8&gt;=17/24,CT$110="△"),"△","〇")))</f>
        <v>×</v>
      </c>
      <c r="CU104" s="29" t="str">
        <f ca="1">IF(OR(CU$9="×",CU$110="×"),"×",IF(SUMIFS(OFFSET(データ_研究棟施設!$M$5:$M$1048576,0,ROUND(CU$8*24,1)),データ_研究棟施設!$J$5:$J$1048576,OFFSET($G$9,ROW()-ROW($N$9),CU$6-$D$4))&gt;=50,IF(SUMIFS(OFFSET(データ_研究棟施設!$M$5:$M$1048576,0,ROUND(CU$8*24,1)),データ_研究棟施設!$J$5:$J$1048576,OFFSET($G$9,ROW()-ROW($N$9),CU$6-$D$4))&gt;=100*$E104,"×","△"),IF(OR(CU$8&lt;9/24,CU$8&gt;=17/24,CU$110="△"),"△","〇")))</f>
        <v>×</v>
      </c>
      <c r="CV104" s="29" t="str">
        <f ca="1">IF(OR(CV$9="×",CV$110="×"),"×",IF(SUMIFS(OFFSET(データ_研究棟施設!$M$5:$M$1048576,0,ROUND(CV$8*24,1)),データ_研究棟施設!$J$5:$J$1048576,OFFSET($G$9,ROW()-ROW($N$9),CV$6-$D$4))&gt;=50,IF(SUMIFS(OFFSET(データ_研究棟施設!$M$5:$M$1048576,0,ROUND(CV$8*24,1)),データ_研究棟施設!$J$5:$J$1048576,OFFSET($G$9,ROW()-ROW($N$9),CV$6-$D$4))&gt;=100*$E104,"×","△"),IF(OR(CV$8&lt;9/24,CV$8&gt;=17/24,CV$110="△"),"△","〇")))</f>
        <v>×</v>
      </c>
      <c r="CW104" s="29" t="str">
        <f ca="1">IF(OR(CW$9="×",CW$110="×"),"×",IF(SUMIFS(OFFSET(データ_研究棟施設!$M$5:$M$1048576,0,ROUND(CW$8*24,1)),データ_研究棟施設!$J$5:$J$1048576,OFFSET($G$9,ROW()-ROW($N$9),CW$6-$D$4))&gt;=50,IF(SUMIFS(OFFSET(データ_研究棟施設!$M$5:$M$1048576,0,ROUND(CW$8*24,1)),データ_研究棟施設!$J$5:$J$1048576,OFFSET($G$9,ROW()-ROW($N$9),CW$6-$D$4))&gt;=100*$E104,"×","△"),IF(OR(CW$8&lt;9/24,CW$8&gt;=17/24,CW$110="△"),"△","〇")))</f>
        <v>×</v>
      </c>
      <c r="CX104" s="29" t="str">
        <f ca="1">IF(OR(CX$9="×",CX$110="×"),"×",IF(SUMIFS(OFFSET(データ_研究棟施設!$M$5:$M$1048576,0,ROUND(CX$8*24,1)),データ_研究棟施設!$J$5:$J$1048576,OFFSET($G$9,ROW()-ROW($N$9),CX$6-$D$4))&gt;=50,IF(SUMIFS(OFFSET(データ_研究棟施設!$M$5:$M$1048576,0,ROUND(CX$8*24,1)),データ_研究棟施設!$J$5:$J$1048576,OFFSET($G$9,ROW()-ROW($N$9),CX$6-$D$4))&gt;=100*$E104,"×","△"),IF(OR(CX$8&lt;9/24,CX$8&gt;=17/24,CX$110="△"),"△","〇")))</f>
        <v>×</v>
      </c>
      <c r="CY104" s="28" t="str">
        <f ca="1">IF(OR(CY$9="×",CY$110="×"),"×",IF(SUMIFS(OFFSET(データ_研究棟施設!$M$5:$M$1048576,0,ROUND(CY$8*24,1)),データ_研究棟施設!$J$5:$J$1048576,OFFSET($G$9,ROW()-ROW($N$9),CY$6-$D$4))&gt;=50,IF(SUMIFS(OFFSET(データ_研究棟施設!$M$5:$M$1048576,0,ROUND(CY$8*24,1)),データ_研究棟施設!$J$5:$J$1048576,OFFSET($G$9,ROW()-ROW($N$9),CY$6-$D$4))&gt;=100*$E104,"×","△"),IF(OR(CY$8&lt;9/24,CY$8&gt;=17/24,CY$110="△"),"△","〇")))</f>
        <v>×</v>
      </c>
      <c r="CZ104" s="29" t="str">
        <f ca="1">IF(OR(CZ$9="×",CZ$110="×"),"×",IF(SUMIFS(OFFSET(データ_研究棟施設!$M$5:$M$1048576,0,ROUND(CZ$8*24,1)),データ_研究棟施設!$J$5:$J$1048576,OFFSET($G$9,ROW()-ROW($N$9),CZ$6-$D$4))&gt;=50,IF(SUMIFS(OFFSET(データ_研究棟施設!$M$5:$M$1048576,0,ROUND(CZ$8*24,1)),データ_研究棟施設!$J$5:$J$1048576,OFFSET($G$9,ROW()-ROW($N$9),CZ$6-$D$4))&gt;=100*$E104,"×","△"),IF(OR(CZ$8&lt;9/24,CZ$8&gt;=17/24,CZ$110="△"),"△","〇")))</f>
        <v>×</v>
      </c>
      <c r="DA104" s="29" t="str">
        <f ca="1">IF(OR(DA$9="×",DA$110="×"),"×",IF(SUMIFS(OFFSET(データ_研究棟施設!$M$5:$M$1048576,0,ROUND(DA$8*24,1)),データ_研究棟施設!$J$5:$J$1048576,OFFSET($G$9,ROW()-ROW($N$9),DA$6-$D$4))&gt;=50,IF(SUMIFS(OFFSET(データ_研究棟施設!$M$5:$M$1048576,0,ROUND(DA$8*24,1)),データ_研究棟施設!$J$5:$J$1048576,OFFSET($G$9,ROW()-ROW($N$9),DA$6-$D$4))&gt;=100*$E104,"×","△"),IF(OR(DA$8&lt;9/24,DA$8&gt;=17/24,DA$110="△"),"△","〇")))</f>
        <v>×</v>
      </c>
      <c r="DB104" s="30" t="str">
        <f ca="1">IF(OR(DB$9="×",DB$110="×"),"×",IF(SUMIFS(OFFSET(データ_研究棟施設!$M$5:$M$1048576,0,ROUND(DB$8*24,1)),データ_研究棟施設!$J$5:$J$1048576,OFFSET($G$9,ROW()-ROW($N$9),DB$6-$D$4))&gt;=50,IF(SUMIFS(OFFSET(データ_研究棟施設!$M$5:$M$1048576,0,ROUND(DB$8*24,1)),データ_研究棟施設!$J$5:$J$1048576,OFFSET($G$9,ROW()-ROW($N$9),DB$6-$D$4))&gt;=100*$E104,"×","△"),IF(OR(DB$8&lt;9/24,DB$8&gt;=17/24,DB$110="△"),"△","〇")))</f>
        <v>×</v>
      </c>
      <c r="DC104" s="29" t="str">
        <f ca="1">IF(OR(DC$9="×",DC$110="×"),"×",IF(SUMIFS(OFFSET(データ_研究棟施設!$M$5:$M$1048576,0,ROUND(DC$8*24,1)),データ_研究棟施設!$J$5:$J$1048576,OFFSET($G$9,ROW()-ROW($N$9),DC$6-$D$4))&gt;=50,IF(SUMIFS(OFFSET(データ_研究棟施設!$M$5:$M$1048576,0,ROUND(DC$8*24,1)),データ_研究棟施設!$J$5:$J$1048576,OFFSET($G$9,ROW()-ROW($N$9),DC$6-$D$4))&gt;=100*$E104,"×","△"),IF(OR(DC$8&lt;9/24,DC$8&gt;=17/24,DC$110="△"),"△","〇")))</f>
        <v>△</v>
      </c>
      <c r="DD104" s="29" t="str">
        <f ca="1">IF(OR(DD$9="×",DD$110="×"),"×",IF(SUMIFS(OFFSET(データ_研究棟施設!$M$5:$M$1048576,0,ROUND(DD$8*24,1)),データ_研究棟施設!$J$5:$J$1048576,OFFSET($G$9,ROW()-ROW($N$9),DD$6-$D$4))&gt;=50,IF(SUMIFS(OFFSET(データ_研究棟施設!$M$5:$M$1048576,0,ROUND(DD$8*24,1)),データ_研究棟施設!$J$5:$J$1048576,OFFSET($G$9,ROW()-ROW($N$9),DD$6-$D$4))&gt;=100*$E104,"×","△"),IF(OR(DD$8&lt;9/24,DD$8&gt;=17/24,DD$110="△"),"△","〇")))</f>
        <v>△</v>
      </c>
      <c r="DE104" s="37" t="str">
        <f ca="1">IF(OR(DE$9="×",DE$110="×"),"×",IF(SUMIFS(OFFSET(データ_研究棟施設!$M$5:$M$1048576,0,ROUND(DE$8*24,1)),データ_研究棟施設!$J$5:$J$1048576,OFFSET($G$9,ROW()-ROW($N$9),DE$6-$D$4))&gt;=50,IF(SUMIFS(OFFSET(データ_研究棟施設!$M$5:$M$1048576,0,ROUND(DE$8*24,1)),データ_研究棟施設!$J$5:$J$1048576,OFFSET($G$9,ROW()-ROW($N$9),DE$6-$D$4))&gt;=100*$E104,"×","△"),IF(OR(DE$8&lt;9/24,DE$8&gt;=17/24,DE$110="△"),"△","〇")))</f>
        <v>△</v>
      </c>
      <c r="DF104" s="36" t="str">
        <f ca="1">IF(OR(DF$9="×",DF$110="×"),"×",IF(SUMIFS(OFFSET(データ_研究棟施設!$M$5:$M$1048576,0,ROUND(DF$8*24,1)),データ_研究棟施設!$J$5:$J$1048576,OFFSET($G$9,ROW()-ROW($N$9),DF$6-$D$4))&gt;=50,IF(SUMIFS(OFFSET(データ_研究棟施設!$M$5:$M$1048576,0,ROUND(DF$8*24,1)),データ_研究棟施設!$J$5:$J$1048576,OFFSET($G$9,ROW()-ROW($N$9),DF$6-$D$4))&gt;=100*$E104,"×","△"),IF(OR(DF$8&lt;9/24,DF$8&gt;=17/24,DF$110="△"),"△","〇")))</f>
        <v>△</v>
      </c>
      <c r="DG104" s="29" t="str">
        <f ca="1">IF(OR(DG$9="×",DG$110="×"),"×",IF(SUMIFS(OFFSET(データ_研究棟施設!$M$5:$M$1048576,0,ROUND(DG$8*24,1)),データ_研究棟施設!$J$5:$J$1048576,OFFSET($G$9,ROW()-ROW($N$9),DG$6-$D$4))&gt;=50,IF(SUMIFS(OFFSET(データ_研究棟施設!$M$5:$M$1048576,0,ROUND(DG$8*24,1)),データ_研究棟施設!$J$5:$J$1048576,OFFSET($G$9,ROW()-ROW($N$9),DG$6-$D$4))&gt;=100*$E104,"×","△"),IF(OR(DG$8&lt;9/24,DG$8&gt;=17/24,DG$110="△"),"△","〇")))</f>
        <v>△</v>
      </c>
      <c r="DH104" s="29" t="str">
        <f ca="1">IF(OR(DH$9="×",DH$110="×"),"×",IF(SUMIFS(OFFSET(データ_研究棟施設!$M$5:$M$1048576,0,ROUND(DH$8*24,1)),データ_研究棟施設!$J$5:$J$1048576,OFFSET($G$9,ROW()-ROW($N$9),DH$6-$D$4))&gt;=50,IF(SUMIFS(OFFSET(データ_研究棟施設!$M$5:$M$1048576,0,ROUND(DH$8*24,1)),データ_研究棟施設!$J$5:$J$1048576,OFFSET($G$9,ROW()-ROW($N$9),DH$6-$D$4))&gt;=100*$E104,"×","△"),IF(OR(DH$8&lt;9/24,DH$8&gt;=17/24,DH$110="△"),"△","〇")))</f>
        <v>△</v>
      </c>
      <c r="DI104" s="29" t="str">
        <f ca="1">IF(OR(DI$9="×",DI$110="×"),"×",IF(SUMIFS(OFFSET(データ_研究棟施設!$M$5:$M$1048576,0,ROUND(DI$8*24,1)),データ_研究棟施設!$J$5:$J$1048576,OFFSET($G$9,ROW()-ROW($N$9),DI$6-$D$4))&gt;=50,IF(SUMIFS(OFFSET(データ_研究棟施設!$M$5:$M$1048576,0,ROUND(DI$8*24,1)),データ_研究棟施設!$J$5:$J$1048576,OFFSET($G$9,ROW()-ROW($N$9),DI$6-$D$4))&gt;=100*$E104,"×","△"),IF(OR(DI$8&lt;9/24,DI$8&gt;=17/24,DI$110="△"),"△","〇")))</f>
        <v>△</v>
      </c>
      <c r="DJ104" s="29" t="str">
        <f ca="1">IF(OR(DJ$9="×",DJ$110="×"),"×",IF(SUMIFS(OFFSET(データ_研究棟施設!$M$5:$M$1048576,0,ROUND(DJ$8*24,1)),データ_研究棟施設!$J$5:$J$1048576,OFFSET($G$9,ROW()-ROW($N$9),DJ$6-$D$4))&gt;=50,IF(SUMIFS(OFFSET(データ_研究棟施設!$M$5:$M$1048576,0,ROUND(DJ$8*24,1)),データ_研究棟施設!$J$5:$J$1048576,OFFSET($G$9,ROW()-ROW($N$9),DJ$6-$D$4))&gt;=100*$E104,"×","△"),IF(OR(DJ$8&lt;9/24,DJ$8&gt;=17/24,DJ$110="△"),"△","〇")))</f>
        <v>△</v>
      </c>
      <c r="DK104" s="29" t="str">
        <f ca="1">IF(OR(DK$9="×",DK$110="×"),"×",IF(SUMIFS(OFFSET(データ_研究棟施設!$M$5:$M$1048576,0,ROUND(DK$8*24,1)),データ_研究棟施設!$J$5:$J$1048576,OFFSET($G$9,ROW()-ROW($N$9),DK$6-$D$4))&gt;=50,IF(SUMIFS(OFFSET(データ_研究棟施設!$M$5:$M$1048576,0,ROUND(DK$8*24,1)),データ_研究棟施設!$J$5:$J$1048576,OFFSET($G$9,ROW()-ROW($N$9),DK$6-$D$4))&gt;=100*$E104,"×","△"),IF(OR(DK$8&lt;9/24,DK$8&gt;=17/24,DK$110="△"),"△","〇")))</f>
        <v>△</v>
      </c>
      <c r="DL104" s="29" t="str">
        <f ca="1">IF(OR(DL$9="×",DL$110="×"),"×",IF(SUMIFS(OFFSET(データ_研究棟施設!$M$5:$M$1048576,0,ROUND(DL$8*24,1)),データ_研究棟施設!$J$5:$J$1048576,OFFSET($G$9,ROW()-ROW($N$9),DL$6-$D$4))&gt;=50,IF(SUMIFS(OFFSET(データ_研究棟施設!$M$5:$M$1048576,0,ROUND(DL$8*24,1)),データ_研究棟施設!$J$5:$J$1048576,OFFSET($G$9,ROW()-ROW($N$9),DL$6-$D$4))&gt;=100*$E104,"×","△"),IF(OR(DL$8&lt;9/24,DL$8&gt;=17/24,DL$110="△"),"△","〇")))</f>
        <v>△</v>
      </c>
      <c r="DM104" s="29" t="str">
        <f ca="1">IF(OR(DM$9="×",DM$110="×"),"×",IF(SUMIFS(OFFSET(データ_研究棟施設!$M$5:$M$1048576,0,ROUND(DM$8*24,1)),データ_研究棟施設!$J$5:$J$1048576,OFFSET($G$9,ROW()-ROW($N$9),DM$6-$D$4))&gt;=50,IF(SUMIFS(OFFSET(データ_研究棟施設!$M$5:$M$1048576,0,ROUND(DM$8*24,1)),データ_研究棟施設!$J$5:$J$1048576,OFFSET($G$9,ROW()-ROW($N$9),DM$6-$D$4))&gt;=100*$E104,"×","△"),IF(OR(DM$8&lt;9/24,DM$8&gt;=17/24,DM$110="△"),"△","〇")))</f>
        <v>×</v>
      </c>
      <c r="DN104" s="29" t="str">
        <f ca="1">IF(OR(DN$9="×",DN$110="×"),"×",IF(SUMIFS(OFFSET(データ_研究棟施設!$M$5:$M$1048576,0,ROUND(DN$8*24,1)),データ_研究棟施設!$J$5:$J$1048576,OFFSET($G$9,ROW()-ROW($N$9),DN$6-$D$4))&gt;=50,IF(SUMIFS(OFFSET(データ_研究棟施設!$M$5:$M$1048576,0,ROUND(DN$8*24,1)),データ_研究棟施設!$J$5:$J$1048576,OFFSET($G$9,ROW()-ROW($N$9),DN$6-$D$4))&gt;=100*$E104,"×","△"),IF(OR(DN$8&lt;9/24,DN$8&gt;=17/24,DN$110="△"),"△","〇")))</f>
        <v>×</v>
      </c>
      <c r="DO104" s="28" t="str">
        <f ca="1">IF(OR(DO$9="×",DO$110="×"),"×",IF(SUMIFS(OFFSET(データ_研究棟施設!$M$5:$M$1048576,0,ROUND(DO$8*24,1)),データ_研究棟施設!$J$5:$J$1048576,OFFSET($G$9,ROW()-ROW($N$9),DO$6-$D$4))&gt;=50,IF(SUMIFS(OFFSET(データ_研究棟施設!$M$5:$M$1048576,0,ROUND(DO$8*24,1)),データ_研究棟施設!$J$5:$J$1048576,OFFSET($G$9,ROW()-ROW($N$9),DO$6-$D$4))&gt;=100*$E104,"×","△"),IF(OR(DO$8&lt;9/24,DO$8&gt;=17/24,DO$110="△"),"△","〇")))</f>
        <v>×</v>
      </c>
      <c r="DP104" s="29" t="str">
        <f ca="1">IF(OR(DP$9="×",DP$110="×"),"×",IF(SUMIFS(OFFSET(データ_研究棟施設!$M$5:$M$1048576,0,ROUND(DP$8*24,1)),データ_研究棟施設!$J$5:$J$1048576,OFFSET($G$9,ROW()-ROW($N$9),DP$6-$D$4))&gt;=50,IF(SUMIFS(OFFSET(データ_研究棟施設!$M$5:$M$1048576,0,ROUND(DP$8*24,1)),データ_研究棟施設!$J$5:$J$1048576,OFFSET($G$9,ROW()-ROW($N$9),DP$6-$D$4))&gt;=100*$E104,"×","△"),IF(OR(DP$8&lt;9/24,DP$8&gt;=17/24,DP$110="△"),"△","〇")))</f>
        <v>×</v>
      </c>
      <c r="DQ104" s="29" t="str">
        <f ca="1">IF(OR(DQ$9="×",DQ$110="×"),"×",IF(SUMIFS(OFFSET(データ_研究棟施設!$M$5:$M$1048576,0,ROUND(DQ$8*24,1)),データ_研究棟施設!$J$5:$J$1048576,OFFSET($G$9,ROW()-ROW($N$9),DQ$6-$D$4))&gt;=50,IF(SUMIFS(OFFSET(データ_研究棟施設!$M$5:$M$1048576,0,ROUND(DQ$8*24,1)),データ_研究棟施設!$J$5:$J$1048576,OFFSET($G$9,ROW()-ROW($N$9),DQ$6-$D$4))&gt;=100*$E104,"×","△"),IF(OR(DQ$8&lt;9/24,DQ$8&gt;=17/24,DQ$110="△"),"△","〇")))</f>
        <v>×</v>
      </c>
      <c r="DR104" s="30" t="str">
        <f ca="1">IF(OR(DR$9="×",DR$110="×"),"×",IF(SUMIFS(OFFSET(データ_研究棟施設!$M$5:$M$1048576,0,ROUND(DR$8*24,1)),データ_研究棟施設!$J$5:$J$1048576,OFFSET($G$9,ROW()-ROW($N$9),DR$6-$D$4))&gt;=50,IF(SUMIFS(OFFSET(データ_研究棟施設!$M$5:$M$1048576,0,ROUND(DR$8*24,1)),データ_研究棟施設!$J$5:$J$1048576,OFFSET($G$9,ROW()-ROW($N$9),DR$6-$D$4))&gt;=100*$E104,"×","△"),IF(OR(DR$8&lt;9/24,DR$8&gt;=17/24,DR$110="△"),"△","〇")))</f>
        <v>×</v>
      </c>
      <c r="DS104" s="29" t="str">
        <f ca="1">IF(OR(DS$9="×",DS$110="×"),"×",IF(SUMIFS(OFFSET(データ_研究棟施設!$M$5:$M$1048576,0,ROUND(DS$8*24,1)),データ_研究棟施設!$J$5:$J$1048576,OFFSET($G$9,ROW()-ROW($N$9),DS$6-$D$4))&gt;=50,IF(SUMIFS(OFFSET(データ_研究棟施設!$M$5:$M$1048576,0,ROUND(DS$8*24,1)),データ_研究棟施設!$J$5:$J$1048576,OFFSET($G$9,ROW()-ROW($N$9),DS$6-$D$4))&gt;=100*$E104,"×","△"),IF(OR(DS$8&lt;9/24,DS$8&gt;=17/24,DS$110="△"),"△","〇")))</f>
        <v>×</v>
      </c>
      <c r="DT104" s="29" t="str">
        <f ca="1">IF(OR(DT$9="×",DT$110="×"),"×",IF(SUMIFS(OFFSET(データ_研究棟施設!$M$5:$M$1048576,0,ROUND(DT$8*24,1)),データ_研究棟施設!$J$5:$J$1048576,OFFSET($G$9,ROW()-ROW($N$9),DT$6-$D$4))&gt;=50,IF(SUMIFS(OFFSET(データ_研究棟施設!$M$5:$M$1048576,0,ROUND(DT$8*24,1)),データ_研究棟施設!$J$5:$J$1048576,OFFSET($G$9,ROW()-ROW($N$9),DT$6-$D$4))&gt;=100*$E104,"×","△"),IF(OR(DT$8&lt;9/24,DT$8&gt;=17/24,DT$110="△"),"△","〇")))</f>
        <v>×</v>
      </c>
      <c r="DU104" s="29" t="str">
        <f ca="1">IF(OR(DU$9="×",DU$110="×"),"×",IF(SUMIFS(OFFSET(データ_研究棟施設!$M$5:$M$1048576,0,ROUND(DU$8*24,1)),データ_研究棟施設!$J$5:$J$1048576,OFFSET($G$9,ROW()-ROW($N$9),DU$6-$D$4))&gt;=50,IF(SUMIFS(OFFSET(データ_研究棟施設!$M$5:$M$1048576,0,ROUND(DU$8*24,1)),データ_研究棟施設!$J$5:$J$1048576,OFFSET($G$9,ROW()-ROW($N$9),DU$6-$D$4))&gt;=100*$E104,"×","△"),IF(OR(DU$8&lt;9/24,DU$8&gt;=17/24,DU$110="△"),"△","〇")))</f>
        <v>×</v>
      </c>
      <c r="DV104" s="29" t="str">
        <f ca="1">IF(OR(DV$9="×",DV$110="×"),"×",IF(SUMIFS(OFFSET(データ_研究棟施設!$M$5:$M$1048576,0,ROUND(DV$8*24,1)),データ_研究棟施設!$J$5:$J$1048576,OFFSET($G$9,ROW()-ROW($N$9),DV$6-$D$4))&gt;=50,IF(SUMIFS(OFFSET(データ_研究棟施設!$M$5:$M$1048576,0,ROUND(DV$8*24,1)),データ_研究棟施設!$J$5:$J$1048576,OFFSET($G$9,ROW()-ROW($N$9),DV$6-$D$4))&gt;=100*$E104,"×","△"),IF(OR(DV$8&lt;9/24,DV$8&gt;=17/24,DV$110="△"),"△","〇")))</f>
        <v>×</v>
      </c>
      <c r="DW104" s="28" t="str">
        <f ca="1">IF(OR(DW$9="×",DW$110="×"),"×",IF(SUMIFS(OFFSET(データ_研究棟施設!$M$5:$M$1048576,0,ROUND(DW$8*24,1)),データ_研究棟施設!$J$5:$J$1048576,OFFSET($G$9,ROW()-ROW($N$9),DW$6-$D$4))&gt;=50,IF(SUMIFS(OFFSET(データ_研究棟施設!$M$5:$M$1048576,0,ROUND(DW$8*24,1)),データ_研究棟施設!$J$5:$J$1048576,OFFSET($G$9,ROW()-ROW($N$9),DW$6-$D$4))&gt;=100*$E104,"×","△"),IF(OR(DW$8&lt;9/24,DW$8&gt;=17/24,DW$110="△"),"△","〇")))</f>
        <v>×</v>
      </c>
      <c r="DX104" s="29" t="str">
        <f ca="1">IF(OR(DX$9="×",DX$110="×"),"×",IF(SUMIFS(OFFSET(データ_研究棟施設!$M$5:$M$1048576,0,ROUND(DX$8*24,1)),データ_研究棟施設!$J$5:$J$1048576,OFFSET($G$9,ROW()-ROW($N$9),DX$6-$D$4))&gt;=50,IF(SUMIFS(OFFSET(データ_研究棟施設!$M$5:$M$1048576,0,ROUND(DX$8*24,1)),データ_研究棟施設!$J$5:$J$1048576,OFFSET($G$9,ROW()-ROW($N$9),DX$6-$D$4))&gt;=100*$E104,"×","△"),IF(OR(DX$8&lt;9/24,DX$8&gt;=17/24,DX$110="△"),"△","〇")))</f>
        <v>×</v>
      </c>
      <c r="DY104" s="29" t="str">
        <f ca="1">IF(OR(DY$9="×",DY$110="×"),"×",IF(SUMIFS(OFFSET(データ_研究棟施設!$M$5:$M$1048576,0,ROUND(DY$8*24,1)),データ_研究棟施設!$J$5:$J$1048576,OFFSET($G$9,ROW()-ROW($N$9),DY$6-$D$4))&gt;=50,IF(SUMIFS(OFFSET(データ_研究棟施設!$M$5:$M$1048576,0,ROUND(DY$8*24,1)),データ_研究棟施設!$J$5:$J$1048576,OFFSET($G$9,ROW()-ROW($N$9),DY$6-$D$4))&gt;=100*$E104,"×","△"),IF(OR(DY$8&lt;9/24,DY$8&gt;=17/24,DY$110="△"),"△","〇")))</f>
        <v>×</v>
      </c>
      <c r="DZ104" s="30" t="str">
        <f ca="1">IF(OR(DZ$9="×",DZ$110="×"),"×",IF(SUMIFS(OFFSET(データ_研究棟施設!$M$5:$M$1048576,0,ROUND(DZ$8*24,1)),データ_研究棟施設!$J$5:$J$1048576,OFFSET($G$9,ROW()-ROW($N$9),DZ$6-$D$4))&gt;=50,IF(SUMIFS(OFFSET(データ_研究棟施設!$M$5:$M$1048576,0,ROUND(DZ$8*24,1)),データ_研究棟施設!$J$5:$J$1048576,OFFSET($G$9,ROW()-ROW($N$9),DZ$6-$D$4))&gt;=100*$E104,"×","△"),IF(OR(DZ$8&lt;9/24,DZ$8&gt;=17/24,DZ$110="△"),"△","〇")))</f>
        <v>×</v>
      </c>
      <c r="EA104" s="29" t="str">
        <f ca="1">IF(OR(EA$9="×",EA$110="×"),"×",IF(SUMIFS(OFFSET(データ_研究棟施設!$M$5:$M$1048576,0,ROUND(EA$8*24,1)),データ_研究棟施設!$J$5:$J$1048576,OFFSET($G$9,ROW()-ROW($N$9),EA$6-$D$4))&gt;=50,IF(SUMIFS(OFFSET(データ_研究棟施設!$M$5:$M$1048576,0,ROUND(EA$8*24,1)),データ_研究棟施設!$J$5:$J$1048576,OFFSET($G$9,ROW()-ROW($N$9),EA$6-$D$4))&gt;=100*$E104,"×","△"),IF(OR(EA$8&lt;9/24,EA$8&gt;=17/24,EA$110="△"),"△","〇")))</f>
        <v>△</v>
      </c>
      <c r="EB104" s="29" t="str">
        <f ca="1">IF(OR(EB$9="×",EB$110="×"),"×",IF(SUMIFS(OFFSET(データ_研究棟施設!$M$5:$M$1048576,0,ROUND(EB$8*24,1)),データ_研究棟施設!$J$5:$J$1048576,OFFSET($G$9,ROW()-ROW($N$9),EB$6-$D$4))&gt;=50,IF(SUMIFS(OFFSET(データ_研究棟施設!$M$5:$M$1048576,0,ROUND(EB$8*24,1)),データ_研究棟施設!$J$5:$J$1048576,OFFSET($G$9,ROW()-ROW($N$9),EB$6-$D$4))&gt;=100*$E104,"×","△"),IF(OR(EB$8&lt;9/24,EB$8&gt;=17/24,EB$110="△"),"△","〇")))</f>
        <v>△</v>
      </c>
      <c r="EC104" s="37" t="str">
        <f ca="1">IF(OR(EC$9="×",EC$110="×"),"×",IF(SUMIFS(OFFSET(データ_研究棟施設!$M$5:$M$1048576,0,ROUND(EC$8*24,1)),データ_研究棟施設!$J$5:$J$1048576,OFFSET($G$9,ROW()-ROW($N$9),EC$6-$D$4))&gt;=50,IF(SUMIFS(OFFSET(データ_研究棟施設!$M$5:$M$1048576,0,ROUND(EC$8*24,1)),データ_研究棟施設!$J$5:$J$1048576,OFFSET($G$9,ROW()-ROW($N$9),EC$6-$D$4))&gt;=100*$E104,"×","△"),IF(OR(EC$8&lt;9/24,EC$8&gt;=17/24,EC$110="△"),"△","〇")))</f>
        <v>△</v>
      </c>
      <c r="ED104" s="36" t="str">
        <f ca="1">IF(OR(ED$9="×",ED$110="×"),"×",IF(SUMIFS(OFFSET(データ_研究棟施設!$M$5:$M$1048576,0,ROUND(ED$8*24,1)),データ_研究棟施設!$J$5:$J$1048576,OFFSET($G$9,ROW()-ROW($N$9),ED$6-$D$4))&gt;=50,IF(SUMIFS(OFFSET(データ_研究棟施設!$M$5:$M$1048576,0,ROUND(ED$8*24,1)),データ_研究棟施設!$J$5:$J$1048576,OFFSET($G$9,ROW()-ROW($N$9),ED$6-$D$4))&gt;=100*$E104,"×","△"),IF(OR(ED$8&lt;9/24,ED$8&gt;=17/24,ED$110="△"),"△","〇")))</f>
        <v>×</v>
      </c>
      <c r="EE104" s="29" t="str">
        <f ca="1">IF(OR(EE$9="×",EE$110="×"),"×",IF(SUMIFS(OFFSET(データ_研究棟施設!$M$5:$M$1048576,0,ROUND(EE$8*24,1)),データ_研究棟施設!$J$5:$J$1048576,OFFSET($G$9,ROW()-ROW($N$9),EE$6-$D$4))&gt;=50,IF(SUMIFS(OFFSET(データ_研究棟施設!$M$5:$M$1048576,0,ROUND(EE$8*24,1)),データ_研究棟施設!$J$5:$J$1048576,OFFSET($G$9,ROW()-ROW($N$9),EE$6-$D$4))&gt;=100*$E104,"×","△"),IF(OR(EE$8&lt;9/24,EE$8&gt;=17/24,EE$110="△"),"△","〇")))</f>
        <v>×</v>
      </c>
      <c r="EF104" s="29" t="str">
        <f ca="1">IF(OR(EF$9="×",EF$110="×"),"×",IF(SUMIFS(OFFSET(データ_研究棟施設!$M$5:$M$1048576,0,ROUND(EF$8*24,1)),データ_研究棟施設!$J$5:$J$1048576,OFFSET($G$9,ROW()-ROW($N$9),EF$6-$D$4))&gt;=50,IF(SUMIFS(OFFSET(データ_研究棟施設!$M$5:$M$1048576,0,ROUND(EF$8*24,1)),データ_研究棟施設!$J$5:$J$1048576,OFFSET($G$9,ROW()-ROW($N$9),EF$6-$D$4))&gt;=100*$E104,"×","△"),IF(OR(EF$8&lt;9/24,EF$8&gt;=17/24,EF$110="△"),"△","〇")))</f>
        <v>×</v>
      </c>
      <c r="EG104" s="29" t="str">
        <f ca="1">IF(OR(EG$9="×",EG$110="×"),"×",IF(SUMIFS(OFFSET(データ_研究棟施設!$M$5:$M$1048576,0,ROUND(EG$8*24,1)),データ_研究棟施設!$J$5:$J$1048576,OFFSET($G$9,ROW()-ROW($N$9),EG$6-$D$4))&gt;=50,IF(SUMIFS(OFFSET(データ_研究棟施設!$M$5:$M$1048576,0,ROUND(EG$8*24,1)),データ_研究棟施設!$J$5:$J$1048576,OFFSET($G$9,ROW()-ROW($N$9),EG$6-$D$4))&gt;=100*$E104,"×","△"),IF(OR(EG$8&lt;9/24,EG$8&gt;=17/24,EG$110="△"),"△","〇")))</f>
        <v>×</v>
      </c>
      <c r="EH104" s="29" t="str">
        <f ca="1">IF(OR(EH$9="×",EH$110="×"),"×",IF(SUMIFS(OFFSET(データ_研究棟施設!$M$5:$M$1048576,0,ROUND(EH$8*24,1)),データ_研究棟施設!$J$5:$J$1048576,OFFSET($G$9,ROW()-ROW($N$9),EH$6-$D$4))&gt;=50,IF(SUMIFS(OFFSET(データ_研究棟施設!$M$5:$M$1048576,0,ROUND(EH$8*24,1)),データ_研究棟施設!$J$5:$J$1048576,OFFSET($G$9,ROW()-ROW($N$9),EH$6-$D$4))&gt;=100*$E104,"×","△"),IF(OR(EH$8&lt;9/24,EH$8&gt;=17/24,EH$110="△"),"△","〇")))</f>
        <v>×</v>
      </c>
      <c r="EI104" s="29" t="str">
        <f ca="1">IF(OR(EI$9="×",EI$110="×"),"×",IF(SUMIFS(OFFSET(データ_研究棟施設!$M$5:$M$1048576,0,ROUND(EI$8*24,1)),データ_研究棟施設!$J$5:$J$1048576,OFFSET($G$9,ROW()-ROW($N$9),EI$6-$D$4))&gt;=50,IF(SUMIFS(OFFSET(データ_研究棟施設!$M$5:$M$1048576,0,ROUND(EI$8*24,1)),データ_研究棟施設!$J$5:$J$1048576,OFFSET($G$9,ROW()-ROW($N$9),EI$6-$D$4))&gt;=100*$E104,"×","△"),IF(OR(EI$8&lt;9/24,EI$8&gt;=17/24,EI$110="△"),"△","〇")))</f>
        <v>×</v>
      </c>
      <c r="EJ104" s="29" t="str">
        <f ca="1">IF(OR(EJ$9="×",EJ$110="×"),"×",IF(SUMIFS(OFFSET(データ_研究棟施設!$M$5:$M$1048576,0,ROUND(EJ$8*24,1)),データ_研究棟施設!$J$5:$J$1048576,OFFSET($G$9,ROW()-ROW($N$9),EJ$6-$D$4))&gt;=50,IF(SUMIFS(OFFSET(データ_研究棟施設!$M$5:$M$1048576,0,ROUND(EJ$8*24,1)),データ_研究棟施設!$J$5:$J$1048576,OFFSET($G$9,ROW()-ROW($N$9),EJ$6-$D$4))&gt;=100*$E104,"×","△"),IF(OR(EJ$8&lt;9/24,EJ$8&gt;=17/24,EJ$110="△"),"△","〇")))</f>
        <v>×</v>
      </c>
      <c r="EK104" s="29" t="str">
        <f ca="1">IF(OR(EK$9="×",EK$110="×"),"×",IF(SUMIFS(OFFSET(データ_研究棟施設!$M$5:$M$1048576,0,ROUND(EK$8*24,1)),データ_研究棟施設!$J$5:$J$1048576,OFFSET($G$9,ROW()-ROW($N$9),EK$6-$D$4))&gt;=50,IF(SUMIFS(OFFSET(データ_研究棟施設!$M$5:$M$1048576,0,ROUND(EK$8*24,1)),データ_研究棟施設!$J$5:$J$1048576,OFFSET($G$9,ROW()-ROW($N$9),EK$6-$D$4))&gt;=100*$E104,"×","△"),IF(OR(EK$8&lt;9/24,EK$8&gt;=17/24,EK$110="△"),"△","〇")))</f>
        <v>×</v>
      </c>
      <c r="EL104" s="29" t="str">
        <f ca="1">IF(OR(EL$9="×",EL$110="×"),"×",IF(SUMIFS(OFFSET(データ_研究棟施設!$M$5:$M$1048576,0,ROUND(EL$8*24,1)),データ_研究棟施設!$J$5:$J$1048576,OFFSET($G$9,ROW()-ROW($N$9),EL$6-$D$4))&gt;=50,IF(SUMIFS(OFFSET(データ_研究棟施設!$M$5:$M$1048576,0,ROUND(EL$8*24,1)),データ_研究棟施設!$J$5:$J$1048576,OFFSET($G$9,ROW()-ROW($N$9),EL$6-$D$4))&gt;=100*$E104,"×","△"),IF(OR(EL$8&lt;9/24,EL$8&gt;=17/24,EL$110="△"),"△","〇")))</f>
        <v>×</v>
      </c>
      <c r="EM104" s="28" t="str">
        <f ca="1">IF(OR(EM$9="×",EM$110="×"),"×",IF(SUMIFS(OFFSET(データ_研究棟施設!$M$5:$M$1048576,0,ROUND(EM$8*24,1)),データ_研究棟施設!$J$5:$J$1048576,OFFSET($G$9,ROW()-ROW($N$9),EM$6-$D$4))&gt;=50,IF(SUMIFS(OFFSET(データ_研究棟施設!$M$5:$M$1048576,0,ROUND(EM$8*24,1)),データ_研究棟施設!$J$5:$J$1048576,OFFSET($G$9,ROW()-ROW($N$9),EM$6-$D$4))&gt;=100*$E104,"×","△"),IF(OR(EM$8&lt;9/24,EM$8&gt;=17/24,EM$110="△"),"△","〇")))</f>
        <v>×</v>
      </c>
      <c r="EN104" s="29" t="str">
        <f ca="1">IF(OR(EN$9="×",EN$110="×"),"×",IF(SUMIFS(OFFSET(データ_研究棟施設!$M$5:$M$1048576,0,ROUND(EN$8*24,1)),データ_研究棟施設!$J$5:$J$1048576,OFFSET($G$9,ROW()-ROW($N$9),EN$6-$D$4))&gt;=50,IF(SUMIFS(OFFSET(データ_研究棟施設!$M$5:$M$1048576,0,ROUND(EN$8*24,1)),データ_研究棟施設!$J$5:$J$1048576,OFFSET($G$9,ROW()-ROW($N$9),EN$6-$D$4))&gt;=100*$E104,"×","△"),IF(OR(EN$8&lt;9/24,EN$8&gt;=17/24,EN$110="△"),"△","〇")))</f>
        <v>×</v>
      </c>
      <c r="EO104" s="29" t="str">
        <f ca="1">IF(OR(EO$9="×",EO$110="×"),"×",IF(SUMIFS(OFFSET(データ_研究棟施設!$M$5:$M$1048576,0,ROUND(EO$8*24,1)),データ_研究棟施設!$J$5:$J$1048576,OFFSET($G$9,ROW()-ROW($N$9),EO$6-$D$4))&gt;=50,IF(SUMIFS(OFFSET(データ_研究棟施設!$M$5:$M$1048576,0,ROUND(EO$8*24,1)),データ_研究棟施設!$J$5:$J$1048576,OFFSET($G$9,ROW()-ROW($N$9),EO$6-$D$4))&gt;=100*$E104,"×","△"),IF(OR(EO$8&lt;9/24,EO$8&gt;=17/24,EO$110="△"),"△","〇")))</f>
        <v>×</v>
      </c>
      <c r="EP104" s="30" t="str">
        <f ca="1">IF(OR(EP$9="×",EP$110="×"),"×",IF(SUMIFS(OFFSET(データ_研究棟施設!$M$5:$M$1048576,0,ROUND(EP$8*24,1)),データ_研究棟施設!$J$5:$J$1048576,OFFSET($G$9,ROW()-ROW($N$9),EP$6-$D$4))&gt;=50,IF(SUMIFS(OFFSET(データ_研究棟施設!$M$5:$M$1048576,0,ROUND(EP$8*24,1)),データ_研究棟施設!$J$5:$J$1048576,OFFSET($G$9,ROW()-ROW($N$9),EP$6-$D$4))&gt;=100*$E104,"×","△"),IF(OR(EP$8&lt;9/24,EP$8&gt;=17/24,EP$110="△"),"△","〇")))</f>
        <v>×</v>
      </c>
      <c r="EQ104" s="29" t="str">
        <f ca="1">IF(OR(EQ$9="×",EQ$110="×"),"×",IF(SUMIFS(OFFSET(データ_研究棟施設!$M$5:$M$1048576,0,ROUND(EQ$8*24,1)),データ_研究棟施設!$J$5:$J$1048576,OFFSET($G$9,ROW()-ROW($N$9),EQ$6-$D$4))&gt;=50,IF(SUMIFS(OFFSET(データ_研究棟施設!$M$5:$M$1048576,0,ROUND(EQ$8*24,1)),データ_研究棟施設!$J$5:$J$1048576,OFFSET($G$9,ROW()-ROW($N$9),EQ$6-$D$4))&gt;=100*$E104,"×","△"),IF(OR(EQ$8&lt;9/24,EQ$8&gt;=17/24,EQ$110="△"),"△","〇")))</f>
        <v>×</v>
      </c>
      <c r="ER104" s="29" t="str">
        <f ca="1">IF(OR(ER$9="×",ER$110="×"),"×",IF(SUMIFS(OFFSET(データ_研究棟施設!$M$5:$M$1048576,0,ROUND(ER$8*24,1)),データ_研究棟施設!$J$5:$J$1048576,OFFSET($G$9,ROW()-ROW($N$9),ER$6-$D$4))&gt;=50,IF(SUMIFS(OFFSET(データ_研究棟施設!$M$5:$M$1048576,0,ROUND(ER$8*24,1)),データ_研究棟施設!$J$5:$J$1048576,OFFSET($G$9,ROW()-ROW($N$9),ER$6-$D$4))&gt;=100*$E104,"×","△"),IF(OR(ER$8&lt;9/24,ER$8&gt;=17/24,ER$110="△"),"△","〇")))</f>
        <v>×</v>
      </c>
      <c r="ES104" s="29" t="str">
        <f ca="1">IF(OR(ES$9="×",ES$110="×"),"×",IF(SUMIFS(OFFSET(データ_研究棟施設!$M$5:$M$1048576,0,ROUND(ES$8*24,1)),データ_研究棟施設!$J$5:$J$1048576,OFFSET($G$9,ROW()-ROW($N$9),ES$6-$D$4))&gt;=50,IF(SUMIFS(OFFSET(データ_研究棟施設!$M$5:$M$1048576,0,ROUND(ES$8*24,1)),データ_研究棟施設!$J$5:$J$1048576,OFFSET($G$9,ROW()-ROW($N$9),ES$6-$D$4))&gt;=100*$E104,"×","△"),IF(OR(ES$8&lt;9/24,ES$8&gt;=17/24,ES$110="△"),"△","〇")))</f>
        <v>×</v>
      </c>
      <c r="ET104" s="29" t="str">
        <f ca="1">IF(OR(ET$9="×",ET$110="×"),"×",IF(SUMIFS(OFFSET(データ_研究棟施設!$M$5:$M$1048576,0,ROUND(ET$8*24,1)),データ_研究棟施設!$J$5:$J$1048576,OFFSET($G$9,ROW()-ROW($N$9),ET$6-$D$4))&gt;=50,IF(SUMIFS(OFFSET(データ_研究棟施設!$M$5:$M$1048576,0,ROUND(ET$8*24,1)),データ_研究棟施設!$J$5:$J$1048576,OFFSET($G$9,ROW()-ROW($N$9),ET$6-$D$4))&gt;=100*$E104,"×","△"),IF(OR(ET$8&lt;9/24,ET$8&gt;=17/24,ET$110="△"),"△","〇")))</f>
        <v>×</v>
      </c>
      <c r="EU104" s="28" t="str">
        <f ca="1">IF(OR(EU$9="×",EU$110="×"),"×",IF(SUMIFS(OFFSET(データ_研究棟施設!$M$5:$M$1048576,0,ROUND(EU$8*24,1)),データ_研究棟施設!$J$5:$J$1048576,OFFSET($G$9,ROW()-ROW($N$9),EU$6-$D$4))&gt;=50,IF(SUMIFS(OFFSET(データ_研究棟施設!$M$5:$M$1048576,0,ROUND(EU$8*24,1)),データ_研究棟施設!$J$5:$J$1048576,OFFSET($G$9,ROW()-ROW($N$9),EU$6-$D$4))&gt;=100*$E104,"×","△"),IF(OR(EU$8&lt;9/24,EU$8&gt;=17/24,EU$110="△"),"△","〇")))</f>
        <v>×</v>
      </c>
      <c r="EV104" s="29" t="str">
        <f ca="1">IF(OR(EV$9="×",EV$110="×"),"×",IF(SUMIFS(OFFSET(データ_研究棟施設!$M$5:$M$1048576,0,ROUND(EV$8*24,1)),データ_研究棟施設!$J$5:$J$1048576,OFFSET($G$9,ROW()-ROW($N$9),EV$6-$D$4))&gt;=50,IF(SUMIFS(OFFSET(データ_研究棟施設!$M$5:$M$1048576,0,ROUND(EV$8*24,1)),データ_研究棟施設!$J$5:$J$1048576,OFFSET($G$9,ROW()-ROW($N$9),EV$6-$D$4))&gt;=100*$E104,"×","△"),IF(OR(EV$8&lt;9/24,EV$8&gt;=17/24,EV$110="△"),"△","〇")))</f>
        <v>×</v>
      </c>
      <c r="EW104" s="29" t="str">
        <f ca="1">IF(OR(EW$9="×",EW$110="×"),"×",IF(SUMIFS(OFFSET(データ_研究棟施設!$M$5:$M$1048576,0,ROUND(EW$8*24,1)),データ_研究棟施設!$J$5:$J$1048576,OFFSET($G$9,ROW()-ROW($N$9),EW$6-$D$4))&gt;=50,IF(SUMIFS(OFFSET(データ_研究棟施設!$M$5:$M$1048576,0,ROUND(EW$8*24,1)),データ_研究棟施設!$J$5:$J$1048576,OFFSET($G$9,ROW()-ROW($N$9),EW$6-$D$4))&gt;=100*$E104,"×","△"),IF(OR(EW$8&lt;9/24,EW$8&gt;=17/24,EW$110="△"),"△","〇")))</f>
        <v>×</v>
      </c>
      <c r="EX104" s="30" t="str">
        <f ca="1">IF(OR(EX$9="×",EX$110="×"),"×",IF(SUMIFS(OFFSET(データ_研究棟施設!$M$5:$M$1048576,0,ROUND(EX$8*24,1)),データ_研究棟施設!$J$5:$J$1048576,OFFSET($G$9,ROW()-ROW($N$9),EX$6-$D$4))&gt;=50,IF(SUMIFS(OFFSET(データ_研究棟施設!$M$5:$M$1048576,0,ROUND(EX$8*24,1)),データ_研究棟施設!$J$5:$J$1048576,OFFSET($G$9,ROW()-ROW($N$9),EX$6-$D$4))&gt;=100*$E104,"×","△"),IF(OR(EX$8&lt;9/24,EX$8&gt;=17/24,EX$110="△"),"△","〇")))</f>
        <v>×</v>
      </c>
      <c r="EY104" s="29" t="str">
        <f ca="1">IF(OR(EY$9="×",EY$110="×"),"×",IF(SUMIFS(OFFSET(データ_研究棟施設!$M$5:$M$1048576,0,ROUND(EY$8*24,1)),データ_研究棟施設!$J$5:$J$1048576,OFFSET($G$9,ROW()-ROW($N$9),EY$6-$D$4))&gt;=50,IF(SUMIFS(OFFSET(データ_研究棟施設!$M$5:$M$1048576,0,ROUND(EY$8*24,1)),データ_研究棟施設!$J$5:$J$1048576,OFFSET($G$9,ROW()-ROW($N$9),EY$6-$D$4))&gt;=100*$E104,"×","△"),IF(OR(EY$8&lt;9/24,EY$8&gt;=17/24,EY$110="△"),"△","〇")))</f>
        <v>×</v>
      </c>
      <c r="EZ104" s="29" t="str">
        <f ca="1">IF(OR(EZ$9="×",EZ$110="×"),"×",IF(SUMIFS(OFFSET(データ_研究棟施設!$M$5:$M$1048576,0,ROUND(EZ$8*24,1)),データ_研究棟施設!$J$5:$J$1048576,OFFSET($G$9,ROW()-ROW($N$9),EZ$6-$D$4))&gt;=50,IF(SUMIFS(OFFSET(データ_研究棟施設!$M$5:$M$1048576,0,ROUND(EZ$8*24,1)),データ_研究棟施設!$J$5:$J$1048576,OFFSET($G$9,ROW()-ROW($N$9),EZ$6-$D$4))&gt;=100*$E104,"×","△"),IF(OR(EZ$8&lt;9/24,EZ$8&gt;=17/24,EZ$110="△"),"△","〇")))</f>
        <v>×</v>
      </c>
      <c r="FA104" s="37" t="str">
        <f ca="1">IF(OR(FA$9="×",FA$110="×"),"×",IF(SUMIFS(OFFSET(データ_研究棟施設!$M$5:$M$1048576,0,ROUND(FA$8*24,1)),データ_研究棟施設!$J$5:$J$1048576,OFFSET($G$9,ROW()-ROW($N$9),FA$6-$D$4))&gt;=50,IF(SUMIFS(OFFSET(データ_研究棟施設!$M$5:$M$1048576,0,ROUND(FA$8*24,1)),データ_研究棟施設!$J$5:$J$1048576,OFFSET($G$9,ROW()-ROW($N$9),FA$6-$D$4))&gt;=100*$E104,"×","△"),IF(OR(FA$8&lt;9/24,FA$8&gt;=17/24,FA$110="△"),"△","〇")))</f>
        <v>×</v>
      </c>
      <c r="FB104" s="36" t="str">
        <f ca="1">IF(OR(FB$9="×",FB$110="×"),"×",IF(SUMIFS(OFFSET(データ_研究棟施設!$M$5:$M$1048576,0,ROUND(FB$8*24,1)),データ_研究棟施設!$J$5:$J$1048576,OFFSET($G$9,ROW()-ROW($N$9),FB$6-$D$4))&gt;=50,IF(SUMIFS(OFFSET(データ_研究棟施設!$M$5:$M$1048576,0,ROUND(FB$8*24,1)),データ_研究棟施設!$J$5:$J$1048576,OFFSET($G$9,ROW()-ROW($N$9),FB$6-$D$4))&gt;=100*$E104,"×","△"),IF(OR(FB$8&lt;9/24,FB$8&gt;=17/24,FB$110="△"),"△","〇")))</f>
        <v>×</v>
      </c>
      <c r="FC104" s="29" t="str">
        <f ca="1">IF(OR(FC$9="×",FC$110="×"),"×",IF(SUMIFS(OFFSET(データ_研究棟施設!$M$5:$M$1048576,0,ROUND(FC$8*24,1)),データ_研究棟施設!$J$5:$J$1048576,OFFSET($G$9,ROW()-ROW($N$9),FC$6-$D$4))&gt;=50,IF(SUMIFS(OFFSET(データ_研究棟施設!$M$5:$M$1048576,0,ROUND(FC$8*24,1)),データ_研究棟施設!$J$5:$J$1048576,OFFSET($G$9,ROW()-ROW($N$9),FC$6-$D$4))&gt;=100*$E104,"×","△"),IF(OR(FC$8&lt;9/24,FC$8&gt;=17/24,FC$110="△"),"△","〇")))</f>
        <v>×</v>
      </c>
      <c r="FD104" s="29" t="str">
        <f ca="1">IF(OR(FD$9="×",FD$110="×"),"×",IF(SUMIFS(OFFSET(データ_研究棟施設!$M$5:$M$1048576,0,ROUND(FD$8*24,1)),データ_研究棟施設!$J$5:$J$1048576,OFFSET($G$9,ROW()-ROW($N$9),FD$6-$D$4))&gt;=50,IF(SUMIFS(OFFSET(データ_研究棟施設!$M$5:$M$1048576,0,ROUND(FD$8*24,1)),データ_研究棟施設!$J$5:$J$1048576,OFFSET($G$9,ROW()-ROW($N$9),FD$6-$D$4))&gt;=100*$E104,"×","△"),IF(OR(FD$8&lt;9/24,FD$8&gt;=17/24,FD$110="△"),"△","〇")))</f>
        <v>×</v>
      </c>
      <c r="FE104" s="29" t="str">
        <f ca="1">IF(OR(FE$9="×",FE$110="×"),"×",IF(SUMIFS(OFFSET(データ_研究棟施設!$M$5:$M$1048576,0,ROUND(FE$8*24,1)),データ_研究棟施設!$J$5:$J$1048576,OFFSET($G$9,ROW()-ROW($N$9),FE$6-$D$4))&gt;=50,IF(SUMIFS(OFFSET(データ_研究棟施設!$M$5:$M$1048576,0,ROUND(FE$8*24,1)),データ_研究棟施設!$J$5:$J$1048576,OFFSET($G$9,ROW()-ROW($N$9),FE$6-$D$4))&gt;=100*$E104,"×","△"),IF(OR(FE$8&lt;9/24,FE$8&gt;=17/24,FE$110="△"),"△","〇")))</f>
        <v>×</v>
      </c>
      <c r="FF104" s="29" t="str">
        <f ca="1">IF(OR(FF$9="×",FF$110="×"),"×",IF(SUMIFS(OFFSET(データ_研究棟施設!$M$5:$M$1048576,0,ROUND(FF$8*24,1)),データ_研究棟施設!$J$5:$J$1048576,OFFSET($G$9,ROW()-ROW($N$9),FF$6-$D$4))&gt;=50,IF(SUMIFS(OFFSET(データ_研究棟施設!$M$5:$M$1048576,0,ROUND(FF$8*24,1)),データ_研究棟施設!$J$5:$J$1048576,OFFSET($G$9,ROW()-ROW($N$9),FF$6-$D$4))&gt;=100*$E104,"×","△"),IF(OR(FF$8&lt;9/24,FF$8&gt;=17/24,FF$110="△"),"△","〇")))</f>
        <v>×</v>
      </c>
      <c r="FG104" s="29" t="str">
        <f ca="1">IF(OR(FG$9="×",FG$110="×"),"×",IF(SUMIFS(OFFSET(データ_研究棟施設!$M$5:$M$1048576,0,ROUND(FG$8*24,1)),データ_研究棟施設!$J$5:$J$1048576,OFFSET($G$9,ROW()-ROW($N$9),FG$6-$D$4))&gt;=50,IF(SUMIFS(OFFSET(データ_研究棟施設!$M$5:$M$1048576,0,ROUND(FG$8*24,1)),データ_研究棟施設!$J$5:$J$1048576,OFFSET($G$9,ROW()-ROW($N$9),FG$6-$D$4))&gt;=100*$E104,"×","△"),IF(OR(FG$8&lt;9/24,FG$8&gt;=17/24,FG$110="△"),"△","〇")))</f>
        <v>×</v>
      </c>
      <c r="FH104" s="29" t="str">
        <f ca="1">IF(OR(FH$9="×",FH$110="×"),"×",IF(SUMIFS(OFFSET(データ_研究棟施設!$M$5:$M$1048576,0,ROUND(FH$8*24,1)),データ_研究棟施設!$J$5:$J$1048576,OFFSET($G$9,ROW()-ROW($N$9),FH$6-$D$4))&gt;=50,IF(SUMIFS(OFFSET(データ_研究棟施設!$M$5:$M$1048576,0,ROUND(FH$8*24,1)),データ_研究棟施設!$J$5:$J$1048576,OFFSET($G$9,ROW()-ROW($N$9),FH$6-$D$4))&gt;=100*$E104,"×","△"),IF(OR(FH$8&lt;9/24,FH$8&gt;=17/24,FH$110="△"),"△","〇")))</f>
        <v>×</v>
      </c>
      <c r="FI104" s="29" t="str">
        <f ca="1">IF(OR(FI$9="×",FI$110="×"),"×",IF(SUMIFS(OFFSET(データ_研究棟施設!$M$5:$M$1048576,0,ROUND(FI$8*24,1)),データ_研究棟施設!$J$5:$J$1048576,OFFSET($G$9,ROW()-ROW($N$9),FI$6-$D$4))&gt;=50,IF(SUMIFS(OFFSET(データ_研究棟施設!$M$5:$M$1048576,0,ROUND(FI$8*24,1)),データ_研究棟施設!$J$5:$J$1048576,OFFSET($G$9,ROW()-ROW($N$9),FI$6-$D$4))&gt;=100*$E104,"×","△"),IF(OR(FI$8&lt;9/24,FI$8&gt;=17/24,FI$110="△"),"△","〇")))</f>
        <v>×</v>
      </c>
      <c r="FJ104" s="29" t="str">
        <f ca="1">IF(OR(FJ$9="×",FJ$110="×"),"×",IF(SUMIFS(OFFSET(データ_研究棟施設!$M$5:$M$1048576,0,ROUND(FJ$8*24,1)),データ_研究棟施設!$J$5:$J$1048576,OFFSET($G$9,ROW()-ROW($N$9),FJ$6-$D$4))&gt;=50,IF(SUMIFS(OFFSET(データ_研究棟施設!$M$5:$M$1048576,0,ROUND(FJ$8*24,1)),データ_研究棟施設!$J$5:$J$1048576,OFFSET($G$9,ROW()-ROW($N$9),FJ$6-$D$4))&gt;=100*$E104,"×","△"),IF(OR(FJ$8&lt;9/24,FJ$8&gt;=17/24,FJ$110="△"),"△","〇")))</f>
        <v>×</v>
      </c>
      <c r="FK104" s="28" t="str">
        <f ca="1">IF(OR(FK$9="×",FK$110="×"),"×",IF(SUMIFS(OFFSET(データ_研究棟施設!$M$5:$M$1048576,0,ROUND(FK$8*24,1)),データ_研究棟施設!$J$5:$J$1048576,OFFSET($G$9,ROW()-ROW($N$9),FK$6-$D$4))&gt;=50,IF(SUMIFS(OFFSET(データ_研究棟施設!$M$5:$M$1048576,0,ROUND(FK$8*24,1)),データ_研究棟施設!$J$5:$J$1048576,OFFSET($G$9,ROW()-ROW($N$9),FK$6-$D$4))&gt;=100*$E104,"×","△"),IF(OR(FK$8&lt;9/24,FK$8&gt;=17/24,FK$110="△"),"△","〇")))</f>
        <v>×</v>
      </c>
      <c r="FL104" s="29" t="str">
        <f ca="1">IF(OR(FL$9="×",FL$110="×"),"×",IF(SUMIFS(OFFSET(データ_研究棟施設!$M$5:$M$1048576,0,ROUND(FL$8*24,1)),データ_研究棟施設!$J$5:$J$1048576,OFFSET($G$9,ROW()-ROW($N$9),FL$6-$D$4))&gt;=50,IF(SUMIFS(OFFSET(データ_研究棟施設!$M$5:$M$1048576,0,ROUND(FL$8*24,1)),データ_研究棟施設!$J$5:$J$1048576,OFFSET($G$9,ROW()-ROW($N$9),FL$6-$D$4))&gt;=100*$E104,"×","△"),IF(OR(FL$8&lt;9/24,FL$8&gt;=17/24,FL$110="△"),"△","〇")))</f>
        <v>×</v>
      </c>
      <c r="FM104" s="29" t="str">
        <f ca="1">IF(OR(FM$9="×",FM$110="×"),"×",IF(SUMIFS(OFFSET(データ_研究棟施設!$M$5:$M$1048576,0,ROUND(FM$8*24,1)),データ_研究棟施設!$J$5:$J$1048576,OFFSET($G$9,ROW()-ROW($N$9),FM$6-$D$4))&gt;=50,IF(SUMIFS(OFFSET(データ_研究棟施設!$M$5:$M$1048576,0,ROUND(FM$8*24,1)),データ_研究棟施設!$J$5:$J$1048576,OFFSET($G$9,ROW()-ROW($N$9),FM$6-$D$4))&gt;=100*$E104,"×","△"),IF(OR(FM$8&lt;9/24,FM$8&gt;=17/24,FM$110="△"),"△","〇")))</f>
        <v>×</v>
      </c>
      <c r="FN104" s="30" t="str">
        <f ca="1">IF(OR(FN$9="×",FN$110="×"),"×",IF(SUMIFS(OFFSET(データ_研究棟施設!$M$5:$M$1048576,0,ROUND(FN$8*24,1)),データ_研究棟施設!$J$5:$J$1048576,OFFSET($G$9,ROW()-ROW($N$9),FN$6-$D$4))&gt;=50,IF(SUMIFS(OFFSET(データ_研究棟施設!$M$5:$M$1048576,0,ROUND(FN$8*24,1)),データ_研究棟施設!$J$5:$J$1048576,OFFSET($G$9,ROW()-ROW($N$9),FN$6-$D$4))&gt;=100*$E104,"×","△"),IF(OR(FN$8&lt;9/24,FN$8&gt;=17/24,FN$110="△"),"△","〇")))</f>
        <v>×</v>
      </c>
      <c r="FO104" s="29" t="str">
        <f ca="1">IF(OR(FO$9="×",FO$110="×"),"×",IF(SUMIFS(OFFSET(データ_研究棟施設!$M$5:$M$1048576,0,ROUND(FO$8*24,1)),データ_研究棟施設!$J$5:$J$1048576,OFFSET($G$9,ROW()-ROW($N$9),FO$6-$D$4))&gt;=50,IF(SUMIFS(OFFSET(データ_研究棟施設!$M$5:$M$1048576,0,ROUND(FO$8*24,1)),データ_研究棟施設!$J$5:$J$1048576,OFFSET($G$9,ROW()-ROW($N$9),FO$6-$D$4))&gt;=100*$E104,"×","△"),IF(OR(FO$8&lt;9/24,FO$8&gt;=17/24,FO$110="△"),"△","〇")))</f>
        <v>×</v>
      </c>
      <c r="FP104" s="29" t="str">
        <f ca="1">IF(OR(FP$9="×",FP$110="×"),"×",IF(SUMIFS(OFFSET(データ_研究棟施設!$M$5:$M$1048576,0,ROUND(FP$8*24,1)),データ_研究棟施設!$J$5:$J$1048576,OFFSET($G$9,ROW()-ROW($N$9),FP$6-$D$4))&gt;=50,IF(SUMIFS(OFFSET(データ_研究棟施設!$M$5:$M$1048576,0,ROUND(FP$8*24,1)),データ_研究棟施設!$J$5:$J$1048576,OFFSET($G$9,ROW()-ROW($N$9),FP$6-$D$4))&gt;=100*$E104,"×","△"),IF(OR(FP$8&lt;9/24,FP$8&gt;=17/24,FP$110="△"),"△","〇")))</f>
        <v>×</v>
      </c>
      <c r="FQ104" s="29" t="str">
        <f ca="1">IF(OR(FQ$9="×",FQ$110="×"),"×",IF(SUMIFS(OFFSET(データ_研究棟施設!$M$5:$M$1048576,0,ROUND(FQ$8*24,1)),データ_研究棟施設!$J$5:$J$1048576,OFFSET($G$9,ROW()-ROW($N$9),FQ$6-$D$4))&gt;=50,IF(SUMIFS(OFFSET(データ_研究棟施設!$M$5:$M$1048576,0,ROUND(FQ$8*24,1)),データ_研究棟施設!$J$5:$J$1048576,OFFSET($G$9,ROW()-ROW($N$9),FQ$6-$D$4))&gt;=100*$E104,"×","△"),IF(OR(FQ$8&lt;9/24,FQ$8&gt;=17/24,FQ$110="△"),"△","〇")))</f>
        <v>×</v>
      </c>
      <c r="FR104" s="29" t="str">
        <f ca="1">IF(OR(FR$9="×",FR$110="×"),"×",IF(SUMIFS(OFFSET(データ_研究棟施設!$M$5:$M$1048576,0,ROUND(FR$8*24,1)),データ_研究棟施設!$J$5:$J$1048576,OFFSET($G$9,ROW()-ROW($N$9),FR$6-$D$4))&gt;=50,IF(SUMIFS(OFFSET(データ_研究棟施設!$M$5:$M$1048576,0,ROUND(FR$8*24,1)),データ_研究棟施設!$J$5:$J$1048576,OFFSET($G$9,ROW()-ROW($N$9),FR$6-$D$4))&gt;=100*$E104,"×","△"),IF(OR(FR$8&lt;9/24,FR$8&gt;=17/24,FR$110="△"),"△","〇")))</f>
        <v>×</v>
      </c>
      <c r="FS104" s="28" t="str">
        <f ca="1">IF(OR(FS$9="×",FS$110="×"),"×",IF(SUMIFS(OFFSET(データ_研究棟施設!$M$5:$M$1048576,0,ROUND(FS$8*24,1)),データ_研究棟施設!$J$5:$J$1048576,OFFSET($G$9,ROW()-ROW($N$9),FS$6-$D$4))&gt;=50,IF(SUMIFS(OFFSET(データ_研究棟施設!$M$5:$M$1048576,0,ROUND(FS$8*24,1)),データ_研究棟施設!$J$5:$J$1048576,OFFSET($G$9,ROW()-ROW($N$9),FS$6-$D$4))&gt;=100*$E104,"×","△"),IF(OR(FS$8&lt;9/24,FS$8&gt;=17/24,FS$110="△"),"△","〇")))</f>
        <v>×</v>
      </c>
      <c r="FT104" s="29" t="str">
        <f ca="1">IF(OR(FT$9="×",FT$110="×"),"×",IF(SUMIFS(OFFSET(データ_研究棟施設!$M$5:$M$1048576,0,ROUND(FT$8*24,1)),データ_研究棟施設!$J$5:$J$1048576,OFFSET($G$9,ROW()-ROW($N$9),FT$6-$D$4))&gt;=50,IF(SUMIFS(OFFSET(データ_研究棟施設!$M$5:$M$1048576,0,ROUND(FT$8*24,1)),データ_研究棟施設!$J$5:$J$1048576,OFFSET($G$9,ROW()-ROW($N$9),FT$6-$D$4))&gt;=100*$E104,"×","△"),IF(OR(FT$8&lt;9/24,FT$8&gt;=17/24,FT$110="△"),"△","〇")))</f>
        <v>×</v>
      </c>
      <c r="FU104" s="29" t="str">
        <f ca="1">IF(OR(FU$9="×",FU$110="×"),"×",IF(SUMIFS(OFFSET(データ_研究棟施設!$M$5:$M$1048576,0,ROUND(FU$8*24,1)),データ_研究棟施設!$J$5:$J$1048576,OFFSET($G$9,ROW()-ROW($N$9),FU$6-$D$4))&gt;=50,IF(SUMIFS(OFFSET(データ_研究棟施設!$M$5:$M$1048576,0,ROUND(FU$8*24,1)),データ_研究棟施設!$J$5:$J$1048576,OFFSET($G$9,ROW()-ROW($N$9),FU$6-$D$4))&gt;=100*$E104,"×","△"),IF(OR(FU$8&lt;9/24,FU$8&gt;=17/24,FU$110="△"),"△","〇")))</f>
        <v>×</v>
      </c>
      <c r="FV104" s="30" t="str">
        <f ca="1">IF(OR(FV$9="×",FV$110="×"),"×",IF(SUMIFS(OFFSET(データ_研究棟施設!$M$5:$M$1048576,0,ROUND(FV$8*24,1)),データ_研究棟施設!$J$5:$J$1048576,OFFSET($G$9,ROW()-ROW($N$9),FV$6-$D$4))&gt;=50,IF(SUMIFS(OFFSET(データ_研究棟施設!$M$5:$M$1048576,0,ROUND(FV$8*24,1)),データ_研究棟施設!$J$5:$J$1048576,OFFSET($G$9,ROW()-ROW($N$9),FV$6-$D$4))&gt;=100*$E104,"×","△"),IF(OR(FV$8&lt;9/24,FV$8&gt;=17/24,FV$110="△"),"△","〇")))</f>
        <v>×</v>
      </c>
      <c r="FW104" s="29" t="str">
        <f ca="1">IF(OR(FW$9="×",FW$110="×"),"×",IF(SUMIFS(OFFSET(データ_研究棟施設!$M$5:$M$1048576,0,ROUND(FW$8*24,1)),データ_研究棟施設!$J$5:$J$1048576,OFFSET($G$9,ROW()-ROW($N$9),FW$6-$D$4))&gt;=50,IF(SUMIFS(OFFSET(データ_研究棟施設!$M$5:$M$1048576,0,ROUND(FW$8*24,1)),データ_研究棟施設!$J$5:$J$1048576,OFFSET($G$9,ROW()-ROW($N$9),FW$6-$D$4))&gt;=100*$E104,"×","△"),IF(OR(FW$8&lt;9/24,FW$8&gt;=17/24,FW$110="△"),"△","〇")))</f>
        <v>×</v>
      </c>
      <c r="FX104" s="29" t="str">
        <f ca="1">IF(OR(FX$9="×",FX$110="×"),"×",IF(SUMIFS(OFFSET(データ_研究棟施設!$M$5:$M$1048576,0,ROUND(FX$8*24,1)),データ_研究棟施設!$J$5:$J$1048576,OFFSET($G$9,ROW()-ROW($N$9),FX$6-$D$4))&gt;=50,IF(SUMIFS(OFFSET(データ_研究棟施設!$M$5:$M$1048576,0,ROUND(FX$8*24,1)),データ_研究棟施設!$J$5:$J$1048576,OFFSET($G$9,ROW()-ROW($N$9),FX$6-$D$4))&gt;=100*$E104,"×","△"),IF(OR(FX$8&lt;9/24,FX$8&gt;=17/24,FX$110="△"),"△","〇")))</f>
        <v>×</v>
      </c>
      <c r="FY104" s="37" t="str">
        <f ca="1">IF(OR(FY$9="×",FY$110="×"),"×",IF(SUMIFS(OFFSET(データ_研究棟施設!$M$5:$M$1048576,0,ROUND(FY$8*24,1)),データ_研究棟施設!$J$5:$J$1048576,OFFSET($G$9,ROW()-ROW($N$9),FY$6-$D$4))&gt;=50,IF(SUMIFS(OFFSET(データ_研究棟施設!$M$5:$M$1048576,0,ROUND(FY$8*24,1)),データ_研究棟施設!$J$5:$J$1048576,OFFSET($G$9,ROW()-ROW($N$9),FY$6-$D$4))&gt;=100*$E104,"×","△"),IF(OR(FY$8&lt;9/24,FY$8&gt;=17/24,FY$110="△"),"△","〇")))</f>
        <v>×</v>
      </c>
    </row>
    <row r="105" spans="1:181">
      <c r="A105" s="17"/>
      <c r="B105" s="81" t="s">
        <v>307</v>
      </c>
      <c r="C105" s="82"/>
      <c r="D105" s="11" t="s">
        <v>273</v>
      </c>
      <c r="E105" s="10" t="str">
        <f>INDEX(施設情報!$D$1:$D$1000,MATCH(D105,施設情報!$C$1:$C$1000,0))</f>
        <v>1</v>
      </c>
      <c r="F105" s="11" t="s">
        <v>275</v>
      </c>
      <c r="G105" s="8" t="str">
        <f t="shared" si="29"/>
        <v>123-46391</v>
      </c>
      <c r="H105" s="10" t="str">
        <f t="shared" si="30"/>
        <v>123-46392</v>
      </c>
      <c r="I105" s="10" t="str">
        <f t="shared" si="31"/>
        <v>123-46393</v>
      </c>
      <c r="J105" s="10" t="str">
        <f t="shared" si="32"/>
        <v>123-46394</v>
      </c>
      <c r="K105" s="10" t="str">
        <f t="shared" si="33"/>
        <v>123-46395</v>
      </c>
      <c r="L105" s="10" t="str">
        <f t="shared" si="34"/>
        <v>123-46396</v>
      </c>
      <c r="M105" s="10" t="str">
        <f t="shared" si="35"/>
        <v>123-46397</v>
      </c>
      <c r="N105" s="36" t="str">
        <f ca="1">IF(OR(N$9="×",N$110="×"),"×",IF(SUMIFS(OFFSET(データ_研究棟施設!$M$5:$M$1048576,0,ROUND(N$8*24,1)),データ_研究棟施設!$J$5:$J$1048576,OFFSET($G$9,ROW()-ROW($N$9),N$6-$D$4))&gt;=50,IF(SUMIFS(OFFSET(データ_研究棟施設!$M$5:$M$1048576,0,ROUND(N$8*24,1)),データ_研究棟施設!$J$5:$J$1048576,OFFSET($G$9,ROW()-ROW($N$9),N$6-$D$4))&gt;=100*$E105,"×","△"),IF(OR(N$8&lt;9/24,N$8&gt;=17/24,N$110="△"),"△","〇")))</f>
        <v>△</v>
      </c>
      <c r="O105" s="29" t="str">
        <f ca="1">IF(OR(O$9="×",O$110="×"),"×",IF(SUMIFS(OFFSET(データ_研究棟施設!$M$5:$M$1048576,0,ROUND(O$8*24,1)),データ_研究棟施設!$J$5:$J$1048576,OFFSET($G$9,ROW()-ROW($N$9),O$6-$D$4))&gt;=50,IF(SUMIFS(OFFSET(データ_研究棟施設!$M$5:$M$1048576,0,ROUND(O$8*24,1)),データ_研究棟施設!$J$5:$J$1048576,OFFSET($G$9,ROW()-ROW($N$9),O$6-$D$4))&gt;=100*$E105,"×","△"),IF(OR(O$8&lt;9/24,O$8&gt;=17/24,O$110="△"),"△","〇")))</f>
        <v>△</v>
      </c>
      <c r="P105" s="29" t="str">
        <f ca="1">IF(OR(P$9="×",P$110="×"),"×",IF(SUMIFS(OFFSET(データ_研究棟施設!$M$5:$M$1048576,0,ROUND(P$8*24,1)),データ_研究棟施設!$J$5:$J$1048576,OFFSET($G$9,ROW()-ROW($N$9),P$6-$D$4))&gt;=50,IF(SUMIFS(OFFSET(データ_研究棟施設!$M$5:$M$1048576,0,ROUND(P$8*24,1)),データ_研究棟施設!$J$5:$J$1048576,OFFSET($G$9,ROW()-ROW($N$9),P$6-$D$4))&gt;=100*$E105,"×","△"),IF(OR(P$8&lt;9/24,P$8&gt;=17/24,P$110="△"),"△","〇")))</f>
        <v>△</v>
      </c>
      <c r="Q105" s="29" t="str">
        <f ca="1">IF(OR(Q$9="×",Q$110="×"),"×",IF(SUMIFS(OFFSET(データ_研究棟施設!$M$5:$M$1048576,0,ROUND(Q$8*24,1)),データ_研究棟施設!$J$5:$J$1048576,OFFSET($G$9,ROW()-ROW($N$9),Q$6-$D$4))&gt;=50,IF(SUMIFS(OFFSET(データ_研究棟施設!$M$5:$M$1048576,0,ROUND(Q$8*24,1)),データ_研究棟施設!$J$5:$J$1048576,OFFSET($G$9,ROW()-ROW($N$9),Q$6-$D$4))&gt;=100*$E105,"×","△"),IF(OR(Q$8&lt;9/24,Q$8&gt;=17/24,Q$110="△"),"△","〇")))</f>
        <v>△</v>
      </c>
      <c r="R105" s="29" t="str">
        <f ca="1">IF(OR(R$9="×",R$110="×"),"×",IF(SUMIFS(OFFSET(データ_研究棟施設!$M$5:$M$1048576,0,ROUND(R$8*24,1)),データ_研究棟施設!$J$5:$J$1048576,OFFSET($G$9,ROW()-ROW($N$9),R$6-$D$4))&gt;=50,IF(SUMIFS(OFFSET(データ_研究棟施設!$M$5:$M$1048576,0,ROUND(R$8*24,1)),データ_研究棟施設!$J$5:$J$1048576,OFFSET($G$9,ROW()-ROW($N$9),R$6-$D$4))&gt;=100*$E105,"×","△"),IF(OR(R$8&lt;9/24,R$8&gt;=17/24,R$110="△"),"△","〇")))</f>
        <v>△</v>
      </c>
      <c r="S105" s="29" t="str">
        <f ca="1">IF(OR(S$9="×",S$110="×"),"×",IF(SUMIFS(OFFSET(データ_研究棟施設!$M$5:$M$1048576,0,ROUND(S$8*24,1)),データ_研究棟施設!$J$5:$J$1048576,OFFSET($G$9,ROW()-ROW($N$9),S$6-$D$4))&gt;=50,IF(SUMIFS(OFFSET(データ_研究棟施設!$M$5:$M$1048576,0,ROUND(S$8*24,1)),データ_研究棟施設!$J$5:$J$1048576,OFFSET($G$9,ROW()-ROW($N$9),S$6-$D$4))&gt;=100*$E105,"×","△"),IF(OR(S$8&lt;9/24,S$8&gt;=17/24,S$110="△"),"△","〇")))</f>
        <v>△</v>
      </c>
      <c r="T105" s="29" t="str">
        <f ca="1">IF(OR(T$9="×",T$110="×"),"×",IF(SUMIFS(OFFSET(データ_研究棟施設!$M$5:$M$1048576,0,ROUND(T$8*24,1)),データ_研究棟施設!$J$5:$J$1048576,OFFSET($G$9,ROW()-ROW($N$9),T$6-$D$4))&gt;=50,IF(SUMIFS(OFFSET(データ_研究棟施設!$M$5:$M$1048576,0,ROUND(T$8*24,1)),データ_研究棟施設!$J$5:$J$1048576,OFFSET($G$9,ROW()-ROW($N$9),T$6-$D$4))&gt;=100*$E105,"×","△"),IF(OR(T$8&lt;9/24,T$8&gt;=17/24,T$110="△"),"△","〇")))</f>
        <v>△</v>
      </c>
      <c r="U105" s="29" t="str">
        <f ca="1">IF(OR(U$9="×",U$110="×"),"×",IF(SUMIFS(OFFSET(データ_研究棟施設!$M$5:$M$1048576,0,ROUND(U$8*24,1)),データ_研究棟施設!$J$5:$J$1048576,OFFSET($G$9,ROW()-ROW($N$9),U$6-$D$4))&gt;=50,IF(SUMIFS(OFFSET(データ_研究棟施設!$M$5:$M$1048576,0,ROUND(U$8*24,1)),データ_研究棟施設!$J$5:$J$1048576,OFFSET($G$9,ROW()-ROW($N$9),U$6-$D$4))&gt;=100*$E105,"×","△"),IF(OR(U$8&lt;9/24,U$8&gt;=17/24,U$110="△"),"△","〇")))</f>
        <v>×</v>
      </c>
      <c r="V105" s="29" t="str">
        <f ca="1">IF(OR(V$9="×",V$110="×"),"×",IF(SUMIFS(OFFSET(データ_研究棟施設!$M$5:$M$1048576,0,ROUND(V$8*24,1)),データ_研究棟施設!$J$5:$J$1048576,OFFSET($G$9,ROW()-ROW($N$9),V$6-$D$4))&gt;=50,IF(SUMIFS(OFFSET(データ_研究棟施設!$M$5:$M$1048576,0,ROUND(V$8*24,1)),データ_研究棟施設!$J$5:$J$1048576,OFFSET($G$9,ROW()-ROW($N$9),V$6-$D$4))&gt;=100*$E105,"×","△"),IF(OR(V$8&lt;9/24,V$8&gt;=17/24,V$110="△"),"△","〇")))</f>
        <v>×</v>
      </c>
      <c r="W105" s="28" t="str">
        <f ca="1">IF(OR(W$9="×",W$110="×"),"×",IF(SUMIFS(OFFSET(データ_研究棟施設!$M$5:$M$1048576,0,ROUND(W$8*24,1)),データ_研究棟施設!$J$5:$J$1048576,OFFSET($G$9,ROW()-ROW($N$9),W$6-$D$4))&gt;=50,IF(SUMIFS(OFFSET(データ_研究棟施設!$M$5:$M$1048576,0,ROUND(W$8*24,1)),データ_研究棟施設!$J$5:$J$1048576,OFFSET($G$9,ROW()-ROW($N$9),W$6-$D$4))&gt;=100*$E105,"×","△"),IF(OR(W$8&lt;9/24,W$8&gt;=17/24,W$110="△"),"△","〇")))</f>
        <v>×</v>
      </c>
      <c r="X105" s="29" t="str">
        <f ca="1">IF(OR(X$9="×",X$110="×"),"×",IF(SUMIFS(OFFSET(データ_研究棟施設!$M$5:$M$1048576,0,ROUND(X$8*24,1)),データ_研究棟施設!$J$5:$J$1048576,OFFSET($G$9,ROW()-ROW($N$9),X$6-$D$4))&gt;=50,IF(SUMIFS(OFFSET(データ_研究棟施設!$M$5:$M$1048576,0,ROUND(X$8*24,1)),データ_研究棟施設!$J$5:$J$1048576,OFFSET($G$9,ROW()-ROW($N$9),X$6-$D$4))&gt;=100*$E105,"×","△"),IF(OR(X$8&lt;9/24,X$8&gt;=17/24,X$110="△"),"△","〇")))</f>
        <v>×</v>
      </c>
      <c r="Y105" s="29" t="str">
        <f ca="1">IF(OR(Y$9="×",Y$110="×"),"×",IF(SUMIFS(OFFSET(データ_研究棟施設!$M$5:$M$1048576,0,ROUND(Y$8*24,1)),データ_研究棟施設!$J$5:$J$1048576,OFFSET($G$9,ROW()-ROW($N$9),Y$6-$D$4))&gt;=50,IF(SUMIFS(OFFSET(データ_研究棟施設!$M$5:$M$1048576,0,ROUND(Y$8*24,1)),データ_研究棟施設!$J$5:$J$1048576,OFFSET($G$9,ROW()-ROW($N$9),Y$6-$D$4))&gt;=100*$E105,"×","△"),IF(OR(Y$8&lt;9/24,Y$8&gt;=17/24,Y$110="△"),"△","〇")))</f>
        <v>×</v>
      </c>
      <c r="Z105" s="30" t="str">
        <f ca="1">IF(OR(Z$9="×",Z$110="×"),"×",IF(SUMIFS(OFFSET(データ_研究棟施設!$M$5:$M$1048576,0,ROUND(Z$8*24,1)),データ_研究棟施設!$J$5:$J$1048576,OFFSET($G$9,ROW()-ROW($N$9),Z$6-$D$4))&gt;=50,IF(SUMIFS(OFFSET(データ_研究棟施設!$M$5:$M$1048576,0,ROUND(Z$8*24,1)),データ_研究棟施設!$J$5:$J$1048576,OFFSET($G$9,ROW()-ROW($N$9),Z$6-$D$4))&gt;=100*$E105,"×","△"),IF(OR(Z$8&lt;9/24,Z$8&gt;=17/24,Z$110="△"),"△","〇")))</f>
        <v>×</v>
      </c>
      <c r="AA105" s="29" t="str">
        <f ca="1">IF(OR(AA$9="×",AA$110="×"),"×",IF(SUMIFS(OFFSET(データ_研究棟施設!$M$5:$M$1048576,0,ROUND(AA$8*24,1)),データ_研究棟施設!$J$5:$J$1048576,OFFSET($G$9,ROW()-ROW($N$9),AA$6-$D$4))&gt;=50,IF(SUMIFS(OFFSET(データ_研究棟施設!$M$5:$M$1048576,0,ROUND(AA$8*24,1)),データ_研究棟施設!$J$5:$J$1048576,OFFSET($G$9,ROW()-ROW($N$9),AA$6-$D$4))&gt;=100*$E105,"×","△"),IF(OR(AA$8&lt;9/24,AA$8&gt;=17/24,AA$110="△"),"△","〇")))</f>
        <v>×</v>
      </c>
      <c r="AB105" s="29" t="str">
        <f ca="1">IF(OR(AB$9="×",AB$110="×"),"×",IF(SUMIFS(OFFSET(データ_研究棟施設!$M$5:$M$1048576,0,ROUND(AB$8*24,1)),データ_研究棟施設!$J$5:$J$1048576,OFFSET($G$9,ROW()-ROW($N$9),AB$6-$D$4))&gt;=50,IF(SUMIFS(OFFSET(データ_研究棟施設!$M$5:$M$1048576,0,ROUND(AB$8*24,1)),データ_研究棟施設!$J$5:$J$1048576,OFFSET($G$9,ROW()-ROW($N$9),AB$6-$D$4))&gt;=100*$E105,"×","△"),IF(OR(AB$8&lt;9/24,AB$8&gt;=17/24,AB$110="△"),"△","〇")))</f>
        <v>×</v>
      </c>
      <c r="AC105" s="29" t="str">
        <f ca="1">IF(OR(AC$9="×",AC$110="×"),"×",IF(SUMIFS(OFFSET(データ_研究棟施設!$M$5:$M$1048576,0,ROUND(AC$8*24,1)),データ_研究棟施設!$J$5:$J$1048576,OFFSET($G$9,ROW()-ROW($N$9),AC$6-$D$4))&gt;=50,IF(SUMIFS(OFFSET(データ_研究棟施設!$M$5:$M$1048576,0,ROUND(AC$8*24,1)),データ_研究棟施設!$J$5:$J$1048576,OFFSET($G$9,ROW()-ROW($N$9),AC$6-$D$4))&gt;=100*$E105,"×","△"),IF(OR(AC$8&lt;9/24,AC$8&gt;=17/24,AC$110="△"),"△","〇")))</f>
        <v>×</v>
      </c>
      <c r="AD105" s="29" t="str">
        <f ca="1">IF(OR(AD$9="×",AD$110="×"),"×",IF(SUMIFS(OFFSET(データ_研究棟施設!$M$5:$M$1048576,0,ROUND(AD$8*24,1)),データ_研究棟施設!$J$5:$J$1048576,OFFSET($G$9,ROW()-ROW($N$9),AD$6-$D$4))&gt;=50,IF(SUMIFS(OFFSET(データ_研究棟施設!$M$5:$M$1048576,0,ROUND(AD$8*24,1)),データ_研究棟施設!$J$5:$J$1048576,OFFSET($G$9,ROW()-ROW($N$9),AD$6-$D$4))&gt;=100*$E105,"×","△"),IF(OR(AD$8&lt;9/24,AD$8&gt;=17/24,AD$110="△"),"△","〇")))</f>
        <v>×</v>
      </c>
      <c r="AE105" s="28" t="str">
        <f ca="1">IF(OR(AE$9="×",AE$110="×"),"×",IF(SUMIFS(OFFSET(データ_研究棟施設!$M$5:$M$1048576,0,ROUND(AE$8*24,1)),データ_研究棟施設!$J$5:$J$1048576,OFFSET($G$9,ROW()-ROW($N$9),AE$6-$D$4))&gt;=50,IF(SUMIFS(OFFSET(データ_研究棟施設!$M$5:$M$1048576,0,ROUND(AE$8*24,1)),データ_研究棟施設!$J$5:$J$1048576,OFFSET($G$9,ROW()-ROW($N$9),AE$6-$D$4))&gt;=100*$E105,"×","△"),IF(OR(AE$8&lt;9/24,AE$8&gt;=17/24,AE$110="△"),"△","〇")))</f>
        <v>×</v>
      </c>
      <c r="AF105" s="29" t="str">
        <f ca="1">IF(OR(AF$9="×",AF$110="×"),"×",IF(SUMIFS(OFFSET(データ_研究棟施設!$M$5:$M$1048576,0,ROUND(AF$8*24,1)),データ_研究棟施設!$J$5:$J$1048576,OFFSET($G$9,ROW()-ROW($N$9),AF$6-$D$4))&gt;=50,IF(SUMIFS(OFFSET(データ_研究棟施設!$M$5:$M$1048576,0,ROUND(AF$8*24,1)),データ_研究棟施設!$J$5:$J$1048576,OFFSET($G$9,ROW()-ROW($N$9),AF$6-$D$4))&gt;=100*$E105,"×","△"),IF(OR(AF$8&lt;9/24,AF$8&gt;=17/24,AF$110="△"),"△","〇")))</f>
        <v>×</v>
      </c>
      <c r="AG105" s="29" t="str">
        <f ca="1">IF(OR(AG$9="×",AG$110="×"),"×",IF(SUMIFS(OFFSET(データ_研究棟施設!$M$5:$M$1048576,0,ROUND(AG$8*24,1)),データ_研究棟施設!$J$5:$J$1048576,OFFSET($G$9,ROW()-ROW($N$9),AG$6-$D$4))&gt;=50,IF(SUMIFS(OFFSET(データ_研究棟施設!$M$5:$M$1048576,0,ROUND(AG$8*24,1)),データ_研究棟施設!$J$5:$J$1048576,OFFSET($G$9,ROW()-ROW($N$9),AG$6-$D$4))&gt;=100*$E105,"×","△"),IF(OR(AG$8&lt;9/24,AG$8&gt;=17/24,AG$110="△"),"△","〇")))</f>
        <v>×</v>
      </c>
      <c r="AH105" s="30" t="str">
        <f ca="1">IF(OR(AH$9="×",AH$110="×"),"×",IF(SUMIFS(OFFSET(データ_研究棟施設!$M$5:$M$1048576,0,ROUND(AH$8*24,1)),データ_研究棟施設!$J$5:$J$1048576,OFFSET($G$9,ROW()-ROW($N$9),AH$6-$D$4))&gt;=50,IF(SUMIFS(OFFSET(データ_研究棟施設!$M$5:$M$1048576,0,ROUND(AH$8*24,1)),データ_研究棟施設!$J$5:$J$1048576,OFFSET($G$9,ROW()-ROW($N$9),AH$6-$D$4))&gt;=100*$E105,"×","△"),IF(OR(AH$8&lt;9/24,AH$8&gt;=17/24,AH$110="△"),"△","〇")))</f>
        <v>×</v>
      </c>
      <c r="AI105" s="29" t="str">
        <f ca="1">IF(OR(AI$9="×",AI$110="×"),"×",IF(SUMIFS(OFFSET(データ_研究棟施設!$M$5:$M$1048576,0,ROUND(AI$8*24,1)),データ_研究棟施設!$J$5:$J$1048576,OFFSET($G$9,ROW()-ROW($N$9),AI$6-$D$4))&gt;=50,IF(SUMIFS(OFFSET(データ_研究棟施設!$M$5:$M$1048576,0,ROUND(AI$8*24,1)),データ_研究棟施設!$J$5:$J$1048576,OFFSET($G$9,ROW()-ROW($N$9),AI$6-$D$4))&gt;=100*$E105,"×","△"),IF(OR(AI$8&lt;9/24,AI$8&gt;=17/24,AI$110="△"),"△","〇")))</f>
        <v>△</v>
      </c>
      <c r="AJ105" s="29" t="str">
        <f ca="1">IF(OR(AJ$9="×",AJ$110="×"),"×",IF(SUMIFS(OFFSET(データ_研究棟施設!$M$5:$M$1048576,0,ROUND(AJ$8*24,1)),データ_研究棟施設!$J$5:$J$1048576,OFFSET($G$9,ROW()-ROW($N$9),AJ$6-$D$4))&gt;=50,IF(SUMIFS(OFFSET(データ_研究棟施設!$M$5:$M$1048576,0,ROUND(AJ$8*24,1)),データ_研究棟施設!$J$5:$J$1048576,OFFSET($G$9,ROW()-ROW($N$9),AJ$6-$D$4))&gt;=100*$E105,"×","△"),IF(OR(AJ$8&lt;9/24,AJ$8&gt;=17/24,AJ$110="△"),"△","〇")))</f>
        <v>△</v>
      </c>
      <c r="AK105" s="37" t="str">
        <f ca="1">IF(OR(AK$9="×",AK$110="×"),"×",IF(SUMIFS(OFFSET(データ_研究棟施設!$M$5:$M$1048576,0,ROUND(AK$8*24,1)),データ_研究棟施設!$J$5:$J$1048576,OFFSET($G$9,ROW()-ROW($N$9),AK$6-$D$4))&gt;=50,IF(SUMIFS(OFFSET(データ_研究棟施設!$M$5:$M$1048576,0,ROUND(AK$8*24,1)),データ_研究棟施設!$J$5:$J$1048576,OFFSET($G$9,ROW()-ROW($N$9),AK$6-$D$4))&gt;=100*$E105,"×","△"),IF(OR(AK$8&lt;9/24,AK$8&gt;=17/24,AK$110="△"),"△","〇")))</f>
        <v>△</v>
      </c>
      <c r="AL105" s="36" t="str">
        <f ca="1">IF(OR(AL$9="×",AL$110="×"),"×",IF(SUMIFS(OFFSET(データ_研究棟施設!$M$5:$M$1048576,0,ROUND(AL$8*24,1)),データ_研究棟施設!$J$5:$J$1048576,OFFSET($G$9,ROW()-ROW($N$9),AL$6-$D$4))&gt;=50,IF(SUMIFS(OFFSET(データ_研究棟施設!$M$5:$M$1048576,0,ROUND(AL$8*24,1)),データ_研究棟施設!$J$5:$J$1048576,OFFSET($G$9,ROW()-ROW($N$9),AL$6-$D$4))&gt;=100*$E105,"×","△"),IF(OR(AL$8&lt;9/24,AL$8&gt;=17/24,AL$110="△"),"△","〇")))</f>
        <v>△</v>
      </c>
      <c r="AM105" s="29" t="str">
        <f ca="1">IF(OR(AM$9="×",AM$110="×"),"×",IF(SUMIFS(OFFSET(データ_研究棟施設!$M$5:$M$1048576,0,ROUND(AM$8*24,1)),データ_研究棟施設!$J$5:$J$1048576,OFFSET($G$9,ROW()-ROW($N$9),AM$6-$D$4))&gt;=50,IF(SUMIFS(OFFSET(データ_研究棟施設!$M$5:$M$1048576,0,ROUND(AM$8*24,1)),データ_研究棟施設!$J$5:$J$1048576,OFFSET($G$9,ROW()-ROW($N$9),AM$6-$D$4))&gt;=100*$E105,"×","△"),IF(OR(AM$8&lt;9/24,AM$8&gt;=17/24,AM$110="△"),"△","〇")))</f>
        <v>△</v>
      </c>
      <c r="AN105" s="29" t="str">
        <f ca="1">IF(OR(AN$9="×",AN$110="×"),"×",IF(SUMIFS(OFFSET(データ_研究棟施設!$M$5:$M$1048576,0,ROUND(AN$8*24,1)),データ_研究棟施設!$J$5:$J$1048576,OFFSET($G$9,ROW()-ROW($N$9),AN$6-$D$4))&gt;=50,IF(SUMIFS(OFFSET(データ_研究棟施設!$M$5:$M$1048576,0,ROUND(AN$8*24,1)),データ_研究棟施設!$J$5:$J$1048576,OFFSET($G$9,ROW()-ROW($N$9),AN$6-$D$4))&gt;=100*$E105,"×","△"),IF(OR(AN$8&lt;9/24,AN$8&gt;=17/24,AN$110="△"),"△","〇")))</f>
        <v>△</v>
      </c>
      <c r="AO105" s="29" t="str">
        <f ca="1">IF(OR(AO$9="×",AO$110="×"),"×",IF(SUMIFS(OFFSET(データ_研究棟施設!$M$5:$M$1048576,0,ROUND(AO$8*24,1)),データ_研究棟施設!$J$5:$J$1048576,OFFSET($G$9,ROW()-ROW($N$9),AO$6-$D$4))&gt;=50,IF(SUMIFS(OFFSET(データ_研究棟施設!$M$5:$M$1048576,0,ROUND(AO$8*24,1)),データ_研究棟施設!$J$5:$J$1048576,OFFSET($G$9,ROW()-ROW($N$9),AO$6-$D$4))&gt;=100*$E105,"×","△"),IF(OR(AO$8&lt;9/24,AO$8&gt;=17/24,AO$110="△"),"△","〇")))</f>
        <v>△</v>
      </c>
      <c r="AP105" s="29" t="str">
        <f ca="1">IF(OR(AP$9="×",AP$110="×"),"×",IF(SUMIFS(OFFSET(データ_研究棟施設!$M$5:$M$1048576,0,ROUND(AP$8*24,1)),データ_研究棟施設!$J$5:$J$1048576,OFFSET($G$9,ROW()-ROW($N$9),AP$6-$D$4))&gt;=50,IF(SUMIFS(OFFSET(データ_研究棟施設!$M$5:$M$1048576,0,ROUND(AP$8*24,1)),データ_研究棟施設!$J$5:$J$1048576,OFFSET($G$9,ROW()-ROW($N$9),AP$6-$D$4))&gt;=100*$E105,"×","△"),IF(OR(AP$8&lt;9/24,AP$8&gt;=17/24,AP$110="△"),"△","〇")))</f>
        <v>△</v>
      </c>
      <c r="AQ105" s="29" t="str">
        <f ca="1">IF(OR(AQ$9="×",AQ$110="×"),"×",IF(SUMIFS(OFFSET(データ_研究棟施設!$M$5:$M$1048576,0,ROUND(AQ$8*24,1)),データ_研究棟施設!$J$5:$J$1048576,OFFSET($G$9,ROW()-ROW($N$9),AQ$6-$D$4))&gt;=50,IF(SUMIFS(OFFSET(データ_研究棟施設!$M$5:$M$1048576,0,ROUND(AQ$8*24,1)),データ_研究棟施設!$J$5:$J$1048576,OFFSET($G$9,ROW()-ROW($N$9),AQ$6-$D$4))&gt;=100*$E105,"×","△"),IF(OR(AQ$8&lt;9/24,AQ$8&gt;=17/24,AQ$110="△"),"△","〇")))</f>
        <v>△</v>
      </c>
      <c r="AR105" s="29" t="str">
        <f ca="1">IF(OR(AR$9="×",AR$110="×"),"×",IF(SUMIFS(OFFSET(データ_研究棟施設!$M$5:$M$1048576,0,ROUND(AR$8*24,1)),データ_研究棟施設!$J$5:$J$1048576,OFFSET($G$9,ROW()-ROW($N$9),AR$6-$D$4))&gt;=50,IF(SUMIFS(OFFSET(データ_研究棟施設!$M$5:$M$1048576,0,ROUND(AR$8*24,1)),データ_研究棟施設!$J$5:$J$1048576,OFFSET($G$9,ROW()-ROW($N$9),AR$6-$D$4))&gt;=100*$E105,"×","△"),IF(OR(AR$8&lt;9/24,AR$8&gt;=17/24,AR$110="△"),"△","〇")))</f>
        <v>△</v>
      </c>
      <c r="AS105" s="29" t="str">
        <f ca="1">IF(OR(AS$9="×",AS$110="×"),"×",IF(SUMIFS(OFFSET(データ_研究棟施設!$M$5:$M$1048576,0,ROUND(AS$8*24,1)),データ_研究棟施設!$J$5:$J$1048576,OFFSET($G$9,ROW()-ROW($N$9),AS$6-$D$4))&gt;=50,IF(SUMIFS(OFFSET(データ_研究棟施設!$M$5:$M$1048576,0,ROUND(AS$8*24,1)),データ_研究棟施設!$J$5:$J$1048576,OFFSET($G$9,ROW()-ROW($N$9),AS$6-$D$4))&gt;=100*$E105,"×","△"),IF(OR(AS$8&lt;9/24,AS$8&gt;=17/24,AS$110="△"),"△","〇")))</f>
        <v>×</v>
      </c>
      <c r="AT105" s="29" t="str">
        <f ca="1">IF(OR(AT$9="×",AT$110="×"),"×",IF(SUMIFS(OFFSET(データ_研究棟施設!$M$5:$M$1048576,0,ROUND(AT$8*24,1)),データ_研究棟施設!$J$5:$J$1048576,OFFSET($G$9,ROW()-ROW($N$9),AT$6-$D$4))&gt;=50,IF(SUMIFS(OFFSET(データ_研究棟施設!$M$5:$M$1048576,0,ROUND(AT$8*24,1)),データ_研究棟施設!$J$5:$J$1048576,OFFSET($G$9,ROW()-ROW($N$9),AT$6-$D$4))&gt;=100*$E105,"×","△"),IF(OR(AT$8&lt;9/24,AT$8&gt;=17/24,AT$110="△"),"△","〇")))</f>
        <v>×</v>
      </c>
      <c r="AU105" s="28" t="str">
        <f ca="1">IF(OR(AU$9="×",AU$110="×"),"×",IF(SUMIFS(OFFSET(データ_研究棟施設!$M$5:$M$1048576,0,ROUND(AU$8*24,1)),データ_研究棟施設!$J$5:$J$1048576,OFFSET($G$9,ROW()-ROW($N$9),AU$6-$D$4))&gt;=50,IF(SUMIFS(OFFSET(データ_研究棟施設!$M$5:$M$1048576,0,ROUND(AU$8*24,1)),データ_研究棟施設!$J$5:$J$1048576,OFFSET($G$9,ROW()-ROW($N$9),AU$6-$D$4))&gt;=100*$E105,"×","△"),IF(OR(AU$8&lt;9/24,AU$8&gt;=17/24,AU$110="△"),"△","〇")))</f>
        <v>×</v>
      </c>
      <c r="AV105" s="29" t="str">
        <f ca="1">IF(OR(AV$9="×",AV$110="×"),"×",IF(SUMIFS(OFFSET(データ_研究棟施設!$M$5:$M$1048576,0,ROUND(AV$8*24,1)),データ_研究棟施設!$J$5:$J$1048576,OFFSET($G$9,ROW()-ROW($N$9),AV$6-$D$4))&gt;=50,IF(SUMIFS(OFFSET(データ_研究棟施設!$M$5:$M$1048576,0,ROUND(AV$8*24,1)),データ_研究棟施設!$J$5:$J$1048576,OFFSET($G$9,ROW()-ROW($N$9),AV$6-$D$4))&gt;=100*$E105,"×","△"),IF(OR(AV$8&lt;9/24,AV$8&gt;=17/24,AV$110="△"),"△","〇")))</f>
        <v>×</v>
      </c>
      <c r="AW105" s="29" t="str">
        <f ca="1">IF(OR(AW$9="×",AW$110="×"),"×",IF(SUMIFS(OFFSET(データ_研究棟施設!$M$5:$M$1048576,0,ROUND(AW$8*24,1)),データ_研究棟施設!$J$5:$J$1048576,OFFSET($G$9,ROW()-ROW($N$9),AW$6-$D$4))&gt;=50,IF(SUMIFS(OFFSET(データ_研究棟施設!$M$5:$M$1048576,0,ROUND(AW$8*24,1)),データ_研究棟施設!$J$5:$J$1048576,OFFSET($G$9,ROW()-ROW($N$9),AW$6-$D$4))&gt;=100*$E105,"×","△"),IF(OR(AW$8&lt;9/24,AW$8&gt;=17/24,AW$110="△"),"△","〇")))</f>
        <v>×</v>
      </c>
      <c r="AX105" s="30" t="str">
        <f ca="1">IF(OR(AX$9="×",AX$110="×"),"×",IF(SUMIFS(OFFSET(データ_研究棟施設!$M$5:$M$1048576,0,ROUND(AX$8*24,1)),データ_研究棟施設!$J$5:$J$1048576,OFFSET($G$9,ROW()-ROW($N$9),AX$6-$D$4))&gt;=50,IF(SUMIFS(OFFSET(データ_研究棟施設!$M$5:$M$1048576,0,ROUND(AX$8*24,1)),データ_研究棟施設!$J$5:$J$1048576,OFFSET($G$9,ROW()-ROW($N$9),AX$6-$D$4))&gt;=100*$E105,"×","△"),IF(OR(AX$8&lt;9/24,AX$8&gt;=17/24,AX$110="△"),"△","〇")))</f>
        <v>×</v>
      </c>
      <c r="AY105" s="29" t="str">
        <f ca="1">IF(OR(AY$9="×",AY$110="×"),"×",IF(SUMIFS(OFFSET(データ_研究棟施設!$M$5:$M$1048576,0,ROUND(AY$8*24,1)),データ_研究棟施設!$J$5:$J$1048576,OFFSET($G$9,ROW()-ROW($N$9),AY$6-$D$4))&gt;=50,IF(SUMIFS(OFFSET(データ_研究棟施設!$M$5:$M$1048576,0,ROUND(AY$8*24,1)),データ_研究棟施設!$J$5:$J$1048576,OFFSET($G$9,ROW()-ROW($N$9),AY$6-$D$4))&gt;=100*$E105,"×","△"),IF(OR(AY$8&lt;9/24,AY$8&gt;=17/24,AY$110="△"),"△","〇")))</f>
        <v>×</v>
      </c>
      <c r="AZ105" s="29" t="str">
        <f ca="1">IF(OR(AZ$9="×",AZ$110="×"),"×",IF(SUMIFS(OFFSET(データ_研究棟施設!$M$5:$M$1048576,0,ROUND(AZ$8*24,1)),データ_研究棟施設!$J$5:$J$1048576,OFFSET($G$9,ROW()-ROW($N$9),AZ$6-$D$4))&gt;=50,IF(SUMIFS(OFFSET(データ_研究棟施設!$M$5:$M$1048576,0,ROUND(AZ$8*24,1)),データ_研究棟施設!$J$5:$J$1048576,OFFSET($G$9,ROW()-ROW($N$9),AZ$6-$D$4))&gt;=100*$E105,"×","△"),IF(OR(AZ$8&lt;9/24,AZ$8&gt;=17/24,AZ$110="△"),"△","〇")))</f>
        <v>×</v>
      </c>
      <c r="BA105" s="29" t="str">
        <f ca="1">IF(OR(BA$9="×",BA$110="×"),"×",IF(SUMIFS(OFFSET(データ_研究棟施設!$M$5:$M$1048576,0,ROUND(BA$8*24,1)),データ_研究棟施設!$J$5:$J$1048576,OFFSET($G$9,ROW()-ROW($N$9),BA$6-$D$4))&gt;=50,IF(SUMIFS(OFFSET(データ_研究棟施設!$M$5:$M$1048576,0,ROUND(BA$8*24,1)),データ_研究棟施設!$J$5:$J$1048576,OFFSET($G$9,ROW()-ROW($N$9),BA$6-$D$4))&gt;=100*$E105,"×","△"),IF(OR(BA$8&lt;9/24,BA$8&gt;=17/24,BA$110="△"),"△","〇")))</f>
        <v>×</v>
      </c>
      <c r="BB105" s="29" t="str">
        <f ca="1">IF(OR(BB$9="×",BB$110="×"),"×",IF(SUMIFS(OFFSET(データ_研究棟施設!$M$5:$M$1048576,0,ROUND(BB$8*24,1)),データ_研究棟施設!$J$5:$J$1048576,OFFSET($G$9,ROW()-ROW($N$9),BB$6-$D$4))&gt;=50,IF(SUMIFS(OFFSET(データ_研究棟施設!$M$5:$M$1048576,0,ROUND(BB$8*24,1)),データ_研究棟施設!$J$5:$J$1048576,OFFSET($G$9,ROW()-ROW($N$9),BB$6-$D$4))&gt;=100*$E105,"×","△"),IF(OR(BB$8&lt;9/24,BB$8&gt;=17/24,BB$110="△"),"△","〇")))</f>
        <v>×</v>
      </c>
      <c r="BC105" s="28" t="str">
        <f ca="1">IF(OR(BC$9="×",BC$110="×"),"×",IF(SUMIFS(OFFSET(データ_研究棟施設!$M$5:$M$1048576,0,ROUND(BC$8*24,1)),データ_研究棟施設!$J$5:$J$1048576,OFFSET($G$9,ROW()-ROW($N$9),BC$6-$D$4))&gt;=50,IF(SUMIFS(OFFSET(データ_研究棟施設!$M$5:$M$1048576,0,ROUND(BC$8*24,1)),データ_研究棟施設!$J$5:$J$1048576,OFFSET($G$9,ROW()-ROW($N$9),BC$6-$D$4))&gt;=100*$E105,"×","△"),IF(OR(BC$8&lt;9/24,BC$8&gt;=17/24,BC$110="△"),"△","〇")))</f>
        <v>×</v>
      </c>
      <c r="BD105" s="29" t="str">
        <f ca="1">IF(OR(BD$9="×",BD$110="×"),"×",IF(SUMIFS(OFFSET(データ_研究棟施設!$M$5:$M$1048576,0,ROUND(BD$8*24,1)),データ_研究棟施設!$J$5:$J$1048576,OFFSET($G$9,ROW()-ROW($N$9),BD$6-$D$4))&gt;=50,IF(SUMIFS(OFFSET(データ_研究棟施設!$M$5:$M$1048576,0,ROUND(BD$8*24,1)),データ_研究棟施設!$J$5:$J$1048576,OFFSET($G$9,ROW()-ROW($N$9),BD$6-$D$4))&gt;=100*$E105,"×","△"),IF(OR(BD$8&lt;9/24,BD$8&gt;=17/24,BD$110="△"),"△","〇")))</f>
        <v>×</v>
      </c>
      <c r="BE105" s="29" t="str">
        <f ca="1">IF(OR(BE$9="×",BE$110="×"),"×",IF(SUMIFS(OFFSET(データ_研究棟施設!$M$5:$M$1048576,0,ROUND(BE$8*24,1)),データ_研究棟施設!$J$5:$J$1048576,OFFSET($G$9,ROW()-ROW($N$9),BE$6-$D$4))&gt;=50,IF(SUMIFS(OFFSET(データ_研究棟施設!$M$5:$M$1048576,0,ROUND(BE$8*24,1)),データ_研究棟施設!$J$5:$J$1048576,OFFSET($G$9,ROW()-ROW($N$9),BE$6-$D$4))&gt;=100*$E105,"×","△"),IF(OR(BE$8&lt;9/24,BE$8&gt;=17/24,BE$110="△"),"△","〇")))</f>
        <v>×</v>
      </c>
      <c r="BF105" s="30" t="str">
        <f ca="1">IF(OR(BF$9="×",BF$110="×"),"×",IF(SUMIFS(OFFSET(データ_研究棟施設!$M$5:$M$1048576,0,ROUND(BF$8*24,1)),データ_研究棟施設!$J$5:$J$1048576,OFFSET($G$9,ROW()-ROW($N$9),BF$6-$D$4))&gt;=50,IF(SUMIFS(OFFSET(データ_研究棟施設!$M$5:$M$1048576,0,ROUND(BF$8*24,1)),データ_研究棟施設!$J$5:$J$1048576,OFFSET($G$9,ROW()-ROW($N$9),BF$6-$D$4))&gt;=100*$E105,"×","△"),IF(OR(BF$8&lt;9/24,BF$8&gt;=17/24,BF$110="△"),"△","〇")))</f>
        <v>×</v>
      </c>
      <c r="BG105" s="29" t="str">
        <f ca="1">IF(OR(BG$9="×",BG$110="×"),"×",IF(SUMIFS(OFFSET(データ_研究棟施設!$M$5:$M$1048576,0,ROUND(BG$8*24,1)),データ_研究棟施設!$J$5:$J$1048576,OFFSET($G$9,ROW()-ROW($N$9),BG$6-$D$4))&gt;=50,IF(SUMIFS(OFFSET(データ_研究棟施設!$M$5:$M$1048576,0,ROUND(BG$8*24,1)),データ_研究棟施設!$J$5:$J$1048576,OFFSET($G$9,ROW()-ROW($N$9),BG$6-$D$4))&gt;=100*$E105,"×","△"),IF(OR(BG$8&lt;9/24,BG$8&gt;=17/24,BG$110="△"),"△","〇")))</f>
        <v>△</v>
      </c>
      <c r="BH105" s="29" t="str">
        <f ca="1">IF(OR(BH$9="×",BH$110="×"),"×",IF(SUMIFS(OFFSET(データ_研究棟施設!$M$5:$M$1048576,0,ROUND(BH$8*24,1)),データ_研究棟施設!$J$5:$J$1048576,OFFSET($G$9,ROW()-ROW($N$9),BH$6-$D$4))&gt;=50,IF(SUMIFS(OFFSET(データ_研究棟施設!$M$5:$M$1048576,0,ROUND(BH$8*24,1)),データ_研究棟施設!$J$5:$J$1048576,OFFSET($G$9,ROW()-ROW($N$9),BH$6-$D$4))&gt;=100*$E105,"×","△"),IF(OR(BH$8&lt;9/24,BH$8&gt;=17/24,BH$110="△"),"△","〇")))</f>
        <v>△</v>
      </c>
      <c r="BI105" s="37" t="str">
        <f ca="1">IF(OR(BI$9="×",BI$110="×"),"×",IF(SUMIFS(OFFSET(データ_研究棟施設!$M$5:$M$1048576,0,ROUND(BI$8*24,1)),データ_研究棟施設!$J$5:$J$1048576,OFFSET($G$9,ROW()-ROW($N$9),BI$6-$D$4))&gt;=50,IF(SUMIFS(OFFSET(データ_研究棟施設!$M$5:$M$1048576,0,ROUND(BI$8*24,1)),データ_研究棟施設!$J$5:$J$1048576,OFFSET($G$9,ROW()-ROW($N$9),BI$6-$D$4))&gt;=100*$E105,"×","△"),IF(OR(BI$8&lt;9/24,BI$8&gt;=17/24,BI$110="△"),"△","〇")))</f>
        <v>△</v>
      </c>
      <c r="BJ105" s="36" t="str">
        <f ca="1">IF(OR(BJ$9="×",BJ$110="×"),"×",IF(SUMIFS(OFFSET(データ_研究棟施設!$M$5:$M$1048576,0,ROUND(BJ$8*24,1)),データ_研究棟施設!$J$5:$J$1048576,OFFSET($G$9,ROW()-ROW($N$9),BJ$6-$D$4))&gt;=50,IF(SUMIFS(OFFSET(データ_研究棟施設!$M$5:$M$1048576,0,ROUND(BJ$8*24,1)),データ_研究棟施設!$J$5:$J$1048576,OFFSET($G$9,ROW()-ROW($N$9),BJ$6-$D$4))&gt;=100*$E105,"×","△"),IF(OR(BJ$8&lt;9/24,BJ$8&gt;=17/24,BJ$110="△"),"△","〇")))</f>
        <v>△</v>
      </c>
      <c r="BK105" s="29" t="str">
        <f ca="1">IF(OR(BK$9="×",BK$110="×"),"×",IF(SUMIFS(OFFSET(データ_研究棟施設!$M$5:$M$1048576,0,ROUND(BK$8*24,1)),データ_研究棟施設!$J$5:$J$1048576,OFFSET($G$9,ROW()-ROW($N$9),BK$6-$D$4))&gt;=50,IF(SUMIFS(OFFSET(データ_研究棟施設!$M$5:$M$1048576,0,ROUND(BK$8*24,1)),データ_研究棟施設!$J$5:$J$1048576,OFFSET($G$9,ROW()-ROW($N$9),BK$6-$D$4))&gt;=100*$E105,"×","△"),IF(OR(BK$8&lt;9/24,BK$8&gt;=17/24,BK$110="△"),"△","〇")))</f>
        <v>△</v>
      </c>
      <c r="BL105" s="29" t="str">
        <f ca="1">IF(OR(BL$9="×",BL$110="×"),"×",IF(SUMIFS(OFFSET(データ_研究棟施設!$M$5:$M$1048576,0,ROUND(BL$8*24,1)),データ_研究棟施設!$J$5:$J$1048576,OFFSET($G$9,ROW()-ROW($N$9),BL$6-$D$4))&gt;=50,IF(SUMIFS(OFFSET(データ_研究棟施設!$M$5:$M$1048576,0,ROUND(BL$8*24,1)),データ_研究棟施設!$J$5:$J$1048576,OFFSET($G$9,ROW()-ROW($N$9),BL$6-$D$4))&gt;=100*$E105,"×","△"),IF(OR(BL$8&lt;9/24,BL$8&gt;=17/24,BL$110="△"),"△","〇")))</f>
        <v>△</v>
      </c>
      <c r="BM105" s="29" t="str">
        <f ca="1">IF(OR(BM$9="×",BM$110="×"),"×",IF(SUMIFS(OFFSET(データ_研究棟施設!$M$5:$M$1048576,0,ROUND(BM$8*24,1)),データ_研究棟施設!$J$5:$J$1048576,OFFSET($G$9,ROW()-ROW($N$9),BM$6-$D$4))&gt;=50,IF(SUMIFS(OFFSET(データ_研究棟施設!$M$5:$M$1048576,0,ROUND(BM$8*24,1)),データ_研究棟施設!$J$5:$J$1048576,OFFSET($G$9,ROW()-ROW($N$9),BM$6-$D$4))&gt;=100*$E105,"×","△"),IF(OR(BM$8&lt;9/24,BM$8&gt;=17/24,BM$110="△"),"△","〇")))</f>
        <v>△</v>
      </c>
      <c r="BN105" s="29" t="str">
        <f ca="1">IF(OR(BN$9="×",BN$110="×"),"×",IF(SUMIFS(OFFSET(データ_研究棟施設!$M$5:$M$1048576,0,ROUND(BN$8*24,1)),データ_研究棟施設!$J$5:$J$1048576,OFFSET($G$9,ROW()-ROW($N$9),BN$6-$D$4))&gt;=50,IF(SUMIFS(OFFSET(データ_研究棟施設!$M$5:$M$1048576,0,ROUND(BN$8*24,1)),データ_研究棟施設!$J$5:$J$1048576,OFFSET($G$9,ROW()-ROW($N$9),BN$6-$D$4))&gt;=100*$E105,"×","△"),IF(OR(BN$8&lt;9/24,BN$8&gt;=17/24,BN$110="△"),"△","〇")))</f>
        <v>△</v>
      </c>
      <c r="BO105" s="29" t="str">
        <f ca="1">IF(OR(BO$9="×",BO$110="×"),"×",IF(SUMIFS(OFFSET(データ_研究棟施設!$M$5:$M$1048576,0,ROUND(BO$8*24,1)),データ_研究棟施設!$J$5:$J$1048576,OFFSET($G$9,ROW()-ROW($N$9),BO$6-$D$4))&gt;=50,IF(SUMIFS(OFFSET(データ_研究棟施設!$M$5:$M$1048576,0,ROUND(BO$8*24,1)),データ_研究棟施設!$J$5:$J$1048576,OFFSET($G$9,ROW()-ROW($N$9),BO$6-$D$4))&gt;=100*$E105,"×","△"),IF(OR(BO$8&lt;9/24,BO$8&gt;=17/24,BO$110="△"),"△","〇")))</f>
        <v>△</v>
      </c>
      <c r="BP105" s="29" t="str">
        <f ca="1">IF(OR(BP$9="×",BP$110="×"),"×",IF(SUMIFS(OFFSET(データ_研究棟施設!$M$5:$M$1048576,0,ROUND(BP$8*24,1)),データ_研究棟施設!$J$5:$J$1048576,OFFSET($G$9,ROW()-ROW($N$9),BP$6-$D$4))&gt;=50,IF(SUMIFS(OFFSET(データ_研究棟施設!$M$5:$M$1048576,0,ROUND(BP$8*24,1)),データ_研究棟施設!$J$5:$J$1048576,OFFSET($G$9,ROW()-ROW($N$9),BP$6-$D$4))&gt;=100*$E105,"×","△"),IF(OR(BP$8&lt;9/24,BP$8&gt;=17/24,BP$110="△"),"△","〇")))</f>
        <v>△</v>
      </c>
      <c r="BQ105" s="29" t="str">
        <f ca="1">IF(OR(BQ$9="×",BQ$110="×"),"×",IF(SUMIFS(OFFSET(データ_研究棟施設!$M$5:$M$1048576,0,ROUND(BQ$8*24,1)),データ_研究棟施設!$J$5:$J$1048576,OFFSET($G$9,ROW()-ROW($N$9),BQ$6-$D$4))&gt;=50,IF(SUMIFS(OFFSET(データ_研究棟施設!$M$5:$M$1048576,0,ROUND(BQ$8*24,1)),データ_研究棟施設!$J$5:$J$1048576,OFFSET($G$9,ROW()-ROW($N$9),BQ$6-$D$4))&gt;=100*$E105,"×","△"),IF(OR(BQ$8&lt;9/24,BQ$8&gt;=17/24,BQ$110="△"),"△","〇")))</f>
        <v>×</v>
      </c>
      <c r="BR105" s="29" t="str">
        <f ca="1">IF(OR(BR$9="×",BR$110="×"),"×",IF(SUMIFS(OFFSET(データ_研究棟施設!$M$5:$M$1048576,0,ROUND(BR$8*24,1)),データ_研究棟施設!$J$5:$J$1048576,OFFSET($G$9,ROW()-ROW($N$9),BR$6-$D$4))&gt;=50,IF(SUMIFS(OFFSET(データ_研究棟施設!$M$5:$M$1048576,0,ROUND(BR$8*24,1)),データ_研究棟施設!$J$5:$J$1048576,OFFSET($G$9,ROW()-ROW($N$9),BR$6-$D$4))&gt;=100*$E105,"×","△"),IF(OR(BR$8&lt;9/24,BR$8&gt;=17/24,BR$110="△"),"△","〇")))</f>
        <v>×</v>
      </c>
      <c r="BS105" s="28" t="str">
        <f ca="1">IF(OR(BS$9="×",BS$110="×"),"×",IF(SUMIFS(OFFSET(データ_研究棟施設!$M$5:$M$1048576,0,ROUND(BS$8*24,1)),データ_研究棟施設!$J$5:$J$1048576,OFFSET($G$9,ROW()-ROW($N$9),BS$6-$D$4))&gt;=50,IF(SUMIFS(OFFSET(データ_研究棟施設!$M$5:$M$1048576,0,ROUND(BS$8*24,1)),データ_研究棟施設!$J$5:$J$1048576,OFFSET($G$9,ROW()-ROW($N$9),BS$6-$D$4))&gt;=100*$E105,"×","△"),IF(OR(BS$8&lt;9/24,BS$8&gt;=17/24,BS$110="△"),"△","〇")))</f>
        <v>×</v>
      </c>
      <c r="BT105" s="29" t="str">
        <f ca="1">IF(OR(BT$9="×",BT$110="×"),"×",IF(SUMIFS(OFFSET(データ_研究棟施設!$M$5:$M$1048576,0,ROUND(BT$8*24,1)),データ_研究棟施設!$J$5:$J$1048576,OFFSET($G$9,ROW()-ROW($N$9),BT$6-$D$4))&gt;=50,IF(SUMIFS(OFFSET(データ_研究棟施設!$M$5:$M$1048576,0,ROUND(BT$8*24,1)),データ_研究棟施設!$J$5:$J$1048576,OFFSET($G$9,ROW()-ROW($N$9),BT$6-$D$4))&gt;=100*$E105,"×","△"),IF(OR(BT$8&lt;9/24,BT$8&gt;=17/24,BT$110="△"),"△","〇")))</f>
        <v>×</v>
      </c>
      <c r="BU105" s="29" t="str">
        <f ca="1">IF(OR(BU$9="×",BU$110="×"),"×",IF(SUMIFS(OFFSET(データ_研究棟施設!$M$5:$M$1048576,0,ROUND(BU$8*24,1)),データ_研究棟施設!$J$5:$J$1048576,OFFSET($G$9,ROW()-ROW($N$9),BU$6-$D$4))&gt;=50,IF(SUMIFS(OFFSET(データ_研究棟施設!$M$5:$M$1048576,0,ROUND(BU$8*24,1)),データ_研究棟施設!$J$5:$J$1048576,OFFSET($G$9,ROW()-ROW($N$9),BU$6-$D$4))&gt;=100*$E105,"×","△"),IF(OR(BU$8&lt;9/24,BU$8&gt;=17/24,BU$110="△"),"△","〇")))</f>
        <v>×</v>
      </c>
      <c r="BV105" s="30" t="str">
        <f ca="1">IF(OR(BV$9="×",BV$110="×"),"×",IF(SUMIFS(OFFSET(データ_研究棟施設!$M$5:$M$1048576,0,ROUND(BV$8*24,1)),データ_研究棟施設!$J$5:$J$1048576,OFFSET($G$9,ROW()-ROW($N$9),BV$6-$D$4))&gt;=50,IF(SUMIFS(OFFSET(データ_研究棟施設!$M$5:$M$1048576,0,ROUND(BV$8*24,1)),データ_研究棟施設!$J$5:$J$1048576,OFFSET($G$9,ROW()-ROW($N$9),BV$6-$D$4))&gt;=100*$E105,"×","△"),IF(OR(BV$8&lt;9/24,BV$8&gt;=17/24,BV$110="△"),"△","〇")))</f>
        <v>×</v>
      </c>
      <c r="BW105" s="29" t="str">
        <f ca="1">IF(OR(BW$9="×",BW$110="×"),"×",IF(SUMIFS(OFFSET(データ_研究棟施設!$M$5:$M$1048576,0,ROUND(BW$8*24,1)),データ_研究棟施設!$J$5:$J$1048576,OFFSET($G$9,ROW()-ROW($N$9),BW$6-$D$4))&gt;=50,IF(SUMIFS(OFFSET(データ_研究棟施設!$M$5:$M$1048576,0,ROUND(BW$8*24,1)),データ_研究棟施設!$J$5:$J$1048576,OFFSET($G$9,ROW()-ROW($N$9),BW$6-$D$4))&gt;=100*$E105,"×","△"),IF(OR(BW$8&lt;9/24,BW$8&gt;=17/24,BW$110="△"),"△","〇")))</f>
        <v>×</v>
      </c>
      <c r="BX105" s="29" t="str">
        <f ca="1">IF(OR(BX$9="×",BX$110="×"),"×",IF(SUMIFS(OFFSET(データ_研究棟施設!$M$5:$M$1048576,0,ROUND(BX$8*24,1)),データ_研究棟施設!$J$5:$J$1048576,OFFSET($G$9,ROW()-ROW($N$9),BX$6-$D$4))&gt;=50,IF(SUMIFS(OFFSET(データ_研究棟施設!$M$5:$M$1048576,0,ROUND(BX$8*24,1)),データ_研究棟施設!$J$5:$J$1048576,OFFSET($G$9,ROW()-ROW($N$9),BX$6-$D$4))&gt;=100*$E105,"×","△"),IF(OR(BX$8&lt;9/24,BX$8&gt;=17/24,BX$110="△"),"△","〇")))</f>
        <v>×</v>
      </c>
      <c r="BY105" s="29" t="str">
        <f ca="1">IF(OR(BY$9="×",BY$110="×"),"×",IF(SUMIFS(OFFSET(データ_研究棟施設!$M$5:$M$1048576,0,ROUND(BY$8*24,1)),データ_研究棟施設!$J$5:$J$1048576,OFFSET($G$9,ROW()-ROW($N$9),BY$6-$D$4))&gt;=50,IF(SUMIFS(OFFSET(データ_研究棟施設!$M$5:$M$1048576,0,ROUND(BY$8*24,1)),データ_研究棟施設!$J$5:$J$1048576,OFFSET($G$9,ROW()-ROW($N$9),BY$6-$D$4))&gt;=100*$E105,"×","△"),IF(OR(BY$8&lt;9/24,BY$8&gt;=17/24,BY$110="△"),"△","〇")))</f>
        <v>×</v>
      </c>
      <c r="BZ105" s="29" t="str">
        <f ca="1">IF(OR(BZ$9="×",BZ$110="×"),"×",IF(SUMIFS(OFFSET(データ_研究棟施設!$M$5:$M$1048576,0,ROUND(BZ$8*24,1)),データ_研究棟施設!$J$5:$J$1048576,OFFSET($G$9,ROW()-ROW($N$9),BZ$6-$D$4))&gt;=50,IF(SUMIFS(OFFSET(データ_研究棟施設!$M$5:$M$1048576,0,ROUND(BZ$8*24,1)),データ_研究棟施設!$J$5:$J$1048576,OFFSET($G$9,ROW()-ROW($N$9),BZ$6-$D$4))&gt;=100*$E105,"×","△"),IF(OR(BZ$8&lt;9/24,BZ$8&gt;=17/24,BZ$110="△"),"△","〇")))</f>
        <v>×</v>
      </c>
      <c r="CA105" s="28" t="str">
        <f ca="1">IF(OR(CA$9="×",CA$110="×"),"×",IF(SUMIFS(OFFSET(データ_研究棟施設!$M$5:$M$1048576,0,ROUND(CA$8*24,1)),データ_研究棟施設!$J$5:$J$1048576,OFFSET($G$9,ROW()-ROW($N$9),CA$6-$D$4))&gt;=50,IF(SUMIFS(OFFSET(データ_研究棟施設!$M$5:$M$1048576,0,ROUND(CA$8*24,1)),データ_研究棟施設!$J$5:$J$1048576,OFFSET($G$9,ROW()-ROW($N$9),CA$6-$D$4))&gt;=100*$E105,"×","△"),IF(OR(CA$8&lt;9/24,CA$8&gt;=17/24,CA$110="△"),"△","〇")))</f>
        <v>×</v>
      </c>
      <c r="CB105" s="29" t="str">
        <f ca="1">IF(OR(CB$9="×",CB$110="×"),"×",IF(SUMIFS(OFFSET(データ_研究棟施設!$M$5:$M$1048576,0,ROUND(CB$8*24,1)),データ_研究棟施設!$J$5:$J$1048576,OFFSET($G$9,ROW()-ROW($N$9),CB$6-$D$4))&gt;=50,IF(SUMIFS(OFFSET(データ_研究棟施設!$M$5:$M$1048576,0,ROUND(CB$8*24,1)),データ_研究棟施設!$J$5:$J$1048576,OFFSET($G$9,ROW()-ROW($N$9),CB$6-$D$4))&gt;=100*$E105,"×","△"),IF(OR(CB$8&lt;9/24,CB$8&gt;=17/24,CB$110="△"),"△","〇")))</f>
        <v>×</v>
      </c>
      <c r="CC105" s="29" t="str">
        <f ca="1">IF(OR(CC$9="×",CC$110="×"),"×",IF(SUMIFS(OFFSET(データ_研究棟施設!$M$5:$M$1048576,0,ROUND(CC$8*24,1)),データ_研究棟施設!$J$5:$J$1048576,OFFSET($G$9,ROW()-ROW($N$9),CC$6-$D$4))&gt;=50,IF(SUMIFS(OFFSET(データ_研究棟施設!$M$5:$M$1048576,0,ROUND(CC$8*24,1)),データ_研究棟施設!$J$5:$J$1048576,OFFSET($G$9,ROW()-ROW($N$9),CC$6-$D$4))&gt;=100*$E105,"×","△"),IF(OR(CC$8&lt;9/24,CC$8&gt;=17/24,CC$110="△"),"△","〇")))</f>
        <v>×</v>
      </c>
      <c r="CD105" s="30" t="str">
        <f ca="1">IF(OR(CD$9="×",CD$110="×"),"×",IF(SUMIFS(OFFSET(データ_研究棟施設!$M$5:$M$1048576,0,ROUND(CD$8*24,1)),データ_研究棟施設!$J$5:$J$1048576,OFFSET($G$9,ROW()-ROW($N$9),CD$6-$D$4))&gt;=50,IF(SUMIFS(OFFSET(データ_研究棟施設!$M$5:$M$1048576,0,ROUND(CD$8*24,1)),データ_研究棟施設!$J$5:$J$1048576,OFFSET($G$9,ROW()-ROW($N$9),CD$6-$D$4))&gt;=100*$E105,"×","△"),IF(OR(CD$8&lt;9/24,CD$8&gt;=17/24,CD$110="△"),"△","〇")))</f>
        <v>×</v>
      </c>
      <c r="CE105" s="29" t="str">
        <f ca="1">IF(OR(CE$9="×",CE$110="×"),"×",IF(SUMIFS(OFFSET(データ_研究棟施設!$M$5:$M$1048576,0,ROUND(CE$8*24,1)),データ_研究棟施設!$J$5:$J$1048576,OFFSET($G$9,ROW()-ROW($N$9),CE$6-$D$4))&gt;=50,IF(SUMIFS(OFFSET(データ_研究棟施設!$M$5:$M$1048576,0,ROUND(CE$8*24,1)),データ_研究棟施設!$J$5:$J$1048576,OFFSET($G$9,ROW()-ROW($N$9),CE$6-$D$4))&gt;=100*$E105,"×","△"),IF(OR(CE$8&lt;9/24,CE$8&gt;=17/24,CE$110="△"),"△","〇")))</f>
        <v>△</v>
      </c>
      <c r="CF105" s="29" t="str">
        <f ca="1">IF(OR(CF$9="×",CF$110="×"),"×",IF(SUMIFS(OFFSET(データ_研究棟施設!$M$5:$M$1048576,0,ROUND(CF$8*24,1)),データ_研究棟施設!$J$5:$J$1048576,OFFSET($G$9,ROW()-ROW($N$9),CF$6-$D$4))&gt;=50,IF(SUMIFS(OFFSET(データ_研究棟施設!$M$5:$M$1048576,0,ROUND(CF$8*24,1)),データ_研究棟施設!$J$5:$J$1048576,OFFSET($G$9,ROW()-ROW($N$9),CF$6-$D$4))&gt;=100*$E105,"×","△"),IF(OR(CF$8&lt;9/24,CF$8&gt;=17/24,CF$110="△"),"△","〇")))</f>
        <v>△</v>
      </c>
      <c r="CG105" s="37" t="str">
        <f ca="1">IF(OR(CG$9="×",CG$110="×"),"×",IF(SUMIFS(OFFSET(データ_研究棟施設!$M$5:$M$1048576,0,ROUND(CG$8*24,1)),データ_研究棟施設!$J$5:$J$1048576,OFFSET($G$9,ROW()-ROW($N$9),CG$6-$D$4))&gt;=50,IF(SUMIFS(OFFSET(データ_研究棟施設!$M$5:$M$1048576,0,ROUND(CG$8*24,1)),データ_研究棟施設!$J$5:$J$1048576,OFFSET($G$9,ROW()-ROW($N$9),CG$6-$D$4))&gt;=100*$E105,"×","△"),IF(OR(CG$8&lt;9/24,CG$8&gt;=17/24,CG$110="△"),"△","〇")))</f>
        <v>△</v>
      </c>
      <c r="CH105" s="36" t="str">
        <f ca="1">IF(OR(CH$9="×",CH$110="×"),"×",IF(SUMIFS(OFFSET(データ_研究棟施設!$M$5:$M$1048576,0,ROUND(CH$8*24,1)),データ_研究棟施設!$J$5:$J$1048576,OFFSET($G$9,ROW()-ROW($N$9),CH$6-$D$4))&gt;=50,IF(SUMIFS(OFFSET(データ_研究棟施設!$M$5:$M$1048576,0,ROUND(CH$8*24,1)),データ_研究棟施設!$J$5:$J$1048576,OFFSET($G$9,ROW()-ROW($N$9),CH$6-$D$4))&gt;=100*$E105,"×","△"),IF(OR(CH$8&lt;9/24,CH$8&gt;=17/24,CH$110="△"),"△","〇")))</f>
        <v>△</v>
      </c>
      <c r="CI105" s="29" t="str">
        <f ca="1">IF(OR(CI$9="×",CI$110="×"),"×",IF(SUMIFS(OFFSET(データ_研究棟施設!$M$5:$M$1048576,0,ROUND(CI$8*24,1)),データ_研究棟施設!$J$5:$J$1048576,OFFSET($G$9,ROW()-ROW($N$9),CI$6-$D$4))&gt;=50,IF(SUMIFS(OFFSET(データ_研究棟施設!$M$5:$M$1048576,0,ROUND(CI$8*24,1)),データ_研究棟施設!$J$5:$J$1048576,OFFSET($G$9,ROW()-ROW($N$9),CI$6-$D$4))&gt;=100*$E105,"×","△"),IF(OR(CI$8&lt;9/24,CI$8&gt;=17/24,CI$110="△"),"△","〇")))</f>
        <v>△</v>
      </c>
      <c r="CJ105" s="29" t="str">
        <f ca="1">IF(OR(CJ$9="×",CJ$110="×"),"×",IF(SUMIFS(OFFSET(データ_研究棟施設!$M$5:$M$1048576,0,ROUND(CJ$8*24,1)),データ_研究棟施設!$J$5:$J$1048576,OFFSET($G$9,ROW()-ROW($N$9),CJ$6-$D$4))&gt;=50,IF(SUMIFS(OFFSET(データ_研究棟施設!$M$5:$M$1048576,0,ROUND(CJ$8*24,1)),データ_研究棟施設!$J$5:$J$1048576,OFFSET($G$9,ROW()-ROW($N$9),CJ$6-$D$4))&gt;=100*$E105,"×","△"),IF(OR(CJ$8&lt;9/24,CJ$8&gt;=17/24,CJ$110="△"),"△","〇")))</f>
        <v>△</v>
      </c>
      <c r="CK105" s="29" t="str">
        <f ca="1">IF(OR(CK$9="×",CK$110="×"),"×",IF(SUMIFS(OFFSET(データ_研究棟施設!$M$5:$M$1048576,0,ROUND(CK$8*24,1)),データ_研究棟施設!$J$5:$J$1048576,OFFSET($G$9,ROW()-ROW($N$9),CK$6-$D$4))&gt;=50,IF(SUMIFS(OFFSET(データ_研究棟施設!$M$5:$M$1048576,0,ROUND(CK$8*24,1)),データ_研究棟施設!$J$5:$J$1048576,OFFSET($G$9,ROW()-ROW($N$9),CK$6-$D$4))&gt;=100*$E105,"×","△"),IF(OR(CK$8&lt;9/24,CK$8&gt;=17/24,CK$110="△"),"△","〇")))</f>
        <v>△</v>
      </c>
      <c r="CL105" s="29" t="str">
        <f ca="1">IF(OR(CL$9="×",CL$110="×"),"×",IF(SUMIFS(OFFSET(データ_研究棟施設!$M$5:$M$1048576,0,ROUND(CL$8*24,1)),データ_研究棟施設!$J$5:$J$1048576,OFFSET($G$9,ROW()-ROW($N$9),CL$6-$D$4))&gt;=50,IF(SUMIFS(OFFSET(データ_研究棟施設!$M$5:$M$1048576,0,ROUND(CL$8*24,1)),データ_研究棟施設!$J$5:$J$1048576,OFFSET($G$9,ROW()-ROW($N$9),CL$6-$D$4))&gt;=100*$E105,"×","△"),IF(OR(CL$8&lt;9/24,CL$8&gt;=17/24,CL$110="△"),"△","〇")))</f>
        <v>△</v>
      </c>
      <c r="CM105" s="29" t="str">
        <f ca="1">IF(OR(CM$9="×",CM$110="×"),"×",IF(SUMIFS(OFFSET(データ_研究棟施設!$M$5:$M$1048576,0,ROUND(CM$8*24,1)),データ_研究棟施設!$J$5:$J$1048576,OFFSET($G$9,ROW()-ROW($N$9),CM$6-$D$4))&gt;=50,IF(SUMIFS(OFFSET(データ_研究棟施設!$M$5:$M$1048576,0,ROUND(CM$8*24,1)),データ_研究棟施設!$J$5:$J$1048576,OFFSET($G$9,ROW()-ROW($N$9),CM$6-$D$4))&gt;=100*$E105,"×","△"),IF(OR(CM$8&lt;9/24,CM$8&gt;=17/24,CM$110="△"),"△","〇")))</f>
        <v>△</v>
      </c>
      <c r="CN105" s="29" t="str">
        <f ca="1">IF(OR(CN$9="×",CN$110="×"),"×",IF(SUMIFS(OFFSET(データ_研究棟施設!$M$5:$M$1048576,0,ROUND(CN$8*24,1)),データ_研究棟施設!$J$5:$J$1048576,OFFSET($G$9,ROW()-ROW($N$9),CN$6-$D$4))&gt;=50,IF(SUMIFS(OFFSET(データ_研究棟施設!$M$5:$M$1048576,0,ROUND(CN$8*24,1)),データ_研究棟施設!$J$5:$J$1048576,OFFSET($G$9,ROW()-ROW($N$9),CN$6-$D$4))&gt;=100*$E105,"×","△"),IF(OR(CN$8&lt;9/24,CN$8&gt;=17/24,CN$110="△"),"△","〇")))</f>
        <v>△</v>
      </c>
      <c r="CO105" s="29" t="str">
        <f ca="1">IF(OR(CO$9="×",CO$110="×"),"×",IF(SUMIFS(OFFSET(データ_研究棟施設!$M$5:$M$1048576,0,ROUND(CO$8*24,1)),データ_研究棟施設!$J$5:$J$1048576,OFFSET($G$9,ROW()-ROW($N$9),CO$6-$D$4))&gt;=50,IF(SUMIFS(OFFSET(データ_研究棟施設!$M$5:$M$1048576,0,ROUND(CO$8*24,1)),データ_研究棟施設!$J$5:$J$1048576,OFFSET($G$9,ROW()-ROW($N$9),CO$6-$D$4))&gt;=100*$E105,"×","△"),IF(OR(CO$8&lt;9/24,CO$8&gt;=17/24,CO$110="△"),"△","〇")))</f>
        <v>×</v>
      </c>
      <c r="CP105" s="29" t="str">
        <f ca="1">IF(OR(CP$9="×",CP$110="×"),"×",IF(SUMIFS(OFFSET(データ_研究棟施設!$M$5:$M$1048576,0,ROUND(CP$8*24,1)),データ_研究棟施設!$J$5:$J$1048576,OFFSET($G$9,ROW()-ROW($N$9),CP$6-$D$4))&gt;=50,IF(SUMIFS(OFFSET(データ_研究棟施設!$M$5:$M$1048576,0,ROUND(CP$8*24,1)),データ_研究棟施設!$J$5:$J$1048576,OFFSET($G$9,ROW()-ROW($N$9),CP$6-$D$4))&gt;=100*$E105,"×","△"),IF(OR(CP$8&lt;9/24,CP$8&gt;=17/24,CP$110="△"),"△","〇")))</f>
        <v>×</v>
      </c>
      <c r="CQ105" s="28" t="str">
        <f ca="1">IF(OR(CQ$9="×",CQ$110="×"),"×",IF(SUMIFS(OFFSET(データ_研究棟施設!$M$5:$M$1048576,0,ROUND(CQ$8*24,1)),データ_研究棟施設!$J$5:$J$1048576,OFFSET($G$9,ROW()-ROW($N$9),CQ$6-$D$4))&gt;=50,IF(SUMIFS(OFFSET(データ_研究棟施設!$M$5:$M$1048576,0,ROUND(CQ$8*24,1)),データ_研究棟施設!$J$5:$J$1048576,OFFSET($G$9,ROW()-ROW($N$9),CQ$6-$D$4))&gt;=100*$E105,"×","△"),IF(OR(CQ$8&lt;9/24,CQ$8&gt;=17/24,CQ$110="△"),"△","〇")))</f>
        <v>×</v>
      </c>
      <c r="CR105" s="29" t="str">
        <f ca="1">IF(OR(CR$9="×",CR$110="×"),"×",IF(SUMIFS(OFFSET(データ_研究棟施設!$M$5:$M$1048576,0,ROUND(CR$8*24,1)),データ_研究棟施設!$J$5:$J$1048576,OFFSET($G$9,ROW()-ROW($N$9),CR$6-$D$4))&gt;=50,IF(SUMIFS(OFFSET(データ_研究棟施設!$M$5:$M$1048576,0,ROUND(CR$8*24,1)),データ_研究棟施設!$J$5:$J$1048576,OFFSET($G$9,ROW()-ROW($N$9),CR$6-$D$4))&gt;=100*$E105,"×","△"),IF(OR(CR$8&lt;9/24,CR$8&gt;=17/24,CR$110="△"),"△","〇")))</f>
        <v>×</v>
      </c>
      <c r="CS105" s="29" t="str">
        <f ca="1">IF(OR(CS$9="×",CS$110="×"),"×",IF(SUMIFS(OFFSET(データ_研究棟施設!$M$5:$M$1048576,0,ROUND(CS$8*24,1)),データ_研究棟施設!$J$5:$J$1048576,OFFSET($G$9,ROW()-ROW($N$9),CS$6-$D$4))&gt;=50,IF(SUMIFS(OFFSET(データ_研究棟施設!$M$5:$M$1048576,0,ROUND(CS$8*24,1)),データ_研究棟施設!$J$5:$J$1048576,OFFSET($G$9,ROW()-ROW($N$9),CS$6-$D$4))&gt;=100*$E105,"×","△"),IF(OR(CS$8&lt;9/24,CS$8&gt;=17/24,CS$110="△"),"△","〇")))</f>
        <v>×</v>
      </c>
      <c r="CT105" s="30" t="str">
        <f ca="1">IF(OR(CT$9="×",CT$110="×"),"×",IF(SUMIFS(OFFSET(データ_研究棟施設!$M$5:$M$1048576,0,ROUND(CT$8*24,1)),データ_研究棟施設!$J$5:$J$1048576,OFFSET($G$9,ROW()-ROW($N$9),CT$6-$D$4))&gt;=50,IF(SUMIFS(OFFSET(データ_研究棟施設!$M$5:$M$1048576,0,ROUND(CT$8*24,1)),データ_研究棟施設!$J$5:$J$1048576,OFFSET($G$9,ROW()-ROW($N$9),CT$6-$D$4))&gt;=100*$E105,"×","△"),IF(OR(CT$8&lt;9/24,CT$8&gt;=17/24,CT$110="△"),"△","〇")))</f>
        <v>×</v>
      </c>
      <c r="CU105" s="29" t="str">
        <f ca="1">IF(OR(CU$9="×",CU$110="×"),"×",IF(SUMIFS(OFFSET(データ_研究棟施設!$M$5:$M$1048576,0,ROUND(CU$8*24,1)),データ_研究棟施設!$J$5:$J$1048576,OFFSET($G$9,ROW()-ROW($N$9),CU$6-$D$4))&gt;=50,IF(SUMIFS(OFFSET(データ_研究棟施設!$M$5:$M$1048576,0,ROUND(CU$8*24,1)),データ_研究棟施設!$J$5:$J$1048576,OFFSET($G$9,ROW()-ROW($N$9),CU$6-$D$4))&gt;=100*$E105,"×","△"),IF(OR(CU$8&lt;9/24,CU$8&gt;=17/24,CU$110="△"),"△","〇")))</f>
        <v>×</v>
      </c>
      <c r="CV105" s="29" t="str">
        <f ca="1">IF(OR(CV$9="×",CV$110="×"),"×",IF(SUMIFS(OFFSET(データ_研究棟施設!$M$5:$M$1048576,0,ROUND(CV$8*24,1)),データ_研究棟施設!$J$5:$J$1048576,OFFSET($G$9,ROW()-ROW($N$9),CV$6-$D$4))&gt;=50,IF(SUMIFS(OFFSET(データ_研究棟施設!$M$5:$M$1048576,0,ROUND(CV$8*24,1)),データ_研究棟施設!$J$5:$J$1048576,OFFSET($G$9,ROW()-ROW($N$9),CV$6-$D$4))&gt;=100*$E105,"×","△"),IF(OR(CV$8&lt;9/24,CV$8&gt;=17/24,CV$110="△"),"△","〇")))</f>
        <v>×</v>
      </c>
      <c r="CW105" s="29" t="str">
        <f ca="1">IF(OR(CW$9="×",CW$110="×"),"×",IF(SUMIFS(OFFSET(データ_研究棟施設!$M$5:$M$1048576,0,ROUND(CW$8*24,1)),データ_研究棟施設!$J$5:$J$1048576,OFFSET($G$9,ROW()-ROW($N$9),CW$6-$D$4))&gt;=50,IF(SUMIFS(OFFSET(データ_研究棟施設!$M$5:$M$1048576,0,ROUND(CW$8*24,1)),データ_研究棟施設!$J$5:$J$1048576,OFFSET($G$9,ROW()-ROW($N$9),CW$6-$D$4))&gt;=100*$E105,"×","△"),IF(OR(CW$8&lt;9/24,CW$8&gt;=17/24,CW$110="△"),"△","〇")))</f>
        <v>×</v>
      </c>
      <c r="CX105" s="29" t="str">
        <f ca="1">IF(OR(CX$9="×",CX$110="×"),"×",IF(SUMIFS(OFFSET(データ_研究棟施設!$M$5:$M$1048576,0,ROUND(CX$8*24,1)),データ_研究棟施設!$J$5:$J$1048576,OFFSET($G$9,ROW()-ROW($N$9),CX$6-$D$4))&gt;=50,IF(SUMIFS(OFFSET(データ_研究棟施設!$M$5:$M$1048576,0,ROUND(CX$8*24,1)),データ_研究棟施設!$J$5:$J$1048576,OFFSET($G$9,ROW()-ROW($N$9),CX$6-$D$4))&gt;=100*$E105,"×","△"),IF(OR(CX$8&lt;9/24,CX$8&gt;=17/24,CX$110="△"),"△","〇")))</f>
        <v>×</v>
      </c>
      <c r="CY105" s="28" t="str">
        <f ca="1">IF(OR(CY$9="×",CY$110="×"),"×",IF(SUMIFS(OFFSET(データ_研究棟施設!$M$5:$M$1048576,0,ROUND(CY$8*24,1)),データ_研究棟施設!$J$5:$J$1048576,OFFSET($G$9,ROW()-ROW($N$9),CY$6-$D$4))&gt;=50,IF(SUMIFS(OFFSET(データ_研究棟施設!$M$5:$M$1048576,0,ROUND(CY$8*24,1)),データ_研究棟施設!$J$5:$J$1048576,OFFSET($G$9,ROW()-ROW($N$9),CY$6-$D$4))&gt;=100*$E105,"×","△"),IF(OR(CY$8&lt;9/24,CY$8&gt;=17/24,CY$110="△"),"△","〇")))</f>
        <v>×</v>
      </c>
      <c r="CZ105" s="29" t="str">
        <f ca="1">IF(OR(CZ$9="×",CZ$110="×"),"×",IF(SUMIFS(OFFSET(データ_研究棟施設!$M$5:$M$1048576,0,ROUND(CZ$8*24,1)),データ_研究棟施設!$J$5:$J$1048576,OFFSET($G$9,ROW()-ROW($N$9),CZ$6-$D$4))&gt;=50,IF(SUMIFS(OFFSET(データ_研究棟施設!$M$5:$M$1048576,0,ROUND(CZ$8*24,1)),データ_研究棟施設!$J$5:$J$1048576,OFFSET($G$9,ROW()-ROW($N$9),CZ$6-$D$4))&gt;=100*$E105,"×","△"),IF(OR(CZ$8&lt;9/24,CZ$8&gt;=17/24,CZ$110="△"),"△","〇")))</f>
        <v>×</v>
      </c>
      <c r="DA105" s="29" t="str">
        <f ca="1">IF(OR(DA$9="×",DA$110="×"),"×",IF(SUMIFS(OFFSET(データ_研究棟施設!$M$5:$M$1048576,0,ROUND(DA$8*24,1)),データ_研究棟施設!$J$5:$J$1048576,OFFSET($G$9,ROW()-ROW($N$9),DA$6-$D$4))&gt;=50,IF(SUMIFS(OFFSET(データ_研究棟施設!$M$5:$M$1048576,0,ROUND(DA$8*24,1)),データ_研究棟施設!$J$5:$J$1048576,OFFSET($G$9,ROW()-ROW($N$9),DA$6-$D$4))&gt;=100*$E105,"×","△"),IF(OR(DA$8&lt;9/24,DA$8&gt;=17/24,DA$110="△"),"△","〇")))</f>
        <v>×</v>
      </c>
      <c r="DB105" s="30" t="str">
        <f ca="1">IF(OR(DB$9="×",DB$110="×"),"×",IF(SUMIFS(OFFSET(データ_研究棟施設!$M$5:$M$1048576,0,ROUND(DB$8*24,1)),データ_研究棟施設!$J$5:$J$1048576,OFFSET($G$9,ROW()-ROW($N$9),DB$6-$D$4))&gt;=50,IF(SUMIFS(OFFSET(データ_研究棟施設!$M$5:$M$1048576,0,ROUND(DB$8*24,1)),データ_研究棟施設!$J$5:$J$1048576,OFFSET($G$9,ROW()-ROW($N$9),DB$6-$D$4))&gt;=100*$E105,"×","△"),IF(OR(DB$8&lt;9/24,DB$8&gt;=17/24,DB$110="△"),"△","〇")))</f>
        <v>×</v>
      </c>
      <c r="DC105" s="29" t="str">
        <f ca="1">IF(OR(DC$9="×",DC$110="×"),"×",IF(SUMIFS(OFFSET(データ_研究棟施設!$M$5:$M$1048576,0,ROUND(DC$8*24,1)),データ_研究棟施設!$J$5:$J$1048576,OFFSET($G$9,ROW()-ROW($N$9),DC$6-$D$4))&gt;=50,IF(SUMIFS(OFFSET(データ_研究棟施設!$M$5:$M$1048576,0,ROUND(DC$8*24,1)),データ_研究棟施設!$J$5:$J$1048576,OFFSET($G$9,ROW()-ROW($N$9),DC$6-$D$4))&gt;=100*$E105,"×","△"),IF(OR(DC$8&lt;9/24,DC$8&gt;=17/24,DC$110="△"),"△","〇")))</f>
        <v>△</v>
      </c>
      <c r="DD105" s="29" t="str">
        <f ca="1">IF(OR(DD$9="×",DD$110="×"),"×",IF(SUMIFS(OFFSET(データ_研究棟施設!$M$5:$M$1048576,0,ROUND(DD$8*24,1)),データ_研究棟施設!$J$5:$J$1048576,OFFSET($G$9,ROW()-ROW($N$9),DD$6-$D$4))&gt;=50,IF(SUMIFS(OFFSET(データ_研究棟施設!$M$5:$M$1048576,0,ROUND(DD$8*24,1)),データ_研究棟施設!$J$5:$J$1048576,OFFSET($G$9,ROW()-ROW($N$9),DD$6-$D$4))&gt;=100*$E105,"×","△"),IF(OR(DD$8&lt;9/24,DD$8&gt;=17/24,DD$110="△"),"△","〇")))</f>
        <v>△</v>
      </c>
      <c r="DE105" s="37" t="str">
        <f ca="1">IF(OR(DE$9="×",DE$110="×"),"×",IF(SUMIFS(OFFSET(データ_研究棟施設!$M$5:$M$1048576,0,ROUND(DE$8*24,1)),データ_研究棟施設!$J$5:$J$1048576,OFFSET($G$9,ROW()-ROW($N$9),DE$6-$D$4))&gt;=50,IF(SUMIFS(OFFSET(データ_研究棟施設!$M$5:$M$1048576,0,ROUND(DE$8*24,1)),データ_研究棟施設!$J$5:$J$1048576,OFFSET($G$9,ROW()-ROW($N$9),DE$6-$D$4))&gt;=100*$E105,"×","△"),IF(OR(DE$8&lt;9/24,DE$8&gt;=17/24,DE$110="△"),"△","〇")))</f>
        <v>△</v>
      </c>
      <c r="DF105" s="36" t="str">
        <f ca="1">IF(OR(DF$9="×",DF$110="×"),"×",IF(SUMIFS(OFFSET(データ_研究棟施設!$M$5:$M$1048576,0,ROUND(DF$8*24,1)),データ_研究棟施設!$J$5:$J$1048576,OFFSET($G$9,ROW()-ROW($N$9),DF$6-$D$4))&gt;=50,IF(SUMIFS(OFFSET(データ_研究棟施設!$M$5:$M$1048576,0,ROUND(DF$8*24,1)),データ_研究棟施設!$J$5:$J$1048576,OFFSET($G$9,ROW()-ROW($N$9),DF$6-$D$4))&gt;=100*$E105,"×","△"),IF(OR(DF$8&lt;9/24,DF$8&gt;=17/24,DF$110="△"),"△","〇")))</f>
        <v>△</v>
      </c>
      <c r="DG105" s="29" t="str">
        <f ca="1">IF(OR(DG$9="×",DG$110="×"),"×",IF(SUMIFS(OFFSET(データ_研究棟施設!$M$5:$M$1048576,0,ROUND(DG$8*24,1)),データ_研究棟施設!$J$5:$J$1048576,OFFSET($G$9,ROW()-ROW($N$9),DG$6-$D$4))&gt;=50,IF(SUMIFS(OFFSET(データ_研究棟施設!$M$5:$M$1048576,0,ROUND(DG$8*24,1)),データ_研究棟施設!$J$5:$J$1048576,OFFSET($G$9,ROW()-ROW($N$9),DG$6-$D$4))&gt;=100*$E105,"×","△"),IF(OR(DG$8&lt;9/24,DG$8&gt;=17/24,DG$110="△"),"△","〇")))</f>
        <v>△</v>
      </c>
      <c r="DH105" s="29" t="str">
        <f ca="1">IF(OR(DH$9="×",DH$110="×"),"×",IF(SUMIFS(OFFSET(データ_研究棟施設!$M$5:$M$1048576,0,ROUND(DH$8*24,1)),データ_研究棟施設!$J$5:$J$1048576,OFFSET($G$9,ROW()-ROW($N$9),DH$6-$D$4))&gt;=50,IF(SUMIFS(OFFSET(データ_研究棟施設!$M$5:$M$1048576,0,ROUND(DH$8*24,1)),データ_研究棟施設!$J$5:$J$1048576,OFFSET($G$9,ROW()-ROW($N$9),DH$6-$D$4))&gt;=100*$E105,"×","△"),IF(OR(DH$8&lt;9/24,DH$8&gt;=17/24,DH$110="△"),"△","〇")))</f>
        <v>△</v>
      </c>
      <c r="DI105" s="29" t="str">
        <f ca="1">IF(OR(DI$9="×",DI$110="×"),"×",IF(SUMIFS(OFFSET(データ_研究棟施設!$M$5:$M$1048576,0,ROUND(DI$8*24,1)),データ_研究棟施設!$J$5:$J$1048576,OFFSET($G$9,ROW()-ROW($N$9),DI$6-$D$4))&gt;=50,IF(SUMIFS(OFFSET(データ_研究棟施設!$M$5:$M$1048576,0,ROUND(DI$8*24,1)),データ_研究棟施設!$J$5:$J$1048576,OFFSET($G$9,ROW()-ROW($N$9),DI$6-$D$4))&gt;=100*$E105,"×","△"),IF(OR(DI$8&lt;9/24,DI$8&gt;=17/24,DI$110="△"),"△","〇")))</f>
        <v>△</v>
      </c>
      <c r="DJ105" s="29" t="str">
        <f ca="1">IF(OR(DJ$9="×",DJ$110="×"),"×",IF(SUMIFS(OFFSET(データ_研究棟施設!$M$5:$M$1048576,0,ROUND(DJ$8*24,1)),データ_研究棟施設!$J$5:$J$1048576,OFFSET($G$9,ROW()-ROW($N$9),DJ$6-$D$4))&gt;=50,IF(SUMIFS(OFFSET(データ_研究棟施設!$M$5:$M$1048576,0,ROUND(DJ$8*24,1)),データ_研究棟施設!$J$5:$J$1048576,OFFSET($G$9,ROW()-ROW($N$9),DJ$6-$D$4))&gt;=100*$E105,"×","△"),IF(OR(DJ$8&lt;9/24,DJ$8&gt;=17/24,DJ$110="△"),"△","〇")))</f>
        <v>△</v>
      </c>
      <c r="DK105" s="29" t="str">
        <f ca="1">IF(OR(DK$9="×",DK$110="×"),"×",IF(SUMIFS(OFFSET(データ_研究棟施設!$M$5:$M$1048576,0,ROUND(DK$8*24,1)),データ_研究棟施設!$J$5:$J$1048576,OFFSET($G$9,ROW()-ROW($N$9),DK$6-$D$4))&gt;=50,IF(SUMIFS(OFFSET(データ_研究棟施設!$M$5:$M$1048576,0,ROUND(DK$8*24,1)),データ_研究棟施設!$J$5:$J$1048576,OFFSET($G$9,ROW()-ROW($N$9),DK$6-$D$4))&gt;=100*$E105,"×","△"),IF(OR(DK$8&lt;9/24,DK$8&gt;=17/24,DK$110="△"),"△","〇")))</f>
        <v>△</v>
      </c>
      <c r="DL105" s="29" t="str">
        <f ca="1">IF(OR(DL$9="×",DL$110="×"),"×",IF(SUMIFS(OFFSET(データ_研究棟施設!$M$5:$M$1048576,0,ROUND(DL$8*24,1)),データ_研究棟施設!$J$5:$J$1048576,OFFSET($G$9,ROW()-ROW($N$9),DL$6-$D$4))&gt;=50,IF(SUMIFS(OFFSET(データ_研究棟施設!$M$5:$M$1048576,0,ROUND(DL$8*24,1)),データ_研究棟施設!$J$5:$J$1048576,OFFSET($G$9,ROW()-ROW($N$9),DL$6-$D$4))&gt;=100*$E105,"×","△"),IF(OR(DL$8&lt;9/24,DL$8&gt;=17/24,DL$110="△"),"△","〇")))</f>
        <v>△</v>
      </c>
      <c r="DM105" s="29" t="str">
        <f ca="1">IF(OR(DM$9="×",DM$110="×"),"×",IF(SUMIFS(OFFSET(データ_研究棟施設!$M$5:$M$1048576,0,ROUND(DM$8*24,1)),データ_研究棟施設!$J$5:$J$1048576,OFFSET($G$9,ROW()-ROW($N$9),DM$6-$D$4))&gt;=50,IF(SUMIFS(OFFSET(データ_研究棟施設!$M$5:$M$1048576,0,ROUND(DM$8*24,1)),データ_研究棟施設!$J$5:$J$1048576,OFFSET($G$9,ROW()-ROW($N$9),DM$6-$D$4))&gt;=100*$E105,"×","△"),IF(OR(DM$8&lt;9/24,DM$8&gt;=17/24,DM$110="△"),"△","〇")))</f>
        <v>×</v>
      </c>
      <c r="DN105" s="29" t="str">
        <f ca="1">IF(OR(DN$9="×",DN$110="×"),"×",IF(SUMIFS(OFFSET(データ_研究棟施設!$M$5:$M$1048576,0,ROUND(DN$8*24,1)),データ_研究棟施設!$J$5:$J$1048576,OFFSET($G$9,ROW()-ROW($N$9),DN$6-$D$4))&gt;=50,IF(SUMIFS(OFFSET(データ_研究棟施設!$M$5:$M$1048576,0,ROUND(DN$8*24,1)),データ_研究棟施設!$J$5:$J$1048576,OFFSET($G$9,ROW()-ROW($N$9),DN$6-$D$4))&gt;=100*$E105,"×","△"),IF(OR(DN$8&lt;9/24,DN$8&gt;=17/24,DN$110="△"),"△","〇")))</f>
        <v>×</v>
      </c>
      <c r="DO105" s="28" t="str">
        <f ca="1">IF(OR(DO$9="×",DO$110="×"),"×",IF(SUMIFS(OFFSET(データ_研究棟施設!$M$5:$M$1048576,0,ROUND(DO$8*24,1)),データ_研究棟施設!$J$5:$J$1048576,OFFSET($G$9,ROW()-ROW($N$9),DO$6-$D$4))&gt;=50,IF(SUMIFS(OFFSET(データ_研究棟施設!$M$5:$M$1048576,0,ROUND(DO$8*24,1)),データ_研究棟施設!$J$5:$J$1048576,OFFSET($G$9,ROW()-ROW($N$9),DO$6-$D$4))&gt;=100*$E105,"×","△"),IF(OR(DO$8&lt;9/24,DO$8&gt;=17/24,DO$110="△"),"△","〇")))</f>
        <v>×</v>
      </c>
      <c r="DP105" s="29" t="str">
        <f ca="1">IF(OR(DP$9="×",DP$110="×"),"×",IF(SUMIFS(OFFSET(データ_研究棟施設!$M$5:$M$1048576,0,ROUND(DP$8*24,1)),データ_研究棟施設!$J$5:$J$1048576,OFFSET($G$9,ROW()-ROW($N$9),DP$6-$D$4))&gt;=50,IF(SUMIFS(OFFSET(データ_研究棟施設!$M$5:$M$1048576,0,ROUND(DP$8*24,1)),データ_研究棟施設!$J$5:$J$1048576,OFFSET($G$9,ROW()-ROW($N$9),DP$6-$D$4))&gt;=100*$E105,"×","△"),IF(OR(DP$8&lt;9/24,DP$8&gt;=17/24,DP$110="△"),"△","〇")))</f>
        <v>×</v>
      </c>
      <c r="DQ105" s="29" t="str">
        <f ca="1">IF(OR(DQ$9="×",DQ$110="×"),"×",IF(SUMIFS(OFFSET(データ_研究棟施設!$M$5:$M$1048576,0,ROUND(DQ$8*24,1)),データ_研究棟施設!$J$5:$J$1048576,OFFSET($G$9,ROW()-ROW($N$9),DQ$6-$D$4))&gt;=50,IF(SUMIFS(OFFSET(データ_研究棟施設!$M$5:$M$1048576,0,ROUND(DQ$8*24,1)),データ_研究棟施設!$J$5:$J$1048576,OFFSET($G$9,ROW()-ROW($N$9),DQ$6-$D$4))&gt;=100*$E105,"×","△"),IF(OR(DQ$8&lt;9/24,DQ$8&gt;=17/24,DQ$110="△"),"△","〇")))</f>
        <v>×</v>
      </c>
      <c r="DR105" s="30" t="str">
        <f ca="1">IF(OR(DR$9="×",DR$110="×"),"×",IF(SUMIFS(OFFSET(データ_研究棟施設!$M$5:$M$1048576,0,ROUND(DR$8*24,1)),データ_研究棟施設!$J$5:$J$1048576,OFFSET($G$9,ROW()-ROW($N$9),DR$6-$D$4))&gt;=50,IF(SUMIFS(OFFSET(データ_研究棟施設!$M$5:$M$1048576,0,ROUND(DR$8*24,1)),データ_研究棟施設!$J$5:$J$1048576,OFFSET($G$9,ROW()-ROW($N$9),DR$6-$D$4))&gt;=100*$E105,"×","△"),IF(OR(DR$8&lt;9/24,DR$8&gt;=17/24,DR$110="△"),"△","〇")))</f>
        <v>×</v>
      </c>
      <c r="DS105" s="29" t="str">
        <f ca="1">IF(OR(DS$9="×",DS$110="×"),"×",IF(SUMIFS(OFFSET(データ_研究棟施設!$M$5:$M$1048576,0,ROUND(DS$8*24,1)),データ_研究棟施設!$J$5:$J$1048576,OFFSET($G$9,ROW()-ROW($N$9),DS$6-$D$4))&gt;=50,IF(SUMIFS(OFFSET(データ_研究棟施設!$M$5:$M$1048576,0,ROUND(DS$8*24,1)),データ_研究棟施設!$J$5:$J$1048576,OFFSET($G$9,ROW()-ROW($N$9),DS$6-$D$4))&gt;=100*$E105,"×","△"),IF(OR(DS$8&lt;9/24,DS$8&gt;=17/24,DS$110="△"),"△","〇")))</f>
        <v>×</v>
      </c>
      <c r="DT105" s="29" t="str">
        <f ca="1">IF(OR(DT$9="×",DT$110="×"),"×",IF(SUMIFS(OFFSET(データ_研究棟施設!$M$5:$M$1048576,0,ROUND(DT$8*24,1)),データ_研究棟施設!$J$5:$J$1048576,OFFSET($G$9,ROW()-ROW($N$9),DT$6-$D$4))&gt;=50,IF(SUMIFS(OFFSET(データ_研究棟施設!$M$5:$M$1048576,0,ROUND(DT$8*24,1)),データ_研究棟施設!$J$5:$J$1048576,OFFSET($G$9,ROW()-ROW($N$9),DT$6-$D$4))&gt;=100*$E105,"×","△"),IF(OR(DT$8&lt;9/24,DT$8&gt;=17/24,DT$110="△"),"△","〇")))</f>
        <v>×</v>
      </c>
      <c r="DU105" s="29" t="str">
        <f ca="1">IF(OR(DU$9="×",DU$110="×"),"×",IF(SUMIFS(OFFSET(データ_研究棟施設!$M$5:$M$1048576,0,ROUND(DU$8*24,1)),データ_研究棟施設!$J$5:$J$1048576,OFFSET($G$9,ROW()-ROW($N$9),DU$6-$D$4))&gt;=50,IF(SUMIFS(OFFSET(データ_研究棟施設!$M$5:$M$1048576,0,ROUND(DU$8*24,1)),データ_研究棟施設!$J$5:$J$1048576,OFFSET($G$9,ROW()-ROW($N$9),DU$6-$D$4))&gt;=100*$E105,"×","△"),IF(OR(DU$8&lt;9/24,DU$8&gt;=17/24,DU$110="△"),"△","〇")))</f>
        <v>×</v>
      </c>
      <c r="DV105" s="29" t="str">
        <f ca="1">IF(OR(DV$9="×",DV$110="×"),"×",IF(SUMIFS(OFFSET(データ_研究棟施設!$M$5:$M$1048576,0,ROUND(DV$8*24,1)),データ_研究棟施設!$J$5:$J$1048576,OFFSET($G$9,ROW()-ROW($N$9),DV$6-$D$4))&gt;=50,IF(SUMIFS(OFFSET(データ_研究棟施設!$M$5:$M$1048576,0,ROUND(DV$8*24,1)),データ_研究棟施設!$J$5:$J$1048576,OFFSET($G$9,ROW()-ROW($N$9),DV$6-$D$4))&gt;=100*$E105,"×","△"),IF(OR(DV$8&lt;9/24,DV$8&gt;=17/24,DV$110="△"),"△","〇")))</f>
        <v>×</v>
      </c>
      <c r="DW105" s="28" t="str">
        <f ca="1">IF(OR(DW$9="×",DW$110="×"),"×",IF(SUMIFS(OFFSET(データ_研究棟施設!$M$5:$M$1048576,0,ROUND(DW$8*24,1)),データ_研究棟施設!$J$5:$J$1048576,OFFSET($G$9,ROW()-ROW($N$9),DW$6-$D$4))&gt;=50,IF(SUMIFS(OFFSET(データ_研究棟施設!$M$5:$M$1048576,0,ROUND(DW$8*24,1)),データ_研究棟施設!$J$5:$J$1048576,OFFSET($G$9,ROW()-ROW($N$9),DW$6-$D$4))&gt;=100*$E105,"×","△"),IF(OR(DW$8&lt;9/24,DW$8&gt;=17/24,DW$110="△"),"△","〇")))</f>
        <v>×</v>
      </c>
      <c r="DX105" s="29" t="str">
        <f ca="1">IF(OR(DX$9="×",DX$110="×"),"×",IF(SUMIFS(OFFSET(データ_研究棟施設!$M$5:$M$1048576,0,ROUND(DX$8*24,1)),データ_研究棟施設!$J$5:$J$1048576,OFFSET($G$9,ROW()-ROW($N$9),DX$6-$D$4))&gt;=50,IF(SUMIFS(OFFSET(データ_研究棟施設!$M$5:$M$1048576,0,ROUND(DX$8*24,1)),データ_研究棟施設!$J$5:$J$1048576,OFFSET($G$9,ROW()-ROW($N$9),DX$6-$D$4))&gt;=100*$E105,"×","△"),IF(OR(DX$8&lt;9/24,DX$8&gt;=17/24,DX$110="△"),"△","〇")))</f>
        <v>×</v>
      </c>
      <c r="DY105" s="29" t="str">
        <f ca="1">IF(OR(DY$9="×",DY$110="×"),"×",IF(SUMIFS(OFFSET(データ_研究棟施設!$M$5:$M$1048576,0,ROUND(DY$8*24,1)),データ_研究棟施設!$J$5:$J$1048576,OFFSET($G$9,ROW()-ROW($N$9),DY$6-$D$4))&gt;=50,IF(SUMIFS(OFFSET(データ_研究棟施設!$M$5:$M$1048576,0,ROUND(DY$8*24,1)),データ_研究棟施設!$J$5:$J$1048576,OFFSET($G$9,ROW()-ROW($N$9),DY$6-$D$4))&gt;=100*$E105,"×","△"),IF(OR(DY$8&lt;9/24,DY$8&gt;=17/24,DY$110="△"),"△","〇")))</f>
        <v>×</v>
      </c>
      <c r="DZ105" s="30" t="str">
        <f ca="1">IF(OR(DZ$9="×",DZ$110="×"),"×",IF(SUMIFS(OFFSET(データ_研究棟施設!$M$5:$M$1048576,0,ROUND(DZ$8*24,1)),データ_研究棟施設!$J$5:$J$1048576,OFFSET($G$9,ROW()-ROW($N$9),DZ$6-$D$4))&gt;=50,IF(SUMIFS(OFFSET(データ_研究棟施設!$M$5:$M$1048576,0,ROUND(DZ$8*24,1)),データ_研究棟施設!$J$5:$J$1048576,OFFSET($G$9,ROW()-ROW($N$9),DZ$6-$D$4))&gt;=100*$E105,"×","△"),IF(OR(DZ$8&lt;9/24,DZ$8&gt;=17/24,DZ$110="△"),"△","〇")))</f>
        <v>×</v>
      </c>
      <c r="EA105" s="29" t="str">
        <f ca="1">IF(OR(EA$9="×",EA$110="×"),"×",IF(SUMIFS(OFFSET(データ_研究棟施設!$M$5:$M$1048576,0,ROUND(EA$8*24,1)),データ_研究棟施設!$J$5:$J$1048576,OFFSET($G$9,ROW()-ROW($N$9),EA$6-$D$4))&gt;=50,IF(SUMIFS(OFFSET(データ_研究棟施設!$M$5:$M$1048576,0,ROUND(EA$8*24,1)),データ_研究棟施設!$J$5:$J$1048576,OFFSET($G$9,ROW()-ROW($N$9),EA$6-$D$4))&gt;=100*$E105,"×","△"),IF(OR(EA$8&lt;9/24,EA$8&gt;=17/24,EA$110="△"),"△","〇")))</f>
        <v>△</v>
      </c>
      <c r="EB105" s="29" t="str">
        <f ca="1">IF(OR(EB$9="×",EB$110="×"),"×",IF(SUMIFS(OFFSET(データ_研究棟施設!$M$5:$M$1048576,0,ROUND(EB$8*24,1)),データ_研究棟施設!$J$5:$J$1048576,OFFSET($G$9,ROW()-ROW($N$9),EB$6-$D$4))&gt;=50,IF(SUMIFS(OFFSET(データ_研究棟施設!$M$5:$M$1048576,0,ROUND(EB$8*24,1)),データ_研究棟施設!$J$5:$J$1048576,OFFSET($G$9,ROW()-ROW($N$9),EB$6-$D$4))&gt;=100*$E105,"×","△"),IF(OR(EB$8&lt;9/24,EB$8&gt;=17/24,EB$110="△"),"△","〇")))</f>
        <v>△</v>
      </c>
      <c r="EC105" s="37" t="str">
        <f ca="1">IF(OR(EC$9="×",EC$110="×"),"×",IF(SUMIFS(OFFSET(データ_研究棟施設!$M$5:$M$1048576,0,ROUND(EC$8*24,1)),データ_研究棟施設!$J$5:$J$1048576,OFFSET($G$9,ROW()-ROW($N$9),EC$6-$D$4))&gt;=50,IF(SUMIFS(OFFSET(データ_研究棟施設!$M$5:$M$1048576,0,ROUND(EC$8*24,1)),データ_研究棟施設!$J$5:$J$1048576,OFFSET($G$9,ROW()-ROW($N$9),EC$6-$D$4))&gt;=100*$E105,"×","△"),IF(OR(EC$8&lt;9/24,EC$8&gt;=17/24,EC$110="△"),"△","〇")))</f>
        <v>△</v>
      </c>
      <c r="ED105" s="36" t="str">
        <f ca="1">IF(OR(ED$9="×",ED$110="×"),"×",IF(SUMIFS(OFFSET(データ_研究棟施設!$M$5:$M$1048576,0,ROUND(ED$8*24,1)),データ_研究棟施設!$J$5:$J$1048576,OFFSET($G$9,ROW()-ROW($N$9),ED$6-$D$4))&gt;=50,IF(SUMIFS(OFFSET(データ_研究棟施設!$M$5:$M$1048576,0,ROUND(ED$8*24,1)),データ_研究棟施設!$J$5:$J$1048576,OFFSET($G$9,ROW()-ROW($N$9),ED$6-$D$4))&gt;=100*$E105,"×","△"),IF(OR(ED$8&lt;9/24,ED$8&gt;=17/24,ED$110="△"),"△","〇")))</f>
        <v>×</v>
      </c>
      <c r="EE105" s="29" t="str">
        <f ca="1">IF(OR(EE$9="×",EE$110="×"),"×",IF(SUMIFS(OFFSET(データ_研究棟施設!$M$5:$M$1048576,0,ROUND(EE$8*24,1)),データ_研究棟施設!$J$5:$J$1048576,OFFSET($G$9,ROW()-ROW($N$9),EE$6-$D$4))&gt;=50,IF(SUMIFS(OFFSET(データ_研究棟施設!$M$5:$M$1048576,0,ROUND(EE$8*24,1)),データ_研究棟施設!$J$5:$J$1048576,OFFSET($G$9,ROW()-ROW($N$9),EE$6-$D$4))&gt;=100*$E105,"×","△"),IF(OR(EE$8&lt;9/24,EE$8&gt;=17/24,EE$110="△"),"△","〇")))</f>
        <v>×</v>
      </c>
      <c r="EF105" s="29" t="str">
        <f ca="1">IF(OR(EF$9="×",EF$110="×"),"×",IF(SUMIFS(OFFSET(データ_研究棟施設!$M$5:$M$1048576,0,ROUND(EF$8*24,1)),データ_研究棟施設!$J$5:$J$1048576,OFFSET($G$9,ROW()-ROW($N$9),EF$6-$D$4))&gt;=50,IF(SUMIFS(OFFSET(データ_研究棟施設!$M$5:$M$1048576,0,ROUND(EF$8*24,1)),データ_研究棟施設!$J$5:$J$1048576,OFFSET($G$9,ROW()-ROW($N$9),EF$6-$D$4))&gt;=100*$E105,"×","△"),IF(OR(EF$8&lt;9/24,EF$8&gt;=17/24,EF$110="△"),"△","〇")))</f>
        <v>×</v>
      </c>
      <c r="EG105" s="29" t="str">
        <f ca="1">IF(OR(EG$9="×",EG$110="×"),"×",IF(SUMIFS(OFFSET(データ_研究棟施設!$M$5:$M$1048576,0,ROUND(EG$8*24,1)),データ_研究棟施設!$J$5:$J$1048576,OFFSET($G$9,ROW()-ROW($N$9),EG$6-$D$4))&gt;=50,IF(SUMIFS(OFFSET(データ_研究棟施設!$M$5:$M$1048576,0,ROUND(EG$8*24,1)),データ_研究棟施設!$J$5:$J$1048576,OFFSET($G$9,ROW()-ROW($N$9),EG$6-$D$4))&gt;=100*$E105,"×","△"),IF(OR(EG$8&lt;9/24,EG$8&gt;=17/24,EG$110="△"),"△","〇")))</f>
        <v>×</v>
      </c>
      <c r="EH105" s="29" t="str">
        <f ca="1">IF(OR(EH$9="×",EH$110="×"),"×",IF(SUMIFS(OFFSET(データ_研究棟施設!$M$5:$M$1048576,0,ROUND(EH$8*24,1)),データ_研究棟施設!$J$5:$J$1048576,OFFSET($G$9,ROW()-ROW($N$9),EH$6-$D$4))&gt;=50,IF(SUMIFS(OFFSET(データ_研究棟施設!$M$5:$M$1048576,0,ROUND(EH$8*24,1)),データ_研究棟施設!$J$5:$J$1048576,OFFSET($G$9,ROW()-ROW($N$9),EH$6-$D$4))&gt;=100*$E105,"×","△"),IF(OR(EH$8&lt;9/24,EH$8&gt;=17/24,EH$110="△"),"△","〇")))</f>
        <v>×</v>
      </c>
      <c r="EI105" s="29" t="str">
        <f ca="1">IF(OR(EI$9="×",EI$110="×"),"×",IF(SUMIFS(OFFSET(データ_研究棟施設!$M$5:$M$1048576,0,ROUND(EI$8*24,1)),データ_研究棟施設!$J$5:$J$1048576,OFFSET($G$9,ROW()-ROW($N$9),EI$6-$D$4))&gt;=50,IF(SUMIFS(OFFSET(データ_研究棟施設!$M$5:$M$1048576,0,ROUND(EI$8*24,1)),データ_研究棟施設!$J$5:$J$1048576,OFFSET($G$9,ROW()-ROW($N$9),EI$6-$D$4))&gt;=100*$E105,"×","△"),IF(OR(EI$8&lt;9/24,EI$8&gt;=17/24,EI$110="△"),"△","〇")))</f>
        <v>×</v>
      </c>
      <c r="EJ105" s="29" t="str">
        <f ca="1">IF(OR(EJ$9="×",EJ$110="×"),"×",IF(SUMIFS(OFFSET(データ_研究棟施設!$M$5:$M$1048576,0,ROUND(EJ$8*24,1)),データ_研究棟施設!$J$5:$J$1048576,OFFSET($G$9,ROW()-ROW($N$9),EJ$6-$D$4))&gt;=50,IF(SUMIFS(OFFSET(データ_研究棟施設!$M$5:$M$1048576,0,ROUND(EJ$8*24,1)),データ_研究棟施設!$J$5:$J$1048576,OFFSET($G$9,ROW()-ROW($N$9),EJ$6-$D$4))&gt;=100*$E105,"×","△"),IF(OR(EJ$8&lt;9/24,EJ$8&gt;=17/24,EJ$110="△"),"△","〇")))</f>
        <v>×</v>
      </c>
      <c r="EK105" s="29" t="str">
        <f ca="1">IF(OR(EK$9="×",EK$110="×"),"×",IF(SUMIFS(OFFSET(データ_研究棟施設!$M$5:$M$1048576,0,ROUND(EK$8*24,1)),データ_研究棟施設!$J$5:$J$1048576,OFFSET($G$9,ROW()-ROW($N$9),EK$6-$D$4))&gt;=50,IF(SUMIFS(OFFSET(データ_研究棟施設!$M$5:$M$1048576,0,ROUND(EK$8*24,1)),データ_研究棟施設!$J$5:$J$1048576,OFFSET($G$9,ROW()-ROW($N$9),EK$6-$D$4))&gt;=100*$E105,"×","△"),IF(OR(EK$8&lt;9/24,EK$8&gt;=17/24,EK$110="△"),"△","〇")))</f>
        <v>×</v>
      </c>
      <c r="EL105" s="29" t="str">
        <f ca="1">IF(OR(EL$9="×",EL$110="×"),"×",IF(SUMIFS(OFFSET(データ_研究棟施設!$M$5:$M$1048576,0,ROUND(EL$8*24,1)),データ_研究棟施設!$J$5:$J$1048576,OFFSET($G$9,ROW()-ROW($N$9),EL$6-$D$4))&gt;=50,IF(SUMIFS(OFFSET(データ_研究棟施設!$M$5:$M$1048576,0,ROUND(EL$8*24,1)),データ_研究棟施設!$J$5:$J$1048576,OFFSET($G$9,ROW()-ROW($N$9),EL$6-$D$4))&gt;=100*$E105,"×","△"),IF(OR(EL$8&lt;9/24,EL$8&gt;=17/24,EL$110="△"),"△","〇")))</f>
        <v>×</v>
      </c>
      <c r="EM105" s="28" t="str">
        <f ca="1">IF(OR(EM$9="×",EM$110="×"),"×",IF(SUMIFS(OFFSET(データ_研究棟施設!$M$5:$M$1048576,0,ROUND(EM$8*24,1)),データ_研究棟施設!$J$5:$J$1048576,OFFSET($G$9,ROW()-ROW($N$9),EM$6-$D$4))&gt;=50,IF(SUMIFS(OFFSET(データ_研究棟施設!$M$5:$M$1048576,0,ROUND(EM$8*24,1)),データ_研究棟施設!$J$5:$J$1048576,OFFSET($G$9,ROW()-ROW($N$9),EM$6-$D$4))&gt;=100*$E105,"×","△"),IF(OR(EM$8&lt;9/24,EM$8&gt;=17/24,EM$110="△"),"△","〇")))</f>
        <v>×</v>
      </c>
      <c r="EN105" s="29" t="str">
        <f ca="1">IF(OR(EN$9="×",EN$110="×"),"×",IF(SUMIFS(OFFSET(データ_研究棟施設!$M$5:$M$1048576,0,ROUND(EN$8*24,1)),データ_研究棟施設!$J$5:$J$1048576,OFFSET($G$9,ROW()-ROW($N$9),EN$6-$D$4))&gt;=50,IF(SUMIFS(OFFSET(データ_研究棟施設!$M$5:$M$1048576,0,ROUND(EN$8*24,1)),データ_研究棟施設!$J$5:$J$1048576,OFFSET($G$9,ROW()-ROW($N$9),EN$6-$D$4))&gt;=100*$E105,"×","△"),IF(OR(EN$8&lt;9/24,EN$8&gt;=17/24,EN$110="△"),"△","〇")))</f>
        <v>×</v>
      </c>
      <c r="EO105" s="29" t="str">
        <f ca="1">IF(OR(EO$9="×",EO$110="×"),"×",IF(SUMIFS(OFFSET(データ_研究棟施設!$M$5:$M$1048576,0,ROUND(EO$8*24,1)),データ_研究棟施設!$J$5:$J$1048576,OFFSET($G$9,ROW()-ROW($N$9),EO$6-$D$4))&gt;=50,IF(SUMIFS(OFFSET(データ_研究棟施設!$M$5:$M$1048576,0,ROUND(EO$8*24,1)),データ_研究棟施設!$J$5:$J$1048576,OFFSET($G$9,ROW()-ROW($N$9),EO$6-$D$4))&gt;=100*$E105,"×","△"),IF(OR(EO$8&lt;9/24,EO$8&gt;=17/24,EO$110="△"),"△","〇")))</f>
        <v>×</v>
      </c>
      <c r="EP105" s="30" t="str">
        <f ca="1">IF(OR(EP$9="×",EP$110="×"),"×",IF(SUMIFS(OFFSET(データ_研究棟施設!$M$5:$M$1048576,0,ROUND(EP$8*24,1)),データ_研究棟施設!$J$5:$J$1048576,OFFSET($G$9,ROW()-ROW($N$9),EP$6-$D$4))&gt;=50,IF(SUMIFS(OFFSET(データ_研究棟施設!$M$5:$M$1048576,0,ROUND(EP$8*24,1)),データ_研究棟施設!$J$5:$J$1048576,OFFSET($G$9,ROW()-ROW($N$9),EP$6-$D$4))&gt;=100*$E105,"×","△"),IF(OR(EP$8&lt;9/24,EP$8&gt;=17/24,EP$110="△"),"△","〇")))</f>
        <v>×</v>
      </c>
      <c r="EQ105" s="29" t="str">
        <f ca="1">IF(OR(EQ$9="×",EQ$110="×"),"×",IF(SUMIFS(OFFSET(データ_研究棟施設!$M$5:$M$1048576,0,ROUND(EQ$8*24,1)),データ_研究棟施設!$J$5:$J$1048576,OFFSET($G$9,ROW()-ROW($N$9),EQ$6-$D$4))&gt;=50,IF(SUMIFS(OFFSET(データ_研究棟施設!$M$5:$M$1048576,0,ROUND(EQ$8*24,1)),データ_研究棟施設!$J$5:$J$1048576,OFFSET($G$9,ROW()-ROW($N$9),EQ$6-$D$4))&gt;=100*$E105,"×","△"),IF(OR(EQ$8&lt;9/24,EQ$8&gt;=17/24,EQ$110="△"),"△","〇")))</f>
        <v>×</v>
      </c>
      <c r="ER105" s="29" t="str">
        <f ca="1">IF(OR(ER$9="×",ER$110="×"),"×",IF(SUMIFS(OFFSET(データ_研究棟施設!$M$5:$M$1048576,0,ROUND(ER$8*24,1)),データ_研究棟施設!$J$5:$J$1048576,OFFSET($G$9,ROW()-ROW($N$9),ER$6-$D$4))&gt;=50,IF(SUMIFS(OFFSET(データ_研究棟施設!$M$5:$M$1048576,0,ROUND(ER$8*24,1)),データ_研究棟施設!$J$5:$J$1048576,OFFSET($G$9,ROW()-ROW($N$9),ER$6-$D$4))&gt;=100*$E105,"×","△"),IF(OR(ER$8&lt;9/24,ER$8&gt;=17/24,ER$110="△"),"△","〇")))</f>
        <v>×</v>
      </c>
      <c r="ES105" s="29" t="str">
        <f ca="1">IF(OR(ES$9="×",ES$110="×"),"×",IF(SUMIFS(OFFSET(データ_研究棟施設!$M$5:$M$1048576,0,ROUND(ES$8*24,1)),データ_研究棟施設!$J$5:$J$1048576,OFFSET($G$9,ROW()-ROW($N$9),ES$6-$D$4))&gt;=50,IF(SUMIFS(OFFSET(データ_研究棟施設!$M$5:$M$1048576,0,ROUND(ES$8*24,1)),データ_研究棟施設!$J$5:$J$1048576,OFFSET($G$9,ROW()-ROW($N$9),ES$6-$D$4))&gt;=100*$E105,"×","△"),IF(OR(ES$8&lt;9/24,ES$8&gt;=17/24,ES$110="△"),"△","〇")))</f>
        <v>×</v>
      </c>
      <c r="ET105" s="29" t="str">
        <f ca="1">IF(OR(ET$9="×",ET$110="×"),"×",IF(SUMIFS(OFFSET(データ_研究棟施設!$M$5:$M$1048576,0,ROUND(ET$8*24,1)),データ_研究棟施設!$J$5:$J$1048576,OFFSET($G$9,ROW()-ROW($N$9),ET$6-$D$4))&gt;=50,IF(SUMIFS(OFFSET(データ_研究棟施設!$M$5:$M$1048576,0,ROUND(ET$8*24,1)),データ_研究棟施設!$J$5:$J$1048576,OFFSET($G$9,ROW()-ROW($N$9),ET$6-$D$4))&gt;=100*$E105,"×","△"),IF(OR(ET$8&lt;9/24,ET$8&gt;=17/24,ET$110="△"),"△","〇")))</f>
        <v>×</v>
      </c>
      <c r="EU105" s="28" t="str">
        <f ca="1">IF(OR(EU$9="×",EU$110="×"),"×",IF(SUMIFS(OFFSET(データ_研究棟施設!$M$5:$M$1048576,0,ROUND(EU$8*24,1)),データ_研究棟施設!$J$5:$J$1048576,OFFSET($G$9,ROW()-ROW($N$9),EU$6-$D$4))&gt;=50,IF(SUMIFS(OFFSET(データ_研究棟施設!$M$5:$M$1048576,0,ROUND(EU$8*24,1)),データ_研究棟施設!$J$5:$J$1048576,OFFSET($G$9,ROW()-ROW($N$9),EU$6-$D$4))&gt;=100*$E105,"×","△"),IF(OR(EU$8&lt;9/24,EU$8&gt;=17/24,EU$110="△"),"△","〇")))</f>
        <v>×</v>
      </c>
      <c r="EV105" s="29" t="str">
        <f ca="1">IF(OR(EV$9="×",EV$110="×"),"×",IF(SUMIFS(OFFSET(データ_研究棟施設!$M$5:$M$1048576,0,ROUND(EV$8*24,1)),データ_研究棟施設!$J$5:$J$1048576,OFFSET($G$9,ROW()-ROW($N$9),EV$6-$D$4))&gt;=50,IF(SUMIFS(OFFSET(データ_研究棟施設!$M$5:$M$1048576,0,ROUND(EV$8*24,1)),データ_研究棟施設!$J$5:$J$1048576,OFFSET($G$9,ROW()-ROW($N$9),EV$6-$D$4))&gt;=100*$E105,"×","△"),IF(OR(EV$8&lt;9/24,EV$8&gt;=17/24,EV$110="△"),"△","〇")))</f>
        <v>×</v>
      </c>
      <c r="EW105" s="29" t="str">
        <f ca="1">IF(OR(EW$9="×",EW$110="×"),"×",IF(SUMIFS(OFFSET(データ_研究棟施設!$M$5:$M$1048576,0,ROUND(EW$8*24,1)),データ_研究棟施設!$J$5:$J$1048576,OFFSET($G$9,ROW()-ROW($N$9),EW$6-$D$4))&gt;=50,IF(SUMIFS(OFFSET(データ_研究棟施設!$M$5:$M$1048576,0,ROUND(EW$8*24,1)),データ_研究棟施設!$J$5:$J$1048576,OFFSET($G$9,ROW()-ROW($N$9),EW$6-$D$4))&gt;=100*$E105,"×","△"),IF(OR(EW$8&lt;9/24,EW$8&gt;=17/24,EW$110="△"),"△","〇")))</f>
        <v>×</v>
      </c>
      <c r="EX105" s="30" t="str">
        <f ca="1">IF(OR(EX$9="×",EX$110="×"),"×",IF(SUMIFS(OFFSET(データ_研究棟施設!$M$5:$M$1048576,0,ROUND(EX$8*24,1)),データ_研究棟施設!$J$5:$J$1048576,OFFSET($G$9,ROW()-ROW($N$9),EX$6-$D$4))&gt;=50,IF(SUMIFS(OFFSET(データ_研究棟施設!$M$5:$M$1048576,0,ROUND(EX$8*24,1)),データ_研究棟施設!$J$5:$J$1048576,OFFSET($G$9,ROW()-ROW($N$9),EX$6-$D$4))&gt;=100*$E105,"×","△"),IF(OR(EX$8&lt;9/24,EX$8&gt;=17/24,EX$110="△"),"△","〇")))</f>
        <v>×</v>
      </c>
      <c r="EY105" s="29" t="str">
        <f ca="1">IF(OR(EY$9="×",EY$110="×"),"×",IF(SUMIFS(OFFSET(データ_研究棟施設!$M$5:$M$1048576,0,ROUND(EY$8*24,1)),データ_研究棟施設!$J$5:$J$1048576,OFFSET($G$9,ROW()-ROW($N$9),EY$6-$D$4))&gt;=50,IF(SUMIFS(OFFSET(データ_研究棟施設!$M$5:$M$1048576,0,ROUND(EY$8*24,1)),データ_研究棟施設!$J$5:$J$1048576,OFFSET($G$9,ROW()-ROW($N$9),EY$6-$D$4))&gt;=100*$E105,"×","△"),IF(OR(EY$8&lt;9/24,EY$8&gt;=17/24,EY$110="△"),"△","〇")))</f>
        <v>×</v>
      </c>
      <c r="EZ105" s="29" t="str">
        <f ca="1">IF(OR(EZ$9="×",EZ$110="×"),"×",IF(SUMIFS(OFFSET(データ_研究棟施設!$M$5:$M$1048576,0,ROUND(EZ$8*24,1)),データ_研究棟施設!$J$5:$J$1048576,OFFSET($G$9,ROW()-ROW($N$9),EZ$6-$D$4))&gt;=50,IF(SUMIFS(OFFSET(データ_研究棟施設!$M$5:$M$1048576,0,ROUND(EZ$8*24,1)),データ_研究棟施設!$J$5:$J$1048576,OFFSET($G$9,ROW()-ROW($N$9),EZ$6-$D$4))&gt;=100*$E105,"×","△"),IF(OR(EZ$8&lt;9/24,EZ$8&gt;=17/24,EZ$110="△"),"△","〇")))</f>
        <v>×</v>
      </c>
      <c r="FA105" s="37" t="str">
        <f ca="1">IF(OR(FA$9="×",FA$110="×"),"×",IF(SUMIFS(OFFSET(データ_研究棟施設!$M$5:$M$1048576,0,ROUND(FA$8*24,1)),データ_研究棟施設!$J$5:$J$1048576,OFFSET($G$9,ROW()-ROW($N$9),FA$6-$D$4))&gt;=50,IF(SUMIFS(OFFSET(データ_研究棟施設!$M$5:$M$1048576,0,ROUND(FA$8*24,1)),データ_研究棟施設!$J$5:$J$1048576,OFFSET($G$9,ROW()-ROW($N$9),FA$6-$D$4))&gt;=100*$E105,"×","△"),IF(OR(FA$8&lt;9/24,FA$8&gt;=17/24,FA$110="△"),"△","〇")))</f>
        <v>×</v>
      </c>
      <c r="FB105" s="36" t="str">
        <f ca="1">IF(OR(FB$9="×",FB$110="×"),"×",IF(SUMIFS(OFFSET(データ_研究棟施設!$M$5:$M$1048576,0,ROUND(FB$8*24,1)),データ_研究棟施設!$J$5:$J$1048576,OFFSET($G$9,ROW()-ROW($N$9),FB$6-$D$4))&gt;=50,IF(SUMIFS(OFFSET(データ_研究棟施設!$M$5:$M$1048576,0,ROUND(FB$8*24,1)),データ_研究棟施設!$J$5:$J$1048576,OFFSET($G$9,ROW()-ROW($N$9),FB$6-$D$4))&gt;=100*$E105,"×","△"),IF(OR(FB$8&lt;9/24,FB$8&gt;=17/24,FB$110="△"),"△","〇")))</f>
        <v>×</v>
      </c>
      <c r="FC105" s="29" t="str">
        <f ca="1">IF(OR(FC$9="×",FC$110="×"),"×",IF(SUMIFS(OFFSET(データ_研究棟施設!$M$5:$M$1048576,0,ROUND(FC$8*24,1)),データ_研究棟施設!$J$5:$J$1048576,OFFSET($G$9,ROW()-ROW($N$9),FC$6-$D$4))&gt;=50,IF(SUMIFS(OFFSET(データ_研究棟施設!$M$5:$M$1048576,0,ROUND(FC$8*24,1)),データ_研究棟施設!$J$5:$J$1048576,OFFSET($G$9,ROW()-ROW($N$9),FC$6-$D$4))&gt;=100*$E105,"×","△"),IF(OR(FC$8&lt;9/24,FC$8&gt;=17/24,FC$110="△"),"△","〇")))</f>
        <v>×</v>
      </c>
      <c r="FD105" s="29" t="str">
        <f ca="1">IF(OR(FD$9="×",FD$110="×"),"×",IF(SUMIFS(OFFSET(データ_研究棟施設!$M$5:$M$1048576,0,ROUND(FD$8*24,1)),データ_研究棟施設!$J$5:$J$1048576,OFFSET($G$9,ROW()-ROW($N$9),FD$6-$D$4))&gt;=50,IF(SUMIFS(OFFSET(データ_研究棟施設!$M$5:$M$1048576,0,ROUND(FD$8*24,1)),データ_研究棟施設!$J$5:$J$1048576,OFFSET($G$9,ROW()-ROW($N$9),FD$6-$D$4))&gt;=100*$E105,"×","△"),IF(OR(FD$8&lt;9/24,FD$8&gt;=17/24,FD$110="△"),"△","〇")))</f>
        <v>×</v>
      </c>
      <c r="FE105" s="29" t="str">
        <f ca="1">IF(OR(FE$9="×",FE$110="×"),"×",IF(SUMIFS(OFFSET(データ_研究棟施設!$M$5:$M$1048576,0,ROUND(FE$8*24,1)),データ_研究棟施設!$J$5:$J$1048576,OFFSET($G$9,ROW()-ROW($N$9),FE$6-$D$4))&gt;=50,IF(SUMIFS(OFFSET(データ_研究棟施設!$M$5:$M$1048576,0,ROUND(FE$8*24,1)),データ_研究棟施設!$J$5:$J$1048576,OFFSET($G$9,ROW()-ROW($N$9),FE$6-$D$4))&gt;=100*$E105,"×","△"),IF(OR(FE$8&lt;9/24,FE$8&gt;=17/24,FE$110="△"),"△","〇")))</f>
        <v>×</v>
      </c>
      <c r="FF105" s="29" t="str">
        <f ca="1">IF(OR(FF$9="×",FF$110="×"),"×",IF(SUMIFS(OFFSET(データ_研究棟施設!$M$5:$M$1048576,0,ROUND(FF$8*24,1)),データ_研究棟施設!$J$5:$J$1048576,OFFSET($G$9,ROW()-ROW($N$9),FF$6-$D$4))&gt;=50,IF(SUMIFS(OFFSET(データ_研究棟施設!$M$5:$M$1048576,0,ROUND(FF$8*24,1)),データ_研究棟施設!$J$5:$J$1048576,OFFSET($G$9,ROW()-ROW($N$9),FF$6-$D$4))&gt;=100*$E105,"×","△"),IF(OR(FF$8&lt;9/24,FF$8&gt;=17/24,FF$110="△"),"△","〇")))</f>
        <v>×</v>
      </c>
      <c r="FG105" s="29" t="str">
        <f ca="1">IF(OR(FG$9="×",FG$110="×"),"×",IF(SUMIFS(OFFSET(データ_研究棟施設!$M$5:$M$1048576,0,ROUND(FG$8*24,1)),データ_研究棟施設!$J$5:$J$1048576,OFFSET($G$9,ROW()-ROW($N$9),FG$6-$D$4))&gt;=50,IF(SUMIFS(OFFSET(データ_研究棟施設!$M$5:$M$1048576,0,ROUND(FG$8*24,1)),データ_研究棟施設!$J$5:$J$1048576,OFFSET($G$9,ROW()-ROW($N$9),FG$6-$D$4))&gt;=100*$E105,"×","△"),IF(OR(FG$8&lt;9/24,FG$8&gt;=17/24,FG$110="△"),"△","〇")))</f>
        <v>×</v>
      </c>
      <c r="FH105" s="29" t="str">
        <f ca="1">IF(OR(FH$9="×",FH$110="×"),"×",IF(SUMIFS(OFFSET(データ_研究棟施設!$M$5:$M$1048576,0,ROUND(FH$8*24,1)),データ_研究棟施設!$J$5:$J$1048576,OFFSET($G$9,ROW()-ROW($N$9),FH$6-$D$4))&gt;=50,IF(SUMIFS(OFFSET(データ_研究棟施設!$M$5:$M$1048576,0,ROUND(FH$8*24,1)),データ_研究棟施設!$J$5:$J$1048576,OFFSET($G$9,ROW()-ROW($N$9),FH$6-$D$4))&gt;=100*$E105,"×","△"),IF(OR(FH$8&lt;9/24,FH$8&gt;=17/24,FH$110="△"),"△","〇")))</f>
        <v>×</v>
      </c>
      <c r="FI105" s="29" t="str">
        <f ca="1">IF(OR(FI$9="×",FI$110="×"),"×",IF(SUMIFS(OFFSET(データ_研究棟施設!$M$5:$M$1048576,0,ROUND(FI$8*24,1)),データ_研究棟施設!$J$5:$J$1048576,OFFSET($G$9,ROW()-ROW($N$9),FI$6-$D$4))&gt;=50,IF(SUMIFS(OFFSET(データ_研究棟施設!$M$5:$M$1048576,0,ROUND(FI$8*24,1)),データ_研究棟施設!$J$5:$J$1048576,OFFSET($G$9,ROW()-ROW($N$9),FI$6-$D$4))&gt;=100*$E105,"×","△"),IF(OR(FI$8&lt;9/24,FI$8&gt;=17/24,FI$110="△"),"△","〇")))</f>
        <v>×</v>
      </c>
      <c r="FJ105" s="29" t="str">
        <f ca="1">IF(OR(FJ$9="×",FJ$110="×"),"×",IF(SUMIFS(OFFSET(データ_研究棟施設!$M$5:$M$1048576,0,ROUND(FJ$8*24,1)),データ_研究棟施設!$J$5:$J$1048576,OFFSET($G$9,ROW()-ROW($N$9),FJ$6-$D$4))&gt;=50,IF(SUMIFS(OFFSET(データ_研究棟施設!$M$5:$M$1048576,0,ROUND(FJ$8*24,1)),データ_研究棟施設!$J$5:$J$1048576,OFFSET($G$9,ROW()-ROW($N$9),FJ$6-$D$4))&gt;=100*$E105,"×","△"),IF(OR(FJ$8&lt;9/24,FJ$8&gt;=17/24,FJ$110="△"),"△","〇")))</f>
        <v>×</v>
      </c>
      <c r="FK105" s="28" t="str">
        <f ca="1">IF(OR(FK$9="×",FK$110="×"),"×",IF(SUMIFS(OFFSET(データ_研究棟施設!$M$5:$M$1048576,0,ROUND(FK$8*24,1)),データ_研究棟施設!$J$5:$J$1048576,OFFSET($G$9,ROW()-ROW($N$9),FK$6-$D$4))&gt;=50,IF(SUMIFS(OFFSET(データ_研究棟施設!$M$5:$M$1048576,0,ROUND(FK$8*24,1)),データ_研究棟施設!$J$5:$J$1048576,OFFSET($G$9,ROW()-ROW($N$9),FK$6-$D$4))&gt;=100*$E105,"×","△"),IF(OR(FK$8&lt;9/24,FK$8&gt;=17/24,FK$110="△"),"△","〇")))</f>
        <v>×</v>
      </c>
      <c r="FL105" s="29" t="str">
        <f ca="1">IF(OR(FL$9="×",FL$110="×"),"×",IF(SUMIFS(OFFSET(データ_研究棟施設!$M$5:$M$1048576,0,ROUND(FL$8*24,1)),データ_研究棟施設!$J$5:$J$1048576,OFFSET($G$9,ROW()-ROW($N$9),FL$6-$D$4))&gt;=50,IF(SUMIFS(OFFSET(データ_研究棟施設!$M$5:$M$1048576,0,ROUND(FL$8*24,1)),データ_研究棟施設!$J$5:$J$1048576,OFFSET($G$9,ROW()-ROW($N$9),FL$6-$D$4))&gt;=100*$E105,"×","△"),IF(OR(FL$8&lt;9/24,FL$8&gt;=17/24,FL$110="△"),"△","〇")))</f>
        <v>×</v>
      </c>
      <c r="FM105" s="29" t="str">
        <f ca="1">IF(OR(FM$9="×",FM$110="×"),"×",IF(SUMIFS(OFFSET(データ_研究棟施設!$M$5:$M$1048576,0,ROUND(FM$8*24,1)),データ_研究棟施設!$J$5:$J$1048576,OFFSET($G$9,ROW()-ROW($N$9),FM$6-$D$4))&gt;=50,IF(SUMIFS(OFFSET(データ_研究棟施設!$M$5:$M$1048576,0,ROUND(FM$8*24,1)),データ_研究棟施設!$J$5:$J$1048576,OFFSET($G$9,ROW()-ROW($N$9),FM$6-$D$4))&gt;=100*$E105,"×","△"),IF(OR(FM$8&lt;9/24,FM$8&gt;=17/24,FM$110="△"),"△","〇")))</f>
        <v>×</v>
      </c>
      <c r="FN105" s="30" t="str">
        <f ca="1">IF(OR(FN$9="×",FN$110="×"),"×",IF(SUMIFS(OFFSET(データ_研究棟施設!$M$5:$M$1048576,0,ROUND(FN$8*24,1)),データ_研究棟施設!$J$5:$J$1048576,OFFSET($G$9,ROW()-ROW($N$9),FN$6-$D$4))&gt;=50,IF(SUMIFS(OFFSET(データ_研究棟施設!$M$5:$M$1048576,0,ROUND(FN$8*24,1)),データ_研究棟施設!$J$5:$J$1048576,OFFSET($G$9,ROW()-ROW($N$9),FN$6-$D$4))&gt;=100*$E105,"×","△"),IF(OR(FN$8&lt;9/24,FN$8&gt;=17/24,FN$110="△"),"△","〇")))</f>
        <v>×</v>
      </c>
      <c r="FO105" s="29" t="str">
        <f ca="1">IF(OR(FO$9="×",FO$110="×"),"×",IF(SUMIFS(OFFSET(データ_研究棟施設!$M$5:$M$1048576,0,ROUND(FO$8*24,1)),データ_研究棟施設!$J$5:$J$1048576,OFFSET($G$9,ROW()-ROW($N$9),FO$6-$D$4))&gt;=50,IF(SUMIFS(OFFSET(データ_研究棟施設!$M$5:$M$1048576,0,ROUND(FO$8*24,1)),データ_研究棟施設!$J$5:$J$1048576,OFFSET($G$9,ROW()-ROW($N$9),FO$6-$D$4))&gt;=100*$E105,"×","△"),IF(OR(FO$8&lt;9/24,FO$8&gt;=17/24,FO$110="△"),"△","〇")))</f>
        <v>×</v>
      </c>
      <c r="FP105" s="29" t="str">
        <f ca="1">IF(OR(FP$9="×",FP$110="×"),"×",IF(SUMIFS(OFFSET(データ_研究棟施設!$M$5:$M$1048576,0,ROUND(FP$8*24,1)),データ_研究棟施設!$J$5:$J$1048576,OFFSET($G$9,ROW()-ROW($N$9),FP$6-$D$4))&gt;=50,IF(SUMIFS(OFFSET(データ_研究棟施設!$M$5:$M$1048576,0,ROUND(FP$8*24,1)),データ_研究棟施設!$J$5:$J$1048576,OFFSET($G$9,ROW()-ROW($N$9),FP$6-$D$4))&gt;=100*$E105,"×","△"),IF(OR(FP$8&lt;9/24,FP$8&gt;=17/24,FP$110="△"),"△","〇")))</f>
        <v>×</v>
      </c>
      <c r="FQ105" s="29" t="str">
        <f ca="1">IF(OR(FQ$9="×",FQ$110="×"),"×",IF(SUMIFS(OFFSET(データ_研究棟施設!$M$5:$M$1048576,0,ROUND(FQ$8*24,1)),データ_研究棟施設!$J$5:$J$1048576,OFFSET($G$9,ROW()-ROW($N$9),FQ$6-$D$4))&gt;=50,IF(SUMIFS(OFFSET(データ_研究棟施設!$M$5:$M$1048576,0,ROUND(FQ$8*24,1)),データ_研究棟施設!$J$5:$J$1048576,OFFSET($G$9,ROW()-ROW($N$9),FQ$6-$D$4))&gt;=100*$E105,"×","△"),IF(OR(FQ$8&lt;9/24,FQ$8&gt;=17/24,FQ$110="△"),"△","〇")))</f>
        <v>×</v>
      </c>
      <c r="FR105" s="29" t="str">
        <f ca="1">IF(OR(FR$9="×",FR$110="×"),"×",IF(SUMIFS(OFFSET(データ_研究棟施設!$M$5:$M$1048576,0,ROUND(FR$8*24,1)),データ_研究棟施設!$J$5:$J$1048576,OFFSET($G$9,ROW()-ROW($N$9),FR$6-$D$4))&gt;=50,IF(SUMIFS(OFFSET(データ_研究棟施設!$M$5:$M$1048576,0,ROUND(FR$8*24,1)),データ_研究棟施設!$J$5:$J$1048576,OFFSET($G$9,ROW()-ROW($N$9),FR$6-$D$4))&gt;=100*$E105,"×","△"),IF(OR(FR$8&lt;9/24,FR$8&gt;=17/24,FR$110="△"),"△","〇")))</f>
        <v>×</v>
      </c>
      <c r="FS105" s="28" t="str">
        <f ca="1">IF(OR(FS$9="×",FS$110="×"),"×",IF(SUMIFS(OFFSET(データ_研究棟施設!$M$5:$M$1048576,0,ROUND(FS$8*24,1)),データ_研究棟施設!$J$5:$J$1048576,OFFSET($G$9,ROW()-ROW($N$9),FS$6-$D$4))&gt;=50,IF(SUMIFS(OFFSET(データ_研究棟施設!$M$5:$M$1048576,0,ROUND(FS$8*24,1)),データ_研究棟施設!$J$5:$J$1048576,OFFSET($G$9,ROW()-ROW($N$9),FS$6-$D$4))&gt;=100*$E105,"×","△"),IF(OR(FS$8&lt;9/24,FS$8&gt;=17/24,FS$110="△"),"△","〇")))</f>
        <v>×</v>
      </c>
      <c r="FT105" s="29" t="str">
        <f ca="1">IF(OR(FT$9="×",FT$110="×"),"×",IF(SUMIFS(OFFSET(データ_研究棟施設!$M$5:$M$1048576,0,ROUND(FT$8*24,1)),データ_研究棟施設!$J$5:$J$1048576,OFFSET($G$9,ROW()-ROW($N$9),FT$6-$D$4))&gt;=50,IF(SUMIFS(OFFSET(データ_研究棟施設!$M$5:$M$1048576,0,ROUND(FT$8*24,1)),データ_研究棟施設!$J$5:$J$1048576,OFFSET($G$9,ROW()-ROW($N$9),FT$6-$D$4))&gt;=100*$E105,"×","△"),IF(OR(FT$8&lt;9/24,FT$8&gt;=17/24,FT$110="△"),"△","〇")))</f>
        <v>×</v>
      </c>
      <c r="FU105" s="29" t="str">
        <f ca="1">IF(OR(FU$9="×",FU$110="×"),"×",IF(SUMIFS(OFFSET(データ_研究棟施設!$M$5:$M$1048576,0,ROUND(FU$8*24,1)),データ_研究棟施設!$J$5:$J$1048576,OFFSET($G$9,ROW()-ROW($N$9),FU$6-$D$4))&gt;=50,IF(SUMIFS(OFFSET(データ_研究棟施設!$M$5:$M$1048576,0,ROUND(FU$8*24,1)),データ_研究棟施設!$J$5:$J$1048576,OFFSET($G$9,ROW()-ROW($N$9),FU$6-$D$4))&gt;=100*$E105,"×","△"),IF(OR(FU$8&lt;9/24,FU$8&gt;=17/24,FU$110="△"),"△","〇")))</f>
        <v>×</v>
      </c>
      <c r="FV105" s="30" t="str">
        <f ca="1">IF(OR(FV$9="×",FV$110="×"),"×",IF(SUMIFS(OFFSET(データ_研究棟施設!$M$5:$M$1048576,0,ROUND(FV$8*24,1)),データ_研究棟施設!$J$5:$J$1048576,OFFSET($G$9,ROW()-ROW($N$9),FV$6-$D$4))&gt;=50,IF(SUMIFS(OFFSET(データ_研究棟施設!$M$5:$M$1048576,0,ROUND(FV$8*24,1)),データ_研究棟施設!$J$5:$J$1048576,OFFSET($G$9,ROW()-ROW($N$9),FV$6-$D$4))&gt;=100*$E105,"×","△"),IF(OR(FV$8&lt;9/24,FV$8&gt;=17/24,FV$110="△"),"△","〇")))</f>
        <v>×</v>
      </c>
      <c r="FW105" s="29" t="str">
        <f ca="1">IF(OR(FW$9="×",FW$110="×"),"×",IF(SUMIFS(OFFSET(データ_研究棟施設!$M$5:$M$1048576,0,ROUND(FW$8*24,1)),データ_研究棟施設!$J$5:$J$1048576,OFFSET($G$9,ROW()-ROW($N$9),FW$6-$D$4))&gt;=50,IF(SUMIFS(OFFSET(データ_研究棟施設!$M$5:$M$1048576,0,ROUND(FW$8*24,1)),データ_研究棟施設!$J$5:$J$1048576,OFFSET($G$9,ROW()-ROW($N$9),FW$6-$D$4))&gt;=100*$E105,"×","△"),IF(OR(FW$8&lt;9/24,FW$8&gt;=17/24,FW$110="△"),"△","〇")))</f>
        <v>×</v>
      </c>
      <c r="FX105" s="29" t="str">
        <f ca="1">IF(OR(FX$9="×",FX$110="×"),"×",IF(SUMIFS(OFFSET(データ_研究棟施設!$M$5:$M$1048576,0,ROUND(FX$8*24,1)),データ_研究棟施設!$J$5:$J$1048576,OFFSET($G$9,ROW()-ROW($N$9),FX$6-$D$4))&gt;=50,IF(SUMIFS(OFFSET(データ_研究棟施設!$M$5:$M$1048576,0,ROUND(FX$8*24,1)),データ_研究棟施設!$J$5:$J$1048576,OFFSET($G$9,ROW()-ROW($N$9),FX$6-$D$4))&gt;=100*$E105,"×","△"),IF(OR(FX$8&lt;9/24,FX$8&gt;=17/24,FX$110="△"),"△","〇")))</f>
        <v>×</v>
      </c>
      <c r="FY105" s="37" t="str">
        <f ca="1">IF(OR(FY$9="×",FY$110="×"),"×",IF(SUMIFS(OFFSET(データ_研究棟施設!$M$5:$M$1048576,0,ROUND(FY$8*24,1)),データ_研究棟施設!$J$5:$J$1048576,OFFSET($G$9,ROW()-ROW($N$9),FY$6-$D$4))&gt;=50,IF(SUMIFS(OFFSET(データ_研究棟施設!$M$5:$M$1048576,0,ROUND(FY$8*24,1)),データ_研究棟施設!$J$5:$J$1048576,OFFSET($G$9,ROW()-ROW($N$9),FY$6-$D$4))&gt;=100*$E105,"×","△"),IF(OR(FY$8&lt;9/24,FY$8&gt;=17/24,FY$110="△"),"△","〇")))</f>
        <v>×</v>
      </c>
    </row>
    <row r="106" spans="1:181">
      <c r="A106" s="11"/>
      <c r="D106" s="11"/>
      <c r="E106" s="11"/>
      <c r="F106" s="11"/>
      <c r="G106" s="8"/>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row>
    <row r="107" spans="1:181" hidden="1">
      <c r="A107" s="11"/>
      <c r="B107" t="s">
        <v>115</v>
      </c>
      <c r="D107" s="11">
        <v>999</v>
      </c>
      <c r="E107" s="11"/>
      <c r="F107" s="11"/>
      <c r="G107" s="8" t="str">
        <f t="shared" ref="G107" si="36">$D107&amp;"-"&amp;$N$5</f>
        <v>999-46391</v>
      </c>
      <c r="H107" s="10" t="str">
        <f t="shared" ref="H107" si="37">$D107&amp;"-"&amp;$AL$5</f>
        <v>999-46392</v>
      </c>
      <c r="I107" s="10" t="str">
        <f t="shared" ref="I107" si="38">$D107&amp;"-"&amp;$BJ$5</f>
        <v>999-46393</v>
      </c>
      <c r="J107" s="10" t="str">
        <f t="shared" si="32"/>
        <v>999-46394</v>
      </c>
      <c r="K107" s="10" t="str">
        <f t="shared" si="33"/>
        <v>999-46395</v>
      </c>
      <c r="L107" s="10" t="str">
        <f t="shared" si="34"/>
        <v>999-46396</v>
      </c>
      <c r="M107" s="10" t="str">
        <f t="shared" si="35"/>
        <v>999-46397</v>
      </c>
      <c r="N107" s="10" t="str">
        <f ca="1">IF(OR(N$9="×",N$10="×"),"×",IF(SUMIFS(OFFSET(データ_フィールド施設!$M$5:$M$1048576,0,ROUND(N$8*24,1)),データ_フィールド施設!$J$5:$J$1048576,$G107)&gt;=100,"×",IF(OR(N$8&lt;9/24,N$8&gt;=17/24),"△","〇")))</f>
        <v>△</v>
      </c>
      <c r="O107" s="10" t="str">
        <f ca="1">IF(OR(O$9="×",O$10="×"),"×",IF(SUMIFS(データ_フィールド施設!M$5:M$1048576,データ_フィールド施設!$J$5:$J$1048576,$G107)&gt;=100,"×",IF(OR(O$8&lt;9/24,O$8&gt;=17/24),"△","〇")))</f>
        <v>△</v>
      </c>
      <c r="P107" s="10" t="str">
        <f ca="1">IF(OR(P$9="×",P$10="×"),"×",IF(SUMIFS(データ_フィールド施設!O$5:O$1048576,データ_フィールド施設!$J$5:$J$1048576,$G107)&gt;=100,"×",IF(OR(P$8&lt;9/24,P$8&gt;=17/24),"△","〇")))</f>
        <v>△</v>
      </c>
      <c r="Q107" s="10" t="str">
        <f ca="1">IF(OR(Q$9="×",Q$10="×"),"×",IF(SUMIFS(データ_フィールド施設!P$5:P$1048576,データ_フィールド施設!$J$5:$J$1048576,$G107)&gt;=100,"×",IF(OR(Q$8&lt;9/24,Q$8&gt;=17/24),"△","〇")))</f>
        <v>△</v>
      </c>
      <c r="R107" s="10" t="str">
        <f ca="1">IF(OR(R$9="×",R$10="×"),"×",IF(SUMIFS(データ_フィールド施設!Q$5:Q$1048576,データ_フィールド施設!$J$5:$J$1048576,$G107)&gt;=100,"×",IF(OR(R$8&lt;9/24,R$8&gt;=17/24),"△","〇")))</f>
        <v>△</v>
      </c>
      <c r="S107" s="10" t="str">
        <f ca="1">IF(OR(S$9="×",S$10="×"),"×",IF(SUMIFS(データ_フィールド施設!R$5:R$1048576,データ_フィールド施設!$J$5:$J$1048576,$G107)&gt;=100,"×",IF(OR(S$8&lt;9/24,S$8&gt;=17/24),"△","〇")))</f>
        <v>△</v>
      </c>
      <c r="T107" s="10" t="str">
        <f ca="1">IF(OR(T$9="×",T$10="×"),"×",IF(SUMIFS(データ_フィールド施設!S$5:S$1048576,データ_フィールド施設!$J$5:$J$1048576,$G107)&gt;=100,"×",IF(OR(T$8&lt;9/24,T$8&gt;=17/24),"△","〇")))</f>
        <v>△</v>
      </c>
      <c r="U107" s="10" t="str">
        <f ca="1">IF(OR(U$9="×",U$10="×"),"×",IF(SUMIFS(データ_フィールド施設!T$5:T$1048576,データ_フィールド施設!$J$5:$J$1048576,$G107)&gt;=100,"×",IF(OR(U$8&lt;9/24,U$8&gt;=17/24),"△","〇")))</f>
        <v>×</v>
      </c>
      <c r="V107" s="10" t="str">
        <f ca="1">IF(OR(V$9="×",V$10="×"),"×",IF(SUMIFS(データ_フィールド施設!U$5:U$1048576,データ_フィールド施設!$J$5:$J$1048576,$G107)&gt;=100,"×",IF(OR(V$8&lt;9/24,V$8&gt;=17/24),"△","〇")))</f>
        <v>×</v>
      </c>
      <c r="W107" s="10" t="str">
        <f ca="1">IF(OR(W$9="×",W$10="×"),"×",IF(SUMIFS(データ_フィールド施設!V$5:V$1048576,データ_フィールド施設!$J$5:$J$1048576,$G107)&gt;=100,"×",IF(OR(W$8&lt;9/24,W$8&gt;=17/24),"△","〇")))</f>
        <v>×</v>
      </c>
      <c r="X107" s="10" t="str">
        <f ca="1">IF(OR(X$9="×",X$10="×"),"×",IF(SUMIFS(データ_フィールド施設!W$5:W$1048576,データ_フィールド施設!$J$5:$J$1048576,$G107)&gt;=100,"×",IF(OR(X$8&lt;9/24,X$8&gt;=17/24),"△","〇")))</f>
        <v>×</v>
      </c>
      <c r="Y107" s="10" t="str">
        <f ca="1">IF(OR(Y$9="×",Y$10="×"),"×",IF(SUMIFS(データ_フィールド施設!X$5:X$1048576,データ_フィールド施設!$J$5:$J$1048576,$G107)&gt;=100,"×",IF(OR(Y$8&lt;9/24,Y$8&gt;=17/24),"△","〇")))</f>
        <v>×</v>
      </c>
      <c r="Z107" s="10" t="str">
        <f ca="1">IF(OR(Z$9="×",Z$10="×"),"×",IF(SUMIFS(データ_フィールド施設!Y$5:Y$1048576,データ_フィールド施設!$J$5:$J$1048576,$G107)&gt;=100,"×",IF(OR(Z$8&lt;9/24,Z$8&gt;=17/24),"△","〇")))</f>
        <v>×</v>
      </c>
      <c r="AA107" s="10" t="str">
        <f ca="1">IF(OR(AA$9="×",AA$10="×"),"×",IF(SUMIFS(データ_フィールド施設!Z$5:Z$1048576,データ_フィールド施設!$J$5:$J$1048576,$G107)&gt;=100,"×",IF(OR(AA$8&lt;9/24,AA$8&gt;=17/24),"△","〇")))</f>
        <v>×</v>
      </c>
      <c r="AB107" s="10" t="str">
        <f ca="1">IF(OR(AB$9="×",AB$10="×"),"×",IF(SUMIFS(データ_フィールド施設!AA$5:AA$1048576,データ_フィールド施設!$J$5:$J$1048576,$G107)&gt;=100,"×",IF(OR(AB$8&lt;9/24,AB$8&gt;=17/24),"△","〇")))</f>
        <v>×</v>
      </c>
      <c r="AC107" s="10" t="str">
        <f ca="1">IF(OR(AC$9="×",AC$10="×"),"×",IF(SUMIFS(データ_フィールド施設!AB$5:AB$1048576,データ_フィールド施設!$J$5:$J$1048576,$G107)&gt;=100,"×",IF(OR(AC$8&lt;9/24,AC$8&gt;=17/24),"△","〇")))</f>
        <v>×</v>
      </c>
      <c r="AD107" s="10" t="str">
        <f ca="1">IF(OR(AD$9="×",AD$10="×"),"×",IF(SUMIFS(データ_フィールド施設!AC$5:AC$1048576,データ_フィールド施設!$J$5:$J$1048576,$G107)&gt;=100,"×",IF(OR(AD$8&lt;9/24,AD$8&gt;=17/24),"△","〇")))</f>
        <v>×</v>
      </c>
      <c r="AE107" s="10" t="str">
        <f ca="1">IF(OR(AE$9="×",AE$10="×"),"×",IF(SUMIFS(データ_フィールド施設!AD$5:AD$1048576,データ_フィールド施設!$J$5:$J$1048576,$G107)&gt;=100,"×",IF(OR(AE$8&lt;9/24,AE$8&gt;=17/24),"△","〇")))</f>
        <v>×</v>
      </c>
      <c r="AF107" s="10" t="str">
        <f ca="1">IF(OR(AF$9="×",AF$10="×"),"×",IF(SUMIFS(データ_フィールド施設!AE$5:AE$1048576,データ_フィールド施設!$J$5:$J$1048576,$G107)&gt;=100,"×",IF(OR(AF$8&lt;9/24,AF$8&gt;=17/24),"△","〇")))</f>
        <v>×</v>
      </c>
      <c r="AG107" s="10" t="str">
        <f ca="1">IF(OR(AG$9="×",AG$10="×"),"×",IF(SUMIFS(データ_フィールド施設!AF$5:AF$1048576,データ_フィールド施設!$J$5:$J$1048576,$G107)&gt;=100,"×",IF(OR(AG$8&lt;9/24,AG$8&gt;=17/24),"△","〇")))</f>
        <v>×</v>
      </c>
      <c r="AH107" s="10" t="str">
        <f ca="1">IF(OR(AH$9="×",AH$10="×"),"×",IF(SUMIFS(データ_フィールド施設!AG$5:AG$1048576,データ_フィールド施設!$J$5:$J$1048576,$G107)&gt;=100,"×",IF(OR(AH$8&lt;9/24,AH$8&gt;=17/24),"△","〇")))</f>
        <v>×</v>
      </c>
      <c r="AI107" s="10" t="str">
        <f ca="1">IF(OR(AI$9="×",AI$10="×"),"×",IF(SUMIFS(データ_フィールド施設!AH$5:AH$1048576,データ_フィールド施設!$J$5:$J$1048576,$G107)&gt;=100,"×",IF(OR(AI$8&lt;9/24,AI$8&gt;=17/24),"△","〇")))</f>
        <v>△</v>
      </c>
      <c r="AJ107" s="10" t="str">
        <f ca="1">IF(OR(AJ$9="×",AJ$10="×"),"×",IF(SUMIFS(データ_フィールド施設!AI$5:AI$1048576,データ_フィールド施設!$J$5:$J$1048576,$G107)&gt;=100,"×",IF(OR(AJ$8&lt;9/24,AJ$8&gt;=17/24),"△","〇")))</f>
        <v>△</v>
      </c>
      <c r="AK107" s="10" t="str">
        <f ca="1">IF(OR(AK$9="×",AK$10="×"),"×",IF(SUMIFS(データ_フィールド施設!AJ$5:AJ$1048576,データ_フィールド施設!$J$5:$J$1048576,$G107)&gt;=100,"×",IF(OR(AK$8&lt;9/24,AK$8&gt;=17/24),"△","〇")))</f>
        <v>△</v>
      </c>
      <c r="AL107" s="10" t="str">
        <f ca="1">IF(OR(AL$9="×",AL$10="×"),"×",IF(SUMIFS(OFFSET(データ_フィールド施設!$M$5:$M$1048576,0,ROUND(N$8*24,1)),データ_フィールド施設!$J$5:$J$1048576,$H107)&gt;=100,"×",IF(OR(AL$8&lt;9/24,AL$8&gt;=17/24),"△","〇")))</f>
        <v>△</v>
      </c>
      <c r="AM107" s="10" t="str">
        <f ca="1">IF(OR(AM$9="×",AM$10="×"),"×",IF(SUMIFS(データ_フィールド施設!M$5:M$1048576,データ_フィールド施設!$J$5:$J$1048576,$H107)&gt;=100,"×",IF(OR(AM$8&lt;9/24,AM$8&gt;=17/24),"△","〇")))</f>
        <v>△</v>
      </c>
      <c r="AN107" s="10" t="str">
        <f ca="1">IF(OR(AN$9="×",AN$10="×"),"×",IF(SUMIFS(データ_フィールド施設!O$5:O$1048576,データ_フィールド施設!$J$5:$J$1048576,$H107)&gt;=100,"×",IF(OR(AN$8&lt;9/24,AN$8&gt;=17/24),"△","〇")))</f>
        <v>△</v>
      </c>
      <c r="AO107" s="10" t="str">
        <f ca="1">IF(OR(AO$9="×",AO$10="×"),"×",IF(SUMIFS(データ_フィールド施設!P$5:P$1048576,データ_フィールド施設!$J$5:$J$1048576,$H107)&gt;=100,"×",IF(OR(AO$8&lt;9/24,AO$8&gt;=17/24),"△","〇")))</f>
        <v>△</v>
      </c>
      <c r="AP107" s="10" t="str">
        <f ca="1">IF(OR(AP$9="×",AP$10="×"),"×",IF(SUMIFS(データ_フィールド施設!Q$5:Q$1048576,データ_フィールド施設!$J$5:$J$1048576,$H107)&gt;=100,"×",IF(OR(AP$8&lt;9/24,AP$8&gt;=17/24),"△","〇")))</f>
        <v>△</v>
      </c>
      <c r="AQ107" s="10" t="str">
        <f ca="1">IF(OR(AQ$9="×",AQ$10="×"),"×",IF(SUMIFS(データ_フィールド施設!R$5:R$1048576,データ_フィールド施設!$J$5:$J$1048576,$H107)&gt;=100,"×",IF(OR(AQ$8&lt;9/24,AQ$8&gt;=17/24),"△","〇")))</f>
        <v>△</v>
      </c>
      <c r="AR107" s="10" t="str">
        <f ca="1">IF(OR(AR$9="×",AR$10="×"),"×",IF(SUMIFS(データ_フィールド施設!S$5:S$1048576,データ_フィールド施設!$J$5:$J$1048576,$H107)&gt;=100,"×",IF(OR(AR$8&lt;9/24,AR$8&gt;=17/24),"△","〇")))</f>
        <v>△</v>
      </c>
      <c r="AS107" s="10" t="str">
        <f ca="1">IF(OR(AS$9="×",AS$10="×"),"×",IF(SUMIFS(データ_フィールド施設!T$5:T$1048576,データ_フィールド施設!$J$5:$J$1048576,$H107)&gt;=100,"×",IF(OR(AS$8&lt;9/24,AS$8&gt;=17/24),"△","〇")))</f>
        <v>×</v>
      </c>
      <c r="AT107" s="10" t="str">
        <f ca="1">IF(OR(AT$9="×",AT$10="×"),"×",IF(SUMIFS(データ_フィールド施設!U$5:U$1048576,データ_フィールド施設!$J$5:$J$1048576,$H107)&gt;=100,"×",IF(OR(AT$8&lt;9/24,AT$8&gt;=17/24),"△","〇")))</f>
        <v>×</v>
      </c>
      <c r="AU107" s="10" t="str">
        <f ca="1">IF(OR(AU$9="×",AU$10="×"),"×",IF(SUMIFS(データ_フィールド施設!V$5:V$1048576,データ_フィールド施設!$J$5:$J$1048576,$H107)&gt;=100,"×",IF(OR(AU$8&lt;9/24,AU$8&gt;=17/24),"△","〇")))</f>
        <v>×</v>
      </c>
      <c r="AV107" s="10" t="str">
        <f ca="1">IF(OR(AV$9="×",AV$10="×"),"×",IF(SUMIFS(データ_フィールド施設!W$5:W$1048576,データ_フィールド施設!$J$5:$J$1048576,$H107)&gt;=100,"×",IF(OR(AV$8&lt;9/24,AV$8&gt;=17/24),"△","〇")))</f>
        <v>×</v>
      </c>
      <c r="AW107" s="10" t="str">
        <f ca="1">IF(OR(AW$9="×",AW$10="×"),"×",IF(SUMIFS(データ_フィールド施設!X$5:X$1048576,データ_フィールド施設!$J$5:$J$1048576,$H107)&gt;=100,"×",IF(OR(AW$8&lt;9/24,AW$8&gt;=17/24),"△","〇")))</f>
        <v>×</v>
      </c>
      <c r="AX107" s="10" t="str">
        <f ca="1">IF(OR(AX$9="×",AX$10="×"),"×",IF(SUMIFS(データ_フィールド施設!Y$5:Y$1048576,データ_フィールド施設!$J$5:$J$1048576,$H107)&gt;=100,"×",IF(OR(AX$8&lt;9/24,AX$8&gt;=17/24),"△","〇")))</f>
        <v>×</v>
      </c>
      <c r="AY107" s="10" t="str">
        <f ca="1">IF(OR(AY$9="×",AY$10="×"),"×",IF(SUMIFS(データ_フィールド施設!Z$5:Z$1048576,データ_フィールド施設!$J$5:$J$1048576,$H107)&gt;=100,"×",IF(OR(AY$8&lt;9/24,AY$8&gt;=17/24),"△","〇")))</f>
        <v>×</v>
      </c>
      <c r="AZ107" s="10" t="str">
        <f ca="1">IF(OR(AZ$9="×",AZ$10="×"),"×",IF(SUMIFS(データ_フィールド施設!AA$5:AA$1048576,データ_フィールド施設!$J$5:$J$1048576,$H107)&gt;=100,"×",IF(OR(AZ$8&lt;9/24,AZ$8&gt;=17/24),"△","〇")))</f>
        <v>×</v>
      </c>
      <c r="BA107" s="10" t="str">
        <f ca="1">IF(OR(BA$9="×",BA$10="×"),"×",IF(SUMIFS(データ_フィールド施設!AB$5:AB$1048576,データ_フィールド施設!$J$5:$J$1048576,$H107)&gt;=100,"×",IF(OR(BA$8&lt;9/24,BA$8&gt;=17/24),"△","〇")))</f>
        <v>×</v>
      </c>
      <c r="BB107" s="10" t="str">
        <f ca="1">IF(OR(BB$9="×",BB$10="×"),"×",IF(SUMIFS(データ_フィールド施設!AC$5:AC$1048576,データ_フィールド施設!$J$5:$J$1048576,$H107)&gt;=100,"×",IF(OR(BB$8&lt;9/24,BB$8&gt;=17/24),"△","〇")))</f>
        <v>×</v>
      </c>
      <c r="BC107" s="10" t="str">
        <f ca="1">IF(OR(BC$9="×",BC$10="×"),"×",IF(SUMIFS(データ_フィールド施設!AD$5:AD$1048576,データ_フィールド施設!$J$5:$J$1048576,$H107)&gt;=100,"×",IF(OR(BC$8&lt;9/24,BC$8&gt;=17/24),"△","〇")))</f>
        <v>×</v>
      </c>
      <c r="BD107" s="10" t="str">
        <f ca="1">IF(OR(BD$9="×",BD$10="×"),"×",IF(SUMIFS(データ_フィールド施設!AE$5:AE$1048576,データ_フィールド施設!$J$5:$J$1048576,$H107)&gt;=100,"×",IF(OR(BD$8&lt;9/24,BD$8&gt;=17/24),"△","〇")))</f>
        <v>×</v>
      </c>
      <c r="BE107" s="10" t="str">
        <f ca="1">IF(OR(BE$9="×",BE$10="×"),"×",IF(SUMIFS(データ_フィールド施設!AF$5:AF$1048576,データ_フィールド施設!$J$5:$J$1048576,$H107)&gt;=100,"×",IF(OR(BE$8&lt;9/24,BE$8&gt;=17/24),"△","〇")))</f>
        <v>×</v>
      </c>
      <c r="BF107" s="10" t="str">
        <f ca="1">IF(OR(BF$9="×",BF$10="×"),"×",IF(SUMIFS(データ_フィールド施設!AG$5:AG$1048576,データ_フィールド施設!$J$5:$J$1048576,$H107)&gt;=100,"×",IF(OR(BF$8&lt;9/24,BF$8&gt;=17/24),"△","〇")))</f>
        <v>×</v>
      </c>
      <c r="BG107" s="10" t="str">
        <f ca="1">IF(OR(BG$9="×",BG$10="×"),"×",IF(SUMIFS(データ_フィールド施設!AH$5:AH$1048576,データ_フィールド施設!$J$5:$J$1048576,$H107)&gt;=100,"×",IF(OR(BG$8&lt;9/24,BG$8&gt;=17/24),"△","〇")))</f>
        <v>△</v>
      </c>
      <c r="BH107" s="10" t="str">
        <f ca="1">IF(OR(BH$9="×",BH$10="×"),"×",IF(SUMIFS(データ_フィールド施設!AI$5:AI$1048576,データ_フィールド施設!$J$5:$J$1048576,$H107)&gt;=100,"×",IF(OR(BH$8&lt;9/24,BH$8&gt;=17/24),"△","〇")))</f>
        <v>△</v>
      </c>
      <c r="BI107" s="10" t="str">
        <f ca="1">IF(OR(BI$9="×",BI$10="×"),"×",IF(SUMIFS(データ_フィールド施設!AJ$5:AJ$1048576,データ_フィールド施設!$J$5:$J$1048576,$H107)&gt;=100,"×",IF(OR(BI$8&lt;9/24,BI$8&gt;=17/24),"△","〇")))</f>
        <v>△</v>
      </c>
      <c r="BJ107" s="10" t="str">
        <f ca="1">IF(OR(BJ$9="×",BJ$10="×"),"×",IF(SUMIFS(OFFSET(データ_フィールド施設!$M$5:$M$1048576,0,ROUND(N$8*24,1)),データ_フィールド施設!$J$5:$J$1048576,$I107)&gt;=100,"×",IF(OR(BJ$8&lt;9/24,BJ$8&gt;=17/24),"△","〇")))</f>
        <v>△</v>
      </c>
      <c r="BK107" s="10" t="str">
        <f ca="1">IF(OR(BK$9="×",BK$10="×"),"×",IF(SUMIFS(データ_フィールド施設!M$5:M$1048576,データ_フィールド施設!$J$5:$J$1048576,$I107)&gt;=100,"×",IF(OR(BK$8&lt;9/24,BK$8&gt;=17/24),"△","〇")))</f>
        <v>△</v>
      </c>
      <c r="BL107" s="10" t="str">
        <f ca="1">IF(OR(BL$9="×",BL$10="×"),"×",IF(SUMIFS(データ_フィールド施設!O$5:O$1048576,データ_フィールド施設!$J$5:$J$1048576,$I107)&gt;=100,"×",IF(OR(BL$8&lt;9/24,BL$8&gt;=17/24),"△","〇")))</f>
        <v>△</v>
      </c>
      <c r="BM107" s="10" t="str">
        <f ca="1">IF(OR(BM$9="×",BM$10="×"),"×",IF(SUMIFS(データ_フィールド施設!P$5:P$1048576,データ_フィールド施設!$J$5:$J$1048576,$I107)&gt;=100,"×",IF(OR(BM$8&lt;9/24,BM$8&gt;=17/24),"△","〇")))</f>
        <v>△</v>
      </c>
      <c r="BN107" s="10" t="str">
        <f ca="1">IF(OR(BN$9="×",BN$10="×"),"×",IF(SUMIFS(データ_フィールド施設!Q$5:Q$1048576,データ_フィールド施設!$J$5:$J$1048576,$I107)&gt;=100,"×",IF(OR(BN$8&lt;9/24,BN$8&gt;=17/24),"△","〇")))</f>
        <v>△</v>
      </c>
      <c r="BO107" s="10" t="str">
        <f ca="1">IF(OR(BO$9="×",BO$10="×"),"×",IF(SUMIFS(データ_フィールド施設!R$5:R$1048576,データ_フィールド施設!$J$5:$J$1048576,$I107)&gt;=100,"×",IF(OR(BO$8&lt;9/24,BO$8&gt;=17/24),"△","〇")))</f>
        <v>△</v>
      </c>
      <c r="BP107" s="10" t="str">
        <f ca="1">IF(OR(BP$9="×",BP$10="×"),"×",IF(SUMIFS(データ_フィールド施設!S$5:S$1048576,データ_フィールド施設!$J$5:$J$1048576,$I107)&gt;=100,"×",IF(OR(BP$8&lt;9/24,BP$8&gt;=17/24),"△","〇")))</f>
        <v>△</v>
      </c>
      <c r="BQ107" s="10" t="str">
        <f ca="1">IF(OR(BQ$9="×",BQ$10="×"),"×",IF(SUMIFS(データ_フィールド施設!T$5:T$1048576,データ_フィールド施設!$J$5:$J$1048576,$I107)&gt;=100,"×",IF(OR(BQ$8&lt;9/24,BQ$8&gt;=17/24),"△","〇")))</f>
        <v>×</v>
      </c>
      <c r="BR107" s="10" t="str">
        <f ca="1">IF(OR(BR$9="×",BR$10="×"),"×",IF(SUMIFS(データ_フィールド施設!U$5:U$1048576,データ_フィールド施設!$J$5:$J$1048576,$I107)&gt;=100,"×",IF(OR(BR$8&lt;9/24,BR$8&gt;=17/24),"△","〇")))</f>
        <v>×</v>
      </c>
      <c r="BS107" s="10" t="str">
        <f ca="1">IF(OR(BS$9="×",BS$10="×"),"×",IF(SUMIFS(データ_フィールド施設!V$5:V$1048576,データ_フィールド施設!$J$5:$J$1048576,$I107)&gt;=100,"×",IF(OR(BS$8&lt;9/24,BS$8&gt;=17/24),"△","〇")))</f>
        <v>×</v>
      </c>
      <c r="BT107" s="10" t="str">
        <f ca="1">IF(OR(BT$9="×",BT$10="×"),"×",IF(SUMIFS(データ_フィールド施設!W$5:W$1048576,データ_フィールド施設!$J$5:$J$1048576,$I107)&gt;=100,"×",IF(OR(BT$8&lt;9/24,BT$8&gt;=17/24),"△","〇")))</f>
        <v>×</v>
      </c>
      <c r="BU107" s="10" t="str">
        <f ca="1">IF(OR(BU$9="×",BU$10="×"),"×",IF(SUMIFS(データ_フィールド施設!X$5:X$1048576,データ_フィールド施設!$J$5:$J$1048576,$I107)&gt;=100,"×",IF(OR(BU$8&lt;9/24,BU$8&gt;=17/24),"△","〇")))</f>
        <v>×</v>
      </c>
      <c r="BV107" s="10" t="str">
        <f ca="1">IF(OR(BV$9="×",BV$10="×"),"×",IF(SUMIFS(データ_フィールド施設!Y$5:Y$1048576,データ_フィールド施設!$J$5:$J$1048576,$I107)&gt;=100,"×",IF(OR(BV$8&lt;9/24,BV$8&gt;=17/24),"△","〇")))</f>
        <v>×</v>
      </c>
      <c r="BW107" s="10" t="str">
        <f ca="1">IF(OR(BW$9="×",BW$10="×"),"×",IF(SUMIFS(データ_フィールド施設!Z$5:Z$1048576,データ_フィールド施設!$J$5:$J$1048576,$I107)&gt;=100,"×",IF(OR(BW$8&lt;9/24,BW$8&gt;=17/24),"△","〇")))</f>
        <v>×</v>
      </c>
      <c r="BX107" s="10" t="str">
        <f ca="1">IF(OR(BX$9="×",BX$10="×"),"×",IF(SUMIFS(データ_フィールド施設!AA$5:AA$1048576,データ_フィールド施設!$J$5:$J$1048576,$I107)&gt;=100,"×",IF(OR(BX$8&lt;9/24,BX$8&gt;=17/24),"△","〇")))</f>
        <v>×</v>
      </c>
      <c r="BY107" s="10" t="str">
        <f ca="1">IF(OR(BY$9="×",BY$10="×"),"×",IF(SUMIFS(データ_フィールド施設!AB$5:AB$1048576,データ_フィールド施設!$J$5:$J$1048576,$I107)&gt;=100,"×",IF(OR(BY$8&lt;9/24,BY$8&gt;=17/24),"△","〇")))</f>
        <v>×</v>
      </c>
      <c r="BZ107" s="10" t="str">
        <f ca="1">IF(OR(BZ$9="×",BZ$10="×"),"×",IF(SUMIFS(データ_フィールド施設!AC$5:AC$1048576,データ_フィールド施設!$J$5:$J$1048576,$I107)&gt;=100,"×",IF(OR(BZ$8&lt;9/24,BZ$8&gt;=17/24),"△","〇")))</f>
        <v>×</v>
      </c>
      <c r="CA107" s="10" t="str">
        <f ca="1">IF(OR(CA$9="×",CA$10="×"),"×",IF(SUMIFS(データ_フィールド施設!AD$5:AD$1048576,データ_フィールド施設!$J$5:$J$1048576,$I107)&gt;=100,"×",IF(OR(CA$8&lt;9/24,CA$8&gt;=17/24),"△","〇")))</f>
        <v>×</v>
      </c>
      <c r="CB107" s="10" t="str">
        <f ca="1">IF(OR(CB$9="×",CB$10="×"),"×",IF(SUMIFS(データ_フィールド施設!AE$5:AE$1048576,データ_フィールド施設!$J$5:$J$1048576,$I107)&gt;=100,"×",IF(OR(CB$8&lt;9/24,CB$8&gt;=17/24),"△","〇")))</f>
        <v>×</v>
      </c>
      <c r="CC107" s="10" t="str">
        <f ca="1">IF(OR(CC$9="×",CC$10="×"),"×",IF(SUMIFS(データ_フィールド施設!AF$5:AF$1048576,データ_フィールド施設!$J$5:$J$1048576,$I107)&gt;=100,"×",IF(OR(CC$8&lt;9/24,CC$8&gt;=17/24),"△","〇")))</f>
        <v>×</v>
      </c>
      <c r="CD107" s="10" t="str">
        <f ca="1">IF(OR(CD$9="×",CD$10="×"),"×",IF(SUMIFS(データ_フィールド施設!AG$5:AG$1048576,データ_フィールド施設!$J$5:$J$1048576,$I107)&gt;=100,"×",IF(OR(CD$8&lt;9/24,CD$8&gt;=17/24),"△","〇")))</f>
        <v>×</v>
      </c>
      <c r="CE107" s="10" t="str">
        <f ca="1">IF(OR(CE$9="×",CE$10="×"),"×",IF(SUMIFS(データ_フィールド施設!AH$5:AH$1048576,データ_フィールド施設!$J$5:$J$1048576,$I107)&gt;=100,"×",IF(OR(CE$8&lt;9/24,CE$8&gt;=17/24),"△","〇")))</f>
        <v>△</v>
      </c>
      <c r="CF107" s="10" t="str">
        <f ca="1">IF(OR(CF$9="×",CF$10="×"),"×",IF(SUMIFS(データ_フィールド施設!AI$5:AI$1048576,データ_フィールド施設!$J$5:$J$1048576,$I107)&gt;=100,"×",IF(OR(CF$8&lt;9/24,CF$8&gt;=17/24),"△","〇")))</f>
        <v>△</v>
      </c>
      <c r="CG107" s="10" t="str">
        <f ca="1">IF(OR(CG$9="×",CG$10="×"),"×",IF(SUMIFS(データ_フィールド施設!AJ$5:AJ$1048576,データ_フィールド施設!$J$5:$J$1048576,$I107)&gt;=100,"×",IF(OR(CG$8&lt;9/24,CG$8&gt;=17/24),"△","〇")))</f>
        <v>△</v>
      </c>
      <c r="CH107" s="10" t="str">
        <f ca="1">IF(OR(CH$9="×",CH$10="×"),"×",IF(SUMIFS(OFFSET(データ_フィールド施設!$M$5:$M$1048576,0,ROUND(N$8*24,1)),データ_フィールド施設!$J$5:$J$1048576,$J107)&gt;=100,"×",IF(OR(CH$8&lt;9/24,CH$8&gt;=17/24),"△","〇")))</f>
        <v>△</v>
      </c>
      <c r="CI107" s="10" t="str">
        <f ca="1">IF(OR(CI$9="×",CI$10="×"),"×",IF(SUMIFS(データ_フィールド施設!M$5:M$1048576,データ_フィールド施設!$J$5:$J$1048576,$J107)&gt;=100,"×",IF(OR(CI$8&lt;9/24,CI$8&gt;=17/24),"△","〇")))</f>
        <v>△</v>
      </c>
      <c r="CJ107" s="10" t="str">
        <f ca="1">IF(OR(CJ$9="×",CJ$10="×"),"×",IF(SUMIFS(データ_フィールド施設!O$5:O$1048576,データ_フィールド施設!$J$5:$J$1048576,$J107)&gt;=100,"×",IF(OR(CJ$8&lt;9/24,CJ$8&gt;=17/24),"△","〇")))</f>
        <v>△</v>
      </c>
      <c r="CK107" s="10" t="str">
        <f ca="1">IF(OR(CK$9="×",CK$10="×"),"×",IF(SUMIFS(データ_フィールド施設!P$5:P$1048576,データ_フィールド施設!$J$5:$J$1048576,$J107)&gt;=100,"×",IF(OR(CK$8&lt;9/24,CK$8&gt;=17/24),"△","〇")))</f>
        <v>△</v>
      </c>
      <c r="CL107" s="10" t="str">
        <f ca="1">IF(OR(CL$9="×",CL$10="×"),"×",IF(SUMIFS(データ_フィールド施設!Q$5:Q$1048576,データ_フィールド施設!$J$5:$J$1048576,$J107)&gt;=100,"×",IF(OR(CL$8&lt;9/24,CL$8&gt;=17/24),"△","〇")))</f>
        <v>△</v>
      </c>
      <c r="CM107" s="10" t="str">
        <f ca="1">IF(OR(CM$9="×",CM$10="×"),"×",IF(SUMIFS(データ_フィールド施設!R$5:R$1048576,データ_フィールド施設!$J$5:$J$1048576,$J107)&gt;=100,"×",IF(OR(CM$8&lt;9/24,CM$8&gt;=17/24),"△","〇")))</f>
        <v>△</v>
      </c>
      <c r="CN107" s="10" t="str">
        <f ca="1">IF(OR(CN$9="×",CN$10="×"),"×",IF(SUMIFS(データ_フィールド施設!S$5:S$1048576,データ_フィールド施設!$J$5:$J$1048576,$J107)&gt;=100,"×",IF(OR(CN$8&lt;9/24,CN$8&gt;=17/24),"△","〇")))</f>
        <v>△</v>
      </c>
      <c r="CO107" s="10" t="str">
        <f ca="1">IF(OR(CO$9="×",CO$10="×"),"×",IF(SUMIFS(データ_フィールド施設!T$5:T$1048576,データ_フィールド施設!$J$5:$J$1048576,$J107)&gt;=100,"×",IF(OR(CO$8&lt;9/24,CO$8&gt;=17/24),"△","〇")))</f>
        <v>×</v>
      </c>
      <c r="CP107" s="10" t="str">
        <f ca="1">IF(OR(CP$9="×",CP$10="×"),"×",IF(SUMIFS(データ_フィールド施設!U$5:U$1048576,データ_フィールド施設!$J$5:$J$1048576,$J107)&gt;=100,"×",IF(OR(CP$8&lt;9/24,CP$8&gt;=17/24),"△","〇")))</f>
        <v>×</v>
      </c>
      <c r="CQ107" s="10" t="str">
        <f ca="1">IF(OR(CQ$9="×",CQ$10="×"),"×",IF(SUMIFS(データ_フィールド施設!V$5:V$1048576,データ_フィールド施設!$J$5:$J$1048576,$J107)&gt;=100,"×",IF(OR(CQ$8&lt;9/24,CQ$8&gt;=17/24),"△","〇")))</f>
        <v>×</v>
      </c>
      <c r="CR107" s="10" t="str">
        <f ca="1">IF(OR(CR$9="×",CR$10="×"),"×",IF(SUMIFS(データ_フィールド施設!W$5:W$1048576,データ_フィールド施設!$J$5:$J$1048576,$J107)&gt;=100,"×",IF(OR(CR$8&lt;9/24,CR$8&gt;=17/24),"△","〇")))</f>
        <v>×</v>
      </c>
      <c r="CS107" s="10" t="str">
        <f ca="1">IF(OR(CS$9="×",CS$10="×"),"×",IF(SUMIFS(データ_フィールド施設!X$5:X$1048576,データ_フィールド施設!$J$5:$J$1048576,$J107)&gt;=100,"×",IF(OR(CS$8&lt;9/24,CS$8&gt;=17/24),"△","〇")))</f>
        <v>×</v>
      </c>
      <c r="CT107" s="10" t="str">
        <f ca="1">IF(OR(CT$9="×",CT$10="×"),"×",IF(SUMIFS(データ_フィールド施設!Y$5:Y$1048576,データ_フィールド施設!$J$5:$J$1048576,$J107)&gt;=100,"×",IF(OR(CT$8&lt;9/24,CT$8&gt;=17/24),"△","〇")))</f>
        <v>×</v>
      </c>
      <c r="CU107" s="10" t="str">
        <f ca="1">IF(OR(CU$9="×",CU$10="×"),"×",IF(SUMIFS(データ_フィールド施設!Z$5:Z$1048576,データ_フィールド施設!$J$5:$J$1048576,$J107)&gt;=100,"×",IF(OR(CU$8&lt;9/24,CU$8&gt;=17/24),"△","〇")))</f>
        <v>×</v>
      </c>
      <c r="CV107" s="10" t="str">
        <f ca="1">IF(OR(CV$9="×",CV$10="×"),"×",IF(SUMIFS(データ_フィールド施設!AA$5:AA$1048576,データ_フィールド施設!$J$5:$J$1048576,$J107)&gt;=100,"×",IF(OR(CV$8&lt;9/24,CV$8&gt;=17/24),"△","〇")))</f>
        <v>×</v>
      </c>
      <c r="CW107" s="10" t="str">
        <f ca="1">IF(OR(CW$9="×",CW$10="×"),"×",IF(SUMIFS(データ_フィールド施設!AB$5:AB$1048576,データ_フィールド施設!$J$5:$J$1048576,$J107)&gt;=100,"×",IF(OR(CW$8&lt;9/24,CW$8&gt;=17/24),"△","〇")))</f>
        <v>×</v>
      </c>
      <c r="CX107" s="10" t="str">
        <f ca="1">IF(OR(CX$9="×",CX$10="×"),"×",IF(SUMIFS(データ_フィールド施設!AC$5:AC$1048576,データ_フィールド施設!$J$5:$J$1048576,$J107)&gt;=100,"×",IF(OR(CX$8&lt;9/24,CX$8&gt;=17/24),"△","〇")))</f>
        <v>×</v>
      </c>
      <c r="CY107" s="10" t="str">
        <f ca="1">IF(OR(CY$9="×",CY$10="×"),"×",IF(SUMIFS(データ_フィールド施設!AD$5:AD$1048576,データ_フィールド施設!$J$5:$J$1048576,$J107)&gt;=100,"×",IF(OR(CY$8&lt;9/24,CY$8&gt;=17/24),"△","〇")))</f>
        <v>×</v>
      </c>
      <c r="CZ107" s="10" t="str">
        <f ca="1">IF(OR(CZ$9="×",CZ$10="×"),"×",IF(SUMIFS(データ_フィールド施設!AE$5:AE$1048576,データ_フィールド施設!$J$5:$J$1048576,$J107)&gt;=100,"×",IF(OR(CZ$8&lt;9/24,CZ$8&gt;=17/24),"△","〇")))</f>
        <v>×</v>
      </c>
      <c r="DA107" s="10" t="str">
        <f ca="1">IF(OR(DA$9="×",DA$10="×"),"×",IF(SUMIFS(データ_フィールド施設!AF$5:AF$1048576,データ_フィールド施設!$J$5:$J$1048576,$J107)&gt;=100,"×",IF(OR(DA$8&lt;9/24,DA$8&gt;=17/24),"△","〇")))</f>
        <v>×</v>
      </c>
      <c r="DB107" s="10" t="str">
        <f ca="1">IF(OR(DB$9="×",DB$10="×"),"×",IF(SUMIFS(データ_フィールド施設!AG$5:AG$1048576,データ_フィールド施設!$J$5:$J$1048576,$J107)&gt;=100,"×",IF(OR(DB$8&lt;9/24,DB$8&gt;=17/24),"△","〇")))</f>
        <v>×</v>
      </c>
      <c r="DC107" s="10" t="str">
        <f ca="1">IF(OR(DC$9="×",DC$10="×"),"×",IF(SUMIFS(データ_フィールド施設!AH$5:AH$1048576,データ_フィールド施設!$J$5:$J$1048576,$J107)&gt;=100,"×",IF(OR(DC$8&lt;9/24,DC$8&gt;=17/24),"△","〇")))</f>
        <v>△</v>
      </c>
      <c r="DD107" s="10" t="str">
        <f ca="1">IF(OR(DD$9="×",DD$10="×"),"×",IF(SUMIFS(データ_フィールド施設!AI$5:AI$1048576,データ_フィールド施設!$J$5:$J$1048576,$J107)&gt;=100,"×",IF(OR(DD$8&lt;9/24,DD$8&gt;=17/24),"△","〇")))</f>
        <v>△</v>
      </c>
      <c r="DE107" s="10" t="str">
        <f ca="1">IF(OR(DE$9="×",DE$10="×"),"×",IF(SUMIFS(データ_フィールド施設!AJ$5:AJ$1048576,データ_フィールド施設!$J$5:$J$1048576,$J107)&gt;=100,"×",IF(OR(DE$8&lt;9/24,DE$8&gt;=17/24),"△","〇")))</f>
        <v>△</v>
      </c>
      <c r="DF107" s="10" t="str">
        <f ca="1">IF(OR(DF$9="×",DF$10="×"),"×",IF(SUMIFS(OFFSET(データ_フィールド施設!$M$5:$M$1048576,0,ROUND(N$8*24,1)),データ_フィールド施設!$J$5:$J$1048576,$K107)&gt;=100,"×",IF(OR(DF$8&lt;9/24,DF$8&gt;=17/24),"△","〇")))</f>
        <v>△</v>
      </c>
      <c r="DG107" s="10" t="str">
        <f ca="1">IF(OR(DG$9="×",DG$10="×"),"×",IF(SUMIFS(データ_フィールド施設!M$5:M$1048576,データ_フィールド施設!$J$5:$J$1048576,$K107)&gt;=100,"×",IF(OR(DG$8&lt;9/24,DG$8&gt;=17/24),"△","〇")))</f>
        <v>△</v>
      </c>
      <c r="DH107" s="10" t="str">
        <f ca="1">IF(OR(DH$9="×",DH$10="×"),"×",IF(SUMIFS(データ_フィールド施設!O$5:O$1048576,データ_フィールド施設!$J$5:$J$1048576,$K107)&gt;=100,"×",IF(OR(DH$8&lt;9/24,DH$8&gt;=17/24),"△","〇")))</f>
        <v>△</v>
      </c>
      <c r="DI107" s="10" t="str">
        <f ca="1">IF(OR(DI$9="×",DI$10="×"),"×",IF(SUMIFS(データ_フィールド施設!P$5:P$1048576,データ_フィールド施設!$J$5:$J$1048576,$K107)&gt;=100,"×",IF(OR(DI$8&lt;9/24,DI$8&gt;=17/24),"△","〇")))</f>
        <v>△</v>
      </c>
      <c r="DJ107" s="10" t="str">
        <f ca="1">IF(OR(DJ$9="×",DJ$10="×"),"×",IF(SUMIFS(データ_フィールド施設!Q$5:Q$1048576,データ_フィールド施設!$J$5:$J$1048576,$K107)&gt;=100,"×",IF(OR(DJ$8&lt;9/24,DJ$8&gt;=17/24),"△","〇")))</f>
        <v>△</v>
      </c>
      <c r="DK107" s="10" t="str">
        <f ca="1">IF(OR(DK$9="×",DK$10="×"),"×",IF(SUMIFS(データ_フィールド施設!R$5:R$1048576,データ_フィールド施設!$J$5:$J$1048576,$K107)&gt;=100,"×",IF(OR(DK$8&lt;9/24,DK$8&gt;=17/24),"△","〇")))</f>
        <v>△</v>
      </c>
      <c r="DL107" s="10" t="str">
        <f ca="1">IF(OR(DL$9="×",DL$10="×"),"×",IF(SUMIFS(データ_フィールド施設!S$5:S$1048576,データ_フィールド施設!$J$5:$J$1048576,$K107)&gt;=100,"×",IF(OR(DL$8&lt;9/24,DL$8&gt;=17/24),"△","〇")))</f>
        <v>△</v>
      </c>
      <c r="DM107" s="10" t="str">
        <f ca="1">IF(OR(DM$9="×",DM$10="×"),"×",IF(SUMIFS(データ_フィールド施設!T$5:T$1048576,データ_フィールド施設!$J$5:$J$1048576,$K107)&gt;=100,"×",IF(OR(DM$8&lt;9/24,DM$8&gt;=17/24),"△","〇")))</f>
        <v>×</v>
      </c>
      <c r="DN107" s="10" t="str">
        <f ca="1">IF(OR(DN$9="×",DN$10="×"),"×",IF(SUMIFS(データ_フィールド施設!U$5:U$1048576,データ_フィールド施設!$J$5:$J$1048576,$K107)&gt;=100,"×",IF(OR(DN$8&lt;9/24,DN$8&gt;=17/24),"△","〇")))</f>
        <v>×</v>
      </c>
      <c r="DO107" s="10" t="str">
        <f ca="1">IF(OR(DO$9="×",DO$10="×"),"×",IF(SUMIFS(データ_フィールド施設!V$5:V$1048576,データ_フィールド施設!$J$5:$J$1048576,$K107)&gt;=100,"×",IF(OR(DO$8&lt;9/24,DO$8&gt;=17/24),"△","〇")))</f>
        <v>×</v>
      </c>
      <c r="DP107" s="10" t="str">
        <f ca="1">IF(OR(DP$9="×",DP$10="×"),"×",IF(SUMIFS(データ_フィールド施設!W$5:W$1048576,データ_フィールド施設!$J$5:$J$1048576,$K107)&gt;=100,"×",IF(OR(DP$8&lt;9/24,DP$8&gt;=17/24),"△","〇")))</f>
        <v>×</v>
      </c>
      <c r="DQ107" s="10" t="str">
        <f ca="1">IF(OR(DQ$9="×",DQ$10="×"),"×",IF(SUMIFS(データ_フィールド施設!X$5:X$1048576,データ_フィールド施設!$J$5:$J$1048576,$K107)&gt;=100,"×",IF(OR(DQ$8&lt;9/24,DQ$8&gt;=17/24),"△","〇")))</f>
        <v>×</v>
      </c>
      <c r="DR107" s="10" t="str">
        <f ca="1">IF(OR(DR$9="×",DR$10="×"),"×",IF(SUMIFS(データ_フィールド施設!Y$5:Y$1048576,データ_フィールド施設!$J$5:$J$1048576,$K107)&gt;=100,"×",IF(OR(DR$8&lt;9/24,DR$8&gt;=17/24),"△","〇")))</f>
        <v>×</v>
      </c>
      <c r="DS107" s="10" t="str">
        <f ca="1">IF(OR(DS$9="×",DS$10="×"),"×",IF(SUMIFS(データ_フィールド施設!Z$5:Z$1048576,データ_フィールド施設!$J$5:$J$1048576,$K107)&gt;=100,"×",IF(OR(DS$8&lt;9/24,DS$8&gt;=17/24),"△","〇")))</f>
        <v>×</v>
      </c>
      <c r="DT107" s="10" t="str">
        <f ca="1">IF(OR(DT$9="×",DT$10="×"),"×",IF(SUMIFS(データ_フィールド施設!AA$5:AA$1048576,データ_フィールド施設!$J$5:$J$1048576,$K107)&gt;=100,"×",IF(OR(DT$8&lt;9/24,DT$8&gt;=17/24),"△","〇")))</f>
        <v>×</v>
      </c>
      <c r="DU107" s="10" t="str">
        <f ca="1">IF(OR(DU$9="×",DU$10="×"),"×",IF(SUMIFS(データ_フィールド施設!AB$5:AB$1048576,データ_フィールド施設!$J$5:$J$1048576,$K107)&gt;=100,"×",IF(OR(DU$8&lt;9/24,DU$8&gt;=17/24),"△","〇")))</f>
        <v>×</v>
      </c>
      <c r="DV107" s="10" t="str">
        <f ca="1">IF(OR(DV$9="×",DV$10="×"),"×",IF(SUMIFS(データ_フィールド施設!AC$5:AC$1048576,データ_フィールド施設!$J$5:$J$1048576,$K107)&gt;=100,"×",IF(OR(DV$8&lt;9/24,DV$8&gt;=17/24),"△","〇")))</f>
        <v>×</v>
      </c>
      <c r="DW107" s="10" t="str">
        <f ca="1">IF(OR(DW$9="×",DW$10="×"),"×",IF(SUMIFS(データ_フィールド施設!AD$5:AD$1048576,データ_フィールド施設!$J$5:$J$1048576,$K107)&gt;=100,"×",IF(OR(DW$8&lt;9/24,DW$8&gt;=17/24),"△","〇")))</f>
        <v>×</v>
      </c>
      <c r="DX107" s="10" t="str">
        <f ca="1">IF(OR(DX$9="×",DX$10="×"),"×",IF(SUMIFS(データ_フィールド施設!AE$5:AE$1048576,データ_フィールド施設!$J$5:$J$1048576,$K107)&gt;=100,"×",IF(OR(DX$8&lt;9/24,DX$8&gt;=17/24),"△","〇")))</f>
        <v>×</v>
      </c>
      <c r="DY107" s="10" t="str">
        <f ca="1">IF(OR(DY$9="×",DY$10="×"),"×",IF(SUMIFS(データ_フィールド施設!AF$5:AF$1048576,データ_フィールド施設!$J$5:$J$1048576,$K107)&gt;=100,"×",IF(OR(DY$8&lt;9/24,DY$8&gt;=17/24),"△","〇")))</f>
        <v>×</v>
      </c>
      <c r="DZ107" s="10" t="str">
        <f ca="1">IF(OR(DZ$9="×",DZ$10="×"),"×",IF(SUMIFS(データ_フィールド施設!AG$5:AG$1048576,データ_フィールド施設!$J$5:$J$1048576,$K107)&gt;=100,"×",IF(OR(DZ$8&lt;9/24,DZ$8&gt;=17/24),"△","〇")))</f>
        <v>×</v>
      </c>
      <c r="EA107" s="10" t="str">
        <f ca="1">IF(OR(EA$9="×",EA$10="×"),"×",IF(SUMIFS(データ_フィールド施設!AH$5:AH$1048576,データ_フィールド施設!$J$5:$J$1048576,$K107)&gt;=100,"×",IF(OR(EA$8&lt;9/24,EA$8&gt;=17/24),"△","〇")))</f>
        <v>△</v>
      </c>
      <c r="EB107" s="10" t="str">
        <f ca="1">IF(OR(EB$9="×",EB$10="×"),"×",IF(SUMIFS(データ_フィールド施設!AI$5:AI$1048576,データ_フィールド施設!$J$5:$J$1048576,$K107)&gt;=100,"×",IF(OR(EB$8&lt;9/24,EB$8&gt;=17/24),"△","〇")))</f>
        <v>△</v>
      </c>
      <c r="EC107" s="10" t="str">
        <f ca="1">IF(OR(EC$9="×",EC$10="×"),"×",IF(SUMIFS(データ_フィールド施設!AJ$5:AJ$1048576,データ_フィールド施設!$J$5:$J$1048576,$K107)&gt;=100,"×",IF(OR(EC$8&lt;9/24,EC$8&gt;=17/24),"△","〇")))</f>
        <v>△</v>
      </c>
      <c r="ED107" s="10" t="str">
        <f ca="1">IF(OR(ED$9="×",ED$10="×"),"×",IF(SUMIFS(OFFSET(データ_フィールド施設!$M$5:$M$1048576,0,ROUND(N$8*24,1)),データ_フィールド施設!$J$5:$J$1048576,$L107)&gt;=100,"×",IF(OR(ED$8&lt;9/24,ED$8&gt;=17/24),"△","〇")))</f>
        <v>×</v>
      </c>
      <c r="EE107" s="10" t="str">
        <f ca="1">IF(OR(EE$9="×",EE$10="×"),"×",IF(SUMIFS(データ_フィールド施設!M$5:M$1048576,データ_フィールド施設!$J$5:$J$1048576,$L107)&gt;=100,"×",IF(OR(EE$8&lt;9/24,EE$8&gt;=17/24),"△","〇")))</f>
        <v>×</v>
      </c>
      <c r="EF107" s="10" t="str">
        <f ca="1">IF(OR(EF$9="×",EF$10="×"),"×",IF(SUMIFS(データ_フィールド施設!O$5:O$1048576,データ_フィールド施設!$J$5:$J$1048576,$L107)&gt;=100,"×",IF(OR(EF$8&lt;9/24,EF$8&gt;=17/24),"△","〇")))</f>
        <v>×</v>
      </c>
      <c r="EG107" s="10" t="str">
        <f ca="1">IF(OR(EG$9="×",EG$10="×"),"×",IF(SUMIFS(データ_フィールド施設!P$5:P$1048576,データ_フィールド施設!$J$5:$J$1048576,$L107)&gt;=100,"×",IF(OR(EG$8&lt;9/24,EG$8&gt;=17/24),"△","〇")))</f>
        <v>×</v>
      </c>
      <c r="EH107" s="10" t="str">
        <f ca="1">IF(OR(EH$9="×",EH$10="×"),"×",IF(SUMIFS(データ_フィールド施設!Q$5:Q$1048576,データ_フィールド施設!$J$5:$J$1048576,$L107)&gt;=100,"×",IF(OR(EH$8&lt;9/24,EH$8&gt;=17/24),"△","〇")))</f>
        <v>×</v>
      </c>
      <c r="EI107" s="10" t="str">
        <f ca="1">IF(OR(EI$9="×",EI$10="×"),"×",IF(SUMIFS(データ_フィールド施設!R$5:R$1048576,データ_フィールド施設!$J$5:$J$1048576,$L107)&gt;=100,"×",IF(OR(EI$8&lt;9/24,EI$8&gt;=17/24),"△","〇")))</f>
        <v>×</v>
      </c>
      <c r="EJ107" s="10" t="str">
        <f ca="1">IF(OR(EJ$9="×",EJ$10="×"),"×",IF(SUMIFS(データ_フィールド施設!S$5:S$1048576,データ_フィールド施設!$J$5:$J$1048576,$L107)&gt;=100,"×",IF(OR(EJ$8&lt;9/24,EJ$8&gt;=17/24),"△","〇")))</f>
        <v>×</v>
      </c>
      <c r="EK107" s="10" t="str">
        <f ca="1">IF(OR(EK$9="×",EK$10="×"),"×",IF(SUMIFS(データ_フィールド施設!T$5:T$1048576,データ_フィールド施設!$J$5:$J$1048576,$L107)&gt;=100,"×",IF(OR(EK$8&lt;9/24,EK$8&gt;=17/24),"△","〇")))</f>
        <v>×</v>
      </c>
      <c r="EL107" s="10" t="str">
        <f ca="1">IF(OR(EL$9="×",EL$10="×"),"×",IF(SUMIFS(データ_フィールド施設!U$5:U$1048576,データ_フィールド施設!$J$5:$J$1048576,$L107)&gt;=100,"×",IF(OR(EL$8&lt;9/24,EL$8&gt;=17/24),"△","〇")))</f>
        <v>×</v>
      </c>
      <c r="EM107" s="10" t="str">
        <f ca="1">IF(OR(EM$9="×",EM$10="×"),"×",IF(SUMIFS(データ_フィールド施設!V$5:V$1048576,データ_フィールド施設!$J$5:$J$1048576,$L107)&gt;=100,"×",IF(OR(EM$8&lt;9/24,EM$8&gt;=17/24),"△","〇")))</f>
        <v>×</v>
      </c>
      <c r="EN107" s="10" t="str">
        <f ca="1">IF(OR(EN$9="×",EN$10="×"),"×",IF(SUMIFS(データ_フィールド施設!W$5:W$1048576,データ_フィールド施設!$J$5:$J$1048576,$L107)&gt;=100,"×",IF(OR(EN$8&lt;9/24,EN$8&gt;=17/24),"△","〇")))</f>
        <v>×</v>
      </c>
      <c r="EO107" s="10" t="str">
        <f ca="1">IF(OR(EO$9="×",EO$10="×"),"×",IF(SUMIFS(データ_フィールド施設!X$5:X$1048576,データ_フィールド施設!$J$5:$J$1048576,$L107)&gt;=100,"×",IF(OR(EO$8&lt;9/24,EO$8&gt;=17/24),"△","〇")))</f>
        <v>×</v>
      </c>
      <c r="EP107" s="10" t="str">
        <f ca="1">IF(OR(EP$9="×",EP$10="×"),"×",IF(SUMIFS(データ_フィールド施設!Y$5:Y$1048576,データ_フィールド施設!$J$5:$J$1048576,$L107)&gt;=100,"×",IF(OR(EP$8&lt;9/24,EP$8&gt;=17/24),"△","〇")))</f>
        <v>×</v>
      </c>
      <c r="EQ107" s="10" t="str">
        <f ca="1">IF(OR(EQ$9="×",EQ$10="×"),"×",IF(SUMIFS(データ_フィールド施設!Z$5:Z$1048576,データ_フィールド施設!$J$5:$J$1048576,$L107)&gt;=100,"×",IF(OR(EQ$8&lt;9/24,EQ$8&gt;=17/24),"△","〇")))</f>
        <v>×</v>
      </c>
      <c r="ER107" s="10" t="str">
        <f ca="1">IF(OR(ER$9="×",ER$10="×"),"×",IF(SUMIFS(データ_フィールド施設!AA$5:AA$1048576,データ_フィールド施設!$J$5:$J$1048576,$L107)&gt;=100,"×",IF(OR(ER$8&lt;9/24,ER$8&gt;=17/24),"△","〇")))</f>
        <v>×</v>
      </c>
      <c r="ES107" s="10" t="str">
        <f ca="1">IF(OR(ES$9="×",ES$10="×"),"×",IF(SUMIFS(データ_フィールド施設!AB$5:AB$1048576,データ_フィールド施設!$J$5:$J$1048576,$L107)&gt;=100,"×",IF(OR(ES$8&lt;9/24,ES$8&gt;=17/24),"△","〇")))</f>
        <v>×</v>
      </c>
      <c r="ET107" s="10" t="str">
        <f ca="1">IF(OR(ET$9="×",ET$10="×"),"×",IF(SUMIFS(データ_フィールド施設!AC$5:AC$1048576,データ_フィールド施設!$J$5:$J$1048576,$L107)&gt;=100,"×",IF(OR(ET$8&lt;9/24,ET$8&gt;=17/24),"△","〇")))</f>
        <v>×</v>
      </c>
      <c r="EU107" s="10" t="str">
        <f ca="1">IF(OR(EU$9="×",EU$10="×"),"×",IF(SUMIFS(データ_フィールド施設!AD$5:AD$1048576,データ_フィールド施設!$J$5:$J$1048576,$L107)&gt;=100,"×",IF(OR(EU$8&lt;9/24,EU$8&gt;=17/24),"△","〇")))</f>
        <v>×</v>
      </c>
      <c r="EV107" s="10" t="str">
        <f ca="1">IF(OR(EV$9="×",EV$10="×"),"×",IF(SUMIFS(データ_フィールド施設!AE$5:AE$1048576,データ_フィールド施設!$J$5:$J$1048576,$L107)&gt;=100,"×",IF(OR(EV$8&lt;9/24,EV$8&gt;=17/24),"△","〇")))</f>
        <v>×</v>
      </c>
      <c r="EW107" s="10" t="str">
        <f ca="1">IF(OR(EW$9="×",EW$10="×"),"×",IF(SUMIFS(データ_フィールド施設!AF$5:AF$1048576,データ_フィールド施設!$J$5:$J$1048576,$L107)&gt;=100,"×",IF(OR(EW$8&lt;9/24,EW$8&gt;=17/24),"△","〇")))</f>
        <v>×</v>
      </c>
      <c r="EX107" s="10" t="str">
        <f ca="1">IF(OR(EX$9="×",EX$10="×"),"×",IF(SUMIFS(データ_フィールド施設!AG$5:AG$1048576,データ_フィールド施設!$J$5:$J$1048576,$L107)&gt;=100,"×",IF(OR(EX$8&lt;9/24,EX$8&gt;=17/24),"△","〇")))</f>
        <v>×</v>
      </c>
      <c r="EY107" s="10" t="str">
        <f ca="1">IF(OR(EY$9="×",EY$10="×"),"×",IF(SUMIFS(データ_フィールド施設!AH$5:AH$1048576,データ_フィールド施設!$J$5:$J$1048576,$L107)&gt;=100,"×",IF(OR(EY$8&lt;9/24,EY$8&gt;=17/24),"△","〇")))</f>
        <v>×</v>
      </c>
      <c r="EZ107" s="10" t="str">
        <f ca="1">IF(OR(EZ$9="×",EZ$10="×"),"×",IF(SUMIFS(データ_フィールド施設!AI$5:AI$1048576,データ_フィールド施設!$J$5:$J$1048576,$L107)&gt;=100,"×",IF(OR(EZ$8&lt;9/24,EZ$8&gt;=17/24),"△","〇")))</f>
        <v>×</v>
      </c>
      <c r="FA107" s="10" t="str">
        <f ca="1">IF(OR(FA$9="×",FA$10="×"),"×",IF(SUMIFS(データ_フィールド施設!AJ$5:AJ$1048576,データ_フィールド施設!$J$5:$J$1048576,$L107)&gt;=100,"×",IF(OR(FA$8&lt;9/24,FA$8&gt;=17/24),"△","〇")))</f>
        <v>×</v>
      </c>
      <c r="FB107" s="10" t="str">
        <f ca="1">IF(FB$9="×","×",IF(SUMIFS(OFFSET(データ_フィールド施設!$M$5:$M$1048576,0,ROUND(N$8*24,1)),データ_フィールド施設!$J$5:$J$1048576,$M107)&gt;=100,"×",IF(OR(FB$8&lt;9/24,FB$8&gt;=17/24),"△","〇")))</f>
        <v>×</v>
      </c>
      <c r="FC107" s="10" t="str">
        <f ca="1">IF(FC$9="×","×",IF(SUMIFS(データ_フィールド施設!M$5:M$1048576,データ_フィールド施設!$J$5:$J$1048576,$M107)&gt;=100,"×",IF(OR(FC$8&lt;9/24,FC$8&gt;=17/24),"△","〇")))</f>
        <v>×</v>
      </c>
      <c r="FD107" s="10" t="str">
        <f ca="1">IF(FD$9="×","×",IF(SUMIFS(データ_フィールド施設!O$5:O$1048576,データ_フィールド施設!$J$5:$J$1048576,$M107)&gt;=100,"×",IF(OR(FD$8&lt;9/24,FD$8&gt;=17/24),"△","〇")))</f>
        <v>×</v>
      </c>
      <c r="FE107" s="10" t="str">
        <f ca="1">IF(FE$9="×","×",IF(SUMIFS(データ_フィールド施設!P$5:P$1048576,データ_フィールド施設!$J$5:$J$1048576,$M107)&gt;=100,"×",IF(OR(FE$8&lt;9/24,FE$8&gt;=17/24),"△","〇")))</f>
        <v>×</v>
      </c>
      <c r="FF107" s="10" t="str">
        <f ca="1">IF(FF$9="×","×",IF(SUMIFS(データ_フィールド施設!Q$5:Q$1048576,データ_フィールド施設!$J$5:$J$1048576,$M107)&gt;=100,"×",IF(OR(FF$8&lt;9/24,FF$8&gt;=17/24),"△","〇")))</f>
        <v>×</v>
      </c>
      <c r="FG107" s="10" t="str">
        <f ca="1">IF(FG$9="×","×",IF(SUMIFS(データ_フィールド施設!R$5:R$1048576,データ_フィールド施設!$J$5:$J$1048576,$M107)&gt;=100,"×",IF(OR(FG$8&lt;9/24,FG$8&gt;=17/24),"△","〇")))</f>
        <v>×</v>
      </c>
      <c r="FH107" s="10" t="str">
        <f ca="1">IF(FH$9="×","×",IF(SUMIFS(データ_フィールド施設!S$5:S$1048576,データ_フィールド施設!$J$5:$J$1048576,$M107)&gt;=100,"×",IF(OR(FH$8&lt;9/24,FH$8&gt;=17/24),"△","〇")))</f>
        <v>×</v>
      </c>
      <c r="FI107" s="10" t="str">
        <f ca="1">IF(FI$9="×","×",IF(SUMIFS(データ_フィールド施設!T$5:T$1048576,データ_フィールド施設!$J$5:$J$1048576,$M107)&gt;=100,"×",IF(OR(FI$8&lt;9/24,FI$8&gt;=17/24),"△","〇")))</f>
        <v>×</v>
      </c>
      <c r="FJ107" s="10" t="str">
        <f ca="1">IF(FJ$9="×","×",IF(SUMIFS(データ_フィールド施設!U$5:U$1048576,データ_フィールド施設!$J$5:$J$1048576,$M107)&gt;=100,"×",IF(OR(FJ$8&lt;9/24,FJ$8&gt;=17/24),"△","〇")))</f>
        <v>×</v>
      </c>
      <c r="FK107" s="10" t="str">
        <f ca="1">IF(FK$9="×","×",IF(SUMIFS(データ_フィールド施設!V$5:V$1048576,データ_フィールド施設!$J$5:$J$1048576,$M107)&gt;=100,"×",IF(OR(FK$8&lt;9/24,FK$8&gt;=17/24),"△","〇")))</f>
        <v>×</v>
      </c>
      <c r="FL107" s="10" t="str">
        <f ca="1">IF(FL$9="×","×",IF(SUMIFS(データ_フィールド施設!W$5:W$1048576,データ_フィールド施設!$J$5:$J$1048576,$M107)&gt;=100,"×",IF(OR(FL$8&lt;9/24,FL$8&gt;=17/24),"△","〇")))</f>
        <v>×</v>
      </c>
      <c r="FM107" s="10" t="str">
        <f ca="1">IF(FM$9="×","×",IF(SUMIFS(データ_フィールド施設!X$5:X$1048576,データ_フィールド施設!$J$5:$J$1048576,$M107)&gt;=100,"×",IF(OR(FM$8&lt;9/24,FM$8&gt;=17/24),"△","〇")))</f>
        <v>×</v>
      </c>
      <c r="FN107" s="10" t="str">
        <f ca="1">IF(FN$9="×","×",IF(SUMIFS(データ_フィールド施設!Y$5:Y$1048576,データ_フィールド施設!$J$5:$J$1048576,$M107)&gt;=100,"×",IF(OR(FN$8&lt;9/24,FN$8&gt;=17/24),"△","〇")))</f>
        <v>×</v>
      </c>
      <c r="FO107" s="10" t="str">
        <f ca="1">IF(FO$9="×","×",IF(SUMIFS(データ_フィールド施設!Z$5:Z$1048576,データ_フィールド施設!$J$5:$J$1048576,$M107)&gt;=100,"×",IF(OR(FO$8&lt;9/24,FO$8&gt;=17/24),"△","〇")))</f>
        <v>×</v>
      </c>
      <c r="FP107" s="10" t="str">
        <f ca="1">IF(FP$9="×","×",IF(SUMIFS(データ_フィールド施設!AA$5:AA$1048576,データ_フィールド施設!$J$5:$J$1048576,$M107)&gt;=100,"×",IF(OR(FP$8&lt;9/24,FP$8&gt;=17/24),"△","〇")))</f>
        <v>×</v>
      </c>
      <c r="FQ107" s="10" t="str">
        <f ca="1">IF(FQ$9="×","×",IF(SUMIFS(データ_フィールド施設!AB$5:AB$1048576,データ_フィールド施設!$J$5:$J$1048576,$M107)&gt;=100,"×",IF(OR(FQ$8&lt;9/24,FQ$8&gt;=17/24),"△","〇")))</f>
        <v>×</v>
      </c>
      <c r="FR107" s="10" t="str">
        <f ca="1">IF(FR$9="×","×",IF(SUMIFS(データ_フィールド施設!AC$5:AC$1048576,データ_フィールド施設!$J$5:$J$1048576,$M107)&gt;=100,"×",IF(OR(FR$8&lt;9/24,FR$8&gt;=17/24),"△","〇")))</f>
        <v>×</v>
      </c>
      <c r="FS107" s="10" t="str">
        <f ca="1">IF(FS$9="×","×",IF(SUMIFS(データ_フィールド施設!AD$5:AD$1048576,データ_フィールド施設!$J$5:$J$1048576,$M107)&gt;=100,"×",IF(OR(FS$8&lt;9/24,FS$8&gt;=17/24),"△","〇")))</f>
        <v>×</v>
      </c>
      <c r="FT107" s="10" t="str">
        <f ca="1">IF(FT$9="×","×",IF(SUMIFS(データ_フィールド施設!AE$5:AE$1048576,データ_フィールド施設!$J$5:$J$1048576,$M107)&gt;=100,"×",IF(OR(FT$8&lt;9/24,FT$8&gt;=17/24),"△","〇")))</f>
        <v>×</v>
      </c>
      <c r="FU107" s="10" t="str">
        <f ca="1">IF(FU$9="×","×",IF(SUMIFS(データ_フィールド施設!AF$5:AF$1048576,データ_フィールド施設!$J$5:$J$1048576,$M107)&gt;=100,"×",IF(OR(FU$8&lt;9/24,FU$8&gt;=17/24),"△","〇")))</f>
        <v>×</v>
      </c>
      <c r="FV107" s="10" t="str">
        <f ca="1">IF(FV$9="×","×",IF(SUMIFS(データ_フィールド施設!AG$5:AG$1048576,データ_フィールド施設!$J$5:$J$1048576,$M107)&gt;=100,"×",IF(OR(FV$8&lt;9/24,FV$8&gt;=17/24),"△","〇")))</f>
        <v>×</v>
      </c>
      <c r="FW107" s="10" t="str">
        <f ca="1">IF(FW$9="×","×",IF(SUMIFS(データ_フィールド施設!AH$5:AH$1048576,データ_フィールド施設!$J$5:$J$1048576,$M107)&gt;=100,"×",IF(OR(FW$8&lt;9/24,FW$8&gt;=17/24),"△","〇")))</f>
        <v>×</v>
      </c>
      <c r="FX107" s="10" t="str">
        <f ca="1">IF(FX$9="×","×",IF(SUMIFS(データ_フィールド施設!AI$5:AI$1048576,データ_フィールド施設!$J$5:$J$1048576,$M107)&gt;=100,"×",IF(OR(FX$8&lt;9/24,FX$8&gt;=17/24),"△","〇")))</f>
        <v>×</v>
      </c>
      <c r="FY107" s="10" t="str">
        <f ca="1">IF(FY$9="×","×",IF(SUMIFS(データ_フィールド施設!AJ$5:AJ$1048576,データ_フィールド施設!$J$5:$J$1048576,$M107)&gt;=100,"×",IF(OR(FY$8&lt;9/24,FY$8&gt;=17/24),"△","〇")))</f>
        <v>×</v>
      </c>
    </row>
    <row r="109" spans="1:181">
      <c r="B109" s="206" t="s">
        <v>470</v>
      </c>
    </row>
    <row r="110" spans="1:181">
      <c r="A110" s="14" t="s">
        <v>471</v>
      </c>
      <c r="D110" s="11" t="s">
        <v>220</v>
      </c>
      <c r="E110" s="10" t="str">
        <f>INDEX(施設情報!$D$1:$D$1000,MATCH(D110,施設情報!$C$1:$C$1000,0))</f>
        <v>1</v>
      </c>
      <c r="F110" s="11"/>
      <c r="G110" s="8" t="str">
        <f>$D110&amp;"-"&amp;$N$5</f>
        <v>002-46391</v>
      </c>
      <c r="H110" s="10" t="str">
        <f>$D110&amp;"-"&amp;$AL$5</f>
        <v>002-46392</v>
      </c>
      <c r="I110" s="10" t="str">
        <f>$D110&amp;"-"&amp;$BJ$5</f>
        <v>002-46393</v>
      </c>
      <c r="J110" s="10" t="str">
        <f>$D110&amp;"-"&amp;$CH$5</f>
        <v>002-46394</v>
      </c>
      <c r="K110" s="10" t="str">
        <f>$D110&amp;"-"&amp;$DF$5</f>
        <v>002-46395</v>
      </c>
      <c r="L110" s="10" t="str">
        <f>$D110&amp;"-"&amp;$ED$5</f>
        <v>002-46396</v>
      </c>
      <c r="M110" s="10" t="str">
        <f>$D110&amp;"-"&amp;$FB$5</f>
        <v>002-46397</v>
      </c>
      <c r="N110" s="32" t="str">
        <f ca="1">IF(SUMIFS(OFFSET(データ_フィールド施設!$M$5:$M$1048576,0,ROUND(N$8*24,1)),データ_フィールド施設!$J$5:$J$1048576,OFFSET($G$9,ROW()-ROW($N$9),N$6-$D$4))&gt;=40,IF(SUMIFS(OFFSET(データ_フィールド施設!$M$5:$M$1048576,0,ROUND(N$8*24,1)),データ_フィールド施設!$J$5:$J$1048576,OFFSET($G$9,ROW()-ROW($N$9),N$6-$D$4))&gt;=100,"×","△"),IF(OR(N$8&lt;9/24,N$8&gt;=17/24),"-","〇"))</f>
        <v>-</v>
      </c>
      <c r="O110" s="10" t="str">
        <f ca="1">IF(SUMIFS(OFFSET(データ_フィールド施設!$M$5:$M$1048576,0,ROUND(O$8*24,1)),データ_フィールド施設!$J$5:$J$1048576,OFFSET($G$9,ROW()-ROW($N$9),O$6-$D$4))&gt;=40,IF(SUMIFS(OFFSET(データ_フィールド施設!$M$5:$M$1048576,0,ROUND(O$8*24,1)),データ_フィールド施設!$J$5:$J$1048576,OFFSET($G$9,ROW()-ROW($N$9),O$6-$D$4))&gt;=100,"×","△"),IF(OR(O$8&lt;9/24,O$8&gt;=17/24),"-","〇"))</f>
        <v>-</v>
      </c>
      <c r="P110" s="10" t="str">
        <f ca="1">IF(SUMIFS(OFFSET(データ_フィールド施設!$M$5:$M$1048576,0,ROUND(P$8*24,1)),データ_フィールド施設!$J$5:$J$1048576,OFFSET($G$9,ROW()-ROW($N$9),P$6-$D$4))&gt;=40,IF(SUMIFS(OFFSET(データ_フィールド施設!$M$5:$M$1048576,0,ROUND(P$8*24,1)),データ_フィールド施設!$J$5:$J$1048576,OFFSET($G$9,ROW()-ROW($N$9),P$6-$D$4))&gt;=100,"×","△"),IF(OR(P$8&lt;9/24,P$8&gt;=17/24),"-","〇"))</f>
        <v>-</v>
      </c>
      <c r="Q110" s="10" t="str">
        <f ca="1">IF(SUMIFS(OFFSET(データ_フィールド施設!$M$5:$M$1048576,0,ROUND(Q$8*24,1)),データ_フィールド施設!$J$5:$J$1048576,OFFSET($G$9,ROW()-ROW($N$9),Q$6-$D$4))&gt;=40,IF(SUMIFS(OFFSET(データ_フィールド施設!$M$5:$M$1048576,0,ROUND(Q$8*24,1)),データ_フィールド施設!$J$5:$J$1048576,OFFSET($G$9,ROW()-ROW($N$9),Q$6-$D$4))&gt;=100,"×","△"),IF(OR(Q$8&lt;9/24,Q$8&gt;=17/24),"-","〇"))</f>
        <v>-</v>
      </c>
      <c r="R110" s="10" t="str">
        <f ca="1">IF(SUMIFS(OFFSET(データ_フィールド施設!$M$5:$M$1048576,0,ROUND(R$8*24,1)),データ_フィールド施設!$J$5:$J$1048576,OFFSET($G$9,ROW()-ROW($N$9),R$6-$D$4))&gt;=40,IF(SUMIFS(OFFSET(データ_フィールド施設!$M$5:$M$1048576,0,ROUND(R$8*24,1)),データ_フィールド施設!$J$5:$J$1048576,OFFSET($G$9,ROW()-ROW($N$9),R$6-$D$4))&gt;=100,"×","△"),IF(OR(R$8&lt;9/24,R$8&gt;=17/24),"-","〇"))</f>
        <v>-</v>
      </c>
      <c r="S110" s="10" t="str">
        <f ca="1">IF(SUMIFS(OFFSET(データ_フィールド施設!$M$5:$M$1048576,0,ROUND(S$8*24,1)),データ_フィールド施設!$J$5:$J$1048576,OFFSET($G$9,ROW()-ROW($N$9),S$6-$D$4))&gt;=40,IF(SUMIFS(OFFSET(データ_フィールド施設!$M$5:$M$1048576,0,ROUND(S$8*24,1)),データ_フィールド施設!$J$5:$J$1048576,OFFSET($G$9,ROW()-ROW($N$9),S$6-$D$4))&gt;=100,"×","△"),IF(OR(S$8&lt;9/24,S$8&gt;=17/24),"-","〇"))</f>
        <v>-</v>
      </c>
      <c r="T110" s="10" t="str">
        <f ca="1">IF(SUMIFS(OFFSET(データ_フィールド施設!$M$5:$M$1048576,0,ROUND(T$8*24,1)),データ_フィールド施設!$J$5:$J$1048576,OFFSET($G$9,ROW()-ROW($N$9),T$6-$D$4))&gt;=40,IF(SUMIFS(OFFSET(データ_フィールド施設!$M$5:$M$1048576,0,ROUND(T$8*24,1)),データ_フィールド施設!$J$5:$J$1048576,OFFSET($G$9,ROW()-ROW($N$9),T$6-$D$4))&gt;=100,"×","△"),IF(OR(T$8&lt;9/24,T$8&gt;=17/24),"-","〇"))</f>
        <v>-</v>
      </c>
      <c r="U110" s="10" t="str">
        <f ca="1">IF(SUMIFS(OFFSET(データ_フィールド施設!$M$5:$M$1048576,0,ROUND(U$8*24,1)),データ_フィールド施設!$J$5:$J$1048576,OFFSET($G$9,ROW()-ROW($N$9),U$6-$D$4))&gt;=40,IF(SUMIFS(OFFSET(データ_フィールド施設!$M$5:$M$1048576,0,ROUND(U$8*24,1)),データ_フィールド施設!$J$5:$J$1048576,OFFSET($G$9,ROW()-ROW($N$9),U$6-$D$4))&gt;=100,"×","△"),IF(OR(U$8&lt;9/24,U$8&gt;=17/24),"-","〇"))</f>
        <v>×</v>
      </c>
      <c r="V110" s="10" t="str">
        <f ca="1">IF(SUMIFS(OFFSET(データ_フィールド施設!$M$5:$M$1048576,0,ROUND(V$8*24,1)),データ_フィールド施設!$J$5:$J$1048576,OFFSET($G$9,ROW()-ROW($N$9),V$6-$D$4))&gt;=40,IF(SUMIFS(OFFSET(データ_フィールド施設!$M$5:$M$1048576,0,ROUND(V$8*24,1)),データ_フィールド施設!$J$5:$J$1048576,OFFSET($G$9,ROW()-ROW($N$9),V$6-$D$4))&gt;=100,"×","△"),IF(OR(V$8&lt;9/24,V$8&gt;=17/24),"-","〇"))</f>
        <v>×</v>
      </c>
      <c r="W110" s="26" t="str">
        <f ca="1">IF(SUMIFS(OFFSET(データ_フィールド施設!$M$5:$M$1048576,0,ROUND(W$8*24,1)),データ_フィールド施設!$J$5:$J$1048576,OFFSET($G$9,ROW()-ROW($N$9),W$6-$D$4))&gt;=40,IF(SUMIFS(OFFSET(データ_フィールド施設!$M$5:$M$1048576,0,ROUND(W$8*24,1)),データ_フィールド施設!$J$5:$J$1048576,OFFSET($G$9,ROW()-ROW($N$9),W$6-$D$4))&gt;=100,"×","△"),IF(OR(W$8&lt;9/24,W$8&gt;=17/24),"-","〇"))</f>
        <v>×</v>
      </c>
      <c r="X110" s="10" t="str">
        <f ca="1">IF(SUMIFS(OFFSET(データ_フィールド施設!$M$5:$M$1048576,0,ROUND(X$8*24,1)),データ_フィールド施設!$J$5:$J$1048576,OFFSET($G$9,ROW()-ROW($N$9),X$6-$D$4))&gt;=40,IF(SUMIFS(OFFSET(データ_フィールド施設!$M$5:$M$1048576,0,ROUND(X$8*24,1)),データ_フィールド施設!$J$5:$J$1048576,OFFSET($G$9,ROW()-ROW($N$9),X$6-$D$4))&gt;=100,"×","△"),IF(OR(X$8&lt;9/24,X$8&gt;=17/24),"-","〇"))</f>
        <v>×</v>
      </c>
      <c r="Y110" s="10" t="str">
        <f ca="1">IF(SUMIFS(OFFSET(データ_フィールド施設!$M$5:$M$1048576,0,ROUND(Y$8*24,1)),データ_フィールド施設!$J$5:$J$1048576,OFFSET($G$9,ROW()-ROW($N$9),Y$6-$D$4))&gt;=40,IF(SUMIFS(OFFSET(データ_フィールド施設!$M$5:$M$1048576,0,ROUND(Y$8*24,1)),データ_フィールド施設!$J$5:$J$1048576,OFFSET($G$9,ROW()-ROW($N$9),Y$6-$D$4))&gt;=100,"×","△"),IF(OR(Y$8&lt;9/24,Y$8&gt;=17/24),"-","〇"))</f>
        <v>×</v>
      </c>
      <c r="Z110" s="27" t="str">
        <f ca="1">IF(SUMIFS(OFFSET(データ_フィールド施設!$M$5:$M$1048576,0,ROUND(Z$8*24,1)),データ_フィールド施設!$J$5:$J$1048576,OFFSET($G$9,ROW()-ROW($N$9),Z$6-$D$4))&gt;=40,IF(SUMIFS(OFFSET(データ_フィールド施設!$M$5:$M$1048576,0,ROUND(Z$8*24,1)),データ_フィールド施設!$J$5:$J$1048576,OFFSET($G$9,ROW()-ROW($N$9),Z$6-$D$4))&gt;=100,"×","△"),IF(OR(Z$8&lt;9/24,Z$8&gt;=17/24),"-","〇"))</f>
        <v>×</v>
      </c>
      <c r="AA110" s="10" t="str">
        <f ca="1">IF(SUMIFS(OFFSET(データ_フィールド施設!$M$5:$M$1048576,0,ROUND(AA$8*24,1)),データ_フィールド施設!$J$5:$J$1048576,OFFSET($G$9,ROW()-ROW($N$9),AA$6-$D$4))&gt;=40,IF(SUMIFS(OFFSET(データ_フィールド施設!$M$5:$M$1048576,0,ROUND(AA$8*24,1)),データ_フィールド施設!$J$5:$J$1048576,OFFSET($G$9,ROW()-ROW($N$9),AA$6-$D$4))&gt;=100,"×","△"),IF(OR(AA$8&lt;9/24,AA$8&gt;=17/24),"-","〇"))</f>
        <v>×</v>
      </c>
      <c r="AB110" s="10" t="str">
        <f ca="1">IF(SUMIFS(OFFSET(データ_フィールド施設!$M$5:$M$1048576,0,ROUND(AB$8*24,1)),データ_フィールド施設!$J$5:$J$1048576,OFFSET($G$9,ROW()-ROW($N$9),AB$6-$D$4))&gt;=40,IF(SUMIFS(OFFSET(データ_フィールド施設!$M$5:$M$1048576,0,ROUND(AB$8*24,1)),データ_フィールド施設!$J$5:$J$1048576,OFFSET($G$9,ROW()-ROW($N$9),AB$6-$D$4))&gt;=100,"×","△"),IF(OR(AB$8&lt;9/24,AB$8&gt;=17/24),"-","〇"))</f>
        <v>×</v>
      </c>
      <c r="AC110" s="10" t="str">
        <f ca="1">IF(SUMIFS(OFFSET(データ_フィールド施設!$M$5:$M$1048576,0,ROUND(AC$8*24,1)),データ_フィールド施設!$J$5:$J$1048576,OFFSET($G$9,ROW()-ROW($N$9),AC$6-$D$4))&gt;=40,IF(SUMIFS(OFFSET(データ_フィールド施設!$M$5:$M$1048576,0,ROUND(AC$8*24,1)),データ_フィールド施設!$J$5:$J$1048576,OFFSET($G$9,ROW()-ROW($N$9),AC$6-$D$4))&gt;=100,"×","△"),IF(OR(AC$8&lt;9/24,AC$8&gt;=17/24),"-","〇"))</f>
        <v>×</v>
      </c>
      <c r="AD110" s="10" t="str">
        <f ca="1">IF(SUMIFS(OFFSET(データ_フィールド施設!$M$5:$M$1048576,0,ROUND(AD$8*24,1)),データ_フィールド施設!$J$5:$J$1048576,OFFSET($G$9,ROW()-ROW($N$9),AD$6-$D$4))&gt;=40,IF(SUMIFS(OFFSET(データ_フィールド施設!$M$5:$M$1048576,0,ROUND(AD$8*24,1)),データ_フィールド施設!$J$5:$J$1048576,OFFSET($G$9,ROW()-ROW($N$9),AD$6-$D$4))&gt;=100,"×","△"),IF(OR(AD$8&lt;9/24,AD$8&gt;=17/24),"-","〇"))</f>
        <v>×</v>
      </c>
      <c r="AE110" s="26" t="str">
        <f ca="1">IF(SUMIFS(OFFSET(データ_フィールド施設!$M$5:$M$1048576,0,ROUND(AE$8*24,1)),データ_フィールド施設!$J$5:$J$1048576,OFFSET($G$9,ROW()-ROW($N$9),AE$6-$D$4))&gt;=40,IF(SUMIFS(OFFSET(データ_フィールド施設!$M$5:$M$1048576,0,ROUND(AE$8*24,1)),データ_フィールド施設!$J$5:$J$1048576,OFFSET($G$9,ROW()-ROW($N$9),AE$6-$D$4))&gt;=100,"×","△"),IF(OR(AE$8&lt;9/24,AE$8&gt;=17/24),"-","〇"))</f>
        <v>×</v>
      </c>
      <c r="AF110" s="10" t="str">
        <f ca="1">IF(SUMIFS(OFFSET(データ_フィールド施設!$M$5:$M$1048576,0,ROUND(AF$8*24,1)),データ_フィールド施設!$J$5:$J$1048576,OFFSET($G$9,ROW()-ROW($N$9),AF$6-$D$4))&gt;=40,IF(SUMIFS(OFFSET(データ_フィールド施設!$M$5:$M$1048576,0,ROUND(AF$8*24,1)),データ_フィールド施設!$J$5:$J$1048576,OFFSET($G$9,ROW()-ROW($N$9),AF$6-$D$4))&gt;=100,"×","△"),IF(OR(AF$8&lt;9/24,AF$8&gt;=17/24),"-","〇"))</f>
        <v>×</v>
      </c>
      <c r="AG110" s="10" t="str">
        <f ca="1">IF(SUMIFS(OFFSET(データ_フィールド施設!$M$5:$M$1048576,0,ROUND(AG$8*24,1)),データ_フィールド施設!$J$5:$J$1048576,OFFSET($G$9,ROW()-ROW($N$9),AG$6-$D$4))&gt;=40,IF(SUMIFS(OFFSET(データ_フィールド施設!$M$5:$M$1048576,0,ROUND(AG$8*24,1)),データ_フィールド施設!$J$5:$J$1048576,OFFSET($G$9,ROW()-ROW($N$9),AG$6-$D$4))&gt;=100,"×","△"),IF(OR(AG$8&lt;9/24,AG$8&gt;=17/24),"-","〇"))</f>
        <v>×</v>
      </c>
      <c r="AH110" s="27" t="str">
        <f ca="1">IF(SUMIFS(OFFSET(データ_フィールド施設!$M$5:$M$1048576,0,ROUND(AH$8*24,1)),データ_フィールド施設!$J$5:$J$1048576,OFFSET($G$9,ROW()-ROW($N$9),AH$6-$D$4))&gt;=40,IF(SUMIFS(OFFSET(データ_フィールド施設!$M$5:$M$1048576,0,ROUND(AH$8*24,1)),データ_フィールド施設!$J$5:$J$1048576,OFFSET($G$9,ROW()-ROW($N$9),AH$6-$D$4))&gt;=100,"×","△"),IF(OR(AH$8&lt;9/24,AH$8&gt;=17/24),"-","〇"))</f>
        <v>×</v>
      </c>
      <c r="AI110" s="10" t="str">
        <f ca="1">IF(SUMIFS(OFFSET(データ_フィールド施設!$M$5:$M$1048576,0,ROUND(AI$8*24,1)),データ_フィールド施設!$J$5:$J$1048576,OFFSET($G$9,ROW()-ROW($N$9),AI$6-$D$4))&gt;=40,IF(SUMIFS(OFFSET(データ_フィールド施設!$M$5:$M$1048576,0,ROUND(AI$8*24,1)),データ_フィールド施設!$J$5:$J$1048576,OFFSET($G$9,ROW()-ROW($N$9),AI$6-$D$4))&gt;=100,"×","△"),IF(OR(AI$8&lt;9/24,AI$8&gt;=17/24),"-","〇"))</f>
        <v>-</v>
      </c>
      <c r="AJ110" s="10" t="str">
        <f ca="1">IF(SUMIFS(OFFSET(データ_フィールド施設!$M$5:$M$1048576,0,ROUND(AJ$8*24,1)),データ_フィールド施設!$J$5:$J$1048576,OFFSET($G$9,ROW()-ROW($N$9),AJ$6-$D$4))&gt;=40,IF(SUMIFS(OFFSET(データ_フィールド施設!$M$5:$M$1048576,0,ROUND(AJ$8*24,1)),データ_フィールド施設!$J$5:$J$1048576,OFFSET($G$9,ROW()-ROW($N$9),AJ$6-$D$4))&gt;=100,"×","△"),IF(OR(AJ$8&lt;9/24,AJ$8&gt;=17/24),"-","〇"))</f>
        <v>-</v>
      </c>
      <c r="AK110" s="33" t="str">
        <f ca="1">IF(SUMIFS(OFFSET(データ_フィールド施設!$M$5:$M$1048576,0,ROUND(AK$8*24,1)),データ_フィールド施設!$J$5:$J$1048576,OFFSET($G$9,ROW()-ROW($N$9),AK$6-$D$4))&gt;=40,IF(SUMIFS(OFFSET(データ_フィールド施設!$M$5:$M$1048576,0,ROUND(AK$8*24,1)),データ_フィールド施設!$J$5:$J$1048576,OFFSET($G$9,ROW()-ROW($N$9),AK$6-$D$4))&gt;=100,"×","△"),IF(OR(AK$8&lt;9/24,AK$8&gt;=17/24),"-","〇"))</f>
        <v>-</v>
      </c>
      <c r="AL110" s="32" t="str">
        <f ca="1">IF(SUMIFS(OFFSET(データ_フィールド施設!$M$5:$M$1048576,0,ROUND(AL$8*24,1)),データ_フィールド施設!$J$5:$J$1048576,OFFSET($G$9,ROW()-ROW($N$9),AL$6-$D$4))&gt;=40,IF(SUMIFS(OFFSET(データ_フィールド施設!$M$5:$M$1048576,0,ROUND(AL$8*24,1)),データ_フィールド施設!$J$5:$J$1048576,OFFSET($G$9,ROW()-ROW($N$9),AL$6-$D$4))&gt;=100,"×","△"),IF(OR(AL$8&lt;9/24,AL$8&gt;=17/24),"-","〇"))</f>
        <v>-</v>
      </c>
      <c r="AM110" s="10" t="str">
        <f ca="1">IF(SUMIFS(OFFSET(データ_フィールド施設!$M$5:$M$1048576,0,ROUND(AM$8*24,1)),データ_フィールド施設!$J$5:$J$1048576,OFFSET($G$9,ROW()-ROW($N$9),AM$6-$D$4))&gt;=40,IF(SUMIFS(OFFSET(データ_フィールド施設!$M$5:$M$1048576,0,ROUND(AM$8*24,1)),データ_フィールド施設!$J$5:$J$1048576,OFFSET($G$9,ROW()-ROW($N$9),AM$6-$D$4))&gt;=100,"×","△"),IF(OR(AM$8&lt;9/24,AM$8&gt;=17/24),"-","〇"))</f>
        <v>-</v>
      </c>
      <c r="AN110" s="10" t="str">
        <f ca="1">IF(SUMIFS(OFFSET(データ_フィールド施設!$M$5:$M$1048576,0,ROUND(AN$8*24,1)),データ_フィールド施設!$J$5:$J$1048576,OFFSET($G$9,ROW()-ROW($N$9),AN$6-$D$4))&gt;=40,IF(SUMIFS(OFFSET(データ_フィールド施設!$M$5:$M$1048576,0,ROUND(AN$8*24,1)),データ_フィールド施設!$J$5:$J$1048576,OFFSET($G$9,ROW()-ROW($N$9),AN$6-$D$4))&gt;=100,"×","△"),IF(OR(AN$8&lt;9/24,AN$8&gt;=17/24),"-","〇"))</f>
        <v>-</v>
      </c>
      <c r="AO110" s="10" t="str">
        <f ca="1">IF(SUMIFS(OFFSET(データ_フィールド施設!$M$5:$M$1048576,0,ROUND(AO$8*24,1)),データ_フィールド施設!$J$5:$J$1048576,OFFSET($G$9,ROW()-ROW($N$9),AO$6-$D$4))&gt;=40,IF(SUMIFS(OFFSET(データ_フィールド施設!$M$5:$M$1048576,0,ROUND(AO$8*24,1)),データ_フィールド施設!$J$5:$J$1048576,OFFSET($G$9,ROW()-ROW($N$9),AO$6-$D$4))&gt;=100,"×","△"),IF(OR(AO$8&lt;9/24,AO$8&gt;=17/24),"-","〇"))</f>
        <v>-</v>
      </c>
      <c r="AP110" s="10" t="str">
        <f ca="1">IF(SUMIFS(OFFSET(データ_フィールド施設!$M$5:$M$1048576,0,ROUND(AP$8*24,1)),データ_フィールド施設!$J$5:$J$1048576,OFFSET($G$9,ROW()-ROW($N$9),AP$6-$D$4))&gt;=40,IF(SUMIFS(OFFSET(データ_フィールド施設!$M$5:$M$1048576,0,ROUND(AP$8*24,1)),データ_フィールド施設!$J$5:$J$1048576,OFFSET($G$9,ROW()-ROW($N$9),AP$6-$D$4))&gt;=100,"×","△"),IF(OR(AP$8&lt;9/24,AP$8&gt;=17/24),"-","〇"))</f>
        <v>-</v>
      </c>
      <c r="AQ110" s="10" t="str">
        <f ca="1">IF(SUMIFS(OFFSET(データ_フィールド施設!$M$5:$M$1048576,0,ROUND(AQ$8*24,1)),データ_フィールド施設!$J$5:$J$1048576,OFFSET($G$9,ROW()-ROW($N$9),AQ$6-$D$4))&gt;=40,IF(SUMIFS(OFFSET(データ_フィールド施設!$M$5:$M$1048576,0,ROUND(AQ$8*24,1)),データ_フィールド施設!$J$5:$J$1048576,OFFSET($G$9,ROW()-ROW($N$9),AQ$6-$D$4))&gt;=100,"×","△"),IF(OR(AQ$8&lt;9/24,AQ$8&gt;=17/24),"-","〇"))</f>
        <v>-</v>
      </c>
      <c r="AR110" s="10" t="str">
        <f ca="1">IF(SUMIFS(OFFSET(データ_フィールド施設!$M$5:$M$1048576,0,ROUND(AR$8*24,1)),データ_フィールド施設!$J$5:$J$1048576,OFFSET($G$9,ROW()-ROW($N$9),AR$6-$D$4))&gt;=40,IF(SUMIFS(OFFSET(データ_フィールド施設!$M$5:$M$1048576,0,ROUND(AR$8*24,1)),データ_フィールド施設!$J$5:$J$1048576,OFFSET($G$9,ROW()-ROW($N$9),AR$6-$D$4))&gt;=100,"×","△"),IF(OR(AR$8&lt;9/24,AR$8&gt;=17/24),"-","〇"))</f>
        <v>-</v>
      </c>
      <c r="AS110" s="10" t="str">
        <f ca="1">IF(SUMIFS(OFFSET(データ_フィールド施設!$M$5:$M$1048576,0,ROUND(AS$8*24,1)),データ_フィールド施設!$J$5:$J$1048576,OFFSET($G$9,ROW()-ROW($N$9),AS$6-$D$4))&gt;=40,IF(SUMIFS(OFFSET(データ_フィールド施設!$M$5:$M$1048576,0,ROUND(AS$8*24,1)),データ_フィールド施設!$J$5:$J$1048576,OFFSET($G$9,ROW()-ROW($N$9),AS$6-$D$4))&gt;=100,"×","△"),IF(OR(AS$8&lt;9/24,AS$8&gt;=17/24),"-","〇"))</f>
        <v>×</v>
      </c>
      <c r="AT110" s="10" t="str">
        <f ca="1">IF(SUMIFS(OFFSET(データ_フィールド施設!$M$5:$M$1048576,0,ROUND(AT$8*24,1)),データ_フィールド施設!$J$5:$J$1048576,OFFSET($G$9,ROW()-ROW($N$9),AT$6-$D$4))&gt;=40,IF(SUMIFS(OFFSET(データ_フィールド施設!$M$5:$M$1048576,0,ROUND(AT$8*24,1)),データ_フィールド施設!$J$5:$J$1048576,OFFSET($G$9,ROW()-ROW($N$9),AT$6-$D$4))&gt;=100,"×","△"),IF(OR(AT$8&lt;9/24,AT$8&gt;=17/24),"-","〇"))</f>
        <v>×</v>
      </c>
      <c r="AU110" s="26" t="str">
        <f ca="1">IF(SUMIFS(OFFSET(データ_フィールド施設!$M$5:$M$1048576,0,ROUND(AU$8*24,1)),データ_フィールド施設!$J$5:$J$1048576,OFFSET($G$9,ROW()-ROW($N$9),AU$6-$D$4))&gt;=40,IF(SUMIFS(OFFSET(データ_フィールド施設!$M$5:$M$1048576,0,ROUND(AU$8*24,1)),データ_フィールド施設!$J$5:$J$1048576,OFFSET($G$9,ROW()-ROW($N$9),AU$6-$D$4))&gt;=100,"×","△"),IF(OR(AU$8&lt;9/24,AU$8&gt;=17/24),"-","〇"))</f>
        <v>×</v>
      </c>
      <c r="AV110" s="10" t="str">
        <f ca="1">IF(SUMIFS(OFFSET(データ_フィールド施設!$M$5:$M$1048576,0,ROUND(AV$8*24,1)),データ_フィールド施設!$J$5:$J$1048576,OFFSET($G$9,ROW()-ROW($N$9),AV$6-$D$4))&gt;=40,IF(SUMIFS(OFFSET(データ_フィールド施設!$M$5:$M$1048576,0,ROUND(AV$8*24,1)),データ_フィールド施設!$J$5:$J$1048576,OFFSET($G$9,ROW()-ROW($N$9),AV$6-$D$4))&gt;=100,"×","△"),IF(OR(AV$8&lt;9/24,AV$8&gt;=17/24),"-","〇"))</f>
        <v>×</v>
      </c>
      <c r="AW110" s="10" t="str">
        <f ca="1">IF(SUMIFS(OFFSET(データ_フィールド施設!$M$5:$M$1048576,0,ROUND(AW$8*24,1)),データ_フィールド施設!$J$5:$J$1048576,OFFSET($G$9,ROW()-ROW($N$9),AW$6-$D$4))&gt;=40,IF(SUMIFS(OFFSET(データ_フィールド施設!$M$5:$M$1048576,0,ROUND(AW$8*24,1)),データ_フィールド施設!$J$5:$J$1048576,OFFSET($G$9,ROW()-ROW($N$9),AW$6-$D$4))&gt;=100,"×","△"),IF(OR(AW$8&lt;9/24,AW$8&gt;=17/24),"-","〇"))</f>
        <v>×</v>
      </c>
      <c r="AX110" s="27" t="str">
        <f ca="1">IF(SUMIFS(OFFSET(データ_フィールド施設!$M$5:$M$1048576,0,ROUND(AX$8*24,1)),データ_フィールド施設!$J$5:$J$1048576,OFFSET($G$9,ROW()-ROW($N$9),AX$6-$D$4))&gt;=40,IF(SUMIFS(OFFSET(データ_フィールド施設!$M$5:$M$1048576,0,ROUND(AX$8*24,1)),データ_フィールド施設!$J$5:$J$1048576,OFFSET($G$9,ROW()-ROW($N$9),AX$6-$D$4))&gt;=100,"×","△"),IF(OR(AX$8&lt;9/24,AX$8&gt;=17/24),"-","〇"))</f>
        <v>×</v>
      </c>
      <c r="AY110" s="10" t="str">
        <f ca="1">IF(SUMIFS(OFFSET(データ_フィールド施設!$M$5:$M$1048576,0,ROUND(AY$8*24,1)),データ_フィールド施設!$J$5:$J$1048576,OFFSET($G$9,ROW()-ROW($N$9),AY$6-$D$4))&gt;=40,IF(SUMIFS(OFFSET(データ_フィールド施設!$M$5:$M$1048576,0,ROUND(AY$8*24,1)),データ_フィールド施設!$J$5:$J$1048576,OFFSET($G$9,ROW()-ROW($N$9),AY$6-$D$4))&gt;=100,"×","△"),IF(OR(AY$8&lt;9/24,AY$8&gt;=17/24),"-","〇"))</f>
        <v>×</v>
      </c>
      <c r="AZ110" s="10" t="str">
        <f ca="1">IF(SUMIFS(OFFSET(データ_フィールド施設!$M$5:$M$1048576,0,ROUND(AZ$8*24,1)),データ_フィールド施設!$J$5:$J$1048576,OFFSET($G$9,ROW()-ROW($N$9),AZ$6-$D$4))&gt;=40,IF(SUMIFS(OFFSET(データ_フィールド施設!$M$5:$M$1048576,0,ROUND(AZ$8*24,1)),データ_フィールド施設!$J$5:$J$1048576,OFFSET($G$9,ROW()-ROW($N$9),AZ$6-$D$4))&gt;=100,"×","△"),IF(OR(AZ$8&lt;9/24,AZ$8&gt;=17/24),"-","〇"))</f>
        <v>×</v>
      </c>
      <c r="BA110" s="10" t="str">
        <f ca="1">IF(SUMIFS(OFFSET(データ_フィールド施設!$M$5:$M$1048576,0,ROUND(BA$8*24,1)),データ_フィールド施設!$J$5:$J$1048576,OFFSET($G$9,ROW()-ROW($N$9),BA$6-$D$4))&gt;=40,IF(SUMIFS(OFFSET(データ_フィールド施設!$M$5:$M$1048576,0,ROUND(BA$8*24,1)),データ_フィールド施設!$J$5:$J$1048576,OFFSET($G$9,ROW()-ROW($N$9),BA$6-$D$4))&gt;=100,"×","△"),IF(OR(BA$8&lt;9/24,BA$8&gt;=17/24),"-","〇"))</f>
        <v>×</v>
      </c>
      <c r="BB110" s="10" t="str">
        <f ca="1">IF(SUMIFS(OFFSET(データ_フィールド施設!$M$5:$M$1048576,0,ROUND(BB$8*24,1)),データ_フィールド施設!$J$5:$J$1048576,OFFSET($G$9,ROW()-ROW($N$9),BB$6-$D$4))&gt;=40,IF(SUMIFS(OFFSET(データ_フィールド施設!$M$5:$M$1048576,0,ROUND(BB$8*24,1)),データ_フィールド施設!$J$5:$J$1048576,OFFSET($G$9,ROW()-ROW($N$9),BB$6-$D$4))&gt;=100,"×","△"),IF(OR(BB$8&lt;9/24,BB$8&gt;=17/24),"-","〇"))</f>
        <v>×</v>
      </c>
      <c r="BC110" s="26" t="str">
        <f ca="1">IF(SUMIFS(OFFSET(データ_フィールド施設!$M$5:$M$1048576,0,ROUND(BC$8*24,1)),データ_フィールド施設!$J$5:$J$1048576,OFFSET($G$9,ROW()-ROW($N$9),BC$6-$D$4))&gt;=40,IF(SUMIFS(OFFSET(データ_フィールド施設!$M$5:$M$1048576,0,ROUND(BC$8*24,1)),データ_フィールド施設!$J$5:$J$1048576,OFFSET($G$9,ROW()-ROW($N$9),BC$6-$D$4))&gt;=100,"×","△"),IF(OR(BC$8&lt;9/24,BC$8&gt;=17/24),"-","〇"))</f>
        <v>×</v>
      </c>
      <c r="BD110" s="10" t="str">
        <f ca="1">IF(SUMIFS(OFFSET(データ_フィールド施設!$M$5:$M$1048576,0,ROUND(BD$8*24,1)),データ_フィールド施設!$J$5:$J$1048576,OFFSET($G$9,ROW()-ROW($N$9),BD$6-$D$4))&gt;=40,IF(SUMIFS(OFFSET(データ_フィールド施設!$M$5:$M$1048576,0,ROUND(BD$8*24,1)),データ_フィールド施設!$J$5:$J$1048576,OFFSET($G$9,ROW()-ROW($N$9),BD$6-$D$4))&gt;=100,"×","△"),IF(OR(BD$8&lt;9/24,BD$8&gt;=17/24),"-","〇"))</f>
        <v>×</v>
      </c>
      <c r="BE110" s="10" t="str">
        <f ca="1">IF(SUMIFS(OFFSET(データ_フィールド施設!$M$5:$M$1048576,0,ROUND(BE$8*24,1)),データ_フィールド施設!$J$5:$J$1048576,OFFSET($G$9,ROW()-ROW($N$9),BE$6-$D$4))&gt;=40,IF(SUMIFS(OFFSET(データ_フィールド施設!$M$5:$M$1048576,0,ROUND(BE$8*24,1)),データ_フィールド施設!$J$5:$J$1048576,OFFSET($G$9,ROW()-ROW($N$9),BE$6-$D$4))&gt;=100,"×","△"),IF(OR(BE$8&lt;9/24,BE$8&gt;=17/24),"-","〇"))</f>
        <v>×</v>
      </c>
      <c r="BF110" s="27" t="str">
        <f ca="1">IF(SUMIFS(OFFSET(データ_フィールド施設!$M$5:$M$1048576,0,ROUND(BF$8*24,1)),データ_フィールド施設!$J$5:$J$1048576,OFFSET($G$9,ROW()-ROW($N$9),BF$6-$D$4))&gt;=40,IF(SUMIFS(OFFSET(データ_フィールド施設!$M$5:$M$1048576,0,ROUND(BF$8*24,1)),データ_フィールド施設!$J$5:$J$1048576,OFFSET($G$9,ROW()-ROW($N$9),BF$6-$D$4))&gt;=100,"×","△"),IF(OR(BF$8&lt;9/24,BF$8&gt;=17/24),"-","〇"))</f>
        <v>×</v>
      </c>
      <c r="BG110" s="10" t="str">
        <f ca="1">IF(SUMIFS(OFFSET(データ_フィールド施設!$M$5:$M$1048576,0,ROUND(BG$8*24,1)),データ_フィールド施設!$J$5:$J$1048576,OFFSET($G$9,ROW()-ROW($N$9),BG$6-$D$4))&gt;=40,IF(SUMIFS(OFFSET(データ_フィールド施設!$M$5:$M$1048576,0,ROUND(BG$8*24,1)),データ_フィールド施設!$J$5:$J$1048576,OFFSET($G$9,ROW()-ROW($N$9),BG$6-$D$4))&gt;=100,"×","△"),IF(OR(BG$8&lt;9/24,BG$8&gt;=17/24),"-","〇"))</f>
        <v>-</v>
      </c>
      <c r="BH110" s="10" t="str">
        <f ca="1">IF(SUMIFS(OFFSET(データ_フィールド施設!$M$5:$M$1048576,0,ROUND(BH$8*24,1)),データ_フィールド施設!$J$5:$J$1048576,OFFSET($G$9,ROW()-ROW($N$9),BH$6-$D$4))&gt;=40,IF(SUMIFS(OFFSET(データ_フィールド施設!$M$5:$M$1048576,0,ROUND(BH$8*24,1)),データ_フィールド施設!$J$5:$J$1048576,OFFSET($G$9,ROW()-ROW($N$9),BH$6-$D$4))&gt;=100,"×","△"),IF(OR(BH$8&lt;9/24,BH$8&gt;=17/24),"-","〇"))</f>
        <v>-</v>
      </c>
      <c r="BI110" s="33" t="str">
        <f ca="1">IF(SUMIFS(OFFSET(データ_フィールド施設!$M$5:$M$1048576,0,ROUND(BI$8*24,1)),データ_フィールド施設!$J$5:$J$1048576,OFFSET($G$9,ROW()-ROW($N$9),BI$6-$D$4))&gt;=40,IF(SUMIFS(OFFSET(データ_フィールド施設!$M$5:$M$1048576,0,ROUND(BI$8*24,1)),データ_フィールド施設!$J$5:$J$1048576,OFFSET($G$9,ROW()-ROW($N$9),BI$6-$D$4))&gt;=100,"×","△"),IF(OR(BI$8&lt;9/24,BI$8&gt;=17/24),"-","〇"))</f>
        <v>-</v>
      </c>
      <c r="BJ110" s="32" t="str">
        <f ca="1">IF(SUMIFS(OFFSET(データ_フィールド施設!$M$5:$M$1048576,0,ROUND(BJ$8*24,1)),データ_フィールド施設!$J$5:$J$1048576,OFFSET($G$9,ROW()-ROW($N$9),BJ$6-$D$4))&gt;=40,IF(SUMIFS(OFFSET(データ_フィールド施設!$M$5:$M$1048576,0,ROUND(BJ$8*24,1)),データ_フィールド施設!$J$5:$J$1048576,OFFSET($G$9,ROW()-ROW($N$9),BJ$6-$D$4))&gt;=100,"×","△"),IF(OR(BJ$8&lt;9/24,BJ$8&gt;=17/24),"-","〇"))</f>
        <v>-</v>
      </c>
      <c r="BK110" s="10" t="str">
        <f ca="1">IF(SUMIFS(OFFSET(データ_フィールド施設!$M$5:$M$1048576,0,ROUND(BK$8*24,1)),データ_フィールド施設!$J$5:$J$1048576,OFFSET($G$9,ROW()-ROW($N$9),BK$6-$D$4))&gt;=40,IF(SUMIFS(OFFSET(データ_フィールド施設!$M$5:$M$1048576,0,ROUND(BK$8*24,1)),データ_フィールド施設!$J$5:$J$1048576,OFFSET($G$9,ROW()-ROW($N$9),BK$6-$D$4))&gt;=100,"×","△"),IF(OR(BK$8&lt;9/24,BK$8&gt;=17/24),"-","〇"))</f>
        <v>-</v>
      </c>
      <c r="BL110" s="10" t="str">
        <f ca="1">IF(SUMIFS(OFFSET(データ_フィールド施設!$M$5:$M$1048576,0,ROUND(BL$8*24,1)),データ_フィールド施設!$J$5:$J$1048576,OFFSET($G$9,ROW()-ROW($N$9),BL$6-$D$4))&gt;=40,IF(SUMIFS(OFFSET(データ_フィールド施設!$M$5:$M$1048576,0,ROUND(BL$8*24,1)),データ_フィールド施設!$J$5:$J$1048576,OFFSET($G$9,ROW()-ROW($N$9),BL$6-$D$4))&gt;=100,"×","△"),IF(OR(BL$8&lt;9/24,BL$8&gt;=17/24),"-","〇"))</f>
        <v>-</v>
      </c>
      <c r="BM110" s="10" t="str">
        <f ca="1">IF(SUMIFS(OFFSET(データ_フィールド施設!$M$5:$M$1048576,0,ROUND(BM$8*24,1)),データ_フィールド施設!$J$5:$J$1048576,OFFSET($G$9,ROW()-ROW($N$9),BM$6-$D$4))&gt;=40,IF(SUMIFS(OFFSET(データ_フィールド施設!$M$5:$M$1048576,0,ROUND(BM$8*24,1)),データ_フィールド施設!$J$5:$J$1048576,OFFSET($G$9,ROW()-ROW($N$9),BM$6-$D$4))&gt;=100,"×","△"),IF(OR(BM$8&lt;9/24,BM$8&gt;=17/24),"-","〇"))</f>
        <v>-</v>
      </c>
      <c r="BN110" s="10" t="str">
        <f ca="1">IF(SUMIFS(OFFSET(データ_フィールド施設!$M$5:$M$1048576,0,ROUND(BN$8*24,1)),データ_フィールド施設!$J$5:$J$1048576,OFFSET($G$9,ROW()-ROW($N$9),BN$6-$D$4))&gt;=40,IF(SUMIFS(OFFSET(データ_フィールド施設!$M$5:$M$1048576,0,ROUND(BN$8*24,1)),データ_フィールド施設!$J$5:$J$1048576,OFFSET($G$9,ROW()-ROW($N$9),BN$6-$D$4))&gt;=100,"×","△"),IF(OR(BN$8&lt;9/24,BN$8&gt;=17/24),"-","〇"))</f>
        <v>-</v>
      </c>
      <c r="BO110" s="10" t="str">
        <f ca="1">IF(SUMIFS(OFFSET(データ_フィールド施設!$M$5:$M$1048576,0,ROUND(BO$8*24,1)),データ_フィールド施設!$J$5:$J$1048576,OFFSET($G$9,ROW()-ROW($N$9),BO$6-$D$4))&gt;=40,IF(SUMIFS(OFFSET(データ_フィールド施設!$M$5:$M$1048576,0,ROUND(BO$8*24,1)),データ_フィールド施設!$J$5:$J$1048576,OFFSET($G$9,ROW()-ROW($N$9),BO$6-$D$4))&gt;=100,"×","△"),IF(OR(BO$8&lt;9/24,BO$8&gt;=17/24),"-","〇"))</f>
        <v>-</v>
      </c>
      <c r="BP110" s="10" t="str">
        <f ca="1">IF(SUMIFS(OFFSET(データ_フィールド施設!$M$5:$M$1048576,0,ROUND(BP$8*24,1)),データ_フィールド施設!$J$5:$J$1048576,OFFSET($G$9,ROW()-ROW($N$9),BP$6-$D$4))&gt;=40,IF(SUMIFS(OFFSET(データ_フィールド施設!$M$5:$M$1048576,0,ROUND(BP$8*24,1)),データ_フィールド施設!$J$5:$J$1048576,OFFSET($G$9,ROW()-ROW($N$9),BP$6-$D$4))&gt;=100,"×","△"),IF(OR(BP$8&lt;9/24,BP$8&gt;=17/24),"-","〇"))</f>
        <v>-</v>
      </c>
      <c r="BQ110" s="10" t="str">
        <f ca="1">IF(SUMIFS(OFFSET(データ_フィールド施設!$M$5:$M$1048576,0,ROUND(BQ$8*24,1)),データ_フィールド施設!$J$5:$J$1048576,OFFSET($G$9,ROW()-ROW($N$9),BQ$6-$D$4))&gt;=40,IF(SUMIFS(OFFSET(データ_フィールド施設!$M$5:$M$1048576,0,ROUND(BQ$8*24,1)),データ_フィールド施設!$J$5:$J$1048576,OFFSET($G$9,ROW()-ROW($N$9),BQ$6-$D$4))&gt;=100,"×","△"),IF(OR(BQ$8&lt;9/24,BQ$8&gt;=17/24),"-","〇"))</f>
        <v>×</v>
      </c>
      <c r="BR110" s="10" t="str">
        <f ca="1">IF(SUMIFS(OFFSET(データ_フィールド施設!$M$5:$M$1048576,0,ROUND(BR$8*24,1)),データ_フィールド施設!$J$5:$J$1048576,OFFSET($G$9,ROW()-ROW($N$9),BR$6-$D$4))&gt;=40,IF(SUMIFS(OFFSET(データ_フィールド施設!$M$5:$M$1048576,0,ROUND(BR$8*24,1)),データ_フィールド施設!$J$5:$J$1048576,OFFSET($G$9,ROW()-ROW($N$9),BR$6-$D$4))&gt;=100,"×","△"),IF(OR(BR$8&lt;9/24,BR$8&gt;=17/24),"-","〇"))</f>
        <v>×</v>
      </c>
      <c r="BS110" s="26" t="str">
        <f ca="1">IF(SUMIFS(OFFSET(データ_フィールド施設!$M$5:$M$1048576,0,ROUND(BS$8*24,1)),データ_フィールド施設!$J$5:$J$1048576,OFFSET($G$9,ROW()-ROW($N$9),BS$6-$D$4))&gt;=40,IF(SUMIFS(OFFSET(データ_フィールド施設!$M$5:$M$1048576,0,ROUND(BS$8*24,1)),データ_フィールド施設!$J$5:$J$1048576,OFFSET($G$9,ROW()-ROW($N$9),BS$6-$D$4))&gt;=100,"×","△"),IF(OR(BS$8&lt;9/24,BS$8&gt;=17/24),"-","〇"))</f>
        <v>×</v>
      </c>
      <c r="BT110" s="10" t="str">
        <f ca="1">IF(SUMIFS(OFFSET(データ_フィールド施設!$M$5:$M$1048576,0,ROUND(BT$8*24,1)),データ_フィールド施設!$J$5:$J$1048576,OFFSET($G$9,ROW()-ROW($N$9),BT$6-$D$4))&gt;=40,IF(SUMIFS(OFFSET(データ_フィールド施設!$M$5:$M$1048576,0,ROUND(BT$8*24,1)),データ_フィールド施設!$J$5:$J$1048576,OFFSET($G$9,ROW()-ROW($N$9),BT$6-$D$4))&gt;=100,"×","△"),IF(OR(BT$8&lt;9/24,BT$8&gt;=17/24),"-","〇"))</f>
        <v>×</v>
      </c>
      <c r="BU110" s="10" t="str">
        <f ca="1">IF(SUMIFS(OFFSET(データ_フィールド施設!$M$5:$M$1048576,0,ROUND(BU$8*24,1)),データ_フィールド施設!$J$5:$J$1048576,OFFSET($G$9,ROW()-ROW($N$9),BU$6-$D$4))&gt;=40,IF(SUMIFS(OFFSET(データ_フィールド施設!$M$5:$M$1048576,0,ROUND(BU$8*24,1)),データ_フィールド施設!$J$5:$J$1048576,OFFSET($G$9,ROW()-ROW($N$9),BU$6-$D$4))&gt;=100,"×","△"),IF(OR(BU$8&lt;9/24,BU$8&gt;=17/24),"-","〇"))</f>
        <v>×</v>
      </c>
      <c r="BV110" s="27" t="str">
        <f ca="1">IF(SUMIFS(OFFSET(データ_フィールド施設!$M$5:$M$1048576,0,ROUND(BV$8*24,1)),データ_フィールド施設!$J$5:$J$1048576,OFFSET($G$9,ROW()-ROW($N$9),BV$6-$D$4))&gt;=40,IF(SUMIFS(OFFSET(データ_フィールド施設!$M$5:$M$1048576,0,ROUND(BV$8*24,1)),データ_フィールド施設!$J$5:$J$1048576,OFFSET($G$9,ROW()-ROW($N$9),BV$6-$D$4))&gt;=100,"×","△"),IF(OR(BV$8&lt;9/24,BV$8&gt;=17/24),"-","〇"))</f>
        <v>×</v>
      </c>
      <c r="BW110" s="10" t="str">
        <f ca="1">IF(SUMIFS(OFFSET(データ_フィールド施設!$M$5:$M$1048576,0,ROUND(BW$8*24,1)),データ_フィールド施設!$J$5:$J$1048576,OFFSET($G$9,ROW()-ROW($N$9),BW$6-$D$4))&gt;=40,IF(SUMIFS(OFFSET(データ_フィールド施設!$M$5:$M$1048576,0,ROUND(BW$8*24,1)),データ_フィールド施設!$J$5:$J$1048576,OFFSET($G$9,ROW()-ROW($N$9),BW$6-$D$4))&gt;=100,"×","△"),IF(OR(BW$8&lt;9/24,BW$8&gt;=17/24),"-","〇"))</f>
        <v>×</v>
      </c>
      <c r="BX110" s="10" t="str">
        <f ca="1">IF(SUMIFS(OFFSET(データ_フィールド施設!$M$5:$M$1048576,0,ROUND(BX$8*24,1)),データ_フィールド施設!$J$5:$J$1048576,OFFSET($G$9,ROW()-ROW($N$9),BX$6-$D$4))&gt;=40,IF(SUMIFS(OFFSET(データ_フィールド施設!$M$5:$M$1048576,0,ROUND(BX$8*24,1)),データ_フィールド施設!$J$5:$J$1048576,OFFSET($G$9,ROW()-ROW($N$9),BX$6-$D$4))&gt;=100,"×","△"),IF(OR(BX$8&lt;9/24,BX$8&gt;=17/24),"-","〇"))</f>
        <v>×</v>
      </c>
      <c r="BY110" s="10" t="str">
        <f ca="1">IF(SUMIFS(OFFSET(データ_フィールド施設!$M$5:$M$1048576,0,ROUND(BY$8*24,1)),データ_フィールド施設!$J$5:$J$1048576,OFFSET($G$9,ROW()-ROW($N$9),BY$6-$D$4))&gt;=40,IF(SUMIFS(OFFSET(データ_フィールド施設!$M$5:$M$1048576,0,ROUND(BY$8*24,1)),データ_フィールド施設!$J$5:$J$1048576,OFFSET($G$9,ROW()-ROW($N$9),BY$6-$D$4))&gt;=100,"×","△"),IF(OR(BY$8&lt;9/24,BY$8&gt;=17/24),"-","〇"))</f>
        <v>×</v>
      </c>
      <c r="BZ110" s="10" t="str">
        <f ca="1">IF(SUMIFS(OFFSET(データ_フィールド施設!$M$5:$M$1048576,0,ROUND(BZ$8*24,1)),データ_フィールド施設!$J$5:$J$1048576,OFFSET($G$9,ROW()-ROW($N$9),BZ$6-$D$4))&gt;=40,IF(SUMIFS(OFFSET(データ_フィールド施設!$M$5:$M$1048576,0,ROUND(BZ$8*24,1)),データ_フィールド施設!$J$5:$J$1048576,OFFSET($G$9,ROW()-ROW($N$9),BZ$6-$D$4))&gt;=100,"×","△"),IF(OR(BZ$8&lt;9/24,BZ$8&gt;=17/24),"-","〇"))</f>
        <v>×</v>
      </c>
      <c r="CA110" s="26" t="str">
        <f ca="1">IF(SUMIFS(OFFSET(データ_フィールド施設!$M$5:$M$1048576,0,ROUND(CA$8*24,1)),データ_フィールド施設!$J$5:$J$1048576,OFFSET($G$9,ROW()-ROW($N$9),CA$6-$D$4))&gt;=40,IF(SUMIFS(OFFSET(データ_フィールド施設!$M$5:$M$1048576,0,ROUND(CA$8*24,1)),データ_フィールド施設!$J$5:$J$1048576,OFFSET($G$9,ROW()-ROW($N$9),CA$6-$D$4))&gt;=100,"×","△"),IF(OR(CA$8&lt;9/24,CA$8&gt;=17/24),"-","〇"))</f>
        <v>×</v>
      </c>
      <c r="CB110" s="10" t="str">
        <f ca="1">IF(SUMIFS(OFFSET(データ_フィールド施設!$M$5:$M$1048576,0,ROUND(CB$8*24,1)),データ_フィールド施設!$J$5:$J$1048576,OFFSET($G$9,ROW()-ROW($N$9),CB$6-$D$4))&gt;=40,IF(SUMIFS(OFFSET(データ_フィールド施設!$M$5:$M$1048576,0,ROUND(CB$8*24,1)),データ_フィールド施設!$J$5:$J$1048576,OFFSET($G$9,ROW()-ROW($N$9),CB$6-$D$4))&gt;=100,"×","△"),IF(OR(CB$8&lt;9/24,CB$8&gt;=17/24),"-","〇"))</f>
        <v>×</v>
      </c>
      <c r="CC110" s="10" t="str">
        <f ca="1">IF(SUMIFS(OFFSET(データ_フィールド施設!$M$5:$M$1048576,0,ROUND(CC$8*24,1)),データ_フィールド施設!$J$5:$J$1048576,OFFSET($G$9,ROW()-ROW($N$9),CC$6-$D$4))&gt;=40,IF(SUMIFS(OFFSET(データ_フィールド施設!$M$5:$M$1048576,0,ROUND(CC$8*24,1)),データ_フィールド施設!$J$5:$J$1048576,OFFSET($G$9,ROW()-ROW($N$9),CC$6-$D$4))&gt;=100,"×","△"),IF(OR(CC$8&lt;9/24,CC$8&gt;=17/24),"-","〇"))</f>
        <v>×</v>
      </c>
      <c r="CD110" s="27" t="str">
        <f ca="1">IF(SUMIFS(OFFSET(データ_フィールド施設!$M$5:$M$1048576,0,ROUND(CD$8*24,1)),データ_フィールド施設!$J$5:$J$1048576,OFFSET($G$9,ROW()-ROW($N$9),CD$6-$D$4))&gt;=40,IF(SUMIFS(OFFSET(データ_フィールド施設!$M$5:$M$1048576,0,ROUND(CD$8*24,1)),データ_フィールド施設!$J$5:$J$1048576,OFFSET($G$9,ROW()-ROW($N$9),CD$6-$D$4))&gt;=100,"×","△"),IF(OR(CD$8&lt;9/24,CD$8&gt;=17/24),"-","〇"))</f>
        <v>×</v>
      </c>
      <c r="CE110" s="10" t="str">
        <f ca="1">IF(SUMIFS(OFFSET(データ_フィールド施設!$M$5:$M$1048576,0,ROUND(CE$8*24,1)),データ_フィールド施設!$J$5:$J$1048576,OFFSET($G$9,ROW()-ROW($N$9),CE$6-$D$4))&gt;=40,IF(SUMIFS(OFFSET(データ_フィールド施設!$M$5:$M$1048576,0,ROUND(CE$8*24,1)),データ_フィールド施設!$J$5:$J$1048576,OFFSET($G$9,ROW()-ROW($N$9),CE$6-$D$4))&gt;=100,"×","△"),IF(OR(CE$8&lt;9/24,CE$8&gt;=17/24),"-","〇"))</f>
        <v>-</v>
      </c>
      <c r="CF110" s="10" t="str">
        <f ca="1">IF(SUMIFS(OFFSET(データ_フィールド施設!$M$5:$M$1048576,0,ROUND(CF$8*24,1)),データ_フィールド施設!$J$5:$J$1048576,OFFSET($G$9,ROW()-ROW($N$9),CF$6-$D$4))&gt;=40,IF(SUMIFS(OFFSET(データ_フィールド施設!$M$5:$M$1048576,0,ROUND(CF$8*24,1)),データ_フィールド施設!$J$5:$J$1048576,OFFSET($G$9,ROW()-ROW($N$9),CF$6-$D$4))&gt;=100,"×","△"),IF(OR(CF$8&lt;9/24,CF$8&gt;=17/24),"-","〇"))</f>
        <v>-</v>
      </c>
      <c r="CG110" s="33" t="str">
        <f ca="1">IF(SUMIFS(OFFSET(データ_フィールド施設!$M$5:$M$1048576,0,ROUND(CG$8*24,1)),データ_フィールド施設!$J$5:$J$1048576,OFFSET($G$9,ROW()-ROW($N$9),CG$6-$D$4))&gt;=40,IF(SUMIFS(OFFSET(データ_フィールド施設!$M$5:$M$1048576,0,ROUND(CG$8*24,1)),データ_フィールド施設!$J$5:$J$1048576,OFFSET($G$9,ROW()-ROW($N$9),CG$6-$D$4))&gt;=100,"×","△"),IF(OR(CG$8&lt;9/24,CG$8&gt;=17/24),"-","〇"))</f>
        <v>-</v>
      </c>
      <c r="CH110" s="32" t="str">
        <f ca="1">IF(SUMIFS(OFFSET(データ_フィールド施設!$M$5:$M$1048576,0,ROUND(CH$8*24,1)),データ_フィールド施設!$J$5:$J$1048576,OFFSET($G$9,ROW()-ROW($N$9),CH$6-$D$4))&gt;=40,IF(SUMIFS(OFFSET(データ_フィールド施設!$M$5:$M$1048576,0,ROUND(CH$8*24,1)),データ_フィールド施設!$J$5:$J$1048576,OFFSET($G$9,ROW()-ROW($N$9),CH$6-$D$4))&gt;=100,"×","△"),IF(OR(CH$8&lt;9/24,CH$8&gt;=17/24),"-","〇"))</f>
        <v>-</v>
      </c>
      <c r="CI110" s="10" t="str">
        <f ca="1">IF(SUMIFS(OFFSET(データ_フィールド施設!$M$5:$M$1048576,0,ROUND(CI$8*24,1)),データ_フィールド施設!$J$5:$J$1048576,OFFSET($G$9,ROW()-ROW($N$9),CI$6-$D$4))&gt;=40,IF(SUMIFS(OFFSET(データ_フィールド施設!$M$5:$M$1048576,0,ROUND(CI$8*24,1)),データ_フィールド施設!$J$5:$J$1048576,OFFSET($G$9,ROW()-ROW($N$9),CI$6-$D$4))&gt;=100,"×","△"),IF(OR(CI$8&lt;9/24,CI$8&gt;=17/24),"-","〇"))</f>
        <v>-</v>
      </c>
      <c r="CJ110" s="10" t="str">
        <f ca="1">IF(SUMIFS(OFFSET(データ_フィールド施設!$M$5:$M$1048576,0,ROUND(CJ$8*24,1)),データ_フィールド施設!$J$5:$J$1048576,OFFSET($G$9,ROW()-ROW($N$9),CJ$6-$D$4))&gt;=40,IF(SUMIFS(OFFSET(データ_フィールド施設!$M$5:$M$1048576,0,ROUND(CJ$8*24,1)),データ_フィールド施設!$J$5:$J$1048576,OFFSET($G$9,ROW()-ROW($N$9),CJ$6-$D$4))&gt;=100,"×","△"),IF(OR(CJ$8&lt;9/24,CJ$8&gt;=17/24),"-","〇"))</f>
        <v>-</v>
      </c>
      <c r="CK110" s="10" t="str">
        <f ca="1">IF(SUMIFS(OFFSET(データ_フィールド施設!$M$5:$M$1048576,0,ROUND(CK$8*24,1)),データ_フィールド施設!$J$5:$J$1048576,OFFSET($G$9,ROW()-ROW($N$9),CK$6-$D$4))&gt;=40,IF(SUMIFS(OFFSET(データ_フィールド施設!$M$5:$M$1048576,0,ROUND(CK$8*24,1)),データ_フィールド施設!$J$5:$J$1048576,OFFSET($G$9,ROW()-ROW($N$9),CK$6-$D$4))&gt;=100,"×","△"),IF(OR(CK$8&lt;9/24,CK$8&gt;=17/24),"-","〇"))</f>
        <v>-</v>
      </c>
      <c r="CL110" s="10" t="str">
        <f ca="1">IF(SUMIFS(OFFSET(データ_フィールド施設!$M$5:$M$1048576,0,ROUND(CL$8*24,1)),データ_フィールド施設!$J$5:$J$1048576,OFFSET($G$9,ROW()-ROW($N$9),CL$6-$D$4))&gt;=40,IF(SUMIFS(OFFSET(データ_フィールド施設!$M$5:$M$1048576,0,ROUND(CL$8*24,1)),データ_フィールド施設!$J$5:$J$1048576,OFFSET($G$9,ROW()-ROW($N$9),CL$6-$D$4))&gt;=100,"×","△"),IF(OR(CL$8&lt;9/24,CL$8&gt;=17/24),"-","〇"))</f>
        <v>-</v>
      </c>
      <c r="CM110" s="10" t="str">
        <f ca="1">IF(SUMIFS(OFFSET(データ_フィールド施設!$M$5:$M$1048576,0,ROUND(CM$8*24,1)),データ_フィールド施設!$J$5:$J$1048576,OFFSET($G$9,ROW()-ROW($N$9),CM$6-$D$4))&gt;=40,IF(SUMIFS(OFFSET(データ_フィールド施設!$M$5:$M$1048576,0,ROUND(CM$8*24,1)),データ_フィールド施設!$J$5:$J$1048576,OFFSET($G$9,ROW()-ROW($N$9),CM$6-$D$4))&gt;=100,"×","△"),IF(OR(CM$8&lt;9/24,CM$8&gt;=17/24),"-","〇"))</f>
        <v>-</v>
      </c>
      <c r="CN110" s="10" t="str">
        <f ca="1">IF(SUMIFS(OFFSET(データ_フィールド施設!$M$5:$M$1048576,0,ROUND(CN$8*24,1)),データ_フィールド施設!$J$5:$J$1048576,OFFSET($G$9,ROW()-ROW($N$9),CN$6-$D$4))&gt;=40,IF(SUMIFS(OFFSET(データ_フィールド施設!$M$5:$M$1048576,0,ROUND(CN$8*24,1)),データ_フィールド施設!$J$5:$J$1048576,OFFSET($G$9,ROW()-ROW($N$9),CN$6-$D$4))&gt;=100,"×","△"),IF(OR(CN$8&lt;9/24,CN$8&gt;=17/24),"-","〇"))</f>
        <v>-</v>
      </c>
      <c r="CO110" s="10" t="str">
        <f ca="1">IF(SUMIFS(OFFSET(データ_フィールド施設!$M$5:$M$1048576,0,ROUND(CO$8*24,1)),データ_フィールド施設!$J$5:$J$1048576,OFFSET($G$9,ROW()-ROW($N$9),CO$6-$D$4))&gt;=40,IF(SUMIFS(OFFSET(データ_フィールド施設!$M$5:$M$1048576,0,ROUND(CO$8*24,1)),データ_フィールド施設!$J$5:$J$1048576,OFFSET($G$9,ROW()-ROW($N$9),CO$6-$D$4))&gt;=100,"×","△"),IF(OR(CO$8&lt;9/24,CO$8&gt;=17/24),"-","〇"))</f>
        <v>×</v>
      </c>
      <c r="CP110" s="10" t="str">
        <f ca="1">IF(SUMIFS(OFFSET(データ_フィールド施設!$M$5:$M$1048576,0,ROUND(CP$8*24,1)),データ_フィールド施設!$J$5:$J$1048576,OFFSET($G$9,ROW()-ROW($N$9),CP$6-$D$4))&gt;=40,IF(SUMIFS(OFFSET(データ_フィールド施設!$M$5:$M$1048576,0,ROUND(CP$8*24,1)),データ_フィールド施設!$J$5:$J$1048576,OFFSET($G$9,ROW()-ROW($N$9),CP$6-$D$4))&gt;=100,"×","△"),IF(OR(CP$8&lt;9/24,CP$8&gt;=17/24),"-","〇"))</f>
        <v>×</v>
      </c>
      <c r="CQ110" s="26" t="str">
        <f ca="1">IF(SUMIFS(OFFSET(データ_フィールド施設!$M$5:$M$1048576,0,ROUND(CQ$8*24,1)),データ_フィールド施設!$J$5:$J$1048576,OFFSET($G$9,ROW()-ROW($N$9),CQ$6-$D$4))&gt;=40,IF(SUMIFS(OFFSET(データ_フィールド施設!$M$5:$M$1048576,0,ROUND(CQ$8*24,1)),データ_フィールド施設!$J$5:$J$1048576,OFFSET($G$9,ROW()-ROW($N$9),CQ$6-$D$4))&gt;=100,"×","△"),IF(OR(CQ$8&lt;9/24,CQ$8&gt;=17/24),"-","〇"))</f>
        <v>×</v>
      </c>
      <c r="CR110" s="10" t="str">
        <f ca="1">IF(SUMIFS(OFFSET(データ_フィールド施設!$M$5:$M$1048576,0,ROUND(CR$8*24,1)),データ_フィールド施設!$J$5:$J$1048576,OFFSET($G$9,ROW()-ROW($N$9),CR$6-$D$4))&gt;=40,IF(SUMIFS(OFFSET(データ_フィールド施設!$M$5:$M$1048576,0,ROUND(CR$8*24,1)),データ_フィールド施設!$J$5:$J$1048576,OFFSET($G$9,ROW()-ROW($N$9),CR$6-$D$4))&gt;=100,"×","△"),IF(OR(CR$8&lt;9/24,CR$8&gt;=17/24),"-","〇"))</f>
        <v>×</v>
      </c>
      <c r="CS110" s="10" t="str">
        <f ca="1">IF(SUMIFS(OFFSET(データ_フィールド施設!$M$5:$M$1048576,0,ROUND(CS$8*24,1)),データ_フィールド施設!$J$5:$J$1048576,OFFSET($G$9,ROW()-ROW($N$9),CS$6-$D$4))&gt;=40,IF(SUMIFS(OFFSET(データ_フィールド施設!$M$5:$M$1048576,0,ROUND(CS$8*24,1)),データ_フィールド施設!$J$5:$J$1048576,OFFSET($G$9,ROW()-ROW($N$9),CS$6-$D$4))&gt;=100,"×","△"),IF(OR(CS$8&lt;9/24,CS$8&gt;=17/24),"-","〇"))</f>
        <v>×</v>
      </c>
      <c r="CT110" s="27" t="str">
        <f ca="1">IF(SUMIFS(OFFSET(データ_フィールド施設!$M$5:$M$1048576,0,ROUND(CT$8*24,1)),データ_フィールド施設!$J$5:$J$1048576,OFFSET($G$9,ROW()-ROW($N$9),CT$6-$D$4))&gt;=40,IF(SUMIFS(OFFSET(データ_フィールド施設!$M$5:$M$1048576,0,ROUND(CT$8*24,1)),データ_フィールド施設!$J$5:$J$1048576,OFFSET($G$9,ROW()-ROW($N$9),CT$6-$D$4))&gt;=100,"×","△"),IF(OR(CT$8&lt;9/24,CT$8&gt;=17/24),"-","〇"))</f>
        <v>×</v>
      </c>
      <c r="CU110" s="10" t="str">
        <f ca="1">IF(SUMIFS(OFFSET(データ_フィールド施設!$M$5:$M$1048576,0,ROUND(CU$8*24,1)),データ_フィールド施設!$J$5:$J$1048576,OFFSET($G$9,ROW()-ROW($N$9),CU$6-$D$4))&gt;=40,IF(SUMIFS(OFFSET(データ_フィールド施設!$M$5:$M$1048576,0,ROUND(CU$8*24,1)),データ_フィールド施設!$J$5:$J$1048576,OFFSET($G$9,ROW()-ROW($N$9),CU$6-$D$4))&gt;=100,"×","△"),IF(OR(CU$8&lt;9/24,CU$8&gt;=17/24),"-","〇"))</f>
        <v>×</v>
      </c>
      <c r="CV110" s="10" t="str">
        <f ca="1">IF(SUMIFS(OFFSET(データ_フィールド施設!$M$5:$M$1048576,0,ROUND(CV$8*24,1)),データ_フィールド施設!$J$5:$J$1048576,OFFSET($G$9,ROW()-ROW($N$9),CV$6-$D$4))&gt;=40,IF(SUMIFS(OFFSET(データ_フィールド施設!$M$5:$M$1048576,0,ROUND(CV$8*24,1)),データ_フィールド施設!$J$5:$J$1048576,OFFSET($G$9,ROW()-ROW($N$9),CV$6-$D$4))&gt;=100,"×","△"),IF(OR(CV$8&lt;9/24,CV$8&gt;=17/24),"-","〇"))</f>
        <v>×</v>
      </c>
      <c r="CW110" s="10" t="str">
        <f ca="1">IF(SUMIFS(OFFSET(データ_フィールド施設!$M$5:$M$1048576,0,ROUND(CW$8*24,1)),データ_フィールド施設!$J$5:$J$1048576,OFFSET($G$9,ROW()-ROW($N$9),CW$6-$D$4))&gt;=40,IF(SUMIFS(OFFSET(データ_フィールド施設!$M$5:$M$1048576,0,ROUND(CW$8*24,1)),データ_フィールド施設!$J$5:$J$1048576,OFFSET($G$9,ROW()-ROW($N$9),CW$6-$D$4))&gt;=100,"×","△"),IF(OR(CW$8&lt;9/24,CW$8&gt;=17/24),"-","〇"))</f>
        <v>×</v>
      </c>
      <c r="CX110" s="10" t="str">
        <f ca="1">IF(SUMIFS(OFFSET(データ_フィールド施設!$M$5:$M$1048576,0,ROUND(CX$8*24,1)),データ_フィールド施設!$J$5:$J$1048576,OFFSET($G$9,ROW()-ROW($N$9),CX$6-$D$4))&gt;=40,IF(SUMIFS(OFFSET(データ_フィールド施設!$M$5:$M$1048576,0,ROUND(CX$8*24,1)),データ_フィールド施設!$J$5:$J$1048576,OFFSET($G$9,ROW()-ROW($N$9),CX$6-$D$4))&gt;=100,"×","△"),IF(OR(CX$8&lt;9/24,CX$8&gt;=17/24),"-","〇"))</f>
        <v>×</v>
      </c>
      <c r="CY110" s="26" t="str">
        <f ca="1">IF(SUMIFS(OFFSET(データ_フィールド施設!$M$5:$M$1048576,0,ROUND(CY$8*24,1)),データ_フィールド施設!$J$5:$J$1048576,OFFSET($G$9,ROW()-ROW($N$9),CY$6-$D$4))&gt;=40,IF(SUMIFS(OFFSET(データ_フィールド施設!$M$5:$M$1048576,0,ROUND(CY$8*24,1)),データ_フィールド施設!$J$5:$J$1048576,OFFSET($G$9,ROW()-ROW($N$9),CY$6-$D$4))&gt;=100,"×","△"),IF(OR(CY$8&lt;9/24,CY$8&gt;=17/24),"-","〇"))</f>
        <v>×</v>
      </c>
      <c r="CZ110" s="10" t="str">
        <f ca="1">IF(SUMIFS(OFFSET(データ_フィールド施設!$M$5:$M$1048576,0,ROUND(CZ$8*24,1)),データ_フィールド施設!$J$5:$J$1048576,OFFSET($G$9,ROW()-ROW($N$9),CZ$6-$D$4))&gt;=40,IF(SUMIFS(OFFSET(データ_フィールド施設!$M$5:$M$1048576,0,ROUND(CZ$8*24,1)),データ_フィールド施設!$J$5:$J$1048576,OFFSET($G$9,ROW()-ROW($N$9),CZ$6-$D$4))&gt;=100,"×","△"),IF(OR(CZ$8&lt;9/24,CZ$8&gt;=17/24),"-","〇"))</f>
        <v>×</v>
      </c>
      <c r="DA110" s="10" t="str">
        <f ca="1">IF(SUMIFS(OFFSET(データ_フィールド施設!$M$5:$M$1048576,0,ROUND(DA$8*24,1)),データ_フィールド施設!$J$5:$J$1048576,OFFSET($G$9,ROW()-ROW($N$9),DA$6-$D$4))&gt;=40,IF(SUMIFS(OFFSET(データ_フィールド施設!$M$5:$M$1048576,0,ROUND(DA$8*24,1)),データ_フィールド施設!$J$5:$J$1048576,OFFSET($G$9,ROW()-ROW($N$9),DA$6-$D$4))&gt;=100,"×","△"),IF(OR(DA$8&lt;9/24,DA$8&gt;=17/24),"-","〇"))</f>
        <v>×</v>
      </c>
      <c r="DB110" s="27" t="str">
        <f ca="1">IF(SUMIFS(OFFSET(データ_フィールド施設!$M$5:$M$1048576,0,ROUND(DB$8*24,1)),データ_フィールド施設!$J$5:$J$1048576,OFFSET($G$9,ROW()-ROW($N$9),DB$6-$D$4))&gt;=40,IF(SUMIFS(OFFSET(データ_フィールド施設!$M$5:$M$1048576,0,ROUND(DB$8*24,1)),データ_フィールド施設!$J$5:$J$1048576,OFFSET($G$9,ROW()-ROW($N$9),DB$6-$D$4))&gt;=100,"×","△"),IF(OR(DB$8&lt;9/24,DB$8&gt;=17/24),"-","〇"))</f>
        <v>×</v>
      </c>
      <c r="DC110" s="10" t="str">
        <f ca="1">IF(SUMIFS(OFFSET(データ_フィールド施設!$M$5:$M$1048576,0,ROUND(DC$8*24,1)),データ_フィールド施設!$J$5:$J$1048576,OFFSET($G$9,ROW()-ROW($N$9),DC$6-$D$4))&gt;=40,IF(SUMIFS(OFFSET(データ_フィールド施設!$M$5:$M$1048576,0,ROUND(DC$8*24,1)),データ_フィールド施設!$J$5:$J$1048576,OFFSET($G$9,ROW()-ROW($N$9),DC$6-$D$4))&gt;=100,"×","△"),IF(OR(DC$8&lt;9/24,DC$8&gt;=17/24),"-","〇"))</f>
        <v>-</v>
      </c>
      <c r="DD110" s="10" t="str">
        <f ca="1">IF(SUMIFS(OFFSET(データ_フィールド施設!$M$5:$M$1048576,0,ROUND(DD$8*24,1)),データ_フィールド施設!$J$5:$J$1048576,OFFSET($G$9,ROW()-ROW($N$9),DD$6-$D$4))&gt;=40,IF(SUMIFS(OFFSET(データ_フィールド施設!$M$5:$M$1048576,0,ROUND(DD$8*24,1)),データ_フィールド施設!$J$5:$J$1048576,OFFSET($G$9,ROW()-ROW($N$9),DD$6-$D$4))&gt;=100,"×","△"),IF(OR(DD$8&lt;9/24,DD$8&gt;=17/24),"-","〇"))</f>
        <v>-</v>
      </c>
      <c r="DE110" s="33" t="str">
        <f ca="1">IF(SUMIFS(OFFSET(データ_フィールド施設!$M$5:$M$1048576,0,ROUND(DE$8*24,1)),データ_フィールド施設!$J$5:$J$1048576,OFFSET($G$9,ROW()-ROW($N$9),DE$6-$D$4))&gt;=40,IF(SUMIFS(OFFSET(データ_フィールド施設!$M$5:$M$1048576,0,ROUND(DE$8*24,1)),データ_フィールド施設!$J$5:$J$1048576,OFFSET($G$9,ROW()-ROW($N$9),DE$6-$D$4))&gt;=100,"×","△"),IF(OR(DE$8&lt;9/24,DE$8&gt;=17/24),"-","〇"))</f>
        <v>-</v>
      </c>
      <c r="DF110" s="32" t="str">
        <f ca="1">IF(SUMIFS(OFFSET(データ_フィールド施設!$M$5:$M$1048576,0,ROUND(DF$8*24,1)),データ_フィールド施設!$J$5:$J$1048576,OFFSET($G$9,ROW()-ROW($N$9),DF$6-$D$4))&gt;=40,IF(SUMIFS(OFFSET(データ_フィールド施設!$M$5:$M$1048576,0,ROUND(DF$8*24,1)),データ_フィールド施設!$J$5:$J$1048576,OFFSET($G$9,ROW()-ROW($N$9),DF$6-$D$4))&gt;=100,"×","△"),IF(OR(DF$8&lt;9/24,DF$8&gt;=17/24),"-","〇"))</f>
        <v>-</v>
      </c>
      <c r="DG110" s="10" t="str">
        <f ca="1">IF(SUMIFS(OFFSET(データ_フィールド施設!$M$5:$M$1048576,0,ROUND(DG$8*24,1)),データ_フィールド施設!$J$5:$J$1048576,OFFSET($G$9,ROW()-ROW($N$9),DG$6-$D$4))&gt;=40,IF(SUMIFS(OFFSET(データ_フィールド施設!$M$5:$M$1048576,0,ROUND(DG$8*24,1)),データ_フィールド施設!$J$5:$J$1048576,OFFSET($G$9,ROW()-ROW($N$9),DG$6-$D$4))&gt;=100,"×","△"),IF(OR(DG$8&lt;9/24,DG$8&gt;=17/24),"-","〇"))</f>
        <v>-</v>
      </c>
      <c r="DH110" s="10" t="str">
        <f ca="1">IF(SUMIFS(OFFSET(データ_フィールド施設!$M$5:$M$1048576,0,ROUND(DH$8*24,1)),データ_フィールド施設!$J$5:$J$1048576,OFFSET($G$9,ROW()-ROW($N$9),DH$6-$D$4))&gt;=40,IF(SUMIFS(OFFSET(データ_フィールド施設!$M$5:$M$1048576,0,ROUND(DH$8*24,1)),データ_フィールド施設!$J$5:$J$1048576,OFFSET($G$9,ROW()-ROW($N$9),DH$6-$D$4))&gt;=100,"×","△"),IF(OR(DH$8&lt;9/24,DH$8&gt;=17/24),"-","〇"))</f>
        <v>-</v>
      </c>
      <c r="DI110" s="10" t="str">
        <f ca="1">IF(SUMIFS(OFFSET(データ_フィールド施設!$M$5:$M$1048576,0,ROUND(DI$8*24,1)),データ_フィールド施設!$J$5:$J$1048576,OFFSET($G$9,ROW()-ROW($N$9),DI$6-$D$4))&gt;=40,IF(SUMIFS(OFFSET(データ_フィールド施設!$M$5:$M$1048576,0,ROUND(DI$8*24,1)),データ_フィールド施設!$J$5:$J$1048576,OFFSET($G$9,ROW()-ROW($N$9),DI$6-$D$4))&gt;=100,"×","△"),IF(OR(DI$8&lt;9/24,DI$8&gt;=17/24),"-","〇"))</f>
        <v>-</v>
      </c>
      <c r="DJ110" s="10" t="str">
        <f ca="1">IF(SUMIFS(OFFSET(データ_フィールド施設!$M$5:$M$1048576,0,ROUND(DJ$8*24,1)),データ_フィールド施設!$J$5:$J$1048576,OFFSET($G$9,ROW()-ROW($N$9),DJ$6-$D$4))&gt;=40,IF(SUMIFS(OFFSET(データ_フィールド施設!$M$5:$M$1048576,0,ROUND(DJ$8*24,1)),データ_フィールド施設!$J$5:$J$1048576,OFFSET($G$9,ROW()-ROW($N$9),DJ$6-$D$4))&gt;=100,"×","△"),IF(OR(DJ$8&lt;9/24,DJ$8&gt;=17/24),"-","〇"))</f>
        <v>-</v>
      </c>
      <c r="DK110" s="10" t="str">
        <f ca="1">IF(SUMIFS(OFFSET(データ_フィールド施設!$M$5:$M$1048576,0,ROUND(DK$8*24,1)),データ_フィールド施設!$J$5:$J$1048576,OFFSET($G$9,ROW()-ROW($N$9),DK$6-$D$4))&gt;=40,IF(SUMIFS(OFFSET(データ_フィールド施設!$M$5:$M$1048576,0,ROUND(DK$8*24,1)),データ_フィールド施設!$J$5:$J$1048576,OFFSET($G$9,ROW()-ROW($N$9),DK$6-$D$4))&gt;=100,"×","△"),IF(OR(DK$8&lt;9/24,DK$8&gt;=17/24),"-","〇"))</f>
        <v>-</v>
      </c>
      <c r="DL110" s="10" t="str">
        <f ca="1">IF(SUMIFS(OFFSET(データ_フィールド施設!$M$5:$M$1048576,0,ROUND(DL$8*24,1)),データ_フィールド施設!$J$5:$J$1048576,OFFSET($G$9,ROW()-ROW($N$9),DL$6-$D$4))&gt;=40,IF(SUMIFS(OFFSET(データ_フィールド施設!$M$5:$M$1048576,0,ROUND(DL$8*24,1)),データ_フィールド施設!$J$5:$J$1048576,OFFSET($G$9,ROW()-ROW($N$9),DL$6-$D$4))&gt;=100,"×","△"),IF(OR(DL$8&lt;9/24,DL$8&gt;=17/24),"-","〇"))</f>
        <v>-</v>
      </c>
      <c r="DM110" s="10" t="str">
        <f ca="1">IF(SUMIFS(OFFSET(データ_フィールド施設!$M$5:$M$1048576,0,ROUND(DM$8*24,1)),データ_フィールド施設!$J$5:$J$1048576,OFFSET($G$9,ROW()-ROW($N$9),DM$6-$D$4))&gt;=40,IF(SUMIFS(OFFSET(データ_フィールド施設!$M$5:$M$1048576,0,ROUND(DM$8*24,1)),データ_フィールド施設!$J$5:$J$1048576,OFFSET($G$9,ROW()-ROW($N$9),DM$6-$D$4))&gt;=100,"×","△"),IF(OR(DM$8&lt;9/24,DM$8&gt;=17/24),"-","〇"))</f>
        <v>×</v>
      </c>
      <c r="DN110" s="10" t="str">
        <f ca="1">IF(SUMIFS(OFFSET(データ_フィールド施設!$M$5:$M$1048576,0,ROUND(DN$8*24,1)),データ_フィールド施設!$J$5:$J$1048576,OFFSET($G$9,ROW()-ROW($N$9),DN$6-$D$4))&gt;=40,IF(SUMIFS(OFFSET(データ_フィールド施設!$M$5:$M$1048576,0,ROUND(DN$8*24,1)),データ_フィールド施設!$J$5:$J$1048576,OFFSET($G$9,ROW()-ROW($N$9),DN$6-$D$4))&gt;=100,"×","△"),IF(OR(DN$8&lt;9/24,DN$8&gt;=17/24),"-","〇"))</f>
        <v>×</v>
      </c>
      <c r="DO110" s="26" t="str">
        <f ca="1">IF(SUMIFS(OFFSET(データ_フィールド施設!$M$5:$M$1048576,0,ROUND(DO$8*24,1)),データ_フィールド施設!$J$5:$J$1048576,OFFSET($G$9,ROW()-ROW($N$9),DO$6-$D$4))&gt;=40,IF(SUMIFS(OFFSET(データ_フィールド施設!$M$5:$M$1048576,0,ROUND(DO$8*24,1)),データ_フィールド施設!$J$5:$J$1048576,OFFSET($G$9,ROW()-ROW($N$9),DO$6-$D$4))&gt;=100,"×","△"),IF(OR(DO$8&lt;9/24,DO$8&gt;=17/24),"-","〇"))</f>
        <v>×</v>
      </c>
      <c r="DP110" s="10" t="str">
        <f ca="1">IF(SUMIFS(OFFSET(データ_フィールド施設!$M$5:$M$1048576,0,ROUND(DP$8*24,1)),データ_フィールド施設!$J$5:$J$1048576,OFFSET($G$9,ROW()-ROW($N$9),DP$6-$D$4))&gt;=40,IF(SUMIFS(OFFSET(データ_フィールド施設!$M$5:$M$1048576,0,ROUND(DP$8*24,1)),データ_フィールド施設!$J$5:$J$1048576,OFFSET($G$9,ROW()-ROW($N$9),DP$6-$D$4))&gt;=100,"×","△"),IF(OR(DP$8&lt;9/24,DP$8&gt;=17/24),"-","〇"))</f>
        <v>×</v>
      </c>
      <c r="DQ110" s="10" t="str">
        <f ca="1">IF(SUMIFS(OFFSET(データ_フィールド施設!$M$5:$M$1048576,0,ROUND(DQ$8*24,1)),データ_フィールド施設!$J$5:$J$1048576,OFFSET($G$9,ROW()-ROW($N$9),DQ$6-$D$4))&gt;=40,IF(SUMIFS(OFFSET(データ_フィールド施設!$M$5:$M$1048576,0,ROUND(DQ$8*24,1)),データ_フィールド施設!$J$5:$J$1048576,OFFSET($G$9,ROW()-ROW($N$9),DQ$6-$D$4))&gt;=100,"×","△"),IF(OR(DQ$8&lt;9/24,DQ$8&gt;=17/24),"-","〇"))</f>
        <v>×</v>
      </c>
      <c r="DR110" s="27" t="str">
        <f ca="1">IF(SUMIFS(OFFSET(データ_フィールド施設!$M$5:$M$1048576,0,ROUND(DR$8*24,1)),データ_フィールド施設!$J$5:$J$1048576,OFFSET($G$9,ROW()-ROW($N$9),DR$6-$D$4))&gt;=40,IF(SUMIFS(OFFSET(データ_フィールド施設!$M$5:$M$1048576,0,ROUND(DR$8*24,1)),データ_フィールド施設!$J$5:$J$1048576,OFFSET($G$9,ROW()-ROW($N$9),DR$6-$D$4))&gt;=100,"×","△"),IF(OR(DR$8&lt;9/24,DR$8&gt;=17/24),"-","〇"))</f>
        <v>×</v>
      </c>
      <c r="DS110" s="10" t="str">
        <f ca="1">IF(SUMIFS(OFFSET(データ_フィールド施設!$M$5:$M$1048576,0,ROUND(DS$8*24,1)),データ_フィールド施設!$J$5:$J$1048576,OFFSET($G$9,ROW()-ROW($N$9),DS$6-$D$4))&gt;=40,IF(SUMIFS(OFFSET(データ_フィールド施設!$M$5:$M$1048576,0,ROUND(DS$8*24,1)),データ_フィールド施設!$J$5:$J$1048576,OFFSET($G$9,ROW()-ROW($N$9),DS$6-$D$4))&gt;=100,"×","△"),IF(OR(DS$8&lt;9/24,DS$8&gt;=17/24),"-","〇"))</f>
        <v>×</v>
      </c>
      <c r="DT110" s="10" t="str">
        <f ca="1">IF(SUMIFS(OFFSET(データ_フィールド施設!$M$5:$M$1048576,0,ROUND(DT$8*24,1)),データ_フィールド施設!$J$5:$J$1048576,OFFSET($G$9,ROW()-ROW($N$9),DT$6-$D$4))&gt;=40,IF(SUMIFS(OFFSET(データ_フィールド施設!$M$5:$M$1048576,0,ROUND(DT$8*24,1)),データ_フィールド施設!$J$5:$J$1048576,OFFSET($G$9,ROW()-ROW($N$9),DT$6-$D$4))&gt;=100,"×","△"),IF(OR(DT$8&lt;9/24,DT$8&gt;=17/24),"-","〇"))</f>
        <v>×</v>
      </c>
      <c r="DU110" s="10" t="str">
        <f ca="1">IF(SUMIFS(OFFSET(データ_フィールド施設!$M$5:$M$1048576,0,ROUND(DU$8*24,1)),データ_フィールド施設!$J$5:$J$1048576,OFFSET($G$9,ROW()-ROW($N$9),DU$6-$D$4))&gt;=40,IF(SUMIFS(OFFSET(データ_フィールド施設!$M$5:$M$1048576,0,ROUND(DU$8*24,1)),データ_フィールド施設!$J$5:$J$1048576,OFFSET($G$9,ROW()-ROW($N$9),DU$6-$D$4))&gt;=100,"×","△"),IF(OR(DU$8&lt;9/24,DU$8&gt;=17/24),"-","〇"))</f>
        <v>×</v>
      </c>
      <c r="DV110" s="10" t="str">
        <f ca="1">IF(SUMIFS(OFFSET(データ_フィールド施設!$M$5:$M$1048576,0,ROUND(DV$8*24,1)),データ_フィールド施設!$J$5:$J$1048576,OFFSET($G$9,ROW()-ROW($N$9),DV$6-$D$4))&gt;=40,IF(SUMIFS(OFFSET(データ_フィールド施設!$M$5:$M$1048576,0,ROUND(DV$8*24,1)),データ_フィールド施設!$J$5:$J$1048576,OFFSET($G$9,ROW()-ROW($N$9),DV$6-$D$4))&gt;=100,"×","△"),IF(OR(DV$8&lt;9/24,DV$8&gt;=17/24),"-","〇"))</f>
        <v>×</v>
      </c>
      <c r="DW110" s="26" t="str">
        <f ca="1">IF(SUMIFS(OFFSET(データ_フィールド施設!$M$5:$M$1048576,0,ROUND(DW$8*24,1)),データ_フィールド施設!$J$5:$J$1048576,OFFSET($G$9,ROW()-ROW($N$9),DW$6-$D$4))&gt;=40,IF(SUMIFS(OFFSET(データ_フィールド施設!$M$5:$M$1048576,0,ROUND(DW$8*24,1)),データ_フィールド施設!$J$5:$J$1048576,OFFSET($G$9,ROW()-ROW($N$9),DW$6-$D$4))&gt;=100,"×","△"),IF(OR(DW$8&lt;9/24,DW$8&gt;=17/24),"-","〇"))</f>
        <v>×</v>
      </c>
      <c r="DX110" s="10" t="str">
        <f ca="1">IF(SUMIFS(OFFSET(データ_フィールド施設!$M$5:$M$1048576,0,ROUND(DX$8*24,1)),データ_フィールド施設!$J$5:$J$1048576,OFFSET($G$9,ROW()-ROW($N$9),DX$6-$D$4))&gt;=40,IF(SUMIFS(OFFSET(データ_フィールド施設!$M$5:$M$1048576,0,ROUND(DX$8*24,1)),データ_フィールド施設!$J$5:$J$1048576,OFFSET($G$9,ROW()-ROW($N$9),DX$6-$D$4))&gt;=100,"×","△"),IF(OR(DX$8&lt;9/24,DX$8&gt;=17/24),"-","〇"))</f>
        <v>×</v>
      </c>
      <c r="DY110" s="10" t="str">
        <f ca="1">IF(SUMIFS(OFFSET(データ_フィールド施設!$M$5:$M$1048576,0,ROUND(DY$8*24,1)),データ_フィールド施設!$J$5:$J$1048576,OFFSET($G$9,ROW()-ROW($N$9),DY$6-$D$4))&gt;=40,IF(SUMIFS(OFFSET(データ_フィールド施設!$M$5:$M$1048576,0,ROUND(DY$8*24,1)),データ_フィールド施設!$J$5:$J$1048576,OFFSET($G$9,ROW()-ROW($N$9),DY$6-$D$4))&gt;=100,"×","△"),IF(OR(DY$8&lt;9/24,DY$8&gt;=17/24),"-","〇"))</f>
        <v>×</v>
      </c>
      <c r="DZ110" s="27" t="str">
        <f ca="1">IF(SUMIFS(OFFSET(データ_フィールド施設!$M$5:$M$1048576,0,ROUND(DZ$8*24,1)),データ_フィールド施設!$J$5:$J$1048576,OFFSET($G$9,ROW()-ROW($N$9),DZ$6-$D$4))&gt;=40,IF(SUMIFS(OFFSET(データ_フィールド施設!$M$5:$M$1048576,0,ROUND(DZ$8*24,1)),データ_フィールド施設!$J$5:$J$1048576,OFFSET($G$9,ROW()-ROW($N$9),DZ$6-$D$4))&gt;=100,"×","△"),IF(OR(DZ$8&lt;9/24,DZ$8&gt;=17/24),"-","〇"))</f>
        <v>×</v>
      </c>
      <c r="EA110" s="10" t="str">
        <f ca="1">IF(SUMIFS(OFFSET(データ_フィールド施設!$M$5:$M$1048576,0,ROUND(EA$8*24,1)),データ_フィールド施設!$J$5:$J$1048576,OFFSET($G$9,ROW()-ROW($N$9),EA$6-$D$4))&gt;=40,IF(SUMIFS(OFFSET(データ_フィールド施設!$M$5:$M$1048576,0,ROUND(EA$8*24,1)),データ_フィールド施設!$J$5:$J$1048576,OFFSET($G$9,ROW()-ROW($N$9),EA$6-$D$4))&gt;=100,"×","△"),IF(OR(EA$8&lt;9/24,EA$8&gt;=17/24),"-","〇"))</f>
        <v>-</v>
      </c>
      <c r="EB110" s="10" t="str">
        <f ca="1">IF(SUMIFS(OFFSET(データ_フィールド施設!$M$5:$M$1048576,0,ROUND(EB$8*24,1)),データ_フィールド施設!$J$5:$J$1048576,OFFSET($G$9,ROW()-ROW($N$9),EB$6-$D$4))&gt;=40,IF(SUMIFS(OFFSET(データ_フィールド施設!$M$5:$M$1048576,0,ROUND(EB$8*24,1)),データ_フィールド施設!$J$5:$J$1048576,OFFSET($G$9,ROW()-ROW($N$9),EB$6-$D$4))&gt;=100,"×","△"),IF(OR(EB$8&lt;9/24,EB$8&gt;=17/24),"-","〇"))</f>
        <v>-</v>
      </c>
      <c r="EC110" s="33" t="str">
        <f ca="1">IF(SUMIFS(OFFSET(データ_フィールド施設!$M$5:$M$1048576,0,ROUND(EC$8*24,1)),データ_フィールド施設!$J$5:$J$1048576,OFFSET($G$9,ROW()-ROW($N$9),EC$6-$D$4))&gt;=40,IF(SUMIFS(OFFSET(データ_フィールド施設!$M$5:$M$1048576,0,ROUND(EC$8*24,1)),データ_フィールド施設!$J$5:$J$1048576,OFFSET($G$9,ROW()-ROW($N$9),EC$6-$D$4))&gt;=100,"×","△"),IF(OR(EC$8&lt;9/24,EC$8&gt;=17/24),"-","〇"))</f>
        <v>-</v>
      </c>
      <c r="ED110" s="32" t="str">
        <f ca="1">IF(SUMIFS(OFFSET(データ_フィールド施設!$M$5:$M$1048576,0,ROUND(ED$8*24,1)),データ_フィールド施設!$J$5:$J$1048576,OFFSET($G$9,ROW()-ROW($N$9),ED$6-$D$4))&gt;=40,IF(SUMIFS(OFFSET(データ_フィールド施設!$M$5:$M$1048576,0,ROUND(ED$8*24,1)),データ_フィールド施設!$J$5:$J$1048576,OFFSET($G$9,ROW()-ROW($N$9),ED$6-$D$4))&gt;=100,"×","△"),IF(OR(ED$8&lt;9/24,ED$8&gt;=17/24),"-","〇"))</f>
        <v>-</v>
      </c>
      <c r="EE110" s="10" t="str">
        <f ca="1">IF(SUMIFS(OFFSET(データ_フィールド施設!$M$5:$M$1048576,0,ROUND(EE$8*24,1)),データ_フィールド施設!$J$5:$J$1048576,OFFSET($G$9,ROW()-ROW($N$9),EE$6-$D$4))&gt;=40,IF(SUMIFS(OFFSET(データ_フィールド施設!$M$5:$M$1048576,0,ROUND(EE$8*24,1)),データ_フィールド施設!$J$5:$J$1048576,OFFSET($G$9,ROW()-ROW($N$9),EE$6-$D$4))&gt;=100,"×","△"),IF(OR(EE$8&lt;9/24,EE$8&gt;=17/24),"-","〇"))</f>
        <v>-</v>
      </c>
      <c r="EF110" s="10" t="str">
        <f ca="1">IF(SUMIFS(OFFSET(データ_フィールド施設!$M$5:$M$1048576,0,ROUND(EF$8*24,1)),データ_フィールド施設!$J$5:$J$1048576,OFFSET($G$9,ROW()-ROW($N$9),EF$6-$D$4))&gt;=40,IF(SUMIFS(OFFSET(データ_フィールド施設!$M$5:$M$1048576,0,ROUND(EF$8*24,1)),データ_フィールド施設!$J$5:$J$1048576,OFFSET($G$9,ROW()-ROW($N$9),EF$6-$D$4))&gt;=100,"×","△"),IF(OR(EF$8&lt;9/24,EF$8&gt;=17/24),"-","〇"))</f>
        <v>-</v>
      </c>
      <c r="EG110" s="10" t="str">
        <f ca="1">IF(SUMIFS(OFFSET(データ_フィールド施設!$M$5:$M$1048576,0,ROUND(EG$8*24,1)),データ_フィールド施設!$J$5:$J$1048576,OFFSET($G$9,ROW()-ROW($N$9),EG$6-$D$4))&gt;=40,IF(SUMIFS(OFFSET(データ_フィールド施設!$M$5:$M$1048576,0,ROUND(EG$8*24,1)),データ_フィールド施設!$J$5:$J$1048576,OFFSET($G$9,ROW()-ROW($N$9),EG$6-$D$4))&gt;=100,"×","△"),IF(OR(EG$8&lt;9/24,EG$8&gt;=17/24),"-","〇"))</f>
        <v>-</v>
      </c>
      <c r="EH110" s="10" t="str">
        <f ca="1">IF(SUMIFS(OFFSET(データ_フィールド施設!$M$5:$M$1048576,0,ROUND(EH$8*24,1)),データ_フィールド施設!$J$5:$J$1048576,OFFSET($G$9,ROW()-ROW($N$9),EH$6-$D$4))&gt;=40,IF(SUMIFS(OFFSET(データ_フィールド施設!$M$5:$M$1048576,0,ROUND(EH$8*24,1)),データ_フィールド施設!$J$5:$J$1048576,OFFSET($G$9,ROW()-ROW($N$9),EH$6-$D$4))&gt;=100,"×","△"),IF(OR(EH$8&lt;9/24,EH$8&gt;=17/24),"-","〇"))</f>
        <v>-</v>
      </c>
      <c r="EI110" s="10" t="str">
        <f ca="1">IF(SUMIFS(OFFSET(データ_フィールド施設!$M$5:$M$1048576,0,ROUND(EI$8*24,1)),データ_フィールド施設!$J$5:$J$1048576,OFFSET($G$9,ROW()-ROW($N$9),EI$6-$D$4))&gt;=40,IF(SUMIFS(OFFSET(データ_フィールド施設!$M$5:$M$1048576,0,ROUND(EI$8*24,1)),データ_フィールド施設!$J$5:$J$1048576,OFFSET($G$9,ROW()-ROW($N$9),EI$6-$D$4))&gt;=100,"×","△"),IF(OR(EI$8&lt;9/24,EI$8&gt;=17/24),"-","〇"))</f>
        <v>-</v>
      </c>
      <c r="EJ110" s="10" t="str">
        <f ca="1">IF(SUMIFS(OFFSET(データ_フィールド施設!$M$5:$M$1048576,0,ROUND(EJ$8*24,1)),データ_フィールド施設!$J$5:$J$1048576,OFFSET($G$9,ROW()-ROW($N$9),EJ$6-$D$4))&gt;=40,IF(SUMIFS(OFFSET(データ_フィールド施設!$M$5:$M$1048576,0,ROUND(EJ$8*24,1)),データ_フィールド施設!$J$5:$J$1048576,OFFSET($G$9,ROW()-ROW($N$9),EJ$6-$D$4))&gt;=100,"×","△"),IF(OR(EJ$8&lt;9/24,EJ$8&gt;=17/24),"-","〇"))</f>
        <v>-</v>
      </c>
      <c r="EK110" s="10" t="str">
        <f ca="1">IF(SUMIFS(OFFSET(データ_フィールド施設!$M$5:$M$1048576,0,ROUND(EK$8*24,1)),データ_フィールド施設!$J$5:$J$1048576,OFFSET($G$9,ROW()-ROW($N$9),EK$6-$D$4))&gt;=40,IF(SUMIFS(OFFSET(データ_フィールド施設!$M$5:$M$1048576,0,ROUND(EK$8*24,1)),データ_フィールド施設!$J$5:$J$1048576,OFFSET($G$9,ROW()-ROW($N$9),EK$6-$D$4))&gt;=100,"×","△"),IF(OR(EK$8&lt;9/24,EK$8&gt;=17/24),"-","〇"))</f>
        <v>-</v>
      </c>
      <c r="EL110" s="10" t="str">
        <f ca="1">IF(SUMIFS(OFFSET(データ_フィールド施設!$M$5:$M$1048576,0,ROUND(EL$8*24,1)),データ_フィールド施設!$J$5:$J$1048576,OFFSET($G$9,ROW()-ROW($N$9),EL$6-$D$4))&gt;=40,IF(SUMIFS(OFFSET(データ_フィールド施設!$M$5:$M$1048576,0,ROUND(EL$8*24,1)),データ_フィールド施設!$J$5:$J$1048576,OFFSET($G$9,ROW()-ROW($N$9),EL$6-$D$4))&gt;=100,"×","△"),IF(OR(EL$8&lt;9/24,EL$8&gt;=17/24),"-","〇"))</f>
        <v>-</v>
      </c>
      <c r="EM110" s="26" t="str">
        <f ca="1">IF(SUMIFS(OFFSET(データ_フィールド施設!$M$5:$M$1048576,0,ROUND(EM$8*24,1)),データ_フィールド施設!$J$5:$J$1048576,OFFSET($G$9,ROW()-ROW($N$9),EM$6-$D$4))&gt;=40,IF(SUMIFS(OFFSET(データ_フィールド施設!$M$5:$M$1048576,0,ROUND(EM$8*24,1)),データ_フィールド施設!$J$5:$J$1048576,OFFSET($G$9,ROW()-ROW($N$9),EM$6-$D$4))&gt;=100,"×","△"),IF(OR(EM$8&lt;9/24,EM$8&gt;=17/24),"-","〇"))</f>
        <v>〇</v>
      </c>
      <c r="EN110" s="10" t="str">
        <f ca="1">IF(SUMIFS(OFFSET(データ_フィールド施設!$M$5:$M$1048576,0,ROUND(EN$8*24,1)),データ_フィールド施設!$J$5:$J$1048576,OFFSET($G$9,ROW()-ROW($N$9),EN$6-$D$4))&gt;=40,IF(SUMIFS(OFFSET(データ_フィールド施設!$M$5:$M$1048576,0,ROUND(EN$8*24,1)),データ_フィールド施設!$J$5:$J$1048576,OFFSET($G$9,ROW()-ROW($N$9),EN$6-$D$4))&gt;=100,"×","△"),IF(OR(EN$8&lt;9/24,EN$8&gt;=17/24),"-","〇"))</f>
        <v>〇</v>
      </c>
      <c r="EO110" s="10" t="str">
        <f ca="1">IF(SUMIFS(OFFSET(データ_フィールド施設!$M$5:$M$1048576,0,ROUND(EO$8*24,1)),データ_フィールド施設!$J$5:$J$1048576,OFFSET($G$9,ROW()-ROW($N$9),EO$6-$D$4))&gt;=40,IF(SUMIFS(OFFSET(データ_フィールド施設!$M$5:$M$1048576,0,ROUND(EO$8*24,1)),データ_フィールド施設!$J$5:$J$1048576,OFFSET($G$9,ROW()-ROW($N$9),EO$6-$D$4))&gt;=100,"×","△"),IF(OR(EO$8&lt;9/24,EO$8&gt;=17/24),"-","〇"))</f>
        <v>〇</v>
      </c>
      <c r="EP110" s="27" t="str">
        <f ca="1">IF(SUMIFS(OFFSET(データ_フィールド施設!$M$5:$M$1048576,0,ROUND(EP$8*24,1)),データ_フィールド施設!$J$5:$J$1048576,OFFSET($G$9,ROW()-ROW($N$9),EP$6-$D$4))&gt;=40,IF(SUMIFS(OFFSET(データ_フィールド施設!$M$5:$M$1048576,0,ROUND(EP$8*24,1)),データ_フィールド施設!$J$5:$J$1048576,OFFSET($G$9,ROW()-ROW($N$9),EP$6-$D$4))&gt;=100,"×","△"),IF(OR(EP$8&lt;9/24,EP$8&gt;=17/24),"-","〇"))</f>
        <v>〇</v>
      </c>
      <c r="EQ110" s="10" t="str">
        <f ca="1">IF(SUMIFS(OFFSET(データ_フィールド施設!$M$5:$M$1048576,0,ROUND(EQ$8*24,1)),データ_フィールド施設!$J$5:$J$1048576,OFFSET($G$9,ROW()-ROW($N$9),EQ$6-$D$4))&gt;=40,IF(SUMIFS(OFFSET(データ_フィールド施設!$M$5:$M$1048576,0,ROUND(EQ$8*24,1)),データ_フィールド施設!$J$5:$J$1048576,OFFSET($G$9,ROW()-ROW($N$9),EQ$6-$D$4))&gt;=100,"×","△"),IF(OR(EQ$8&lt;9/24,EQ$8&gt;=17/24),"-","〇"))</f>
        <v>〇</v>
      </c>
      <c r="ER110" s="10" t="str">
        <f ca="1">IF(SUMIFS(OFFSET(データ_フィールド施設!$M$5:$M$1048576,0,ROUND(ER$8*24,1)),データ_フィールド施設!$J$5:$J$1048576,OFFSET($G$9,ROW()-ROW($N$9),ER$6-$D$4))&gt;=40,IF(SUMIFS(OFFSET(データ_フィールド施設!$M$5:$M$1048576,0,ROUND(ER$8*24,1)),データ_フィールド施設!$J$5:$J$1048576,OFFSET($G$9,ROW()-ROW($N$9),ER$6-$D$4))&gt;=100,"×","△"),IF(OR(ER$8&lt;9/24,ER$8&gt;=17/24),"-","〇"))</f>
        <v>〇</v>
      </c>
      <c r="ES110" s="10" t="str">
        <f ca="1">IF(SUMIFS(OFFSET(データ_フィールド施設!$M$5:$M$1048576,0,ROUND(ES$8*24,1)),データ_フィールド施設!$J$5:$J$1048576,OFFSET($G$9,ROW()-ROW($N$9),ES$6-$D$4))&gt;=40,IF(SUMIFS(OFFSET(データ_フィールド施設!$M$5:$M$1048576,0,ROUND(ES$8*24,1)),データ_フィールド施設!$J$5:$J$1048576,OFFSET($G$9,ROW()-ROW($N$9),ES$6-$D$4))&gt;=100,"×","△"),IF(OR(ES$8&lt;9/24,ES$8&gt;=17/24),"-","〇"))</f>
        <v>〇</v>
      </c>
      <c r="ET110" s="10" t="str">
        <f ca="1">IF(SUMIFS(OFFSET(データ_フィールド施設!$M$5:$M$1048576,0,ROUND(ET$8*24,1)),データ_フィールド施設!$J$5:$J$1048576,OFFSET($G$9,ROW()-ROW($N$9),ET$6-$D$4))&gt;=40,IF(SUMIFS(OFFSET(データ_フィールド施設!$M$5:$M$1048576,0,ROUND(ET$8*24,1)),データ_フィールド施設!$J$5:$J$1048576,OFFSET($G$9,ROW()-ROW($N$9),ET$6-$D$4))&gt;=100,"×","△"),IF(OR(ET$8&lt;9/24,ET$8&gt;=17/24),"-","〇"))</f>
        <v>〇</v>
      </c>
      <c r="EU110" s="26" t="str">
        <f ca="1">IF(SUMIFS(OFFSET(データ_フィールド施設!$M$5:$M$1048576,0,ROUND(EU$8*24,1)),データ_フィールド施設!$J$5:$J$1048576,OFFSET($G$9,ROW()-ROW($N$9),EU$6-$D$4))&gt;=40,IF(SUMIFS(OFFSET(データ_フィールド施設!$M$5:$M$1048576,0,ROUND(EU$8*24,1)),データ_フィールド施設!$J$5:$J$1048576,OFFSET($G$9,ROW()-ROW($N$9),EU$6-$D$4))&gt;=100,"×","△"),IF(OR(EU$8&lt;9/24,EU$8&gt;=17/24),"-","〇"))</f>
        <v>-</v>
      </c>
      <c r="EV110" s="10" t="str">
        <f ca="1">IF(SUMIFS(OFFSET(データ_フィールド施設!$M$5:$M$1048576,0,ROUND(EV$8*24,1)),データ_フィールド施設!$J$5:$J$1048576,OFFSET($G$9,ROW()-ROW($N$9),EV$6-$D$4))&gt;=40,IF(SUMIFS(OFFSET(データ_フィールド施設!$M$5:$M$1048576,0,ROUND(EV$8*24,1)),データ_フィールド施設!$J$5:$J$1048576,OFFSET($G$9,ROW()-ROW($N$9),EV$6-$D$4))&gt;=100,"×","△"),IF(OR(EV$8&lt;9/24,EV$8&gt;=17/24),"-","〇"))</f>
        <v>-</v>
      </c>
      <c r="EW110" s="10" t="str">
        <f ca="1">IF(SUMIFS(OFFSET(データ_フィールド施設!$M$5:$M$1048576,0,ROUND(EW$8*24,1)),データ_フィールド施設!$J$5:$J$1048576,OFFSET($G$9,ROW()-ROW($N$9),EW$6-$D$4))&gt;=40,IF(SUMIFS(OFFSET(データ_フィールド施設!$M$5:$M$1048576,0,ROUND(EW$8*24,1)),データ_フィールド施設!$J$5:$J$1048576,OFFSET($G$9,ROW()-ROW($N$9),EW$6-$D$4))&gt;=100,"×","△"),IF(OR(EW$8&lt;9/24,EW$8&gt;=17/24),"-","〇"))</f>
        <v>-</v>
      </c>
      <c r="EX110" s="27" t="str">
        <f ca="1">IF(SUMIFS(OFFSET(データ_フィールド施設!$M$5:$M$1048576,0,ROUND(EX$8*24,1)),データ_フィールド施設!$J$5:$J$1048576,OFFSET($G$9,ROW()-ROW($N$9),EX$6-$D$4))&gt;=40,IF(SUMIFS(OFFSET(データ_フィールド施設!$M$5:$M$1048576,0,ROUND(EX$8*24,1)),データ_フィールド施設!$J$5:$J$1048576,OFFSET($G$9,ROW()-ROW($N$9),EX$6-$D$4))&gt;=100,"×","△"),IF(OR(EX$8&lt;9/24,EX$8&gt;=17/24),"-","〇"))</f>
        <v>-</v>
      </c>
      <c r="EY110" s="10" t="str">
        <f ca="1">IF(SUMIFS(OFFSET(データ_フィールド施設!$M$5:$M$1048576,0,ROUND(EY$8*24,1)),データ_フィールド施設!$J$5:$J$1048576,OFFSET($G$9,ROW()-ROW($N$9),EY$6-$D$4))&gt;=40,IF(SUMIFS(OFFSET(データ_フィールド施設!$M$5:$M$1048576,0,ROUND(EY$8*24,1)),データ_フィールド施設!$J$5:$J$1048576,OFFSET($G$9,ROW()-ROW($N$9),EY$6-$D$4))&gt;=100,"×","△"),IF(OR(EY$8&lt;9/24,EY$8&gt;=17/24),"-","〇"))</f>
        <v>-</v>
      </c>
      <c r="EZ110" s="10" t="str">
        <f ca="1">IF(SUMIFS(OFFSET(データ_フィールド施設!$M$5:$M$1048576,0,ROUND(EZ$8*24,1)),データ_フィールド施設!$J$5:$J$1048576,OFFSET($G$9,ROW()-ROW($N$9),EZ$6-$D$4))&gt;=40,IF(SUMIFS(OFFSET(データ_フィールド施設!$M$5:$M$1048576,0,ROUND(EZ$8*24,1)),データ_フィールド施設!$J$5:$J$1048576,OFFSET($G$9,ROW()-ROW($N$9),EZ$6-$D$4))&gt;=100,"×","△"),IF(OR(EZ$8&lt;9/24,EZ$8&gt;=17/24),"-","〇"))</f>
        <v>-</v>
      </c>
      <c r="FA110" s="33" t="str">
        <f ca="1">IF(SUMIFS(OFFSET(データ_フィールド施設!$M$5:$M$1048576,0,ROUND(FA$8*24,1)),データ_フィールド施設!$J$5:$J$1048576,OFFSET($G$9,ROW()-ROW($N$9),FA$6-$D$4))&gt;=40,IF(SUMIFS(OFFSET(データ_フィールド施設!$M$5:$M$1048576,0,ROUND(FA$8*24,1)),データ_フィールド施設!$J$5:$J$1048576,OFFSET($G$9,ROW()-ROW($N$9),FA$6-$D$4))&gt;=100,"×","△"),IF(OR(FA$8&lt;9/24,FA$8&gt;=17/24),"-","〇"))</f>
        <v>-</v>
      </c>
      <c r="FB110" s="32" t="str">
        <f ca="1">IF(SUMIFS(OFFSET(データ_フィールド施設!$M$5:$M$1048576,0,ROUND(FB$8*24,1)),データ_フィールド施設!$J$5:$J$1048576,OFFSET($G$9,ROW()-ROW($N$9),FB$6-$D$4))&gt;=40,IF(SUMIFS(OFFSET(データ_フィールド施設!$M$5:$M$1048576,0,ROUND(FB$8*24,1)),データ_フィールド施設!$J$5:$J$1048576,OFFSET($G$9,ROW()-ROW($N$9),FB$6-$D$4))&gt;=100,"×","△"),IF(OR(FB$8&lt;9/24,FB$8&gt;=17/24),"-","〇"))</f>
        <v>-</v>
      </c>
      <c r="FC110" s="10" t="str">
        <f ca="1">IF(SUMIFS(OFFSET(データ_フィールド施設!$M$5:$M$1048576,0,ROUND(FC$8*24,1)),データ_フィールド施設!$J$5:$J$1048576,OFFSET($G$9,ROW()-ROW($N$9),FC$6-$D$4))&gt;=40,IF(SUMIFS(OFFSET(データ_フィールド施設!$M$5:$M$1048576,0,ROUND(FC$8*24,1)),データ_フィールド施設!$J$5:$J$1048576,OFFSET($G$9,ROW()-ROW($N$9),FC$6-$D$4))&gt;=100,"×","△"),IF(OR(FC$8&lt;9/24,FC$8&gt;=17/24),"-","〇"))</f>
        <v>-</v>
      </c>
      <c r="FD110" s="10" t="str">
        <f ca="1">IF(SUMIFS(OFFSET(データ_フィールド施設!$M$5:$M$1048576,0,ROUND(FD$8*24,1)),データ_フィールド施設!$J$5:$J$1048576,OFFSET($G$9,ROW()-ROW($N$9),FD$6-$D$4))&gt;=40,IF(SUMIFS(OFFSET(データ_フィールド施設!$M$5:$M$1048576,0,ROUND(FD$8*24,1)),データ_フィールド施設!$J$5:$J$1048576,OFFSET($G$9,ROW()-ROW($N$9),FD$6-$D$4))&gt;=100,"×","△"),IF(OR(FD$8&lt;9/24,FD$8&gt;=17/24),"-","〇"))</f>
        <v>-</v>
      </c>
      <c r="FE110" s="10" t="str">
        <f ca="1">IF(SUMIFS(OFFSET(データ_フィールド施設!$M$5:$M$1048576,0,ROUND(FE$8*24,1)),データ_フィールド施設!$J$5:$J$1048576,OFFSET($G$9,ROW()-ROW($N$9),FE$6-$D$4))&gt;=40,IF(SUMIFS(OFFSET(データ_フィールド施設!$M$5:$M$1048576,0,ROUND(FE$8*24,1)),データ_フィールド施設!$J$5:$J$1048576,OFFSET($G$9,ROW()-ROW($N$9),FE$6-$D$4))&gt;=100,"×","△"),IF(OR(FE$8&lt;9/24,FE$8&gt;=17/24),"-","〇"))</f>
        <v>-</v>
      </c>
      <c r="FF110" s="10" t="str">
        <f ca="1">IF(SUMIFS(OFFSET(データ_フィールド施設!$M$5:$M$1048576,0,ROUND(FF$8*24,1)),データ_フィールド施設!$J$5:$J$1048576,OFFSET($G$9,ROW()-ROW($N$9),FF$6-$D$4))&gt;=40,IF(SUMIFS(OFFSET(データ_フィールド施設!$M$5:$M$1048576,0,ROUND(FF$8*24,1)),データ_フィールド施設!$J$5:$J$1048576,OFFSET($G$9,ROW()-ROW($N$9),FF$6-$D$4))&gt;=100,"×","△"),IF(OR(FF$8&lt;9/24,FF$8&gt;=17/24),"-","〇"))</f>
        <v>-</v>
      </c>
      <c r="FG110" s="10" t="str">
        <f ca="1">IF(SUMIFS(OFFSET(データ_フィールド施設!$M$5:$M$1048576,0,ROUND(FG$8*24,1)),データ_フィールド施設!$J$5:$J$1048576,OFFSET($G$9,ROW()-ROW($N$9),FG$6-$D$4))&gt;=40,IF(SUMIFS(OFFSET(データ_フィールド施設!$M$5:$M$1048576,0,ROUND(FG$8*24,1)),データ_フィールド施設!$J$5:$J$1048576,OFFSET($G$9,ROW()-ROW($N$9),FG$6-$D$4))&gt;=100,"×","△"),IF(OR(FG$8&lt;9/24,FG$8&gt;=17/24),"-","〇"))</f>
        <v>-</v>
      </c>
      <c r="FH110" s="10" t="str">
        <f ca="1">IF(SUMIFS(OFFSET(データ_フィールド施設!$M$5:$M$1048576,0,ROUND(FH$8*24,1)),データ_フィールド施設!$J$5:$J$1048576,OFFSET($G$9,ROW()-ROW($N$9),FH$6-$D$4))&gt;=40,IF(SUMIFS(OFFSET(データ_フィールド施設!$M$5:$M$1048576,0,ROUND(FH$8*24,1)),データ_フィールド施設!$J$5:$J$1048576,OFFSET($G$9,ROW()-ROW($N$9),FH$6-$D$4))&gt;=100,"×","△"),IF(OR(FH$8&lt;9/24,FH$8&gt;=17/24),"-","〇"))</f>
        <v>-</v>
      </c>
      <c r="FI110" s="10" t="str">
        <f ca="1">IF(SUMIFS(OFFSET(データ_フィールド施設!$M$5:$M$1048576,0,ROUND(FI$8*24,1)),データ_フィールド施設!$J$5:$J$1048576,OFFSET($G$9,ROW()-ROW($N$9),FI$6-$D$4))&gt;=40,IF(SUMIFS(OFFSET(データ_フィールド施設!$M$5:$M$1048576,0,ROUND(FI$8*24,1)),データ_フィールド施設!$J$5:$J$1048576,OFFSET($G$9,ROW()-ROW($N$9),FI$6-$D$4))&gt;=100,"×","△"),IF(OR(FI$8&lt;9/24,FI$8&gt;=17/24),"-","〇"))</f>
        <v>-</v>
      </c>
      <c r="FJ110" s="10" t="str">
        <f ca="1">IF(SUMIFS(OFFSET(データ_フィールド施設!$M$5:$M$1048576,0,ROUND(FJ$8*24,1)),データ_フィールド施設!$J$5:$J$1048576,OFFSET($G$9,ROW()-ROW($N$9),FJ$6-$D$4))&gt;=40,IF(SUMIFS(OFFSET(データ_フィールド施設!$M$5:$M$1048576,0,ROUND(FJ$8*24,1)),データ_フィールド施設!$J$5:$J$1048576,OFFSET($G$9,ROW()-ROW($N$9),FJ$6-$D$4))&gt;=100,"×","△"),IF(OR(FJ$8&lt;9/24,FJ$8&gt;=17/24),"-","〇"))</f>
        <v>-</v>
      </c>
      <c r="FK110" s="26" t="str">
        <f ca="1">IF(SUMIFS(OFFSET(データ_フィールド施設!$M$5:$M$1048576,0,ROUND(FK$8*24,1)),データ_フィールド施設!$J$5:$J$1048576,OFFSET($G$9,ROW()-ROW($N$9),FK$6-$D$4))&gt;=40,IF(SUMIFS(OFFSET(データ_フィールド施設!$M$5:$M$1048576,0,ROUND(FK$8*24,1)),データ_フィールド施設!$J$5:$J$1048576,OFFSET($G$9,ROW()-ROW($N$9),FK$6-$D$4))&gt;=100,"×","△"),IF(OR(FK$8&lt;9/24,FK$8&gt;=17/24),"-","〇"))</f>
        <v>〇</v>
      </c>
      <c r="FL110" s="10" t="str">
        <f ca="1">IF(SUMIFS(OFFSET(データ_フィールド施設!$M$5:$M$1048576,0,ROUND(FL$8*24,1)),データ_フィールド施設!$J$5:$J$1048576,OFFSET($G$9,ROW()-ROW($N$9),FL$6-$D$4))&gt;=40,IF(SUMIFS(OFFSET(データ_フィールド施設!$M$5:$M$1048576,0,ROUND(FL$8*24,1)),データ_フィールド施設!$J$5:$J$1048576,OFFSET($G$9,ROW()-ROW($N$9),FL$6-$D$4))&gt;=100,"×","△"),IF(OR(FL$8&lt;9/24,FL$8&gt;=17/24),"-","〇"))</f>
        <v>〇</v>
      </c>
      <c r="FM110" s="10" t="str">
        <f ca="1">IF(SUMIFS(OFFSET(データ_フィールド施設!$M$5:$M$1048576,0,ROUND(FM$8*24,1)),データ_フィールド施設!$J$5:$J$1048576,OFFSET($G$9,ROW()-ROW($N$9),FM$6-$D$4))&gt;=40,IF(SUMIFS(OFFSET(データ_フィールド施設!$M$5:$M$1048576,0,ROUND(FM$8*24,1)),データ_フィールド施設!$J$5:$J$1048576,OFFSET($G$9,ROW()-ROW($N$9),FM$6-$D$4))&gt;=100,"×","△"),IF(OR(FM$8&lt;9/24,FM$8&gt;=17/24),"-","〇"))</f>
        <v>〇</v>
      </c>
      <c r="FN110" s="27" t="str">
        <f ca="1">IF(SUMIFS(OFFSET(データ_フィールド施設!$M$5:$M$1048576,0,ROUND(FN$8*24,1)),データ_フィールド施設!$J$5:$J$1048576,OFFSET($G$9,ROW()-ROW($N$9),FN$6-$D$4))&gt;=40,IF(SUMIFS(OFFSET(データ_フィールド施設!$M$5:$M$1048576,0,ROUND(FN$8*24,1)),データ_フィールド施設!$J$5:$J$1048576,OFFSET($G$9,ROW()-ROW($N$9),FN$6-$D$4))&gt;=100,"×","△"),IF(OR(FN$8&lt;9/24,FN$8&gt;=17/24),"-","〇"))</f>
        <v>〇</v>
      </c>
      <c r="FO110" s="10" t="str">
        <f ca="1">IF(SUMIFS(OFFSET(データ_フィールド施設!$M$5:$M$1048576,0,ROUND(FO$8*24,1)),データ_フィールド施設!$J$5:$J$1048576,OFFSET($G$9,ROW()-ROW($N$9),FO$6-$D$4))&gt;=40,IF(SUMIFS(OFFSET(データ_フィールド施設!$M$5:$M$1048576,0,ROUND(FO$8*24,1)),データ_フィールド施設!$J$5:$J$1048576,OFFSET($G$9,ROW()-ROW($N$9),FO$6-$D$4))&gt;=100,"×","△"),IF(OR(FO$8&lt;9/24,FO$8&gt;=17/24),"-","〇"))</f>
        <v>〇</v>
      </c>
      <c r="FP110" s="10" t="str">
        <f ca="1">IF(SUMIFS(OFFSET(データ_フィールド施設!$M$5:$M$1048576,0,ROUND(FP$8*24,1)),データ_フィールド施設!$J$5:$J$1048576,OFFSET($G$9,ROW()-ROW($N$9),FP$6-$D$4))&gt;=40,IF(SUMIFS(OFFSET(データ_フィールド施設!$M$5:$M$1048576,0,ROUND(FP$8*24,1)),データ_フィールド施設!$J$5:$J$1048576,OFFSET($G$9,ROW()-ROW($N$9),FP$6-$D$4))&gt;=100,"×","△"),IF(OR(FP$8&lt;9/24,FP$8&gt;=17/24),"-","〇"))</f>
        <v>〇</v>
      </c>
      <c r="FQ110" s="10" t="str">
        <f ca="1">IF(SUMIFS(OFFSET(データ_フィールド施設!$M$5:$M$1048576,0,ROUND(FQ$8*24,1)),データ_フィールド施設!$J$5:$J$1048576,OFFSET($G$9,ROW()-ROW($N$9),FQ$6-$D$4))&gt;=40,IF(SUMIFS(OFFSET(データ_フィールド施設!$M$5:$M$1048576,0,ROUND(FQ$8*24,1)),データ_フィールド施設!$J$5:$J$1048576,OFFSET($G$9,ROW()-ROW($N$9),FQ$6-$D$4))&gt;=100,"×","△"),IF(OR(FQ$8&lt;9/24,FQ$8&gt;=17/24),"-","〇"))</f>
        <v>〇</v>
      </c>
      <c r="FR110" s="10" t="str">
        <f ca="1">IF(SUMIFS(OFFSET(データ_フィールド施設!$M$5:$M$1048576,0,ROUND(FR$8*24,1)),データ_フィールド施設!$J$5:$J$1048576,OFFSET($G$9,ROW()-ROW($N$9),FR$6-$D$4))&gt;=40,IF(SUMIFS(OFFSET(データ_フィールド施設!$M$5:$M$1048576,0,ROUND(FR$8*24,1)),データ_フィールド施設!$J$5:$J$1048576,OFFSET($G$9,ROW()-ROW($N$9),FR$6-$D$4))&gt;=100,"×","△"),IF(OR(FR$8&lt;9/24,FR$8&gt;=17/24),"-","〇"))</f>
        <v>〇</v>
      </c>
      <c r="FS110" s="26" t="str">
        <f ca="1">IF(SUMIFS(OFFSET(データ_フィールド施設!$M$5:$M$1048576,0,ROUND(FS$8*24,1)),データ_フィールド施設!$J$5:$J$1048576,OFFSET($G$9,ROW()-ROW($N$9),FS$6-$D$4))&gt;=40,IF(SUMIFS(OFFSET(データ_フィールド施設!$M$5:$M$1048576,0,ROUND(FS$8*24,1)),データ_フィールド施設!$J$5:$J$1048576,OFFSET($G$9,ROW()-ROW($N$9),FS$6-$D$4))&gt;=100,"×","△"),IF(OR(FS$8&lt;9/24,FS$8&gt;=17/24),"-","〇"))</f>
        <v>-</v>
      </c>
      <c r="FT110" s="10" t="str">
        <f ca="1">IF(SUMIFS(OFFSET(データ_フィールド施設!$M$5:$M$1048576,0,ROUND(FT$8*24,1)),データ_フィールド施設!$J$5:$J$1048576,OFFSET($G$9,ROW()-ROW($N$9),FT$6-$D$4))&gt;=40,IF(SUMIFS(OFFSET(データ_フィールド施設!$M$5:$M$1048576,0,ROUND(FT$8*24,1)),データ_フィールド施設!$J$5:$J$1048576,OFFSET($G$9,ROW()-ROW($N$9),FT$6-$D$4))&gt;=100,"×","△"),IF(OR(FT$8&lt;9/24,FT$8&gt;=17/24),"-","〇"))</f>
        <v>-</v>
      </c>
      <c r="FU110" s="10" t="str">
        <f ca="1">IF(SUMIFS(OFFSET(データ_フィールド施設!$M$5:$M$1048576,0,ROUND(FU$8*24,1)),データ_フィールド施設!$J$5:$J$1048576,OFFSET($G$9,ROW()-ROW($N$9),FU$6-$D$4))&gt;=40,IF(SUMIFS(OFFSET(データ_フィールド施設!$M$5:$M$1048576,0,ROUND(FU$8*24,1)),データ_フィールド施設!$J$5:$J$1048576,OFFSET($G$9,ROW()-ROW($N$9),FU$6-$D$4))&gt;=100,"×","△"),IF(OR(FU$8&lt;9/24,FU$8&gt;=17/24),"-","〇"))</f>
        <v>-</v>
      </c>
      <c r="FV110" s="27" t="str">
        <f ca="1">IF(SUMIFS(OFFSET(データ_フィールド施設!$M$5:$M$1048576,0,ROUND(FV$8*24,1)),データ_フィールド施設!$J$5:$J$1048576,OFFSET($G$9,ROW()-ROW($N$9),FV$6-$D$4))&gt;=40,IF(SUMIFS(OFFSET(データ_フィールド施設!$M$5:$M$1048576,0,ROUND(FV$8*24,1)),データ_フィールド施設!$J$5:$J$1048576,OFFSET($G$9,ROW()-ROW($N$9),FV$6-$D$4))&gt;=100,"×","△"),IF(OR(FV$8&lt;9/24,FV$8&gt;=17/24),"-","〇"))</f>
        <v>-</v>
      </c>
      <c r="FW110" s="10" t="str">
        <f ca="1">IF(SUMIFS(OFFSET(データ_フィールド施設!$M$5:$M$1048576,0,ROUND(FW$8*24,1)),データ_フィールド施設!$J$5:$J$1048576,OFFSET($G$9,ROW()-ROW($N$9),FW$6-$D$4))&gt;=40,IF(SUMIFS(OFFSET(データ_フィールド施設!$M$5:$M$1048576,0,ROUND(FW$8*24,1)),データ_フィールド施設!$J$5:$J$1048576,OFFSET($G$9,ROW()-ROW($N$9),FW$6-$D$4))&gt;=100,"×","△"),IF(OR(FW$8&lt;9/24,FW$8&gt;=17/24),"-","〇"))</f>
        <v>-</v>
      </c>
      <c r="FX110" s="10" t="str">
        <f ca="1">IF(SUMIFS(OFFSET(データ_フィールド施設!$M$5:$M$1048576,0,ROUND(FX$8*24,1)),データ_フィールド施設!$J$5:$J$1048576,OFFSET($G$9,ROW()-ROW($N$9),FX$6-$D$4))&gt;=40,IF(SUMIFS(OFFSET(データ_フィールド施設!$M$5:$M$1048576,0,ROUND(FX$8*24,1)),データ_フィールド施設!$J$5:$J$1048576,OFFSET($G$9,ROW()-ROW($N$9),FX$6-$D$4))&gt;=100,"×","△"),IF(OR(FX$8&lt;9/24,FX$8&gt;=17/24),"-","〇"))</f>
        <v>-</v>
      </c>
      <c r="FY110" s="33" t="str">
        <f ca="1">IF(SUMIFS(OFFSET(データ_フィールド施設!$M$5:$M$1048576,0,ROUND(FY$8*24,1)),データ_フィールド施設!$J$5:$J$1048576,OFFSET($G$9,ROW()-ROW($N$9),FY$6-$D$4))&gt;=40,IF(SUMIFS(OFFSET(データ_フィールド施設!$M$5:$M$1048576,0,ROUND(FY$8*24,1)),データ_フィールド施設!$J$5:$J$1048576,OFFSET($G$9,ROW()-ROW($N$9),FY$6-$D$4))&gt;=100,"×","△"),IF(OR(FY$8&lt;9/24,FY$8&gt;=17/24),"-","〇"))</f>
        <v>-</v>
      </c>
    </row>
    <row r="111" spans="1:181">
      <c r="A111" t="s">
        <v>472</v>
      </c>
      <c r="B111" s="206" t="s">
        <v>498</v>
      </c>
    </row>
    <row r="112" spans="1:181">
      <c r="B112" s="206" t="s">
        <v>473</v>
      </c>
      <c r="N112" t="str">
        <f ca="1">IF(COUNTIF(N$113,"×")+COUNTIF(N$114,"×")&lt;&gt;0,"×","-")</f>
        <v>-</v>
      </c>
      <c r="O112" t="str">
        <f t="shared" ref="O112:BZ112" ca="1" si="39">IF(COUNTIF(O$113,"×")+COUNTIF(O$114,"×")&lt;&gt;0,"×","-")</f>
        <v>-</v>
      </c>
      <c r="P112" t="str">
        <f t="shared" ca="1" si="39"/>
        <v>-</v>
      </c>
      <c r="Q112" t="str">
        <f t="shared" ca="1" si="39"/>
        <v>-</v>
      </c>
      <c r="R112" t="str">
        <f t="shared" ca="1" si="39"/>
        <v>-</v>
      </c>
      <c r="S112" t="str">
        <f t="shared" ca="1" si="39"/>
        <v>-</v>
      </c>
      <c r="T112" t="str">
        <f t="shared" ca="1" si="39"/>
        <v>-</v>
      </c>
      <c r="U112" t="str">
        <f t="shared" ca="1" si="39"/>
        <v>×</v>
      </c>
      <c r="V112" t="str">
        <f t="shared" ca="1" si="39"/>
        <v>×</v>
      </c>
      <c r="W112" t="str">
        <f t="shared" ca="1" si="39"/>
        <v>×</v>
      </c>
      <c r="X112" t="str">
        <f t="shared" ca="1" si="39"/>
        <v>×</v>
      </c>
      <c r="Y112" t="str">
        <f t="shared" ca="1" si="39"/>
        <v>×</v>
      </c>
      <c r="Z112" t="str">
        <f t="shared" ca="1" si="39"/>
        <v>×</v>
      </c>
      <c r="AA112" t="str">
        <f t="shared" ca="1" si="39"/>
        <v>×</v>
      </c>
      <c r="AB112" t="str">
        <f t="shared" ca="1" si="39"/>
        <v>×</v>
      </c>
      <c r="AC112" t="str">
        <f t="shared" ca="1" si="39"/>
        <v>×</v>
      </c>
      <c r="AD112" t="str">
        <f t="shared" ca="1" si="39"/>
        <v>×</v>
      </c>
      <c r="AE112" t="str">
        <f t="shared" ca="1" si="39"/>
        <v>×</v>
      </c>
      <c r="AF112" t="str">
        <f t="shared" ca="1" si="39"/>
        <v>×</v>
      </c>
      <c r="AG112" t="str">
        <f t="shared" ca="1" si="39"/>
        <v>×</v>
      </c>
      <c r="AH112" t="str">
        <f t="shared" ca="1" si="39"/>
        <v>×</v>
      </c>
      <c r="AI112" t="str">
        <f t="shared" ca="1" si="39"/>
        <v>-</v>
      </c>
      <c r="AJ112" t="str">
        <f t="shared" ca="1" si="39"/>
        <v>-</v>
      </c>
      <c r="AK112" t="str">
        <f t="shared" ca="1" si="39"/>
        <v>-</v>
      </c>
      <c r="AL112" t="str">
        <f t="shared" ca="1" si="39"/>
        <v>-</v>
      </c>
      <c r="AM112" t="str">
        <f t="shared" ca="1" si="39"/>
        <v>-</v>
      </c>
      <c r="AN112" t="str">
        <f t="shared" ca="1" si="39"/>
        <v>-</v>
      </c>
      <c r="AO112" t="str">
        <f t="shared" ca="1" si="39"/>
        <v>-</v>
      </c>
      <c r="AP112" t="str">
        <f t="shared" ca="1" si="39"/>
        <v>-</v>
      </c>
      <c r="AQ112" t="str">
        <f t="shared" ca="1" si="39"/>
        <v>-</v>
      </c>
      <c r="AR112" t="str">
        <f t="shared" ca="1" si="39"/>
        <v>-</v>
      </c>
      <c r="AS112" t="str">
        <f t="shared" ca="1" si="39"/>
        <v>×</v>
      </c>
      <c r="AT112" t="str">
        <f t="shared" ca="1" si="39"/>
        <v>×</v>
      </c>
      <c r="AU112" t="str">
        <f t="shared" ca="1" si="39"/>
        <v>×</v>
      </c>
      <c r="AV112" t="str">
        <f t="shared" ca="1" si="39"/>
        <v>×</v>
      </c>
      <c r="AW112" t="str">
        <f t="shared" ca="1" si="39"/>
        <v>×</v>
      </c>
      <c r="AX112" t="str">
        <f t="shared" ca="1" si="39"/>
        <v>×</v>
      </c>
      <c r="AY112" t="str">
        <f t="shared" ca="1" si="39"/>
        <v>×</v>
      </c>
      <c r="AZ112" t="str">
        <f t="shared" ca="1" si="39"/>
        <v>×</v>
      </c>
      <c r="BA112" t="str">
        <f t="shared" ca="1" si="39"/>
        <v>×</v>
      </c>
      <c r="BB112" t="str">
        <f t="shared" ca="1" si="39"/>
        <v>×</v>
      </c>
      <c r="BC112" t="str">
        <f t="shared" ca="1" si="39"/>
        <v>×</v>
      </c>
      <c r="BD112" t="str">
        <f t="shared" ca="1" si="39"/>
        <v>×</v>
      </c>
      <c r="BE112" t="str">
        <f t="shared" ca="1" si="39"/>
        <v>×</v>
      </c>
      <c r="BF112" t="str">
        <f t="shared" ca="1" si="39"/>
        <v>×</v>
      </c>
      <c r="BG112" t="str">
        <f t="shared" ca="1" si="39"/>
        <v>-</v>
      </c>
      <c r="BH112" t="str">
        <f t="shared" ca="1" si="39"/>
        <v>-</v>
      </c>
      <c r="BI112" t="str">
        <f t="shared" ca="1" si="39"/>
        <v>-</v>
      </c>
      <c r="BJ112" t="str">
        <f t="shared" ca="1" si="39"/>
        <v>-</v>
      </c>
      <c r="BK112" t="str">
        <f t="shared" ca="1" si="39"/>
        <v>-</v>
      </c>
      <c r="BL112" t="str">
        <f t="shared" ca="1" si="39"/>
        <v>-</v>
      </c>
      <c r="BM112" t="str">
        <f t="shared" ca="1" si="39"/>
        <v>-</v>
      </c>
      <c r="BN112" t="str">
        <f t="shared" ca="1" si="39"/>
        <v>-</v>
      </c>
      <c r="BO112" t="str">
        <f t="shared" ca="1" si="39"/>
        <v>-</v>
      </c>
      <c r="BP112" t="str">
        <f t="shared" ca="1" si="39"/>
        <v>-</v>
      </c>
      <c r="BQ112" t="str">
        <f t="shared" ca="1" si="39"/>
        <v>×</v>
      </c>
      <c r="BR112" t="str">
        <f t="shared" ca="1" si="39"/>
        <v>×</v>
      </c>
      <c r="BS112" t="str">
        <f t="shared" ca="1" si="39"/>
        <v>×</v>
      </c>
      <c r="BT112" t="str">
        <f t="shared" ca="1" si="39"/>
        <v>×</v>
      </c>
      <c r="BU112" t="str">
        <f t="shared" ca="1" si="39"/>
        <v>×</v>
      </c>
      <c r="BV112" t="str">
        <f t="shared" ca="1" si="39"/>
        <v>×</v>
      </c>
      <c r="BW112" t="str">
        <f t="shared" ca="1" si="39"/>
        <v>×</v>
      </c>
      <c r="BX112" t="str">
        <f t="shared" ca="1" si="39"/>
        <v>×</v>
      </c>
      <c r="BY112" t="str">
        <f t="shared" ca="1" si="39"/>
        <v>×</v>
      </c>
      <c r="BZ112" t="str">
        <f t="shared" ca="1" si="39"/>
        <v>×</v>
      </c>
      <c r="CA112" t="str">
        <f t="shared" ref="CA112:EL112" ca="1" si="40">IF(COUNTIF(CA$113,"×")+COUNTIF(CA$114,"×")&lt;&gt;0,"×","-")</f>
        <v>×</v>
      </c>
      <c r="CB112" t="str">
        <f t="shared" ca="1" si="40"/>
        <v>×</v>
      </c>
      <c r="CC112" t="str">
        <f t="shared" ca="1" si="40"/>
        <v>×</v>
      </c>
      <c r="CD112" t="str">
        <f t="shared" ca="1" si="40"/>
        <v>×</v>
      </c>
      <c r="CE112" t="str">
        <f t="shared" ca="1" si="40"/>
        <v>-</v>
      </c>
      <c r="CF112" t="str">
        <f t="shared" ca="1" si="40"/>
        <v>-</v>
      </c>
      <c r="CG112" t="str">
        <f t="shared" ca="1" si="40"/>
        <v>-</v>
      </c>
      <c r="CH112" t="str">
        <f t="shared" ca="1" si="40"/>
        <v>-</v>
      </c>
      <c r="CI112" t="str">
        <f t="shared" ca="1" si="40"/>
        <v>-</v>
      </c>
      <c r="CJ112" t="str">
        <f t="shared" ca="1" si="40"/>
        <v>-</v>
      </c>
      <c r="CK112" t="str">
        <f t="shared" ca="1" si="40"/>
        <v>-</v>
      </c>
      <c r="CL112" t="str">
        <f t="shared" ca="1" si="40"/>
        <v>-</v>
      </c>
      <c r="CM112" t="str">
        <f t="shared" ca="1" si="40"/>
        <v>-</v>
      </c>
      <c r="CN112" t="str">
        <f t="shared" ca="1" si="40"/>
        <v>-</v>
      </c>
      <c r="CO112" t="str">
        <f t="shared" ca="1" si="40"/>
        <v>×</v>
      </c>
      <c r="CP112" t="str">
        <f t="shared" ca="1" si="40"/>
        <v>×</v>
      </c>
      <c r="CQ112" t="str">
        <f t="shared" ca="1" si="40"/>
        <v>×</v>
      </c>
      <c r="CR112" t="str">
        <f t="shared" ca="1" si="40"/>
        <v>×</v>
      </c>
      <c r="CS112" t="str">
        <f t="shared" ca="1" si="40"/>
        <v>×</v>
      </c>
      <c r="CT112" t="str">
        <f t="shared" ca="1" si="40"/>
        <v>×</v>
      </c>
      <c r="CU112" t="str">
        <f t="shared" ca="1" si="40"/>
        <v>×</v>
      </c>
      <c r="CV112" t="str">
        <f t="shared" ca="1" si="40"/>
        <v>×</v>
      </c>
      <c r="CW112" t="str">
        <f t="shared" ca="1" si="40"/>
        <v>×</v>
      </c>
      <c r="CX112" t="str">
        <f t="shared" ca="1" si="40"/>
        <v>×</v>
      </c>
      <c r="CY112" t="str">
        <f t="shared" ca="1" si="40"/>
        <v>×</v>
      </c>
      <c r="CZ112" t="str">
        <f t="shared" ca="1" si="40"/>
        <v>×</v>
      </c>
      <c r="DA112" t="str">
        <f t="shared" ca="1" si="40"/>
        <v>×</v>
      </c>
      <c r="DB112" t="str">
        <f t="shared" ca="1" si="40"/>
        <v>×</v>
      </c>
      <c r="DC112" t="str">
        <f t="shared" ca="1" si="40"/>
        <v>-</v>
      </c>
      <c r="DD112" t="str">
        <f t="shared" ca="1" si="40"/>
        <v>-</v>
      </c>
      <c r="DE112" t="str">
        <f t="shared" ca="1" si="40"/>
        <v>-</v>
      </c>
      <c r="DF112" t="str">
        <f t="shared" ca="1" si="40"/>
        <v>-</v>
      </c>
      <c r="DG112" t="str">
        <f t="shared" ca="1" si="40"/>
        <v>-</v>
      </c>
      <c r="DH112" t="str">
        <f t="shared" ca="1" si="40"/>
        <v>-</v>
      </c>
      <c r="DI112" t="str">
        <f t="shared" ca="1" si="40"/>
        <v>-</v>
      </c>
      <c r="DJ112" t="str">
        <f t="shared" ca="1" si="40"/>
        <v>-</v>
      </c>
      <c r="DK112" t="str">
        <f t="shared" ca="1" si="40"/>
        <v>-</v>
      </c>
      <c r="DL112" t="str">
        <f t="shared" ca="1" si="40"/>
        <v>-</v>
      </c>
      <c r="DM112" t="str">
        <f t="shared" ca="1" si="40"/>
        <v>×</v>
      </c>
      <c r="DN112" t="str">
        <f t="shared" ca="1" si="40"/>
        <v>×</v>
      </c>
      <c r="DO112" t="str">
        <f t="shared" ca="1" si="40"/>
        <v>×</v>
      </c>
      <c r="DP112" t="str">
        <f t="shared" ca="1" si="40"/>
        <v>×</v>
      </c>
      <c r="DQ112" t="str">
        <f t="shared" ca="1" si="40"/>
        <v>×</v>
      </c>
      <c r="DR112" t="str">
        <f t="shared" ca="1" si="40"/>
        <v>×</v>
      </c>
      <c r="DS112" t="str">
        <f t="shared" ca="1" si="40"/>
        <v>×</v>
      </c>
      <c r="DT112" t="str">
        <f t="shared" ca="1" si="40"/>
        <v>×</v>
      </c>
      <c r="DU112" t="str">
        <f t="shared" ca="1" si="40"/>
        <v>×</v>
      </c>
      <c r="DV112" t="str">
        <f t="shared" ca="1" si="40"/>
        <v>×</v>
      </c>
      <c r="DW112" t="str">
        <f t="shared" ca="1" si="40"/>
        <v>×</v>
      </c>
      <c r="DX112" t="str">
        <f t="shared" ca="1" si="40"/>
        <v>×</v>
      </c>
      <c r="DY112" t="str">
        <f t="shared" ca="1" si="40"/>
        <v>×</v>
      </c>
      <c r="DZ112" t="str">
        <f t="shared" ca="1" si="40"/>
        <v>×</v>
      </c>
      <c r="EA112" t="str">
        <f t="shared" ca="1" si="40"/>
        <v>-</v>
      </c>
      <c r="EB112" t="str">
        <f t="shared" ca="1" si="40"/>
        <v>-</v>
      </c>
      <c r="EC112" t="str">
        <f t="shared" ca="1" si="40"/>
        <v>-</v>
      </c>
      <c r="ED112" t="str">
        <f t="shared" ca="1" si="40"/>
        <v>×</v>
      </c>
      <c r="EE112" t="str">
        <f t="shared" ca="1" si="40"/>
        <v>×</v>
      </c>
      <c r="EF112" t="str">
        <f t="shared" ca="1" si="40"/>
        <v>×</v>
      </c>
      <c r="EG112" t="str">
        <f t="shared" ca="1" si="40"/>
        <v>×</v>
      </c>
      <c r="EH112" t="str">
        <f t="shared" ca="1" si="40"/>
        <v>×</v>
      </c>
      <c r="EI112" t="str">
        <f t="shared" ca="1" si="40"/>
        <v>×</v>
      </c>
      <c r="EJ112" t="str">
        <f t="shared" ca="1" si="40"/>
        <v>×</v>
      </c>
      <c r="EK112" t="str">
        <f t="shared" ca="1" si="40"/>
        <v>×</v>
      </c>
      <c r="EL112" t="str">
        <f t="shared" ca="1" si="40"/>
        <v>×</v>
      </c>
      <c r="EM112" t="str">
        <f t="shared" ref="EM112:FY112" ca="1" si="41">IF(COUNTIF(EM$113,"×")+COUNTIF(EM$114,"×")&lt;&gt;0,"×","-")</f>
        <v>×</v>
      </c>
      <c r="EN112" t="str">
        <f t="shared" ca="1" si="41"/>
        <v>×</v>
      </c>
      <c r="EO112" t="str">
        <f t="shared" ca="1" si="41"/>
        <v>×</v>
      </c>
      <c r="EP112" t="str">
        <f t="shared" ca="1" si="41"/>
        <v>×</v>
      </c>
      <c r="EQ112" t="str">
        <f t="shared" ca="1" si="41"/>
        <v>×</v>
      </c>
      <c r="ER112" t="str">
        <f t="shared" ca="1" si="41"/>
        <v>×</v>
      </c>
      <c r="ES112" t="str">
        <f t="shared" ca="1" si="41"/>
        <v>×</v>
      </c>
      <c r="ET112" t="str">
        <f t="shared" ca="1" si="41"/>
        <v>×</v>
      </c>
      <c r="EU112" t="str">
        <f t="shared" ca="1" si="41"/>
        <v>×</v>
      </c>
      <c r="EV112" t="str">
        <f t="shared" ca="1" si="41"/>
        <v>×</v>
      </c>
      <c r="EW112" t="str">
        <f t="shared" ca="1" si="41"/>
        <v>×</v>
      </c>
      <c r="EX112" t="str">
        <f t="shared" ca="1" si="41"/>
        <v>×</v>
      </c>
      <c r="EY112" t="str">
        <f t="shared" ca="1" si="41"/>
        <v>×</v>
      </c>
      <c r="EZ112" t="str">
        <f t="shared" ca="1" si="41"/>
        <v>×</v>
      </c>
      <c r="FA112" t="str">
        <f t="shared" ca="1" si="41"/>
        <v>×</v>
      </c>
      <c r="FB112" t="str">
        <f t="shared" ca="1" si="41"/>
        <v>×</v>
      </c>
      <c r="FC112" t="str">
        <f t="shared" ca="1" si="41"/>
        <v>×</v>
      </c>
      <c r="FD112" t="str">
        <f t="shared" ca="1" si="41"/>
        <v>×</v>
      </c>
      <c r="FE112" t="str">
        <f t="shared" ca="1" si="41"/>
        <v>×</v>
      </c>
      <c r="FF112" t="str">
        <f t="shared" ca="1" si="41"/>
        <v>×</v>
      </c>
      <c r="FG112" t="str">
        <f t="shared" ca="1" si="41"/>
        <v>×</v>
      </c>
      <c r="FH112" t="str">
        <f t="shared" ca="1" si="41"/>
        <v>×</v>
      </c>
      <c r="FI112" t="str">
        <f t="shared" ca="1" si="41"/>
        <v>×</v>
      </c>
      <c r="FJ112" t="str">
        <f t="shared" ca="1" si="41"/>
        <v>×</v>
      </c>
      <c r="FK112" t="str">
        <f t="shared" ca="1" si="41"/>
        <v>×</v>
      </c>
      <c r="FL112" t="str">
        <f t="shared" ca="1" si="41"/>
        <v>×</v>
      </c>
      <c r="FM112" t="str">
        <f t="shared" ca="1" si="41"/>
        <v>×</v>
      </c>
      <c r="FN112" t="str">
        <f t="shared" ca="1" si="41"/>
        <v>×</v>
      </c>
      <c r="FO112" t="str">
        <f t="shared" ca="1" si="41"/>
        <v>×</v>
      </c>
      <c r="FP112" t="str">
        <f t="shared" ca="1" si="41"/>
        <v>×</v>
      </c>
      <c r="FQ112" t="str">
        <f t="shared" ca="1" si="41"/>
        <v>×</v>
      </c>
      <c r="FR112" t="str">
        <f t="shared" ca="1" si="41"/>
        <v>×</v>
      </c>
      <c r="FS112" t="str">
        <f t="shared" ca="1" si="41"/>
        <v>×</v>
      </c>
      <c r="FT112" t="str">
        <f t="shared" ca="1" si="41"/>
        <v>×</v>
      </c>
      <c r="FU112" t="str">
        <f t="shared" ca="1" si="41"/>
        <v>×</v>
      </c>
      <c r="FV112" t="str">
        <f t="shared" ca="1" si="41"/>
        <v>×</v>
      </c>
      <c r="FW112" t="str">
        <f t="shared" ca="1" si="41"/>
        <v>×</v>
      </c>
      <c r="FX112" t="str">
        <f t="shared" ca="1" si="41"/>
        <v>×</v>
      </c>
      <c r="FY112" t="str">
        <f t="shared" ca="1" si="41"/>
        <v>×</v>
      </c>
    </row>
    <row r="113" spans="1:181">
      <c r="A113" s="16"/>
      <c r="B113" s="72" t="s">
        <v>39</v>
      </c>
      <c r="C113" s="73"/>
      <c r="D113" s="11" t="s">
        <v>221</v>
      </c>
      <c r="E113" s="10" t="str">
        <f>INDEX(施設情報!$D$1:$D$1000,MATCH(D113,施設情報!$C$1:$C$1000,0))</f>
        <v>1</v>
      </c>
      <c r="F113" s="11"/>
      <c r="G113" s="8" t="str">
        <f t="shared" ref="G113:G114" si="42">$D113&amp;"-"&amp;$N$5</f>
        <v>003-46391</v>
      </c>
      <c r="H113" s="10" t="str">
        <f>$D113&amp;"-"&amp;$AL$5</f>
        <v>003-46392</v>
      </c>
      <c r="I113" s="10" t="str">
        <f t="shared" ref="I113:I114" si="43">$D113&amp;"-"&amp;$BJ$5</f>
        <v>003-46393</v>
      </c>
      <c r="J113" s="10" t="str">
        <f t="shared" ref="J113:J114" si="44">$D113&amp;"-"&amp;$CH$5</f>
        <v>003-46394</v>
      </c>
      <c r="K113" s="10" t="str">
        <f t="shared" ref="K113:K114" si="45">$D113&amp;"-"&amp;$DF$5</f>
        <v>003-46395</v>
      </c>
      <c r="L113" s="10" t="str">
        <f t="shared" ref="L113:L114" si="46">$D113&amp;"-"&amp;$ED$5</f>
        <v>003-46396</v>
      </c>
      <c r="M113" s="10" t="str">
        <f t="shared" ref="M113:M114" si="47">$D113&amp;"-"&amp;$FB$5</f>
        <v>003-46397</v>
      </c>
      <c r="N113"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3"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3"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3"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3"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3"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3"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3"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3"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3"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13"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13"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13"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13"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13"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13"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13"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13"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3"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3"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3"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3"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3"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3"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3"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3"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3"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3"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3"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3"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3"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3"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3"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3"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13"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13"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13"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13"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13"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13"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13"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13"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3"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3"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3"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3"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3"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3"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3"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3"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3"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3"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3"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3"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3"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3"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3"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3"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13"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13"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13"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13"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13"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13"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13"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13"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3"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3"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3"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3"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3"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3"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3"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3"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3"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3"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3"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3"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3"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3"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3"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3"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13"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13"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13"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13"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13"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13"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13"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13"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3"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3"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3"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3"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3"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3"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3"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3"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3"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3"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3"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3"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3"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3"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3"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3"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3"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3"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3"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3"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3"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3"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3"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13"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3"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3"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3"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3"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3"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3"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3"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3"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3"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3"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3"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3"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3"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3"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3"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3"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3"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3"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3"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3"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3"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3"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3"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3"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3"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3"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3"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3"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3"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3"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3"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3"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3"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3"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3"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3"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3"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3"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3"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3"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3"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3"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3"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3"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3"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3"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3"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3"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3"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3"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3"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3"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3"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3"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4" spans="1:181">
      <c r="A114" s="16"/>
      <c r="B114" s="72" t="s">
        <v>96</v>
      </c>
      <c r="C114" s="73"/>
      <c r="D114" s="11" t="s">
        <v>158</v>
      </c>
      <c r="E114" s="10" t="str">
        <f>INDEX(施設情報!$D$1:$D$1000,MATCH(D114,施設情報!$C$1:$C$1000,0))</f>
        <v>1</v>
      </c>
      <c r="F114" s="11"/>
      <c r="G114" s="8" t="str">
        <f t="shared" si="42"/>
        <v>008-46391</v>
      </c>
      <c r="H114" s="10" t="str">
        <f t="shared" ref="H114" si="48">$D114&amp;"-"&amp;$AL$5</f>
        <v>008-46392</v>
      </c>
      <c r="I114" s="10" t="str">
        <f t="shared" si="43"/>
        <v>008-46393</v>
      </c>
      <c r="J114" s="10" t="str">
        <f t="shared" si="44"/>
        <v>008-46394</v>
      </c>
      <c r="K114" s="10" t="str">
        <f t="shared" si="45"/>
        <v>008-46395</v>
      </c>
      <c r="L114" s="10" t="str">
        <f t="shared" si="46"/>
        <v>008-46396</v>
      </c>
      <c r="M114" s="10" t="str">
        <f t="shared" si="47"/>
        <v>008-46397</v>
      </c>
      <c r="N114"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4" s="36"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4" s="36"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4" s="36"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4" s="36"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4" s="36"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4" s="36"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4" s="36"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4" s="36"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4" s="36"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14" s="36"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14" s="36"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14" s="36"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14" s="36"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14" s="36"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14" s="36"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14" s="36"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14" s="36"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4" s="36"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4" s="36"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4" s="36"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4" s="36"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4" s="36"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4" s="36"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4"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4" s="36"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4" s="36"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4" s="36"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4" s="36"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4" s="36"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4" s="36"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4" s="36"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4" s="36"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4" s="36"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14" s="36"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14" s="36"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14" s="36"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14" s="36"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14" s="36"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14" s="36"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14" s="36"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14" s="36"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4" s="36"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4" s="36"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4" s="36"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4" s="36"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4" s="36"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4" s="36"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4"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4" s="36"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4" s="36"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4" s="36"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4" s="36"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4" s="36"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4" s="36"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4" s="36"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4" s="36"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4" s="36"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14" s="36"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14" s="36"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14" s="36"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14" s="36"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14" s="36"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14" s="36"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14" s="36"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14" s="36"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4" s="36"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4" s="36"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4" s="36"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4" s="36"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4" s="36"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4" s="36"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4"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4" s="36"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4" s="36"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4" s="36"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4" s="36"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4" s="36"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4" s="36"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4" s="36"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4" s="36"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4" s="36"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14" s="36"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14" s="36"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14" s="36"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14" s="36"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14" s="36"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14" s="36"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14" s="36"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14" s="36"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4" s="36"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4" s="36"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4" s="36"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4" s="36"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4" s="36"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4" s="36"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4"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4" s="36"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4" s="36"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4" s="36"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4" s="36"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4" s="36"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4" s="36"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4" s="36"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4" s="36"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4" s="36"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4" s="36"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4" s="36"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4" s="36"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4" s="36"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4" s="36"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4" s="36"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4" s="36"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14" s="36"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4" s="36"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4" s="36"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4" s="36"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4" s="36"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4" s="36"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4" s="36"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4"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4" s="36"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4" s="36"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4" s="36"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4" s="36"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4" s="36"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4" s="36"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4" s="36"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4" s="36"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4" s="36"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4" s="36"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4" s="36"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4" s="36"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4" s="36"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4" s="36"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4" s="36"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4" s="36"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4" s="36"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4" s="36"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4" s="36"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4" s="36"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4" s="36"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4" s="36"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4" s="36"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4"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4" s="36"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4" s="36"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4" s="36"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4" s="36"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4" s="36"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4" s="36"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4" s="36"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4" s="36"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4" s="36"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4" s="36"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4" s="36"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4" s="36"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4" s="36"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4" s="36"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4" s="36"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4" s="36"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4" s="36"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4" s="36"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4" s="36"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4" s="36"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4" s="36"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4" s="36"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4" s="36"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5" spans="1:181">
      <c r="B115" s="206" t="s">
        <v>474</v>
      </c>
      <c r="N115" t="str">
        <f ca="1">IF(COUNTIF(N$116:N$121,"×")&lt;&gt;0,"×","-")</f>
        <v>-</v>
      </c>
      <c r="O115" t="str">
        <f t="shared" ref="O115:BZ115" ca="1" si="49">IF(COUNTIF(O$116:O$121,"×")&lt;&gt;0,"×","-")</f>
        <v>-</v>
      </c>
      <c r="P115" t="str">
        <f t="shared" ca="1" si="49"/>
        <v>-</v>
      </c>
      <c r="Q115" t="str">
        <f t="shared" ca="1" si="49"/>
        <v>-</v>
      </c>
      <c r="R115" t="str">
        <f t="shared" ca="1" si="49"/>
        <v>-</v>
      </c>
      <c r="S115" t="str">
        <f t="shared" ca="1" si="49"/>
        <v>-</v>
      </c>
      <c r="T115" t="str">
        <f t="shared" ca="1" si="49"/>
        <v>-</v>
      </c>
      <c r="U115" t="str">
        <f t="shared" ca="1" si="49"/>
        <v>×</v>
      </c>
      <c r="V115" t="str">
        <f t="shared" ca="1" si="49"/>
        <v>×</v>
      </c>
      <c r="W115" t="str">
        <f t="shared" ca="1" si="49"/>
        <v>×</v>
      </c>
      <c r="X115" t="str">
        <f t="shared" ca="1" si="49"/>
        <v>×</v>
      </c>
      <c r="Y115" t="str">
        <f t="shared" ca="1" si="49"/>
        <v>×</v>
      </c>
      <c r="Z115" t="str">
        <f t="shared" ca="1" si="49"/>
        <v>×</v>
      </c>
      <c r="AA115" t="str">
        <f t="shared" ca="1" si="49"/>
        <v>×</v>
      </c>
      <c r="AB115" t="str">
        <f t="shared" ca="1" si="49"/>
        <v>×</v>
      </c>
      <c r="AC115" t="str">
        <f t="shared" ca="1" si="49"/>
        <v>×</v>
      </c>
      <c r="AD115" t="str">
        <f t="shared" ca="1" si="49"/>
        <v>×</v>
      </c>
      <c r="AE115" t="str">
        <f t="shared" ca="1" si="49"/>
        <v>×</v>
      </c>
      <c r="AF115" t="str">
        <f t="shared" ca="1" si="49"/>
        <v>×</v>
      </c>
      <c r="AG115" t="str">
        <f t="shared" ca="1" si="49"/>
        <v>×</v>
      </c>
      <c r="AH115" t="str">
        <f t="shared" ca="1" si="49"/>
        <v>×</v>
      </c>
      <c r="AI115" t="str">
        <f t="shared" ca="1" si="49"/>
        <v>-</v>
      </c>
      <c r="AJ115" t="str">
        <f t="shared" ca="1" si="49"/>
        <v>-</v>
      </c>
      <c r="AK115" t="str">
        <f t="shared" ca="1" si="49"/>
        <v>-</v>
      </c>
      <c r="AL115" t="str">
        <f t="shared" ca="1" si="49"/>
        <v>-</v>
      </c>
      <c r="AM115" t="str">
        <f t="shared" ca="1" si="49"/>
        <v>-</v>
      </c>
      <c r="AN115" t="str">
        <f t="shared" ca="1" si="49"/>
        <v>-</v>
      </c>
      <c r="AO115" t="str">
        <f t="shared" ca="1" si="49"/>
        <v>-</v>
      </c>
      <c r="AP115" t="str">
        <f t="shared" ca="1" si="49"/>
        <v>-</v>
      </c>
      <c r="AQ115" t="str">
        <f t="shared" ca="1" si="49"/>
        <v>-</v>
      </c>
      <c r="AR115" t="str">
        <f t="shared" ca="1" si="49"/>
        <v>-</v>
      </c>
      <c r="AS115" t="str">
        <f t="shared" ca="1" si="49"/>
        <v>×</v>
      </c>
      <c r="AT115" t="str">
        <f t="shared" ca="1" si="49"/>
        <v>×</v>
      </c>
      <c r="AU115" t="str">
        <f t="shared" ca="1" si="49"/>
        <v>×</v>
      </c>
      <c r="AV115" t="str">
        <f t="shared" ca="1" si="49"/>
        <v>×</v>
      </c>
      <c r="AW115" t="str">
        <f t="shared" ca="1" si="49"/>
        <v>×</v>
      </c>
      <c r="AX115" t="str">
        <f t="shared" ca="1" si="49"/>
        <v>×</v>
      </c>
      <c r="AY115" t="str">
        <f t="shared" ca="1" si="49"/>
        <v>×</v>
      </c>
      <c r="AZ115" t="str">
        <f t="shared" ca="1" si="49"/>
        <v>×</v>
      </c>
      <c r="BA115" t="str">
        <f t="shared" ca="1" si="49"/>
        <v>×</v>
      </c>
      <c r="BB115" t="str">
        <f t="shared" ca="1" si="49"/>
        <v>×</v>
      </c>
      <c r="BC115" t="str">
        <f t="shared" ca="1" si="49"/>
        <v>×</v>
      </c>
      <c r="BD115" t="str">
        <f t="shared" ca="1" si="49"/>
        <v>×</v>
      </c>
      <c r="BE115" t="str">
        <f t="shared" ca="1" si="49"/>
        <v>×</v>
      </c>
      <c r="BF115" t="str">
        <f t="shared" ca="1" si="49"/>
        <v>×</v>
      </c>
      <c r="BG115" t="str">
        <f t="shared" ca="1" si="49"/>
        <v>-</v>
      </c>
      <c r="BH115" t="str">
        <f t="shared" ca="1" si="49"/>
        <v>-</v>
      </c>
      <c r="BI115" t="str">
        <f t="shared" ca="1" si="49"/>
        <v>-</v>
      </c>
      <c r="BJ115" t="str">
        <f t="shared" ca="1" si="49"/>
        <v>-</v>
      </c>
      <c r="BK115" t="str">
        <f t="shared" ca="1" si="49"/>
        <v>-</v>
      </c>
      <c r="BL115" t="str">
        <f t="shared" ca="1" si="49"/>
        <v>-</v>
      </c>
      <c r="BM115" t="str">
        <f t="shared" ca="1" si="49"/>
        <v>-</v>
      </c>
      <c r="BN115" t="str">
        <f t="shared" ca="1" si="49"/>
        <v>-</v>
      </c>
      <c r="BO115" t="str">
        <f t="shared" ca="1" si="49"/>
        <v>-</v>
      </c>
      <c r="BP115" t="str">
        <f t="shared" ca="1" si="49"/>
        <v>-</v>
      </c>
      <c r="BQ115" t="str">
        <f t="shared" ca="1" si="49"/>
        <v>×</v>
      </c>
      <c r="BR115" t="str">
        <f t="shared" ca="1" si="49"/>
        <v>×</v>
      </c>
      <c r="BS115" t="str">
        <f t="shared" ca="1" si="49"/>
        <v>×</v>
      </c>
      <c r="BT115" t="str">
        <f t="shared" ca="1" si="49"/>
        <v>×</v>
      </c>
      <c r="BU115" t="str">
        <f t="shared" ca="1" si="49"/>
        <v>×</v>
      </c>
      <c r="BV115" t="str">
        <f t="shared" ca="1" si="49"/>
        <v>×</v>
      </c>
      <c r="BW115" t="str">
        <f t="shared" ca="1" si="49"/>
        <v>×</v>
      </c>
      <c r="BX115" t="str">
        <f t="shared" ca="1" si="49"/>
        <v>×</v>
      </c>
      <c r="BY115" t="str">
        <f t="shared" ca="1" si="49"/>
        <v>×</v>
      </c>
      <c r="BZ115" t="str">
        <f t="shared" ca="1" si="49"/>
        <v>×</v>
      </c>
      <c r="CA115" t="str">
        <f t="shared" ref="CA115:EL115" ca="1" si="50">IF(COUNTIF(CA$116:CA$121,"×")&lt;&gt;0,"×","-")</f>
        <v>×</v>
      </c>
      <c r="CB115" t="str">
        <f t="shared" ca="1" si="50"/>
        <v>×</v>
      </c>
      <c r="CC115" t="str">
        <f t="shared" ca="1" si="50"/>
        <v>×</v>
      </c>
      <c r="CD115" t="str">
        <f t="shared" ca="1" si="50"/>
        <v>×</v>
      </c>
      <c r="CE115" t="str">
        <f t="shared" ca="1" si="50"/>
        <v>-</v>
      </c>
      <c r="CF115" t="str">
        <f t="shared" ca="1" si="50"/>
        <v>-</v>
      </c>
      <c r="CG115" t="str">
        <f t="shared" ca="1" si="50"/>
        <v>-</v>
      </c>
      <c r="CH115" t="str">
        <f t="shared" ca="1" si="50"/>
        <v>-</v>
      </c>
      <c r="CI115" t="str">
        <f t="shared" ca="1" si="50"/>
        <v>-</v>
      </c>
      <c r="CJ115" t="str">
        <f t="shared" ca="1" si="50"/>
        <v>-</v>
      </c>
      <c r="CK115" t="str">
        <f t="shared" ca="1" si="50"/>
        <v>-</v>
      </c>
      <c r="CL115" t="str">
        <f t="shared" ca="1" si="50"/>
        <v>-</v>
      </c>
      <c r="CM115" t="str">
        <f t="shared" ca="1" si="50"/>
        <v>-</v>
      </c>
      <c r="CN115" t="str">
        <f t="shared" ca="1" si="50"/>
        <v>-</v>
      </c>
      <c r="CO115" t="str">
        <f t="shared" ca="1" si="50"/>
        <v>×</v>
      </c>
      <c r="CP115" t="str">
        <f t="shared" ca="1" si="50"/>
        <v>×</v>
      </c>
      <c r="CQ115" t="str">
        <f t="shared" ca="1" si="50"/>
        <v>×</v>
      </c>
      <c r="CR115" t="str">
        <f t="shared" ca="1" si="50"/>
        <v>×</v>
      </c>
      <c r="CS115" t="str">
        <f t="shared" ca="1" si="50"/>
        <v>×</v>
      </c>
      <c r="CT115" t="str">
        <f t="shared" ca="1" si="50"/>
        <v>×</v>
      </c>
      <c r="CU115" t="str">
        <f t="shared" ca="1" si="50"/>
        <v>×</v>
      </c>
      <c r="CV115" t="str">
        <f t="shared" ca="1" si="50"/>
        <v>×</v>
      </c>
      <c r="CW115" t="str">
        <f t="shared" ca="1" si="50"/>
        <v>×</v>
      </c>
      <c r="CX115" t="str">
        <f t="shared" ca="1" si="50"/>
        <v>×</v>
      </c>
      <c r="CY115" t="str">
        <f t="shared" ca="1" si="50"/>
        <v>×</v>
      </c>
      <c r="CZ115" t="str">
        <f t="shared" ca="1" si="50"/>
        <v>×</v>
      </c>
      <c r="DA115" t="str">
        <f t="shared" ca="1" si="50"/>
        <v>×</v>
      </c>
      <c r="DB115" t="str">
        <f t="shared" ca="1" si="50"/>
        <v>×</v>
      </c>
      <c r="DC115" t="str">
        <f t="shared" ca="1" si="50"/>
        <v>-</v>
      </c>
      <c r="DD115" t="str">
        <f t="shared" ca="1" si="50"/>
        <v>-</v>
      </c>
      <c r="DE115" t="str">
        <f t="shared" ca="1" si="50"/>
        <v>-</v>
      </c>
      <c r="DF115" t="str">
        <f t="shared" ca="1" si="50"/>
        <v>-</v>
      </c>
      <c r="DG115" t="str">
        <f t="shared" ca="1" si="50"/>
        <v>-</v>
      </c>
      <c r="DH115" t="str">
        <f t="shared" ca="1" si="50"/>
        <v>-</v>
      </c>
      <c r="DI115" t="str">
        <f t="shared" ca="1" si="50"/>
        <v>-</v>
      </c>
      <c r="DJ115" t="str">
        <f t="shared" ca="1" si="50"/>
        <v>-</v>
      </c>
      <c r="DK115" t="str">
        <f t="shared" ca="1" si="50"/>
        <v>-</v>
      </c>
      <c r="DL115" t="str">
        <f t="shared" ca="1" si="50"/>
        <v>-</v>
      </c>
      <c r="DM115" t="str">
        <f t="shared" ca="1" si="50"/>
        <v>×</v>
      </c>
      <c r="DN115" t="str">
        <f t="shared" ca="1" si="50"/>
        <v>×</v>
      </c>
      <c r="DO115" t="str">
        <f t="shared" ca="1" si="50"/>
        <v>×</v>
      </c>
      <c r="DP115" t="str">
        <f t="shared" ca="1" si="50"/>
        <v>×</v>
      </c>
      <c r="DQ115" t="str">
        <f t="shared" ca="1" si="50"/>
        <v>×</v>
      </c>
      <c r="DR115" t="str">
        <f t="shared" ca="1" si="50"/>
        <v>×</v>
      </c>
      <c r="DS115" t="str">
        <f t="shared" ca="1" si="50"/>
        <v>×</v>
      </c>
      <c r="DT115" t="str">
        <f t="shared" ca="1" si="50"/>
        <v>×</v>
      </c>
      <c r="DU115" t="str">
        <f t="shared" ca="1" si="50"/>
        <v>×</v>
      </c>
      <c r="DV115" t="str">
        <f t="shared" ca="1" si="50"/>
        <v>×</v>
      </c>
      <c r="DW115" t="str">
        <f t="shared" ca="1" si="50"/>
        <v>×</v>
      </c>
      <c r="DX115" t="str">
        <f t="shared" ca="1" si="50"/>
        <v>×</v>
      </c>
      <c r="DY115" t="str">
        <f t="shared" ca="1" si="50"/>
        <v>×</v>
      </c>
      <c r="DZ115" t="str">
        <f t="shared" ca="1" si="50"/>
        <v>×</v>
      </c>
      <c r="EA115" t="str">
        <f t="shared" ca="1" si="50"/>
        <v>-</v>
      </c>
      <c r="EB115" t="str">
        <f t="shared" ca="1" si="50"/>
        <v>-</v>
      </c>
      <c r="EC115" t="str">
        <f t="shared" ca="1" si="50"/>
        <v>-</v>
      </c>
      <c r="ED115" t="str">
        <f t="shared" ca="1" si="50"/>
        <v>×</v>
      </c>
      <c r="EE115" t="str">
        <f t="shared" ca="1" si="50"/>
        <v>×</v>
      </c>
      <c r="EF115" t="str">
        <f t="shared" ca="1" si="50"/>
        <v>×</v>
      </c>
      <c r="EG115" t="str">
        <f t="shared" ca="1" si="50"/>
        <v>×</v>
      </c>
      <c r="EH115" t="str">
        <f t="shared" ca="1" si="50"/>
        <v>×</v>
      </c>
      <c r="EI115" t="str">
        <f t="shared" ca="1" si="50"/>
        <v>×</v>
      </c>
      <c r="EJ115" t="str">
        <f t="shared" ca="1" si="50"/>
        <v>×</v>
      </c>
      <c r="EK115" t="str">
        <f t="shared" ca="1" si="50"/>
        <v>×</v>
      </c>
      <c r="EL115" t="str">
        <f t="shared" ca="1" si="50"/>
        <v>×</v>
      </c>
      <c r="EM115" t="str">
        <f t="shared" ref="EM115:FY115" ca="1" si="51">IF(COUNTIF(EM$116:EM$121,"×")&lt;&gt;0,"×","-")</f>
        <v>×</v>
      </c>
      <c r="EN115" t="str">
        <f t="shared" ca="1" si="51"/>
        <v>×</v>
      </c>
      <c r="EO115" t="str">
        <f t="shared" ca="1" si="51"/>
        <v>×</v>
      </c>
      <c r="EP115" t="str">
        <f t="shared" ca="1" si="51"/>
        <v>×</v>
      </c>
      <c r="EQ115" t="str">
        <f t="shared" ca="1" si="51"/>
        <v>×</v>
      </c>
      <c r="ER115" t="str">
        <f t="shared" ca="1" si="51"/>
        <v>×</v>
      </c>
      <c r="ES115" t="str">
        <f t="shared" ca="1" si="51"/>
        <v>×</v>
      </c>
      <c r="ET115" t="str">
        <f t="shared" ca="1" si="51"/>
        <v>×</v>
      </c>
      <c r="EU115" t="str">
        <f t="shared" ca="1" si="51"/>
        <v>×</v>
      </c>
      <c r="EV115" t="str">
        <f t="shared" ca="1" si="51"/>
        <v>×</v>
      </c>
      <c r="EW115" t="str">
        <f t="shared" ca="1" si="51"/>
        <v>×</v>
      </c>
      <c r="EX115" t="str">
        <f t="shared" ca="1" si="51"/>
        <v>×</v>
      </c>
      <c r="EY115" t="str">
        <f t="shared" ca="1" si="51"/>
        <v>×</v>
      </c>
      <c r="EZ115" t="str">
        <f t="shared" ca="1" si="51"/>
        <v>×</v>
      </c>
      <c r="FA115" t="str">
        <f t="shared" ca="1" si="51"/>
        <v>×</v>
      </c>
      <c r="FB115" t="str">
        <f t="shared" ca="1" si="51"/>
        <v>×</v>
      </c>
      <c r="FC115" t="str">
        <f t="shared" ca="1" si="51"/>
        <v>×</v>
      </c>
      <c r="FD115" t="str">
        <f t="shared" ca="1" si="51"/>
        <v>×</v>
      </c>
      <c r="FE115" t="str">
        <f t="shared" ca="1" si="51"/>
        <v>×</v>
      </c>
      <c r="FF115" t="str">
        <f t="shared" ca="1" si="51"/>
        <v>×</v>
      </c>
      <c r="FG115" t="str">
        <f t="shared" ca="1" si="51"/>
        <v>×</v>
      </c>
      <c r="FH115" t="str">
        <f t="shared" ca="1" si="51"/>
        <v>×</v>
      </c>
      <c r="FI115" t="str">
        <f t="shared" ca="1" si="51"/>
        <v>×</v>
      </c>
      <c r="FJ115" t="str">
        <f t="shared" ca="1" si="51"/>
        <v>×</v>
      </c>
      <c r="FK115" t="str">
        <f t="shared" ca="1" si="51"/>
        <v>×</v>
      </c>
      <c r="FL115" t="str">
        <f t="shared" ca="1" si="51"/>
        <v>×</v>
      </c>
      <c r="FM115" t="str">
        <f t="shared" ca="1" si="51"/>
        <v>×</v>
      </c>
      <c r="FN115" t="str">
        <f t="shared" ca="1" si="51"/>
        <v>×</v>
      </c>
      <c r="FO115" t="str">
        <f t="shared" ca="1" si="51"/>
        <v>×</v>
      </c>
      <c r="FP115" t="str">
        <f t="shared" ca="1" si="51"/>
        <v>×</v>
      </c>
      <c r="FQ115" t="str">
        <f t="shared" ca="1" si="51"/>
        <v>×</v>
      </c>
      <c r="FR115" t="str">
        <f t="shared" ca="1" si="51"/>
        <v>×</v>
      </c>
      <c r="FS115" t="str">
        <f t="shared" ca="1" si="51"/>
        <v>×</v>
      </c>
      <c r="FT115" t="str">
        <f t="shared" ca="1" si="51"/>
        <v>×</v>
      </c>
      <c r="FU115" t="str">
        <f t="shared" ca="1" si="51"/>
        <v>×</v>
      </c>
      <c r="FV115" t="str">
        <f t="shared" ca="1" si="51"/>
        <v>×</v>
      </c>
      <c r="FW115" t="str">
        <f t="shared" ca="1" si="51"/>
        <v>×</v>
      </c>
      <c r="FX115" t="str">
        <f t="shared" ca="1" si="51"/>
        <v>×</v>
      </c>
      <c r="FY115" t="str">
        <f t="shared" ca="1" si="51"/>
        <v>×</v>
      </c>
    </row>
    <row r="116" spans="1:181">
      <c r="A116" s="47"/>
      <c r="B116" s="79" t="s">
        <v>33</v>
      </c>
      <c r="C116" s="80"/>
      <c r="D116" s="11" t="s">
        <v>187</v>
      </c>
      <c r="E116" s="10" t="str">
        <f>INDEX(施設情報!$D$1:$D$1000,MATCH(D116,施設情報!$C$1:$C$1000,0))</f>
        <v>1</v>
      </c>
      <c r="F116" s="11"/>
      <c r="G116" s="8" t="str">
        <f t="shared" ref="G116:G121" si="52">$D116&amp;"-"&amp;$N$5</f>
        <v>038-46391</v>
      </c>
      <c r="H116" s="10" t="str">
        <f t="shared" ref="H116:H121" si="53">$D116&amp;"-"&amp;$AL$5</f>
        <v>038-46392</v>
      </c>
      <c r="I116" s="10" t="str">
        <f t="shared" ref="I116:I121" si="54">$D116&amp;"-"&amp;$BJ$5</f>
        <v>038-46393</v>
      </c>
      <c r="J116" s="10" t="str">
        <f t="shared" ref="J116:J121" si="55">$D116&amp;"-"&amp;$CH$5</f>
        <v>038-46394</v>
      </c>
      <c r="K116" s="10" t="str">
        <f t="shared" ref="K116:K121" si="56">$D116&amp;"-"&amp;$DF$5</f>
        <v>038-46395</v>
      </c>
      <c r="L116" s="10" t="str">
        <f t="shared" ref="L116:L121" si="57">$D116&amp;"-"&amp;$ED$5</f>
        <v>038-46396</v>
      </c>
      <c r="M116" s="10" t="str">
        <f t="shared" ref="M116:M121" si="58">$D116&amp;"-"&amp;$FB$5</f>
        <v>038-46397</v>
      </c>
      <c r="N116"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6"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6"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6"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6"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6"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6"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6"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6"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6"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16"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16"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16"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16"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16"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16"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16"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16"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6"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6"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6"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6"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6"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6"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6"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6"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6"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6"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6"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6"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6"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6"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6"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6"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16"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16"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16"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16"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16"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16"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16"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16"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6"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6"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6"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6"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6"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6"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6"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6"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6"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6"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6"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6"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6"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6"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6"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6"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16"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16"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16"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16"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16"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16"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16"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16"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6"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6"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6"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6"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6"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6"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6"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6"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6"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6"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6"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6"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6"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6"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6"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6"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16"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16"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16"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16"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16"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16"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16"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16"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6"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6"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6"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6"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6"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6"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6"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6"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6"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6"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6"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6"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6"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6"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6"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6"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6"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6"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6"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6"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6"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6"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6"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16"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6"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6"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6"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6"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6"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6"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6"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6"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6"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6"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6"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6"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6"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6"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6"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6"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6"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6"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6"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6"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6"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6"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6"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6"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6"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6"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6"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6"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6"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6"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6"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6"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6"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6"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6"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6"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6"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6"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6"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6"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6"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6"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6"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6"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6"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6"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6"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6"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6"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6"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6"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6"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6"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6"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7" spans="1:181">
      <c r="A117" s="47"/>
      <c r="B117" s="79" t="s">
        <v>32</v>
      </c>
      <c r="C117" s="80"/>
      <c r="D117" s="11" t="s">
        <v>188</v>
      </c>
      <c r="E117" s="10" t="str">
        <f>INDEX(施設情報!$D$1:$D$1000,MATCH(D117,施設情報!$C$1:$C$1000,0))</f>
        <v>1</v>
      </c>
      <c r="F117" s="11"/>
      <c r="G117" s="8" t="str">
        <f t="shared" si="52"/>
        <v>039-46391</v>
      </c>
      <c r="H117" s="10" t="str">
        <f t="shared" si="53"/>
        <v>039-46392</v>
      </c>
      <c r="I117" s="10" t="str">
        <f t="shared" si="54"/>
        <v>039-46393</v>
      </c>
      <c r="J117" s="10" t="str">
        <f t="shared" si="55"/>
        <v>039-46394</v>
      </c>
      <c r="K117" s="10" t="str">
        <f t="shared" si="56"/>
        <v>039-46395</v>
      </c>
      <c r="L117" s="10" t="str">
        <f t="shared" si="57"/>
        <v>039-46396</v>
      </c>
      <c r="M117" s="10" t="str">
        <f t="shared" si="58"/>
        <v>039-46397</v>
      </c>
      <c r="N117"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7"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7"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7"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7"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7"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7"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7"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7"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7"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17"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17"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17"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17"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17"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17"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17"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17"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7"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7"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7"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7"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7"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7"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7"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7"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7"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7"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7"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7"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7"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7"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7"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7"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17"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17"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17"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17"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17"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17"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17"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17"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7"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7"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7"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7"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7"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7"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7"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7"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7"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7"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7"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7"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7"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7"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7"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7"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17"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17"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17"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17"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17"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17"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17"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17"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7"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7"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7"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7"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7"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7"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7"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7"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7"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7"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7"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7"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7"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7"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7"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7"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17"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17"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17"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17"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17"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17"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17"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17"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7"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7"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7"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7"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7"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7"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7"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7"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7"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7"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7"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7"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7"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7"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7"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7"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7"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7"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7"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7"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7"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7"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7"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17"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7"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7"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7"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7"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7"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7"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7"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7"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7"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7"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7"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7"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7"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7"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7"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7"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7"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7"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7"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7"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7"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7"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7"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7"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7"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7"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7"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7"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7"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7"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7"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7"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7"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7"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7"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7"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7"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7"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7"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7"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7"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7"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7"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7"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7"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7"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7"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7"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7"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7"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7"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7"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7"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7"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8" spans="1:181">
      <c r="A118" s="47"/>
      <c r="B118" s="79" t="s">
        <v>34</v>
      </c>
      <c r="C118" s="80"/>
      <c r="D118" s="11" t="s">
        <v>189</v>
      </c>
      <c r="E118" s="10" t="str">
        <f>INDEX(施設情報!$D$1:$D$1000,MATCH(D118,施設情報!$C$1:$C$1000,0))</f>
        <v>1</v>
      </c>
      <c r="F118" s="11"/>
      <c r="G118" s="8" t="str">
        <f t="shared" si="52"/>
        <v>040-46391</v>
      </c>
      <c r="H118" s="10" t="str">
        <f t="shared" si="53"/>
        <v>040-46392</v>
      </c>
      <c r="I118" s="10" t="str">
        <f t="shared" si="54"/>
        <v>040-46393</v>
      </c>
      <c r="J118" s="10" t="str">
        <f t="shared" si="55"/>
        <v>040-46394</v>
      </c>
      <c r="K118" s="10" t="str">
        <f t="shared" si="56"/>
        <v>040-46395</v>
      </c>
      <c r="L118" s="10" t="str">
        <f t="shared" si="57"/>
        <v>040-46396</v>
      </c>
      <c r="M118" s="10" t="str">
        <f t="shared" si="58"/>
        <v>040-46397</v>
      </c>
      <c r="N118"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8"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8"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8"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8"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8"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8"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8"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8"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8"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18"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18"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18"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18"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18"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18"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18"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18"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8"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8"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8"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8"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8"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8"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8"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8"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8"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8"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8"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8"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8"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8"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8"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8"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18"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18"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18"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18"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18"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18"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18"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18"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8"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8"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8"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8"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8"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8"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8"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8"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8"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8"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8"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8"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8"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8"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8"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8"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18"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18"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18"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18"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18"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18"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18"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18"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8"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8"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8"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8"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8"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8"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8"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8"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8"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8"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8"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8"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8"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8"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8"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8"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18"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18"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18"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18"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18"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18"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18"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18"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8"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8"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8"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8"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8"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8"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8"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8"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8"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8"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8"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8"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8"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8"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8"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8"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8"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8"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8"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8"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8"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8"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8"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18"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8"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8"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8"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8"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8"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8"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8"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8"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8"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8"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8"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8"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8"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8"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8"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8"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8"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8"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8"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8"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8"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8"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8"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8"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8"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8"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8"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8"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8"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8"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8"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8"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8"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8"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8"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8"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8"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8"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8"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8"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8"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8"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8"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8"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8"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8"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8"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8"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8"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8"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8"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8"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8"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8"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19" spans="1:181">
      <c r="A119" s="47"/>
      <c r="B119" s="79" t="s">
        <v>35</v>
      </c>
      <c r="C119" s="80"/>
      <c r="D119" s="11" t="s">
        <v>190</v>
      </c>
      <c r="E119" s="10" t="str">
        <f>INDEX(施設情報!$D$1:$D$1000,MATCH(D119,施設情報!$C$1:$C$1000,0))</f>
        <v>1</v>
      </c>
      <c r="F119" s="11"/>
      <c r="G119" s="8" t="str">
        <f t="shared" si="52"/>
        <v>041-46391</v>
      </c>
      <c r="H119" s="10" t="str">
        <f t="shared" si="53"/>
        <v>041-46392</v>
      </c>
      <c r="I119" s="10" t="str">
        <f t="shared" si="54"/>
        <v>041-46393</v>
      </c>
      <c r="J119" s="10" t="str">
        <f t="shared" si="55"/>
        <v>041-46394</v>
      </c>
      <c r="K119" s="10" t="str">
        <f t="shared" si="56"/>
        <v>041-46395</v>
      </c>
      <c r="L119" s="10" t="str">
        <f t="shared" si="57"/>
        <v>041-46396</v>
      </c>
      <c r="M119" s="10" t="str">
        <f t="shared" si="58"/>
        <v>041-46397</v>
      </c>
      <c r="N119"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19"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19"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19"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19"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19"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19"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19"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19"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19"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19"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19"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19"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19"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19"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19"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19"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19"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19"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19"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19"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19"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19"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19"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19"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19"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19"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19"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19"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19"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19"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19"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19"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19"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19"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19"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19"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19"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19"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19"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19"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19"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19"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19"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19"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19"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19"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19"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19"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19"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19"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19"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19"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19"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19"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19"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19"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19"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19"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19"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19"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19"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19"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19"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19"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19"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19"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19"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19"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19"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19"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19"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19"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19"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19"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19"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19"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19"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19"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19"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19"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19"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19"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19"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19"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19"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19"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19"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19"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19"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19"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19"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19"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19"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19"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19"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19"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19"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19"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19"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19"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19"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19"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19"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19"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19"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19"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19"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19"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19"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19"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19"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19"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19"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19"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19"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19"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19"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19"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19"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19"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19"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19"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19"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19"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19"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19"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19"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19"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19"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19"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19"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19"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19"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19"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19"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19"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19"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19"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19"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19"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19"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19"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19"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19"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19"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19"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19"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19"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19"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19"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19"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19"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19"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19"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19"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19"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19"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19"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19"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19"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19"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19"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19"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19"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19"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19"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19"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0" spans="1:181">
      <c r="A120" s="47"/>
      <c r="B120" s="79" t="s">
        <v>36</v>
      </c>
      <c r="C120" s="80"/>
      <c r="D120" s="11" t="s">
        <v>191</v>
      </c>
      <c r="E120" s="10" t="str">
        <f>INDEX(施設情報!$D$1:$D$1000,MATCH(D120,施設情報!$C$1:$C$1000,0))</f>
        <v>1</v>
      </c>
      <c r="F120" s="11"/>
      <c r="G120" s="8" t="str">
        <f t="shared" si="52"/>
        <v>042-46391</v>
      </c>
      <c r="H120" s="10" t="str">
        <f t="shared" si="53"/>
        <v>042-46392</v>
      </c>
      <c r="I120" s="10" t="str">
        <f t="shared" si="54"/>
        <v>042-46393</v>
      </c>
      <c r="J120" s="10" t="str">
        <f t="shared" si="55"/>
        <v>042-46394</v>
      </c>
      <c r="K120" s="10" t="str">
        <f t="shared" si="56"/>
        <v>042-46395</v>
      </c>
      <c r="L120" s="10" t="str">
        <f t="shared" si="57"/>
        <v>042-46396</v>
      </c>
      <c r="M120" s="10" t="str">
        <f t="shared" si="58"/>
        <v>042-46397</v>
      </c>
      <c r="N120"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0"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0"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0"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0"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0"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0"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0"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0"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0"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0"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0"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0"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0"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0"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0"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0"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0"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0"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0"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0"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0"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0"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0"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0"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0"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0"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0"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0"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0"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0"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0"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0"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0"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0"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0"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0"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0"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0"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0"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0"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0"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0"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0"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0"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0"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0"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0"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0"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0"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0"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0"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0"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0"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0"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0"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0"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0"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0"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0"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0"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0"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0"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0"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0"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0"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0"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0"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0"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0"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0"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0"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0"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0"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0"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0"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0"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0"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0"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0"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0"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0"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0"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0"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0"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0"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0"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0"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0"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0"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0"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0"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0"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0"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0"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0"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0"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0"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0"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0"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0"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0"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0"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0"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0"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0"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0"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0"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0"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0"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0"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0"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0"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0"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0"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0"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0"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0"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0"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0"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0"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0"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0"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0"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0"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0"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0"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0"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0"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0"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0"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0"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0"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0"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0"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0"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0"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0"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0"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0"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0"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0"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0"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0"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0"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0"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0"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0"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0"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0"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0"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0"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0"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0"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0"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0"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0"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0"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0"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0"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0"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0"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0"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0"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0"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0"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0"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0"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1" spans="1:181">
      <c r="A121" s="47"/>
      <c r="B121" s="79" t="s">
        <v>37</v>
      </c>
      <c r="C121" s="80"/>
      <c r="D121" s="11" t="s">
        <v>192</v>
      </c>
      <c r="E121" s="10" t="str">
        <f>INDEX(施設情報!$D$1:$D$1000,MATCH(D121,施設情報!$C$1:$C$1000,0))</f>
        <v>1</v>
      </c>
      <c r="F121" s="11"/>
      <c r="G121" s="8" t="str">
        <f t="shared" si="52"/>
        <v>043-46391</v>
      </c>
      <c r="H121" s="10" t="str">
        <f t="shared" si="53"/>
        <v>043-46392</v>
      </c>
      <c r="I121" s="10" t="str">
        <f t="shared" si="54"/>
        <v>043-46393</v>
      </c>
      <c r="J121" s="10" t="str">
        <f t="shared" si="55"/>
        <v>043-46394</v>
      </c>
      <c r="K121" s="10" t="str">
        <f t="shared" si="56"/>
        <v>043-46395</v>
      </c>
      <c r="L121" s="10" t="str">
        <f t="shared" si="57"/>
        <v>043-46396</v>
      </c>
      <c r="M121" s="10" t="str">
        <f t="shared" si="58"/>
        <v>043-46397</v>
      </c>
      <c r="N121"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1"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1"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1"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1"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1"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1"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1"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1"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1"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1"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1"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1"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1"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1"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1"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1"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1"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1"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1"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1"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1"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1"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1"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1"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1"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1"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1"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1"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1"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1"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1"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1"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1"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1"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1"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1"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1"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1"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1"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1"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1"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1"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1"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1"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1"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1"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1"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1"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1"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1"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1"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1"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1"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1"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1"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1"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1"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1"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1"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1"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1"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1"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1"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1"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1"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1"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1"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1"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1"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1"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1"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1"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1"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1"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1"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1"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1"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1"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1"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1"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1"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1"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1"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1"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1"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1"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1"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1"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1"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1"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1"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1"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1"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1"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1"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1"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1"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1"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1"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1"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1"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1"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1"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1"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1"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1"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1"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1"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1"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1"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1"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1"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1"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1"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1"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1"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1"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1"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1"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1"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1"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1"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1"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1"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1"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1"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1"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1"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1"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1"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1"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1"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1"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1"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1"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1"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1"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1"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1"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1"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1"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1"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1"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1"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1"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1"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1"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1"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1"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1"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1"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1"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1"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1"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1"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1"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1"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1"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1"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1"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1"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1"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1"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1"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1"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1"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1"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2" spans="1:181">
      <c r="B122" s="207" t="s">
        <v>475</v>
      </c>
      <c r="N122" t="str">
        <f ca="1">IF(COUNTIF(N$124:N$126,"×")&lt;&gt;0,"×","-")</f>
        <v>-</v>
      </c>
      <c r="O122" t="str">
        <f t="shared" ref="O122:BZ122" ca="1" si="59">IF(COUNTIF(O$124:O$126,"×")&lt;&gt;0,"×","-")</f>
        <v>-</v>
      </c>
      <c r="P122" t="str">
        <f t="shared" ca="1" si="59"/>
        <v>-</v>
      </c>
      <c r="Q122" t="str">
        <f t="shared" ca="1" si="59"/>
        <v>-</v>
      </c>
      <c r="R122" t="str">
        <f t="shared" ca="1" si="59"/>
        <v>-</v>
      </c>
      <c r="S122" t="str">
        <f t="shared" ca="1" si="59"/>
        <v>-</v>
      </c>
      <c r="T122" t="str">
        <f t="shared" ca="1" si="59"/>
        <v>-</v>
      </c>
      <c r="U122" t="str">
        <f t="shared" ca="1" si="59"/>
        <v>×</v>
      </c>
      <c r="V122" t="str">
        <f t="shared" ca="1" si="59"/>
        <v>×</v>
      </c>
      <c r="W122" t="str">
        <f t="shared" ca="1" si="59"/>
        <v>×</v>
      </c>
      <c r="X122" t="str">
        <f t="shared" ca="1" si="59"/>
        <v>×</v>
      </c>
      <c r="Y122" t="str">
        <f t="shared" ca="1" si="59"/>
        <v>×</v>
      </c>
      <c r="Z122" t="str">
        <f t="shared" ca="1" si="59"/>
        <v>×</v>
      </c>
      <c r="AA122" t="str">
        <f t="shared" ca="1" si="59"/>
        <v>×</v>
      </c>
      <c r="AB122" t="str">
        <f t="shared" ca="1" si="59"/>
        <v>×</v>
      </c>
      <c r="AC122" t="str">
        <f t="shared" ca="1" si="59"/>
        <v>×</v>
      </c>
      <c r="AD122" t="str">
        <f t="shared" ca="1" si="59"/>
        <v>×</v>
      </c>
      <c r="AE122" t="str">
        <f t="shared" ca="1" si="59"/>
        <v>×</v>
      </c>
      <c r="AF122" t="str">
        <f t="shared" ca="1" si="59"/>
        <v>×</v>
      </c>
      <c r="AG122" t="str">
        <f t="shared" ca="1" si="59"/>
        <v>×</v>
      </c>
      <c r="AH122" t="str">
        <f t="shared" ca="1" si="59"/>
        <v>×</v>
      </c>
      <c r="AI122" t="str">
        <f t="shared" ca="1" si="59"/>
        <v>-</v>
      </c>
      <c r="AJ122" t="str">
        <f t="shared" ca="1" si="59"/>
        <v>-</v>
      </c>
      <c r="AK122" t="str">
        <f t="shared" ca="1" si="59"/>
        <v>-</v>
      </c>
      <c r="AL122" t="str">
        <f t="shared" ca="1" si="59"/>
        <v>-</v>
      </c>
      <c r="AM122" t="str">
        <f t="shared" ca="1" si="59"/>
        <v>-</v>
      </c>
      <c r="AN122" t="str">
        <f t="shared" ca="1" si="59"/>
        <v>-</v>
      </c>
      <c r="AO122" t="str">
        <f t="shared" ca="1" si="59"/>
        <v>-</v>
      </c>
      <c r="AP122" t="str">
        <f t="shared" ca="1" si="59"/>
        <v>-</v>
      </c>
      <c r="AQ122" t="str">
        <f t="shared" ca="1" si="59"/>
        <v>-</v>
      </c>
      <c r="AR122" t="str">
        <f t="shared" ca="1" si="59"/>
        <v>-</v>
      </c>
      <c r="AS122" t="str">
        <f t="shared" ca="1" si="59"/>
        <v>×</v>
      </c>
      <c r="AT122" t="str">
        <f t="shared" ca="1" si="59"/>
        <v>×</v>
      </c>
      <c r="AU122" t="str">
        <f t="shared" ca="1" si="59"/>
        <v>×</v>
      </c>
      <c r="AV122" t="str">
        <f t="shared" ca="1" si="59"/>
        <v>×</v>
      </c>
      <c r="AW122" t="str">
        <f t="shared" ca="1" si="59"/>
        <v>×</v>
      </c>
      <c r="AX122" t="str">
        <f t="shared" ca="1" si="59"/>
        <v>×</v>
      </c>
      <c r="AY122" t="str">
        <f t="shared" ca="1" si="59"/>
        <v>×</v>
      </c>
      <c r="AZ122" t="str">
        <f t="shared" ca="1" si="59"/>
        <v>×</v>
      </c>
      <c r="BA122" t="str">
        <f t="shared" ca="1" si="59"/>
        <v>×</v>
      </c>
      <c r="BB122" t="str">
        <f t="shared" ca="1" si="59"/>
        <v>×</v>
      </c>
      <c r="BC122" t="str">
        <f t="shared" ca="1" si="59"/>
        <v>×</v>
      </c>
      <c r="BD122" t="str">
        <f t="shared" ca="1" si="59"/>
        <v>×</v>
      </c>
      <c r="BE122" t="str">
        <f t="shared" ca="1" si="59"/>
        <v>×</v>
      </c>
      <c r="BF122" t="str">
        <f t="shared" ca="1" si="59"/>
        <v>×</v>
      </c>
      <c r="BG122" t="str">
        <f t="shared" ca="1" si="59"/>
        <v>-</v>
      </c>
      <c r="BH122" t="str">
        <f t="shared" ca="1" si="59"/>
        <v>-</v>
      </c>
      <c r="BI122" t="str">
        <f t="shared" ca="1" si="59"/>
        <v>-</v>
      </c>
      <c r="BJ122" t="str">
        <f t="shared" ca="1" si="59"/>
        <v>-</v>
      </c>
      <c r="BK122" t="str">
        <f t="shared" ca="1" si="59"/>
        <v>-</v>
      </c>
      <c r="BL122" t="str">
        <f t="shared" ca="1" si="59"/>
        <v>-</v>
      </c>
      <c r="BM122" t="str">
        <f t="shared" ca="1" si="59"/>
        <v>-</v>
      </c>
      <c r="BN122" t="str">
        <f t="shared" ca="1" si="59"/>
        <v>-</v>
      </c>
      <c r="BO122" t="str">
        <f t="shared" ca="1" si="59"/>
        <v>-</v>
      </c>
      <c r="BP122" t="str">
        <f t="shared" ca="1" si="59"/>
        <v>-</v>
      </c>
      <c r="BQ122" t="str">
        <f t="shared" ca="1" si="59"/>
        <v>×</v>
      </c>
      <c r="BR122" t="str">
        <f t="shared" ca="1" si="59"/>
        <v>×</v>
      </c>
      <c r="BS122" t="str">
        <f t="shared" ca="1" si="59"/>
        <v>×</v>
      </c>
      <c r="BT122" t="str">
        <f t="shared" ca="1" si="59"/>
        <v>×</v>
      </c>
      <c r="BU122" t="str">
        <f t="shared" ca="1" si="59"/>
        <v>×</v>
      </c>
      <c r="BV122" t="str">
        <f t="shared" ca="1" si="59"/>
        <v>×</v>
      </c>
      <c r="BW122" t="str">
        <f t="shared" ca="1" si="59"/>
        <v>×</v>
      </c>
      <c r="BX122" t="str">
        <f t="shared" ca="1" si="59"/>
        <v>×</v>
      </c>
      <c r="BY122" t="str">
        <f t="shared" ca="1" si="59"/>
        <v>×</v>
      </c>
      <c r="BZ122" t="str">
        <f t="shared" ca="1" si="59"/>
        <v>×</v>
      </c>
      <c r="CA122" t="str">
        <f t="shared" ref="CA122:EL122" ca="1" si="60">IF(COUNTIF(CA$124:CA$126,"×")&lt;&gt;0,"×","-")</f>
        <v>×</v>
      </c>
      <c r="CB122" t="str">
        <f t="shared" ca="1" si="60"/>
        <v>×</v>
      </c>
      <c r="CC122" t="str">
        <f t="shared" ca="1" si="60"/>
        <v>×</v>
      </c>
      <c r="CD122" t="str">
        <f t="shared" ca="1" si="60"/>
        <v>×</v>
      </c>
      <c r="CE122" t="str">
        <f t="shared" ca="1" si="60"/>
        <v>-</v>
      </c>
      <c r="CF122" t="str">
        <f t="shared" ca="1" si="60"/>
        <v>-</v>
      </c>
      <c r="CG122" t="str">
        <f t="shared" ca="1" si="60"/>
        <v>-</v>
      </c>
      <c r="CH122" t="str">
        <f t="shared" ca="1" si="60"/>
        <v>-</v>
      </c>
      <c r="CI122" t="str">
        <f t="shared" ca="1" si="60"/>
        <v>-</v>
      </c>
      <c r="CJ122" t="str">
        <f t="shared" ca="1" si="60"/>
        <v>-</v>
      </c>
      <c r="CK122" t="str">
        <f t="shared" ca="1" si="60"/>
        <v>-</v>
      </c>
      <c r="CL122" t="str">
        <f t="shared" ca="1" si="60"/>
        <v>-</v>
      </c>
      <c r="CM122" t="str">
        <f t="shared" ca="1" si="60"/>
        <v>-</v>
      </c>
      <c r="CN122" t="str">
        <f t="shared" ca="1" si="60"/>
        <v>-</v>
      </c>
      <c r="CO122" t="str">
        <f t="shared" ca="1" si="60"/>
        <v>×</v>
      </c>
      <c r="CP122" t="str">
        <f t="shared" ca="1" si="60"/>
        <v>×</v>
      </c>
      <c r="CQ122" t="str">
        <f t="shared" ca="1" si="60"/>
        <v>×</v>
      </c>
      <c r="CR122" t="str">
        <f t="shared" ca="1" si="60"/>
        <v>×</v>
      </c>
      <c r="CS122" t="str">
        <f t="shared" ca="1" si="60"/>
        <v>×</v>
      </c>
      <c r="CT122" t="str">
        <f t="shared" ca="1" si="60"/>
        <v>×</v>
      </c>
      <c r="CU122" t="str">
        <f t="shared" ca="1" si="60"/>
        <v>×</v>
      </c>
      <c r="CV122" t="str">
        <f t="shared" ca="1" si="60"/>
        <v>×</v>
      </c>
      <c r="CW122" t="str">
        <f t="shared" ca="1" si="60"/>
        <v>×</v>
      </c>
      <c r="CX122" t="str">
        <f t="shared" ca="1" si="60"/>
        <v>×</v>
      </c>
      <c r="CY122" t="str">
        <f t="shared" ca="1" si="60"/>
        <v>×</v>
      </c>
      <c r="CZ122" t="str">
        <f t="shared" ca="1" si="60"/>
        <v>×</v>
      </c>
      <c r="DA122" t="str">
        <f t="shared" ca="1" si="60"/>
        <v>×</v>
      </c>
      <c r="DB122" t="str">
        <f t="shared" ca="1" si="60"/>
        <v>×</v>
      </c>
      <c r="DC122" t="str">
        <f t="shared" ca="1" si="60"/>
        <v>-</v>
      </c>
      <c r="DD122" t="str">
        <f t="shared" ca="1" si="60"/>
        <v>-</v>
      </c>
      <c r="DE122" t="str">
        <f t="shared" ca="1" si="60"/>
        <v>-</v>
      </c>
      <c r="DF122" t="str">
        <f t="shared" ca="1" si="60"/>
        <v>-</v>
      </c>
      <c r="DG122" t="str">
        <f t="shared" ca="1" si="60"/>
        <v>-</v>
      </c>
      <c r="DH122" t="str">
        <f t="shared" ca="1" si="60"/>
        <v>-</v>
      </c>
      <c r="DI122" t="str">
        <f t="shared" ca="1" si="60"/>
        <v>-</v>
      </c>
      <c r="DJ122" t="str">
        <f t="shared" ca="1" si="60"/>
        <v>-</v>
      </c>
      <c r="DK122" t="str">
        <f t="shared" ca="1" si="60"/>
        <v>-</v>
      </c>
      <c r="DL122" t="str">
        <f t="shared" ca="1" si="60"/>
        <v>-</v>
      </c>
      <c r="DM122" t="str">
        <f t="shared" ca="1" si="60"/>
        <v>×</v>
      </c>
      <c r="DN122" t="str">
        <f t="shared" ca="1" si="60"/>
        <v>×</v>
      </c>
      <c r="DO122" t="str">
        <f t="shared" ca="1" si="60"/>
        <v>×</v>
      </c>
      <c r="DP122" t="str">
        <f t="shared" ca="1" si="60"/>
        <v>×</v>
      </c>
      <c r="DQ122" t="str">
        <f t="shared" ca="1" si="60"/>
        <v>×</v>
      </c>
      <c r="DR122" t="str">
        <f t="shared" ca="1" si="60"/>
        <v>×</v>
      </c>
      <c r="DS122" t="str">
        <f t="shared" ca="1" si="60"/>
        <v>×</v>
      </c>
      <c r="DT122" t="str">
        <f t="shared" ca="1" si="60"/>
        <v>×</v>
      </c>
      <c r="DU122" t="str">
        <f t="shared" ca="1" si="60"/>
        <v>×</v>
      </c>
      <c r="DV122" t="str">
        <f t="shared" ca="1" si="60"/>
        <v>×</v>
      </c>
      <c r="DW122" t="str">
        <f t="shared" ca="1" si="60"/>
        <v>×</v>
      </c>
      <c r="DX122" t="str">
        <f t="shared" ca="1" si="60"/>
        <v>×</v>
      </c>
      <c r="DY122" t="str">
        <f t="shared" ca="1" si="60"/>
        <v>×</v>
      </c>
      <c r="DZ122" t="str">
        <f t="shared" ca="1" si="60"/>
        <v>×</v>
      </c>
      <c r="EA122" t="str">
        <f t="shared" ca="1" si="60"/>
        <v>-</v>
      </c>
      <c r="EB122" t="str">
        <f t="shared" ca="1" si="60"/>
        <v>-</v>
      </c>
      <c r="EC122" t="str">
        <f t="shared" ca="1" si="60"/>
        <v>-</v>
      </c>
      <c r="ED122" t="str">
        <f t="shared" ca="1" si="60"/>
        <v>×</v>
      </c>
      <c r="EE122" t="str">
        <f t="shared" ca="1" si="60"/>
        <v>×</v>
      </c>
      <c r="EF122" t="str">
        <f t="shared" ca="1" si="60"/>
        <v>×</v>
      </c>
      <c r="EG122" t="str">
        <f t="shared" ca="1" si="60"/>
        <v>×</v>
      </c>
      <c r="EH122" t="str">
        <f t="shared" ca="1" si="60"/>
        <v>×</v>
      </c>
      <c r="EI122" t="str">
        <f t="shared" ca="1" si="60"/>
        <v>×</v>
      </c>
      <c r="EJ122" t="str">
        <f t="shared" ca="1" si="60"/>
        <v>×</v>
      </c>
      <c r="EK122" t="str">
        <f t="shared" ca="1" si="60"/>
        <v>×</v>
      </c>
      <c r="EL122" t="str">
        <f t="shared" ca="1" si="60"/>
        <v>×</v>
      </c>
      <c r="EM122" t="str">
        <f t="shared" ref="EM122:FY122" ca="1" si="61">IF(COUNTIF(EM$124:EM$126,"×")&lt;&gt;0,"×","-")</f>
        <v>×</v>
      </c>
      <c r="EN122" t="str">
        <f t="shared" ca="1" si="61"/>
        <v>×</v>
      </c>
      <c r="EO122" t="str">
        <f t="shared" ca="1" si="61"/>
        <v>×</v>
      </c>
      <c r="EP122" t="str">
        <f t="shared" ca="1" si="61"/>
        <v>×</v>
      </c>
      <c r="EQ122" t="str">
        <f t="shared" ca="1" si="61"/>
        <v>×</v>
      </c>
      <c r="ER122" t="str">
        <f t="shared" ca="1" si="61"/>
        <v>×</v>
      </c>
      <c r="ES122" t="str">
        <f t="shared" ca="1" si="61"/>
        <v>×</v>
      </c>
      <c r="ET122" t="str">
        <f t="shared" ca="1" si="61"/>
        <v>×</v>
      </c>
      <c r="EU122" t="str">
        <f t="shared" ca="1" si="61"/>
        <v>×</v>
      </c>
      <c r="EV122" t="str">
        <f t="shared" ca="1" si="61"/>
        <v>×</v>
      </c>
      <c r="EW122" t="str">
        <f t="shared" ca="1" si="61"/>
        <v>×</v>
      </c>
      <c r="EX122" t="str">
        <f t="shared" ca="1" si="61"/>
        <v>×</v>
      </c>
      <c r="EY122" t="str">
        <f t="shared" ca="1" si="61"/>
        <v>×</v>
      </c>
      <c r="EZ122" t="str">
        <f t="shared" ca="1" si="61"/>
        <v>×</v>
      </c>
      <c r="FA122" t="str">
        <f t="shared" ca="1" si="61"/>
        <v>×</v>
      </c>
      <c r="FB122" t="str">
        <f t="shared" ca="1" si="61"/>
        <v>×</v>
      </c>
      <c r="FC122" t="str">
        <f t="shared" ca="1" si="61"/>
        <v>×</v>
      </c>
      <c r="FD122" t="str">
        <f t="shared" ca="1" si="61"/>
        <v>×</v>
      </c>
      <c r="FE122" t="str">
        <f t="shared" ca="1" si="61"/>
        <v>×</v>
      </c>
      <c r="FF122" t="str">
        <f t="shared" ca="1" si="61"/>
        <v>×</v>
      </c>
      <c r="FG122" t="str">
        <f t="shared" ca="1" si="61"/>
        <v>×</v>
      </c>
      <c r="FH122" t="str">
        <f t="shared" ca="1" si="61"/>
        <v>×</v>
      </c>
      <c r="FI122" t="str">
        <f t="shared" ca="1" si="61"/>
        <v>×</v>
      </c>
      <c r="FJ122" t="str">
        <f t="shared" ca="1" si="61"/>
        <v>×</v>
      </c>
      <c r="FK122" t="str">
        <f t="shared" ca="1" si="61"/>
        <v>×</v>
      </c>
      <c r="FL122" t="str">
        <f t="shared" ca="1" si="61"/>
        <v>×</v>
      </c>
      <c r="FM122" t="str">
        <f t="shared" ca="1" si="61"/>
        <v>×</v>
      </c>
      <c r="FN122" t="str">
        <f t="shared" ca="1" si="61"/>
        <v>×</v>
      </c>
      <c r="FO122" t="str">
        <f t="shared" ca="1" si="61"/>
        <v>×</v>
      </c>
      <c r="FP122" t="str">
        <f t="shared" ca="1" si="61"/>
        <v>×</v>
      </c>
      <c r="FQ122" t="str">
        <f t="shared" ca="1" si="61"/>
        <v>×</v>
      </c>
      <c r="FR122" t="str">
        <f t="shared" ca="1" si="61"/>
        <v>×</v>
      </c>
      <c r="FS122" t="str">
        <f t="shared" ca="1" si="61"/>
        <v>×</v>
      </c>
      <c r="FT122" t="str">
        <f t="shared" ca="1" si="61"/>
        <v>×</v>
      </c>
      <c r="FU122" t="str">
        <f t="shared" ca="1" si="61"/>
        <v>×</v>
      </c>
      <c r="FV122" t="str">
        <f t="shared" ca="1" si="61"/>
        <v>×</v>
      </c>
      <c r="FW122" t="str">
        <f t="shared" ca="1" si="61"/>
        <v>×</v>
      </c>
      <c r="FX122" t="str">
        <f t="shared" ca="1" si="61"/>
        <v>×</v>
      </c>
      <c r="FY122" t="str">
        <f t="shared" ca="1" si="61"/>
        <v>×</v>
      </c>
    </row>
    <row r="123" spans="1:181">
      <c r="A123" s="16"/>
      <c r="B123" s="173" t="s">
        <v>497</v>
      </c>
      <c r="C123" s="73"/>
      <c r="D123" s="11" t="s">
        <v>164</v>
      </c>
      <c r="E123" s="10" t="str">
        <f>INDEX(施設情報!$D$1:$D$1000,MATCH(D123,施設情報!$C$1:$C$1000,0))</f>
        <v>1</v>
      </c>
      <c r="F123" s="11"/>
      <c r="G123" s="8" t="str">
        <f t="shared" ref="G123:G126" si="62">$D123&amp;"-"&amp;$N$5</f>
        <v>014-46391</v>
      </c>
      <c r="H123" s="10" t="str">
        <f t="shared" ref="H123:H126" si="63">$D123&amp;"-"&amp;$AL$5</f>
        <v>014-46392</v>
      </c>
      <c r="I123" s="10" t="str">
        <f t="shared" ref="I123:I126" si="64">$D123&amp;"-"&amp;$BJ$5</f>
        <v>014-46393</v>
      </c>
      <c r="J123" s="10" t="str">
        <f t="shared" ref="J123:J126" si="65">$D123&amp;"-"&amp;$CH$5</f>
        <v>014-46394</v>
      </c>
      <c r="K123" s="10" t="str">
        <f t="shared" ref="K123:K126" si="66">$D123&amp;"-"&amp;$DF$5</f>
        <v>014-46395</v>
      </c>
      <c r="L123" s="10" t="str">
        <f t="shared" ref="L123:L126" si="67">$D123&amp;"-"&amp;$ED$5</f>
        <v>014-46396</v>
      </c>
      <c r="M123" s="10" t="str">
        <f t="shared" ref="M123:M126" si="68">$D123&amp;"-"&amp;$FB$5</f>
        <v>014-46397</v>
      </c>
      <c r="N123"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3"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3"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3"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3"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3"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3"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3"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3"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3"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3"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3"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3"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3"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3"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3"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3"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3"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3"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3"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3"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3"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3"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3"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3"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3"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3"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3"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3"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3"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3"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3"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3"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3"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3"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3"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3"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3"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3"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3"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3"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3"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3"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3"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3"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3"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3"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3"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3"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3"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3"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3"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3"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3"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3"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3"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3"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3"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3"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3"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3"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3"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3"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3"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3"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3"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3"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3"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3"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3"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3"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3"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3"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3"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3"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3"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3"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3"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3"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3"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3"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3"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3"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3"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3"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3"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3"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3"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3"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3"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3"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3"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3"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3"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3"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3"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3"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3"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3"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3"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3"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3"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3"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3"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3"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3"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3"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3"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3"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3"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3"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3"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3"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3"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3"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3"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3"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3"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3"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3"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3"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3"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3"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3"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3"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3"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3"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3"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3"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3"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3"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3"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3"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3"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3"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3"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3"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3"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3"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3"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3"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3"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3"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3"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3"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3"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3"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3"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3"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3"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3"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3"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3"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3"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3"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3"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3"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3"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3"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3"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3"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3"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3"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3"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3"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3"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3"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3"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4" spans="1:181">
      <c r="A124" s="16"/>
      <c r="B124" s="72" t="s">
        <v>44</v>
      </c>
      <c r="C124" s="73"/>
      <c r="D124" s="11" t="s">
        <v>165</v>
      </c>
      <c r="E124" s="10" t="str">
        <f>INDEX(施設情報!$D$1:$D$1000,MATCH(D124,施設情報!$C$1:$C$1000,0))</f>
        <v>1</v>
      </c>
      <c r="F124" s="11"/>
      <c r="G124" s="8" t="str">
        <f t="shared" si="62"/>
        <v>015-46391</v>
      </c>
      <c r="H124" s="10" t="str">
        <f t="shared" si="63"/>
        <v>015-46392</v>
      </c>
      <c r="I124" s="10" t="str">
        <f t="shared" si="64"/>
        <v>015-46393</v>
      </c>
      <c r="J124" s="10" t="str">
        <f t="shared" si="65"/>
        <v>015-46394</v>
      </c>
      <c r="K124" s="10" t="str">
        <f t="shared" si="66"/>
        <v>015-46395</v>
      </c>
      <c r="L124" s="10" t="str">
        <f t="shared" si="67"/>
        <v>015-46396</v>
      </c>
      <c r="M124" s="10" t="str">
        <f t="shared" si="68"/>
        <v>015-46397</v>
      </c>
      <c r="N124"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4"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4"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4"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4"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4"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4"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4"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4"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4"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4"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4"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4"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4"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4"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4"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4"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4"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4"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4"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4"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4"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4"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4"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4"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4"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4"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4"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4"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4"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4"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4"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4"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4"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4"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4"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4"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4"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4"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4"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4"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4"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4"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4"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4"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4"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4"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4"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4"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4"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4"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4"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4"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4"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4"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4"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4"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4"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4"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4"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4"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4"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4"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4"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4"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4"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4"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4"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4"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4"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4"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4"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4"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4"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4"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4"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4"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4"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4"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4"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4"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4"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4"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4"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4"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4"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4"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4"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4"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4"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4"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4"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4"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4"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4"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4"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4"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4"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4"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4"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4"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4"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4"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4"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4"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4"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4"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4"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4"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4"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4"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4"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4"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4"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4"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4"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4"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4"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4"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4"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4"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4"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4"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4"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4"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4"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4"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4"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4"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4"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4"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4"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4"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4"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4"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4"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4"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4"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4"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4"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4"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4"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4"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4"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4"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4"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4"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4"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4"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4"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4"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4"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4"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4"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4"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4"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4"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4"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4"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4"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4"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4"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4"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4"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4"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4"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4"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4"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5" spans="1:181">
      <c r="A125" s="16"/>
      <c r="B125" s="72" t="s">
        <v>418</v>
      </c>
      <c r="C125" s="73"/>
      <c r="D125" s="11" t="s">
        <v>166</v>
      </c>
      <c r="E125" s="10" t="str">
        <f>INDEX(施設情報!$D$1:$D$1000,MATCH(D125,施設情報!$C$1:$C$1000,0))</f>
        <v>1</v>
      </c>
      <c r="F125" s="11"/>
      <c r="G125" s="8" t="str">
        <f t="shared" si="62"/>
        <v>016-46391</v>
      </c>
      <c r="H125" s="10" t="str">
        <f t="shared" si="63"/>
        <v>016-46392</v>
      </c>
      <c r="I125" s="10" t="str">
        <f t="shared" si="64"/>
        <v>016-46393</v>
      </c>
      <c r="J125" s="10" t="str">
        <f t="shared" si="65"/>
        <v>016-46394</v>
      </c>
      <c r="K125" s="10" t="str">
        <f t="shared" si="66"/>
        <v>016-46395</v>
      </c>
      <c r="L125" s="10" t="str">
        <f t="shared" si="67"/>
        <v>016-46396</v>
      </c>
      <c r="M125" s="10" t="str">
        <f t="shared" si="68"/>
        <v>016-46397</v>
      </c>
      <c r="N125"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5"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5"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5"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5"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5"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5"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5"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5"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5"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5"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5"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5"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5"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5"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5"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5"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5"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5"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5"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5"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5"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5"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5"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5"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5"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5"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5"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5"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5"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5"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5"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5"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5"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5"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5"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5"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5"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5"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5"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5"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5"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5"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5"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5"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5"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5"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5"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5"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5"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5"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5"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5"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5"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5"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5"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5"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5"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5"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5"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5"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5"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5"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5"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5"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5"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5"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5"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5"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5"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5"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5"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5"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5"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5"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5"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5"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5"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5"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5"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5"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5"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5"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5"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5"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5"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5"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5"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5"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5"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5"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5"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5"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5"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5"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5"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5"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5"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5"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5"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5"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5"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5"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5"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5"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5"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5"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5"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5"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5"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5"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5"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5"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5"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5"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5"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5"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5"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5"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5"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5"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5"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5"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5"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5"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5"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5"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5"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5"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5"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5"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5"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5"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5"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5"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5"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5"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5"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5"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5"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5"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5"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5"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5"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5"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5"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5"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5"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5"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5"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5"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5"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5"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5"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5"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5"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5"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5"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5"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5"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5"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5"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5"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5"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5"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5"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5"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5"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6" spans="1:181">
      <c r="A126" s="16"/>
      <c r="B126" s="72" t="s">
        <v>419</v>
      </c>
      <c r="C126" s="73"/>
      <c r="D126" s="11" t="s">
        <v>167</v>
      </c>
      <c r="E126" s="10" t="str">
        <f>INDEX(施設情報!$D$1:$D$1000,MATCH(D126,施設情報!$C$1:$C$1000,0))</f>
        <v>1</v>
      </c>
      <c r="F126" s="11"/>
      <c r="G126" s="8" t="str">
        <f t="shared" si="62"/>
        <v>017-46391</v>
      </c>
      <c r="H126" s="10" t="str">
        <f t="shared" si="63"/>
        <v>017-46392</v>
      </c>
      <c r="I126" s="10" t="str">
        <f t="shared" si="64"/>
        <v>017-46393</v>
      </c>
      <c r="J126" s="10" t="str">
        <f t="shared" si="65"/>
        <v>017-46394</v>
      </c>
      <c r="K126" s="10" t="str">
        <f t="shared" si="66"/>
        <v>017-46395</v>
      </c>
      <c r="L126" s="10" t="str">
        <f t="shared" si="67"/>
        <v>017-46396</v>
      </c>
      <c r="M126" s="10" t="str">
        <f t="shared" si="68"/>
        <v>017-46397</v>
      </c>
      <c r="N126"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6"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6"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6"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6"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6"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6"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6"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6"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6"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6"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6"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6"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6"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6"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6"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6"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6"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6"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6"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6"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6"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6"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6"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6"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6"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6"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6"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6"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6"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6"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6"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6"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6"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6"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6"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6"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6"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6"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6"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6"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6"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6"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6"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6"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6"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6"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6"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6"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6"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6"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6"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6"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6"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6"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6"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6"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6"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6"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6"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6"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6"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6"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6"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6"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6"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6"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6"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6"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6"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6"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6"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6"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6"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6"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6"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6"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6"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6"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6"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6"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6"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6"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6"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6"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6"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6"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6"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6"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6"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6"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6"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6"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6"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6"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6"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6"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6"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6"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6"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6"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6"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6"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6"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6"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6"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6"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6"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6"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6"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6"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6"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6"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6"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6"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6"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6"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6"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6"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6"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6"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6"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6"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6"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6"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6"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6"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6"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6"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6"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6"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6"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6"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6"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6"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6"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6"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6"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6"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6"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6"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6"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6"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6"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6"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6"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6"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6"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6"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6"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6"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6"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6"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6"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6"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6"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6"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6"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6"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6"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6"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6"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6"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6"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6"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6"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6"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6"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7" spans="1:181">
      <c r="B127" s="207" t="s">
        <v>476</v>
      </c>
      <c r="N127" t="str">
        <f ca="1">IF(COUNTIF(N$128:N$129,"×")&lt;&gt;0,"×","-")</f>
        <v>-</v>
      </c>
      <c r="O127" t="str">
        <f t="shared" ref="O127:BZ127" ca="1" si="69">IF(COUNTIF(O$128:O$129,"×")&lt;&gt;0,"×","-")</f>
        <v>-</v>
      </c>
      <c r="P127" t="str">
        <f t="shared" ca="1" si="69"/>
        <v>-</v>
      </c>
      <c r="Q127" t="str">
        <f t="shared" ca="1" si="69"/>
        <v>-</v>
      </c>
      <c r="R127" t="str">
        <f t="shared" ca="1" si="69"/>
        <v>-</v>
      </c>
      <c r="S127" t="str">
        <f t="shared" ca="1" si="69"/>
        <v>-</v>
      </c>
      <c r="T127" t="str">
        <f t="shared" ca="1" si="69"/>
        <v>-</v>
      </c>
      <c r="U127" t="str">
        <f t="shared" ca="1" si="69"/>
        <v>×</v>
      </c>
      <c r="V127" t="str">
        <f t="shared" ca="1" si="69"/>
        <v>×</v>
      </c>
      <c r="W127" t="str">
        <f t="shared" ca="1" si="69"/>
        <v>×</v>
      </c>
      <c r="X127" t="str">
        <f t="shared" ca="1" si="69"/>
        <v>×</v>
      </c>
      <c r="Y127" t="str">
        <f t="shared" ca="1" si="69"/>
        <v>×</v>
      </c>
      <c r="Z127" t="str">
        <f t="shared" ca="1" si="69"/>
        <v>×</v>
      </c>
      <c r="AA127" t="str">
        <f t="shared" ca="1" si="69"/>
        <v>×</v>
      </c>
      <c r="AB127" t="str">
        <f t="shared" ca="1" si="69"/>
        <v>×</v>
      </c>
      <c r="AC127" t="str">
        <f t="shared" ca="1" si="69"/>
        <v>×</v>
      </c>
      <c r="AD127" t="str">
        <f t="shared" ca="1" si="69"/>
        <v>×</v>
      </c>
      <c r="AE127" t="str">
        <f t="shared" ca="1" si="69"/>
        <v>×</v>
      </c>
      <c r="AF127" t="str">
        <f t="shared" ca="1" si="69"/>
        <v>×</v>
      </c>
      <c r="AG127" t="str">
        <f t="shared" ca="1" si="69"/>
        <v>×</v>
      </c>
      <c r="AH127" t="str">
        <f t="shared" ca="1" si="69"/>
        <v>×</v>
      </c>
      <c r="AI127" t="str">
        <f t="shared" ca="1" si="69"/>
        <v>-</v>
      </c>
      <c r="AJ127" t="str">
        <f t="shared" ca="1" si="69"/>
        <v>-</v>
      </c>
      <c r="AK127" t="str">
        <f t="shared" ca="1" si="69"/>
        <v>-</v>
      </c>
      <c r="AL127" t="str">
        <f t="shared" ca="1" si="69"/>
        <v>-</v>
      </c>
      <c r="AM127" t="str">
        <f t="shared" ca="1" si="69"/>
        <v>-</v>
      </c>
      <c r="AN127" t="str">
        <f t="shared" ca="1" si="69"/>
        <v>-</v>
      </c>
      <c r="AO127" t="str">
        <f t="shared" ca="1" si="69"/>
        <v>-</v>
      </c>
      <c r="AP127" t="str">
        <f t="shared" ca="1" si="69"/>
        <v>-</v>
      </c>
      <c r="AQ127" t="str">
        <f t="shared" ca="1" si="69"/>
        <v>-</v>
      </c>
      <c r="AR127" t="str">
        <f t="shared" ca="1" si="69"/>
        <v>-</v>
      </c>
      <c r="AS127" t="str">
        <f t="shared" ca="1" si="69"/>
        <v>×</v>
      </c>
      <c r="AT127" t="str">
        <f t="shared" ca="1" si="69"/>
        <v>×</v>
      </c>
      <c r="AU127" t="str">
        <f t="shared" ca="1" si="69"/>
        <v>×</v>
      </c>
      <c r="AV127" t="str">
        <f t="shared" ca="1" si="69"/>
        <v>×</v>
      </c>
      <c r="AW127" t="str">
        <f t="shared" ca="1" si="69"/>
        <v>×</v>
      </c>
      <c r="AX127" t="str">
        <f t="shared" ca="1" si="69"/>
        <v>×</v>
      </c>
      <c r="AY127" t="str">
        <f t="shared" ca="1" si="69"/>
        <v>×</v>
      </c>
      <c r="AZ127" t="str">
        <f t="shared" ca="1" si="69"/>
        <v>×</v>
      </c>
      <c r="BA127" t="str">
        <f t="shared" ca="1" si="69"/>
        <v>×</v>
      </c>
      <c r="BB127" t="str">
        <f t="shared" ca="1" si="69"/>
        <v>×</v>
      </c>
      <c r="BC127" t="str">
        <f t="shared" ca="1" si="69"/>
        <v>×</v>
      </c>
      <c r="BD127" t="str">
        <f t="shared" ca="1" si="69"/>
        <v>×</v>
      </c>
      <c r="BE127" t="str">
        <f t="shared" ca="1" si="69"/>
        <v>×</v>
      </c>
      <c r="BF127" t="str">
        <f t="shared" ca="1" si="69"/>
        <v>×</v>
      </c>
      <c r="BG127" t="str">
        <f t="shared" ca="1" si="69"/>
        <v>-</v>
      </c>
      <c r="BH127" t="str">
        <f t="shared" ca="1" si="69"/>
        <v>-</v>
      </c>
      <c r="BI127" t="str">
        <f t="shared" ca="1" si="69"/>
        <v>-</v>
      </c>
      <c r="BJ127" t="str">
        <f t="shared" ca="1" si="69"/>
        <v>-</v>
      </c>
      <c r="BK127" t="str">
        <f t="shared" ca="1" si="69"/>
        <v>-</v>
      </c>
      <c r="BL127" t="str">
        <f t="shared" ca="1" si="69"/>
        <v>-</v>
      </c>
      <c r="BM127" t="str">
        <f t="shared" ca="1" si="69"/>
        <v>-</v>
      </c>
      <c r="BN127" t="str">
        <f t="shared" ca="1" si="69"/>
        <v>-</v>
      </c>
      <c r="BO127" t="str">
        <f t="shared" ca="1" si="69"/>
        <v>-</v>
      </c>
      <c r="BP127" t="str">
        <f t="shared" ca="1" si="69"/>
        <v>-</v>
      </c>
      <c r="BQ127" t="str">
        <f t="shared" ca="1" si="69"/>
        <v>×</v>
      </c>
      <c r="BR127" t="str">
        <f t="shared" ca="1" si="69"/>
        <v>×</v>
      </c>
      <c r="BS127" t="str">
        <f t="shared" ca="1" si="69"/>
        <v>×</v>
      </c>
      <c r="BT127" t="str">
        <f t="shared" ca="1" si="69"/>
        <v>×</v>
      </c>
      <c r="BU127" t="str">
        <f t="shared" ca="1" si="69"/>
        <v>×</v>
      </c>
      <c r="BV127" t="str">
        <f t="shared" ca="1" si="69"/>
        <v>×</v>
      </c>
      <c r="BW127" t="str">
        <f t="shared" ca="1" si="69"/>
        <v>×</v>
      </c>
      <c r="BX127" t="str">
        <f t="shared" ca="1" si="69"/>
        <v>×</v>
      </c>
      <c r="BY127" t="str">
        <f t="shared" ca="1" si="69"/>
        <v>×</v>
      </c>
      <c r="BZ127" t="str">
        <f t="shared" ca="1" si="69"/>
        <v>×</v>
      </c>
      <c r="CA127" t="str">
        <f t="shared" ref="CA127:EL127" ca="1" si="70">IF(COUNTIF(CA$128:CA$129,"×")&lt;&gt;0,"×","-")</f>
        <v>×</v>
      </c>
      <c r="CB127" t="str">
        <f t="shared" ca="1" si="70"/>
        <v>×</v>
      </c>
      <c r="CC127" t="str">
        <f t="shared" ca="1" si="70"/>
        <v>×</v>
      </c>
      <c r="CD127" t="str">
        <f t="shared" ca="1" si="70"/>
        <v>×</v>
      </c>
      <c r="CE127" t="str">
        <f t="shared" ca="1" si="70"/>
        <v>-</v>
      </c>
      <c r="CF127" t="str">
        <f t="shared" ca="1" si="70"/>
        <v>-</v>
      </c>
      <c r="CG127" t="str">
        <f t="shared" ca="1" si="70"/>
        <v>-</v>
      </c>
      <c r="CH127" t="str">
        <f t="shared" ca="1" si="70"/>
        <v>-</v>
      </c>
      <c r="CI127" t="str">
        <f t="shared" ca="1" si="70"/>
        <v>-</v>
      </c>
      <c r="CJ127" t="str">
        <f t="shared" ca="1" si="70"/>
        <v>-</v>
      </c>
      <c r="CK127" t="str">
        <f t="shared" ca="1" si="70"/>
        <v>-</v>
      </c>
      <c r="CL127" t="str">
        <f t="shared" ca="1" si="70"/>
        <v>-</v>
      </c>
      <c r="CM127" t="str">
        <f t="shared" ca="1" si="70"/>
        <v>-</v>
      </c>
      <c r="CN127" t="str">
        <f t="shared" ca="1" si="70"/>
        <v>-</v>
      </c>
      <c r="CO127" t="str">
        <f t="shared" ca="1" si="70"/>
        <v>×</v>
      </c>
      <c r="CP127" t="str">
        <f t="shared" ca="1" si="70"/>
        <v>×</v>
      </c>
      <c r="CQ127" t="str">
        <f t="shared" ca="1" si="70"/>
        <v>×</v>
      </c>
      <c r="CR127" t="str">
        <f t="shared" ca="1" si="70"/>
        <v>×</v>
      </c>
      <c r="CS127" t="str">
        <f t="shared" ca="1" si="70"/>
        <v>×</v>
      </c>
      <c r="CT127" t="str">
        <f t="shared" ca="1" si="70"/>
        <v>×</v>
      </c>
      <c r="CU127" t="str">
        <f t="shared" ca="1" si="70"/>
        <v>×</v>
      </c>
      <c r="CV127" t="str">
        <f t="shared" ca="1" si="70"/>
        <v>×</v>
      </c>
      <c r="CW127" t="str">
        <f t="shared" ca="1" si="70"/>
        <v>×</v>
      </c>
      <c r="CX127" t="str">
        <f t="shared" ca="1" si="70"/>
        <v>×</v>
      </c>
      <c r="CY127" t="str">
        <f t="shared" ca="1" si="70"/>
        <v>×</v>
      </c>
      <c r="CZ127" t="str">
        <f t="shared" ca="1" si="70"/>
        <v>×</v>
      </c>
      <c r="DA127" t="str">
        <f t="shared" ca="1" si="70"/>
        <v>×</v>
      </c>
      <c r="DB127" t="str">
        <f t="shared" ca="1" si="70"/>
        <v>×</v>
      </c>
      <c r="DC127" t="str">
        <f t="shared" ca="1" si="70"/>
        <v>-</v>
      </c>
      <c r="DD127" t="str">
        <f t="shared" ca="1" si="70"/>
        <v>-</v>
      </c>
      <c r="DE127" t="str">
        <f t="shared" ca="1" si="70"/>
        <v>-</v>
      </c>
      <c r="DF127" t="str">
        <f t="shared" ca="1" si="70"/>
        <v>-</v>
      </c>
      <c r="DG127" t="str">
        <f t="shared" ca="1" si="70"/>
        <v>-</v>
      </c>
      <c r="DH127" t="str">
        <f t="shared" ca="1" si="70"/>
        <v>-</v>
      </c>
      <c r="DI127" t="str">
        <f t="shared" ca="1" si="70"/>
        <v>-</v>
      </c>
      <c r="DJ127" t="str">
        <f t="shared" ca="1" si="70"/>
        <v>-</v>
      </c>
      <c r="DK127" t="str">
        <f t="shared" ca="1" si="70"/>
        <v>-</v>
      </c>
      <c r="DL127" t="str">
        <f t="shared" ca="1" si="70"/>
        <v>-</v>
      </c>
      <c r="DM127" t="str">
        <f t="shared" ca="1" si="70"/>
        <v>×</v>
      </c>
      <c r="DN127" t="str">
        <f t="shared" ca="1" si="70"/>
        <v>×</v>
      </c>
      <c r="DO127" t="str">
        <f t="shared" ca="1" si="70"/>
        <v>×</v>
      </c>
      <c r="DP127" t="str">
        <f t="shared" ca="1" si="70"/>
        <v>×</v>
      </c>
      <c r="DQ127" t="str">
        <f t="shared" ca="1" si="70"/>
        <v>×</v>
      </c>
      <c r="DR127" t="str">
        <f t="shared" ca="1" si="70"/>
        <v>×</v>
      </c>
      <c r="DS127" t="str">
        <f t="shared" ca="1" si="70"/>
        <v>×</v>
      </c>
      <c r="DT127" t="str">
        <f t="shared" ca="1" si="70"/>
        <v>×</v>
      </c>
      <c r="DU127" t="str">
        <f t="shared" ca="1" si="70"/>
        <v>×</v>
      </c>
      <c r="DV127" t="str">
        <f t="shared" ca="1" si="70"/>
        <v>×</v>
      </c>
      <c r="DW127" t="str">
        <f t="shared" ca="1" si="70"/>
        <v>×</v>
      </c>
      <c r="DX127" t="str">
        <f t="shared" ca="1" si="70"/>
        <v>×</v>
      </c>
      <c r="DY127" t="str">
        <f t="shared" ca="1" si="70"/>
        <v>×</v>
      </c>
      <c r="DZ127" t="str">
        <f t="shared" ca="1" si="70"/>
        <v>×</v>
      </c>
      <c r="EA127" t="str">
        <f t="shared" ca="1" si="70"/>
        <v>-</v>
      </c>
      <c r="EB127" t="str">
        <f t="shared" ca="1" si="70"/>
        <v>-</v>
      </c>
      <c r="EC127" t="str">
        <f t="shared" ca="1" si="70"/>
        <v>-</v>
      </c>
      <c r="ED127" t="str">
        <f t="shared" ca="1" si="70"/>
        <v>×</v>
      </c>
      <c r="EE127" t="str">
        <f t="shared" ca="1" si="70"/>
        <v>×</v>
      </c>
      <c r="EF127" t="str">
        <f t="shared" ca="1" si="70"/>
        <v>×</v>
      </c>
      <c r="EG127" t="str">
        <f t="shared" ca="1" si="70"/>
        <v>×</v>
      </c>
      <c r="EH127" t="str">
        <f t="shared" ca="1" si="70"/>
        <v>×</v>
      </c>
      <c r="EI127" t="str">
        <f t="shared" ca="1" si="70"/>
        <v>×</v>
      </c>
      <c r="EJ127" t="str">
        <f t="shared" ca="1" si="70"/>
        <v>×</v>
      </c>
      <c r="EK127" t="str">
        <f t="shared" ca="1" si="70"/>
        <v>×</v>
      </c>
      <c r="EL127" t="str">
        <f t="shared" ca="1" si="70"/>
        <v>×</v>
      </c>
      <c r="EM127" t="str">
        <f t="shared" ref="EM127:FY127" ca="1" si="71">IF(COUNTIF(EM$128:EM$129,"×")&lt;&gt;0,"×","-")</f>
        <v>×</v>
      </c>
      <c r="EN127" t="str">
        <f t="shared" ca="1" si="71"/>
        <v>×</v>
      </c>
      <c r="EO127" t="str">
        <f t="shared" ca="1" si="71"/>
        <v>×</v>
      </c>
      <c r="EP127" t="str">
        <f t="shared" ca="1" si="71"/>
        <v>×</v>
      </c>
      <c r="EQ127" t="str">
        <f t="shared" ca="1" si="71"/>
        <v>×</v>
      </c>
      <c r="ER127" t="str">
        <f t="shared" ca="1" si="71"/>
        <v>×</v>
      </c>
      <c r="ES127" t="str">
        <f t="shared" ca="1" si="71"/>
        <v>×</v>
      </c>
      <c r="ET127" t="str">
        <f t="shared" ca="1" si="71"/>
        <v>×</v>
      </c>
      <c r="EU127" t="str">
        <f t="shared" ca="1" si="71"/>
        <v>×</v>
      </c>
      <c r="EV127" t="str">
        <f t="shared" ca="1" si="71"/>
        <v>×</v>
      </c>
      <c r="EW127" t="str">
        <f t="shared" ca="1" si="71"/>
        <v>×</v>
      </c>
      <c r="EX127" t="str">
        <f t="shared" ca="1" si="71"/>
        <v>×</v>
      </c>
      <c r="EY127" t="str">
        <f t="shared" ca="1" si="71"/>
        <v>×</v>
      </c>
      <c r="EZ127" t="str">
        <f t="shared" ca="1" si="71"/>
        <v>×</v>
      </c>
      <c r="FA127" t="str">
        <f t="shared" ca="1" si="71"/>
        <v>×</v>
      </c>
      <c r="FB127" t="str">
        <f t="shared" ca="1" si="71"/>
        <v>×</v>
      </c>
      <c r="FC127" t="str">
        <f t="shared" ca="1" si="71"/>
        <v>×</v>
      </c>
      <c r="FD127" t="str">
        <f t="shared" ca="1" si="71"/>
        <v>×</v>
      </c>
      <c r="FE127" t="str">
        <f t="shared" ca="1" si="71"/>
        <v>×</v>
      </c>
      <c r="FF127" t="str">
        <f t="shared" ca="1" si="71"/>
        <v>×</v>
      </c>
      <c r="FG127" t="str">
        <f t="shared" ca="1" si="71"/>
        <v>×</v>
      </c>
      <c r="FH127" t="str">
        <f t="shared" ca="1" si="71"/>
        <v>×</v>
      </c>
      <c r="FI127" t="str">
        <f t="shared" ca="1" si="71"/>
        <v>×</v>
      </c>
      <c r="FJ127" t="str">
        <f t="shared" ca="1" si="71"/>
        <v>×</v>
      </c>
      <c r="FK127" t="str">
        <f t="shared" ca="1" si="71"/>
        <v>×</v>
      </c>
      <c r="FL127" t="str">
        <f t="shared" ca="1" si="71"/>
        <v>×</v>
      </c>
      <c r="FM127" t="str">
        <f t="shared" ca="1" si="71"/>
        <v>×</v>
      </c>
      <c r="FN127" t="str">
        <f t="shared" ca="1" si="71"/>
        <v>×</v>
      </c>
      <c r="FO127" t="str">
        <f t="shared" ca="1" si="71"/>
        <v>×</v>
      </c>
      <c r="FP127" t="str">
        <f t="shared" ca="1" si="71"/>
        <v>×</v>
      </c>
      <c r="FQ127" t="str">
        <f t="shared" ca="1" si="71"/>
        <v>×</v>
      </c>
      <c r="FR127" t="str">
        <f t="shared" ca="1" si="71"/>
        <v>×</v>
      </c>
      <c r="FS127" t="str">
        <f t="shared" ca="1" si="71"/>
        <v>×</v>
      </c>
      <c r="FT127" t="str">
        <f t="shared" ca="1" si="71"/>
        <v>×</v>
      </c>
      <c r="FU127" t="str">
        <f t="shared" ca="1" si="71"/>
        <v>×</v>
      </c>
      <c r="FV127" t="str">
        <f t="shared" ca="1" si="71"/>
        <v>×</v>
      </c>
      <c r="FW127" t="str">
        <f t="shared" ca="1" si="71"/>
        <v>×</v>
      </c>
      <c r="FX127" t="str">
        <f t="shared" ca="1" si="71"/>
        <v>×</v>
      </c>
      <c r="FY127" t="str">
        <f t="shared" ca="1" si="71"/>
        <v>×</v>
      </c>
    </row>
    <row r="128" spans="1:181">
      <c r="A128" s="40"/>
      <c r="B128" s="74" t="s">
        <v>420</v>
      </c>
      <c r="C128" s="75"/>
      <c r="D128" s="11" t="s">
        <v>222</v>
      </c>
      <c r="E128" s="10" t="str">
        <f>INDEX(施設情報!$D$1:$D$1000,MATCH(D128,施設情報!$C$1:$C$1000,0))</f>
        <v>1</v>
      </c>
      <c r="F128" s="11"/>
      <c r="G128" s="8" t="str">
        <f t="shared" ref="G128:G129" si="72">$D128&amp;"-"&amp;$N$5</f>
        <v>026-46391</v>
      </c>
      <c r="H128" s="10" t="str">
        <f t="shared" ref="H128:H129" si="73">$D128&amp;"-"&amp;$AL$5</f>
        <v>026-46392</v>
      </c>
      <c r="I128" s="10" t="str">
        <f t="shared" ref="I128:I129" si="74">$D128&amp;"-"&amp;$BJ$5</f>
        <v>026-46393</v>
      </c>
      <c r="J128" s="10" t="str">
        <f t="shared" ref="J128:J129" si="75">$D128&amp;"-"&amp;$CH$5</f>
        <v>026-46394</v>
      </c>
      <c r="K128" s="10" t="str">
        <f t="shared" ref="K128:K129" si="76">$D128&amp;"-"&amp;$DF$5</f>
        <v>026-46395</v>
      </c>
      <c r="L128" s="10" t="str">
        <f t="shared" ref="L128:L129" si="77">$D128&amp;"-"&amp;$ED$5</f>
        <v>026-46396</v>
      </c>
      <c r="M128" s="10" t="str">
        <f t="shared" ref="M128:M129" si="78">$D128&amp;"-"&amp;$FB$5</f>
        <v>026-46397</v>
      </c>
      <c r="N128"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8"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8"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8"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8"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8"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8"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8"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8"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8"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8"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8"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8"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8"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8"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8"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8"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8"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8"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8"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8"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8"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8"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8"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8"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8"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8"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8"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8"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8"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8"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8"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8"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8"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8"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8"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8"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8"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8"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8"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8"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8"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8"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8"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8"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8"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8"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8"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8"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8"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8"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8"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8"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8"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8"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8"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8"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8"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8"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8"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8"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8"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8"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8"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8"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8"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8"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8"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8"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8"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8"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8"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8"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8"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8"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8"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8"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8"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8"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8"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8"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8"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8"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8"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8"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8"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8"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8"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8"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8"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8"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8"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8"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8"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8"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8"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8"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8"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8"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8"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8"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8"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8"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8"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8"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8"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8"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8"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8"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8"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8"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8"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8"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8"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8"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8"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8"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8"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8"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8"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8"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8"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8"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8"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8"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8"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8"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8"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8"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8"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8"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8"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8"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8"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8"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8"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8"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8"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8"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8"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8"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8"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8"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8"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8"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8"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8"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8"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8"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8"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8"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8"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8"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8"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8"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8"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8"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8"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8"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8"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8"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8"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8"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8"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8"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8"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8"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8"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29" spans="1:181">
      <c r="A129" s="40"/>
      <c r="B129" s="74" t="s">
        <v>421</v>
      </c>
      <c r="C129" s="75"/>
      <c r="D129" s="11" t="s">
        <v>176</v>
      </c>
      <c r="E129" s="10" t="str">
        <f>INDEX(施設情報!$D$1:$D$1000,MATCH(D129,施設情報!$C$1:$C$1000,0))</f>
        <v>1</v>
      </c>
      <c r="F129" s="11"/>
      <c r="G129" s="8" t="str">
        <f t="shared" si="72"/>
        <v>027-46391</v>
      </c>
      <c r="H129" s="10" t="str">
        <f t="shared" si="73"/>
        <v>027-46392</v>
      </c>
      <c r="I129" s="10" t="str">
        <f t="shared" si="74"/>
        <v>027-46393</v>
      </c>
      <c r="J129" s="10" t="str">
        <f t="shared" si="75"/>
        <v>027-46394</v>
      </c>
      <c r="K129" s="10" t="str">
        <f t="shared" si="76"/>
        <v>027-46395</v>
      </c>
      <c r="L129" s="10" t="str">
        <f t="shared" si="77"/>
        <v>027-46396</v>
      </c>
      <c r="M129" s="10" t="str">
        <f t="shared" si="78"/>
        <v>027-46397</v>
      </c>
      <c r="N129"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29"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29"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29"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29"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29"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29"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29"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29"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29"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29"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29"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29"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29"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29"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29"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29"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29"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29"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29"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29"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29"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29"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29"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29"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29"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29"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29"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29"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29"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29"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29"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29"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29"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29"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29"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29"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29"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29"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29"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29"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29"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29"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29"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29"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29"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29"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29"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29"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29"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29"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29"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29"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29"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29"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29"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29"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29"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29"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29"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29"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29"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29"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29"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29"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29"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29"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29"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29"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29"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29"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29"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29"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29"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29"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29"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29"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29"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29"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29"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29"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29"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29"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29"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29"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29"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29"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29"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29"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29"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29"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29"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29"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29"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29"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29"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29"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29"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29"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29"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29"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29"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29"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29"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29"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29"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29"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29"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29"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29"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29"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29"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29"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29"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29"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29"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29"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29"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29"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29"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29"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29"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29"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29"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29"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29"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29"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29"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29"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29"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29"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29"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29"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29"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29"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29"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29"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29"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29"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29"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29"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29"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29"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29"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29"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29"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29"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29"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29"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29"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29"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29"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29"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29"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29"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29"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29"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29"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29"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29"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29"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29"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29"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29"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29"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29"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29"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29"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0" spans="1:181">
      <c r="B130" s="206" t="s">
        <v>477</v>
      </c>
      <c r="N130" t="str">
        <f ca="1">IF(COUNTIF(N$131:N$136,"×")&lt;&gt;0,"×","-")</f>
        <v>-</v>
      </c>
      <c r="O130" t="str">
        <f t="shared" ref="O130:BZ130" ca="1" si="79">IF(COUNTIF(O$131:O$136,"×")&lt;&gt;0,"×","-")</f>
        <v>-</v>
      </c>
      <c r="P130" t="str">
        <f t="shared" ca="1" si="79"/>
        <v>-</v>
      </c>
      <c r="Q130" t="str">
        <f t="shared" ca="1" si="79"/>
        <v>-</v>
      </c>
      <c r="R130" t="str">
        <f t="shared" ca="1" si="79"/>
        <v>-</v>
      </c>
      <c r="S130" t="str">
        <f t="shared" ca="1" si="79"/>
        <v>-</v>
      </c>
      <c r="T130" t="str">
        <f t="shared" ca="1" si="79"/>
        <v>-</v>
      </c>
      <c r="U130" t="str">
        <f t="shared" ca="1" si="79"/>
        <v>×</v>
      </c>
      <c r="V130" t="str">
        <f t="shared" ca="1" si="79"/>
        <v>×</v>
      </c>
      <c r="W130" t="str">
        <f t="shared" ca="1" si="79"/>
        <v>×</v>
      </c>
      <c r="X130" t="str">
        <f t="shared" ca="1" si="79"/>
        <v>×</v>
      </c>
      <c r="Y130" t="str">
        <f t="shared" ca="1" si="79"/>
        <v>×</v>
      </c>
      <c r="Z130" t="str">
        <f t="shared" ca="1" si="79"/>
        <v>×</v>
      </c>
      <c r="AA130" t="str">
        <f t="shared" ca="1" si="79"/>
        <v>×</v>
      </c>
      <c r="AB130" t="str">
        <f t="shared" ca="1" si="79"/>
        <v>×</v>
      </c>
      <c r="AC130" t="str">
        <f t="shared" ca="1" si="79"/>
        <v>×</v>
      </c>
      <c r="AD130" t="str">
        <f t="shared" ca="1" si="79"/>
        <v>×</v>
      </c>
      <c r="AE130" t="str">
        <f t="shared" ca="1" si="79"/>
        <v>×</v>
      </c>
      <c r="AF130" t="str">
        <f t="shared" ca="1" si="79"/>
        <v>×</v>
      </c>
      <c r="AG130" t="str">
        <f t="shared" ca="1" si="79"/>
        <v>×</v>
      </c>
      <c r="AH130" t="str">
        <f t="shared" ca="1" si="79"/>
        <v>×</v>
      </c>
      <c r="AI130" t="str">
        <f t="shared" ca="1" si="79"/>
        <v>-</v>
      </c>
      <c r="AJ130" t="str">
        <f t="shared" ca="1" si="79"/>
        <v>-</v>
      </c>
      <c r="AK130" t="str">
        <f t="shared" ca="1" si="79"/>
        <v>-</v>
      </c>
      <c r="AL130" t="str">
        <f t="shared" ca="1" si="79"/>
        <v>-</v>
      </c>
      <c r="AM130" t="str">
        <f t="shared" ca="1" si="79"/>
        <v>-</v>
      </c>
      <c r="AN130" t="str">
        <f t="shared" ca="1" si="79"/>
        <v>-</v>
      </c>
      <c r="AO130" t="str">
        <f t="shared" ca="1" si="79"/>
        <v>-</v>
      </c>
      <c r="AP130" t="str">
        <f t="shared" ca="1" si="79"/>
        <v>-</v>
      </c>
      <c r="AQ130" t="str">
        <f t="shared" ca="1" si="79"/>
        <v>-</v>
      </c>
      <c r="AR130" t="str">
        <f t="shared" ca="1" si="79"/>
        <v>-</v>
      </c>
      <c r="AS130" t="str">
        <f t="shared" ca="1" si="79"/>
        <v>×</v>
      </c>
      <c r="AT130" t="str">
        <f t="shared" ca="1" si="79"/>
        <v>×</v>
      </c>
      <c r="AU130" t="str">
        <f t="shared" ca="1" si="79"/>
        <v>×</v>
      </c>
      <c r="AV130" t="str">
        <f t="shared" ca="1" si="79"/>
        <v>×</v>
      </c>
      <c r="AW130" t="str">
        <f t="shared" ca="1" si="79"/>
        <v>×</v>
      </c>
      <c r="AX130" t="str">
        <f t="shared" ca="1" si="79"/>
        <v>×</v>
      </c>
      <c r="AY130" t="str">
        <f t="shared" ca="1" si="79"/>
        <v>×</v>
      </c>
      <c r="AZ130" t="str">
        <f t="shared" ca="1" si="79"/>
        <v>×</v>
      </c>
      <c r="BA130" t="str">
        <f t="shared" ca="1" si="79"/>
        <v>×</v>
      </c>
      <c r="BB130" t="str">
        <f t="shared" ca="1" si="79"/>
        <v>×</v>
      </c>
      <c r="BC130" t="str">
        <f t="shared" ca="1" si="79"/>
        <v>×</v>
      </c>
      <c r="BD130" t="str">
        <f t="shared" ca="1" si="79"/>
        <v>×</v>
      </c>
      <c r="BE130" t="str">
        <f t="shared" ca="1" si="79"/>
        <v>×</v>
      </c>
      <c r="BF130" t="str">
        <f t="shared" ca="1" si="79"/>
        <v>×</v>
      </c>
      <c r="BG130" t="str">
        <f t="shared" ca="1" si="79"/>
        <v>-</v>
      </c>
      <c r="BH130" t="str">
        <f t="shared" ca="1" si="79"/>
        <v>-</v>
      </c>
      <c r="BI130" t="str">
        <f t="shared" ca="1" si="79"/>
        <v>-</v>
      </c>
      <c r="BJ130" t="str">
        <f t="shared" ca="1" si="79"/>
        <v>-</v>
      </c>
      <c r="BK130" t="str">
        <f t="shared" ca="1" si="79"/>
        <v>-</v>
      </c>
      <c r="BL130" t="str">
        <f t="shared" ca="1" si="79"/>
        <v>-</v>
      </c>
      <c r="BM130" t="str">
        <f t="shared" ca="1" si="79"/>
        <v>-</v>
      </c>
      <c r="BN130" t="str">
        <f t="shared" ca="1" si="79"/>
        <v>-</v>
      </c>
      <c r="BO130" t="str">
        <f t="shared" ca="1" si="79"/>
        <v>-</v>
      </c>
      <c r="BP130" t="str">
        <f t="shared" ca="1" si="79"/>
        <v>-</v>
      </c>
      <c r="BQ130" t="str">
        <f t="shared" ca="1" si="79"/>
        <v>×</v>
      </c>
      <c r="BR130" t="str">
        <f t="shared" ca="1" si="79"/>
        <v>×</v>
      </c>
      <c r="BS130" t="str">
        <f t="shared" ca="1" si="79"/>
        <v>×</v>
      </c>
      <c r="BT130" t="str">
        <f t="shared" ca="1" si="79"/>
        <v>×</v>
      </c>
      <c r="BU130" t="str">
        <f t="shared" ca="1" si="79"/>
        <v>×</v>
      </c>
      <c r="BV130" t="str">
        <f t="shared" ca="1" si="79"/>
        <v>×</v>
      </c>
      <c r="BW130" t="str">
        <f t="shared" ca="1" si="79"/>
        <v>×</v>
      </c>
      <c r="BX130" t="str">
        <f t="shared" ca="1" si="79"/>
        <v>×</v>
      </c>
      <c r="BY130" t="str">
        <f t="shared" ca="1" si="79"/>
        <v>×</v>
      </c>
      <c r="BZ130" t="str">
        <f t="shared" ca="1" si="79"/>
        <v>×</v>
      </c>
      <c r="CA130" t="str">
        <f t="shared" ref="CA130:EL130" ca="1" si="80">IF(COUNTIF(CA$131:CA$136,"×")&lt;&gt;0,"×","-")</f>
        <v>×</v>
      </c>
      <c r="CB130" t="str">
        <f t="shared" ca="1" si="80"/>
        <v>×</v>
      </c>
      <c r="CC130" t="str">
        <f t="shared" ca="1" si="80"/>
        <v>×</v>
      </c>
      <c r="CD130" t="str">
        <f t="shared" ca="1" si="80"/>
        <v>×</v>
      </c>
      <c r="CE130" t="str">
        <f t="shared" ca="1" si="80"/>
        <v>-</v>
      </c>
      <c r="CF130" t="str">
        <f t="shared" ca="1" si="80"/>
        <v>-</v>
      </c>
      <c r="CG130" t="str">
        <f t="shared" ca="1" si="80"/>
        <v>-</v>
      </c>
      <c r="CH130" t="str">
        <f t="shared" ca="1" si="80"/>
        <v>-</v>
      </c>
      <c r="CI130" t="str">
        <f t="shared" ca="1" si="80"/>
        <v>-</v>
      </c>
      <c r="CJ130" t="str">
        <f t="shared" ca="1" si="80"/>
        <v>-</v>
      </c>
      <c r="CK130" t="str">
        <f t="shared" ca="1" si="80"/>
        <v>-</v>
      </c>
      <c r="CL130" t="str">
        <f t="shared" ca="1" si="80"/>
        <v>-</v>
      </c>
      <c r="CM130" t="str">
        <f t="shared" ca="1" si="80"/>
        <v>-</v>
      </c>
      <c r="CN130" t="str">
        <f t="shared" ca="1" si="80"/>
        <v>-</v>
      </c>
      <c r="CO130" t="str">
        <f t="shared" ca="1" si="80"/>
        <v>×</v>
      </c>
      <c r="CP130" t="str">
        <f t="shared" ca="1" si="80"/>
        <v>×</v>
      </c>
      <c r="CQ130" t="str">
        <f t="shared" ca="1" si="80"/>
        <v>×</v>
      </c>
      <c r="CR130" t="str">
        <f t="shared" ca="1" si="80"/>
        <v>×</v>
      </c>
      <c r="CS130" t="str">
        <f t="shared" ca="1" si="80"/>
        <v>×</v>
      </c>
      <c r="CT130" t="str">
        <f t="shared" ca="1" si="80"/>
        <v>×</v>
      </c>
      <c r="CU130" t="str">
        <f t="shared" ca="1" si="80"/>
        <v>×</v>
      </c>
      <c r="CV130" t="str">
        <f t="shared" ca="1" si="80"/>
        <v>×</v>
      </c>
      <c r="CW130" t="str">
        <f t="shared" ca="1" si="80"/>
        <v>×</v>
      </c>
      <c r="CX130" t="str">
        <f t="shared" ca="1" si="80"/>
        <v>×</v>
      </c>
      <c r="CY130" t="str">
        <f t="shared" ca="1" si="80"/>
        <v>×</v>
      </c>
      <c r="CZ130" t="str">
        <f t="shared" ca="1" si="80"/>
        <v>×</v>
      </c>
      <c r="DA130" t="str">
        <f t="shared" ca="1" si="80"/>
        <v>×</v>
      </c>
      <c r="DB130" t="str">
        <f t="shared" ca="1" si="80"/>
        <v>×</v>
      </c>
      <c r="DC130" t="str">
        <f t="shared" ca="1" si="80"/>
        <v>-</v>
      </c>
      <c r="DD130" t="str">
        <f t="shared" ca="1" si="80"/>
        <v>-</v>
      </c>
      <c r="DE130" t="str">
        <f t="shared" ca="1" si="80"/>
        <v>-</v>
      </c>
      <c r="DF130" t="str">
        <f t="shared" ca="1" si="80"/>
        <v>-</v>
      </c>
      <c r="DG130" t="str">
        <f t="shared" ca="1" si="80"/>
        <v>-</v>
      </c>
      <c r="DH130" t="str">
        <f t="shared" ca="1" si="80"/>
        <v>-</v>
      </c>
      <c r="DI130" t="str">
        <f t="shared" ca="1" si="80"/>
        <v>-</v>
      </c>
      <c r="DJ130" t="str">
        <f t="shared" ca="1" si="80"/>
        <v>-</v>
      </c>
      <c r="DK130" t="str">
        <f t="shared" ca="1" si="80"/>
        <v>-</v>
      </c>
      <c r="DL130" t="str">
        <f t="shared" ca="1" si="80"/>
        <v>-</v>
      </c>
      <c r="DM130" t="str">
        <f t="shared" ca="1" si="80"/>
        <v>×</v>
      </c>
      <c r="DN130" t="str">
        <f t="shared" ca="1" si="80"/>
        <v>×</v>
      </c>
      <c r="DO130" t="str">
        <f t="shared" ca="1" si="80"/>
        <v>×</v>
      </c>
      <c r="DP130" t="str">
        <f t="shared" ca="1" si="80"/>
        <v>×</v>
      </c>
      <c r="DQ130" t="str">
        <f t="shared" ca="1" si="80"/>
        <v>×</v>
      </c>
      <c r="DR130" t="str">
        <f t="shared" ca="1" si="80"/>
        <v>×</v>
      </c>
      <c r="DS130" t="str">
        <f t="shared" ca="1" si="80"/>
        <v>×</v>
      </c>
      <c r="DT130" t="str">
        <f t="shared" ca="1" si="80"/>
        <v>×</v>
      </c>
      <c r="DU130" t="str">
        <f t="shared" ca="1" si="80"/>
        <v>×</v>
      </c>
      <c r="DV130" t="str">
        <f t="shared" ca="1" si="80"/>
        <v>×</v>
      </c>
      <c r="DW130" t="str">
        <f t="shared" ca="1" si="80"/>
        <v>×</v>
      </c>
      <c r="DX130" t="str">
        <f t="shared" ca="1" si="80"/>
        <v>×</v>
      </c>
      <c r="DY130" t="str">
        <f t="shared" ca="1" si="80"/>
        <v>×</v>
      </c>
      <c r="DZ130" t="str">
        <f t="shared" ca="1" si="80"/>
        <v>×</v>
      </c>
      <c r="EA130" t="str">
        <f t="shared" ca="1" si="80"/>
        <v>-</v>
      </c>
      <c r="EB130" t="str">
        <f t="shared" ca="1" si="80"/>
        <v>-</v>
      </c>
      <c r="EC130" t="str">
        <f t="shared" ca="1" si="80"/>
        <v>-</v>
      </c>
      <c r="ED130" t="str">
        <f t="shared" ca="1" si="80"/>
        <v>×</v>
      </c>
      <c r="EE130" t="str">
        <f t="shared" ca="1" si="80"/>
        <v>×</v>
      </c>
      <c r="EF130" t="str">
        <f t="shared" ca="1" si="80"/>
        <v>×</v>
      </c>
      <c r="EG130" t="str">
        <f t="shared" ca="1" si="80"/>
        <v>×</v>
      </c>
      <c r="EH130" t="str">
        <f t="shared" ca="1" si="80"/>
        <v>×</v>
      </c>
      <c r="EI130" t="str">
        <f t="shared" ca="1" si="80"/>
        <v>×</v>
      </c>
      <c r="EJ130" t="str">
        <f t="shared" ca="1" si="80"/>
        <v>×</v>
      </c>
      <c r="EK130" t="str">
        <f t="shared" ca="1" si="80"/>
        <v>×</v>
      </c>
      <c r="EL130" t="str">
        <f t="shared" ca="1" si="80"/>
        <v>×</v>
      </c>
      <c r="EM130" t="str">
        <f t="shared" ref="EM130:FY130" ca="1" si="81">IF(COUNTIF(EM$131:EM$136,"×")&lt;&gt;0,"×","-")</f>
        <v>×</v>
      </c>
      <c r="EN130" t="str">
        <f t="shared" ca="1" si="81"/>
        <v>×</v>
      </c>
      <c r="EO130" t="str">
        <f t="shared" ca="1" si="81"/>
        <v>×</v>
      </c>
      <c r="EP130" t="str">
        <f t="shared" ca="1" si="81"/>
        <v>×</v>
      </c>
      <c r="EQ130" t="str">
        <f t="shared" ca="1" si="81"/>
        <v>×</v>
      </c>
      <c r="ER130" t="str">
        <f t="shared" ca="1" si="81"/>
        <v>×</v>
      </c>
      <c r="ES130" t="str">
        <f t="shared" ca="1" si="81"/>
        <v>×</v>
      </c>
      <c r="ET130" t="str">
        <f t="shared" ca="1" si="81"/>
        <v>×</v>
      </c>
      <c r="EU130" t="str">
        <f t="shared" ca="1" si="81"/>
        <v>×</v>
      </c>
      <c r="EV130" t="str">
        <f t="shared" ca="1" si="81"/>
        <v>×</v>
      </c>
      <c r="EW130" t="str">
        <f t="shared" ca="1" si="81"/>
        <v>×</v>
      </c>
      <c r="EX130" t="str">
        <f t="shared" ca="1" si="81"/>
        <v>×</v>
      </c>
      <c r="EY130" t="str">
        <f t="shared" ca="1" si="81"/>
        <v>×</v>
      </c>
      <c r="EZ130" t="str">
        <f t="shared" ca="1" si="81"/>
        <v>×</v>
      </c>
      <c r="FA130" t="str">
        <f t="shared" ca="1" si="81"/>
        <v>×</v>
      </c>
      <c r="FB130" t="str">
        <f t="shared" ca="1" si="81"/>
        <v>×</v>
      </c>
      <c r="FC130" t="str">
        <f t="shared" ca="1" si="81"/>
        <v>×</v>
      </c>
      <c r="FD130" t="str">
        <f t="shared" ca="1" si="81"/>
        <v>×</v>
      </c>
      <c r="FE130" t="str">
        <f t="shared" ca="1" si="81"/>
        <v>×</v>
      </c>
      <c r="FF130" t="str">
        <f t="shared" ca="1" si="81"/>
        <v>×</v>
      </c>
      <c r="FG130" t="str">
        <f t="shared" ca="1" si="81"/>
        <v>×</v>
      </c>
      <c r="FH130" t="str">
        <f t="shared" ca="1" si="81"/>
        <v>×</v>
      </c>
      <c r="FI130" t="str">
        <f t="shared" ca="1" si="81"/>
        <v>×</v>
      </c>
      <c r="FJ130" t="str">
        <f t="shared" ca="1" si="81"/>
        <v>×</v>
      </c>
      <c r="FK130" t="str">
        <f t="shared" ca="1" si="81"/>
        <v>×</v>
      </c>
      <c r="FL130" t="str">
        <f t="shared" ca="1" si="81"/>
        <v>×</v>
      </c>
      <c r="FM130" t="str">
        <f t="shared" ca="1" si="81"/>
        <v>×</v>
      </c>
      <c r="FN130" t="str">
        <f t="shared" ca="1" si="81"/>
        <v>×</v>
      </c>
      <c r="FO130" t="str">
        <f t="shared" ca="1" si="81"/>
        <v>×</v>
      </c>
      <c r="FP130" t="str">
        <f t="shared" ca="1" si="81"/>
        <v>×</v>
      </c>
      <c r="FQ130" t="str">
        <f t="shared" ca="1" si="81"/>
        <v>×</v>
      </c>
      <c r="FR130" t="str">
        <f t="shared" ca="1" si="81"/>
        <v>×</v>
      </c>
      <c r="FS130" t="str">
        <f t="shared" ca="1" si="81"/>
        <v>×</v>
      </c>
      <c r="FT130" t="str">
        <f t="shared" ca="1" si="81"/>
        <v>×</v>
      </c>
      <c r="FU130" t="str">
        <f t="shared" ca="1" si="81"/>
        <v>×</v>
      </c>
      <c r="FV130" t="str">
        <f t="shared" ca="1" si="81"/>
        <v>×</v>
      </c>
      <c r="FW130" t="str">
        <f t="shared" ca="1" si="81"/>
        <v>×</v>
      </c>
      <c r="FX130" t="str">
        <f t="shared" ca="1" si="81"/>
        <v>×</v>
      </c>
      <c r="FY130" t="str">
        <f t="shared" ca="1" si="81"/>
        <v>×</v>
      </c>
    </row>
    <row r="131" spans="1:181">
      <c r="A131" s="47"/>
      <c r="B131" s="79" t="s">
        <v>66</v>
      </c>
      <c r="C131" s="80"/>
      <c r="D131" s="11" t="s">
        <v>193</v>
      </c>
      <c r="E131" s="10" t="str">
        <f>INDEX(施設情報!$D$1:$D$1000,MATCH(D131,施設情報!$C$1:$C$1000,0))</f>
        <v>1</v>
      </c>
      <c r="F131" s="11"/>
      <c r="G131" s="8" t="str">
        <f t="shared" ref="G131:G136" si="82">$D131&amp;"-"&amp;$N$5</f>
        <v>044-46391</v>
      </c>
      <c r="H131" s="10" t="str">
        <f t="shared" ref="H131:H136" si="83">$D131&amp;"-"&amp;$AL$5</f>
        <v>044-46392</v>
      </c>
      <c r="I131" s="10" t="str">
        <f t="shared" ref="I131:I136" si="84">$D131&amp;"-"&amp;$BJ$5</f>
        <v>044-46393</v>
      </c>
      <c r="J131" s="10" t="str">
        <f t="shared" ref="J131:J136" si="85">$D131&amp;"-"&amp;$CH$5</f>
        <v>044-46394</v>
      </c>
      <c r="K131" s="10" t="str">
        <f t="shared" ref="K131:K136" si="86">$D131&amp;"-"&amp;$DF$5</f>
        <v>044-46395</v>
      </c>
      <c r="L131" s="10" t="str">
        <f t="shared" ref="L131:L136" si="87">$D131&amp;"-"&amp;$ED$5</f>
        <v>044-46396</v>
      </c>
      <c r="M131" s="10" t="str">
        <f t="shared" ref="M131:M136" si="88">$D131&amp;"-"&amp;$FB$5</f>
        <v>044-46397</v>
      </c>
      <c r="N131"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1"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1"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1"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1"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1"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1"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1"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1"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1"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1"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1"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1"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1"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1"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1"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1"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1"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1"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1"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1"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1"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1"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1"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1"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1"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1"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1"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1"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1"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1"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1"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1"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1"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1"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1"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1"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1"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1"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1"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1"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1"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1"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1"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1"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1"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1"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1"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1"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1"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1"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1"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1"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1"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1"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1"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1"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1"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1"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1"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1"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1"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1"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1"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1"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1"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1"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1"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1"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1"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1"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1"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1"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1"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1"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1"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1"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1"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1"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1"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1"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1"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1"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1"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1"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1"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1"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1"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1"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1"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1"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1"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1"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1"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1"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1"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1"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1"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1"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1"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1"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1"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1"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1"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1"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1"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1"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1"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1"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1"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1"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1"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1"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1"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1"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1"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1"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1"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1"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1"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1"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1"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1"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1"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1"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1"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1"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1"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1"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1"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1"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1"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1"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1"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1"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1"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1"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1"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1"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1"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1"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1"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1"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1"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1"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1"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1"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1"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1"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1"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1"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1"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1"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1"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1"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1"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1"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1"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1"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1"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1"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1"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1"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1"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1"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1"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1"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1"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2" spans="1:181">
      <c r="A132" s="47"/>
      <c r="B132" s="79" t="s">
        <v>425</v>
      </c>
      <c r="C132" s="80"/>
      <c r="D132" s="11" t="s">
        <v>194</v>
      </c>
      <c r="E132" s="10" t="str">
        <f>INDEX(施設情報!$D$1:$D$1000,MATCH(D132,施設情報!$C$1:$C$1000,0))</f>
        <v>1</v>
      </c>
      <c r="F132" s="11" t="s">
        <v>275</v>
      </c>
      <c r="G132" s="8" t="str">
        <f t="shared" si="82"/>
        <v>045-46391</v>
      </c>
      <c r="H132" s="10" t="str">
        <f t="shared" si="83"/>
        <v>045-46392</v>
      </c>
      <c r="I132" s="10" t="str">
        <f t="shared" si="84"/>
        <v>045-46393</v>
      </c>
      <c r="J132" s="10" t="str">
        <f t="shared" si="85"/>
        <v>045-46394</v>
      </c>
      <c r="K132" s="10" t="str">
        <f t="shared" si="86"/>
        <v>045-46395</v>
      </c>
      <c r="L132" s="10" t="str">
        <f t="shared" si="87"/>
        <v>045-46396</v>
      </c>
      <c r="M132" s="10" t="str">
        <f t="shared" si="88"/>
        <v>045-46397</v>
      </c>
      <c r="N132"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2"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2"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2"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2"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2"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2"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2"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2"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2"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2"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2"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2"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2"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2"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2"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2"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2"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2"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2"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2"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2"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2"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2"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2"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2"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2"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2"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2"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2"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2"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2"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2"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2"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2"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2"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2"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2"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2"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2"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2"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2"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2"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2"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2"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2"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2"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2"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2"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2"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2"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2"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2"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2"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2"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2"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2"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2"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2"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2"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2"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2"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2"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2"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2"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2"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2"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2"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2"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2"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2"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2"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2"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2"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2"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2"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2"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2"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2"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2"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2"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2"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2"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2"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2"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2"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2"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2"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2"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2"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2"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2"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2"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2"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2"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2"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2"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2"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2"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2"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2"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2"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2"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2"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2"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2"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2"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2"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2"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2"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2"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2"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2"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2"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2"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2"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2"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2"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2"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2"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2"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2"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2"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2"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2"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2"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2"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2"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2"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2"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2"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2"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2"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2"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2"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2"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2"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2"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2"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2"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2"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2"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2"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2"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2"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2"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2"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2"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2"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2"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2"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2"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2"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2"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2"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2"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2"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2"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2"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2"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2"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2"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2"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2"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2"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2"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2"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2"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3" spans="1:181">
      <c r="A133" s="47"/>
      <c r="B133" s="79" t="s">
        <v>426</v>
      </c>
      <c r="C133" s="80"/>
      <c r="D133" s="11" t="s">
        <v>195</v>
      </c>
      <c r="E133" s="10" t="str">
        <f>INDEX(施設情報!$D$1:$D$1000,MATCH(D133,施設情報!$C$1:$C$1000,0))</f>
        <v>1</v>
      </c>
      <c r="F133" s="11" t="s">
        <v>275</v>
      </c>
      <c r="G133" s="8" t="str">
        <f t="shared" si="82"/>
        <v>046-46391</v>
      </c>
      <c r="H133" s="10" t="str">
        <f t="shared" si="83"/>
        <v>046-46392</v>
      </c>
      <c r="I133" s="10" t="str">
        <f t="shared" si="84"/>
        <v>046-46393</v>
      </c>
      <c r="J133" s="10" t="str">
        <f t="shared" si="85"/>
        <v>046-46394</v>
      </c>
      <c r="K133" s="10" t="str">
        <f t="shared" si="86"/>
        <v>046-46395</v>
      </c>
      <c r="L133" s="10" t="str">
        <f t="shared" si="87"/>
        <v>046-46396</v>
      </c>
      <c r="M133" s="10" t="str">
        <f t="shared" si="88"/>
        <v>046-46397</v>
      </c>
      <c r="N133"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3"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3"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3"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3"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3"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3"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3"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3"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3"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3"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3"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3"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3"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3"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3"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3"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3"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3"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3"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3"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3"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3"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3"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3"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3"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3"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3"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3"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3"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3"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3"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3"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3"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3"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3"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3"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3"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3"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3"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3"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3"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3"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3"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3"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3"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3"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3"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3"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3"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3"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3"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3"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3"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3"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3"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3"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3"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3"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3"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3"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3"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3"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3"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3"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3"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3"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3"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3"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3"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3"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3"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3"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3"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3"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3"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3"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3"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3"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3"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3"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3"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3"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3"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3"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3"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3"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3"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3"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3"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3"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3"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3"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3"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3"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3"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3"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3"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3"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3"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3"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3"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3"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3"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3"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3"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3"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3"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3"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3"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3"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3"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3"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3"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3"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3"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3"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3"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3"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3"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3"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3"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3"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3"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3"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3"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3"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3"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3"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3"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3"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3"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3"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3"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3"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3"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3"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3"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3"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3"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3"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3"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3"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3"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3"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3"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3"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3"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3"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3"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3"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3"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3"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3"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3"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3"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3"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3"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3"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3"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3"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3"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3"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3"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3"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3"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3"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3"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4" spans="1:181">
      <c r="A134" s="47"/>
      <c r="B134" s="79" t="s">
        <v>427</v>
      </c>
      <c r="C134" s="80"/>
      <c r="D134" s="11" t="s">
        <v>196</v>
      </c>
      <c r="E134" s="10" t="str">
        <f>INDEX(施設情報!$D$1:$D$1000,MATCH(D134,施設情報!$C$1:$C$1000,0))</f>
        <v>1</v>
      </c>
      <c r="F134" s="11" t="s">
        <v>275</v>
      </c>
      <c r="G134" s="8" t="str">
        <f t="shared" si="82"/>
        <v>047-46391</v>
      </c>
      <c r="H134" s="10" t="str">
        <f t="shared" si="83"/>
        <v>047-46392</v>
      </c>
      <c r="I134" s="10" t="str">
        <f t="shared" si="84"/>
        <v>047-46393</v>
      </c>
      <c r="J134" s="10" t="str">
        <f t="shared" si="85"/>
        <v>047-46394</v>
      </c>
      <c r="K134" s="10" t="str">
        <f t="shared" si="86"/>
        <v>047-46395</v>
      </c>
      <c r="L134" s="10" t="str">
        <f t="shared" si="87"/>
        <v>047-46396</v>
      </c>
      <c r="M134" s="10" t="str">
        <f t="shared" si="88"/>
        <v>047-46397</v>
      </c>
      <c r="N134"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4"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4"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4"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4"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4"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4"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4"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4"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4"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4"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4"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4"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4"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4"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4"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4"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4"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4"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4"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4"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4"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4"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4"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4"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4"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4"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4"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4"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4"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4"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4"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4"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4"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4"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4"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4"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4"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4"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4"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4"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4"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4"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4"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4"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4"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4"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4"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4"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4"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4"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4"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4"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4"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4"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4"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4"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4"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4"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4"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4"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4"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4"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4"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4"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4"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4"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4"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4"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4"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4"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4"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4"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4"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4"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4"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4"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4"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4"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4"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4"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4"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4"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4"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4"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4"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4"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4"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4"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4"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4"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4"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4"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4"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4"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4"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4"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4"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4"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4"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4"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4"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4"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4"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4"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4"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4"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4"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4"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4"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4"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4"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4"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4"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4"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4"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4"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4"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4"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4"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4"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4"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4"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4"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4"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4"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4"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4"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4"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4"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4"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4"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4"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4"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4"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4"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4"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4"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4"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4"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4"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4"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4"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4"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4"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4"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4"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4"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4"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4"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4"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4"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4"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4"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4"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4"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4"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4"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4"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4"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4"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4"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4"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4"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4"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4"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4"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4"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5" spans="1:181">
      <c r="A135" s="47"/>
      <c r="B135" s="79" t="s">
        <v>428</v>
      </c>
      <c r="C135" s="80"/>
      <c r="D135" s="11" t="s">
        <v>197</v>
      </c>
      <c r="E135" s="10" t="str">
        <f>INDEX(施設情報!$D$1:$D$1000,MATCH(D135,施設情報!$C$1:$C$1000,0))</f>
        <v>1</v>
      </c>
      <c r="F135" s="11" t="s">
        <v>275</v>
      </c>
      <c r="G135" s="8" t="str">
        <f t="shared" si="82"/>
        <v>048-46391</v>
      </c>
      <c r="H135" s="10" t="str">
        <f t="shared" si="83"/>
        <v>048-46392</v>
      </c>
      <c r="I135" s="10" t="str">
        <f t="shared" si="84"/>
        <v>048-46393</v>
      </c>
      <c r="J135" s="10" t="str">
        <f t="shared" si="85"/>
        <v>048-46394</v>
      </c>
      <c r="K135" s="10" t="str">
        <f t="shared" si="86"/>
        <v>048-46395</v>
      </c>
      <c r="L135" s="10" t="str">
        <f t="shared" si="87"/>
        <v>048-46396</v>
      </c>
      <c r="M135" s="10" t="str">
        <f t="shared" si="88"/>
        <v>048-46397</v>
      </c>
      <c r="N135"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5"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5"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5"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5"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5"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5"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5"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5"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5"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5"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5"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5"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5"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5"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5"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5"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5"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5"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5"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5"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5"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5"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5"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5"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5"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5"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5"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5"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5"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5"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5"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5"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5"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5"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5"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5"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5"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5"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5"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5"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5"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5"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5"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5"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5"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5"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5"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5"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5"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5"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5"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5"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5"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5"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5"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5"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5"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5"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5"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5"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5"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5"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5"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5"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5"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5"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5"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5"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5"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5"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5"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5"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5"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5"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5"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5"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5"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5"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5"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5"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5"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5"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5"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5"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5"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5"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5"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5"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5"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5"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5"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5"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5"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5"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5"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5"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5"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5"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5"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5"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5"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5"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5"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5"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5"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5"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5"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5"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5"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5"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5"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5"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5"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5"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5"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5"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5"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5"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5"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5"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5"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5"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5"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5"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5"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5"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5"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5"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5"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5"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5"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5"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5"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5"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5"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5"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5"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5"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5"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5"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5"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5"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5"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5"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5"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5"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5"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5"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5"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5"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5"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5"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5"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5"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5"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5"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5"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5"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5"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5"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5"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5"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5"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5"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5"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5"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5"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6" spans="1:181">
      <c r="A136" s="47"/>
      <c r="B136" s="79" t="s">
        <v>429</v>
      </c>
      <c r="C136" s="80"/>
      <c r="D136" s="11" t="s">
        <v>198</v>
      </c>
      <c r="E136" s="10" t="str">
        <f>INDEX(施設情報!$D$1:$D$1000,MATCH(D136,施設情報!$C$1:$C$1000,0))</f>
        <v>1</v>
      </c>
      <c r="F136" s="11" t="s">
        <v>275</v>
      </c>
      <c r="G136" s="8" t="str">
        <f t="shared" si="82"/>
        <v>049-46391</v>
      </c>
      <c r="H136" s="10" t="str">
        <f t="shared" si="83"/>
        <v>049-46392</v>
      </c>
      <c r="I136" s="10" t="str">
        <f t="shared" si="84"/>
        <v>049-46393</v>
      </c>
      <c r="J136" s="10" t="str">
        <f t="shared" si="85"/>
        <v>049-46394</v>
      </c>
      <c r="K136" s="10" t="str">
        <f t="shared" si="86"/>
        <v>049-46395</v>
      </c>
      <c r="L136" s="10" t="str">
        <f t="shared" si="87"/>
        <v>049-46396</v>
      </c>
      <c r="M136" s="10" t="str">
        <f t="shared" si="88"/>
        <v>049-46397</v>
      </c>
      <c r="N136" s="36" t="str">
        <f ca="1">IF(OR(N$9="×",N$10="×",N$55="×"),"×",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6" s="29" t="str">
        <f ca="1">IF(OR(O$9="×",O$10="×",O$55="×"),"×",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6" s="29" t="str">
        <f ca="1">IF(OR(P$9="×",P$10="×",P$55="×"),"×",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6" s="29" t="str">
        <f ca="1">IF(OR(Q$9="×",Q$10="×",Q$55="×"),"×",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6" s="29" t="str">
        <f ca="1">IF(OR(R$9="×",R$10="×",R$55="×"),"×",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6" s="29" t="str">
        <f ca="1">IF(OR(S$9="×",S$10="×",S$55="×"),"×",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6" s="29" t="str">
        <f ca="1">IF(OR(T$9="×",T$10="×",T$55="×"),"×",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6" s="29" t="str">
        <f ca="1">IF(OR(U$9="×",U$10="×",U$55="×"),"×",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6" s="29" t="str">
        <f ca="1">IF(OR(V$9="×",V$10="×",V$55="×"),"×",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6" s="28" t="str">
        <f ca="1">IF(OR(W$9="×",W$10="×",W$55="×"),"×",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6" s="29" t="str">
        <f ca="1">IF(OR(X$9="×",X$10="×",X$55="×"),"×",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6" s="29" t="str">
        <f ca="1">IF(OR(Y$9="×",Y$10="×",Y$55="×"),"×",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6" s="30" t="str">
        <f ca="1">IF(OR(Z$9="×",Z$10="×",Z$55="×"),"×",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6" s="29" t="str">
        <f ca="1">IF(OR(AA$9="×",AA$10="×",AA$55="×"),"×",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6" s="29" t="str">
        <f ca="1">IF(OR(AB$9="×",AB$10="×",AB$55="×"),"×",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6" s="29" t="str">
        <f ca="1">IF(OR(AC$9="×",AC$10="×",AC$55="×"),"×",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6" s="29" t="str">
        <f ca="1">IF(OR(AD$9="×",AD$10="×",AD$55="×"),"×",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6" s="28" t="str">
        <f ca="1">IF(OR(AE$9="×",AE$10="×",AE$55="×"),"×",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6" s="29" t="str">
        <f ca="1">IF(OR(AF$9="×",AF$10="×",AF$55="×"),"×",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6" s="29" t="str">
        <f ca="1">IF(OR(AG$9="×",AG$10="×",AG$55="×"),"×",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6" s="30" t="str">
        <f ca="1">IF(OR(AH$9="×",AH$10="×",AH$55="×"),"×",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6" s="29" t="str">
        <f ca="1">IF(OR(AI$9="×",AI$10="×",AI$55="×"),"×",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6" s="29" t="str">
        <f ca="1">IF(OR(AJ$9="×",AJ$10="×",AJ$55="×"),"×",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6" s="37" t="str">
        <f ca="1">IF(OR(AK$9="×",AK$10="×",AK$55="×"),"×",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6" s="36" t="str">
        <f ca="1">IF(OR(AL$9="×",AL$10="×",AL$55="×"),"×",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6" s="29" t="str">
        <f ca="1">IF(OR(AM$9="×",AM$10="×",AM$55="×"),"×",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6" s="29" t="str">
        <f ca="1">IF(OR(AN$9="×",AN$10="×",AN$55="×"),"×",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6" s="29" t="str">
        <f ca="1">IF(OR(AO$9="×",AO$10="×",AO$55="×"),"×",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6" s="29" t="str">
        <f ca="1">IF(OR(AP$9="×",AP$10="×",AP$55="×"),"×",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6" s="29" t="str">
        <f ca="1">IF(OR(AQ$9="×",AQ$10="×",AQ$55="×"),"×",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6" s="29" t="str">
        <f ca="1">IF(OR(AR$9="×",AR$10="×",AR$55="×"),"×",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6" s="29" t="str">
        <f ca="1">IF(OR(AS$9="×",AS$10="×",AS$55="×"),"×",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6" s="29" t="str">
        <f ca="1">IF(OR(AT$9="×",AT$10="×",AT$55="×"),"×",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6" s="28" t="str">
        <f ca="1">IF(OR(AU$9="×",AU$10="×",AU$55="×"),"×",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6" s="29" t="str">
        <f ca="1">IF(OR(AV$9="×",AV$10="×",AV$55="×"),"×",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6" s="29" t="str">
        <f ca="1">IF(OR(AW$9="×",AW$10="×",AW$55="×"),"×",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6" s="30" t="str">
        <f ca="1">IF(OR(AX$9="×",AX$10="×",AX$55="×"),"×",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6" s="29" t="str">
        <f ca="1">IF(OR(AY$9="×",AY$10="×",AY$55="×"),"×",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6" s="29" t="str">
        <f ca="1">IF(OR(AZ$9="×",AZ$10="×",AZ$55="×"),"×",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6" s="29" t="str">
        <f ca="1">IF(OR(BA$9="×",BA$10="×",BA$55="×"),"×",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6" s="29" t="str">
        <f ca="1">IF(OR(BB$9="×",BB$10="×",BB$55="×"),"×",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6" s="28" t="str">
        <f ca="1">IF(OR(BC$9="×",BC$10="×",BC$55="×"),"×",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6" s="29" t="str">
        <f ca="1">IF(OR(BD$9="×",BD$10="×",BD$55="×"),"×",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6" s="29" t="str">
        <f ca="1">IF(OR(BE$9="×",BE$10="×",BE$55="×"),"×",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6" s="30" t="str">
        <f ca="1">IF(OR(BF$9="×",BF$10="×",BF$55="×"),"×",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6" s="29" t="str">
        <f ca="1">IF(OR(BG$9="×",BG$10="×",BG$55="×"),"×",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6" s="29" t="str">
        <f ca="1">IF(OR(BH$9="×",BH$10="×",BH$55="×"),"×",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6" s="37" t="str">
        <f ca="1">IF(OR(BI$9="×",BI$10="×",BI$55="×"),"×",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6" s="36" t="str">
        <f ca="1">IF(OR(BJ$9="×",BJ$10="×",BJ$55="×"),"×",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6" s="29" t="str">
        <f ca="1">IF(OR(BK$9="×",BK$10="×",BK$55="×"),"×",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6" s="29" t="str">
        <f ca="1">IF(OR(BL$9="×",BL$10="×",BL$55="×"),"×",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6" s="29" t="str">
        <f ca="1">IF(OR(BM$9="×",BM$10="×",BM$55="×"),"×",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6" s="29" t="str">
        <f ca="1">IF(OR(BN$9="×",BN$10="×",BN$55="×"),"×",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6" s="29" t="str">
        <f ca="1">IF(OR(BO$9="×",BO$10="×",BO$55="×"),"×",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6" s="29" t="str">
        <f ca="1">IF(OR(BP$9="×",BP$10="×",BP$55="×"),"×",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6" s="29" t="str">
        <f ca="1">IF(OR(BQ$9="×",BQ$10="×",BQ$55="×"),"×",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6" s="29" t="str">
        <f ca="1">IF(OR(BR$9="×",BR$10="×",BR$55="×"),"×",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6" s="28" t="str">
        <f ca="1">IF(OR(BS$9="×",BS$10="×",BS$55="×"),"×",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6" s="29" t="str">
        <f ca="1">IF(OR(BT$9="×",BT$10="×",BT$55="×"),"×",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6" s="29" t="str">
        <f ca="1">IF(OR(BU$9="×",BU$10="×",BU$55="×"),"×",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6" s="30" t="str">
        <f ca="1">IF(OR(BV$9="×",BV$10="×",BV$55="×"),"×",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6" s="29" t="str">
        <f ca="1">IF(OR(BW$9="×",BW$10="×",BW$55="×"),"×",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6" s="29" t="str">
        <f ca="1">IF(OR(BX$9="×",BX$10="×",BX$55="×"),"×",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6" s="29" t="str">
        <f ca="1">IF(OR(BY$9="×",BY$10="×",BY$55="×"),"×",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6" s="29" t="str">
        <f ca="1">IF(OR(BZ$9="×",BZ$10="×",BZ$55="×"),"×",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6" s="28" t="str">
        <f ca="1">IF(OR(CA$9="×",CA$10="×",CA$55="×"),"×",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6" s="29" t="str">
        <f ca="1">IF(OR(CB$9="×",CB$10="×",CB$55="×"),"×",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6" s="29" t="str">
        <f ca="1">IF(OR(CC$9="×",CC$10="×",CC$55="×"),"×",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6" s="30" t="str">
        <f ca="1">IF(OR(CD$9="×",CD$10="×",CD$55="×"),"×",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6" s="29" t="str">
        <f ca="1">IF(OR(CE$9="×",CE$10="×",CE$55="×"),"×",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6" s="29" t="str">
        <f ca="1">IF(OR(CF$9="×",CF$10="×",CF$55="×"),"×",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6" s="37" t="str">
        <f ca="1">IF(OR(CG$9="×",CG$10="×",CG$55="×"),"×",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6" s="36" t="str">
        <f ca="1">IF(OR(CH$9="×",CH$10="×",CH$55="×"),"×",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6" s="29" t="str">
        <f ca="1">IF(OR(CI$9="×",CI$10="×",CI$55="×"),"×",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6" s="29" t="str">
        <f ca="1">IF(OR(CJ$9="×",CJ$10="×",CJ$55="×"),"×",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6" s="29" t="str">
        <f ca="1">IF(OR(CK$9="×",CK$10="×",CK$55="×"),"×",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6" s="29" t="str">
        <f ca="1">IF(OR(CL$9="×",CL$10="×",CL$55="×"),"×",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6" s="29" t="str">
        <f ca="1">IF(OR(CM$9="×",CM$10="×",CM$55="×"),"×",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6" s="29" t="str">
        <f ca="1">IF(OR(CN$9="×",CN$10="×",CN$55="×"),"×",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6" s="29" t="str">
        <f ca="1">IF(OR(CO$9="×",CO$10="×",CO$55="×"),"×",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6" s="29" t="str">
        <f ca="1">IF(OR(CP$9="×",CP$10="×",CP$55="×"),"×",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6" s="28" t="str">
        <f ca="1">IF(OR(CQ$9="×",CQ$10="×",CQ$55="×"),"×",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6" s="29" t="str">
        <f ca="1">IF(OR(CR$9="×",CR$10="×",CR$55="×"),"×",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6" s="29" t="str">
        <f ca="1">IF(OR(CS$9="×",CS$10="×",CS$55="×"),"×",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6" s="30" t="str">
        <f ca="1">IF(OR(CT$9="×",CT$10="×",CT$55="×"),"×",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6" s="29" t="str">
        <f ca="1">IF(OR(CU$9="×",CU$10="×",CU$55="×"),"×",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6" s="29" t="str">
        <f ca="1">IF(OR(CV$9="×",CV$10="×",CV$55="×"),"×",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6" s="29" t="str">
        <f ca="1">IF(OR(CW$9="×",CW$10="×",CW$55="×"),"×",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6" s="29" t="str">
        <f ca="1">IF(OR(CX$9="×",CX$10="×",CX$55="×"),"×",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6" s="28" t="str">
        <f ca="1">IF(OR(CY$9="×",CY$10="×",CY$55="×"),"×",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6" s="29" t="str">
        <f ca="1">IF(OR(CZ$9="×",CZ$10="×",CZ$55="×"),"×",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6" s="29" t="str">
        <f ca="1">IF(OR(DA$9="×",DA$10="×",DA$55="×"),"×",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6" s="30" t="str">
        <f ca="1">IF(OR(DB$9="×",DB$10="×",DB$55="×"),"×",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6" s="29" t="str">
        <f ca="1">IF(OR(DC$9="×",DC$10="×",DC$55="×"),"×",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6" s="29" t="str">
        <f ca="1">IF(OR(DD$9="×",DD$10="×",DD$55="×"),"×",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6" s="37" t="str">
        <f ca="1">IF(OR(DE$9="×",DE$10="×",DE$55="×"),"×",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6" s="36" t="str">
        <f ca="1">IF(OR(DF$9="×",DF$10="×",DF$55="×"),"×",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6" s="29" t="str">
        <f ca="1">IF(OR(DG$9="×",DG$10="×",DG$55="×"),"×",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6" s="29" t="str">
        <f ca="1">IF(OR(DH$9="×",DH$10="×",DH$55="×"),"×",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6" s="29" t="str">
        <f ca="1">IF(OR(DI$9="×",DI$10="×",DI$55="×"),"×",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6" s="29" t="str">
        <f ca="1">IF(OR(DJ$9="×",DJ$10="×",DJ$55="×"),"×",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6" s="29" t="str">
        <f ca="1">IF(OR(DK$9="×",DK$10="×",DK$55="×"),"×",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6" s="29" t="str">
        <f ca="1">IF(OR(DL$9="×",DL$10="×",DL$55="×"),"×",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6" s="29" t="str">
        <f ca="1">IF(OR(DM$9="×",DM$10="×",DM$55="×"),"×",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6" s="29" t="str">
        <f ca="1">IF(OR(DN$9="×",DN$10="×",DN$55="×"),"×",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6" s="28" t="str">
        <f ca="1">IF(OR(DO$9="×",DO$10="×",DO$55="×"),"×",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6" s="29" t="str">
        <f ca="1">IF(OR(DP$9="×",DP$10="×",DP$55="×"),"×",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6" s="29" t="str">
        <f ca="1">IF(OR(DQ$9="×",DQ$10="×",DQ$55="×"),"×",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6" s="30" t="str">
        <f ca="1">IF(OR(DR$9="×",DR$10="×",DR$55="×"),"×",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6" s="29" t="str">
        <f ca="1">IF(OR(DS$9="×",DS$10="×",DS$55="×"),"×",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6" s="29" t="str">
        <f ca="1">IF(OR(DT$9="×",DT$10="×",DT$55="×"),"×",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6" s="29" t="str">
        <f ca="1">IF(OR(DU$9="×",DU$10="×",DU$55="×"),"×",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6" s="29" t="str">
        <f ca="1">IF(OR(DV$9="×",DV$10="×",DV$55="×"),"×",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6" s="28" t="str">
        <f ca="1">IF(OR(DW$9="×",DW$10="×",DW$55="×"),"×",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6" s="29" t="str">
        <f ca="1">IF(OR(DX$9="×",DX$10="×",DX$55="×"),"×",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6" s="29" t="str">
        <f ca="1">IF(OR(DY$9="×",DY$10="×",DY$55="×"),"×",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6" s="30" t="str">
        <f ca="1">IF(OR(DZ$9="×",DZ$10="×",DZ$55="×"),"×",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6" s="29" t="str">
        <f ca="1">IF(OR(EA$9="×",EA$10="×",EA$55="×"),"×",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6" s="29" t="str">
        <f ca="1">IF(OR(EB$9="×",EB$10="×",EB$55="×"),"×",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6" s="37" t="str">
        <f ca="1">IF(OR(EC$9="×",EC$10="×",EC$55="×"),"×",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6" s="36" t="str">
        <f ca="1">IF(OR(ED$9="×",ED$10="×",ED$55="×"),"×",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6" s="29" t="str">
        <f ca="1">IF(OR(EE$9="×",EE$10="×",EE$55="×"),"×",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6" s="29" t="str">
        <f ca="1">IF(OR(EF$9="×",EF$10="×",EF$55="×"),"×",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6" s="29" t="str">
        <f ca="1">IF(OR(EG$9="×",EG$10="×",EG$55="×"),"×",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6" s="29" t="str">
        <f ca="1">IF(OR(EH$9="×",EH$10="×",EH$55="×"),"×",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6" s="29" t="str">
        <f ca="1">IF(OR(EI$9="×",EI$10="×",EI$55="×"),"×",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6" s="29" t="str">
        <f ca="1">IF(OR(EJ$9="×",EJ$10="×",EJ$55="×"),"×",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6" s="29" t="str">
        <f ca="1">IF(OR(EK$9="×",EK$10="×",EK$55="×"),"×",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6" s="29" t="str">
        <f ca="1">IF(OR(EL$9="×",EL$10="×",EL$55="×"),"×",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6" s="28" t="str">
        <f ca="1">IF(OR(EM$9="×",EM$10="×",EM$55="×"),"×",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6" s="29" t="str">
        <f ca="1">IF(OR(EN$9="×",EN$10="×",EN$55="×"),"×",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6" s="29" t="str">
        <f ca="1">IF(OR(EO$9="×",EO$10="×",EO$55="×"),"×",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6" s="30" t="str">
        <f ca="1">IF(OR(EP$9="×",EP$10="×",EP$55="×"),"×",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6" s="29" t="str">
        <f ca="1">IF(OR(EQ$9="×",EQ$10="×",EQ$55="×"),"×",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6" s="29" t="str">
        <f ca="1">IF(OR(ER$9="×",ER$10="×",ER$55="×"),"×",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6" s="29" t="str">
        <f ca="1">IF(OR(ES$9="×",ES$10="×",ES$55="×"),"×",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6" s="29" t="str">
        <f ca="1">IF(OR(ET$9="×",ET$10="×",ET$55="×"),"×",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6" s="28" t="str">
        <f ca="1">IF(OR(EU$9="×",EU$10="×",EU$55="×"),"×",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6" s="29" t="str">
        <f ca="1">IF(OR(EV$9="×",EV$10="×",EV$55="×"),"×",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6" s="29" t="str">
        <f ca="1">IF(OR(EW$9="×",EW$10="×",EW$55="×"),"×",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6" s="30" t="str">
        <f ca="1">IF(OR(EX$9="×",EX$10="×",EX$55="×"),"×",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6" s="29" t="str">
        <f ca="1">IF(OR(EY$9="×",EY$10="×",EY$55="×"),"×",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6" s="29" t="str">
        <f ca="1">IF(OR(EZ$9="×",EZ$10="×",EZ$55="×"),"×",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6" s="37" t="str">
        <f ca="1">IF(OR(FA$9="×",FA$10="×",FA$55="×"),"×",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6" s="36" t="str">
        <f ca="1">IF(OR(FB$9="×",FB$10="×",FB$55="×"),"×",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6" s="29" t="str">
        <f ca="1">IF(OR(FC$9="×",FC$10="×",FC$55="×"),"×",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6" s="29" t="str">
        <f ca="1">IF(OR(FD$9="×",FD$10="×",FD$55="×"),"×",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6" s="29" t="str">
        <f ca="1">IF(OR(FE$9="×",FE$10="×",FE$55="×"),"×",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6" s="29" t="str">
        <f ca="1">IF(OR(FF$9="×",FF$10="×",FF$55="×"),"×",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6" s="29" t="str">
        <f ca="1">IF(OR(FG$9="×",FG$10="×",FG$55="×"),"×",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6" s="29" t="str">
        <f ca="1">IF(OR(FH$9="×",FH$10="×",FH$55="×"),"×",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6" s="29" t="str">
        <f ca="1">IF(OR(FI$9="×",FI$10="×",FI$55="×"),"×",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6" s="29" t="str">
        <f ca="1">IF(OR(FJ$9="×",FJ$10="×",FJ$55="×"),"×",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6" s="28" t="str">
        <f ca="1">IF(OR(FK$9="×",FK$10="×",FK$55="×"),"×",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6" s="29" t="str">
        <f ca="1">IF(OR(FL$9="×",FL$10="×",FL$55="×"),"×",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6" s="29" t="str">
        <f ca="1">IF(OR(FM$9="×",FM$10="×",FM$55="×"),"×",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6" s="30" t="str">
        <f ca="1">IF(OR(FN$9="×",FN$10="×",FN$55="×"),"×",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6" s="29" t="str">
        <f ca="1">IF(OR(FO$9="×",FO$10="×",FO$55="×"),"×",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6" s="29" t="str">
        <f ca="1">IF(OR(FP$9="×",FP$10="×",FP$55="×"),"×",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6" s="29" t="str">
        <f ca="1">IF(OR(FQ$9="×",FQ$10="×",FQ$55="×"),"×",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6" s="29" t="str">
        <f ca="1">IF(OR(FR$9="×",FR$10="×",FR$55="×"),"×",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6" s="28" t="str">
        <f ca="1">IF(OR(FS$9="×",FS$10="×",FS$55="×"),"×",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6" s="29" t="str">
        <f ca="1">IF(OR(FT$9="×",FT$10="×",FT$55="×"),"×",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6" s="29" t="str">
        <f ca="1">IF(OR(FU$9="×",FU$10="×",FU$55="×"),"×",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6" s="30" t="str">
        <f ca="1">IF(OR(FV$9="×",FV$10="×",FV$55="×"),"×",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6" s="29" t="str">
        <f ca="1">IF(OR(FW$9="×",FW$10="×",FW$55="×"),"×",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6" s="29" t="str">
        <f ca="1">IF(OR(FX$9="×",FX$10="×",FX$55="×"),"×",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6" s="37" t="str">
        <f ca="1">IF(OR(FY$9="×",FY$10="×",FY$55="×"),"×",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7" spans="1:181">
      <c r="B137" s="207" t="s">
        <v>478</v>
      </c>
      <c r="N137" t="str">
        <f ca="1">IF(COUNTIF(N$138:N$141,"×")&lt;&gt;0,"×","-")</f>
        <v>-</v>
      </c>
      <c r="O137" t="str">
        <f t="shared" ref="O137:BZ137" ca="1" si="89">IF(COUNTIF(O$138:O$141,"×")&lt;&gt;0,"×","-")</f>
        <v>-</v>
      </c>
      <c r="P137" t="str">
        <f t="shared" ca="1" si="89"/>
        <v>-</v>
      </c>
      <c r="Q137" t="str">
        <f t="shared" ca="1" si="89"/>
        <v>-</v>
      </c>
      <c r="R137" t="str">
        <f t="shared" ca="1" si="89"/>
        <v>-</v>
      </c>
      <c r="S137" t="str">
        <f t="shared" ca="1" si="89"/>
        <v>-</v>
      </c>
      <c r="T137" t="str">
        <f t="shared" ca="1" si="89"/>
        <v>-</v>
      </c>
      <c r="U137" t="str">
        <f t="shared" ca="1" si="89"/>
        <v>×</v>
      </c>
      <c r="V137" t="str">
        <f t="shared" ca="1" si="89"/>
        <v>×</v>
      </c>
      <c r="W137" t="str">
        <f t="shared" ca="1" si="89"/>
        <v>×</v>
      </c>
      <c r="X137" t="str">
        <f t="shared" ca="1" si="89"/>
        <v>×</v>
      </c>
      <c r="Y137" t="str">
        <f t="shared" ca="1" si="89"/>
        <v>×</v>
      </c>
      <c r="Z137" t="str">
        <f t="shared" ca="1" si="89"/>
        <v>×</v>
      </c>
      <c r="AA137" t="str">
        <f t="shared" ca="1" si="89"/>
        <v>×</v>
      </c>
      <c r="AB137" t="str">
        <f t="shared" ca="1" si="89"/>
        <v>×</v>
      </c>
      <c r="AC137" t="str">
        <f t="shared" ca="1" si="89"/>
        <v>×</v>
      </c>
      <c r="AD137" t="str">
        <f t="shared" ca="1" si="89"/>
        <v>×</v>
      </c>
      <c r="AE137" t="str">
        <f t="shared" ca="1" si="89"/>
        <v>×</v>
      </c>
      <c r="AF137" t="str">
        <f t="shared" ca="1" si="89"/>
        <v>×</v>
      </c>
      <c r="AG137" t="str">
        <f t="shared" ca="1" si="89"/>
        <v>×</v>
      </c>
      <c r="AH137" t="str">
        <f t="shared" ca="1" si="89"/>
        <v>×</v>
      </c>
      <c r="AI137" t="str">
        <f t="shared" ca="1" si="89"/>
        <v>-</v>
      </c>
      <c r="AJ137" t="str">
        <f t="shared" ca="1" si="89"/>
        <v>-</v>
      </c>
      <c r="AK137" t="str">
        <f t="shared" ca="1" si="89"/>
        <v>-</v>
      </c>
      <c r="AL137" t="str">
        <f t="shared" ca="1" si="89"/>
        <v>-</v>
      </c>
      <c r="AM137" t="str">
        <f t="shared" ca="1" si="89"/>
        <v>-</v>
      </c>
      <c r="AN137" t="str">
        <f t="shared" ca="1" si="89"/>
        <v>-</v>
      </c>
      <c r="AO137" t="str">
        <f t="shared" ca="1" si="89"/>
        <v>-</v>
      </c>
      <c r="AP137" t="str">
        <f t="shared" ca="1" si="89"/>
        <v>-</v>
      </c>
      <c r="AQ137" t="str">
        <f t="shared" ca="1" si="89"/>
        <v>-</v>
      </c>
      <c r="AR137" t="str">
        <f t="shared" ca="1" si="89"/>
        <v>-</v>
      </c>
      <c r="AS137" t="str">
        <f t="shared" ca="1" si="89"/>
        <v>×</v>
      </c>
      <c r="AT137" t="str">
        <f t="shared" ca="1" si="89"/>
        <v>×</v>
      </c>
      <c r="AU137" t="str">
        <f t="shared" ca="1" si="89"/>
        <v>×</v>
      </c>
      <c r="AV137" t="str">
        <f t="shared" ca="1" si="89"/>
        <v>×</v>
      </c>
      <c r="AW137" t="str">
        <f t="shared" ca="1" si="89"/>
        <v>×</v>
      </c>
      <c r="AX137" t="str">
        <f t="shared" ca="1" si="89"/>
        <v>×</v>
      </c>
      <c r="AY137" t="str">
        <f t="shared" ca="1" si="89"/>
        <v>×</v>
      </c>
      <c r="AZ137" t="str">
        <f t="shared" ca="1" si="89"/>
        <v>×</v>
      </c>
      <c r="BA137" t="str">
        <f t="shared" ca="1" si="89"/>
        <v>×</v>
      </c>
      <c r="BB137" t="str">
        <f t="shared" ca="1" si="89"/>
        <v>×</v>
      </c>
      <c r="BC137" t="str">
        <f t="shared" ca="1" si="89"/>
        <v>×</v>
      </c>
      <c r="BD137" t="str">
        <f t="shared" ca="1" si="89"/>
        <v>×</v>
      </c>
      <c r="BE137" t="str">
        <f t="shared" ca="1" si="89"/>
        <v>×</v>
      </c>
      <c r="BF137" t="str">
        <f t="shared" ca="1" si="89"/>
        <v>×</v>
      </c>
      <c r="BG137" t="str">
        <f t="shared" ca="1" si="89"/>
        <v>-</v>
      </c>
      <c r="BH137" t="str">
        <f t="shared" ca="1" si="89"/>
        <v>-</v>
      </c>
      <c r="BI137" t="str">
        <f t="shared" ca="1" si="89"/>
        <v>-</v>
      </c>
      <c r="BJ137" t="str">
        <f t="shared" ca="1" si="89"/>
        <v>-</v>
      </c>
      <c r="BK137" t="str">
        <f t="shared" ca="1" si="89"/>
        <v>-</v>
      </c>
      <c r="BL137" t="str">
        <f t="shared" ca="1" si="89"/>
        <v>-</v>
      </c>
      <c r="BM137" t="str">
        <f t="shared" ca="1" si="89"/>
        <v>-</v>
      </c>
      <c r="BN137" t="str">
        <f t="shared" ca="1" si="89"/>
        <v>-</v>
      </c>
      <c r="BO137" t="str">
        <f t="shared" ca="1" si="89"/>
        <v>-</v>
      </c>
      <c r="BP137" t="str">
        <f t="shared" ca="1" si="89"/>
        <v>-</v>
      </c>
      <c r="BQ137" t="str">
        <f t="shared" ca="1" si="89"/>
        <v>×</v>
      </c>
      <c r="BR137" t="str">
        <f t="shared" ca="1" si="89"/>
        <v>×</v>
      </c>
      <c r="BS137" t="str">
        <f t="shared" ca="1" si="89"/>
        <v>×</v>
      </c>
      <c r="BT137" t="str">
        <f t="shared" ca="1" si="89"/>
        <v>×</v>
      </c>
      <c r="BU137" t="str">
        <f t="shared" ca="1" si="89"/>
        <v>×</v>
      </c>
      <c r="BV137" t="str">
        <f t="shared" ca="1" si="89"/>
        <v>×</v>
      </c>
      <c r="BW137" t="str">
        <f t="shared" ca="1" si="89"/>
        <v>×</v>
      </c>
      <c r="BX137" t="str">
        <f t="shared" ca="1" si="89"/>
        <v>×</v>
      </c>
      <c r="BY137" t="str">
        <f t="shared" ca="1" si="89"/>
        <v>×</v>
      </c>
      <c r="BZ137" t="str">
        <f t="shared" ca="1" si="89"/>
        <v>×</v>
      </c>
      <c r="CA137" t="str">
        <f t="shared" ref="CA137:EL137" ca="1" si="90">IF(COUNTIF(CA$138:CA$141,"×")&lt;&gt;0,"×","-")</f>
        <v>×</v>
      </c>
      <c r="CB137" t="str">
        <f t="shared" ca="1" si="90"/>
        <v>×</v>
      </c>
      <c r="CC137" t="str">
        <f t="shared" ca="1" si="90"/>
        <v>×</v>
      </c>
      <c r="CD137" t="str">
        <f t="shared" ca="1" si="90"/>
        <v>×</v>
      </c>
      <c r="CE137" t="str">
        <f t="shared" ca="1" si="90"/>
        <v>-</v>
      </c>
      <c r="CF137" t="str">
        <f t="shared" ca="1" si="90"/>
        <v>-</v>
      </c>
      <c r="CG137" t="str">
        <f t="shared" ca="1" si="90"/>
        <v>-</v>
      </c>
      <c r="CH137" t="str">
        <f t="shared" ca="1" si="90"/>
        <v>-</v>
      </c>
      <c r="CI137" t="str">
        <f t="shared" ca="1" si="90"/>
        <v>-</v>
      </c>
      <c r="CJ137" t="str">
        <f t="shared" ca="1" si="90"/>
        <v>-</v>
      </c>
      <c r="CK137" t="str">
        <f t="shared" ca="1" si="90"/>
        <v>-</v>
      </c>
      <c r="CL137" t="str">
        <f t="shared" ca="1" si="90"/>
        <v>-</v>
      </c>
      <c r="CM137" t="str">
        <f t="shared" ca="1" si="90"/>
        <v>-</v>
      </c>
      <c r="CN137" t="str">
        <f t="shared" ca="1" si="90"/>
        <v>-</v>
      </c>
      <c r="CO137" t="str">
        <f t="shared" ca="1" si="90"/>
        <v>×</v>
      </c>
      <c r="CP137" t="str">
        <f t="shared" ca="1" si="90"/>
        <v>×</v>
      </c>
      <c r="CQ137" t="str">
        <f t="shared" ca="1" si="90"/>
        <v>×</v>
      </c>
      <c r="CR137" t="str">
        <f t="shared" ca="1" si="90"/>
        <v>×</v>
      </c>
      <c r="CS137" t="str">
        <f t="shared" ca="1" si="90"/>
        <v>×</v>
      </c>
      <c r="CT137" t="str">
        <f t="shared" ca="1" si="90"/>
        <v>×</v>
      </c>
      <c r="CU137" t="str">
        <f t="shared" ca="1" si="90"/>
        <v>×</v>
      </c>
      <c r="CV137" t="str">
        <f t="shared" ca="1" si="90"/>
        <v>×</v>
      </c>
      <c r="CW137" t="str">
        <f t="shared" ca="1" si="90"/>
        <v>×</v>
      </c>
      <c r="CX137" t="str">
        <f t="shared" ca="1" si="90"/>
        <v>×</v>
      </c>
      <c r="CY137" t="str">
        <f t="shared" ca="1" si="90"/>
        <v>×</v>
      </c>
      <c r="CZ137" t="str">
        <f t="shared" ca="1" si="90"/>
        <v>×</v>
      </c>
      <c r="DA137" t="str">
        <f t="shared" ca="1" si="90"/>
        <v>×</v>
      </c>
      <c r="DB137" t="str">
        <f t="shared" ca="1" si="90"/>
        <v>×</v>
      </c>
      <c r="DC137" t="str">
        <f t="shared" ca="1" si="90"/>
        <v>-</v>
      </c>
      <c r="DD137" t="str">
        <f t="shared" ca="1" si="90"/>
        <v>-</v>
      </c>
      <c r="DE137" t="str">
        <f t="shared" ca="1" si="90"/>
        <v>-</v>
      </c>
      <c r="DF137" t="str">
        <f t="shared" ca="1" si="90"/>
        <v>-</v>
      </c>
      <c r="DG137" t="str">
        <f t="shared" ca="1" si="90"/>
        <v>-</v>
      </c>
      <c r="DH137" t="str">
        <f t="shared" ca="1" si="90"/>
        <v>-</v>
      </c>
      <c r="DI137" t="str">
        <f t="shared" ca="1" si="90"/>
        <v>-</v>
      </c>
      <c r="DJ137" t="str">
        <f t="shared" ca="1" si="90"/>
        <v>-</v>
      </c>
      <c r="DK137" t="str">
        <f t="shared" ca="1" si="90"/>
        <v>-</v>
      </c>
      <c r="DL137" t="str">
        <f t="shared" ca="1" si="90"/>
        <v>-</v>
      </c>
      <c r="DM137" t="str">
        <f t="shared" ca="1" si="90"/>
        <v>×</v>
      </c>
      <c r="DN137" t="str">
        <f t="shared" ca="1" si="90"/>
        <v>×</v>
      </c>
      <c r="DO137" t="str">
        <f t="shared" ca="1" si="90"/>
        <v>×</v>
      </c>
      <c r="DP137" t="str">
        <f t="shared" ca="1" si="90"/>
        <v>×</v>
      </c>
      <c r="DQ137" t="str">
        <f t="shared" ca="1" si="90"/>
        <v>×</v>
      </c>
      <c r="DR137" t="str">
        <f t="shared" ca="1" si="90"/>
        <v>×</v>
      </c>
      <c r="DS137" t="str">
        <f t="shared" ca="1" si="90"/>
        <v>×</v>
      </c>
      <c r="DT137" t="str">
        <f t="shared" ca="1" si="90"/>
        <v>×</v>
      </c>
      <c r="DU137" t="str">
        <f t="shared" ca="1" si="90"/>
        <v>×</v>
      </c>
      <c r="DV137" t="str">
        <f t="shared" ca="1" si="90"/>
        <v>×</v>
      </c>
      <c r="DW137" t="str">
        <f t="shared" ca="1" si="90"/>
        <v>×</v>
      </c>
      <c r="DX137" t="str">
        <f t="shared" ca="1" si="90"/>
        <v>×</v>
      </c>
      <c r="DY137" t="str">
        <f t="shared" ca="1" si="90"/>
        <v>×</v>
      </c>
      <c r="DZ137" t="str">
        <f t="shared" ca="1" si="90"/>
        <v>×</v>
      </c>
      <c r="EA137" t="str">
        <f t="shared" ca="1" si="90"/>
        <v>-</v>
      </c>
      <c r="EB137" t="str">
        <f t="shared" ca="1" si="90"/>
        <v>-</v>
      </c>
      <c r="EC137" t="str">
        <f t="shared" ca="1" si="90"/>
        <v>-</v>
      </c>
      <c r="ED137" t="str">
        <f t="shared" ca="1" si="90"/>
        <v>×</v>
      </c>
      <c r="EE137" t="str">
        <f t="shared" ca="1" si="90"/>
        <v>×</v>
      </c>
      <c r="EF137" t="str">
        <f t="shared" ca="1" si="90"/>
        <v>×</v>
      </c>
      <c r="EG137" t="str">
        <f t="shared" ca="1" si="90"/>
        <v>×</v>
      </c>
      <c r="EH137" t="str">
        <f t="shared" ca="1" si="90"/>
        <v>×</v>
      </c>
      <c r="EI137" t="str">
        <f t="shared" ca="1" si="90"/>
        <v>×</v>
      </c>
      <c r="EJ137" t="str">
        <f t="shared" ca="1" si="90"/>
        <v>×</v>
      </c>
      <c r="EK137" t="str">
        <f t="shared" ca="1" si="90"/>
        <v>×</v>
      </c>
      <c r="EL137" t="str">
        <f t="shared" ca="1" si="90"/>
        <v>×</v>
      </c>
      <c r="EM137" t="str">
        <f t="shared" ref="EM137:FY137" ca="1" si="91">IF(COUNTIF(EM$138:EM$141,"×")&lt;&gt;0,"×","-")</f>
        <v>×</v>
      </c>
      <c r="EN137" t="str">
        <f t="shared" ca="1" si="91"/>
        <v>×</v>
      </c>
      <c r="EO137" t="str">
        <f t="shared" ca="1" si="91"/>
        <v>×</v>
      </c>
      <c r="EP137" t="str">
        <f t="shared" ca="1" si="91"/>
        <v>×</v>
      </c>
      <c r="EQ137" t="str">
        <f t="shared" ca="1" si="91"/>
        <v>×</v>
      </c>
      <c r="ER137" t="str">
        <f t="shared" ca="1" si="91"/>
        <v>×</v>
      </c>
      <c r="ES137" t="str">
        <f t="shared" ca="1" si="91"/>
        <v>×</v>
      </c>
      <c r="ET137" t="str">
        <f t="shared" ca="1" si="91"/>
        <v>×</v>
      </c>
      <c r="EU137" t="str">
        <f t="shared" ca="1" si="91"/>
        <v>×</v>
      </c>
      <c r="EV137" t="str">
        <f t="shared" ca="1" si="91"/>
        <v>×</v>
      </c>
      <c r="EW137" t="str">
        <f t="shared" ca="1" si="91"/>
        <v>×</v>
      </c>
      <c r="EX137" t="str">
        <f t="shared" ca="1" si="91"/>
        <v>×</v>
      </c>
      <c r="EY137" t="str">
        <f t="shared" ca="1" si="91"/>
        <v>×</v>
      </c>
      <c r="EZ137" t="str">
        <f t="shared" ca="1" si="91"/>
        <v>×</v>
      </c>
      <c r="FA137" t="str">
        <f t="shared" ca="1" si="91"/>
        <v>×</v>
      </c>
      <c r="FB137" t="str">
        <f t="shared" ca="1" si="91"/>
        <v>×</v>
      </c>
      <c r="FC137" t="str">
        <f t="shared" ca="1" si="91"/>
        <v>×</v>
      </c>
      <c r="FD137" t="str">
        <f t="shared" ca="1" si="91"/>
        <v>×</v>
      </c>
      <c r="FE137" t="str">
        <f t="shared" ca="1" si="91"/>
        <v>×</v>
      </c>
      <c r="FF137" t="str">
        <f t="shared" ca="1" si="91"/>
        <v>×</v>
      </c>
      <c r="FG137" t="str">
        <f t="shared" ca="1" si="91"/>
        <v>×</v>
      </c>
      <c r="FH137" t="str">
        <f t="shared" ca="1" si="91"/>
        <v>×</v>
      </c>
      <c r="FI137" t="str">
        <f t="shared" ca="1" si="91"/>
        <v>×</v>
      </c>
      <c r="FJ137" t="str">
        <f t="shared" ca="1" si="91"/>
        <v>×</v>
      </c>
      <c r="FK137" t="str">
        <f t="shared" ca="1" si="91"/>
        <v>×</v>
      </c>
      <c r="FL137" t="str">
        <f t="shared" ca="1" si="91"/>
        <v>×</v>
      </c>
      <c r="FM137" t="str">
        <f t="shared" ca="1" si="91"/>
        <v>×</v>
      </c>
      <c r="FN137" t="str">
        <f t="shared" ca="1" si="91"/>
        <v>×</v>
      </c>
      <c r="FO137" t="str">
        <f t="shared" ca="1" si="91"/>
        <v>×</v>
      </c>
      <c r="FP137" t="str">
        <f t="shared" ca="1" si="91"/>
        <v>×</v>
      </c>
      <c r="FQ137" t="str">
        <f t="shared" ca="1" si="91"/>
        <v>×</v>
      </c>
      <c r="FR137" t="str">
        <f t="shared" ca="1" si="91"/>
        <v>×</v>
      </c>
      <c r="FS137" t="str">
        <f t="shared" ca="1" si="91"/>
        <v>×</v>
      </c>
      <c r="FT137" t="str">
        <f t="shared" ca="1" si="91"/>
        <v>×</v>
      </c>
      <c r="FU137" t="str">
        <f t="shared" ca="1" si="91"/>
        <v>×</v>
      </c>
      <c r="FV137" t="str">
        <f t="shared" ca="1" si="91"/>
        <v>×</v>
      </c>
      <c r="FW137" t="str">
        <f t="shared" ca="1" si="91"/>
        <v>×</v>
      </c>
      <c r="FX137" t="str">
        <f t="shared" ca="1" si="91"/>
        <v>×</v>
      </c>
      <c r="FY137" t="str">
        <f t="shared" ca="1" si="91"/>
        <v>×</v>
      </c>
    </row>
    <row r="138" spans="1:181">
      <c r="A138" s="47"/>
      <c r="B138" s="79" t="s">
        <v>430</v>
      </c>
      <c r="C138" s="80"/>
      <c r="D138" s="11" t="s">
        <v>199</v>
      </c>
      <c r="E138" s="10" t="str">
        <f>INDEX(施設情報!$D$1:$D$1000,MATCH(D138,施設情報!$C$1:$C$1000,0))</f>
        <v>1</v>
      </c>
      <c r="F138" s="11" t="s">
        <v>275</v>
      </c>
      <c r="G138" s="8" t="str">
        <f t="shared" ref="G138:G141" si="92">$D138&amp;"-"&amp;$N$5</f>
        <v>050-46391</v>
      </c>
      <c r="H138" s="10" t="str">
        <f t="shared" ref="H138:H141" si="93">$D138&amp;"-"&amp;$AL$5</f>
        <v>050-46392</v>
      </c>
      <c r="I138" s="10" t="str">
        <f t="shared" ref="I138:I141" si="94">$D138&amp;"-"&amp;$BJ$5</f>
        <v>050-46393</v>
      </c>
      <c r="J138" s="10" t="str">
        <f t="shared" ref="J138:J141" si="95">$D138&amp;"-"&amp;$CH$5</f>
        <v>050-46394</v>
      </c>
      <c r="K138" s="10" t="str">
        <f t="shared" ref="K138:K141" si="96">$D138&amp;"-"&amp;$DF$5</f>
        <v>050-46395</v>
      </c>
      <c r="L138" s="10" t="str">
        <f t="shared" ref="L138:L141" si="97">$D138&amp;"-"&amp;$ED$5</f>
        <v>050-46396</v>
      </c>
      <c r="M138" s="10" t="str">
        <f t="shared" ref="M138:M141" si="98">$D138&amp;"-"&amp;$FB$5</f>
        <v>050-46397</v>
      </c>
      <c r="N138"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8"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8"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8"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8"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8"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8"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8"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8"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8"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8"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8"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8"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8"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8"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8"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8"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8"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8"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8"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8"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8"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8"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8"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8"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8"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8"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8"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8"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8"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8"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8"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8"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8"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8"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8"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8"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8"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8"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8"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8"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8"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8"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8"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8"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8"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8"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8"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8"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8"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8"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8"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8"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8"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8"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8"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8"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8"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8"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8"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8"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8"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8"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8"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8"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8"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8"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8"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8"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8"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8"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8"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8"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8"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8"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8"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8"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8"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8"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8"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8"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8"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8"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8"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8"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8"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8"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8"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8"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8"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8"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8"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8"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8"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8"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8"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8"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8"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8"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8"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8"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8"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8"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8"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8"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8"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8"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8"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8"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8"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8"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8"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8"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8"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8"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8"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8"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8"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8"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8"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8"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8"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8"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8"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8"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8"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8"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8"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8"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8"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8"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8"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8"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8"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8"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8"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8"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8"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8"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8"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8"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8"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8"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8"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8"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8"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8"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8"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8"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8"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8"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8"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8"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8"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8"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8"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8"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8"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8"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8"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8"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8"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8"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8"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8"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8"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8"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8"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39" spans="1:181">
      <c r="A139" s="47"/>
      <c r="B139" s="79" t="s">
        <v>431</v>
      </c>
      <c r="C139" s="80"/>
      <c r="D139" s="11" t="s">
        <v>200</v>
      </c>
      <c r="E139" s="10" t="str">
        <f>INDEX(施設情報!$D$1:$D$1000,MATCH(D139,施設情報!$C$1:$C$1000,0))</f>
        <v>1</v>
      </c>
      <c r="F139" s="11" t="s">
        <v>275</v>
      </c>
      <c r="G139" s="8" t="str">
        <f t="shared" si="92"/>
        <v>051-46391</v>
      </c>
      <c r="H139" s="10" t="str">
        <f t="shared" si="93"/>
        <v>051-46392</v>
      </c>
      <c r="I139" s="10" t="str">
        <f t="shared" si="94"/>
        <v>051-46393</v>
      </c>
      <c r="J139" s="10" t="str">
        <f t="shared" si="95"/>
        <v>051-46394</v>
      </c>
      <c r="K139" s="10" t="str">
        <f t="shared" si="96"/>
        <v>051-46395</v>
      </c>
      <c r="L139" s="10" t="str">
        <f t="shared" si="97"/>
        <v>051-46396</v>
      </c>
      <c r="M139" s="10" t="str">
        <f t="shared" si="98"/>
        <v>051-46397</v>
      </c>
      <c r="N139"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39"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39"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39"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39"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39"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39"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39"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39"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39"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39"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39"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39"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39"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39"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39"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39"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39"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39"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39"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39"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39"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39"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39"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39"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39"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39"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39"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39"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39"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39"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39"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39"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39"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39"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39"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39"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39"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39"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39"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39"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39"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39"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39"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39"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39"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39"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39"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39"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39"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39"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39"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39"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39"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39"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39"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39"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39"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39"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39"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39"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39"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39"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39"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39"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39"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39"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39"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39"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39"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39"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39"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39"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39"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39"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39"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39"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39"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39"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39"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39"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39"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39"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39"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39"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39"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39"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39"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39"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39"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39"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39"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39"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39"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39"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39"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39"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39"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39"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39"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39"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39"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39"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39"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39"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39"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39"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39"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39"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39"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39"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39"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39"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39"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39"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39"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39"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39"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39"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39"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39"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39"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39"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39"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39"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39"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39"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39"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39"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39"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39"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39"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39"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39"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39"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39"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39"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39"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39"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39"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39"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39"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39"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39"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39"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39"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39"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39"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39"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39"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39"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39"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39"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39"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39"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39"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39"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39"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39"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39"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39"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39"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39"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39"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39"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39"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39"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39"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0" spans="1:181">
      <c r="A140" s="47"/>
      <c r="B140" s="79" t="s">
        <v>432</v>
      </c>
      <c r="C140" s="80"/>
      <c r="D140" s="11" t="s">
        <v>201</v>
      </c>
      <c r="E140" s="10" t="str">
        <f>INDEX(施設情報!$D$1:$D$1000,MATCH(D140,施設情報!$C$1:$C$1000,0))</f>
        <v>1</v>
      </c>
      <c r="F140" s="11" t="s">
        <v>275</v>
      </c>
      <c r="G140" s="8" t="str">
        <f t="shared" si="92"/>
        <v>052-46391</v>
      </c>
      <c r="H140" s="10" t="str">
        <f t="shared" si="93"/>
        <v>052-46392</v>
      </c>
      <c r="I140" s="10" t="str">
        <f t="shared" si="94"/>
        <v>052-46393</v>
      </c>
      <c r="J140" s="10" t="str">
        <f t="shared" si="95"/>
        <v>052-46394</v>
      </c>
      <c r="K140" s="10" t="str">
        <f t="shared" si="96"/>
        <v>052-46395</v>
      </c>
      <c r="L140" s="10" t="str">
        <f t="shared" si="97"/>
        <v>052-46396</v>
      </c>
      <c r="M140" s="10" t="str">
        <f t="shared" si="98"/>
        <v>052-46397</v>
      </c>
      <c r="N140"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0"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0"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0"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0"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0"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0"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0"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0"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0"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40"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40"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40"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40"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40"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40"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40"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40"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0"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0"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0"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0"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0"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0"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0"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0"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0"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0"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0"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0"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0"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0"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0"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0"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0"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0"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0"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0"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0"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0"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0"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0"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0"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0"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0"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0"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0"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0"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0"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0"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0"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0"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0"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0"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0"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0"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0"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0"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40"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40"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40"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40"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40"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40"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40"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40"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0"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0"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0"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0"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0"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0"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0"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0"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0"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0"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0"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0"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0"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0"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0"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0"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40"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40"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40"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40"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40"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40"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40"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40"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0"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0"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0"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0"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0"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0"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0"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0"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0"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0"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0"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0"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0"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0"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0"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0"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40"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40"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40"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40"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40"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40"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40"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40"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0"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0"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0"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0"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0"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0"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0"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0"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0"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0"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0"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0"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0"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0"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0"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0"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0"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0"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0"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0"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0"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0"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0"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0"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0"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0"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0"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0"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0"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0"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0"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0"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0"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0"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0"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0"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0"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0"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0"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0"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0"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0"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0"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0"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0"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0"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0"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0"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0"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0"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0"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0"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0"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0"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1" spans="1:181">
      <c r="A141" s="47"/>
      <c r="B141" s="79" t="s">
        <v>433</v>
      </c>
      <c r="C141" s="80"/>
      <c r="D141" s="11" t="s">
        <v>202</v>
      </c>
      <c r="E141" s="10" t="str">
        <f>INDEX(施設情報!$D$1:$D$1000,MATCH(D141,施設情報!$C$1:$C$1000,0))</f>
        <v>1</v>
      </c>
      <c r="F141" s="11" t="s">
        <v>275</v>
      </c>
      <c r="G141" s="8" t="str">
        <f t="shared" si="92"/>
        <v>053-46391</v>
      </c>
      <c r="H141" s="10" t="str">
        <f t="shared" si="93"/>
        <v>053-46392</v>
      </c>
      <c r="I141" s="10" t="str">
        <f t="shared" si="94"/>
        <v>053-46393</v>
      </c>
      <c r="J141" s="10" t="str">
        <f t="shared" si="95"/>
        <v>053-46394</v>
      </c>
      <c r="K141" s="10" t="str">
        <f t="shared" si="96"/>
        <v>053-46395</v>
      </c>
      <c r="L141" s="10" t="str">
        <f t="shared" si="97"/>
        <v>053-46396</v>
      </c>
      <c r="M141" s="10" t="str">
        <f t="shared" si="98"/>
        <v>053-46397</v>
      </c>
      <c r="N141"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1"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1"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1"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1"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1"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1"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1"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1"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1"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41"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41"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41"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41"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41"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41"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41"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41"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1"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1"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1"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1"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1"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1"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1"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1"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1"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1"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1"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1"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1"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1"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1"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1"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1"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1"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1"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1"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1"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1"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1"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1"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1"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1"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1"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1"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1"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1"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1"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1"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1"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1"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1"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1"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1"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1"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1"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1"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41"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41"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41"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41"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41"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41"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41"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41"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1"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1"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1"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1"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1"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1"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1"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1"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1"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1"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1"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1"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1"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1"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1"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1"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41"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41"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41"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41"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41"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41"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41"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41"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1"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1"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1"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1"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1"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1"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1"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1"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1"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1"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1"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1"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1"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1"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1"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1"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41"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41"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41"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41"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41"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41"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41"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41"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1"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1"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1"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1"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1"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1"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1"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1"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1"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1"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1"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1"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1"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1"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1"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1"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1"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1"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1"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1"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1"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1"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1"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1"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1"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1"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1"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1"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1"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1"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1"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1"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1"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1"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1"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1"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1"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1"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1"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1"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1"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1"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1"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1"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1"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1"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1"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1"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1"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1"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1"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1"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1"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1"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2" spans="1:181">
      <c r="B142" s="207" t="s">
        <v>479</v>
      </c>
      <c r="N142" t="str">
        <f ca="1">IF(COUNTIF(N$143:N$144,"×")&lt;&gt;0,"×","-")</f>
        <v>-</v>
      </c>
      <c r="O142" t="str">
        <f t="shared" ref="O142:BZ142" ca="1" si="99">IF(COUNTIF(O$143:O$144,"×")&lt;&gt;0,"×","-")</f>
        <v>-</v>
      </c>
      <c r="P142" t="str">
        <f t="shared" ca="1" si="99"/>
        <v>-</v>
      </c>
      <c r="Q142" t="str">
        <f t="shared" ca="1" si="99"/>
        <v>-</v>
      </c>
      <c r="R142" t="str">
        <f t="shared" ca="1" si="99"/>
        <v>-</v>
      </c>
      <c r="S142" t="str">
        <f t="shared" ca="1" si="99"/>
        <v>-</v>
      </c>
      <c r="T142" t="str">
        <f t="shared" ca="1" si="99"/>
        <v>-</v>
      </c>
      <c r="U142" t="str">
        <f t="shared" ca="1" si="99"/>
        <v>×</v>
      </c>
      <c r="V142" t="str">
        <f t="shared" ca="1" si="99"/>
        <v>×</v>
      </c>
      <c r="W142" t="str">
        <f t="shared" ca="1" si="99"/>
        <v>×</v>
      </c>
      <c r="X142" t="str">
        <f t="shared" ca="1" si="99"/>
        <v>×</v>
      </c>
      <c r="Y142" t="str">
        <f t="shared" ca="1" si="99"/>
        <v>×</v>
      </c>
      <c r="Z142" t="str">
        <f t="shared" ca="1" si="99"/>
        <v>×</v>
      </c>
      <c r="AA142" t="str">
        <f t="shared" ca="1" si="99"/>
        <v>×</v>
      </c>
      <c r="AB142" t="str">
        <f t="shared" ca="1" si="99"/>
        <v>×</v>
      </c>
      <c r="AC142" t="str">
        <f t="shared" ca="1" si="99"/>
        <v>×</v>
      </c>
      <c r="AD142" t="str">
        <f t="shared" ca="1" si="99"/>
        <v>×</v>
      </c>
      <c r="AE142" t="str">
        <f t="shared" ca="1" si="99"/>
        <v>×</v>
      </c>
      <c r="AF142" t="str">
        <f t="shared" ca="1" si="99"/>
        <v>×</v>
      </c>
      <c r="AG142" t="str">
        <f t="shared" ca="1" si="99"/>
        <v>×</v>
      </c>
      <c r="AH142" t="str">
        <f t="shared" ca="1" si="99"/>
        <v>×</v>
      </c>
      <c r="AI142" t="str">
        <f t="shared" ca="1" si="99"/>
        <v>-</v>
      </c>
      <c r="AJ142" t="str">
        <f t="shared" ca="1" si="99"/>
        <v>-</v>
      </c>
      <c r="AK142" t="str">
        <f t="shared" ca="1" si="99"/>
        <v>-</v>
      </c>
      <c r="AL142" t="str">
        <f t="shared" ca="1" si="99"/>
        <v>-</v>
      </c>
      <c r="AM142" t="str">
        <f t="shared" ca="1" si="99"/>
        <v>-</v>
      </c>
      <c r="AN142" t="str">
        <f t="shared" ca="1" si="99"/>
        <v>-</v>
      </c>
      <c r="AO142" t="str">
        <f t="shared" ca="1" si="99"/>
        <v>-</v>
      </c>
      <c r="AP142" t="str">
        <f t="shared" ca="1" si="99"/>
        <v>-</v>
      </c>
      <c r="AQ142" t="str">
        <f t="shared" ca="1" si="99"/>
        <v>-</v>
      </c>
      <c r="AR142" t="str">
        <f t="shared" ca="1" si="99"/>
        <v>-</v>
      </c>
      <c r="AS142" t="str">
        <f t="shared" ca="1" si="99"/>
        <v>×</v>
      </c>
      <c r="AT142" t="str">
        <f t="shared" ca="1" si="99"/>
        <v>×</v>
      </c>
      <c r="AU142" t="str">
        <f t="shared" ca="1" si="99"/>
        <v>×</v>
      </c>
      <c r="AV142" t="str">
        <f t="shared" ca="1" si="99"/>
        <v>×</v>
      </c>
      <c r="AW142" t="str">
        <f t="shared" ca="1" si="99"/>
        <v>×</v>
      </c>
      <c r="AX142" t="str">
        <f t="shared" ca="1" si="99"/>
        <v>×</v>
      </c>
      <c r="AY142" t="str">
        <f t="shared" ca="1" si="99"/>
        <v>×</v>
      </c>
      <c r="AZ142" t="str">
        <f t="shared" ca="1" si="99"/>
        <v>×</v>
      </c>
      <c r="BA142" t="str">
        <f t="shared" ca="1" si="99"/>
        <v>×</v>
      </c>
      <c r="BB142" t="str">
        <f t="shared" ca="1" si="99"/>
        <v>×</v>
      </c>
      <c r="BC142" t="str">
        <f t="shared" ca="1" si="99"/>
        <v>×</v>
      </c>
      <c r="BD142" t="str">
        <f t="shared" ca="1" si="99"/>
        <v>×</v>
      </c>
      <c r="BE142" t="str">
        <f t="shared" ca="1" si="99"/>
        <v>×</v>
      </c>
      <c r="BF142" t="str">
        <f t="shared" ca="1" si="99"/>
        <v>×</v>
      </c>
      <c r="BG142" t="str">
        <f t="shared" ca="1" si="99"/>
        <v>-</v>
      </c>
      <c r="BH142" t="str">
        <f t="shared" ca="1" si="99"/>
        <v>-</v>
      </c>
      <c r="BI142" t="str">
        <f t="shared" ca="1" si="99"/>
        <v>-</v>
      </c>
      <c r="BJ142" t="str">
        <f t="shared" ca="1" si="99"/>
        <v>-</v>
      </c>
      <c r="BK142" t="str">
        <f t="shared" ca="1" si="99"/>
        <v>-</v>
      </c>
      <c r="BL142" t="str">
        <f t="shared" ca="1" si="99"/>
        <v>-</v>
      </c>
      <c r="BM142" t="str">
        <f t="shared" ca="1" si="99"/>
        <v>-</v>
      </c>
      <c r="BN142" t="str">
        <f t="shared" ca="1" si="99"/>
        <v>-</v>
      </c>
      <c r="BO142" t="str">
        <f t="shared" ca="1" si="99"/>
        <v>-</v>
      </c>
      <c r="BP142" t="str">
        <f t="shared" ca="1" si="99"/>
        <v>-</v>
      </c>
      <c r="BQ142" t="str">
        <f t="shared" ca="1" si="99"/>
        <v>×</v>
      </c>
      <c r="BR142" t="str">
        <f t="shared" ca="1" si="99"/>
        <v>×</v>
      </c>
      <c r="BS142" t="str">
        <f t="shared" ca="1" si="99"/>
        <v>×</v>
      </c>
      <c r="BT142" t="str">
        <f t="shared" ca="1" si="99"/>
        <v>×</v>
      </c>
      <c r="BU142" t="str">
        <f t="shared" ca="1" si="99"/>
        <v>×</v>
      </c>
      <c r="BV142" t="str">
        <f t="shared" ca="1" si="99"/>
        <v>×</v>
      </c>
      <c r="BW142" t="str">
        <f t="shared" ca="1" si="99"/>
        <v>×</v>
      </c>
      <c r="BX142" t="str">
        <f t="shared" ca="1" si="99"/>
        <v>×</v>
      </c>
      <c r="BY142" t="str">
        <f t="shared" ca="1" si="99"/>
        <v>×</v>
      </c>
      <c r="BZ142" t="str">
        <f t="shared" ca="1" si="99"/>
        <v>×</v>
      </c>
      <c r="CA142" t="str">
        <f t="shared" ref="CA142:EL142" ca="1" si="100">IF(COUNTIF(CA$143:CA$144,"×")&lt;&gt;0,"×","-")</f>
        <v>×</v>
      </c>
      <c r="CB142" t="str">
        <f t="shared" ca="1" si="100"/>
        <v>×</v>
      </c>
      <c r="CC142" t="str">
        <f t="shared" ca="1" si="100"/>
        <v>×</v>
      </c>
      <c r="CD142" t="str">
        <f t="shared" ca="1" si="100"/>
        <v>×</v>
      </c>
      <c r="CE142" t="str">
        <f t="shared" ca="1" si="100"/>
        <v>-</v>
      </c>
      <c r="CF142" t="str">
        <f t="shared" ca="1" si="100"/>
        <v>-</v>
      </c>
      <c r="CG142" t="str">
        <f t="shared" ca="1" si="100"/>
        <v>-</v>
      </c>
      <c r="CH142" t="str">
        <f t="shared" ca="1" si="100"/>
        <v>-</v>
      </c>
      <c r="CI142" t="str">
        <f t="shared" ca="1" si="100"/>
        <v>-</v>
      </c>
      <c r="CJ142" t="str">
        <f t="shared" ca="1" si="100"/>
        <v>-</v>
      </c>
      <c r="CK142" t="str">
        <f t="shared" ca="1" si="100"/>
        <v>-</v>
      </c>
      <c r="CL142" t="str">
        <f t="shared" ca="1" si="100"/>
        <v>-</v>
      </c>
      <c r="CM142" t="str">
        <f t="shared" ca="1" si="100"/>
        <v>-</v>
      </c>
      <c r="CN142" t="str">
        <f t="shared" ca="1" si="100"/>
        <v>-</v>
      </c>
      <c r="CO142" t="str">
        <f t="shared" ca="1" si="100"/>
        <v>×</v>
      </c>
      <c r="CP142" t="str">
        <f t="shared" ca="1" si="100"/>
        <v>×</v>
      </c>
      <c r="CQ142" t="str">
        <f t="shared" ca="1" si="100"/>
        <v>×</v>
      </c>
      <c r="CR142" t="str">
        <f t="shared" ca="1" si="100"/>
        <v>×</v>
      </c>
      <c r="CS142" t="str">
        <f t="shared" ca="1" si="100"/>
        <v>×</v>
      </c>
      <c r="CT142" t="str">
        <f t="shared" ca="1" si="100"/>
        <v>×</v>
      </c>
      <c r="CU142" t="str">
        <f t="shared" ca="1" si="100"/>
        <v>×</v>
      </c>
      <c r="CV142" t="str">
        <f t="shared" ca="1" si="100"/>
        <v>×</v>
      </c>
      <c r="CW142" t="str">
        <f t="shared" ca="1" si="100"/>
        <v>×</v>
      </c>
      <c r="CX142" t="str">
        <f t="shared" ca="1" si="100"/>
        <v>×</v>
      </c>
      <c r="CY142" t="str">
        <f t="shared" ca="1" si="100"/>
        <v>×</v>
      </c>
      <c r="CZ142" t="str">
        <f t="shared" ca="1" si="100"/>
        <v>×</v>
      </c>
      <c r="DA142" t="str">
        <f t="shared" ca="1" si="100"/>
        <v>×</v>
      </c>
      <c r="DB142" t="str">
        <f t="shared" ca="1" si="100"/>
        <v>×</v>
      </c>
      <c r="DC142" t="str">
        <f t="shared" ca="1" si="100"/>
        <v>-</v>
      </c>
      <c r="DD142" t="str">
        <f t="shared" ca="1" si="100"/>
        <v>-</v>
      </c>
      <c r="DE142" t="str">
        <f t="shared" ca="1" si="100"/>
        <v>-</v>
      </c>
      <c r="DF142" t="str">
        <f t="shared" ca="1" si="100"/>
        <v>-</v>
      </c>
      <c r="DG142" t="str">
        <f t="shared" ca="1" si="100"/>
        <v>-</v>
      </c>
      <c r="DH142" t="str">
        <f t="shared" ca="1" si="100"/>
        <v>-</v>
      </c>
      <c r="DI142" t="str">
        <f t="shared" ca="1" si="100"/>
        <v>-</v>
      </c>
      <c r="DJ142" t="str">
        <f t="shared" ca="1" si="100"/>
        <v>-</v>
      </c>
      <c r="DK142" t="str">
        <f t="shared" ca="1" si="100"/>
        <v>-</v>
      </c>
      <c r="DL142" t="str">
        <f t="shared" ca="1" si="100"/>
        <v>-</v>
      </c>
      <c r="DM142" t="str">
        <f t="shared" ca="1" si="100"/>
        <v>×</v>
      </c>
      <c r="DN142" t="str">
        <f t="shared" ca="1" si="100"/>
        <v>×</v>
      </c>
      <c r="DO142" t="str">
        <f t="shared" ca="1" si="100"/>
        <v>×</v>
      </c>
      <c r="DP142" t="str">
        <f t="shared" ca="1" si="100"/>
        <v>×</v>
      </c>
      <c r="DQ142" t="str">
        <f t="shared" ca="1" si="100"/>
        <v>×</v>
      </c>
      <c r="DR142" t="str">
        <f t="shared" ca="1" si="100"/>
        <v>×</v>
      </c>
      <c r="DS142" t="str">
        <f t="shared" ca="1" si="100"/>
        <v>×</v>
      </c>
      <c r="DT142" t="str">
        <f t="shared" ca="1" si="100"/>
        <v>×</v>
      </c>
      <c r="DU142" t="str">
        <f t="shared" ca="1" si="100"/>
        <v>×</v>
      </c>
      <c r="DV142" t="str">
        <f t="shared" ca="1" si="100"/>
        <v>×</v>
      </c>
      <c r="DW142" t="str">
        <f t="shared" ca="1" si="100"/>
        <v>×</v>
      </c>
      <c r="DX142" t="str">
        <f t="shared" ca="1" si="100"/>
        <v>×</v>
      </c>
      <c r="DY142" t="str">
        <f t="shared" ca="1" si="100"/>
        <v>×</v>
      </c>
      <c r="DZ142" t="str">
        <f t="shared" ca="1" si="100"/>
        <v>×</v>
      </c>
      <c r="EA142" t="str">
        <f t="shared" ca="1" si="100"/>
        <v>-</v>
      </c>
      <c r="EB142" t="str">
        <f t="shared" ca="1" si="100"/>
        <v>-</v>
      </c>
      <c r="EC142" t="str">
        <f t="shared" ca="1" si="100"/>
        <v>-</v>
      </c>
      <c r="ED142" t="str">
        <f t="shared" ca="1" si="100"/>
        <v>×</v>
      </c>
      <c r="EE142" t="str">
        <f t="shared" ca="1" si="100"/>
        <v>×</v>
      </c>
      <c r="EF142" t="str">
        <f t="shared" ca="1" si="100"/>
        <v>×</v>
      </c>
      <c r="EG142" t="str">
        <f t="shared" ca="1" si="100"/>
        <v>×</v>
      </c>
      <c r="EH142" t="str">
        <f t="shared" ca="1" si="100"/>
        <v>×</v>
      </c>
      <c r="EI142" t="str">
        <f t="shared" ca="1" si="100"/>
        <v>×</v>
      </c>
      <c r="EJ142" t="str">
        <f t="shared" ca="1" si="100"/>
        <v>×</v>
      </c>
      <c r="EK142" t="str">
        <f t="shared" ca="1" si="100"/>
        <v>×</v>
      </c>
      <c r="EL142" t="str">
        <f t="shared" ca="1" si="100"/>
        <v>×</v>
      </c>
      <c r="EM142" t="str">
        <f t="shared" ref="EM142:FY142" ca="1" si="101">IF(COUNTIF(EM$143:EM$144,"×")&lt;&gt;0,"×","-")</f>
        <v>×</v>
      </c>
      <c r="EN142" t="str">
        <f t="shared" ca="1" si="101"/>
        <v>×</v>
      </c>
      <c r="EO142" t="str">
        <f t="shared" ca="1" si="101"/>
        <v>×</v>
      </c>
      <c r="EP142" t="str">
        <f t="shared" ca="1" si="101"/>
        <v>×</v>
      </c>
      <c r="EQ142" t="str">
        <f t="shared" ca="1" si="101"/>
        <v>×</v>
      </c>
      <c r="ER142" t="str">
        <f t="shared" ca="1" si="101"/>
        <v>×</v>
      </c>
      <c r="ES142" t="str">
        <f t="shared" ca="1" si="101"/>
        <v>×</v>
      </c>
      <c r="ET142" t="str">
        <f t="shared" ca="1" si="101"/>
        <v>×</v>
      </c>
      <c r="EU142" t="str">
        <f t="shared" ca="1" si="101"/>
        <v>×</v>
      </c>
      <c r="EV142" t="str">
        <f t="shared" ca="1" si="101"/>
        <v>×</v>
      </c>
      <c r="EW142" t="str">
        <f t="shared" ca="1" si="101"/>
        <v>×</v>
      </c>
      <c r="EX142" t="str">
        <f t="shared" ca="1" si="101"/>
        <v>×</v>
      </c>
      <c r="EY142" t="str">
        <f t="shared" ca="1" si="101"/>
        <v>×</v>
      </c>
      <c r="EZ142" t="str">
        <f t="shared" ca="1" si="101"/>
        <v>×</v>
      </c>
      <c r="FA142" t="str">
        <f t="shared" ca="1" si="101"/>
        <v>×</v>
      </c>
      <c r="FB142" t="str">
        <f t="shared" ca="1" si="101"/>
        <v>×</v>
      </c>
      <c r="FC142" t="str">
        <f t="shared" ca="1" si="101"/>
        <v>×</v>
      </c>
      <c r="FD142" t="str">
        <f t="shared" ca="1" si="101"/>
        <v>×</v>
      </c>
      <c r="FE142" t="str">
        <f t="shared" ca="1" si="101"/>
        <v>×</v>
      </c>
      <c r="FF142" t="str">
        <f t="shared" ca="1" si="101"/>
        <v>×</v>
      </c>
      <c r="FG142" t="str">
        <f t="shared" ca="1" si="101"/>
        <v>×</v>
      </c>
      <c r="FH142" t="str">
        <f t="shared" ca="1" si="101"/>
        <v>×</v>
      </c>
      <c r="FI142" t="str">
        <f t="shared" ca="1" si="101"/>
        <v>×</v>
      </c>
      <c r="FJ142" t="str">
        <f t="shared" ca="1" si="101"/>
        <v>×</v>
      </c>
      <c r="FK142" t="str">
        <f t="shared" ca="1" si="101"/>
        <v>×</v>
      </c>
      <c r="FL142" t="str">
        <f t="shared" ca="1" si="101"/>
        <v>×</v>
      </c>
      <c r="FM142" t="str">
        <f t="shared" ca="1" si="101"/>
        <v>×</v>
      </c>
      <c r="FN142" t="str">
        <f t="shared" ca="1" si="101"/>
        <v>×</v>
      </c>
      <c r="FO142" t="str">
        <f t="shared" ca="1" si="101"/>
        <v>×</v>
      </c>
      <c r="FP142" t="str">
        <f t="shared" ca="1" si="101"/>
        <v>×</v>
      </c>
      <c r="FQ142" t="str">
        <f t="shared" ca="1" si="101"/>
        <v>×</v>
      </c>
      <c r="FR142" t="str">
        <f t="shared" ca="1" si="101"/>
        <v>×</v>
      </c>
      <c r="FS142" t="str">
        <f t="shared" ca="1" si="101"/>
        <v>×</v>
      </c>
      <c r="FT142" t="str">
        <f t="shared" ca="1" si="101"/>
        <v>×</v>
      </c>
      <c r="FU142" t="str">
        <f t="shared" ca="1" si="101"/>
        <v>×</v>
      </c>
      <c r="FV142" t="str">
        <f t="shared" ca="1" si="101"/>
        <v>×</v>
      </c>
      <c r="FW142" t="str">
        <f t="shared" ca="1" si="101"/>
        <v>×</v>
      </c>
      <c r="FX142" t="str">
        <f t="shared" ca="1" si="101"/>
        <v>×</v>
      </c>
      <c r="FY142" t="str">
        <f t="shared" ca="1" si="101"/>
        <v>×</v>
      </c>
    </row>
    <row r="143" spans="1:181">
      <c r="A143" s="17"/>
      <c r="B143" s="81" t="s">
        <v>85</v>
      </c>
      <c r="C143" s="82"/>
      <c r="D143" s="11" t="s">
        <v>215</v>
      </c>
      <c r="E143" s="10" t="str">
        <f>INDEX(施設情報!$D$1:$D$1000,MATCH(D143,施設情報!$C$1:$C$1000,0))</f>
        <v>1</v>
      </c>
      <c r="F143" s="11"/>
      <c r="G143" s="8" t="str">
        <f t="shared" ref="G143:G144" si="102">$D143&amp;"-"&amp;$N$5</f>
        <v>066-46391</v>
      </c>
      <c r="H143" s="10" t="str">
        <f t="shared" ref="H143:H144" si="103">$D143&amp;"-"&amp;$AL$5</f>
        <v>066-46392</v>
      </c>
      <c r="I143" s="10" t="str">
        <f t="shared" ref="I143:I144" si="104">$D143&amp;"-"&amp;$BJ$5</f>
        <v>066-46393</v>
      </c>
      <c r="J143" s="10" t="str">
        <f t="shared" ref="J143:J144" si="105">$D143&amp;"-"&amp;$CH$5</f>
        <v>066-46394</v>
      </c>
      <c r="K143" s="10" t="str">
        <f t="shared" ref="K143:K144" si="106">$D143&amp;"-"&amp;$DF$5</f>
        <v>066-46395</v>
      </c>
      <c r="L143" s="10" t="str">
        <f t="shared" ref="L143:L144" si="107">$D143&amp;"-"&amp;$ED$5</f>
        <v>066-46396</v>
      </c>
      <c r="M143" s="10" t="str">
        <f t="shared" ref="M143:M144" si="108">$D143&amp;"-"&amp;$FB$5</f>
        <v>066-46397</v>
      </c>
      <c r="N143"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3"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3"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3"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3"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3"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3"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3"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3"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3"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43"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43"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43"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43"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43"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43"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43"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43"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3"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3"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3"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3"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3"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3"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3"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3"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3"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3"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3"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3"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3"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3"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3"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3"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3"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3"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3"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3"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3"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3"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3"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3"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3"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3"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3"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3"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3"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3"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3"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3"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3"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3"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3"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3"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3"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3"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3"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3"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43"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43"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43"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43"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43"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43"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43"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43"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3"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3"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3"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3"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3"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3"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3"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3"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3"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3"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3"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3"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3"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3"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3"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3"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43"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43"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43"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43"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43"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43"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43"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43"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3"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3"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3"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3"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3"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3"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3"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3"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3"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3"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3"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3"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3"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3"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3"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3"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43"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43"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43"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43"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43"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43"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43"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43"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3"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3"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3"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3"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3"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3"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3"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3"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3"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3"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3"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3"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3"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3"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3"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3"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3"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3"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3"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3"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3"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3"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3"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3"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3"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3"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3"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3"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3"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3"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3"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3"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3"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3"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3"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3"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3"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3"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3"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3"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3"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3"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3"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3"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3"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3"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3"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3"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3"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3"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3"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3"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3"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3"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row r="144" spans="1:181">
      <c r="A144" s="17"/>
      <c r="B144" s="81" t="s">
        <v>83</v>
      </c>
      <c r="C144" s="82"/>
      <c r="D144" s="11" t="s">
        <v>216</v>
      </c>
      <c r="E144" s="10" t="str">
        <f>INDEX(施設情報!$D$1:$D$1000,MATCH(D144,施設情報!$C$1:$C$1000,0))</f>
        <v>1</v>
      </c>
      <c r="F144" s="11"/>
      <c r="G144" s="8" t="str">
        <f t="shared" si="102"/>
        <v>067-46391</v>
      </c>
      <c r="H144" s="10" t="str">
        <f t="shared" si="103"/>
        <v>067-46392</v>
      </c>
      <c r="I144" s="10" t="str">
        <f t="shared" si="104"/>
        <v>067-46393</v>
      </c>
      <c r="J144" s="10" t="str">
        <f t="shared" si="105"/>
        <v>067-46394</v>
      </c>
      <c r="K144" s="10" t="str">
        <f t="shared" si="106"/>
        <v>067-46395</v>
      </c>
      <c r="L144" s="10" t="str">
        <f t="shared" si="107"/>
        <v>067-46396</v>
      </c>
      <c r="M144" s="10" t="str">
        <f t="shared" si="108"/>
        <v>067-46397</v>
      </c>
      <c r="N144" s="36" t="str">
        <f ca="1">IF(OR(N$9="×",N$10="×"),"×",IF(SUMIFS(OFFSET(データ_フィールド施設!$M$5:$M$1048576,0,ROUND(N$8*24,1)),データ_フィールド施設!$J$5:$J$1048576,OFFSET($G$9,ROW()-ROW($N$9),N$6-$D$4))&gt;=50,IF(SUMIFS(OFFSET(データ_フィールド施設!$M$5:$M$1048576,0,ROUND(N$8*24,1)),データ_フィールド施設!$J$5:$J$1048576,OFFSET($G$9,ROW()-ROW($N$9),N$6-$D$4))&gt;=100,"×","△"),IF(OR(N$8&lt;9/24,N$8&gt;=17/24),"△","〇")))</f>
        <v>△</v>
      </c>
      <c r="O144" s="29" t="str">
        <f ca="1">IF(OR(O$9="×",O$10="×"),"×",IF(SUMIFS(OFFSET(データ_フィールド施設!$M$5:$M$1048576,0,ROUND(O$8*24,1)),データ_フィールド施設!$J$5:$J$1048576,OFFSET($G$9,ROW()-ROW($N$9),O$6-$D$4))&gt;=50,IF(SUMIFS(OFFSET(データ_フィールド施設!$M$5:$M$1048576,0,ROUND(O$8*24,1)),データ_フィールド施設!$J$5:$J$1048576,OFFSET($G$9,ROW()-ROW($N$9),O$6-$D$4))&gt;=100,"×","△"),IF(OR(O$8&lt;9/24,O$8&gt;=17/24),"△","〇")))</f>
        <v>△</v>
      </c>
      <c r="P144" s="29" t="str">
        <f ca="1">IF(OR(P$9="×",P$10="×"),"×",IF(SUMIFS(OFFSET(データ_フィールド施設!$M$5:$M$1048576,0,ROUND(P$8*24,1)),データ_フィールド施設!$J$5:$J$1048576,OFFSET($G$9,ROW()-ROW($N$9),P$6-$D$4))&gt;=50,IF(SUMIFS(OFFSET(データ_フィールド施設!$M$5:$M$1048576,0,ROUND(P$8*24,1)),データ_フィールド施設!$J$5:$J$1048576,OFFSET($G$9,ROW()-ROW($N$9),P$6-$D$4))&gt;=100,"×","△"),IF(OR(P$8&lt;9/24,P$8&gt;=17/24),"△","〇")))</f>
        <v>△</v>
      </c>
      <c r="Q144" s="29" t="str">
        <f ca="1">IF(OR(Q$9="×",Q$10="×"),"×",IF(SUMIFS(OFFSET(データ_フィールド施設!$M$5:$M$1048576,0,ROUND(Q$8*24,1)),データ_フィールド施設!$J$5:$J$1048576,OFFSET($G$9,ROW()-ROW($N$9),Q$6-$D$4))&gt;=50,IF(SUMIFS(OFFSET(データ_フィールド施設!$M$5:$M$1048576,0,ROUND(Q$8*24,1)),データ_フィールド施設!$J$5:$J$1048576,OFFSET($G$9,ROW()-ROW($N$9),Q$6-$D$4))&gt;=100,"×","△"),IF(OR(Q$8&lt;9/24,Q$8&gt;=17/24),"△","〇")))</f>
        <v>△</v>
      </c>
      <c r="R144" s="29" t="str">
        <f ca="1">IF(OR(R$9="×",R$10="×"),"×",IF(SUMIFS(OFFSET(データ_フィールド施設!$M$5:$M$1048576,0,ROUND(R$8*24,1)),データ_フィールド施設!$J$5:$J$1048576,OFFSET($G$9,ROW()-ROW($N$9),R$6-$D$4))&gt;=50,IF(SUMIFS(OFFSET(データ_フィールド施設!$M$5:$M$1048576,0,ROUND(R$8*24,1)),データ_フィールド施設!$J$5:$J$1048576,OFFSET($G$9,ROW()-ROW($N$9),R$6-$D$4))&gt;=100,"×","△"),IF(OR(R$8&lt;9/24,R$8&gt;=17/24),"△","〇")))</f>
        <v>△</v>
      </c>
      <c r="S144" s="29" t="str">
        <f ca="1">IF(OR(S$9="×",S$10="×"),"×",IF(SUMIFS(OFFSET(データ_フィールド施設!$M$5:$M$1048576,0,ROUND(S$8*24,1)),データ_フィールド施設!$J$5:$J$1048576,OFFSET($G$9,ROW()-ROW($N$9),S$6-$D$4))&gt;=50,IF(SUMIFS(OFFSET(データ_フィールド施設!$M$5:$M$1048576,0,ROUND(S$8*24,1)),データ_フィールド施設!$J$5:$J$1048576,OFFSET($G$9,ROW()-ROW($N$9),S$6-$D$4))&gt;=100,"×","△"),IF(OR(S$8&lt;9/24,S$8&gt;=17/24),"△","〇")))</f>
        <v>△</v>
      </c>
      <c r="T144" s="29" t="str">
        <f ca="1">IF(OR(T$9="×",T$10="×"),"×",IF(SUMIFS(OFFSET(データ_フィールド施設!$M$5:$M$1048576,0,ROUND(T$8*24,1)),データ_フィールド施設!$J$5:$J$1048576,OFFSET($G$9,ROW()-ROW($N$9),T$6-$D$4))&gt;=50,IF(SUMIFS(OFFSET(データ_フィールド施設!$M$5:$M$1048576,0,ROUND(T$8*24,1)),データ_フィールド施設!$J$5:$J$1048576,OFFSET($G$9,ROW()-ROW($N$9),T$6-$D$4))&gt;=100,"×","△"),IF(OR(T$8&lt;9/24,T$8&gt;=17/24),"△","〇")))</f>
        <v>△</v>
      </c>
      <c r="U144" s="29" t="str">
        <f ca="1">IF(OR(U$9="×",U$10="×"),"×",IF(SUMIFS(OFFSET(データ_フィールド施設!$M$5:$M$1048576,0,ROUND(U$8*24,1)),データ_フィールド施設!$J$5:$J$1048576,OFFSET($G$9,ROW()-ROW($N$9),U$6-$D$4))&gt;=50,IF(SUMIFS(OFFSET(データ_フィールド施設!$M$5:$M$1048576,0,ROUND(U$8*24,1)),データ_フィールド施設!$J$5:$J$1048576,OFFSET($G$9,ROW()-ROW($N$9),U$6-$D$4))&gt;=100,"×","△"),IF(OR(U$8&lt;9/24,U$8&gt;=17/24),"△","〇")))</f>
        <v>×</v>
      </c>
      <c r="V144" s="29" t="str">
        <f ca="1">IF(OR(V$9="×",V$10="×"),"×",IF(SUMIFS(OFFSET(データ_フィールド施設!$M$5:$M$1048576,0,ROUND(V$8*24,1)),データ_フィールド施設!$J$5:$J$1048576,OFFSET($G$9,ROW()-ROW($N$9),V$6-$D$4))&gt;=50,IF(SUMIFS(OFFSET(データ_フィールド施設!$M$5:$M$1048576,0,ROUND(V$8*24,1)),データ_フィールド施設!$J$5:$J$1048576,OFFSET($G$9,ROW()-ROW($N$9),V$6-$D$4))&gt;=100,"×","△"),IF(OR(V$8&lt;9/24,V$8&gt;=17/24),"△","〇")))</f>
        <v>×</v>
      </c>
      <c r="W144" s="28" t="str">
        <f ca="1">IF(OR(W$9="×",W$10="×"),"×",IF(SUMIFS(OFFSET(データ_フィールド施設!$M$5:$M$1048576,0,ROUND(W$8*24,1)),データ_フィールド施設!$J$5:$J$1048576,OFFSET($G$9,ROW()-ROW($N$9),W$6-$D$4))&gt;=50,IF(SUMIFS(OFFSET(データ_フィールド施設!$M$5:$M$1048576,0,ROUND(W$8*24,1)),データ_フィールド施設!$J$5:$J$1048576,OFFSET($G$9,ROW()-ROW($N$9),W$6-$D$4))&gt;=100,"×","△"),IF(OR(W$8&lt;9/24,W$8&gt;=17/24),"△","〇")))</f>
        <v>×</v>
      </c>
      <c r="X144" s="29" t="str">
        <f ca="1">IF(OR(X$9="×",X$10="×"),"×",IF(SUMIFS(OFFSET(データ_フィールド施設!$M$5:$M$1048576,0,ROUND(X$8*24,1)),データ_フィールド施設!$J$5:$J$1048576,OFFSET($G$9,ROW()-ROW($N$9),X$6-$D$4))&gt;=50,IF(SUMIFS(OFFSET(データ_フィールド施設!$M$5:$M$1048576,0,ROUND(X$8*24,1)),データ_フィールド施設!$J$5:$J$1048576,OFFSET($G$9,ROW()-ROW($N$9),X$6-$D$4))&gt;=100,"×","△"),IF(OR(X$8&lt;9/24,X$8&gt;=17/24),"△","〇")))</f>
        <v>×</v>
      </c>
      <c r="Y144" s="29" t="str">
        <f ca="1">IF(OR(Y$9="×",Y$10="×"),"×",IF(SUMIFS(OFFSET(データ_フィールド施設!$M$5:$M$1048576,0,ROUND(Y$8*24,1)),データ_フィールド施設!$J$5:$J$1048576,OFFSET($G$9,ROW()-ROW($N$9),Y$6-$D$4))&gt;=50,IF(SUMIFS(OFFSET(データ_フィールド施設!$M$5:$M$1048576,0,ROUND(Y$8*24,1)),データ_フィールド施設!$J$5:$J$1048576,OFFSET($G$9,ROW()-ROW($N$9),Y$6-$D$4))&gt;=100,"×","△"),IF(OR(Y$8&lt;9/24,Y$8&gt;=17/24),"△","〇")))</f>
        <v>×</v>
      </c>
      <c r="Z144" s="30" t="str">
        <f ca="1">IF(OR(Z$9="×",Z$10="×"),"×",IF(SUMIFS(OFFSET(データ_フィールド施設!$M$5:$M$1048576,0,ROUND(Z$8*24,1)),データ_フィールド施設!$J$5:$J$1048576,OFFSET($G$9,ROW()-ROW($N$9),Z$6-$D$4))&gt;=50,IF(SUMIFS(OFFSET(データ_フィールド施設!$M$5:$M$1048576,0,ROUND(Z$8*24,1)),データ_フィールド施設!$J$5:$J$1048576,OFFSET($G$9,ROW()-ROW($N$9),Z$6-$D$4))&gt;=100,"×","△"),IF(OR(Z$8&lt;9/24,Z$8&gt;=17/24),"△","〇")))</f>
        <v>×</v>
      </c>
      <c r="AA144" s="29" t="str">
        <f ca="1">IF(OR(AA$9="×",AA$10="×"),"×",IF(SUMIFS(OFFSET(データ_フィールド施設!$M$5:$M$1048576,0,ROUND(AA$8*24,1)),データ_フィールド施設!$J$5:$J$1048576,OFFSET($G$9,ROW()-ROW($N$9),AA$6-$D$4))&gt;=50,IF(SUMIFS(OFFSET(データ_フィールド施設!$M$5:$M$1048576,0,ROUND(AA$8*24,1)),データ_フィールド施設!$J$5:$J$1048576,OFFSET($G$9,ROW()-ROW($N$9),AA$6-$D$4))&gt;=100,"×","△"),IF(OR(AA$8&lt;9/24,AA$8&gt;=17/24),"△","〇")))</f>
        <v>×</v>
      </c>
      <c r="AB144" s="29" t="str">
        <f ca="1">IF(OR(AB$9="×",AB$10="×"),"×",IF(SUMIFS(OFFSET(データ_フィールド施設!$M$5:$M$1048576,0,ROUND(AB$8*24,1)),データ_フィールド施設!$J$5:$J$1048576,OFFSET($G$9,ROW()-ROW($N$9),AB$6-$D$4))&gt;=50,IF(SUMIFS(OFFSET(データ_フィールド施設!$M$5:$M$1048576,0,ROUND(AB$8*24,1)),データ_フィールド施設!$J$5:$J$1048576,OFFSET($G$9,ROW()-ROW($N$9),AB$6-$D$4))&gt;=100,"×","△"),IF(OR(AB$8&lt;9/24,AB$8&gt;=17/24),"△","〇")))</f>
        <v>×</v>
      </c>
      <c r="AC144" s="29" t="str">
        <f ca="1">IF(OR(AC$9="×",AC$10="×"),"×",IF(SUMIFS(OFFSET(データ_フィールド施設!$M$5:$M$1048576,0,ROUND(AC$8*24,1)),データ_フィールド施設!$J$5:$J$1048576,OFFSET($G$9,ROW()-ROW($N$9),AC$6-$D$4))&gt;=50,IF(SUMIFS(OFFSET(データ_フィールド施設!$M$5:$M$1048576,0,ROUND(AC$8*24,1)),データ_フィールド施設!$J$5:$J$1048576,OFFSET($G$9,ROW()-ROW($N$9),AC$6-$D$4))&gt;=100,"×","△"),IF(OR(AC$8&lt;9/24,AC$8&gt;=17/24),"△","〇")))</f>
        <v>×</v>
      </c>
      <c r="AD144" s="29" t="str">
        <f ca="1">IF(OR(AD$9="×",AD$10="×"),"×",IF(SUMIFS(OFFSET(データ_フィールド施設!$M$5:$M$1048576,0,ROUND(AD$8*24,1)),データ_フィールド施設!$J$5:$J$1048576,OFFSET($G$9,ROW()-ROW($N$9),AD$6-$D$4))&gt;=50,IF(SUMIFS(OFFSET(データ_フィールド施設!$M$5:$M$1048576,0,ROUND(AD$8*24,1)),データ_フィールド施設!$J$5:$J$1048576,OFFSET($G$9,ROW()-ROW($N$9),AD$6-$D$4))&gt;=100,"×","△"),IF(OR(AD$8&lt;9/24,AD$8&gt;=17/24),"△","〇")))</f>
        <v>×</v>
      </c>
      <c r="AE144" s="28" t="str">
        <f ca="1">IF(OR(AE$9="×",AE$10="×"),"×",IF(SUMIFS(OFFSET(データ_フィールド施設!$M$5:$M$1048576,0,ROUND(AE$8*24,1)),データ_フィールド施設!$J$5:$J$1048576,OFFSET($G$9,ROW()-ROW($N$9),AE$6-$D$4))&gt;=50,IF(SUMIFS(OFFSET(データ_フィールド施設!$M$5:$M$1048576,0,ROUND(AE$8*24,1)),データ_フィールド施設!$J$5:$J$1048576,OFFSET($G$9,ROW()-ROW($N$9),AE$6-$D$4))&gt;=100,"×","△"),IF(OR(AE$8&lt;9/24,AE$8&gt;=17/24),"△","〇")))</f>
        <v>×</v>
      </c>
      <c r="AF144" s="29" t="str">
        <f ca="1">IF(OR(AF$9="×",AF$10="×"),"×",IF(SUMIFS(OFFSET(データ_フィールド施設!$M$5:$M$1048576,0,ROUND(AF$8*24,1)),データ_フィールド施設!$J$5:$J$1048576,OFFSET($G$9,ROW()-ROW($N$9),AF$6-$D$4))&gt;=50,IF(SUMIFS(OFFSET(データ_フィールド施設!$M$5:$M$1048576,0,ROUND(AF$8*24,1)),データ_フィールド施設!$J$5:$J$1048576,OFFSET($G$9,ROW()-ROW($N$9),AF$6-$D$4))&gt;=100,"×","△"),IF(OR(AF$8&lt;9/24,AF$8&gt;=17/24),"△","〇")))</f>
        <v>×</v>
      </c>
      <c r="AG144" s="29" t="str">
        <f ca="1">IF(OR(AG$9="×",AG$10="×"),"×",IF(SUMIFS(OFFSET(データ_フィールド施設!$M$5:$M$1048576,0,ROUND(AG$8*24,1)),データ_フィールド施設!$J$5:$J$1048576,OFFSET($G$9,ROW()-ROW($N$9),AG$6-$D$4))&gt;=50,IF(SUMIFS(OFFSET(データ_フィールド施設!$M$5:$M$1048576,0,ROUND(AG$8*24,1)),データ_フィールド施設!$J$5:$J$1048576,OFFSET($G$9,ROW()-ROW($N$9),AG$6-$D$4))&gt;=100,"×","△"),IF(OR(AG$8&lt;9/24,AG$8&gt;=17/24),"△","〇")))</f>
        <v>×</v>
      </c>
      <c r="AH144" s="30" t="str">
        <f ca="1">IF(OR(AH$9="×",AH$10="×"),"×",IF(SUMIFS(OFFSET(データ_フィールド施設!$M$5:$M$1048576,0,ROUND(AH$8*24,1)),データ_フィールド施設!$J$5:$J$1048576,OFFSET($G$9,ROW()-ROW($N$9),AH$6-$D$4))&gt;=50,IF(SUMIFS(OFFSET(データ_フィールド施設!$M$5:$M$1048576,0,ROUND(AH$8*24,1)),データ_フィールド施設!$J$5:$J$1048576,OFFSET($G$9,ROW()-ROW($N$9),AH$6-$D$4))&gt;=100,"×","△"),IF(OR(AH$8&lt;9/24,AH$8&gt;=17/24),"△","〇")))</f>
        <v>×</v>
      </c>
      <c r="AI144" s="29" t="str">
        <f ca="1">IF(OR(AI$9="×",AI$10="×"),"×",IF(SUMIFS(OFFSET(データ_フィールド施設!$M$5:$M$1048576,0,ROUND(AI$8*24,1)),データ_フィールド施設!$J$5:$J$1048576,OFFSET($G$9,ROW()-ROW($N$9),AI$6-$D$4))&gt;=50,IF(SUMIFS(OFFSET(データ_フィールド施設!$M$5:$M$1048576,0,ROUND(AI$8*24,1)),データ_フィールド施設!$J$5:$J$1048576,OFFSET($G$9,ROW()-ROW($N$9),AI$6-$D$4))&gt;=100,"×","△"),IF(OR(AI$8&lt;9/24,AI$8&gt;=17/24),"△","〇")))</f>
        <v>△</v>
      </c>
      <c r="AJ144" s="29" t="str">
        <f ca="1">IF(OR(AJ$9="×",AJ$10="×"),"×",IF(SUMIFS(OFFSET(データ_フィールド施設!$M$5:$M$1048576,0,ROUND(AJ$8*24,1)),データ_フィールド施設!$J$5:$J$1048576,OFFSET($G$9,ROW()-ROW($N$9),AJ$6-$D$4))&gt;=50,IF(SUMIFS(OFFSET(データ_フィールド施設!$M$5:$M$1048576,0,ROUND(AJ$8*24,1)),データ_フィールド施設!$J$5:$J$1048576,OFFSET($G$9,ROW()-ROW($N$9),AJ$6-$D$4))&gt;=100,"×","△"),IF(OR(AJ$8&lt;9/24,AJ$8&gt;=17/24),"△","〇")))</f>
        <v>△</v>
      </c>
      <c r="AK144" s="37" t="str">
        <f ca="1">IF(OR(AK$9="×",AK$10="×"),"×",IF(SUMIFS(OFFSET(データ_フィールド施設!$M$5:$M$1048576,0,ROUND(AK$8*24,1)),データ_フィールド施設!$J$5:$J$1048576,OFFSET($G$9,ROW()-ROW($N$9),AK$6-$D$4))&gt;=50,IF(SUMIFS(OFFSET(データ_フィールド施設!$M$5:$M$1048576,0,ROUND(AK$8*24,1)),データ_フィールド施設!$J$5:$J$1048576,OFFSET($G$9,ROW()-ROW($N$9),AK$6-$D$4))&gt;=100,"×","△"),IF(OR(AK$8&lt;9/24,AK$8&gt;=17/24),"△","〇")))</f>
        <v>△</v>
      </c>
      <c r="AL144" s="36" t="str">
        <f ca="1">IF(OR(AL$9="×",AL$10="×"),"×",IF(SUMIFS(OFFSET(データ_フィールド施設!$M$5:$M$1048576,0,ROUND(AL$8*24,1)),データ_フィールド施設!$J$5:$J$1048576,OFFSET($G$9,ROW()-ROW($N$9),AL$6-$D$4))&gt;=50,IF(SUMIFS(OFFSET(データ_フィールド施設!$M$5:$M$1048576,0,ROUND(AL$8*24,1)),データ_フィールド施設!$J$5:$J$1048576,OFFSET($G$9,ROW()-ROW($N$9),AL$6-$D$4))&gt;=100,"×","△"),IF(OR(AL$8&lt;9/24,AL$8&gt;=17/24),"△","〇")))</f>
        <v>△</v>
      </c>
      <c r="AM144" s="29" t="str">
        <f ca="1">IF(OR(AM$9="×",AM$10="×"),"×",IF(SUMIFS(OFFSET(データ_フィールド施設!$M$5:$M$1048576,0,ROUND(AM$8*24,1)),データ_フィールド施設!$J$5:$J$1048576,OFFSET($G$9,ROW()-ROW($N$9),AM$6-$D$4))&gt;=50,IF(SUMIFS(OFFSET(データ_フィールド施設!$M$5:$M$1048576,0,ROUND(AM$8*24,1)),データ_フィールド施設!$J$5:$J$1048576,OFFSET($G$9,ROW()-ROW($N$9),AM$6-$D$4))&gt;=100,"×","△"),IF(OR(AM$8&lt;9/24,AM$8&gt;=17/24),"△","〇")))</f>
        <v>△</v>
      </c>
      <c r="AN144" s="29" t="str">
        <f ca="1">IF(OR(AN$9="×",AN$10="×"),"×",IF(SUMIFS(OFFSET(データ_フィールド施設!$M$5:$M$1048576,0,ROUND(AN$8*24,1)),データ_フィールド施設!$J$5:$J$1048576,OFFSET($G$9,ROW()-ROW($N$9),AN$6-$D$4))&gt;=50,IF(SUMIFS(OFFSET(データ_フィールド施設!$M$5:$M$1048576,0,ROUND(AN$8*24,1)),データ_フィールド施設!$J$5:$J$1048576,OFFSET($G$9,ROW()-ROW($N$9),AN$6-$D$4))&gt;=100,"×","△"),IF(OR(AN$8&lt;9/24,AN$8&gt;=17/24),"△","〇")))</f>
        <v>△</v>
      </c>
      <c r="AO144" s="29" t="str">
        <f ca="1">IF(OR(AO$9="×",AO$10="×"),"×",IF(SUMIFS(OFFSET(データ_フィールド施設!$M$5:$M$1048576,0,ROUND(AO$8*24,1)),データ_フィールド施設!$J$5:$J$1048576,OFFSET($G$9,ROW()-ROW($N$9),AO$6-$D$4))&gt;=50,IF(SUMIFS(OFFSET(データ_フィールド施設!$M$5:$M$1048576,0,ROUND(AO$8*24,1)),データ_フィールド施設!$J$5:$J$1048576,OFFSET($G$9,ROW()-ROW($N$9),AO$6-$D$4))&gt;=100,"×","△"),IF(OR(AO$8&lt;9/24,AO$8&gt;=17/24),"△","〇")))</f>
        <v>△</v>
      </c>
      <c r="AP144" s="29" t="str">
        <f ca="1">IF(OR(AP$9="×",AP$10="×"),"×",IF(SUMIFS(OFFSET(データ_フィールド施設!$M$5:$M$1048576,0,ROUND(AP$8*24,1)),データ_フィールド施設!$J$5:$J$1048576,OFFSET($G$9,ROW()-ROW($N$9),AP$6-$D$4))&gt;=50,IF(SUMIFS(OFFSET(データ_フィールド施設!$M$5:$M$1048576,0,ROUND(AP$8*24,1)),データ_フィールド施設!$J$5:$J$1048576,OFFSET($G$9,ROW()-ROW($N$9),AP$6-$D$4))&gt;=100,"×","△"),IF(OR(AP$8&lt;9/24,AP$8&gt;=17/24),"△","〇")))</f>
        <v>△</v>
      </c>
      <c r="AQ144" s="29" t="str">
        <f ca="1">IF(OR(AQ$9="×",AQ$10="×"),"×",IF(SUMIFS(OFFSET(データ_フィールド施設!$M$5:$M$1048576,0,ROUND(AQ$8*24,1)),データ_フィールド施設!$J$5:$J$1048576,OFFSET($G$9,ROW()-ROW($N$9),AQ$6-$D$4))&gt;=50,IF(SUMIFS(OFFSET(データ_フィールド施設!$M$5:$M$1048576,0,ROUND(AQ$8*24,1)),データ_フィールド施設!$J$5:$J$1048576,OFFSET($G$9,ROW()-ROW($N$9),AQ$6-$D$4))&gt;=100,"×","△"),IF(OR(AQ$8&lt;9/24,AQ$8&gt;=17/24),"△","〇")))</f>
        <v>△</v>
      </c>
      <c r="AR144" s="29" t="str">
        <f ca="1">IF(OR(AR$9="×",AR$10="×"),"×",IF(SUMIFS(OFFSET(データ_フィールド施設!$M$5:$M$1048576,0,ROUND(AR$8*24,1)),データ_フィールド施設!$J$5:$J$1048576,OFFSET($G$9,ROW()-ROW($N$9),AR$6-$D$4))&gt;=50,IF(SUMIFS(OFFSET(データ_フィールド施設!$M$5:$M$1048576,0,ROUND(AR$8*24,1)),データ_フィールド施設!$J$5:$J$1048576,OFFSET($G$9,ROW()-ROW($N$9),AR$6-$D$4))&gt;=100,"×","△"),IF(OR(AR$8&lt;9/24,AR$8&gt;=17/24),"△","〇")))</f>
        <v>△</v>
      </c>
      <c r="AS144" s="29" t="str">
        <f ca="1">IF(OR(AS$9="×",AS$10="×"),"×",IF(SUMIFS(OFFSET(データ_フィールド施設!$M$5:$M$1048576,0,ROUND(AS$8*24,1)),データ_フィールド施設!$J$5:$J$1048576,OFFSET($G$9,ROW()-ROW($N$9),AS$6-$D$4))&gt;=50,IF(SUMIFS(OFFSET(データ_フィールド施設!$M$5:$M$1048576,0,ROUND(AS$8*24,1)),データ_フィールド施設!$J$5:$J$1048576,OFFSET($G$9,ROW()-ROW($N$9),AS$6-$D$4))&gt;=100,"×","△"),IF(OR(AS$8&lt;9/24,AS$8&gt;=17/24),"△","〇")))</f>
        <v>×</v>
      </c>
      <c r="AT144" s="29" t="str">
        <f ca="1">IF(OR(AT$9="×",AT$10="×"),"×",IF(SUMIFS(OFFSET(データ_フィールド施設!$M$5:$M$1048576,0,ROUND(AT$8*24,1)),データ_フィールド施設!$J$5:$J$1048576,OFFSET($G$9,ROW()-ROW($N$9),AT$6-$D$4))&gt;=50,IF(SUMIFS(OFFSET(データ_フィールド施設!$M$5:$M$1048576,0,ROUND(AT$8*24,1)),データ_フィールド施設!$J$5:$J$1048576,OFFSET($G$9,ROW()-ROW($N$9),AT$6-$D$4))&gt;=100,"×","△"),IF(OR(AT$8&lt;9/24,AT$8&gt;=17/24),"△","〇")))</f>
        <v>×</v>
      </c>
      <c r="AU144" s="28" t="str">
        <f ca="1">IF(OR(AU$9="×",AU$10="×"),"×",IF(SUMIFS(OFFSET(データ_フィールド施設!$M$5:$M$1048576,0,ROUND(AU$8*24,1)),データ_フィールド施設!$J$5:$J$1048576,OFFSET($G$9,ROW()-ROW($N$9),AU$6-$D$4))&gt;=50,IF(SUMIFS(OFFSET(データ_フィールド施設!$M$5:$M$1048576,0,ROUND(AU$8*24,1)),データ_フィールド施設!$J$5:$J$1048576,OFFSET($G$9,ROW()-ROW($N$9),AU$6-$D$4))&gt;=100,"×","△"),IF(OR(AU$8&lt;9/24,AU$8&gt;=17/24),"△","〇")))</f>
        <v>×</v>
      </c>
      <c r="AV144" s="29" t="str">
        <f ca="1">IF(OR(AV$9="×",AV$10="×"),"×",IF(SUMIFS(OFFSET(データ_フィールド施設!$M$5:$M$1048576,0,ROUND(AV$8*24,1)),データ_フィールド施設!$J$5:$J$1048576,OFFSET($G$9,ROW()-ROW($N$9),AV$6-$D$4))&gt;=50,IF(SUMIFS(OFFSET(データ_フィールド施設!$M$5:$M$1048576,0,ROUND(AV$8*24,1)),データ_フィールド施設!$J$5:$J$1048576,OFFSET($G$9,ROW()-ROW($N$9),AV$6-$D$4))&gt;=100,"×","△"),IF(OR(AV$8&lt;9/24,AV$8&gt;=17/24),"△","〇")))</f>
        <v>×</v>
      </c>
      <c r="AW144" s="29" t="str">
        <f ca="1">IF(OR(AW$9="×",AW$10="×"),"×",IF(SUMIFS(OFFSET(データ_フィールド施設!$M$5:$M$1048576,0,ROUND(AW$8*24,1)),データ_フィールド施設!$J$5:$J$1048576,OFFSET($G$9,ROW()-ROW($N$9),AW$6-$D$4))&gt;=50,IF(SUMIFS(OFFSET(データ_フィールド施設!$M$5:$M$1048576,0,ROUND(AW$8*24,1)),データ_フィールド施設!$J$5:$J$1048576,OFFSET($G$9,ROW()-ROW($N$9),AW$6-$D$4))&gt;=100,"×","△"),IF(OR(AW$8&lt;9/24,AW$8&gt;=17/24),"△","〇")))</f>
        <v>×</v>
      </c>
      <c r="AX144" s="30" t="str">
        <f ca="1">IF(OR(AX$9="×",AX$10="×"),"×",IF(SUMIFS(OFFSET(データ_フィールド施設!$M$5:$M$1048576,0,ROUND(AX$8*24,1)),データ_フィールド施設!$J$5:$J$1048576,OFFSET($G$9,ROW()-ROW($N$9),AX$6-$D$4))&gt;=50,IF(SUMIFS(OFFSET(データ_フィールド施設!$M$5:$M$1048576,0,ROUND(AX$8*24,1)),データ_フィールド施設!$J$5:$J$1048576,OFFSET($G$9,ROW()-ROW($N$9),AX$6-$D$4))&gt;=100,"×","△"),IF(OR(AX$8&lt;9/24,AX$8&gt;=17/24),"△","〇")))</f>
        <v>×</v>
      </c>
      <c r="AY144" s="29" t="str">
        <f ca="1">IF(OR(AY$9="×",AY$10="×"),"×",IF(SUMIFS(OFFSET(データ_フィールド施設!$M$5:$M$1048576,0,ROUND(AY$8*24,1)),データ_フィールド施設!$J$5:$J$1048576,OFFSET($G$9,ROW()-ROW($N$9),AY$6-$D$4))&gt;=50,IF(SUMIFS(OFFSET(データ_フィールド施設!$M$5:$M$1048576,0,ROUND(AY$8*24,1)),データ_フィールド施設!$J$5:$J$1048576,OFFSET($G$9,ROW()-ROW($N$9),AY$6-$D$4))&gt;=100,"×","△"),IF(OR(AY$8&lt;9/24,AY$8&gt;=17/24),"△","〇")))</f>
        <v>×</v>
      </c>
      <c r="AZ144" s="29" t="str">
        <f ca="1">IF(OR(AZ$9="×",AZ$10="×"),"×",IF(SUMIFS(OFFSET(データ_フィールド施設!$M$5:$M$1048576,0,ROUND(AZ$8*24,1)),データ_フィールド施設!$J$5:$J$1048576,OFFSET($G$9,ROW()-ROW($N$9),AZ$6-$D$4))&gt;=50,IF(SUMIFS(OFFSET(データ_フィールド施設!$M$5:$M$1048576,0,ROUND(AZ$8*24,1)),データ_フィールド施設!$J$5:$J$1048576,OFFSET($G$9,ROW()-ROW($N$9),AZ$6-$D$4))&gt;=100,"×","△"),IF(OR(AZ$8&lt;9/24,AZ$8&gt;=17/24),"△","〇")))</f>
        <v>×</v>
      </c>
      <c r="BA144" s="29" t="str">
        <f ca="1">IF(OR(BA$9="×",BA$10="×"),"×",IF(SUMIFS(OFFSET(データ_フィールド施設!$M$5:$M$1048576,0,ROUND(BA$8*24,1)),データ_フィールド施設!$J$5:$J$1048576,OFFSET($G$9,ROW()-ROW($N$9),BA$6-$D$4))&gt;=50,IF(SUMIFS(OFFSET(データ_フィールド施設!$M$5:$M$1048576,0,ROUND(BA$8*24,1)),データ_フィールド施設!$J$5:$J$1048576,OFFSET($G$9,ROW()-ROW($N$9),BA$6-$D$4))&gt;=100,"×","△"),IF(OR(BA$8&lt;9/24,BA$8&gt;=17/24),"△","〇")))</f>
        <v>×</v>
      </c>
      <c r="BB144" s="29" t="str">
        <f ca="1">IF(OR(BB$9="×",BB$10="×"),"×",IF(SUMIFS(OFFSET(データ_フィールド施設!$M$5:$M$1048576,0,ROUND(BB$8*24,1)),データ_フィールド施設!$J$5:$J$1048576,OFFSET($G$9,ROW()-ROW($N$9),BB$6-$D$4))&gt;=50,IF(SUMIFS(OFFSET(データ_フィールド施設!$M$5:$M$1048576,0,ROUND(BB$8*24,1)),データ_フィールド施設!$J$5:$J$1048576,OFFSET($G$9,ROW()-ROW($N$9),BB$6-$D$4))&gt;=100,"×","△"),IF(OR(BB$8&lt;9/24,BB$8&gt;=17/24),"△","〇")))</f>
        <v>×</v>
      </c>
      <c r="BC144" s="28" t="str">
        <f ca="1">IF(OR(BC$9="×",BC$10="×"),"×",IF(SUMIFS(OFFSET(データ_フィールド施設!$M$5:$M$1048576,0,ROUND(BC$8*24,1)),データ_フィールド施設!$J$5:$J$1048576,OFFSET($G$9,ROW()-ROW($N$9),BC$6-$D$4))&gt;=50,IF(SUMIFS(OFFSET(データ_フィールド施設!$M$5:$M$1048576,0,ROUND(BC$8*24,1)),データ_フィールド施設!$J$5:$J$1048576,OFFSET($G$9,ROW()-ROW($N$9),BC$6-$D$4))&gt;=100,"×","△"),IF(OR(BC$8&lt;9/24,BC$8&gt;=17/24),"△","〇")))</f>
        <v>×</v>
      </c>
      <c r="BD144" s="29" t="str">
        <f ca="1">IF(OR(BD$9="×",BD$10="×"),"×",IF(SUMIFS(OFFSET(データ_フィールド施設!$M$5:$M$1048576,0,ROUND(BD$8*24,1)),データ_フィールド施設!$J$5:$J$1048576,OFFSET($G$9,ROW()-ROW($N$9),BD$6-$D$4))&gt;=50,IF(SUMIFS(OFFSET(データ_フィールド施設!$M$5:$M$1048576,0,ROUND(BD$8*24,1)),データ_フィールド施設!$J$5:$J$1048576,OFFSET($G$9,ROW()-ROW($N$9),BD$6-$D$4))&gt;=100,"×","△"),IF(OR(BD$8&lt;9/24,BD$8&gt;=17/24),"△","〇")))</f>
        <v>×</v>
      </c>
      <c r="BE144" s="29" t="str">
        <f ca="1">IF(OR(BE$9="×",BE$10="×"),"×",IF(SUMIFS(OFFSET(データ_フィールド施設!$M$5:$M$1048576,0,ROUND(BE$8*24,1)),データ_フィールド施設!$J$5:$J$1048576,OFFSET($G$9,ROW()-ROW($N$9),BE$6-$D$4))&gt;=50,IF(SUMIFS(OFFSET(データ_フィールド施設!$M$5:$M$1048576,0,ROUND(BE$8*24,1)),データ_フィールド施設!$J$5:$J$1048576,OFFSET($G$9,ROW()-ROW($N$9),BE$6-$D$4))&gt;=100,"×","△"),IF(OR(BE$8&lt;9/24,BE$8&gt;=17/24),"△","〇")))</f>
        <v>×</v>
      </c>
      <c r="BF144" s="30" t="str">
        <f ca="1">IF(OR(BF$9="×",BF$10="×"),"×",IF(SUMIFS(OFFSET(データ_フィールド施設!$M$5:$M$1048576,0,ROUND(BF$8*24,1)),データ_フィールド施設!$J$5:$J$1048576,OFFSET($G$9,ROW()-ROW($N$9),BF$6-$D$4))&gt;=50,IF(SUMIFS(OFFSET(データ_フィールド施設!$M$5:$M$1048576,0,ROUND(BF$8*24,1)),データ_フィールド施設!$J$5:$J$1048576,OFFSET($G$9,ROW()-ROW($N$9),BF$6-$D$4))&gt;=100,"×","△"),IF(OR(BF$8&lt;9/24,BF$8&gt;=17/24),"△","〇")))</f>
        <v>×</v>
      </c>
      <c r="BG144" s="29" t="str">
        <f ca="1">IF(OR(BG$9="×",BG$10="×"),"×",IF(SUMIFS(OFFSET(データ_フィールド施設!$M$5:$M$1048576,0,ROUND(BG$8*24,1)),データ_フィールド施設!$J$5:$J$1048576,OFFSET($G$9,ROW()-ROW($N$9),BG$6-$D$4))&gt;=50,IF(SUMIFS(OFFSET(データ_フィールド施設!$M$5:$M$1048576,0,ROUND(BG$8*24,1)),データ_フィールド施設!$J$5:$J$1048576,OFFSET($G$9,ROW()-ROW($N$9),BG$6-$D$4))&gt;=100,"×","△"),IF(OR(BG$8&lt;9/24,BG$8&gt;=17/24),"△","〇")))</f>
        <v>△</v>
      </c>
      <c r="BH144" s="29" t="str">
        <f ca="1">IF(OR(BH$9="×",BH$10="×"),"×",IF(SUMIFS(OFFSET(データ_フィールド施設!$M$5:$M$1048576,0,ROUND(BH$8*24,1)),データ_フィールド施設!$J$5:$J$1048576,OFFSET($G$9,ROW()-ROW($N$9),BH$6-$D$4))&gt;=50,IF(SUMIFS(OFFSET(データ_フィールド施設!$M$5:$M$1048576,0,ROUND(BH$8*24,1)),データ_フィールド施設!$J$5:$J$1048576,OFFSET($G$9,ROW()-ROW($N$9),BH$6-$D$4))&gt;=100,"×","△"),IF(OR(BH$8&lt;9/24,BH$8&gt;=17/24),"△","〇")))</f>
        <v>△</v>
      </c>
      <c r="BI144" s="37" t="str">
        <f ca="1">IF(OR(BI$9="×",BI$10="×"),"×",IF(SUMIFS(OFFSET(データ_フィールド施設!$M$5:$M$1048576,0,ROUND(BI$8*24,1)),データ_フィールド施設!$J$5:$J$1048576,OFFSET($G$9,ROW()-ROW($N$9),BI$6-$D$4))&gt;=50,IF(SUMIFS(OFFSET(データ_フィールド施設!$M$5:$M$1048576,0,ROUND(BI$8*24,1)),データ_フィールド施設!$J$5:$J$1048576,OFFSET($G$9,ROW()-ROW($N$9),BI$6-$D$4))&gt;=100,"×","△"),IF(OR(BI$8&lt;9/24,BI$8&gt;=17/24),"△","〇")))</f>
        <v>△</v>
      </c>
      <c r="BJ144" s="36" t="str">
        <f ca="1">IF(OR(BJ$9="×",BJ$10="×"),"×",IF(SUMIFS(OFFSET(データ_フィールド施設!$M$5:$M$1048576,0,ROUND(BJ$8*24,1)),データ_フィールド施設!$J$5:$J$1048576,OFFSET($G$9,ROW()-ROW($N$9),BJ$6-$D$4))&gt;=50,IF(SUMIFS(OFFSET(データ_フィールド施設!$M$5:$M$1048576,0,ROUND(BJ$8*24,1)),データ_フィールド施設!$J$5:$J$1048576,OFFSET($G$9,ROW()-ROW($N$9),BJ$6-$D$4))&gt;=100,"×","△"),IF(OR(BJ$8&lt;9/24,BJ$8&gt;=17/24),"△","〇")))</f>
        <v>△</v>
      </c>
      <c r="BK144" s="29" t="str">
        <f ca="1">IF(OR(BK$9="×",BK$10="×"),"×",IF(SUMIFS(OFFSET(データ_フィールド施設!$M$5:$M$1048576,0,ROUND(BK$8*24,1)),データ_フィールド施設!$J$5:$J$1048576,OFFSET($G$9,ROW()-ROW($N$9),BK$6-$D$4))&gt;=50,IF(SUMIFS(OFFSET(データ_フィールド施設!$M$5:$M$1048576,0,ROUND(BK$8*24,1)),データ_フィールド施設!$J$5:$J$1048576,OFFSET($G$9,ROW()-ROW($N$9),BK$6-$D$4))&gt;=100,"×","△"),IF(OR(BK$8&lt;9/24,BK$8&gt;=17/24),"△","〇")))</f>
        <v>△</v>
      </c>
      <c r="BL144" s="29" t="str">
        <f ca="1">IF(OR(BL$9="×",BL$10="×"),"×",IF(SUMIFS(OFFSET(データ_フィールド施設!$M$5:$M$1048576,0,ROUND(BL$8*24,1)),データ_フィールド施設!$J$5:$J$1048576,OFFSET($G$9,ROW()-ROW($N$9),BL$6-$D$4))&gt;=50,IF(SUMIFS(OFFSET(データ_フィールド施設!$M$5:$M$1048576,0,ROUND(BL$8*24,1)),データ_フィールド施設!$J$5:$J$1048576,OFFSET($G$9,ROW()-ROW($N$9),BL$6-$D$4))&gt;=100,"×","△"),IF(OR(BL$8&lt;9/24,BL$8&gt;=17/24),"△","〇")))</f>
        <v>△</v>
      </c>
      <c r="BM144" s="29" t="str">
        <f ca="1">IF(OR(BM$9="×",BM$10="×"),"×",IF(SUMIFS(OFFSET(データ_フィールド施設!$M$5:$M$1048576,0,ROUND(BM$8*24,1)),データ_フィールド施設!$J$5:$J$1048576,OFFSET($G$9,ROW()-ROW($N$9),BM$6-$D$4))&gt;=50,IF(SUMIFS(OFFSET(データ_フィールド施設!$M$5:$M$1048576,0,ROUND(BM$8*24,1)),データ_フィールド施設!$J$5:$J$1048576,OFFSET($G$9,ROW()-ROW($N$9),BM$6-$D$4))&gt;=100,"×","△"),IF(OR(BM$8&lt;9/24,BM$8&gt;=17/24),"△","〇")))</f>
        <v>△</v>
      </c>
      <c r="BN144" s="29" t="str">
        <f ca="1">IF(OR(BN$9="×",BN$10="×"),"×",IF(SUMIFS(OFFSET(データ_フィールド施設!$M$5:$M$1048576,0,ROUND(BN$8*24,1)),データ_フィールド施設!$J$5:$J$1048576,OFFSET($G$9,ROW()-ROW($N$9),BN$6-$D$4))&gt;=50,IF(SUMIFS(OFFSET(データ_フィールド施設!$M$5:$M$1048576,0,ROUND(BN$8*24,1)),データ_フィールド施設!$J$5:$J$1048576,OFFSET($G$9,ROW()-ROW($N$9),BN$6-$D$4))&gt;=100,"×","△"),IF(OR(BN$8&lt;9/24,BN$8&gt;=17/24),"△","〇")))</f>
        <v>△</v>
      </c>
      <c r="BO144" s="29" t="str">
        <f ca="1">IF(OR(BO$9="×",BO$10="×"),"×",IF(SUMIFS(OFFSET(データ_フィールド施設!$M$5:$M$1048576,0,ROUND(BO$8*24,1)),データ_フィールド施設!$J$5:$J$1048576,OFFSET($G$9,ROW()-ROW($N$9),BO$6-$D$4))&gt;=50,IF(SUMIFS(OFFSET(データ_フィールド施設!$M$5:$M$1048576,0,ROUND(BO$8*24,1)),データ_フィールド施設!$J$5:$J$1048576,OFFSET($G$9,ROW()-ROW($N$9),BO$6-$D$4))&gt;=100,"×","△"),IF(OR(BO$8&lt;9/24,BO$8&gt;=17/24),"△","〇")))</f>
        <v>△</v>
      </c>
      <c r="BP144" s="29" t="str">
        <f ca="1">IF(OR(BP$9="×",BP$10="×"),"×",IF(SUMIFS(OFFSET(データ_フィールド施設!$M$5:$M$1048576,0,ROUND(BP$8*24,1)),データ_フィールド施設!$J$5:$J$1048576,OFFSET($G$9,ROW()-ROW($N$9),BP$6-$D$4))&gt;=50,IF(SUMIFS(OFFSET(データ_フィールド施設!$M$5:$M$1048576,0,ROUND(BP$8*24,1)),データ_フィールド施設!$J$5:$J$1048576,OFFSET($G$9,ROW()-ROW($N$9),BP$6-$D$4))&gt;=100,"×","△"),IF(OR(BP$8&lt;9/24,BP$8&gt;=17/24),"△","〇")))</f>
        <v>△</v>
      </c>
      <c r="BQ144" s="29" t="str">
        <f ca="1">IF(OR(BQ$9="×",BQ$10="×"),"×",IF(SUMIFS(OFFSET(データ_フィールド施設!$M$5:$M$1048576,0,ROUND(BQ$8*24,1)),データ_フィールド施設!$J$5:$J$1048576,OFFSET($G$9,ROW()-ROW($N$9),BQ$6-$D$4))&gt;=50,IF(SUMIFS(OFFSET(データ_フィールド施設!$M$5:$M$1048576,0,ROUND(BQ$8*24,1)),データ_フィールド施設!$J$5:$J$1048576,OFFSET($G$9,ROW()-ROW($N$9),BQ$6-$D$4))&gt;=100,"×","△"),IF(OR(BQ$8&lt;9/24,BQ$8&gt;=17/24),"△","〇")))</f>
        <v>×</v>
      </c>
      <c r="BR144" s="29" t="str">
        <f ca="1">IF(OR(BR$9="×",BR$10="×"),"×",IF(SUMIFS(OFFSET(データ_フィールド施設!$M$5:$M$1048576,0,ROUND(BR$8*24,1)),データ_フィールド施設!$J$5:$J$1048576,OFFSET($G$9,ROW()-ROW($N$9),BR$6-$D$4))&gt;=50,IF(SUMIFS(OFFSET(データ_フィールド施設!$M$5:$M$1048576,0,ROUND(BR$8*24,1)),データ_フィールド施設!$J$5:$J$1048576,OFFSET($G$9,ROW()-ROW($N$9),BR$6-$D$4))&gt;=100,"×","△"),IF(OR(BR$8&lt;9/24,BR$8&gt;=17/24),"△","〇")))</f>
        <v>×</v>
      </c>
      <c r="BS144" s="28" t="str">
        <f ca="1">IF(OR(BS$9="×",BS$10="×"),"×",IF(SUMIFS(OFFSET(データ_フィールド施設!$M$5:$M$1048576,0,ROUND(BS$8*24,1)),データ_フィールド施設!$J$5:$J$1048576,OFFSET($G$9,ROW()-ROW($N$9),BS$6-$D$4))&gt;=50,IF(SUMIFS(OFFSET(データ_フィールド施設!$M$5:$M$1048576,0,ROUND(BS$8*24,1)),データ_フィールド施設!$J$5:$J$1048576,OFFSET($G$9,ROW()-ROW($N$9),BS$6-$D$4))&gt;=100,"×","△"),IF(OR(BS$8&lt;9/24,BS$8&gt;=17/24),"△","〇")))</f>
        <v>×</v>
      </c>
      <c r="BT144" s="29" t="str">
        <f ca="1">IF(OR(BT$9="×",BT$10="×"),"×",IF(SUMIFS(OFFSET(データ_フィールド施設!$M$5:$M$1048576,0,ROUND(BT$8*24,1)),データ_フィールド施設!$J$5:$J$1048576,OFFSET($G$9,ROW()-ROW($N$9),BT$6-$D$4))&gt;=50,IF(SUMIFS(OFFSET(データ_フィールド施設!$M$5:$M$1048576,0,ROUND(BT$8*24,1)),データ_フィールド施設!$J$5:$J$1048576,OFFSET($G$9,ROW()-ROW($N$9),BT$6-$D$4))&gt;=100,"×","△"),IF(OR(BT$8&lt;9/24,BT$8&gt;=17/24),"△","〇")))</f>
        <v>×</v>
      </c>
      <c r="BU144" s="29" t="str">
        <f ca="1">IF(OR(BU$9="×",BU$10="×"),"×",IF(SUMIFS(OFFSET(データ_フィールド施設!$M$5:$M$1048576,0,ROUND(BU$8*24,1)),データ_フィールド施設!$J$5:$J$1048576,OFFSET($G$9,ROW()-ROW($N$9),BU$6-$D$4))&gt;=50,IF(SUMIFS(OFFSET(データ_フィールド施設!$M$5:$M$1048576,0,ROUND(BU$8*24,1)),データ_フィールド施設!$J$5:$J$1048576,OFFSET($G$9,ROW()-ROW($N$9),BU$6-$D$4))&gt;=100,"×","△"),IF(OR(BU$8&lt;9/24,BU$8&gt;=17/24),"△","〇")))</f>
        <v>×</v>
      </c>
      <c r="BV144" s="30" t="str">
        <f ca="1">IF(OR(BV$9="×",BV$10="×"),"×",IF(SUMIFS(OFFSET(データ_フィールド施設!$M$5:$M$1048576,0,ROUND(BV$8*24,1)),データ_フィールド施設!$J$5:$J$1048576,OFFSET($G$9,ROW()-ROW($N$9),BV$6-$D$4))&gt;=50,IF(SUMIFS(OFFSET(データ_フィールド施設!$M$5:$M$1048576,0,ROUND(BV$8*24,1)),データ_フィールド施設!$J$5:$J$1048576,OFFSET($G$9,ROW()-ROW($N$9),BV$6-$D$4))&gt;=100,"×","△"),IF(OR(BV$8&lt;9/24,BV$8&gt;=17/24),"△","〇")))</f>
        <v>×</v>
      </c>
      <c r="BW144" s="29" t="str">
        <f ca="1">IF(OR(BW$9="×",BW$10="×"),"×",IF(SUMIFS(OFFSET(データ_フィールド施設!$M$5:$M$1048576,0,ROUND(BW$8*24,1)),データ_フィールド施設!$J$5:$J$1048576,OFFSET($G$9,ROW()-ROW($N$9),BW$6-$D$4))&gt;=50,IF(SUMIFS(OFFSET(データ_フィールド施設!$M$5:$M$1048576,0,ROUND(BW$8*24,1)),データ_フィールド施設!$J$5:$J$1048576,OFFSET($G$9,ROW()-ROW($N$9),BW$6-$D$4))&gt;=100,"×","△"),IF(OR(BW$8&lt;9/24,BW$8&gt;=17/24),"△","〇")))</f>
        <v>×</v>
      </c>
      <c r="BX144" s="29" t="str">
        <f ca="1">IF(OR(BX$9="×",BX$10="×"),"×",IF(SUMIFS(OFFSET(データ_フィールド施設!$M$5:$M$1048576,0,ROUND(BX$8*24,1)),データ_フィールド施設!$J$5:$J$1048576,OFFSET($G$9,ROW()-ROW($N$9),BX$6-$D$4))&gt;=50,IF(SUMIFS(OFFSET(データ_フィールド施設!$M$5:$M$1048576,0,ROUND(BX$8*24,1)),データ_フィールド施設!$J$5:$J$1048576,OFFSET($G$9,ROW()-ROW($N$9),BX$6-$D$4))&gt;=100,"×","△"),IF(OR(BX$8&lt;9/24,BX$8&gt;=17/24),"△","〇")))</f>
        <v>×</v>
      </c>
      <c r="BY144" s="29" t="str">
        <f ca="1">IF(OR(BY$9="×",BY$10="×"),"×",IF(SUMIFS(OFFSET(データ_フィールド施設!$M$5:$M$1048576,0,ROUND(BY$8*24,1)),データ_フィールド施設!$J$5:$J$1048576,OFFSET($G$9,ROW()-ROW($N$9),BY$6-$D$4))&gt;=50,IF(SUMIFS(OFFSET(データ_フィールド施設!$M$5:$M$1048576,0,ROUND(BY$8*24,1)),データ_フィールド施設!$J$5:$J$1048576,OFFSET($G$9,ROW()-ROW($N$9),BY$6-$D$4))&gt;=100,"×","△"),IF(OR(BY$8&lt;9/24,BY$8&gt;=17/24),"△","〇")))</f>
        <v>×</v>
      </c>
      <c r="BZ144" s="29" t="str">
        <f ca="1">IF(OR(BZ$9="×",BZ$10="×"),"×",IF(SUMIFS(OFFSET(データ_フィールド施設!$M$5:$M$1048576,0,ROUND(BZ$8*24,1)),データ_フィールド施設!$J$5:$J$1048576,OFFSET($G$9,ROW()-ROW($N$9),BZ$6-$D$4))&gt;=50,IF(SUMIFS(OFFSET(データ_フィールド施設!$M$5:$M$1048576,0,ROUND(BZ$8*24,1)),データ_フィールド施設!$J$5:$J$1048576,OFFSET($G$9,ROW()-ROW($N$9),BZ$6-$D$4))&gt;=100,"×","△"),IF(OR(BZ$8&lt;9/24,BZ$8&gt;=17/24),"△","〇")))</f>
        <v>×</v>
      </c>
      <c r="CA144" s="28" t="str">
        <f ca="1">IF(OR(CA$9="×",CA$10="×"),"×",IF(SUMIFS(OFFSET(データ_フィールド施設!$M$5:$M$1048576,0,ROUND(CA$8*24,1)),データ_フィールド施設!$J$5:$J$1048576,OFFSET($G$9,ROW()-ROW($N$9),CA$6-$D$4))&gt;=50,IF(SUMIFS(OFFSET(データ_フィールド施設!$M$5:$M$1048576,0,ROUND(CA$8*24,1)),データ_フィールド施設!$J$5:$J$1048576,OFFSET($G$9,ROW()-ROW($N$9),CA$6-$D$4))&gt;=100,"×","△"),IF(OR(CA$8&lt;9/24,CA$8&gt;=17/24),"△","〇")))</f>
        <v>×</v>
      </c>
      <c r="CB144" s="29" t="str">
        <f ca="1">IF(OR(CB$9="×",CB$10="×"),"×",IF(SUMIFS(OFFSET(データ_フィールド施設!$M$5:$M$1048576,0,ROUND(CB$8*24,1)),データ_フィールド施設!$J$5:$J$1048576,OFFSET($G$9,ROW()-ROW($N$9),CB$6-$D$4))&gt;=50,IF(SUMIFS(OFFSET(データ_フィールド施設!$M$5:$M$1048576,0,ROUND(CB$8*24,1)),データ_フィールド施設!$J$5:$J$1048576,OFFSET($G$9,ROW()-ROW($N$9),CB$6-$D$4))&gt;=100,"×","△"),IF(OR(CB$8&lt;9/24,CB$8&gt;=17/24),"△","〇")))</f>
        <v>×</v>
      </c>
      <c r="CC144" s="29" t="str">
        <f ca="1">IF(OR(CC$9="×",CC$10="×"),"×",IF(SUMIFS(OFFSET(データ_フィールド施設!$M$5:$M$1048576,0,ROUND(CC$8*24,1)),データ_フィールド施設!$J$5:$J$1048576,OFFSET($G$9,ROW()-ROW($N$9),CC$6-$D$4))&gt;=50,IF(SUMIFS(OFFSET(データ_フィールド施設!$M$5:$M$1048576,0,ROUND(CC$8*24,1)),データ_フィールド施設!$J$5:$J$1048576,OFFSET($G$9,ROW()-ROW($N$9),CC$6-$D$4))&gt;=100,"×","△"),IF(OR(CC$8&lt;9/24,CC$8&gt;=17/24),"△","〇")))</f>
        <v>×</v>
      </c>
      <c r="CD144" s="30" t="str">
        <f ca="1">IF(OR(CD$9="×",CD$10="×"),"×",IF(SUMIFS(OFFSET(データ_フィールド施設!$M$5:$M$1048576,0,ROUND(CD$8*24,1)),データ_フィールド施設!$J$5:$J$1048576,OFFSET($G$9,ROW()-ROW($N$9),CD$6-$D$4))&gt;=50,IF(SUMIFS(OFFSET(データ_フィールド施設!$M$5:$M$1048576,0,ROUND(CD$8*24,1)),データ_フィールド施設!$J$5:$J$1048576,OFFSET($G$9,ROW()-ROW($N$9),CD$6-$D$4))&gt;=100,"×","△"),IF(OR(CD$8&lt;9/24,CD$8&gt;=17/24),"△","〇")))</f>
        <v>×</v>
      </c>
      <c r="CE144" s="29" t="str">
        <f ca="1">IF(OR(CE$9="×",CE$10="×"),"×",IF(SUMIFS(OFFSET(データ_フィールド施設!$M$5:$M$1048576,0,ROUND(CE$8*24,1)),データ_フィールド施設!$J$5:$J$1048576,OFFSET($G$9,ROW()-ROW($N$9),CE$6-$D$4))&gt;=50,IF(SUMIFS(OFFSET(データ_フィールド施設!$M$5:$M$1048576,0,ROUND(CE$8*24,1)),データ_フィールド施設!$J$5:$J$1048576,OFFSET($G$9,ROW()-ROW($N$9),CE$6-$D$4))&gt;=100,"×","△"),IF(OR(CE$8&lt;9/24,CE$8&gt;=17/24),"△","〇")))</f>
        <v>△</v>
      </c>
      <c r="CF144" s="29" t="str">
        <f ca="1">IF(OR(CF$9="×",CF$10="×"),"×",IF(SUMIFS(OFFSET(データ_フィールド施設!$M$5:$M$1048576,0,ROUND(CF$8*24,1)),データ_フィールド施設!$J$5:$J$1048576,OFFSET($G$9,ROW()-ROW($N$9),CF$6-$D$4))&gt;=50,IF(SUMIFS(OFFSET(データ_フィールド施設!$M$5:$M$1048576,0,ROUND(CF$8*24,1)),データ_フィールド施設!$J$5:$J$1048576,OFFSET($G$9,ROW()-ROW($N$9),CF$6-$D$4))&gt;=100,"×","△"),IF(OR(CF$8&lt;9/24,CF$8&gt;=17/24),"△","〇")))</f>
        <v>△</v>
      </c>
      <c r="CG144" s="37" t="str">
        <f ca="1">IF(OR(CG$9="×",CG$10="×"),"×",IF(SUMIFS(OFFSET(データ_フィールド施設!$M$5:$M$1048576,0,ROUND(CG$8*24,1)),データ_フィールド施設!$J$5:$J$1048576,OFFSET($G$9,ROW()-ROW($N$9),CG$6-$D$4))&gt;=50,IF(SUMIFS(OFFSET(データ_フィールド施設!$M$5:$M$1048576,0,ROUND(CG$8*24,1)),データ_フィールド施設!$J$5:$J$1048576,OFFSET($G$9,ROW()-ROW($N$9),CG$6-$D$4))&gt;=100,"×","△"),IF(OR(CG$8&lt;9/24,CG$8&gt;=17/24),"△","〇")))</f>
        <v>△</v>
      </c>
      <c r="CH144" s="36" t="str">
        <f ca="1">IF(OR(CH$9="×",CH$10="×"),"×",IF(SUMIFS(OFFSET(データ_フィールド施設!$M$5:$M$1048576,0,ROUND(CH$8*24,1)),データ_フィールド施設!$J$5:$J$1048576,OFFSET($G$9,ROW()-ROW($N$9),CH$6-$D$4))&gt;=50,IF(SUMIFS(OFFSET(データ_フィールド施設!$M$5:$M$1048576,0,ROUND(CH$8*24,1)),データ_フィールド施設!$J$5:$J$1048576,OFFSET($G$9,ROW()-ROW($N$9),CH$6-$D$4))&gt;=100,"×","△"),IF(OR(CH$8&lt;9/24,CH$8&gt;=17/24),"△","〇")))</f>
        <v>△</v>
      </c>
      <c r="CI144" s="29" t="str">
        <f ca="1">IF(OR(CI$9="×",CI$10="×"),"×",IF(SUMIFS(OFFSET(データ_フィールド施設!$M$5:$M$1048576,0,ROUND(CI$8*24,1)),データ_フィールド施設!$J$5:$J$1048576,OFFSET($G$9,ROW()-ROW($N$9),CI$6-$D$4))&gt;=50,IF(SUMIFS(OFFSET(データ_フィールド施設!$M$5:$M$1048576,0,ROUND(CI$8*24,1)),データ_フィールド施設!$J$5:$J$1048576,OFFSET($G$9,ROW()-ROW($N$9),CI$6-$D$4))&gt;=100,"×","△"),IF(OR(CI$8&lt;9/24,CI$8&gt;=17/24),"△","〇")))</f>
        <v>△</v>
      </c>
      <c r="CJ144" s="29" t="str">
        <f ca="1">IF(OR(CJ$9="×",CJ$10="×"),"×",IF(SUMIFS(OFFSET(データ_フィールド施設!$M$5:$M$1048576,0,ROUND(CJ$8*24,1)),データ_フィールド施設!$J$5:$J$1048576,OFFSET($G$9,ROW()-ROW($N$9),CJ$6-$D$4))&gt;=50,IF(SUMIFS(OFFSET(データ_フィールド施設!$M$5:$M$1048576,0,ROUND(CJ$8*24,1)),データ_フィールド施設!$J$5:$J$1048576,OFFSET($G$9,ROW()-ROW($N$9),CJ$6-$D$4))&gt;=100,"×","△"),IF(OR(CJ$8&lt;9/24,CJ$8&gt;=17/24),"△","〇")))</f>
        <v>△</v>
      </c>
      <c r="CK144" s="29" t="str">
        <f ca="1">IF(OR(CK$9="×",CK$10="×"),"×",IF(SUMIFS(OFFSET(データ_フィールド施設!$M$5:$M$1048576,0,ROUND(CK$8*24,1)),データ_フィールド施設!$J$5:$J$1048576,OFFSET($G$9,ROW()-ROW($N$9),CK$6-$D$4))&gt;=50,IF(SUMIFS(OFFSET(データ_フィールド施設!$M$5:$M$1048576,0,ROUND(CK$8*24,1)),データ_フィールド施設!$J$5:$J$1048576,OFFSET($G$9,ROW()-ROW($N$9),CK$6-$D$4))&gt;=100,"×","△"),IF(OR(CK$8&lt;9/24,CK$8&gt;=17/24),"△","〇")))</f>
        <v>△</v>
      </c>
      <c r="CL144" s="29" t="str">
        <f ca="1">IF(OR(CL$9="×",CL$10="×"),"×",IF(SUMIFS(OFFSET(データ_フィールド施設!$M$5:$M$1048576,0,ROUND(CL$8*24,1)),データ_フィールド施設!$J$5:$J$1048576,OFFSET($G$9,ROW()-ROW($N$9),CL$6-$D$4))&gt;=50,IF(SUMIFS(OFFSET(データ_フィールド施設!$M$5:$M$1048576,0,ROUND(CL$8*24,1)),データ_フィールド施設!$J$5:$J$1048576,OFFSET($G$9,ROW()-ROW($N$9),CL$6-$D$4))&gt;=100,"×","△"),IF(OR(CL$8&lt;9/24,CL$8&gt;=17/24),"△","〇")))</f>
        <v>△</v>
      </c>
      <c r="CM144" s="29" t="str">
        <f ca="1">IF(OR(CM$9="×",CM$10="×"),"×",IF(SUMIFS(OFFSET(データ_フィールド施設!$M$5:$M$1048576,0,ROUND(CM$8*24,1)),データ_フィールド施設!$J$5:$J$1048576,OFFSET($G$9,ROW()-ROW($N$9),CM$6-$D$4))&gt;=50,IF(SUMIFS(OFFSET(データ_フィールド施設!$M$5:$M$1048576,0,ROUND(CM$8*24,1)),データ_フィールド施設!$J$5:$J$1048576,OFFSET($G$9,ROW()-ROW($N$9),CM$6-$D$4))&gt;=100,"×","△"),IF(OR(CM$8&lt;9/24,CM$8&gt;=17/24),"△","〇")))</f>
        <v>△</v>
      </c>
      <c r="CN144" s="29" t="str">
        <f ca="1">IF(OR(CN$9="×",CN$10="×"),"×",IF(SUMIFS(OFFSET(データ_フィールド施設!$M$5:$M$1048576,0,ROUND(CN$8*24,1)),データ_フィールド施設!$J$5:$J$1048576,OFFSET($G$9,ROW()-ROW($N$9),CN$6-$D$4))&gt;=50,IF(SUMIFS(OFFSET(データ_フィールド施設!$M$5:$M$1048576,0,ROUND(CN$8*24,1)),データ_フィールド施設!$J$5:$J$1048576,OFFSET($G$9,ROW()-ROW($N$9),CN$6-$D$4))&gt;=100,"×","△"),IF(OR(CN$8&lt;9/24,CN$8&gt;=17/24),"△","〇")))</f>
        <v>△</v>
      </c>
      <c r="CO144" s="29" t="str">
        <f ca="1">IF(OR(CO$9="×",CO$10="×"),"×",IF(SUMIFS(OFFSET(データ_フィールド施設!$M$5:$M$1048576,0,ROUND(CO$8*24,1)),データ_フィールド施設!$J$5:$J$1048576,OFFSET($G$9,ROW()-ROW($N$9),CO$6-$D$4))&gt;=50,IF(SUMIFS(OFFSET(データ_フィールド施設!$M$5:$M$1048576,0,ROUND(CO$8*24,1)),データ_フィールド施設!$J$5:$J$1048576,OFFSET($G$9,ROW()-ROW($N$9),CO$6-$D$4))&gt;=100,"×","△"),IF(OR(CO$8&lt;9/24,CO$8&gt;=17/24),"△","〇")))</f>
        <v>×</v>
      </c>
      <c r="CP144" s="29" t="str">
        <f ca="1">IF(OR(CP$9="×",CP$10="×"),"×",IF(SUMIFS(OFFSET(データ_フィールド施設!$M$5:$M$1048576,0,ROUND(CP$8*24,1)),データ_フィールド施設!$J$5:$J$1048576,OFFSET($G$9,ROW()-ROW($N$9),CP$6-$D$4))&gt;=50,IF(SUMIFS(OFFSET(データ_フィールド施設!$M$5:$M$1048576,0,ROUND(CP$8*24,1)),データ_フィールド施設!$J$5:$J$1048576,OFFSET($G$9,ROW()-ROW($N$9),CP$6-$D$4))&gt;=100,"×","△"),IF(OR(CP$8&lt;9/24,CP$8&gt;=17/24),"△","〇")))</f>
        <v>×</v>
      </c>
      <c r="CQ144" s="28" t="str">
        <f ca="1">IF(OR(CQ$9="×",CQ$10="×"),"×",IF(SUMIFS(OFFSET(データ_フィールド施設!$M$5:$M$1048576,0,ROUND(CQ$8*24,1)),データ_フィールド施設!$J$5:$J$1048576,OFFSET($G$9,ROW()-ROW($N$9),CQ$6-$D$4))&gt;=50,IF(SUMIFS(OFFSET(データ_フィールド施設!$M$5:$M$1048576,0,ROUND(CQ$8*24,1)),データ_フィールド施設!$J$5:$J$1048576,OFFSET($G$9,ROW()-ROW($N$9),CQ$6-$D$4))&gt;=100,"×","△"),IF(OR(CQ$8&lt;9/24,CQ$8&gt;=17/24),"△","〇")))</f>
        <v>×</v>
      </c>
      <c r="CR144" s="29" t="str">
        <f ca="1">IF(OR(CR$9="×",CR$10="×"),"×",IF(SUMIFS(OFFSET(データ_フィールド施設!$M$5:$M$1048576,0,ROUND(CR$8*24,1)),データ_フィールド施設!$J$5:$J$1048576,OFFSET($G$9,ROW()-ROW($N$9),CR$6-$D$4))&gt;=50,IF(SUMIFS(OFFSET(データ_フィールド施設!$M$5:$M$1048576,0,ROUND(CR$8*24,1)),データ_フィールド施設!$J$5:$J$1048576,OFFSET($G$9,ROW()-ROW($N$9),CR$6-$D$4))&gt;=100,"×","△"),IF(OR(CR$8&lt;9/24,CR$8&gt;=17/24),"△","〇")))</f>
        <v>×</v>
      </c>
      <c r="CS144" s="29" t="str">
        <f ca="1">IF(OR(CS$9="×",CS$10="×"),"×",IF(SUMIFS(OFFSET(データ_フィールド施設!$M$5:$M$1048576,0,ROUND(CS$8*24,1)),データ_フィールド施設!$J$5:$J$1048576,OFFSET($G$9,ROW()-ROW($N$9),CS$6-$D$4))&gt;=50,IF(SUMIFS(OFFSET(データ_フィールド施設!$M$5:$M$1048576,0,ROUND(CS$8*24,1)),データ_フィールド施設!$J$5:$J$1048576,OFFSET($G$9,ROW()-ROW($N$9),CS$6-$D$4))&gt;=100,"×","△"),IF(OR(CS$8&lt;9/24,CS$8&gt;=17/24),"△","〇")))</f>
        <v>×</v>
      </c>
      <c r="CT144" s="30" t="str">
        <f ca="1">IF(OR(CT$9="×",CT$10="×"),"×",IF(SUMIFS(OFFSET(データ_フィールド施設!$M$5:$M$1048576,0,ROUND(CT$8*24,1)),データ_フィールド施設!$J$5:$J$1048576,OFFSET($G$9,ROW()-ROW($N$9),CT$6-$D$4))&gt;=50,IF(SUMIFS(OFFSET(データ_フィールド施設!$M$5:$M$1048576,0,ROUND(CT$8*24,1)),データ_フィールド施設!$J$5:$J$1048576,OFFSET($G$9,ROW()-ROW($N$9),CT$6-$D$4))&gt;=100,"×","△"),IF(OR(CT$8&lt;9/24,CT$8&gt;=17/24),"△","〇")))</f>
        <v>×</v>
      </c>
      <c r="CU144" s="29" t="str">
        <f ca="1">IF(OR(CU$9="×",CU$10="×"),"×",IF(SUMIFS(OFFSET(データ_フィールド施設!$M$5:$M$1048576,0,ROUND(CU$8*24,1)),データ_フィールド施設!$J$5:$J$1048576,OFFSET($G$9,ROW()-ROW($N$9),CU$6-$D$4))&gt;=50,IF(SUMIFS(OFFSET(データ_フィールド施設!$M$5:$M$1048576,0,ROUND(CU$8*24,1)),データ_フィールド施設!$J$5:$J$1048576,OFFSET($G$9,ROW()-ROW($N$9),CU$6-$D$4))&gt;=100,"×","△"),IF(OR(CU$8&lt;9/24,CU$8&gt;=17/24),"△","〇")))</f>
        <v>×</v>
      </c>
      <c r="CV144" s="29" t="str">
        <f ca="1">IF(OR(CV$9="×",CV$10="×"),"×",IF(SUMIFS(OFFSET(データ_フィールド施設!$M$5:$M$1048576,0,ROUND(CV$8*24,1)),データ_フィールド施設!$J$5:$J$1048576,OFFSET($G$9,ROW()-ROW($N$9),CV$6-$D$4))&gt;=50,IF(SUMIFS(OFFSET(データ_フィールド施設!$M$5:$M$1048576,0,ROUND(CV$8*24,1)),データ_フィールド施設!$J$5:$J$1048576,OFFSET($G$9,ROW()-ROW($N$9),CV$6-$D$4))&gt;=100,"×","△"),IF(OR(CV$8&lt;9/24,CV$8&gt;=17/24),"△","〇")))</f>
        <v>×</v>
      </c>
      <c r="CW144" s="29" t="str">
        <f ca="1">IF(OR(CW$9="×",CW$10="×"),"×",IF(SUMIFS(OFFSET(データ_フィールド施設!$M$5:$M$1048576,0,ROUND(CW$8*24,1)),データ_フィールド施設!$J$5:$J$1048576,OFFSET($G$9,ROW()-ROW($N$9),CW$6-$D$4))&gt;=50,IF(SUMIFS(OFFSET(データ_フィールド施設!$M$5:$M$1048576,0,ROUND(CW$8*24,1)),データ_フィールド施設!$J$5:$J$1048576,OFFSET($G$9,ROW()-ROW($N$9),CW$6-$D$4))&gt;=100,"×","△"),IF(OR(CW$8&lt;9/24,CW$8&gt;=17/24),"△","〇")))</f>
        <v>×</v>
      </c>
      <c r="CX144" s="29" t="str">
        <f ca="1">IF(OR(CX$9="×",CX$10="×"),"×",IF(SUMIFS(OFFSET(データ_フィールド施設!$M$5:$M$1048576,0,ROUND(CX$8*24,1)),データ_フィールド施設!$J$5:$J$1048576,OFFSET($G$9,ROW()-ROW($N$9),CX$6-$D$4))&gt;=50,IF(SUMIFS(OFFSET(データ_フィールド施設!$M$5:$M$1048576,0,ROUND(CX$8*24,1)),データ_フィールド施設!$J$5:$J$1048576,OFFSET($G$9,ROW()-ROW($N$9),CX$6-$D$4))&gt;=100,"×","△"),IF(OR(CX$8&lt;9/24,CX$8&gt;=17/24),"△","〇")))</f>
        <v>×</v>
      </c>
      <c r="CY144" s="28" t="str">
        <f ca="1">IF(OR(CY$9="×",CY$10="×"),"×",IF(SUMIFS(OFFSET(データ_フィールド施設!$M$5:$M$1048576,0,ROUND(CY$8*24,1)),データ_フィールド施設!$J$5:$J$1048576,OFFSET($G$9,ROW()-ROW($N$9),CY$6-$D$4))&gt;=50,IF(SUMIFS(OFFSET(データ_フィールド施設!$M$5:$M$1048576,0,ROUND(CY$8*24,1)),データ_フィールド施設!$J$5:$J$1048576,OFFSET($G$9,ROW()-ROW($N$9),CY$6-$D$4))&gt;=100,"×","△"),IF(OR(CY$8&lt;9/24,CY$8&gt;=17/24),"△","〇")))</f>
        <v>×</v>
      </c>
      <c r="CZ144" s="29" t="str">
        <f ca="1">IF(OR(CZ$9="×",CZ$10="×"),"×",IF(SUMIFS(OFFSET(データ_フィールド施設!$M$5:$M$1048576,0,ROUND(CZ$8*24,1)),データ_フィールド施設!$J$5:$J$1048576,OFFSET($G$9,ROW()-ROW($N$9),CZ$6-$D$4))&gt;=50,IF(SUMIFS(OFFSET(データ_フィールド施設!$M$5:$M$1048576,0,ROUND(CZ$8*24,1)),データ_フィールド施設!$J$5:$J$1048576,OFFSET($G$9,ROW()-ROW($N$9),CZ$6-$D$4))&gt;=100,"×","△"),IF(OR(CZ$8&lt;9/24,CZ$8&gt;=17/24),"△","〇")))</f>
        <v>×</v>
      </c>
      <c r="DA144" s="29" t="str">
        <f ca="1">IF(OR(DA$9="×",DA$10="×"),"×",IF(SUMIFS(OFFSET(データ_フィールド施設!$M$5:$M$1048576,0,ROUND(DA$8*24,1)),データ_フィールド施設!$J$5:$J$1048576,OFFSET($G$9,ROW()-ROW($N$9),DA$6-$D$4))&gt;=50,IF(SUMIFS(OFFSET(データ_フィールド施設!$M$5:$M$1048576,0,ROUND(DA$8*24,1)),データ_フィールド施設!$J$5:$J$1048576,OFFSET($G$9,ROW()-ROW($N$9),DA$6-$D$4))&gt;=100,"×","△"),IF(OR(DA$8&lt;9/24,DA$8&gt;=17/24),"△","〇")))</f>
        <v>×</v>
      </c>
      <c r="DB144" s="30" t="str">
        <f ca="1">IF(OR(DB$9="×",DB$10="×"),"×",IF(SUMIFS(OFFSET(データ_フィールド施設!$M$5:$M$1048576,0,ROUND(DB$8*24,1)),データ_フィールド施設!$J$5:$J$1048576,OFFSET($G$9,ROW()-ROW($N$9),DB$6-$D$4))&gt;=50,IF(SUMIFS(OFFSET(データ_フィールド施設!$M$5:$M$1048576,0,ROUND(DB$8*24,1)),データ_フィールド施設!$J$5:$J$1048576,OFFSET($G$9,ROW()-ROW($N$9),DB$6-$D$4))&gt;=100,"×","△"),IF(OR(DB$8&lt;9/24,DB$8&gt;=17/24),"△","〇")))</f>
        <v>×</v>
      </c>
      <c r="DC144" s="29" t="str">
        <f ca="1">IF(OR(DC$9="×",DC$10="×"),"×",IF(SUMIFS(OFFSET(データ_フィールド施設!$M$5:$M$1048576,0,ROUND(DC$8*24,1)),データ_フィールド施設!$J$5:$J$1048576,OFFSET($G$9,ROW()-ROW($N$9),DC$6-$D$4))&gt;=50,IF(SUMIFS(OFFSET(データ_フィールド施設!$M$5:$M$1048576,0,ROUND(DC$8*24,1)),データ_フィールド施設!$J$5:$J$1048576,OFFSET($G$9,ROW()-ROW($N$9),DC$6-$D$4))&gt;=100,"×","△"),IF(OR(DC$8&lt;9/24,DC$8&gt;=17/24),"△","〇")))</f>
        <v>△</v>
      </c>
      <c r="DD144" s="29" t="str">
        <f ca="1">IF(OR(DD$9="×",DD$10="×"),"×",IF(SUMIFS(OFFSET(データ_フィールド施設!$M$5:$M$1048576,0,ROUND(DD$8*24,1)),データ_フィールド施設!$J$5:$J$1048576,OFFSET($G$9,ROW()-ROW($N$9),DD$6-$D$4))&gt;=50,IF(SUMIFS(OFFSET(データ_フィールド施設!$M$5:$M$1048576,0,ROUND(DD$8*24,1)),データ_フィールド施設!$J$5:$J$1048576,OFFSET($G$9,ROW()-ROW($N$9),DD$6-$D$4))&gt;=100,"×","△"),IF(OR(DD$8&lt;9/24,DD$8&gt;=17/24),"△","〇")))</f>
        <v>△</v>
      </c>
      <c r="DE144" s="37" t="str">
        <f ca="1">IF(OR(DE$9="×",DE$10="×"),"×",IF(SUMIFS(OFFSET(データ_フィールド施設!$M$5:$M$1048576,0,ROUND(DE$8*24,1)),データ_フィールド施設!$J$5:$J$1048576,OFFSET($G$9,ROW()-ROW($N$9),DE$6-$D$4))&gt;=50,IF(SUMIFS(OFFSET(データ_フィールド施設!$M$5:$M$1048576,0,ROUND(DE$8*24,1)),データ_フィールド施設!$J$5:$J$1048576,OFFSET($G$9,ROW()-ROW($N$9),DE$6-$D$4))&gt;=100,"×","△"),IF(OR(DE$8&lt;9/24,DE$8&gt;=17/24),"△","〇")))</f>
        <v>△</v>
      </c>
      <c r="DF144" s="36" t="str">
        <f ca="1">IF(OR(DF$9="×",DF$10="×"),"×",IF(SUMIFS(OFFSET(データ_フィールド施設!$M$5:$M$1048576,0,ROUND(DF$8*24,1)),データ_フィールド施設!$J$5:$J$1048576,OFFSET($G$9,ROW()-ROW($N$9),DF$6-$D$4))&gt;=50,IF(SUMIFS(OFFSET(データ_フィールド施設!$M$5:$M$1048576,0,ROUND(DF$8*24,1)),データ_フィールド施設!$J$5:$J$1048576,OFFSET($G$9,ROW()-ROW($N$9),DF$6-$D$4))&gt;=100,"×","△"),IF(OR(DF$8&lt;9/24,DF$8&gt;=17/24),"△","〇")))</f>
        <v>△</v>
      </c>
      <c r="DG144" s="29" t="str">
        <f ca="1">IF(OR(DG$9="×",DG$10="×"),"×",IF(SUMIFS(OFFSET(データ_フィールド施設!$M$5:$M$1048576,0,ROUND(DG$8*24,1)),データ_フィールド施設!$J$5:$J$1048576,OFFSET($G$9,ROW()-ROW($N$9),DG$6-$D$4))&gt;=50,IF(SUMIFS(OFFSET(データ_フィールド施設!$M$5:$M$1048576,0,ROUND(DG$8*24,1)),データ_フィールド施設!$J$5:$J$1048576,OFFSET($G$9,ROW()-ROW($N$9),DG$6-$D$4))&gt;=100,"×","△"),IF(OR(DG$8&lt;9/24,DG$8&gt;=17/24),"△","〇")))</f>
        <v>△</v>
      </c>
      <c r="DH144" s="29" t="str">
        <f ca="1">IF(OR(DH$9="×",DH$10="×"),"×",IF(SUMIFS(OFFSET(データ_フィールド施設!$M$5:$M$1048576,0,ROUND(DH$8*24,1)),データ_フィールド施設!$J$5:$J$1048576,OFFSET($G$9,ROW()-ROW($N$9),DH$6-$D$4))&gt;=50,IF(SUMIFS(OFFSET(データ_フィールド施設!$M$5:$M$1048576,0,ROUND(DH$8*24,1)),データ_フィールド施設!$J$5:$J$1048576,OFFSET($G$9,ROW()-ROW($N$9),DH$6-$D$4))&gt;=100,"×","△"),IF(OR(DH$8&lt;9/24,DH$8&gt;=17/24),"△","〇")))</f>
        <v>△</v>
      </c>
      <c r="DI144" s="29" t="str">
        <f ca="1">IF(OR(DI$9="×",DI$10="×"),"×",IF(SUMIFS(OFFSET(データ_フィールド施設!$M$5:$M$1048576,0,ROUND(DI$8*24,1)),データ_フィールド施設!$J$5:$J$1048576,OFFSET($G$9,ROW()-ROW($N$9),DI$6-$D$4))&gt;=50,IF(SUMIFS(OFFSET(データ_フィールド施設!$M$5:$M$1048576,0,ROUND(DI$8*24,1)),データ_フィールド施設!$J$5:$J$1048576,OFFSET($G$9,ROW()-ROW($N$9),DI$6-$D$4))&gt;=100,"×","△"),IF(OR(DI$8&lt;9/24,DI$8&gt;=17/24),"△","〇")))</f>
        <v>△</v>
      </c>
      <c r="DJ144" s="29" t="str">
        <f ca="1">IF(OR(DJ$9="×",DJ$10="×"),"×",IF(SUMIFS(OFFSET(データ_フィールド施設!$M$5:$M$1048576,0,ROUND(DJ$8*24,1)),データ_フィールド施設!$J$5:$J$1048576,OFFSET($G$9,ROW()-ROW($N$9),DJ$6-$D$4))&gt;=50,IF(SUMIFS(OFFSET(データ_フィールド施設!$M$5:$M$1048576,0,ROUND(DJ$8*24,1)),データ_フィールド施設!$J$5:$J$1048576,OFFSET($G$9,ROW()-ROW($N$9),DJ$6-$D$4))&gt;=100,"×","△"),IF(OR(DJ$8&lt;9/24,DJ$8&gt;=17/24),"△","〇")))</f>
        <v>△</v>
      </c>
      <c r="DK144" s="29" t="str">
        <f ca="1">IF(OR(DK$9="×",DK$10="×"),"×",IF(SUMIFS(OFFSET(データ_フィールド施設!$M$5:$M$1048576,0,ROUND(DK$8*24,1)),データ_フィールド施設!$J$5:$J$1048576,OFFSET($G$9,ROW()-ROW($N$9),DK$6-$D$4))&gt;=50,IF(SUMIFS(OFFSET(データ_フィールド施設!$M$5:$M$1048576,0,ROUND(DK$8*24,1)),データ_フィールド施設!$J$5:$J$1048576,OFFSET($G$9,ROW()-ROW($N$9),DK$6-$D$4))&gt;=100,"×","△"),IF(OR(DK$8&lt;9/24,DK$8&gt;=17/24),"△","〇")))</f>
        <v>△</v>
      </c>
      <c r="DL144" s="29" t="str">
        <f ca="1">IF(OR(DL$9="×",DL$10="×"),"×",IF(SUMIFS(OFFSET(データ_フィールド施設!$M$5:$M$1048576,0,ROUND(DL$8*24,1)),データ_フィールド施設!$J$5:$J$1048576,OFFSET($G$9,ROW()-ROW($N$9),DL$6-$D$4))&gt;=50,IF(SUMIFS(OFFSET(データ_フィールド施設!$M$5:$M$1048576,0,ROUND(DL$8*24,1)),データ_フィールド施設!$J$5:$J$1048576,OFFSET($G$9,ROW()-ROW($N$9),DL$6-$D$4))&gt;=100,"×","△"),IF(OR(DL$8&lt;9/24,DL$8&gt;=17/24),"△","〇")))</f>
        <v>△</v>
      </c>
      <c r="DM144" s="29" t="str">
        <f ca="1">IF(OR(DM$9="×",DM$10="×"),"×",IF(SUMIFS(OFFSET(データ_フィールド施設!$M$5:$M$1048576,0,ROUND(DM$8*24,1)),データ_フィールド施設!$J$5:$J$1048576,OFFSET($G$9,ROW()-ROW($N$9),DM$6-$D$4))&gt;=50,IF(SUMIFS(OFFSET(データ_フィールド施設!$M$5:$M$1048576,0,ROUND(DM$8*24,1)),データ_フィールド施設!$J$5:$J$1048576,OFFSET($G$9,ROW()-ROW($N$9),DM$6-$D$4))&gt;=100,"×","△"),IF(OR(DM$8&lt;9/24,DM$8&gt;=17/24),"△","〇")))</f>
        <v>×</v>
      </c>
      <c r="DN144" s="29" t="str">
        <f ca="1">IF(OR(DN$9="×",DN$10="×"),"×",IF(SUMIFS(OFFSET(データ_フィールド施設!$M$5:$M$1048576,0,ROUND(DN$8*24,1)),データ_フィールド施設!$J$5:$J$1048576,OFFSET($G$9,ROW()-ROW($N$9),DN$6-$D$4))&gt;=50,IF(SUMIFS(OFFSET(データ_フィールド施設!$M$5:$M$1048576,0,ROUND(DN$8*24,1)),データ_フィールド施設!$J$5:$J$1048576,OFFSET($G$9,ROW()-ROW($N$9),DN$6-$D$4))&gt;=100,"×","△"),IF(OR(DN$8&lt;9/24,DN$8&gt;=17/24),"△","〇")))</f>
        <v>×</v>
      </c>
      <c r="DO144" s="28" t="str">
        <f ca="1">IF(OR(DO$9="×",DO$10="×"),"×",IF(SUMIFS(OFFSET(データ_フィールド施設!$M$5:$M$1048576,0,ROUND(DO$8*24,1)),データ_フィールド施設!$J$5:$J$1048576,OFFSET($G$9,ROW()-ROW($N$9),DO$6-$D$4))&gt;=50,IF(SUMIFS(OFFSET(データ_フィールド施設!$M$5:$M$1048576,0,ROUND(DO$8*24,1)),データ_フィールド施設!$J$5:$J$1048576,OFFSET($G$9,ROW()-ROW($N$9),DO$6-$D$4))&gt;=100,"×","△"),IF(OR(DO$8&lt;9/24,DO$8&gt;=17/24),"△","〇")))</f>
        <v>×</v>
      </c>
      <c r="DP144" s="29" t="str">
        <f ca="1">IF(OR(DP$9="×",DP$10="×"),"×",IF(SUMIFS(OFFSET(データ_フィールド施設!$M$5:$M$1048576,0,ROUND(DP$8*24,1)),データ_フィールド施設!$J$5:$J$1048576,OFFSET($G$9,ROW()-ROW($N$9),DP$6-$D$4))&gt;=50,IF(SUMIFS(OFFSET(データ_フィールド施設!$M$5:$M$1048576,0,ROUND(DP$8*24,1)),データ_フィールド施設!$J$5:$J$1048576,OFFSET($G$9,ROW()-ROW($N$9),DP$6-$D$4))&gt;=100,"×","△"),IF(OR(DP$8&lt;9/24,DP$8&gt;=17/24),"△","〇")))</f>
        <v>×</v>
      </c>
      <c r="DQ144" s="29" t="str">
        <f ca="1">IF(OR(DQ$9="×",DQ$10="×"),"×",IF(SUMIFS(OFFSET(データ_フィールド施設!$M$5:$M$1048576,0,ROUND(DQ$8*24,1)),データ_フィールド施設!$J$5:$J$1048576,OFFSET($G$9,ROW()-ROW($N$9),DQ$6-$D$4))&gt;=50,IF(SUMIFS(OFFSET(データ_フィールド施設!$M$5:$M$1048576,0,ROUND(DQ$8*24,1)),データ_フィールド施設!$J$5:$J$1048576,OFFSET($G$9,ROW()-ROW($N$9),DQ$6-$D$4))&gt;=100,"×","△"),IF(OR(DQ$8&lt;9/24,DQ$8&gt;=17/24),"△","〇")))</f>
        <v>×</v>
      </c>
      <c r="DR144" s="30" t="str">
        <f ca="1">IF(OR(DR$9="×",DR$10="×"),"×",IF(SUMIFS(OFFSET(データ_フィールド施設!$M$5:$M$1048576,0,ROUND(DR$8*24,1)),データ_フィールド施設!$J$5:$J$1048576,OFFSET($G$9,ROW()-ROW($N$9),DR$6-$D$4))&gt;=50,IF(SUMIFS(OFFSET(データ_フィールド施設!$M$5:$M$1048576,0,ROUND(DR$8*24,1)),データ_フィールド施設!$J$5:$J$1048576,OFFSET($G$9,ROW()-ROW($N$9),DR$6-$D$4))&gt;=100,"×","△"),IF(OR(DR$8&lt;9/24,DR$8&gt;=17/24),"△","〇")))</f>
        <v>×</v>
      </c>
      <c r="DS144" s="29" t="str">
        <f ca="1">IF(OR(DS$9="×",DS$10="×"),"×",IF(SUMIFS(OFFSET(データ_フィールド施設!$M$5:$M$1048576,0,ROUND(DS$8*24,1)),データ_フィールド施設!$J$5:$J$1048576,OFFSET($G$9,ROW()-ROW($N$9),DS$6-$D$4))&gt;=50,IF(SUMIFS(OFFSET(データ_フィールド施設!$M$5:$M$1048576,0,ROUND(DS$8*24,1)),データ_フィールド施設!$J$5:$J$1048576,OFFSET($G$9,ROW()-ROW($N$9),DS$6-$D$4))&gt;=100,"×","△"),IF(OR(DS$8&lt;9/24,DS$8&gt;=17/24),"△","〇")))</f>
        <v>×</v>
      </c>
      <c r="DT144" s="29" t="str">
        <f ca="1">IF(OR(DT$9="×",DT$10="×"),"×",IF(SUMIFS(OFFSET(データ_フィールド施設!$M$5:$M$1048576,0,ROUND(DT$8*24,1)),データ_フィールド施設!$J$5:$J$1048576,OFFSET($G$9,ROW()-ROW($N$9),DT$6-$D$4))&gt;=50,IF(SUMIFS(OFFSET(データ_フィールド施設!$M$5:$M$1048576,0,ROUND(DT$8*24,1)),データ_フィールド施設!$J$5:$J$1048576,OFFSET($G$9,ROW()-ROW($N$9),DT$6-$D$4))&gt;=100,"×","△"),IF(OR(DT$8&lt;9/24,DT$8&gt;=17/24),"△","〇")))</f>
        <v>×</v>
      </c>
      <c r="DU144" s="29" t="str">
        <f ca="1">IF(OR(DU$9="×",DU$10="×"),"×",IF(SUMIFS(OFFSET(データ_フィールド施設!$M$5:$M$1048576,0,ROUND(DU$8*24,1)),データ_フィールド施設!$J$5:$J$1048576,OFFSET($G$9,ROW()-ROW($N$9),DU$6-$D$4))&gt;=50,IF(SUMIFS(OFFSET(データ_フィールド施設!$M$5:$M$1048576,0,ROUND(DU$8*24,1)),データ_フィールド施設!$J$5:$J$1048576,OFFSET($G$9,ROW()-ROW($N$9),DU$6-$D$4))&gt;=100,"×","△"),IF(OR(DU$8&lt;9/24,DU$8&gt;=17/24),"△","〇")))</f>
        <v>×</v>
      </c>
      <c r="DV144" s="29" t="str">
        <f ca="1">IF(OR(DV$9="×",DV$10="×"),"×",IF(SUMIFS(OFFSET(データ_フィールド施設!$M$5:$M$1048576,0,ROUND(DV$8*24,1)),データ_フィールド施設!$J$5:$J$1048576,OFFSET($G$9,ROW()-ROW($N$9),DV$6-$D$4))&gt;=50,IF(SUMIFS(OFFSET(データ_フィールド施設!$M$5:$M$1048576,0,ROUND(DV$8*24,1)),データ_フィールド施設!$J$5:$J$1048576,OFFSET($G$9,ROW()-ROW($N$9),DV$6-$D$4))&gt;=100,"×","△"),IF(OR(DV$8&lt;9/24,DV$8&gt;=17/24),"△","〇")))</f>
        <v>×</v>
      </c>
      <c r="DW144" s="28" t="str">
        <f ca="1">IF(OR(DW$9="×",DW$10="×"),"×",IF(SUMIFS(OFFSET(データ_フィールド施設!$M$5:$M$1048576,0,ROUND(DW$8*24,1)),データ_フィールド施設!$J$5:$J$1048576,OFFSET($G$9,ROW()-ROW($N$9),DW$6-$D$4))&gt;=50,IF(SUMIFS(OFFSET(データ_フィールド施設!$M$5:$M$1048576,0,ROUND(DW$8*24,1)),データ_フィールド施設!$J$5:$J$1048576,OFFSET($G$9,ROW()-ROW($N$9),DW$6-$D$4))&gt;=100,"×","△"),IF(OR(DW$8&lt;9/24,DW$8&gt;=17/24),"△","〇")))</f>
        <v>×</v>
      </c>
      <c r="DX144" s="29" t="str">
        <f ca="1">IF(OR(DX$9="×",DX$10="×"),"×",IF(SUMIFS(OFFSET(データ_フィールド施設!$M$5:$M$1048576,0,ROUND(DX$8*24,1)),データ_フィールド施設!$J$5:$J$1048576,OFFSET($G$9,ROW()-ROW($N$9),DX$6-$D$4))&gt;=50,IF(SUMIFS(OFFSET(データ_フィールド施設!$M$5:$M$1048576,0,ROUND(DX$8*24,1)),データ_フィールド施設!$J$5:$J$1048576,OFFSET($G$9,ROW()-ROW($N$9),DX$6-$D$4))&gt;=100,"×","△"),IF(OR(DX$8&lt;9/24,DX$8&gt;=17/24),"△","〇")))</f>
        <v>×</v>
      </c>
      <c r="DY144" s="29" t="str">
        <f ca="1">IF(OR(DY$9="×",DY$10="×"),"×",IF(SUMIFS(OFFSET(データ_フィールド施設!$M$5:$M$1048576,0,ROUND(DY$8*24,1)),データ_フィールド施設!$J$5:$J$1048576,OFFSET($G$9,ROW()-ROW($N$9),DY$6-$D$4))&gt;=50,IF(SUMIFS(OFFSET(データ_フィールド施設!$M$5:$M$1048576,0,ROUND(DY$8*24,1)),データ_フィールド施設!$J$5:$J$1048576,OFFSET($G$9,ROW()-ROW($N$9),DY$6-$D$4))&gt;=100,"×","△"),IF(OR(DY$8&lt;9/24,DY$8&gt;=17/24),"△","〇")))</f>
        <v>×</v>
      </c>
      <c r="DZ144" s="30" t="str">
        <f ca="1">IF(OR(DZ$9="×",DZ$10="×"),"×",IF(SUMIFS(OFFSET(データ_フィールド施設!$M$5:$M$1048576,0,ROUND(DZ$8*24,1)),データ_フィールド施設!$J$5:$J$1048576,OFFSET($G$9,ROW()-ROW($N$9),DZ$6-$D$4))&gt;=50,IF(SUMIFS(OFFSET(データ_フィールド施設!$M$5:$M$1048576,0,ROUND(DZ$8*24,1)),データ_フィールド施設!$J$5:$J$1048576,OFFSET($G$9,ROW()-ROW($N$9),DZ$6-$D$4))&gt;=100,"×","△"),IF(OR(DZ$8&lt;9/24,DZ$8&gt;=17/24),"△","〇")))</f>
        <v>×</v>
      </c>
      <c r="EA144" s="29" t="str">
        <f ca="1">IF(OR(EA$9="×",EA$10="×"),"×",IF(SUMIFS(OFFSET(データ_フィールド施設!$M$5:$M$1048576,0,ROUND(EA$8*24,1)),データ_フィールド施設!$J$5:$J$1048576,OFFSET($G$9,ROW()-ROW($N$9),EA$6-$D$4))&gt;=50,IF(SUMIFS(OFFSET(データ_フィールド施設!$M$5:$M$1048576,0,ROUND(EA$8*24,1)),データ_フィールド施設!$J$5:$J$1048576,OFFSET($G$9,ROW()-ROW($N$9),EA$6-$D$4))&gt;=100,"×","△"),IF(OR(EA$8&lt;9/24,EA$8&gt;=17/24),"△","〇")))</f>
        <v>△</v>
      </c>
      <c r="EB144" s="29" t="str">
        <f ca="1">IF(OR(EB$9="×",EB$10="×"),"×",IF(SUMIFS(OFFSET(データ_フィールド施設!$M$5:$M$1048576,0,ROUND(EB$8*24,1)),データ_フィールド施設!$J$5:$J$1048576,OFFSET($G$9,ROW()-ROW($N$9),EB$6-$D$4))&gt;=50,IF(SUMIFS(OFFSET(データ_フィールド施設!$M$5:$M$1048576,0,ROUND(EB$8*24,1)),データ_フィールド施設!$J$5:$J$1048576,OFFSET($G$9,ROW()-ROW($N$9),EB$6-$D$4))&gt;=100,"×","△"),IF(OR(EB$8&lt;9/24,EB$8&gt;=17/24),"△","〇")))</f>
        <v>△</v>
      </c>
      <c r="EC144" s="37" t="str">
        <f ca="1">IF(OR(EC$9="×",EC$10="×"),"×",IF(SUMIFS(OFFSET(データ_フィールド施設!$M$5:$M$1048576,0,ROUND(EC$8*24,1)),データ_フィールド施設!$J$5:$J$1048576,OFFSET($G$9,ROW()-ROW($N$9),EC$6-$D$4))&gt;=50,IF(SUMIFS(OFFSET(データ_フィールド施設!$M$5:$M$1048576,0,ROUND(EC$8*24,1)),データ_フィールド施設!$J$5:$J$1048576,OFFSET($G$9,ROW()-ROW($N$9),EC$6-$D$4))&gt;=100,"×","△"),IF(OR(EC$8&lt;9/24,EC$8&gt;=17/24),"△","〇")))</f>
        <v>△</v>
      </c>
      <c r="ED144" s="36" t="str">
        <f ca="1">IF(OR(ED$9="×",ED$10="×"),"×",IF(SUMIFS(OFFSET(データ_フィールド施設!$M$5:$M$1048576,0,ROUND(ED$8*24,1)),データ_フィールド施設!$J$5:$J$1048576,OFFSET($G$9,ROW()-ROW($N$9),ED$6-$D$4))&gt;=50,IF(SUMIFS(OFFSET(データ_フィールド施設!$M$5:$M$1048576,0,ROUND(ED$8*24,1)),データ_フィールド施設!$J$5:$J$1048576,OFFSET($G$9,ROW()-ROW($N$9),ED$6-$D$4))&gt;=100,"×","△"),IF(OR(ED$8&lt;9/24,ED$8&gt;=17/24),"△","〇")))</f>
        <v>×</v>
      </c>
      <c r="EE144" s="29" t="str">
        <f ca="1">IF(OR(EE$9="×",EE$10="×"),"×",IF(SUMIFS(OFFSET(データ_フィールド施設!$M$5:$M$1048576,0,ROUND(EE$8*24,1)),データ_フィールド施設!$J$5:$J$1048576,OFFSET($G$9,ROW()-ROW($N$9),EE$6-$D$4))&gt;=50,IF(SUMIFS(OFFSET(データ_フィールド施設!$M$5:$M$1048576,0,ROUND(EE$8*24,1)),データ_フィールド施設!$J$5:$J$1048576,OFFSET($G$9,ROW()-ROW($N$9),EE$6-$D$4))&gt;=100,"×","△"),IF(OR(EE$8&lt;9/24,EE$8&gt;=17/24),"△","〇")))</f>
        <v>×</v>
      </c>
      <c r="EF144" s="29" t="str">
        <f ca="1">IF(OR(EF$9="×",EF$10="×"),"×",IF(SUMIFS(OFFSET(データ_フィールド施設!$M$5:$M$1048576,0,ROUND(EF$8*24,1)),データ_フィールド施設!$J$5:$J$1048576,OFFSET($G$9,ROW()-ROW($N$9),EF$6-$D$4))&gt;=50,IF(SUMIFS(OFFSET(データ_フィールド施設!$M$5:$M$1048576,0,ROUND(EF$8*24,1)),データ_フィールド施設!$J$5:$J$1048576,OFFSET($G$9,ROW()-ROW($N$9),EF$6-$D$4))&gt;=100,"×","△"),IF(OR(EF$8&lt;9/24,EF$8&gt;=17/24),"△","〇")))</f>
        <v>×</v>
      </c>
      <c r="EG144" s="29" t="str">
        <f ca="1">IF(OR(EG$9="×",EG$10="×"),"×",IF(SUMIFS(OFFSET(データ_フィールド施設!$M$5:$M$1048576,0,ROUND(EG$8*24,1)),データ_フィールド施設!$J$5:$J$1048576,OFFSET($G$9,ROW()-ROW($N$9),EG$6-$D$4))&gt;=50,IF(SUMIFS(OFFSET(データ_フィールド施設!$M$5:$M$1048576,0,ROUND(EG$8*24,1)),データ_フィールド施設!$J$5:$J$1048576,OFFSET($G$9,ROW()-ROW($N$9),EG$6-$D$4))&gt;=100,"×","△"),IF(OR(EG$8&lt;9/24,EG$8&gt;=17/24),"△","〇")))</f>
        <v>×</v>
      </c>
      <c r="EH144" s="29" t="str">
        <f ca="1">IF(OR(EH$9="×",EH$10="×"),"×",IF(SUMIFS(OFFSET(データ_フィールド施設!$M$5:$M$1048576,0,ROUND(EH$8*24,1)),データ_フィールド施設!$J$5:$J$1048576,OFFSET($G$9,ROW()-ROW($N$9),EH$6-$D$4))&gt;=50,IF(SUMIFS(OFFSET(データ_フィールド施設!$M$5:$M$1048576,0,ROUND(EH$8*24,1)),データ_フィールド施設!$J$5:$J$1048576,OFFSET($G$9,ROW()-ROW($N$9),EH$6-$D$4))&gt;=100,"×","△"),IF(OR(EH$8&lt;9/24,EH$8&gt;=17/24),"△","〇")))</f>
        <v>×</v>
      </c>
      <c r="EI144" s="29" t="str">
        <f ca="1">IF(OR(EI$9="×",EI$10="×"),"×",IF(SUMIFS(OFFSET(データ_フィールド施設!$M$5:$M$1048576,0,ROUND(EI$8*24,1)),データ_フィールド施設!$J$5:$J$1048576,OFFSET($G$9,ROW()-ROW($N$9),EI$6-$D$4))&gt;=50,IF(SUMIFS(OFFSET(データ_フィールド施設!$M$5:$M$1048576,0,ROUND(EI$8*24,1)),データ_フィールド施設!$J$5:$J$1048576,OFFSET($G$9,ROW()-ROW($N$9),EI$6-$D$4))&gt;=100,"×","△"),IF(OR(EI$8&lt;9/24,EI$8&gt;=17/24),"△","〇")))</f>
        <v>×</v>
      </c>
      <c r="EJ144" s="29" t="str">
        <f ca="1">IF(OR(EJ$9="×",EJ$10="×"),"×",IF(SUMIFS(OFFSET(データ_フィールド施設!$M$5:$M$1048576,0,ROUND(EJ$8*24,1)),データ_フィールド施設!$J$5:$J$1048576,OFFSET($G$9,ROW()-ROW($N$9),EJ$6-$D$4))&gt;=50,IF(SUMIFS(OFFSET(データ_フィールド施設!$M$5:$M$1048576,0,ROUND(EJ$8*24,1)),データ_フィールド施設!$J$5:$J$1048576,OFFSET($G$9,ROW()-ROW($N$9),EJ$6-$D$4))&gt;=100,"×","△"),IF(OR(EJ$8&lt;9/24,EJ$8&gt;=17/24),"△","〇")))</f>
        <v>×</v>
      </c>
      <c r="EK144" s="29" t="str">
        <f ca="1">IF(OR(EK$9="×",EK$10="×"),"×",IF(SUMIFS(OFFSET(データ_フィールド施設!$M$5:$M$1048576,0,ROUND(EK$8*24,1)),データ_フィールド施設!$J$5:$J$1048576,OFFSET($G$9,ROW()-ROW($N$9),EK$6-$D$4))&gt;=50,IF(SUMIFS(OFFSET(データ_フィールド施設!$M$5:$M$1048576,0,ROUND(EK$8*24,1)),データ_フィールド施設!$J$5:$J$1048576,OFFSET($G$9,ROW()-ROW($N$9),EK$6-$D$4))&gt;=100,"×","△"),IF(OR(EK$8&lt;9/24,EK$8&gt;=17/24),"△","〇")))</f>
        <v>×</v>
      </c>
      <c r="EL144" s="29" t="str">
        <f ca="1">IF(OR(EL$9="×",EL$10="×"),"×",IF(SUMIFS(OFFSET(データ_フィールド施設!$M$5:$M$1048576,0,ROUND(EL$8*24,1)),データ_フィールド施設!$J$5:$J$1048576,OFFSET($G$9,ROW()-ROW($N$9),EL$6-$D$4))&gt;=50,IF(SUMIFS(OFFSET(データ_フィールド施設!$M$5:$M$1048576,0,ROUND(EL$8*24,1)),データ_フィールド施設!$J$5:$J$1048576,OFFSET($G$9,ROW()-ROW($N$9),EL$6-$D$4))&gt;=100,"×","△"),IF(OR(EL$8&lt;9/24,EL$8&gt;=17/24),"△","〇")))</f>
        <v>×</v>
      </c>
      <c r="EM144" s="28" t="str">
        <f ca="1">IF(OR(EM$9="×",EM$10="×"),"×",IF(SUMIFS(OFFSET(データ_フィールド施設!$M$5:$M$1048576,0,ROUND(EM$8*24,1)),データ_フィールド施設!$J$5:$J$1048576,OFFSET($G$9,ROW()-ROW($N$9),EM$6-$D$4))&gt;=50,IF(SUMIFS(OFFSET(データ_フィールド施設!$M$5:$M$1048576,0,ROUND(EM$8*24,1)),データ_フィールド施設!$J$5:$J$1048576,OFFSET($G$9,ROW()-ROW($N$9),EM$6-$D$4))&gt;=100,"×","△"),IF(OR(EM$8&lt;9/24,EM$8&gt;=17/24),"△","〇")))</f>
        <v>×</v>
      </c>
      <c r="EN144" s="29" t="str">
        <f ca="1">IF(OR(EN$9="×",EN$10="×"),"×",IF(SUMIFS(OFFSET(データ_フィールド施設!$M$5:$M$1048576,0,ROUND(EN$8*24,1)),データ_フィールド施設!$J$5:$J$1048576,OFFSET($G$9,ROW()-ROW($N$9),EN$6-$D$4))&gt;=50,IF(SUMIFS(OFFSET(データ_フィールド施設!$M$5:$M$1048576,0,ROUND(EN$8*24,1)),データ_フィールド施設!$J$5:$J$1048576,OFFSET($G$9,ROW()-ROW($N$9),EN$6-$D$4))&gt;=100,"×","△"),IF(OR(EN$8&lt;9/24,EN$8&gt;=17/24),"△","〇")))</f>
        <v>×</v>
      </c>
      <c r="EO144" s="29" t="str">
        <f ca="1">IF(OR(EO$9="×",EO$10="×"),"×",IF(SUMIFS(OFFSET(データ_フィールド施設!$M$5:$M$1048576,0,ROUND(EO$8*24,1)),データ_フィールド施設!$J$5:$J$1048576,OFFSET($G$9,ROW()-ROW($N$9),EO$6-$D$4))&gt;=50,IF(SUMIFS(OFFSET(データ_フィールド施設!$M$5:$M$1048576,0,ROUND(EO$8*24,1)),データ_フィールド施設!$J$5:$J$1048576,OFFSET($G$9,ROW()-ROW($N$9),EO$6-$D$4))&gt;=100,"×","△"),IF(OR(EO$8&lt;9/24,EO$8&gt;=17/24),"△","〇")))</f>
        <v>×</v>
      </c>
      <c r="EP144" s="30" t="str">
        <f ca="1">IF(OR(EP$9="×",EP$10="×"),"×",IF(SUMIFS(OFFSET(データ_フィールド施設!$M$5:$M$1048576,0,ROUND(EP$8*24,1)),データ_フィールド施設!$J$5:$J$1048576,OFFSET($G$9,ROW()-ROW($N$9),EP$6-$D$4))&gt;=50,IF(SUMIFS(OFFSET(データ_フィールド施設!$M$5:$M$1048576,0,ROUND(EP$8*24,1)),データ_フィールド施設!$J$5:$J$1048576,OFFSET($G$9,ROW()-ROW($N$9),EP$6-$D$4))&gt;=100,"×","△"),IF(OR(EP$8&lt;9/24,EP$8&gt;=17/24),"△","〇")))</f>
        <v>×</v>
      </c>
      <c r="EQ144" s="29" t="str">
        <f ca="1">IF(OR(EQ$9="×",EQ$10="×"),"×",IF(SUMIFS(OFFSET(データ_フィールド施設!$M$5:$M$1048576,0,ROUND(EQ$8*24,1)),データ_フィールド施設!$J$5:$J$1048576,OFFSET($G$9,ROW()-ROW($N$9),EQ$6-$D$4))&gt;=50,IF(SUMIFS(OFFSET(データ_フィールド施設!$M$5:$M$1048576,0,ROUND(EQ$8*24,1)),データ_フィールド施設!$J$5:$J$1048576,OFFSET($G$9,ROW()-ROW($N$9),EQ$6-$D$4))&gt;=100,"×","△"),IF(OR(EQ$8&lt;9/24,EQ$8&gt;=17/24),"△","〇")))</f>
        <v>×</v>
      </c>
      <c r="ER144" s="29" t="str">
        <f ca="1">IF(OR(ER$9="×",ER$10="×"),"×",IF(SUMIFS(OFFSET(データ_フィールド施設!$M$5:$M$1048576,0,ROUND(ER$8*24,1)),データ_フィールド施設!$J$5:$J$1048576,OFFSET($G$9,ROW()-ROW($N$9),ER$6-$D$4))&gt;=50,IF(SUMIFS(OFFSET(データ_フィールド施設!$M$5:$M$1048576,0,ROUND(ER$8*24,1)),データ_フィールド施設!$J$5:$J$1048576,OFFSET($G$9,ROW()-ROW($N$9),ER$6-$D$4))&gt;=100,"×","△"),IF(OR(ER$8&lt;9/24,ER$8&gt;=17/24),"△","〇")))</f>
        <v>×</v>
      </c>
      <c r="ES144" s="29" t="str">
        <f ca="1">IF(OR(ES$9="×",ES$10="×"),"×",IF(SUMIFS(OFFSET(データ_フィールド施設!$M$5:$M$1048576,0,ROUND(ES$8*24,1)),データ_フィールド施設!$J$5:$J$1048576,OFFSET($G$9,ROW()-ROW($N$9),ES$6-$D$4))&gt;=50,IF(SUMIFS(OFFSET(データ_フィールド施設!$M$5:$M$1048576,0,ROUND(ES$8*24,1)),データ_フィールド施設!$J$5:$J$1048576,OFFSET($G$9,ROW()-ROW($N$9),ES$6-$D$4))&gt;=100,"×","△"),IF(OR(ES$8&lt;9/24,ES$8&gt;=17/24),"△","〇")))</f>
        <v>×</v>
      </c>
      <c r="ET144" s="29" t="str">
        <f ca="1">IF(OR(ET$9="×",ET$10="×"),"×",IF(SUMIFS(OFFSET(データ_フィールド施設!$M$5:$M$1048576,0,ROUND(ET$8*24,1)),データ_フィールド施設!$J$5:$J$1048576,OFFSET($G$9,ROW()-ROW($N$9),ET$6-$D$4))&gt;=50,IF(SUMIFS(OFFSET(データ_フィールド施設!$M$5:$M$1048576,0,ROUND(ET$8*24,1)),データ_フィールド施設!$J$5:$J$1048576,OFFSET($G$9,ROW()-ROW($N$9),ET$6-$D$4))&gt;=100,"×","△"),IF(OR(ET$8&lt;9/24,ET$8&gt;=17/24),"△","〇")))</f>
        <v>×</v>
      </c>
      <c r="EU144" s="28" t="str">
        <f ca="1">IF(OR(EU$9="×",EU$10="×"),"×",IF(SUMIFS(OFFSET(データ_フィールド施設!$M$5:$M$1048576,0,ROUND(EU$8*24,1)),データ_フィールド施設!$J$5:$J$1048576,OFFSET($G$9,ROW()-ROW($N$9),EU$6-$D$4))&gt;=50,IF(SUMIFS(OFFSET(データ_フィールド施設!$M$5:$M$1048576,0,ROUND(EU$8*24,1)),データ_フィールド施設!$J$5:$J$1048576,OFFSET($G$9,ROW()-ROW($N$9),EU$6-$D$4))&gt;=100,"×","△"),IF(OR(EU$8&lt;9/24,EU$8&gt;=17/24),"△","〇")))</f>
        <v>×</v>
      </c>
      <c r="EV144" s="29" t="str">
        <f ca="1">IF(OR(EV$9="×",EV$10="×"),"×",IF(SUMIFS(OFFSET(データ_フィールド施設!$M$5:$M$1048576,0,ROUND(EV$8*24,1)),データ_フィールド施設!$J$5:$J$1048576,OFFSET($G$9,ROW()-ROW($N$9),EV$6-$D$4))&gt;=50,IF(SUMIFS(OFFSET(データ_フィールド施設!$M$5:$M$1048576,0,ROUND(EV$8*24,1)),データ_フィールド施設!$J$5:$J$1048576,OFFSET($G$9,ROW()-ROW($N$9),EV$6-$D$4))&gt;=100,"×","△"),IF(OR(EV$8&lt;9/24,EV$8&gt;=17/24),"△","〇")))</f>
        <v>×</v>
      </c>
      <c r="EW144" s="29" t="str">
        <f ca="1">IF(OR(EW$9="×",EW$10="×"),"×",IF(SUMIFS(OFFSET(データ_フィールド施設!$M$5:$M$1048576,0,ROUND(EW$8*24,1)),データ_フィールド施設!$J$5:$J$1048576,OFFSET($G$9,ROW()-ROW($N$9),EW$6-$D$4))&gt;=50,IF(SUMIFS(OFFSET(データ_フィールド施設!$M$5:$M$1048576,0,ROUND(EW$8*24,1)),データ_フィールド施設!$J$5:$J$1048576,OFFSET($G$9,ROW()-ROW($N$9),EW$6-$D$4))&gt;=100,"×","△"),IF(OR(EW$8&lt;9/24,EW$8&gt;=17/24),"△","〇")))</f>
        <v>×</v>
      </c>
      <c r="EX144" s="30" t="str">
        <f ca="1">IF(OR(EX$9="×",EX$10="×"),"×",IF(SUMIFS(OFFSET(データ_フィールド施設!$M$5:$M$1048576,0,ROUND(EX$8*24,1)),データ_フィールド施設!$J$5:$J$1048576,OFFSET($G$9,ROW()-ROW($N$9),EX$6-$D$4))&gt;=50,IF(SUMIFS(OFFSET(データ_フィールド施設!$M$5:$M$1048576,0,ROUND(EX$8*24,1)),データ_フィールド施設!$J$5:$J$1048576,OFFSET($G$9,ROW()-ROW($N$9),EX$6-$D$4))&gt;=100,"×","△"),IF(OR(EX$8&lt;9/24,EX$8&gt;=17/24),"△","〇")))</f>
        <v>×</v>
      </c>
      <c r="EY144" s="29" t="str">
        <f ca="1">IF(OR(EY$9="×",EY$10="×"),"×",IF(SUMIFS(OFFSET(データ_フィールド施設!$M$5:$M$1048576,0,ROUND(EY$8*24,1)),データ_フィールド施設!$J$5:$J$1048576,OFFSET($G$9,ROW()-ROW($N$9),EY$6-$D$4))&gt;=50,IF(SUMIFS(OFFSET(データ_フィールド施設!$M$5:$M$1048576,0,ROUND(EY$8*24,1)),データ_フィールド施設!$J$5:$J$1048576,OFFSET($G$9,ROW()-ROW($N$9),EY$6-$D$4))&gt;=100,"×","△"),IF(OR(EY$8&lt;9/24,EY$8&gt;=17/24),"△","〇")))</f>
        <v>×</v>
      </c>
      <c r="EZ144" s="29" t="str">
        <f ca="1">IF(OR(EZ$9="×",EZ$10="×"),"×",IF(SUMIFS(OFFSET(データ_フィールド施設!$M$5:$M$1048576,0,ROUND(EZ$8*24,1)),データ_フィールド施設!$J$5:$J$1048576,OFFSET($G$9,ROW()-ROW($N$9),EZ$6-$D$4))&gt;=50,IF(SUMIFS(OFFSET(データ_フィールド施設!$M$5:$M$1048576,0,ROUND(EZ$8*24,1)),データ_フィールド施設!$J$5:$J$1048576,OFFSET($G$9,ROW()-ROW($N$9),EZ$6-$D$4))&gt;=100,"×","△"),IF(OR(EZ$8&lt;9/24,EZ$8&gt;=17/24),"△","〇")))</f>
        <v>×</v>
      </c>
      <c r="FA144" s="37" t="str">
        <f ca="1">IF(OR(FA$9="×",FA$10="×"),"×",IF(SUMIFS(OFFSET(データ_フィールド施設!$M$5:$M$1048576,0,ROUND(FA$8*24,1)),データ_フィールド施設!$J$5:$J$1048576,OFFSET($G$9,ROW()-ROW($N$9),FA$6-$D$4))&gt;=50,IF(SUMIFS(OFFSET(データ_フィールド施設!$M$5:$M$1048576,0,ROUND(FA$8*24,1)),データ_フィールド施設!$J$5:$J$1048576,OFFSET($G$9,ROW()-ROW($N$9),FA$6-$D$4))&gt;=100,"×","△"),IF(OR(FA$8&lt;9/24,FA$8&gt;=17/24),"△","〇")))</f>
        <v>×</v>
      </c>
      <c r="FB144" s="36" t="str">
        <f ca="1">IF(OR(FB$9="×",FB$10="×"),"×",IF(SUMIFS(OFFSET(データ_フィールド施設!$M$5:$M$1048576,0,ROUND(FB$8*24,1)),データ_フィールド施設!$J$5:$J$1048576,OFFSET($G$9,ROW()-ROW($N$9),FB$6-$D$4))&gt;=50,IF(SUMIFS(OFFSET(データ_フィールド施設!$M$5:$M$1048576,0,ROUND(FB$8*24,1)),データ_フィールド施設!$J$5:$J$1048576,OFFSET($G$9,ROW()-ROW($N$9),FB$6-$D$4))&gt;=100,"×","△"),IF(OR(FB$8&lt;9/24,FB$8&gt;=17/24),"△","〇")))</f>
        <v>×</v>
      </c>
      <c r="FC144" s="29" t="str">
        <f ca="1">IF(OR(FC$9="×",FC$10="×"),"×",IF(SUMIFS(OFFSET(データ_フィールド施設!$M$5:$M$1048576,0,ROUND(FC$8*24,1)),データ_フィールド施設!$J$5:$J$1048576,OFFSET($G$9,ROW()-ROW($N$9),FC$6-$D$4))&gt;=50,IF(SUMIFS(OFFSET(データ_フィールド施設!$M$5:$M$1048576,0,ROUND(FC$8*24,1)),データ_フィールド施設!$J$5:$J$1048576,OFFSET($G$9,ROW()-ROW($N$9),FC$6-$D$4))&gt;=100,"×","△"),IF(OR(FC$8&lt;9/24,FC$8&gt;=17/24),"△","〇")))</f>
        <v>×</v>
      </c>
      <c r="FD144" s="29" t="str">
        <f ca="1">IF(OR(FD$9="×",FD$10="×"),"×",IF(SUMIFS(OFFSET(データ_フィールド施設!$M$5:$M$1048576,0,ROUND(FD$8*24,1)),データ_フィールド施設!$J$5:$J$1048576,OFFSET($G$9,ROW()-ROW($N$9),FD$6-$D$4))&gt;=50,IF(SUMIFS(OFFSET(データ_フィールド施設!$M$5:$M$1048576,0,ROUND(FD$8*24,1)),データ_フィールド施設!$J$5:$J$1048576,OFFSET($G$9,ROW()-ROW($N$9),FD$6-$D$4))&gt;=100,"×","△"),IF(OR(FD$8&lt;9/24,FD$8&gt;=17/24),"△","〇")))</f>
        <v>×</v>
      </c>
      <c r="FE144" s="29" t="str">
        <f ca="1">IF(OR(FE$9="×",FE$10="×"),"×",IF(SUMIFS(OFFSET(データ_フィールド施設!$M$5:$M$1048576,0,ROUND(FE$8*24,1)),データ_フィールド施設!$J$5:$J$1048576,OFFSET($G$9,ROW()-ROW($N$9),FE$6-$D$4))&gt;=50,IF(SUMIFS(OFFSET(データ_フィールド施設!$M$5:$M$1048576,0,ROUND(FE$8*24,1)),データ_フィールド施設!$J$5:$J$1048576,OFFSET($G$9,ROW()-ROW($N$9),FE$6-$D$4))&gt;=100,"×","△"),IF(OR(FE$8&lt;9/24,FE$8&gt;=17/24),"△","〇")))</f>
        <v>×</v>
      </c>
      <c r="FF144" s="29" t="str">
        <f ca="1">IF(OR(FF$9="×",FF$10="×"),"×",IF(SUMIFS(OFFSET(データ_フィールド施設!$M$5:$M$1048576,0,ROUND(FF$8*24,1)),データ_フィールド施設!$J$5:$J$1048576,OFFSET($G$9,ROW()-ROW($N$9),FF$6-$D$4))&gt;=50,IF(SUMIFS(OFFSET(データ_フィールド施設!$M$5:$M$1048576,0,ROUND(FF$8*24,1)),データ_フィールド施設!$J$5:$J$1048576,OFFSET($G$9,ROW()-ROW($N$9),FF$6-$D$4))&gt;=100,"×","△"),IF(OR(FF$8&lt;9/24,FF$8&gt;=17/24),"△","〇")))</f>
        <v>×</v>
      </c>
      <c r="FG144" s="29" t="str">
        <f ca="1">IF(OR(FG$9="×",FG$10="×"),"×",IF(SUMIFS(OFFSET(データ_フィールド施設!$M$5:$M$1048576,0,ROUND(FG$8*24,1)),データ_フィールド施設!$J$5:$J$1048576,OFFSET($G$9,ROW()-ROW($N$9),FG$6-$D$4))&gt;=50,IF(SUMIFS(OFFSET(データ_フィールド施設!$M$5:$M$1048576,0,ROUND(FG$8*24,1)),データ_フィールド施設!$J$5:$J$1048576,OFFSET($G$9,ROW()-ROW($N$9),FG$6-$D$4))&gt;=100,"×","△"),IF(OR(FG$8&lt;9/24,FG$8&gt;=17/24),"△","〇")))</f>
        <v>×</v>
      </c>
      <c r="FH144" s="29" t="str">
        <f ca="1">IF(OR(FH$9="×",FH$10="×"),"×",IF(SUMIFS(OFFSET(データ_フィールド施設!$M$5:$M$1048576,0,ROUND(FH$8*24,1)),データ_フィールド施設!$J$5:$J$1048576,OFFSET($G$9,ROW()-ROW($N$9),FH$6-$D$4))&gt;=50,IF(SUMIFS(OFFSET(データ_フィールド施設!$M$5:$M$1048576,0,ROUND(FH$8*24,1)),データ_フィールド施設!$J$5:$J$1048576,OFFSET($G$9,ROW()-ROW($N$9),FH$6-$D$4))&gt;=100,"×","△"),IF(OR(FH$8&lt;9/24,FH$8&gt;=17/24),"△","〇")))</f>
        <v>×</v>
      </c>
      <c r="FI144" s="29" t="str">
        <f ca="1">IF(OR(FI$9="×",FI$10="×"),"×",IF(SUMIFS(OFFSET(データ_フィールド施設!$M$5:$M$1048576,0,ROUND(FI$8*24,1)),データ_フィールド施設!$J$5:$J$1048576,OFFSET($G$9,ROW()-ROW($N$9),FI$6-$D$4))&gt;=50,IF(SUMIFS(OFFSET(データ_フィールド施設!$M$5:$M$1048576,0,ROUND(FI$8*24,1)),データ_フィールド施設!$J$5:$J$1048576,OFFSET($G$9,ROW()-ROW($N$9),FI$6-$D$4))&gt;=100,"×","△"),IF(OR(FI$8&lt;9/24,FI$8&gt;=17/24),"△","〇")))</f>
        <v>×</v>
      </c>
      <c r="FJ144" s="29" t="str">
        <f ca="1">IF(OR(FJ$9="×",FJ$10="×"),"×",IF(SUMIFS(OFFSET(データ_フィールド施設!$M$5:$M$1048576,0,ROUND(FJ$8*24,1)),データ_フィールド施設!$J$5:$J$1048576,OFFSET($G$9,ROW()-ROW($N$9),FJ$6-$D$4))&gt;=50,IF(SUMIFS(OFFSET(データ_フィールド施設!$M$5:$M$1048576,0,ROUND(FJ$8*24,1)),データ_フィールド施設!$J$5:$J$1048576,OFFSET($G$9,ROW()-ROW($N$9),FJ$6-$D$4))&gt;=100,"×","△"),IF(OR(FJ$8&lt;9/24,FJ$8&gt;=17/24),"△","〇")))</f>
        <v>×</v>
      </c>
      <c r="FK144" s="28" t="str">
        <f ca="1">IF(OR(FK$9="×",FK$10="×"),"×",IF(SUMIFS(OFFSET(データ_フィールド施設!$M$5:$M$1048576,0,ROUND(FK$8*24,1)),データ_フィールド施設!$J$5:$J$1048576,OFFSET($G$9,ROW()-ROW($N$9),FK$6-$D$4))&gt;=50,IF(SUMIFS(OFFSET(データ_フィールド施設!$M$5:$M$1048576,0,ROUND(FK$8*24,1)),データ_フィールド施設!$J$5:$J$1048576,OFFSET($G$9,ROW()-ROW($N$9),FK$6-$D$4))&gt;=100,"×","△"),IF(OR(FK$8&lt;9/24,FK$8&gt;=17/24),"△","〇")))</f>
        <v>×</v>
      </c>
      <c r="FL144" s="29" t="str">
        <f ca="1">IF(OR(FL$9="×",FL$10="×"),"×",IF(SUMIFS(OFFSET(データ_フィールド施設!$M$5:$M$1048576,0,ROUND(FL$8*24,1)),データ_フィールド施設!$J$5:$J$1048576,OFFSET($G$9,ROW()-ROW($N$9),FL$6-$D$4))&gt;=50,IF(SUMIFS(OFFSET(データ_フィールド施設!$M$5:$M$1048576,0,ROUND(FL$8*24,1)),データ_フィールド施設!$J$5:$J$1048576,OFFSET($G$9,ROW()-ROW($N$9),FL$6-$D$4))&gt;=100,"×","△"),IF(OR(FL$8&lt;9/24,FL$8&gt;=17/24),"△","〇")))</f>
        <v>×</v>
      </c>
      <c r="FM144" s="29" t="str">
        <f ca="1">IF(OR(FM$9="×",FM$10="×"),"×",IF(SUMIFS(OFFSET(データ_フィールド施設!$M$5:$M$1048576,0,ROUND(FM$8*24,1)),データ_フィールド施設!$J$5:$J$1048576,OFFSET($G$9,ROW()-ROW($N$9),FM$6-$D$4))&gt;=50,IF(SUMIFS(OFFSET(データ_フィールド施設!$M$5:$M$1048576,0,ROUND(FM$8*24,1)),データ_フィールド施設!$J$5:$J$1048576,OFFSET($G$9,ROW()-ROW($N$9),FM$6-$D$4))&gt;=100,"×","△"),IF(OR(FM$8&lt;9/24,FM$8&gt;=17/24),"△","〇")))</f>
        <v>×</v>
      </c>
      <c r="FN144" s="30" t="str">
        <f ca="1">IF(OR(FN$9="×",FN$10="×"),"×",IF(SUMIFS(OFFSET(データ_フィールド施設!$M$5:$M$1048576,0,ROUND(FN$8*24,1)),データ_フィールド施設!$J$5:$J$1048576,OFFSET($G$9,ROW()-ROW($N$9),FN$6-$D$4))&gt;=50,IF(SUMIFS(OFFSET(データ_フィールド施設!$M$5:$M$1048576,0,ROUND(FN$8*24,1)),データ_フィールド施設!$J$5:$J$1048576,OFFSET($G$9,ROW()-ROW($N$9),FN$6-$D$4))&gt;=100,"×","△"),IF(OR(FN$8&lt;9/24,FN$8&gt;=17/24),"△","〇")))</f>
        <v>×</v>
      </c>
      <c r="FO144" s="29" t="str">
        <f ca="1">IF(OR(FO$9="×",FO$10="×"),"×",IF(SUMIFS(OFFSET(データ_フィールド施設!$M$5:$M$1048576,0,ROUND(FO$8*24,1)),データ_フィールド施設!$J$5:$J$1048576,OFFSET($G$9,ROW()-ROW($N$9),FO$6-$D$4))&gt;=50,IF(SUMIFS(OFFSET(データ_フィールド施設!$M$5:$M$1048576,0,ROUND(FO$8*24,1)),データ_フィールド施設!$J$5:$J$1048576,OFFSET($G$9,ROW()-ROW($N$9),FO$6-$D$4))&gt;=100,"×","△"),IF(OR(FO$8&lt;9/24,FO$8&gt;=17/24),"△","〇")))</f>
        <v>×</v>
      </c>
      <c r="FP144" s="29" t="str">
        <f ca="1">IF(OR(FP$9="×",FP$10="×"),"×",IF(SUMIFS(OFFSET(データ_フィールド施設!$M$5:$M$1048576,0,ROUND(FP$8*24,1)),データ_フィールド施設!$J$5:$J$1048576,OFFSET($G$9,ROW()-ROW($N$9),FP$6-$D$4))&gt;=50,IF(SUMIFS(OFFSET(データ_フィールド施設!$M$5:$M$1048576,0,ROUND(FP$8*24,1)),データ_フィールド施設!$J$5:$J$1048576,OFFSET($G$9,ROW()-ROW($N$9),FP$6-$D$4))&gt;=100,"×","△"),IF(OR(FP$8&lt;9/24,FP$8&gt;=17/24),"△","〇")))</f>
        <v>×</v>
      </c>
      <c r="FQ144" s="29" t="str">
        <f ca="1">IF(OR(FQ$9="×",FQ$10="×"),"×",IF(SUMIFS(OFFSET(データ_フィールド施設!$M$5:$M$1048576,0,ROUND(FQ$8*24,1)),データ_フィールド施設!$J$5:$J$1048576,OFFSET($G$9,ROW()-ROW($N$9),FQ$6-$D$4))&gt;=50,IF(SUMIFS(OFFSET(データ_フィールド施設!$M$5:$M$1048576,0,ROUND(FQ$8*24,1)),データ_フィールド施設!$J$5:$J$1048576,OFFSET($G$9,ROW()-ROW($N$9),FQ$6-$D$4))&gt;=100,"×","△"),IF(OR(FQ$8&lt;9/24,FQ$8&gt;=17/24),"△","〇")))</f>
        <v>×</v>
      </c>
      <c r="FR144" s="29" t="str">
        <f ca="1">IF(OR(FR$9="×",FR$10="×"),"×",IF(SUMIFS(OFFSET(データ_フィールド施設!$M$5:$M$1048576,0,ROUND(FR$8*24,1)),データ_フィールド施設!$J$5:$J$1048576,OFFSET($G$9,ROW()-ROW($N$9),FR$6-$D$4))&gt;=50,IF(SUMIFS(OFFSET(データ_フィールド施設!$M$5:$M$1048576,0,ROUND(FR$8*24,1)),データ_フィールド施設!$J$5:$J$1048576,OFFSET($G$9,ROW()-ROW($N$9),FR$6-$D$4))&gt;=100,"×","△"),IF(OR(FR$8&lt;9/24,FR$8&gt;=17/24),"△","〇")))</f>
        <v>×</v>
      </c>
      <c r="FS144" s="28" t="str">
        <f ca="1">IF(OR(FS$9="×",FS$10="×"),"×",IF(SUMIFS(OFFSET(データ_フィールド施設!$M$5:$M$1048576,0,ROUND(FS$8*24,1)),データ_フィールド施設!$J$5:$J$1048576,OFFSET($G$9,ROW()-ROW($N$9),FS$6-$D$4))&gt;=50,IF(SUMIFS(OFFSET(データ_フィールド施設!$M$5:$M$1048576,0,ROUND(FS$8*24,1)),データ_フィールド施設!$J$5:$J$1048576,OFFSET($G$9,ROW()-ROW($N$9),FS$6-$D$4))&gt;=100,"×","△"),IF(OR(FS$8&lt;9/24,FS$8&gt;=17/24),"△","〇")))</f>
        <v>×</v>
      </c>
      <c r="FT144" s="29" t="str">
        <f ca="1">IF(OR(FT$9="×",FT$10="×"),"×",IF(SUMIFS(OFFSET(データ_フィールド施設!$M$5:$M$1048576,0,ROUND(FT$8*24,1)),データ_フィールド施設!$J$5:$J$1048576,OFFSET($G$9,ROW()-ROW($N$9),FT$6-$D$4))&gt;=50,IF(SUMIFS(OFFSET(データ_フィールド施設!$M$5:$M$1048576,0,ROUND(FT$8*24,1)),データ_フィールド施設!$J$5:$J$1048576,OFFSET($G$9,ROW()-ROW($N$9),FT$6-$D$4))&gt;=100,"×","△"),IF(OR(FT$8&lt;9/24,FT$8&gt;=17/24),"△","〇")))</f>
        <v>×</v>
      </c>
      <c r="FU144" s="29" t="str">
        <f ca="1">IF(OR(FU$9="×",FU$10="×"),"×",IF(SUMIFS(OFFSET(データ_フィールド施設!$M$5:$M$1048576,0,ROUND(FU$8*24,1)),データ_フィールド施設!$J$5:$J$1048576,OFFSET($G$9,ROW()-ROW($N$9),FU$6-$D$4))&gt;=50,IF(SUMIFS(OFFSET(データ_フィールド施設!$M$5:$M$1048576,0,ROUND(FU$8*24,1)),データ_フィールド施設!$J$5:$J$1048576,OFFSET($G$9,ROW()-ROW($N$9),FU$6-$D$4))&gt;=100,"×","△"),IF(OR(FU$8&lt;9/24,FU$8&gt;=17/24),"△","〇")))</f>
        <v>×</v>
      </c>
      <c r="FV144" s="30" t="str">
        <f ca="1">IF(OR(FV$9="×",FV$10="×"),"×",IF(SUMIFS(OFFSET(データ_フィールド施設!$M$5:$M$1048576,0,ROUND(FV$8*24,1)),データ_フィールド施設!$J$5:$J$1048576,OFFSET($G$9,ROW()-ROW($N$9),FV$6-$D$4))&gt;=50,IF(SUMIFS(OFFSET(データ_フィールド施設!$M$5:$M$1048576,0,ROUND(FV$8*24,1)),データ_フィールド施設!$J$5:$J$1048576,OFFSET($G$9,ROW()-ROW($N$9),FV$6-$D$4))&gt;=100,"×","△"),IF(OR(FV$8&lt;9/24,FV$8&gt;=17/24),"△","〇")))</f>
        <v>×</v>
      </c>
      <c r="FW144" s="29" t="str">
        <f ca="1">IF(OR(FW$9="×",FW$10="×"),"×",IF(SUMIFS(OFFSET(データ_フィールド施設!$M$5:$M$1048576,0,ROUND(FW$8*24,1)),データ_フィールド施設!$J$5:$J$1048576,OFFSET($G$9,ROW()-ROW($N$9),FW$6-$D$4))&gt;=50,IF(SUMIFS(OFFSET(データ_フィールド施設!$M$5:$M$1048576,0,ROUND(FW$8*24,1)),データ_フィールド施設!$J$5:$J$1048576,OFFSET($G$9,ROW()-ROW($N$9),FW$6-$D$4))&gt;=100,"×","△"),IF(OR(FW$8&lt;9/24,FW$8&gt;=17/24),"△","〇")))</f>
        <v>×</v>
      </c>
      <c r="FX144" s="29" t="str">
        <f ca="1">IF(OR(FX$9="×",FX$10="×"),"×",IF(SUMIFS(OFFSET(データ_フィールド施設!$M$5:$M$1048576,0,ROUND(FX$8*24,1)),データ_フィールド施設!$J$5:$J$1048576,OFFSET($G$9,ROW()-ROW($N$9),FX$6-$D$4))&gt;=50,IF(SUMIFS(OFFSET(データ_フィールド施設!$M$5:$M$1048576,0,ROUND(FX$8*24,1)),データ_フィールド施設!$J$5:$J$1048576,OFFSET($G$9,ROW()-ROW($N$9),FX$6-$D$4))&gt;=100,"×","△"),IF(OR(FX$8&lt;9/24,FX$8&gt;=17/24),"△","〇")))</f>
        <v>×</v>
      </c>
      <c r="FY144" s="37" t="str">
        <f ca="1">IF(OR(FY$9="×",FY$10="×"),"×",IF(SUMIFS(OFFSET(データ_フィールド施設!$M$5:$M$1048576,0,ROUND(FY$8*24,1)),データ_フィールド施設!$J$5:$J$1048576,OFFSET($G$9,ROW()-ROW($N$9),FY$6-$D$4))&gt;=50,IF(SUMIFS(OFFSET(データ_フィールド施設!$M$5:$M$1048576,0,ROUND(FY$8*24,1)),データ_フィールド施設!$J$5:$J$1048576,OFFSET($G$9,ROW()-ROW($N$9),FY$6-$D$4))&gt;=100,"×","△"),IF(OR(FY$8&lt;9/24,FY$8&gt;=17/24),"△","〇")))</f>
        <v>×</v>
      </c>
    </row>
  </sheetData>
  <autoFilter ref="A8:F8" xr:uid="{7C5923C8-DFA8-4F1E-82DF-051B84CE6DA7}"/>
  <mergeCells count="44">
    <mergeCell ref="N7:V7"/>
    <mergeCell ref="FB5:FY5"/>
    <mergeCell ref="N5:AK5"/>
    <mergeCell ref="AL5:BI5"/>
    <mergeCell ref="BJ5:CG5"/>
    <mergeCell ref="CH5:DE5"/>
    <mergeCell ref="DF5:EC5"/>
    <mergeCell ref="ED5:FA5"/>
    <mergeCell ref="AI7:AK7"/>
    <mergeCell ref="AL7:AT7"/>
    <mergeCell ref="AU7:AX7"/>
    <mergeCell ref="AY7:BB7"/>
    <mergeCell ref="W7:Z7"/>
    <mergeCell ref="AA7:AD7"/>
    <mergeCell ref="AE7:AH7"/>
    <mergeCell ref="BC7:BF7"/>
    <mergeCell ref="BG7:BI7"/>
    <mergeCell ref="BJ7:BR7"/>
    <mergeCell ref="BS7:BV7"/>
    <mergeCell ref="BW7:BZ7"/>
    <mergeCell ref="DC7:DE7"/>
    <mergeCell ref="DO7:DR7"/>
    <mergeCell ref="DS7:DV7"/>
    <mergeCell ref="CA7:CD7"/>
    <mergeCell ref="CE7:CG7"/>
    <mergeCell ref="CH7:CP7"/>
    <mergeCell ref="CQ7:CT7"/>
    <mergeCell ref="CU7:CX7"/>
    <mergeCell ref="FS7:FV7"/>
    <mergeCell ref="FW7:FY7"/>
    <mergeCell ref="A4:B4"/>
    <mergeCell ref="A3:B3"/>
    <mergeCell ref="EU7:EX7"/>
    <mergeCell ref="EY7:FA7"/>
    <mergeCell ref="FB7:FJ7"/>
    <mergeCell ref="FK7:FN7"/>
    <mergeCell ref="FO7:FR7"/>
    <mergeCell ref="DW7:DZ7"/>
    <mergeCell ref="EA7:EC7"/>
    <mergeCell ref="ED7:EL7"/>
    <mergeCell ref="EM7:EP7"/>
    <mergeCell ref="EQ7:ET7"/>
    <mergeCell ref="CY7:DB7"/>
    <mergeCell ref="DF7:DN7"/>
  </mergeCells>
  <phoneticPr fontId="1"/>
  <conditionalFormatting sqref="H9:M10 H106:FY107 J11:M105">
    <cfRule type="cellIs" dxfId="36" priority="11" operator="equal">
      <formula>"▲"</formula>
    </cfRule>
    <cfRule type="cellIs" dxfId="35" priority="17" operator="equal">
      <formula>"〇"</formula>
    </cfRule>
    <cfRule type="cellIs" dxfId="34" priority="18" operator="equal">
      <formula>"△"</formula>
    </cfRule>
    <cfRule type="cellIs" dxfId="33" priority="19" operator="equal">
      <formula>"×"</formula>
    </cfRule>
  </conditionalFormatting>
  <conditionalFormatting sqref="H11:I105">
    <cfRule type="cellIs" dxfId="32" priority="12" operator="equal">
      <formula>"〇"</formula>
    </cfRule>
    <cfRule type="cellIs" dxfId="31" priority="13" operator="equal">
      <formula>"△"</formula>
    </cfRule>
    <cfRule type="cellIs" dxfId="30" priority="14" operator="equal">
      <formula>"×"</formula>
    </cfRule>
  </conditionalFormatting>
  <conditionalFormatting sqref="A4:B4">
    <cfRule type="expression" dxfId="29" priority="9">
      <formula>$C4=TRUE</formula>
    </cfRule>
    <cfRule type="expression" dxfId="28" priority="10">
      <formula>$C4=FALSE</formula>
    </cfRule>
  </conditionalFormatting>
  <conditionalFormatting sqref="A3:B3">
    <cfRule type="expression" dxfId="27" priority="7">
      <formula>$C4=TRUE</formula>
    </cfRule>
    <cfRule type="expression" dxfId="26" priority="8">
      <formula>$C4=FALSE</formula>
    </cfRule>
  </conditionalFormatting>
  <conditionalFormatting sqref="N9:FY105">
    <cfRule type="cellIs" dxfId="25" priority="4" operator="equal">
      <formula>"〇"</formula>
    </cfRule>
    <cfRule type="cellIs" dxfId="24" priority="5" operator="equal">
      <formula>"△"</formula>
    </cfRule>
    <cfRule type="cellIs" dxfId="23" priority="6" operator="equal">
      <formula>"×"</formula>
    </cfRule>
  </conditionalFormatting>
  <conditionalFormatting sqref="H110:FY110 H109:BX109 BZ109:FY109">
    <cfRule type="cellIs" dxfId="22" priority="1" operator="equal">
      <formula>"〇"</formula>
    </cfRule>
    <cfRule type="cellIs" dxfId="21" priority="2" operator="equal">
      <formula>"△"</formula>
    </cfRule>
    <cfRule type="cellIs" dxfId="20" priority="3" operator="equal">
      <formula>"×"</formula>
    </cfRule>
  </conditionalFormatting>
  <pageMargins left="0.7" right="0.7" top="0.75" bottom="0.75" header="0.3" footer="0.3"/>
  <pageSetup paperSize="9" scale="25"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142875</xdr:colOff>
                    <xdr:row>3</xdr:row>
                    <xdr:rowOff>0</xdr:rowOff>
                  </from>
                  <to>
                    <xdr:col>2</xdr:col>
                    <xdr:colOff>485775</xdr:colOff>
                    <xdr:row>4</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5687581-5D09-4F14-A531-C120BCA84E2C}">
          <x14:formula1>
            <xm:f>週テーブル!$B$2:$B$53</xm:f>
          </x14:formula1>
          <xm:sqref>Q4:T4</xm:sqref>
        </x14:dataValidation>
        <x14:dataValidation type="list" allowBlank="1" showInputMessage="1" showErrorMessage="1" xr:uid="{8E40F246-EB3F-41FA-9993-DB2FE4DFF19B}">
          <x14:formula1>
            <xm:f>週テーブル!$D$2:$D$53</xm:f>
          </x14:formula1>
          <xm:sqref>A4:B4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75EE9-EC78-4705-A398-50E24FBBDE15}">
  <sheetPr codeName="Sheet6"/>
  <dimension ref="A1:AM1830"/>
  <sheetViews>
    <sheetView zoomScale="70" zoomScaleNormal="70" workbookViewId="0">
      <selection activeCell="L1" activeCellId="2" sqref="B1:B1048576 F1:H1048576 L1:AC1048576"/>
    </sheetView>
  </sheetViews>
  <sheetFormatPr defaultColWidth="9" defaultRowHeight="18.75"/>
  <cols>
    <col min="1" max="1" width="9.125" style="136" bestFit="1" customWidth="1"/>
    <col min="2" max="2" width="17.625" style="136" customWidth="1"/>
    <col min="3" max="4" width="9.125" style="136" bestFit="1" customWidth="1"/>
    <col min="5" max="7" width="9" style="136"/>
    <col min="8" max="8" width="9" style="137"/>
    <col min="9" max="9" width="16.5" style="137" bestFit="1" customWidth="1"/>
    <col min="10" max="10" width="9" style="137"/>
    <col min="11" max="12" width="9.375" style="137" bestFit="1" customWidth="1"/>
    <col min="13" max="22" width="11.5" style="137" bestFit="1" customWidth="1"/>
    <col min="23" max="36" width="12.625" style="137" bestFit="1" customWidth="1"/>
    <col min="37" max="37" width="17.125" style="136" bestFit="1" customWidth="1"/>
    <col min="38" max="16384" width="9" style="136"/>
  </cols>
  <sheetData>
    <row r="1" spans="1:39">
      <c r="A1" s="136" t="s">
        <v>274</v>
      </c>
      <c r="H1" s="137" t="s">
        <v>133</v>
      </c>
      <c r="AK1" s="141">
        <f ca="1">週テーブル!E7</f>
        <v>46481</v>
      </c>
    </row>
    <row r="2" spans="1:39">
      <c r="H2" s="138" t="str">
        <f>IF(OR(G2="中止",G2="取消"),"998",IF(ISNA(MATCH($E2,施設情報!$B$2:$B$96,0)),"999",INDEX(施設情報!$C$2:$C$96,MATCH($E2,施設情報!$B$2:$B$96,0))))</f>
        <v>999</v>
      </c>
      <c r="I2" s="139">
        <f>B2</f>
        <v>0</v>
      </c>
      <c r="J2" s="137" t="str">
        <f>H2&amp;"-"&amp;I2</f>
        <v>999-0</v>
      </c>
      <c r="K2" s="137">
        <f>C2/24</f>
        <v>0</v>
      </c>
      <c r="L2" s="137">
        <f>D2/24</f>
        <v>0</v>
      </c>
      <c r="M2" s="137">
        <f>IF(AND(M$3&gt;=$K2,M$3&lt;$L2),100*$AM2,0)</f>
        <v>0</v>
      </c>
      <c r="N2" s="137">
        <f t="shared" ref="N2:AI2" si="0">IF(AND(N$3&gt;=$K2,N$3&lt;$L2),100*$AM2,0)</f>
        <v>0</v>
      </c>
      <c r="O2" s="137">
        <f t="shared" si="0"/>
        <v>0</v>
      </c>
      <c r="P2" s="137">
        <f t="shared" si="0"/>
        <v>0</v>
      </c>
      <c r="Q2" s="137">
        <f t="shared" si="0"/>
        <v>0</v>
      </c>
      <c r="R2" s="137">
        <f t="shared" si="0"/>
        <v>0</v>
      </c>
      <c r="S2" s="137">
        <f t="shared" si="0"/>
        <v>0</v>
      </c>
      <c r="T2" s="137">
        <f t="shared" si="0"/>
        <v>0</v>
      </c>
      <c r="U2" s="137">
        <f t="shared" si="0"/>
        <v>0</v>
      </c>
      <c r="V2" s="137">
        <f t="shared" si="0"/>
        <v>0</v>
      </c>
      <c r="W2" s="137">
        <f t="shared" si="0"/>
        <v>0</v>
      </c>
      <c r="X2" s="137">
        <f t="shared" si="0"/>
        <v>0</v>
      </c>
      <c r="Y2" s="137">
        <f t="shared" si="0"/>
        <v>0</v>
      </c>
      <c r="Z2" s="137">
        <f t="shared" si="0"/>
        <v>0</v>
      </c>
      <c r="AA2" s="137">
        <f t="shared" si="0"/>
        <v>0</v>
      </c>
      <c r="AB2" s="137">
        <f t="shared" si="0"/>
        <v>0</v>
      </c>
      <c r="AC2" s="137">
        <f t="shared" si="0"/>
        <v>0</v>
      </c>
      <c r="AD2" s="137">
        <f t="shared" si="0"/>
        <v>0</v>
      </c>
      <c r="AE2" s="137">
        <f t="shared" si="0"/>
        <v>0</v>
      </c>
      <c r="AF2" s="137">
        <f t="shared" si="0"/>
        <v>0</v>
      </c>
      <c r="AG2" s="137">
        <f t="shared" si="0"/>
        <v>0</v>
      </c>
      <c r="AH2" s="137">
        <f t="shared" si="0"/>
        <v>0</v>
      </c>
      <c r="AI2" s="137">
        <f t="shared" si="0"/>
        <v>0</v>
      </c>
      <c r="AJ2" s="137">
        <f>IF(AND(AJ$3&gt;=$K2,AJ$3&lt;$L2),100*$AM2,0)</f>
        <v>0</v>
      </c>
      <c r="AK2" s="136">
        <f ca="1">IF(AND(AND($AK$3&lt;=B2,B2&lt;=$AK$1),B2&lt;&gt;""),1,0)</f>
        <v>0</v>
      </c>
      <c r="AL2" s="136">
        <f>IF(OR(F2="工事・メンテ（共用可）",F2="要調整"),0.5,IF(F2="ヘリ訓練日",0.4,1))</f>
        <v>1</v>
      </c>
      <c r="AM2" s="136">
        <v>1</v>
      </c>
    </row>
    <row r="3" spans="1:39" ht="19.5" customHeight="1">
      <c r="A3" s="282" t="s">
        <v>102</v>
      </c>
      <c r="B3" s="284" t="s">
        <v>103</v>
      </c>
      <c r="C3" s="286" t="s">
        <v>104</v>
      </c>
      <c r="D3" s="286"/>
      <c r="E3" s="287" t="s">
        <v>105</v>
      </c>
      <c r="F3" s="289" t="s">
        <v>110</v>
      </c>
      <c r="G3" s="289" t="s">
        <v>111</v>
      </c>
      <c r="H3" s="293" t="s">
        <v>128</v>
      </c>
      <c r="I3" s="293" t="s">
        <v>129</v>
      </c>
      <c r="J3" s="293" t="s">
        <v>130</v>
      </c>
      <c r="K3" s="293" t="s">
        <v>131</v>
      </c>
      <c r="L3" s="293" t="s">
        <v>132</v>
      </c>
      <c r="M3" s="280">
        <v>0</v>
      </c>
      <c r="N3" s="280">
        <v>4.1666666666666664E-2</v>
      </c>
      <c r="O3" s="280">
        <v>8.3333333333333301E-2</v>
      </c>
      <c r="P3" s="280">
        <v>0.125</v>
      </c>
      <c r="Q3" s="280">
        <v>0.16666666666666699</v>
      </c>
      <c r="R3" s="280">
        <v>0.20833333333333301</v>
      </c>
      <c r="S3" s="280">
        <v>0.25</v>
      </c>
      <c r="T3" s="280">
        <v>0.29166666666666702</v>
      </c>
      <c r="U3" s="280">
        <v>0.33333333333333298</v>
      </c>
      <c r="V3" s="280">
        <v>0.375</v>
      </c>
      <c r="W3" s="280">
        <v>0.41666666666666702</v>
      </c>
      <c r="X3" s="280">
        <v>0.45833333333333298</v>
      </c>
      <c r="Y3" s="280">
        <v>0.5</v>
      </c>
      <c r="Z3" s="280">
        <v>0.54166666666666696</v>
      </c>
      <c r="AA3" s="280">
        <v>0.58333333333333304</v>
      </c>
      <c r="AB3" s="280">
        <v>0.625</v>
      </c>
      <c r="AC3" s="280">
        <v>0.66666666666666696</v>
      </c>
      <c r="AD3" s="280">
        <v>0.70833333333333304</v>
      </c>
      <c r="AE3" s="280">
        <v>0.75</v>
      </c>
      <c r="AF3" s="280">
        <v>0.79166666666666696</v>
      </c>
      <c r="AG3" s="280">
        <v>0.83333333333333304</v>
      </c>
      <c r="AH3" s="280">
        <v>0.875</v>
      </c>
      <c r="AI3" s="280">
        <v>0.91666666666666696</v>
      </c>
      <c r="AJ3" s="280">
        <v>0.95833333333333304</v>
      </c>
      <c r="AK3" s="281">
        <f>週テーブル!D2</f>
        <v>46391</v>
      </c>
      <c r="AL3" s="292" t="s">
        <v>482</v>
      </c>
      <c r="AM3" s="292" t="s">
        <v>483</v>
      </c>
    </row>
    <row r="4" spans="1:39" ht="19.5">
      <c r="A4" s="283"/>
      <c r="B4" s="285"/>
      <c r="C4" s="148" t="s">
        <v>106</v>
      </c>
      <c r="D4" s="148" t="s">
        <v>107</v>
      </c>
      <c r="E4" s="288"/>
      <c r="F4" s="290"/>
      <c r="G4" s="291"/>
      <c r="H4" s="293"/>
      <c r="I4" s="293"/>
      <c r="J4" s="293"/>
      <c r="K4" s="293"/>
      <c r="L4" s="293"/>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1"/>
      <c r="AL4" s="292"/>
      <c r="AM4" s="292"/>
    </row>
    <row r="5" spans="1:39" ht="56.25">
      <c r="A5" s="149">
        <v>307</v>
      </c>
      <c r="B5" s="150">
        <v>46391</v>
      </c>
      <c r="C5" s="156">
        <v>0</v>
      </c>
      <c r="D5" s="156">
        <v>24</v>
      </c>
      <c r="E5" s="152" t="s">
        <v>52</v>
      </c>
      <c r="F5" s="151" t="s">
        <v>95</v>
      </c>
      <c r="G5" s="205" t="s">
        <v>1</v>
      </c>
      <c r="H5" s="138" t="str">
        <f>IF(OR(G5="中止",G5="取消"),"998",IF(ISNA(MATCH($E5,施設情報!$B$2:$B$96,0)),"999",INDEX(施設情報!$C$2:$C$96,MATCH($E5,施設情報!$B$2:$B$96,0))))</f>
        <v>024</v>
      </c>
      <c r="I5" s="139">
        <f t="shared" ref="I5:I68" si="1">B5</f>
        <v>46391</v>
      </c>
      <c r="J5" s="137" t="str">
        <f t="shared" ref="J5:J68" si="2">H5&amp;"-"&amp;I5</f>
        <v>024-46391</v>
      </c>
      <c r="K5" s="137">
        <f t="shared" ref="K5:K68" si="3">C5/24</f>
        <v>0</v>
      </c>
      <c r="L5" s="137">
        <f t="shared" ref="L5:L68" si="4">D5/24</f>
        <v>1</v>
      </c>
      <c r="M5" s="137">
        <f t="shared" ref="M5:V14" si="5">IF(AND(M$3&gt;=$K5,M$3&lt;$L5),100*$AM5,0)</f>
        <v>100</v>
      </c>
      <c r="N5" s="137">
        <f t="shared" si="5"/>
        <v>100</v>
      </c>
      <c r="O5" s="137">
        <f t="shared" si="5"/>
        <v>100</v>
      </c>
      <c r="P5" s="137">
        <f t="shared" si="5"/>
        <v>100</v>
      </c>
      <c r="Q5" s="137">
        <f t="shared" si="5"/>
        <v>100</v>
      </c>
      <c r="R5" s="137">
        <f t="shared" si="5"/>
        <v>100</v>
      </c>
      <c r="S5" s="137">
        <f t="shared" si="5"/>
        <v>100</v>
      </c>
      <c r="T5" s="137">
        <f t="shared" si="5"/>
        <v>100</v>
      </c>
      <c r="U5" s="137">
        <f t="shared" si="5"/>
        <v>100</v>
      </c>
      <c r="V5" s="137">
        <f t="shared" si="5"/>
        <v>100</v>
      </c>
      <c r="W5" s="137">
        <f t="shared" ref="W5:AJ14" si="6">IF(AND(W$3&gt;=$K5,W$3&lt;$L5),100*$AM5,0)</f>
        <v>100</v>
      </c>
      <c r="X5" s="137">
        <f t="shared" si="6"/>
        <v>100</v>
      </c>
      <c r="Y5" s="137">
        <f t="shared" si="6"/>
        <v>100</v>
      </c>
      <c r="Z5" s="137">
        <f t="shared" si="6"/>
        <v>100</v>
      </c>
      <c r="AA5" s="137">
        <f t="shared" si="6"/>
        <v>100</v>
      </c>
      <c r="AB5" s="137">
        <f t="shared" si="6"/>
        <v>100</v>
      </c>
      <c r="AC5" s="137">
        <f t="shared" si="6"/>
        <v>100</v>
      </c>
      <c r="AD5" s="137">
        <f t="shared" si="6"/>
        <v>100</v>
      </c>
      <c r="AE5" s="137">
        <f t="shared" si="6"/>
        <v>100</v>
      </c>
      <c r="AF5" s="137">
        <f t="shared" si="6"/>
        <v>100</v>
      </c>
      <c r="AG5" s="137">
        <f t="shared" si="6"/>
        <v>100</v>
      </c>
      <c r="AH5" s="137">
        <f t="shared" si="6"/>
        <v>100</v>
      </c>
      <c r="AI5" s="137">
        <f t="shared" si="6"/>
        <v>100</v>
      </c>
      <c r="AJ5" s="137">
        <f t="shared" si="6"/>
        <v>100</v>
      </c>
      <c r="AK5" s="136">
        <f ca="1">IF(AND(AND($AK$3&lt;=B5,B5&lt;=$AK$1),B5&lt;&gt;""),1,0)</f>
        <v>1</v>
      </c>
      <c r="AL5" s="136">
        <f>IF(OR(F5="工事・メンテ（共用可）",F5="要調整"),0.5,IF(F5="ヘリ訓練日",0.4,1))</f>
        <v>1</v>
      </c>
      <c r="AM5" s="136">
        <v>1</v>
      </c>
    </row>
    <row r="6" spans="1:39" ht="54">
      <c r="A6" s="149">
        <v>1068</v>
      </c>
      <c r="B6" s="210">
        <v>46391</v>
      </c>
      <c r="C6" s="211">
        <v>7</v>
      </c>
      <c r="D6" s="211">
        <v>21</v>
      </c>
      <c r="E6" s="152" t="s">
        <v>38</v>
      </c>
      <c r="F6" s="147" t="s">
        <v>490</v>
      </c>
      <c r="G6" s="205" t="s">
        <v>494</v>
      </c>
      <c r="H6" s="138" t="str">
        <f>IF(OR(G6="中止",G6="取消"),"998",IF(ISNA(MATCH($E6,施設情報!$B$2:$B$96,0)),"999",INDEX(施設情報!$C$2:$C$96,MATCH($E6,施設情報!$B$2:$B$96,0))))</f>
        <v>002</v>
      </c>
      <c r="I6" s="139">
        <f t="shared" si="1"/>
        <v>46391</v>
      </c>
      <c r="J6" s="137" t="str">
        <f t="shared" si="2"/>
        <v>002-46391</v>
      </c>
      <c r="K6" s="137">
        <f t="shared" si="3"/>
        <v>0.29166666666666669</v>
      </c>
      <c r="L6" s="137">
        <f t="shared" si="4"/>
        <v>0.875</v>
      </c>
      <c r="M6" s="137">
        <f t="shared" si="5"/>
        <v>0</v>
      </c>
      <c r="N6" s="137">
        <f t="shared" si="5"/>
        <v>0</v>
      </c>
      <c r="O6" s="137">
        <f t="shared" si="5"/>
        <v>0</v>
      </c>
      <c r="P6" s="137">
        <f t="shared" si="5"/>
        <v>0</v>
      </c>
      <c r="Q6" s="137">
        <f t="shared" si="5"/>
        <v>0</v>
      </c>
      <c r="R6" s="137">
        <f t="shared" si="5"/>
        <v>0</v>
      </c>
      <c r="S6" s="137">
        <f t="shared" si="5"/>
        <v>0</v>
      </c>
      <c r="T6" s="137">
        <f t="shared" si="5"/>
        <v>100</v>
      </c>
      <c r="U6" s="137">
        <f t="shared" si="5"/>
        <v>100</v>
      </c>
      <c r="V6" s="137">
        <f t="shared" si="5"/>
        <v>100</v>
      </c>
      <c r="W6" s="137">
        <f t="shared" si="6"/>
        <v>100</v>
      </c>
      <c r="X6" s="137">
        <f t="shared" si="6"/>
        <v>100</v>
      </c>
      <c r="Y6" s="137">
        <f t="shared" si="6"/>
        <v>100</v>
      </c>
      <c r="Z6" s="137">
        <f t="shared" si="6"/>
        <v>100</v>
      </c>
      <c r="AA6" s="137">
        <f t="shared" si="6"/>
        <v>100</v>
      </c>
      <c r="AB6" s="137">
        <f t="shared" si="6"/>
        <v>100</v>
      </c>
      <c r="AC6" s="137">
        <f t="shared" si="6"/>
        <v>100</v>
      </c>
      <c r="AD6" s="137">
        <f t="shared" si="6"/>
        <v>100</v>
      </c>
      <c r="AE6" s="137">
        <f t="shared" si="6"/>
        <v>100</v>
      </c>
      <c r="AF6" s="137">
        <f t="shared" si="6"/>
        <v>100</v>
      </c>
      <c r="AG6" s="137">
        <f t="shared" si="6"/>
        <v>100</v>
      </c>
      <c r="AH6" s="137">
        <f t="shared" si="6"/>
        <v>0</v>
      </c>
      <c r="AI6" s="137">
        <f t="shared" si="6"/>
        <v>0</v>
      </c>
      <c r="AJ6" s="137">
        <f t="shared" si="6"/>
        <v>0</v>
      </c>
      <c r="AK6" s="136">
        <f ca="1">IF(AND(AND($AK$3&lt;=B6,B6&lt;=$AK$1),B6&lt;&gt;""),1,0)</f>
        <v>1</v>
      </c>
      <c r="AL6" s="136">
        <f>IF(OR(F6="工事・メンテ（共用可）",F6="要調整"),0.5,IF(F6="ヘリ訓練日",0.4,1))</f>
        <v>1</v>
      </c>
      <c r="AM6" s="136">
        <v>1</v>
      </c>
    </row>
    <row r="7" spans="1:39" ht="37.5">
      <c r="A7" s="149">
        <v>1069</v>
      </c>
      <c r="B7" s="210">
        <v>46391</v>
      </c>
      <c r="C7" s="211">
        <v>7</v>
      </c>
      <c r="D7" s="211">
        <v>21</v>
      </c>
      <c r="E7" s="152" t="s">
        <v>39</v>
      </c>
      <c r="F7" s="147" t="s">
        <v>490</v>
      </c>
      <c r="G7" s="205" t="s">
        <v>494</v>
      </c>
      <c r="H7" s="138" t="str">
        <f>IF(OR(G7="中止",G7="取消"),"998",IF(ISNA(MATCH($E7,施設情報!$B$2:$B$96,0)),"999",INDEX(施設情報!$C$2:$C$96,MATCH($E7,施設情報!$B$2:$B$96,0))))</f>
        <v>003</v>
      </c>
      <c r="I7" s="139">
        <f t="shared" si="1"/>
        <v>46391</v>
      </c>
      <c r="J7" s="137" t="str">
        <f t="shared" si="2"/>
        <v>003-46391</v>
      </c>
      <c r="K7" s="137">
        <f t="shared" si="3"/>
        <v>0.29166666666666669</v>
      </c>
      <c r="L7" s="137">
        <f t="shared" si="4"/>
        <v>0.875</v>
      </c>
      <c r="M7" s="137">
        <f t="shared" si="5"/>
        <v>0</v>
      </c>
      <c r="N7" s="137">
        <f t="shared" si="5"/>
        <v>0</v>
      </c>
      <c r="O7" s="137">
        <f t="shared" si="5"/>
        <v>0</v>
      </c>
      <c r="P7" s="137">
        <f t="shared" si="5"/>
        <v>0</v>
      </c>
      <c r="Q7" s="137">
        <f t="shared" si="5"/>
        <v>0</v>
      </c>
      <c r="R7" s="137">
        <f t="shared" si="5"/>
        <v>0</v>
      </c>
      <c r="S7" s="137">
        <f t="shared" si="5"/>
        <v>0</v>
      </c>
      <c r="T7" s="137">
        <f t="shared" si="5"/>
        <v>100</v>
      </c>
      <c r="U7" s="137">
        <f t="shared" si="5"/>
        <v>100</v>
      </c>
      <c r="V7" s="137">
        <f t="shared" si="5"/>
        <v>100</v>
      </c>
      <c r="W7" s="137">
        <f t="shared" si="6"/>
        <v>100</v>
      </c>
      <c r="X7" s="137">
        <f t="shared" si="6"/>
        <v>100</v>
      </c>
      <c r="Y7" s="137">
        <f t="shared" si="6"/>
        <v>100</v>
      </c>
      <c r="Z7" s="137">
        <f t="shared" si="6"/>
        <v>100</v>
      </c>
      <c r="AA7" s="137">
        <f t="shared" si="6"/>
        <v>100</v>
      </c>
      <c r="AB7" s="137">
        <f t="shared" si="6"/>
        <v>100</v>
      </c>
      <c r="AC7" s="137">
        <f t="shared" si="6"/>
        <v>100</v>
      </c>
      <c r="AD7" s="137">
        <f t="shared" si="6"/>
        <v>100</v>
      </c>
      <c r="AE7" s="137">
        <f t="shared" si="6"/>
        <v>100</v>
      </c>
      <c r="AF7" s="137">
        <f t="shared" si="6"/>
        <v>100</v>
      </c>
      <c r="AG7" s="137">
        <f t="shared" si="6"/>
        <v>100</v>
      </c>
      <c r="AH7" s="137">
        <f t="shared" si="6"/>
        <v>0</v>
      </c>
      <c r="AI7" s="137">
        <f t="shared" si="6"/>
        <v>0</v>
      </c>
      <c r="AJ7" s="137">
        <f t="shared" si="6"/>
        <v>0</v>
      </c>
      <c r="AK7" s="136">
        <f ca="1">IF(AND(AND($AK$3&lt;=B7,B7&lt;=$AK$1),B7&lt;&gt;""),1,0)</f>
        <v>1</v>
      </c>
      <c r="AL7" s="136">
        <f>IF(OR(F7="工事・メンテ（共用可）",F7="要調整"),0.5,IF(F7="ヘリ訓練日",0.4,1))</f>
        <v>1</v>
      </c>
      <c r="AM7" s="136">
        <v>1</v>
      </c>
    </row>
    <row r="8" spans="1:39" ht="75">
      <c r="A8" s="149">
        <v>1070</v>
      </c>
      <c r="B8" s="210">
        <v>46391</v>
      </c>
      <c r="C8" s="211">
        <v>7</v>
      </c>
      <c r="D8" s="211">
        <v>21</v>
      </c>
      <c r="E8" s="152" t="s">
        <v>40</v>
      </c>
      <c r="F8" s="147" t="s">
        <v>490</v>
      </c>
      <c r="G8" s="205" t="s">
        <v>494</v>
      </c>
      <c r="H8" s="138" t="str">
        <f>IF(OR(G8="中止",G8="取消"),"998",IF(ISNA(MATCH($E8,施設情報!$B$2:$B$96,0)),"999",INDEX(施設情報!$C$2:$C$96,MATCH($E8,施設情報!$B$2:$B$96,0))))</f>
        <v>004</v>
      </c>
      <c r="I8" s="139">
        <f t="shared" si="1"/>
        <v>46391</v>
      </c>
      <c r="J8" s="137" t="str">
        <f t="shared" si="2"/>
        <v>004-46391</v>
      </c>
      <c r="K8" s="137">
        <f t="shared" si="3"/>
        <v>0.29166666666666669</v>
      </c>
      <c r="L8" s="137">
        <f t="shared" si="4"/>
        <v>0.875</v>
      </c>
      <c r="M8" s="137">
        <f t="shared" si="5"/>
        <v>0</v>
      </c>
      <c r="N8" s="137">
        <f t="shared" si="5"/>
        <v>0</v>
      </c>
      <c r="O8" s="137">
        <f t="shared" si="5"/>
        <v>0</v>
      </c>
      <c r="P8" s="137">
        <f t="shared" si="5"/>
        <v>0</v>
      </c>
      <c r="Q8" s="137">
        <f t="shared" si="5"/>
        <v>0</v>
      </c>
      <c r="R8" s="137">
        <f t="shared" si="5"/>
        <v>0</v>
      </c>
      <c r="S8" s="137">
        <f t="shared" si="5"/>
        <v>0</v>
      </c>
      <c r="T8" s="137">
        <f t="shared" si="5"/>
        <v>100</v>
      </c>
      <c r="U8" s="137">
        <f t="shared" si="5"/>
        <v>100</v>
      </c>
      <c r="V8" s="137">
        <f t="shared" si="5"/>
        <v>100</v>
      </c>
      <c r="W8" s="137">
        <f t="shared" si="6"/>
        <v>100</v>
      </c>
      <c r="X8" s="137">
        <f t="shared" si="6"/>
        <v>100</v>
      </c>
      <c r="Y8" s="137">
        <f t="shared" si="6"/>
        <v>100</v>
      </c>
      <c r="Z8" s="137">
        <f t="shared" si="6"/>
        <v>100</v>
      </c>
      <c r="AA8" s="137">
        <f t="shared" si="6"/>
        <v>100</v>
      </c>
      <c r="AB8" s="137">
        <f t="shared" si="6"/>
        <v>100</v>
      </c>
      <c r="AC8" s="137">
        <f t="shared" si="6"/>
        <v>100</v>
      </c>
      <c r="AD8" s="137">
        <f t="shared" si="6"/>
        <v>100</v>
      </c>
      <c r="AE8" s="137">
        <f t="shared" si="6"/>
        <v>100</v>
      </c>
      <c r="AF8" s="137">
        <f t="shared" si="6"/>
        <v>100</v>
      </c>
      <c r="AG8" s="137">
        <f t="shared" si="6"/>
        <v>100</v>
      </c>
      <c r="AH8" s="137">
        <f t="shared" si="6"/>
        <v>0</v>
      </c>
      <c r="AI8" s="137">
        <f t="shared" si="6"/>
        <v>0</v>
      </c>
      <c r="AJ8" s="137">
        <f t="shared" si="6"/>
        <v>0</v>
      </c>
      <c r="AK8" s="136">
        <f ca="1">IF(AND(AND($AK$3&lt;=B8,B8&lt;=$AK$1),B8&lt;&gt;""),1,0)</f>
        <v>1</v>
      </c>
      <c r="AL8" s="136">
        <f>IF(OR(F8="工事・メンテ（共用可）",F8="要調整"),0.5,IF(F8="ヘリ訓練日",0.4,1))</f>
        <v>1</v>
      </c>
      <c r="AM8" s="136">
        <v>1</v>
      </c>
    </row>
    <row r="9" spans="1:39" ht="93.75">
      <c r="A9" s="149">
        <v>1071</v>
      </c>
      <c r="B9" s="210">
        <v>46391</v>
      </c>
      <c r="C9" s="211">
        <v>7</v>
      </c>
      <c r="D9" s="211">
        <v>21</v>
      </c>
      <c r="E9" s="152" t="s">
        <v>41</v>
      </c>
      <c r="F9" s="147" t="s">
        <v>490</v>
      </c>
      <c r="G9" s="205" t="s">
        <v>494</v>
      </c>
      <c r="H9" s="138" t="str">
        <f>IF(OR(G9="中止",G9="取消"),"998",IF(ISNA(MATCH($E9,施設情報!$B$2:$B$96,0)),"999",INDEX(施設情報!$C$2:$C$96,MATCH($E9,施設情報!$B$2:$B$96,0))))</f>
        <v>005</v>
      </c>
      <c r="I9" s="139">
        <f t="shared" si="1"/>
        <v>46391</v>
      </c>
      <c r="J9" s="137" t="str">
        <f t="shared" si="2"/>
        <v>005-46391</v>
      </c>
      <c r="K9" s="137">
        <f t="shared" si="3"/>
        <v>0.29166666666666669</v>
      </c>
      <c r="L9" s="137">
        <f t="shared" si="4"/>
        <v>0.875</v>
      </c>
      <c r="M9" s="137">
        <f t="shared" si="5"/>
        <v>0</v>
      </c>
      <c r="N9" s="137">
        <f t="shared" si="5"/>
        <v>0</v>
      </c>
      <c r="O9" s="137">
        <f t="shared" si="5"/>
        <v>0</v>
      </c>
      <c r="P9" s="137">
        <f t="shared" si="5"/>
        <v>0</v>
      </c>
      <c r="Q9" s="137">
        <f t="shared" si="5"/>
        <v>0</v>
      </c>
      <c r="R9" s="137">
        <f t="shared" si="5"/>
        <v>0</v>
      </c>
      <c r="S9" s="137">
        <f t="shared" si="5"/>
        <v>0</v>
      </c>
      <c r="T9" s="137">
        <f t="shared" si="5"/>
        <v>100</v>
      </c>
      <c r="U9" s="137">
        <f t="shared" si="5"/>
        <v>100</v>
      </c>
      <c r="V9" s="137">
        <f t="shared" si="5"/>
        <v>100</v>
      </c>
      <c r="W9" s="137">
        <f t="shared" si="6"/>
        <v>100</v>
      </c>
      <c r="X9" s="137">
        <f t="shared" si="6"/>
        <v>100</v>
      </c>
      <c r="Y9" s="137">
        <f t="shared" si="6"/>
        <v>100</v>
      </c>
      <c r="Z9" s="137">
        <f t="shared" si="6"/>
        <v>100</v>
      </c>
      <c r="AA9" s="137">
        <f t="shared" si="6"/>
        <v>100</v>
      </c>
      <c r="AB9" s="137">
        <f t="shared" si="6"/>
        <v>100</v>
      </c>
      <c r="AC9" s="137">
        <f t="shared" si="6"/>
        <v>100</v>
      </c>
      <c r="AD9" s="137">
        <f t="shared" si="6"/>
        <v>100</v>
      </c>
      <c r="AE9" s="137">
        <f t="shared" si="6"/>
        <v>100</v>
      </c>
      <c r="AF9" s="137">
        <f t="shared" si="6"/>
        <v>100</v>
      </c>
      <c r="AG9" s="137">
        <f t="shared" si="6"/>
        <v>100</v>
      </c>
      <c r="AH9" s="137">
        <f t="shared" si="6"/>
        <v>0</v>
      </c>
      <c r="AI9" s="137">
        <f t="shared" si="6"/>
        <v>0</v>
      </c>
      <c r="AJ9" s="137">
        <f t="shared" si="6"/>
        <v>0</v>
      </c>
      <c r="AK9" s="136">
        <f ca="1">IF(AND(AND($AK$3&lt;=B9,B9&lt;=$AK$1),B9&lt;&gt;""),1,0)</f>
        <v>1</v>
      </c>
      <c r="AL9" s="136">
        <f>IF(OR(F9="工事・メンテ（共用可）",F9="要調整"),0.5,IF(F9="ヘリ訓練日",0.4,1))</f>
        <v>1</v>
      </c>
      <c r="AM9" s="136">
        <v>1</v>
      </c>
    </row>
    <row r="10" spans="1:39" ht="75">
      <c r="A10" s="149">
        <v>1072</v>
      </c>
      <c r="B10" s="210">
        <v>46391</v>
      </c>
      <c r="C10" s="211">
        <v>7</v>
      </c>
      <c r="D10" s="211">
        <v>21</v>
      </c>
      <c r="E10" s="152" t="s">
        <v>42</v>
      </c>
      <c r="F10" s="147" t="s">
        <v>490</v>
      </c>
      <c r="G10" s="205" t="s">
        <v>494</v>
      </c>
      <c r="H10" s="138" t="str">
        <f>IF(OR(G10="中止",G10="取消"),"998",IF(ISNA(MATCH($E10,施設情報!$B$2:$B$96,0)),"999",INDEX(施設情報!$C$2:$C$96,MATCH($E10,施設情報!$B$2:$B$96,0))))</f>
        <v>006</v>
      </c>
      <c r="I10" s="139">
        <f t="shared" si="1"/>
        <v>46391</v>
      </c>
      <c r="J10" s="137" t="str">
        <f t="shared" si="2"/>
        <v>006-46391</v>
      </c>
      <c r="K10" s="137">
        <f t="shared" si="3"/>
        <v>0.29166666666666669</v>
      </c>
      <c r="L10" s="137">
        <f t="shared" si="4"/>
        <v>0.875</v>
      </c>
      <c r="M10" s="137">
        <f t="shared" si="5"/>
        <v>0</v>
      </c>
      <c r="N10" s="137">
        <f t="shared" si="5"/>
        <v>0</v>
      </c>
      <c r="O10" s="137">
        <f t="shared" si="5"/>
        <v>0</v>
      </c>
      <c r="P10" s="137">
        <f t="shared" si="5"/>
        <v>0</v>
      </c>
      <c r="Q10" s="137">
        <f t="shared" si="5"/>
        <v>0</v>
      </c>
      <c r="R10" s="137">
        <f t="shared" si="5"/>
        <v>0</v>
      </c>
      <c r="S10" s="137">
        <f t="shared" si="5"/>
        <v>0</v>
      </c>
      <c r="T10" s="137">
        <f t="shared" si="5"/>
        <v>100</v>
      </c>
      <c r="U10" s="137">
        <f t="shared" si="5"/>
        <v>100</v>
      </c>
      <c r="V10" s="137">
        <f t="shared" si="5"/>
        <v>100</v>
      </c>
      <c r="W10" s="137">
        <f t="shared" si="6"/>
        <v>100</v>
      </c>
      <c r="X10" s="137">
        <f t="shared" si="6"/>
        <v>100</v>
      </c>
      <c r="Y10" s="137">
        <f t="shared" si="6"/>
        <v>100</v>
      </c>
      <c r="Z10" s="137">
        <f t="shared" si="6"/>
        <v>100</v>
      </c>
      <c r="AA10" s="137">
        <f t="shared" si="6"/>
        <v>100</v>
      </c>
      <c r="AB10" s="137">
        <f t="shared" si="6"/>
        <v>100</v>
      </c>
      <c r="AC10" s="137">
        <f t="shared" si="6"/>
        <v>100</v>
      </c>
      <c r="AD10" s="137">
        <f t="shared" si="6"/>
        <v>100</v>
      </c>
      <c r="AE10" s="137">
        <f t="shared" si="6"/>
        <v>100</v>
      </c>
      <c r="AF10" s="137">
        <f t="shared" si="6"/>
        <v>100</v>
      </c>
      <c r="AG10" s="137">
        <f t="shared" si="6"/>
        <v>100</v>
      </c>
      <c r="AH10" s="137">
        <f t="shared" si="6"/>
        <v>0</v>
      </c>
      <c r="AI10" s="137">
        <f t="shared" si="6"/>
        <v>0</v>
      </c>
      <c r="AJ10" s="137">
        <f t="shared" si="6"/>
        <v>0</v>
      </c>
      <c r="AK10" s="136">
        <f ca="1">IF(AND(AND($AK$3&lt;=B10,B10&lt;=$AK$1),B10&lt;&gt;""),1,0)</f>
        <v>1</v>
      </c>
      <c r="AL10" s="136">
        <f>IF(OR(F10="工事・メンテ（共用可）",F10="要調整"),0.5,IF(F10="ヘリ訓練日",0.4,1))</f>
        <v>1</v>
      </c>
      <c r="AM10" s="136">
        <v>1</v>
      </c>
    </row>
    <row r="11" spans="1:39" ht="37.5">
      <c r="A11" s="149">
        <v>1073</v>
      </c>
      <c r="B11" s="210">
        <v>46391</v>
      </c>
      <c r="C11" s="211">
        <v>7</v>
      </c>
      <c r="D11" s="211">
        <v>21</v>
      </c>
      <c r="E11" s="152" t="s">
        <v>2</v>
      </c>
      <c r="F11" s="147" t="s">
        <v>490</v>
      </c>
      <c r="G11" s="205" t="s">
        <v>494</v>
      </c>
      <c r="H11" s="138" t="str">
        <f>IF(OR(G11="中止",G11="取消"),"998",IF(ISNA(MATCH($E11,施設情報!$B$2:$B$96,0)),"999",INDEX(施設情報!$C$2:$C$96,MATCH($E11,施設情報!$B$2:$B$96,0))))</f>
        <v>008</v>
      </c>
      <c r="I11" s="139">
        <f t="shared" si="1"/>
        <v>46391</v>
      </c>
      <c r="J11" s="137" t="str">
        <f t="shared" si="2"/>
        <v>008-46391</v>
      </c>
      <c r="K11" s="137">
        <f t="shared" si="3"/>
        <v>0.29166666666666669</v>
      </c>
      <c r="L11" s="137">
        <f t="shared" si="4"/>
        <v>0.875</v>
      </c>
      <c r="M11" s="137">
        <f t="shared" si="5"/>
        <v>0</v>
      </c>
      <c r="N11" s="137">
        <f t="shared" si="5"/>
        <v>0</v>
      </c>
      <c r="O11" s="137">
        <f t="shared" si="5"/>
        <v>0</v>
      </c>
      <c r="P11" s="137">
        <f t="shared" si="5"/>
        <v>0</v>
      </c>
      <c r="Q11" s="137">
        <f t="shared" si="5"/>
        <v>0</v>
      </c>
      <c r="R11" s="137">
        <f t="shared" si="5"/>
        <v>0</v>
      </c>
      <c r="S11" s="137">
        <f t="shared" si="5"/>
        <v>0</v>
      </c>
      <c r="T11" s="137">
        <f t="shared" si="5"/>
        <v>100</v>
      </c>
      <c r="U11" s="137">
        <f t="shared" si="5"/>
        <v>100</v>
      </c>
      <c r="V11" s="137">
        <f t="shared" si="5"/>
        <v>100</v>
      </c>
      <c r="W11" s="137">
        <f t="shared" si="6"/>
        <v>100</v>
      </c>
      <c r="X11" s="137">
        <f t="shared" si="6"/>
        <v>100</v>
      </c>
      <c r="Y11" s="137">
        <f t="shared" si="6"/>
        <v>100</v>
      </c>
      <c r="Z11" s="137">
        <f t="shared" si="6"/>
        <v>100</v>
      </c>
      <c r="AA11" s="137">
        <f t="shared" si="6"/>
        <v>100</v>
      </c>
      <c r="AB11" s="137">
        <f t="shared" si="6"/>
        <v>100</v>
      </c>
      <c r="AC11" s="137">
        <f t="shared" si="6"/>
        <v>100</v>
      </c>
      <c r="AD11" s="137">
        <f t="shared" si="6"/>
        <v>100</v>
      </c>
      <c r="AE11" s="137">
        <f t="shared" si="6"/>
        <v>100</v>
      </c>
      <c r="AF11" s="137">
        <f t="shared" si="6"/>
        <v>100</v>
      </c>
      <c r="AG11" s="137">
        <f t="shared" si="6"/>
        <v>100</v>
      </c>
      <c r="AH11" s="137">
        <f t="shared" si="6"/>
        <v>0</v>
      </c>
      <c r="AI11" s="137">
        <f t="shared" si="6"/>
        <v>0</v>
      </c>
      <c r="AJ11" s="137">
        <f t="shared" si="6"/>
        <v>0</v>
      </c>
      <c r="AK11" s="136">
        <f ca="1">IF(AND(AND($AK$3&lt;=B11,B11&lt;=$AK$1),B11&lt;&gt;""),1,0)</f>
        <v>1</v>
      </c>
      <c r="AL11" s="136">
        <f>IF(OR(F11="工事・メンテ（共用可）",F11="要調整"),0.5,IF(F11="ヘリ訓練日",0.4,1))</f>
        <v>1</v>
      </c>
      <c r="AM11" s="136">
        <v>1</v>
      </c>
    </row>
    <row r="12" spans="1:39" ht="56.25">
      <c r="A12" s="149">
        <v>1074</v>
      </c>
      <c r="B12" s="210">
        <v>46391</v>
      </c>
      <c r="C12" s="211">
        <v>7</v>
      </c>
      <c r="D12" s="211">
        <v>21</v>
      </c>
      <c r="E12" s="152" t="s">
        <v>44</v>
      </c>
      <c r="F12" s="147" t="s">
        <v>490</v>
      </c>
      <c r="G12" s="205" t="s">
        <v>494</v>
      </c>
      <c r="H12" s="138" t="str">
        <f>IF(OR(G12="中止",G12="取消"),"998",IF(ISNA(MATCH($E12,施設情報!$B$2:$B$96,0)),"999",INDEX(施設情報!$C$2:$C$96,MATCH($E12,施設情報!$B$2:$B$96,0))))</f>
        <v>015</v>
      </c>
      <c r="I12" s="139">
        <f t="shared" si="1"/>
        <v>46391</v>
      </c>
      <c r="J12" s="137" t="str">
        <f t="shared" si="2"/>
        <v>015-46391</v>
      </c>
      <c r="K12" s="137">
        <f t="shared" si="3"/>
        <v>0.29166666666666669</v>
      </c>
      <c r="L12" s="137">
        <f t="shared" si="4"/>
        <v>0.875</v>
      </c>
      <c r="M12" s="137">
        <f t="shared" si="5"/>
        <v>0</v>
      </c>
      <c r="N12" s="137">
        <f t="shared" si="5"/>
        <v>0</v>
      </c>
      <c r="O12" s="137">
        <f t="shared" si="5"/>
        <v>0</v>
      </c>
      <c r="P12" s="137">
        <f t="shared" si="5"/>
        <v>0</v>
      </c>
      <c r="Q12" s="137">
        <f t="shared" si="5"/>
        <v>0</v>
      </c>
      <c r="R12" s="137">
        <f t="shared" si="5"/>
        <v>0</v>
      </c>
      <c r="S12" s="137">
        <f t="shared" si="5"/>
        <v>0</v>
      </c>
      <c r="T12" s="137">
        <f t="shared" si="5"/>
        <v>100</v>
      </c>
      <c r="U12" s="137">
        <f t="shared" si="5"/>
        <v>100</v>
      </c>
      <c r="V12" s="137">
        <f t="shared" si="5"/>
        <v>100</v>
      </c>
      <c r="W12" s="137">
        <f t="shared" si="6"/>
        <v>100</v>
      </c>
      <c r="X12" s="137">
        <f t="shared" si="6"/>
        <v>100</v>
      </c>
      <c r="Y12" s="137">
        <f t="shared" si="6"/>
        <v>100</v>
      </c>
      <c r="Z12" s="137">
        <f t="shared" si="6"/>
        <v>100</v>
      </c>
      <c r="AA12" s="137">
        <f t="shared" si="6"/>
        <v>100</v>
      </c>
      <c r="AB12" s="137">
        <f t="shared" si="6"/>
        <v>100</v>
      </c>
      <c r="AC12" s="137">
        <f t="shared" si="6"/>
        <v>100</v>
      </c>
      <c r="AD12" s="137">
        <f t="shared" si="6"/>
        <v>100</v>
      </c>
      <c r="AE12" s="137">
        <f t="shared" si="6"/>
        <v>100</v>
      </c>
      <c r="AF12" s="137">
        <f t="shared" si="6"/>
        <v>100</v>
      </c>
      <c r="AG12" s="137">
        <f t="shared" si="6"/>
        <v>100</v>
      </c>
      <c r="AH12" s="137">
        <f t="shared" si="6"/>
        <v>0</v>
      </c>
      <c r="AI12" s="137">
        <f t="shared" si="6"/>
        <v>0</v>
      </c>
      <c r="AJ12" s="137">
        <f t="shared" si="6"/>
        <v>0</v>
      </c>
      <c r="AK12" s="136">
        <f ca="1">IF(AND(AND($AK$3&lt;=B12,B12&lt;=$AK$1),B12&lt;&gt;""),1,0)</f>
        <v>1</v>
      </c>
      <c r="AL12" s="136">
        <f>IF(OR(F12="工事・メンテ（共用可）",F12="要調整"),0.5,IF(F12="ヘリ訓練日",0.4,1))</f>
        <v>1</v>
      </c>
      <c r="AM12" s="136">
        <v>1</v>
      </c>
    </row>
    <row r="13" spans="1:39" ht="56.25">
      <c r="A13" s="149">
        <v>1075</v>
      </c>
      <c r="B13" s="210">
        <v>46391</v>
      </c>
      <c r="C13" s="211">
        <v>7</v>
      </c>
      <c r="D13" s="211">
        <v>21</v>
      </c>
      <c r="E13" s="152" t="s">
        <v>47</v>
      </c>
      <c r="F13" s="147" t="s">
        <v>490</v>
      </c>
      <c r="G13" s="205" t="s">
        <v>494</v>
      </c>
      <c r="H13" s="138" t="str">
        <f>IF(OR(G13="中止",G13="取消"),"998",IF(ISNA(MATCH($E13,施設情報!$B$2:$B$96,0)),"999",INDEX(施設情報!$C$2:$C$96,MATCH($E13,施設情報!$B$2:$B$96,0))))</f>
        <v>020</v>
      </c>
      <c r="I13" s="139">
        <f t="shared" si="1"/>
        <v>46391</v>
      </c>
      <c r="J13" s="137" t="str">
        <f t="shared" si="2"/>
        <v>020-46391</v>
      </c>
      <c r="K13" s="137">
        <f t="shared" si="3"/>
        <v>0.29166666666666669</v>
      </c>
      <c r="L13" s="137">
        <f t="shared" si="4"/>
        <v>0.875</v>
      </c>
      <c r="M13" s="137">
        <f t="shared" si="5"/>
        <v>0</v>
      </c>
      <c r="N13" s="137">
        <f t="shared" si="5"/>
        <v>0</v>
      </c>
      <c r="O13" s="137">
        <f t="shared" si="5"/>
        <v>0</v>
      </c>
      <c r="P13" s="137">
        <f t="shared" si="5"/>
        <v>0</v>
      </c>
      <c r="Q13" s="137">
        <f t="shared" si="5"/>
        <v>0</v>
      </c>
      <c r="R13" s="137">
        <f t="shared" si="5"/>
        <v>0</v>
      </c>
      <c r="S13" s="137">
        <f t="shared" si="5"/>
        <v>0</v>
      </c>
      <c r="T13" s="137">
        <f t="shared" si="5"/>
        <v>100</v>
      </c>
      <c r="U13" s="137">
        <f t="shared" si="5"/>
        <v>100</v>
      </c>
      <c r="V13" s="137">
        <f t="shared" si="5"/>
        <v>100</v>
      </c>
      <c r="W13" s="137">
        <f t="shared" si="6"/>
        <v>100</v>
      </c>
      <c r="X13" s="137">
        <f t="shared" si="6"/>
        <v>100</v>
      </c>
      <c r="Y13" s="137">
        <f t="shared" si="6"/>
        <v>100</v>
      </c>
      <c r="Z13" s="137">
        <f t="shared" si="6"/>
        <v>100</v>
      </c>
      <c r="AA13" s="137">
        <f t="shared" si="6"/>
        <v>100</v>
      </c>
      <c r="AB13" s="137">
        <f t="shared" si="6"/>
        <v>100</v>
      </c>
      <c r="AC13" s="137">
        <f t="shared" si="6"/>
        <v>100</v>
      </c>
      <c r="AD13" s="137">
        <f t="shared" si="6"/>
        <v>100</v>
      </c>
      <c r="AE13" s="137">
        <f t="shared" si="6"/>
        <v>100</v>
      </c>
      <c r="AF13" s="137">
        <f t="shared" si="6"/>
        <v>100</v>
      </c>
      <c r="AG13" s="137">
        <f t="shared" si="6"/>
        <v>100</v>
      </c>
      <c r="AH13" s="137">
        <f t="shared" si="6"/>
        <v>0</v>
      </c>
      <c r="AI13" s="137">
        <f t="shared" si="6"/>
        <v>0</v>
      </c>
      <c r="AJ13" s="137">
        <f t="shared" si="6"/>
        <v>0</v>
      </c>
      <c r="AK13" s="136">
        <f ca="1">IF(AND(AND($AK$3&lt;=B13,B13&lt;=$AK$1),B13&lt;&gt;""),1,0)</f>
        <v>1</v>
      </c>
      <c r="AL13" s="136">
        <f>IF(OR(F13="工事・メンテ（共用可）",F13="要調整"),0.5,IF(F13="ヘリ訓練日",0.4,1))</f>
        <v>1</v>
      </c>
      <c r="AM13" s="136">
        <v>1</v>
      </c>
    </row>
    <row r="14" spans="1:39">
      <c r="A14" s="149">
        <v>1076</v>
      </c>
      <c r="B14" s="210">
        <v>46391</v>
      </c>
      <c r="C14" s="211">
        <v>7</v>
      </c>
      <c r="D14" s="211">
        <v>21</v>
      </c>
      <c r="E14" s="152" t="s">
        <v>49</v>
      </c>
      <c r="F14" s="147" t="s">
        <v>490</v>
      </c>
      <c r="G14" s="205" t="s">
        <v>494</v>
      </c>
      <c r="H14" s="138" t="str">
        <f>IF(OR(G14="中止",G14="取消"),"998",IF(ISNA(MATCH($E14,施設情報!$B$2:$B$96,0)),"999",INDEX(施設情報!$C$2:$C$96,MATCH($E14,施設情報!$B$2:$B$96,0))))</f>
        <v>022</v>
      </c>
      <c r="I14" s="139">
        <f t="shared" si="1"/>
        <v>46391</v>
      </c>
      <c r="J14" s="137" t="str">
        <f t="shared" si="2"/>
        <v>022-46391</v>
      </c>
      <c r="K14" s="137">
        <f t="shared" si="3"/>
        <v>0.29166666666666669</v>
      </c>
      <c r="L14" s="137">
        <f t="shared" si="4"/>
        <v>0.875</v>
      </c>
      <c r="M14" s="137">
        <f t="shared" si="5"/>
        <v>0</v>
      </c>
      <c r="N14" s="137">
        <f t="shared" si="5"/>
        <v>0</v>
      </c>
      <c r="O14" s="137">
        <f t="shared" si="5"/>
        <v>0</v>
      </c>
      <c r="P14" s="137">
        <f t="shared" si="5"/>
        <v>0</v>
      </c>
      <c r="Q14" s="137">
        <f t="shared" si="5"/>
        <v>0</v>
      </c>
      <c r="R14" s="137">
        <f t="shared" si="5"/>
        <v>0</v>
      </c>
      <c r="S14" s="137">
        <f t="shared" si="5"/>
        <v>0</v>
      </c>
      <c r="T14" s="137">
        <f t="shared" si="5"/>
        <v>100</v>
      </c>
      <c r="U14" s="137">
        <f t="shared" si="5"/>
        <v>100</v>
      </c>
      <c r="V14" s="137">
        <f t="shared" si="5"/>
        <v>100</v>
      </c>
      <c r="W14" s="137">
        <f t="shared" si="6"/>
        <v>100</v>
      </c>
      <c r="X14" s="137">
        <f t="shared" si="6"/>
        <v>100</v>
      </c>
      <c r="Y14" s="137">
        <f t="shared" si="6"/>
        <v>100</v>
      </c>
      <c r="Z14" s="137">
        <f t="shared" si="6"/>
        <v>100</v>
      </c>
      <c r="AA14" s="137">
        <f t="shared" si="6"/>
        <v>100</v>
      </c>
      <c r="AB14" s="137">
        <f t="shared" si="6"/>
        <v>100</v>
      </c>
      <c r="AC14" s="137">
        <f t="shared" si="6"/>
        <v>100</v>
      </c>
      <c r="AD14" s="137">
        <f t="shared" si="6"/>
        <v>100</v>
      </c>
      <c r="AE14" s="137">
        <f t="shared" si="6"/>
        <v>100</v>
      </c>
      <c r="AF14" s="137">
        <f t="shared" si="6"/>
        <v>100</v>
      </c>
      <c r="AG14" s="137">
        <f t="shared" si="6"/>
        <v>100</v>
      </c>
      <c r="AH14" s="137">
        <f t="shared" si="6"/>
        <v>0</v>
      </c>
      <c r="AI14" s="137">
        <f t="shared" si="6"/>
        <v>0</v>
      </c>
      <c r="AJ14" s="137">
        <f t="shared" si="6"/>
        <v>0</v>
      </c>
      <c r="AK14" s="136">
        <f ca="1">IF(AND(AND($AK$3&lt;=B14,B14&lt;=$AK$1),B14&lt;&gt;""),1,0)</f>
        <v>1</v>
      </c>
      <c r="AL14" s="136">
        <f>IF(OR(F14="工事・メンテ（共用可）",F14="要調整"),0.5,IF(F14="ヘリ訓練日",0.4,1))</f>
        <v>1</v>
      </c>
      <c r="AM14" s="136">
        <v>1</v>
      </c>
    </row>
    <row r="15" spans="1:39" ht="56.25">
      <c r="A15" s="149">
        <v>1077</v>
      </c>
      <c r="B15" s="210">
        <v>46391</v>
      </c>
      <c r="C15" s="211">
        <v>7</v>
      </c>
      <c r="D15" s="211">
        <v>21</v>
      </c>
      <c r="E15" s="152" t="s">
        <v>50</v>
      </c>
      <c r="F15" s="147" t="s">
        <v>490</v>
      </c>
      <c r="G15" s="205" t="s">
        <v>494</v>
      </c>
      <c r="H15" s="138" t="str">
        <f>IF(OR(G15="中止",G15="取消"),"998",IF(ISNA(MATCH($E15,施設情報!$B$2:$B$96,0)),"999",INDEX(施設情報!$C$2:$C$96,MATCH($E15,施設情報!$B$2:$B$96,0))))</f>
        <v>023</v>
      </c>
      <c r="I15" s="139">
        <f t="shared" si="1"/>
        <v>46391</v>
      </c>
      <c r="J15" s="137" t="str">
        <f t="shared" si="2"/>
        <v>023-46391</v>
      </c>
      <c r="K15" s="137">
        <f t="shared" si="3"/>
        <v>0.29166666666666669</v>
      </c>
      <c r="L15" s="137">
        <f t="shared" si="4"/>
        <v>0.875</v>
      </c>
      <c r="M15" s="137">
        <f t="shared" ref="M15:V24" si="7">IF(AND(M$3&gt;=$K15,M$3&lt;$L15),100*$AM15,0)</f>
        <v>0</v>
      </c>
      <c r="N15" s="137">
        <f t="shared" si="7"/>
        <v>0</v>
      </c>
      <c r="O15" s="137">
        <f t="shared" si="7"/>
        <v>0</v>
      </c>
      <c r="P15" s="137">
        <f t="shared" si="7"/>
        <v>0</v>
      </c>
      <c r="Q15" s="137">
        <f t="shared" si="7"/>
        <v>0</v>
      </c>
      <c r="R15" s="137">
        <f t="shared" si="7"/>
        <v>0</v>
      </c>
      <c r="S15" s="137">
        <f t="shared" si="7"/>
        <v>0</v>
      </c>
      <c r="T15" s="137">
        <f t="shared" si="7"/>
        <v>100</v>
      </c>
      <c r="U15" s="137">
        <f t="shared" si="7"/>
        <v>100</v>
      </c>
      <c r="V15" s="137">
        <f t="shared" si="7"/>
        <v>100</v>
      </c>
      <c r="W15" s="137">
        <f t="shared" ref="W15:AJ24" si="8">IF(AND(W$3&gt;=$K15,W$3&lt;$L15),100*$AM15,0)</f>
        <v>100</v>
      </c>
      <c r="X15" s="137">
        <f t="shared" si="8"/>
        <v>100</v>
      </c>
      <c r="Y15" s="137">
        <f t="shared" si="8"/>
        <v>100</v>
      </c>
      <c r="Z15" s="137">
        <f t="shared" si="8"/>
        <v>100</v>
      </c>
      <c r="AA15" s="137">
        <f t="shared" si="8"/>
        <v>100</v>
      </c>
      <c r="AB15" s="137">
        <f t="shared" si="8"/>
        <v>100</v>
      </c>
      <c r="AC15" s="137">
        <f t="shared" si="8"/>
        <v>100</v>
      </c>
      <c r="AD15" s="137">
        <f t="shared" si="8"/>
        <v>100</v>
      </c>
      <c r="AE15" s="137">
        <f t="shared" si="8"/>
        <v>100</v>
      </c>
      <c r="AF15" s="137">
        <f t="shared" si="8"/>
        <v>100</v>
      </c>
      <c r="AG15" s="137">
        <f t="shared" si="8"/>
        <v>100</v>
      </c>
      <c r="AH15" s="137">
        <f t="shared" si="8"/>
        <v>0</v>
      </c>
      <c r="AI15" s="137">
        <f t="shared" si="8"/>
        <v>0</v>
      </c>
      <c r="AJ15" s="137">
        <f t="shared" si="8"/>
        <v>0</v>
      </c>
      <c r="AK15" s="136">
        <f ca="1">IF(AND(AND($AK$3&lt;=B15,B15&lt;=$AK$1),B15&lt;&gt;""),1,0)</f>
        <v>1</v>
      </c>
      <c r="AL15" s="136">
        <f>IF(OR(F15="工事・メンテ（共用可）",F15="要調整"),0.5,IF(F15="ヘリ訓練日",0.4,1))</f>
        <v>1</v>
      </c>
      <c r="AM15" s="136">
        <v>1</v>
      </c>
    </row>
    <row r="16" spans="1:39" ht="56.25">
      <c r="A16" s="149">
        <v>1078</v>
      </c>
      <c r="B16" s="210">
        <v>46391</v>
      </c>
      <c r="C16" s="211">
        <v>7</v>
      </c>
      <c r="D16" s="211">
        <v>21</v>
      </c>
      <c r="E16" s="152" t="s">
        <v>52</v>
      </c>
      <c r="F16" s="147" t="s">
        <v>490</v>
      </c>
      <c r="G16" s="205" t="s">
        <v>494</v>
      </c>
      <c r="H16" s="138" t="str">
        <f>IF(OR(G16="中止",G16="取消"),"998",IF(ISNA(MATCH($E16,施設情報!$B$2:$B$96,0)),"999",INDEX(施設情報!$C$2:$C$96,MATCH($E16,施設情報!$B$2:$B$96,0))))</f>
        <v>024</v>
      </c>
      <c r="I16" s="139">
        <f t="shared" si="1"/>
        <v>46391</v>
      </c>
      <c r="J16" s="137" t="str">
        <f t="shared" si="2"/>
        <v>024-46391</v>
      </c>
      <c r="K16" s="137">
        <f t="shared" si="3"/>
        <v>0.29166666666666669</v>
      </c>
      <c r="L16" s="137">
        <f t="shared" si="4"/>
        <v>0.875</v>
      </c>
      <c r="M16" s="137">
        <f t="shared" si="7"/>
        <v>0</v>
      </c>
      <c r="N16" s="137">
        <f t="shared" si="7"/>
        <v>0</v>
      </c>
      <c r="O16" s="137">
        <f t="shared" si="7"/>
        <v>0</v>
      </c>
      <c r="P16" s="137">
        <f t="shared" si="7"/>
        <v>0</v>
      </c>
      <c r="Q16" s="137">
        <f t="shared" si="7"/>
        <v>0</v>
      </c>
      <c r="R16" s="137">
        <f t="shared" si="7"/>
        <v>0</v>
      </c>
      <c r="S16" s="137">
        <f t="shared" si="7"/>
        <v>0</v>
      </c>
      <c r="T16" s="137">
        <f t="shared" si="7"/>
        <v>100</v>
      </c>
      <c r="U16" s="137">
        <f t="shared" si="7"/>
        <v>100</v>
      </c>
      <c r="V16" s="137">
        <f t="shared" si="7"/>
        <v>100</v>
      </c>
      <c r="W16" s="137">
        <f t="shared" si="8"/>
        <v>100</v>
      </c>
      <c r="X16" s="137">
        <f t="shared" si="8"/>
        <v>100</v>
      </c>
      <c r="Y16" s="137">
        <f t="shared" si="8"/>
        <v>100</v>
      </c>
      <c r="Z16" s="137">
        <f t="shared" si="8"/>
        <v>100</v>
      </c>
      <c r="AA16" s="137">
        <f t="shared" si="8"/>
        <v>100</v>
      </c>
      <c r="AB16" s="137">
        <f t="shared" si="8"/>
        <v>100</v>
      </c>
      <c r="AC16" s="137">
        <f t="shared" si="8"/>
        <v>100</v>
      </c>
      <c r="AD16" s="137">
        <f t="shared" si="8"/>
        <v>100</v>
      </c>
      <c r="AE16" s="137">
        <f t="shared" si="8"/>
        <v>100</v>
      </c>
      <c r="AF16" s="137">
        <f t="shared" si="8"/>
        <v>100</v>
      </c>
      <c r="AG16" s="137">
        <f t="shared" si="8"/>
        <v>100</v>
      </c>
      <c r="AH16" s="137">
        <f t="shared" si="8"/>
        <v>0</v>
      </c>
      <c r="AI16" s="137">
        <f t="shared" si="8"/>
        <v>0</v>
      </c>
      <c r="AJ16" s="137">
        <f t="shared" si="8"/>
        <v>0</v>
      </c>
      <c r="AK16" s="136">
        <f ca="1">IF(AND(AND($AK$3&lt;=B16,B16&lt;=$AK$1),B16&lt;&gt;""),1,0)</f>
        <v>1</v>
      </c>
      <c r="AL16" s="136">
        <f>IF(OR(F16="工事・メンテ（共用可）",F16="要調整"),0.5,IF(F16="ヘリ訓練日",0.4,1))</f>
        <v>1</v>
      </c>
      <c r="AM16" s="136">
        <v>1</v>
      </c>
    </row>
    <row r="17" spans="1:39" ht="56.25">
      <c r="A17" s="149">
        <v>1079</v>
      </c>
      <c r="B17" s="210">
        <v>46391</v>
      </c>
      <c r="C17" s="211">
        <v>7</v>
      </c>
      <c r="D17" s="211">
        <v>21</v>
      </c>
      <c r="E17" s="152" t="s">
        <v>31</v>
      </c>
      <c r="F17" s="147" t="s">
        <v>490</v>
      </c>
      <c r="G17" s="205" t="s">
        <v>494</v>
      </c>
      <c r="H17" s="138" t="str">
        <f>IF(OR(G17="中止",G17="取消"),"998",IF(ISNA(MATCH($E17,施設情報!$B$2:$B$96,0)),"999",INDEX(施設情報!$C$2:$C$96,MATCH($E17,施設情報!$B$2:$B$96,0))))</f>
        <v>025</v>
      </c>
      <c r="I17" s="139">
        <f t="shared" si="1"/>
        <v>46391</v>
      </c>
      <c r="J17" s="137" t="str">
        <f t="shared" si="2"/>
        <v>025-46391</v>
      </c>
      <c r="K17" s="137">
        <f t="shared" si="3"/>
        <v>0.29166666666666669</v>
      </c>
      <c r="L17" s="137">
        <f t="shared" si="4"/>
        <v>0.875</v>
      </c>
      <c r="M17" s="137">
        <f t="shared" si="7"/>
        <v>0</v>
      </c>
      <c r="N17" s="137">
        <f t="shared" si="7"/>
        <v>0</v>
      </c>
      <c r="O17" s="137">
        <f t="shared" si="7"/>
        <v>0</v>
      </c>
      <c r="P17" s="137">
        <f t="shared" si="7"/>
        <v>0</v>
      </c>
      <c r="Q17" s="137">
        <f t="shared" si="7"/>
        <v>0</v>
      </c>
      <c r="R17" s="137">
        <f t="shared" si="7"/>
        <v>0</v>
      </c>
      <c r="S17" s="137">
        <f t="shared" si="7"/>
        <v>0</v>
      </c>
      <c r="T17" s="137">
        <f t="shared" si="7"/>
        <v>100</v>
      </c>
      <c r="U17" s="137">
        <f t="shared" si="7"/>
        <v>100</v>
      </c>
      <c r="V17" s="137">
        <f t="shared" si="7"/>
        <v>100</v>
      </c>
      <c r="W17" s="137">
        <f t="shared" si="8"/>
        <v>100</v>
      </c>
      <c r="X17" s="137">
        <f t="shared" si="8"/>
        <v>100</v>
      </c>
      <c r="Y17" s="137">
        <f t="shared" si="8"/>
        <v>100</v>
      </c>
      <c r="Z17" s="137">
        <f t="shared" si="8"/>
        <v>100</v>
      </c>
      <c r="AA17" s="137">
        <f t="shared" si="8"/>
        <v>100</v>
      </c>
      <c r="AB17" s="137">
        <f t="shared" si="8"/>
        <v>100</v>
      </c>
      <c r="AC17" s="137">
        <f t="shared" si="8"/>
        <v>100</v>
      </c>
      <c r="AD17" s="137">
        <f t="shared" si="8"/>
        <v>100</v>
      </c>
      <c r="AE17" s="137">
        <f t="shared" si="8"/>
        <v>100</v>
      </c>
      <c r="AF17" s="137">
        <f t="shared" si="8"/>
        <v>100</v>
      </c>
      <c r="AG17" s="137">
        <f t="shared" si="8"/>
        <v>100</v>
      </c>
      <c r="AH17" s="137">
        <f t="shared" si="8"/>
        <v>0</v>
      </c>
      <c r="AI17" s="137">
        <f t="shared" si="8"/>
        <v>0</v>
      </c>
      <c r="AJ17" s="137">
        <f t="shared" si="8"/>
        <v>0</v>
      </c>
      <c r="AK17" s="136">
        <f ca="1">IF(AND(AND($AK$3&lt;=B17,B17&lt;=$AK$1),B17&lt;&gt;""),1,0)</f>
        <v>1</v>
      </c>
      <c r="AL17" s="136">
        <f>IF(OR(F17="工事・メンテ（共用可）",F17="要調整"),0.5,IF(F17="ヘリ訓練日",0.4,1))</f>
        <v>1</v>
      </c>
      <c r="AM17" s="136">
        <v>1</v>
      </c>
    </row>
    <row r="18" spans="1:39" ht="56.25">
      <c r="A18" s="149">
        <v>1080</v>
      </c>
      <c r="B18" s="210">
        <v>46391</v>
      </c>
      <c r="C18" s="211">
        <v>7</v>
      </c>
      <c r="D18" s="211">
        <v>21</v>
      </c>
      <c r="E18" s="152" t="s">
        <v>53</v>
      </c>
      <c r="F18" s="147" t="s">
        <v>490</v>
      </c>
      <c r="G18" s="205" t="s">
        <v>494</v>
      </c>
      <c r="H18" s="138" t="str">
        <f>IF(OR(G18="中止",G18="取消"),"998",IF(ISNA(MATCH($E18,施設情報!$B$2:$B$96,0)),"999",INDEX(施設情報!$C$2:$C$96,MATCH($E18,施設情報!$B$2:$B$96,0))))</f>
        <v>026</v>
      </c>
      <c r="I18" s="139">
        <f t="shared" si="1"/>
        <v>46391</v>
      </c>
      <c r="J18" s="137" t="str">
        <f t="shared" si="2"/>
        <v>026-46391</v>
      </c>
      <c r="K18" s="137">
        <f t="shared" si="3"/>
        <v>0.29166666666666669</v>
      </c>
      <c r="L18" s="137">
        <f t="shared" si="4"/>
        <v>0.875</v>
      </c>
      <c r="M18" s="137">
        <f t="shared" si="7"/>
        <v>0</v>
      </c>
      <c r="N18" s="137">
        <f t="shared" si="7"/>
        <v>0</v>
      </c>
      <c r="O18" s="137">
        <f t="shared" si="7"/>
        <v>0</v>
      </c>
      <c r="P18" s="137">
        <f t="shared" si="7"/>
        <v>0</v>
      </c>
      <c r="Q18" s="137">
        <f t="shared" si="7"/>
        <v>0</v>
      </c>
      <c r="R18" s="137">
        <f t="shared" si="7"/>
        <v>0</v>
      </c>
      <c r="S18" s="137">
        <f t="shared" si="7"/>
        <v>0</v>
      </c>
      <c r="T18" s="137">
        <f t="shared" si="7"/>
        <v>100</v>
      </c>
      <c r="U18" s="137">
        <f t="shared" si="7"/>
        <v>100</v>
      </c>
      <c r="V18" s="137">
        <f t="shared" si="7"/>
        <v>100</v>
      </c>
      <c r="W18" s="137">
        <f t="shared" si="8"/>
        <v>100</v>
      </c>
      <c r="X18" s="137">
        <f t="shared" si="8"/>
        <v>100</v>
      </c>
      <c r="Y18" s="137">
        <f t="shared" si="8"/>
        <v>100</v>
      </c>
      <c r="Z18" s="137">
        <f t="shared" si="8"/>
        <v>100</v>
      </c>
      <c r="AA18" s="137">
        <f t="shared" si="8"/>
        <v>100</v>
      </c>
      <c r="AB18" s="137">
        <f t="shared" si="8"/>
        <v>100</v>
      </c>
      <c r="AC18" s="137">
        <f t="shared" si="8"/>
        <v>100</v>
      </c>
      <c r="AD18" s="137">
        <f t="shared" si="8"/>
        <v>100</v>
      </c>
      <c r="AE18" s="137">
        <f t="shared" si="8"/>
        <v>100</v>
      </c>
      <c r="AF18" s="137">
        <f t="shared" si="8"/>
        <v>100</v>
      </c>
      <c r="AG18" s="137">
        <f t="shared" si="8"/>
        <v>100</v>
      </c>
      <c r="AH18" s="137">
        <f t="shared" si="8"/>
        <v>0</v>
      </c>
      <c r="AI18" s="137">
        <f t="shared" si="8"/>
        <v>0</v>
      </c>
      <c r="AJ18" s="137">
        <f t="shared" si="8"/>
        <v>0</v>
      </c>
      <c r="AK18" s="136">
        <f ca="1">IF(AND(AND($AK$3&lt;=B18,B18&lt;=$AK$1),B18&lt;&gt;""),1,0)</f>
        <v>1</v>
      </c>
      <c r="AL18" s="136">
        <f>IF(OR(F18="工事・メンテ（共用可）",F18="要調整"),0.5,IF(F18="ヘリ訓練日",0.4,1))</f>
        <v>1</v>
      </c>
      <c r="AM18" s="136">
        <v>1</v>
      </c>
    </row>
    <row r="19" spans="1:39" ht="56.25">
      <c r="A19" s="149">
        <v>1081</v>
      </c>
      <c r="B19" s="210">
        <v>46391</v>
      </c>
      <c r="C19" s="211">
        <v>7</v>
      </c>
      <c r="D19" s="211">
        <v>21</v>
      </c>
      <c r="E19" s="152" t="s">
        <v>30</v>
      </c>
      <c r="F19" s="147" t="s">
        <v>490</v>
      </c>
      <c r="G19" s="205" t="s">
        <v>494</v>
      </c>
      <c r="H19" s="138" t="str">
        <f>IF(OR(G19="中止",G19="取消"),"998",IF(ISNA(MATCH($E19,施設情報!$B$2:$B$96,0)),"999",INDEX(施設情報!$C$2:$C$96,MATCH($E19,施設情報!$B$2:$B$96,0))))</f>
        <v>027</v>
      </c>
      <c r="I19" s="139">
        <f t="shared" si="1"/>
        <v>46391</v>
      </c>
      <c r="J19" s="137" t="str">
        <f t="shared" si="2"/>
        <v>027-46391</v>
      </c>
      <c r="K19" s="137">
        <f t="shared" si="3"/>
        <v>0.29166666666666669</v>
      </c>
      <c r="L19" s="137">
        <f t="shared" si="4"/>
        <v>0.875</v>
      </c>
      <c r="M19" s="137">
        <f t="shared" si="7"/>
        <v>0</v>
      </c>
      <c r="N19" s="137">
        <f t="shared" si="7"/>
        <v>0</v>
      </c>
      <c r="O19" s="137">
        <f t="shared" si="7"/>
        <v>0</v>
      </c>
      <c r="P19" s="137">
        <f t="shared" si="7"/>
        <v>0</v>
      </c>
      <c r="Q19" s="137">
        <f t="shared" si="7"/>
        <v>0</v>
      </c>
      <c r="R19" s="137">
        <f t="shared" si="7"/>
        <v>0</v>
      </c>
      <c r="S19" s="137">
        <f t="shared" si="7"/>
        <v>0</v>
      </c>
      <c r="T19" s="137">
        <f t="shared" si="7"/>
        <v>100</v>
      </c>
      <c r="U19" s="137">
        <f t="shared" si="7"/>
        <v>100</v>
      </c>
      <c r="V19" s="137">
        <f t="shared" si="7"/>
        <v>100</v>
      </c>
      <c r="W19" s="137">
        <f t="shared" si="8"/>
        <v>100</v>
      </c>
      <c r="X19" s="137">
        <f t="shared" si="8"/>
        <v>100</v>
      </c>
      <c r="Y19" s="137">
        <f t="shared" si="8"/>
        <v>100</v>
      </c>
      <c r="Z19" s="137">
        <f t="shared" si="8"/>
        <v>100</v>
      </c>
      <c r="AA19" s="137">
        <f t="shared" si="8"/>
        <v>100</v>
      </c>
      <c r="AB19" s="137">
        <f t="shared" si="8"/>
        <v>100</v>
      </c>
      <c r="AC19" s="137">
        <f t="shared" si="8"/>
        <v>100</v>
      </c>
      <c r="AD19" s="137">
        <f t="shared" si="8"/>
        <v>100</v>
      </c>
      <c r="AE19" s="137">
        <f t="shared" si="8"/>
        <v>100</v>
      </c>
      <c r="AF19" s="137">
        <f t="shared" si="8"/>
        <v>100</v>
      </c>
      <c r="AG19" s="137">
        <f t="shared" si="8"/>
        <v>100</v>
      </c>
      <c r="AH19" s="137">
        <f t="shared" si="8"/>
        <v>0</v>
      </c>
      <c r="AI19" s="137">
        <f t="shared" si="8"/>
        <v>0</v>
      </c>
      <c r="AJ19" s="137">
        <f t="shared" si="8"/>
        <v>0</v>
      </c>
      <c r="AK19" s="136">
        <f ca="1">IF(AND(AND($AK$3&lt;=B19,B19&lt;=$AK$1),B19&lt;&gt;""),1,0)</f>
        <v>1</v>
      </c>
      <c r="AL19" s="136">
        <f>IF(OR(F19="工事・メンテ（共用可）",F19="要調整"),0.5,IF(F19="ヘリ訓練日",0.4,1))</f>
        <v>1</v>
      </c>
      <c r="AM19" s="136">
        <v>1</v>
      </c>
    </row>
    <row r="20" spans="1:39" ht="75">
      <c r="A20" s="149">
        <v>1082</v>
      </c>
      <c r="B20" s="210">
        <v>46391</v>
      </c>
      <c r="C20" s="211">
        <v>7</v>
      </c>
      <c r="D20" s="211">
        <v>21</v>
      </c>
      <c r="E20" s="152" t="s">
        <v>60</v>
      </c>
      <c r="F20" s="147" t="s">
        <v>490</v>
      </c>
      <c r="G20" s="205" t="s">
        <v>494</v>
      </c>
      <c r="H20" s="138" t="str">
        <f>IF(OR(G20="中止",G20="取消"),"998",IF(ISNA(MATCH($E20,施設情報!$B$2:$B$96,0)),"999",INDEX(施設情報!$C$2:$C$96,MATCH($E20,施設情報!$B$2:$B$96,0))))</f>
        <v>028</v>
      </c>
      <c r="I20" s="139">
        <f t="shared" si="1"/>
        <v>46391</v>
      </c>
      <c r="J20" s="137" t="str">
        <f t="shared" si="2"/>
        <v>028-46391</v>
      </c>
      <c r="K20" s="137">
        <f t="shared" si="3"/>
        <v>0.29166666666666669</v>
      </c>
      <c r="L20" s="137">
        <f t="shared" si="4"/>
        <v>0.875</v>
      </c>
      <c r="M20" s="137">
        <f t="shared" si="7"/>
        <v>0</v>
      </c>
      <c r="N20" s="137">
        <f t="shared" si="7"/>
        <v>0</v>
      </c>
      <c r="O20" s="137">
        <f t="shared" si="7"/>
        <v>0</v>
      </c>
      <c r="P20" s="137">
        <f t="shared" si="7"/>
        <v>0</v>
      </c>
      <c r="Q20" s="137">
        <f t="shared" si="7"/>
        <v>0</v>
      </c>
      <c r="R20" s="137">
        <f t="shared" si="7"/>
        <v>0</v>
      </c>
      <c r="S20" s="137">
        <f t="shared" si="7"/>
        <v>0</v>
      </c>
      <c r="T20" s="137">
        <f t="shared" si="7"/>
        <v>100</v>
      </c>
      <c r="U20" s="137">
        <f t="shared" si="7"/>
        <v>100</v>
      </c>
      <c r="V20" s="137">
        <f t="shared" si="7"/>
        <v>100</v>
      </c>
      <c r="W20" s="137">
        <f t="shared" si="8"/>
        <v>100</v>
      </c>
      <c r="X20" s="137">
        <f t="shared" si="8"/>
        <v>100</v>
      </c>
      <c r="Y20" s="137">
        <f t="shared" si="8"/>
        <v>100</v>
      </c>
      <c r="Z20" s="137">
        <f t="shared" si="8"/>
        <v>100</v>
      </c>
      <c r="AA20" s="137">
        <f t="shared" si="8"/>
        <v>100</v>
      </c>
      <c r="AB20" s="137">
        <f t="shared" si="8"/>
        <v>100</v>
      </c>
      <c r="AC20" s="137">
        <f t="shared" si="8"/>
        <v>100</v>
      </c>
      <c r="AD20" s="137">
        <f t="shared" si="8"/>
        <v>100</v>
      </c>
      <c r="AE20" s="137">
        <f t="shared" si="8"/>
        <v>100</v>
      </c>
      <c r="AF20" s="137">
        <f t="shared" si="8"/>
        <v>100</v>
      </c>
      <c r="AG20" s="137">
        <f t="shared" si="8"/>
        <v>100</v>
      </c>
      <c r="AH20" s="137">
        <f t="shared" si="8"/>
        <v>0</v>
      </c>
      <c r="AI20" s="137">
        <f t="shared" si="8"/>
        <v>0</v>
      </c>
      <c r="AJ20" s="137">
        <f t="shared" si="8"/>
        <v>0</v>
      </c>
      <c r="AK20" s="136">
        <f ca="1">IF(AND(AND($AK$3&lt;=B20,B20&lt;=$AK$1),B20&lt;&gt;""),1,0)</f>
        <v>1</v>
      </c>
      <c r="AL20" s="136">
        <f>IF(OR(F20="工事・メンテ（共用可）",F20="要調整"),0.5,IF(F20="ヘリ訓練日",0.4,1))</f>
        <v>1</v>
      </c>
      <c r="AM20" s="136">
        <v>1</v>
      </c>
    </row>
    <row r="21" spans="1:39" ht="75">
      <c r="A21" s="149">
        <v>1083</v>
      </c>
      <c r="B21" s="210">
        <v>46391</v>
      </c>
      <c r="C21" s="211">
        <v>7</v>
      </c>
      <c r="D21" s="211">
        <v>21</v>
      </c>
      <c r="E21" s="152" t="s">
        <v>61</v>
      </c>
      <c r="F21" s="147" t="s">
        <v>490</v>
      </c>
      <c r="G21" s="205" t="s">
        <v>494</v>
      </c>
      <c r="H21" s="138" t="str">
        <f>IF(OR(G21="中止",G21="取消"),"998",IF(ISNA(MATCH($E21,施設情報!$B$2:$B$96,0)),"999",INDEX(施設情報!$C$2:$C$96,MATCH($E21,施設情報!$B$2:$B$96,0))))</f>
        <v>029</v>
      </c>
      <c r="I21" s="139">
        <f t="shared" si="1"/>
        <v>46391</v>
      </c>
      <c r="J21" s="137" t="str">
        <f t="shared" si="2"/>
        <v>029-46391</v>
      </c>
      <c r="K21" s="137">
        <f t="shared" si="3"/>
        <v>0.29166666666666669</v>
      </c>
      <c r="L21" s="137">
        <f t="shared" si="4"/>
        <v>0.875</v>
      </c>
      <c r="M21" s="137">
        <f t="shared" si="7"/>
        <v>0</v>
      </c>
      <c r="N21" s="137">
        <f t="shared" si="7"/>
        <v>0</v>
      </c>
      <c r="O21" s="137">
        <f t="shared" si="7"/>
        <v>0</v>
      </c>
      <c r="P21" s="137">
        <f t="shared" si="7"/>
        <v>0</v>
      </c>
      <c r="Q21" s="137">
        <f t="shared" si="7"/>
        <v>0</v>
      </c>
      <c r="R21" s="137">
        <f t="shared" si="7"/>
        <v>0</v>
      </c>
      <c r="S21" s="137">
        <f t="shared" si="7"/>
        <v>0</v>
      </c>
      <c r="T21" s="137">
        <f t="shared" si="7"/>
        <v>100</v>
      </c>
      <c r="U21" s="137">
        <f t="shared" si="7"/>
        <v>100</v>
      </c>
      <c r="V21" s="137">
        <f t="shared" si="7"/>
        <v>100</v>
      </c>
      <c r="W21" s="137">
        <f t="shared" si="8"/>
        <v>100</v>
      </c>
      <c r="X21" s="137">
        <f t="shared" si="8"/>
        <v>100</v>
      </c>
      <c r="Y21" s="137">
        <f t="shared" si="8"/>
        <v>100</v>
      </c>
      <c r="Z21" s="137">
        <f t="shared" si="8"/>
        <v>100</v>
      </c>
      <c r="AA21" s="137">
        <f t="shared" si="8"/>
        <v>100</v>
      </c>
      <c r="AB21" s="137">
        <f t="shared" si="8"/>
        <v>100</v>
      </c>
      <c r="AC21" s="137">
        <f t="shared" si="8"/>
        <v>100</v>
      </c>
      <c r="AD21" s="137">
        <f t="shared" si="8"/>
        <v>100</v>
      </c>
      <c r="AE21" s="137">
        <f t="shared" si="8"/>
        <v>100</v>
      </c>
      <c r="AF21" s="137">
        <f t="shared" si="8"/>
        <v>100</v>
      </c>
      <c r="AG21" s="137">
        <f t="shared" si="8"/>
        <v>100</v>
      </c>
      <c r="AH21" s="137">
        <f t="shared" si="8"/>
        <v>0</v>
      </c>
      <c r="AI21" s="137">
        <f t="shared" si="8"/>
        <v>0</v>
      </c>
      <c r="AJ21" s="137">
        <f t="shared" si="8"/>
        <v>0</v>
      </c>
      <c r="AK21" s="136">
        <f ca="1">IF(AND(AND($AK$3&lt;=B21,B21&lt;=$AK$1),B21&lt;&gt;""),1,0)</f>
        <v>1</v>
      </c>
      <c r="AL21" s="136">
        <f>IF(OR(F21="工事・メンテ（共用可）",F21="要調整"),0.5,IF(F21="ヘリ訓練日",0.4,1))</f>
        <v>1</v>
      </c>
      <c r="AM21" s="136">
        <v>1</v>
      </c>
    </row>
    <row r="22" spans="1:39" ht="37.5">
      <c r="A22" s="149">
        <v>1084</v>
      </c>
      <c r="B22" s="210">
        <v>46391</v>
      </c>
      <c r="C22" s="211">
        <v>7</v>
      </c>
      <c r="D22" s="211">
        <v>21</v>
      </c>
      <c r="E22" s="152" t="s">
        <v>62</v>
      </c>
      <c r="F22" s="147" t="s">
        <v>490</v>
      </c>
      <c r="G22" s="205" t="s">
        <v>494</v>
      </c>
      <c r="H22" s="138" t="str">
        <f>IF(OR(G22="中止",G22="取消"),"998",IF(ISNA(MATCH($E22,施設情報!$B$2:$B$96,0)),"999",INDEX(施設情報!$C$2:$C$96,MATCH($E22,施設情報!$B$2:$B$96,0))))</f>
        <v>036</v>
      </c>
      <c r="I22" s="139">
        <f t="shared" si="1"/>
        <v>46391</v>
      </c>
      <c r="J22" s="137" t="str">
        <f t="shared" si="2"/>
        <v>036-46391</v>
      </c>
      <c r="K22" s="137">
        <f t="shared" si="3"/>
        <v>0.29166666666666669</v>
      </c>
      <c r="L22" s="137">
        <f t="shared" si="4"/>
        <v>0.875</v>
      </c>
      <c r="M22" s="137">
        <f t="shared" si="7"/>
        <v>0</v>
      </c>
      <c r="N22" s="137">
        <f t="shared" si="7"/>
        <v>0</v>
      </c>
      <c r="O22" s="137">
        <f t="shared" si="7"/>
        <v>0</v>
      </c>
      <c r="P22" s="137">
        <f t="shared" si="7"/>
        <v>0</v>
      </c>
      <c r="Q22" s="137">
        <f t="shared" si="7"/>
        <v>0</v>
      </c>
      <c r="R22" s="137">
        <f t="shared" si="7"/>
        <v>0</v>
      </c>
      <c r="S22" s="137">
        <f t="shared" si="7"/>
        <v>0</v>
      </c>
      <c r="T22" s="137">
        <f t="shared" si="7"/>
        <v>100</v>
      </c>
      <c r="U22" s="137">
        <f t="shared" si="7"/>
        <v>100</v>
      </c>
      <c r="V22" s="137">
        <f t="shared" si="7"/>
        <v>100</v>
      </c>
      <c r="W22" s="137">
        <f t="shared" si="8"/>
        <v>100</v>
      </c>
      <c r="X22" s="137">
        <f t="shared" si="8"/>
        <v>100</v>
      </c>
      <c r="Y22" s="137">
        <f t="shared" si="8"/>
        <v>100</v>
      </c>
      <c r="Z22" s="137">
        <f t="shared" si="8"/>
        <v>100</v>
      </c>
      <c r="AA22" s="137">
        <f t="shared" si="8"/>
        <v>100</v>
      </c>
      <c r="AB22" s="137">
        <f t="shared" si="8"/>
        <v>100</v>
      </c>
      <c r="AC22" s="137">
        <f t="shared" si="8"/>
        <v>100</v>
      </c>
      <c r="AD22" s="137">
        <f t="shared" si="8"/>
        <v>100</v>
      </c>
      <c r="AE22" s="137">
        <f t="shared" si="8"/>
        <v>100</v>
      </c>
      <c r="AF22" s="137">
        <f t="shared" si="8"/>
        <v>100</v>
      </c>
      <c r="AG22" s="137">
        <f t="shared" si="8"/>
        <v>100</v>
      </c>
      <c r="AH22" s="137">
        <f t="shared" si="8"/>
        <v>0</v>
      </c>
      <c r="AI22" s="137">
        <f t="shared" si="8"/>
        <v>0</v>
      </c>
      <c r="AJ22" s="137">
        <f t="shared" si="8"/>
        <v>0</v>
      </c>
      <c r="AK22" s="136">
        <f ca="1">IF(AND(AND($AK$3&lt;=B22,B22&lt;=$AK$1),B22&lt;&gt;""),1,0)</f>
        <v>1</v>
      </c>
      <c r="AL22" s="136">
        <f>IF(OR(F22="工事・メンテ（共用可）",F22="要調整"),0.5,IF(F22="ヘリ訓練日",0.4,1))</f>
        <v>1</v>
      </c>
      <c r="AM22" s="136">
        <v>1</v>
      </c>
    </row>
    <row r="23" spans="1:39" ht="37.5">
      <c r="A23" s="149">
        <v>1085</v>
      </c>
      <c r="B23" s="210">
        <v>46391</v>
      </c>
      <c r="C23" s="211">
        <v>7</v>
      </c>
      <c r="D23" s="211">
        <v>21</v>
      </c>
      <c r="E23" s="152" t="s">
        <v>65</v>
      </c>
      <c r="F23" s="147" t="s">
        <v>490</v>
      </c>
      <c r="G23" s="205" t="s">
        <v>494</v>
      </c>
      <c r="H23" s="138" t="str">
        <f>IF(OR(G23="中止",G23="取消"),"998",IF(ISNA(MATCH($E23,施設情報!$B$2:$B$96,0)),"999",INDEX(施設情報!$C$2:$C$96,MATCH($E23,施設情報!$B$2:$B$96,0))))</f>
        <v>037</v>
      </c>
      <c r="I23" s="139">
        <f t="shared" si="1"/>
        <v>46391</v>
      </c>
      <c r="J23" s="137" t="str">
        <f t="shared" si="2"/>
        <v>037-46391</v>
      </c>
      <c r="K23" s="137">
        <f t="shared" si="3"/>
        <v>0.29166666666666669</v>
      </c>
      <c r="L23" s="137">
        <f t="shared" si="4"/>
        <v>0.875</v>
      </c>
      <c r="M23" s="137">
        <f t="shared" si="7"/>
        <v>0</v>
      </c>
      <c r="N23" s="137">
        <f t="shared" si="7"/>
        <v>0</v>
      </c>
      <c r="O23" s="137">
        <f t="shared" si="7"/>
        <v>0</v>
      </c>
      <c r="P23" s="137">
        <f t="shared" si="7"/>
        <v>0</v>
      </c>
      <c r="Q23" s="137">
        <f t="shared" si="7"/>
        <v>0</v>
      </c>
      <c r="R23" s="137">
        <f t="shared" si="7"/>
        <v>0</v>
      </c>
      <c r="S23" s="137">
        <f t="shared" si="7"/>
        <v>0</v>
      </c>
      <c r="T23" s="137">
        <f t="shared" si="7"/>
        <v>100</v>
      </c>
      <c r="U23" s="137">
        <f t="shared" si="7"/>
        <v>100</v>
      </c>
      <c r="V23" s="137">
        <f t="shared" si="7"/>
        <v>100</v>
      </c>
      <c r="W23" s="137">
        <f t="shared" si="8"/>
        <v>100</v>
      </c>
      <c r="X23" s="137">
        <f t="shared" si="8"/>
        <v>100</v>
      </c>
      <c r="Y23" s="137">
        <f t="shared" si="8"/>
        <v>100</v>
      </c>
      <c r="Z23" s="137">
        <f t="shared" si="8"/>
        <v>100</v>
      </c>
      <c r="AA23" s="137">
        <f t="shared" si="8"/>
        <v>100</v>
      </c>
      <c r="AB23" s="137">
        <f t="shared" si="8"/>
        <v>100</v>
      </c>
      <c r="AC23" s="137">
        <f t="shared" si="8"/>
        <v>100</v>
      </c>
      <c r="AD23" s="137">
        <f t="shared" si="8"/>
        <v>100</v>
      </c>
      <c r="AE23" s="137">
        <f t="shared" si="8"/>
        <v>100</v>
      </c>
      <c r="AF23" s="137">
        <f t="shared" si="8"/>
        <v>100</v>
      </c>
      <c r="AG23" s="137">
        <f t="shared" si="8"/>
        <v>100</v>
      </c>
      <c r="AH23" s="137">
        <f t="shared" si="8"/>
        <v>0</v>
      </c>
      <c r="AI23" s="137">
        <f t="shared" si="8"/>
        <v>0</v>
      </c>
      <c r="AJ23" s="137">
        <f t="shared" si="8"/>
        <v>0</v>
      </c>
      <c r="AK23" s="136">
        <f ca="1">IF(AND(AND($AK$3&lt;=B23,B23&lt;=$AK$1),B23&lt;&gt;""),1,0)</f>
        <v>1</v>
      </c>
      <c r="AL23" s="136">
        <f>IF(OR(F23="工事・メンテ（共用可）",F23="要調整"),0.5,IF(F23="ヘリ訓練日",0.4,1))</f>
        <v>1</v>
      </c>
      <c r="AM23" s="136">
        <v>1</v>
      </c>
    </row>
    <row r="24" spans="1:39" ht="56.25">
      <c r="A24" s="149">
        <v>1086</v>
      </c>
      <c r="B24" s="210">
        <v>46391</v>
      </c>
      <c r="C24" s="211">
        <v>7</v>
      </c>
      <c r="D24" s="211">
        <v>21</v>
      </c>
      <c r="E24" s="152" t="s">
        <v>32</v>
      </c>
      <c r="F24" s="147" t="s">
        <v>490</v>
      </c>
      <c r="G24" s="205" t="s">
        <v>494</v>
      </c>
      <c r="H24" s="138" t="str">
        <f>IF(OR(G24="中止",G24="取消"),"998",IF(ISNA(MATCH($E24,施設情報!$B$2:$B$96,0)),"999",INDEX(施設情報!$C$2:$C$96,MATCH($E24,施設情報!$B$2:$B$96,0))))</f>
        <v>039</v>
      </c>
      <c r="I24" s="139">
        <f t="shared" si="1"/>
        <v>46391</v>
      </c>
      <c r="J24" s="137" t="str">
        <f t="shared" si="2"/>
        <v>039-46391</v>
      </c>
      <c r="K24" s="137">
        <f t="shared" si="3"/>
        <v>0.29166666666666669</v>
      </c>
      <c r="L24" s="137">
        <f t="shared" si="4"/>
        <v>0.875</v>
      </c>
      <c r="M24" s="137">
        <f t="shared" si="7"/>
        <v>0</v>
      </c>
      <c r="N24" s="137">
        <f t="shared" si="7"/>
        <v>0</v>
      </c>
      <c r="O24" s="137">
        <f t="shared" si="7"/>
        <v>0</v>
      </c>
      <c r="P24" s="137">
        <f t="shared" si="7"/>
        <v>0</v>
      </c>
      <c r="Q24" s="137">
        <f t="shared" si="7"/>
        <v>0</v>
      </c>
      <c r="R24" s="137">
        <f t="shared" si="7"/>
        <v>0</v>
      </c>
      <c r="S24" s="137">
        <f t="shared" si="7"/>
        <v>0</v>
      </c>
      <c r="T24" s="137">
        <f t="shared" si="7"/>
        <v>100</v>
      </c>
      <c r="U24" s="137">
        <f t="shared" si="7"/>
        <v>100</v>
      </c>
      <c r="V24" s="137">
        <f t="shared" si="7"/>
        <v>100</v>
      </c>
      <c r="W24" s="137">
        <f t="shared" si="8"/>
        <v>100</v>
      </c>
      <c r="X24" s="137">
        <f t="shared" si="8"/>
        <v>100</v>
      </c>
      <c r="Y24" s="137">
        <f t="shared" si="8"/>
        <v>100</v>
      </c>
      <c r="Z24" s="137">
        <f t="shared" si="8"/>
        <v>100</v>
      </c>
      <c r="AA24" s="137">
        <f t="shared" si="8"/>
        <v>100</v>
      </c>
      <c r="AB24" s="137">
        <f t="shared" si="8"/>
        <v>100</v>
      </c>
      <c r="AC24" s="137">
        <f t="shared" si="8"/>
        <v>100</v>
      </c>
      <c r="AD24" s="137">
        <f t="shared" si="8"/>
        <v>100</v>
      </c>
      <c r="AE24" s="137">
        <f t="shared" si="8"/>
        <v>100</v>
      </c>
      <c r="AF24" s="137">
        <f t="shared" si="8"/>
        <v>100</v>
      </c>
      <c r="AG24" s="137">
        <f t="shared" si="8"/>
        <v>100</v>
      </c>
      <c r="AH24" s="137">
        <f t="shared" si="8"/>
        <v>0</v>
      </c>
      <c r="AI24" s="137">
        <f t="shared" si="8"/>
        <v>0</v>
      </c>
      <c r="AJ24" s="137">
        <f t="shared" si="8"/>
        <v>0</v>
      </c>
      <c r="AK24" s="136">
        <f ca="1">IF(AND(AND($AK$3&lt;=B24,B24&lt;=$AK$1),B24&lt;&gt;""),1,0)</f>
        <v>1</v>
      </c>
      <c r="AL24" s="136">
        <f>IF(OR(F24="工事・メンテ（共用可）",F24="要調整"),0.5,IF(F24="ヘリ訓練日",0.4,1))</f>
        <v>1</v>
      </c>
      <c r="AM24" s="136">
        <v>1</v>
      </c>
    </row>
    <row r="25" spans="1:39" ht="56.25">
      <c r="A25" s="149">
        <v>1087</v>
      </c>
      <c r="B25" s="210">
        <v>46391</v>
      </c>
      <c r="C25" s="211">
        <v>7</v>
      </c>
      <c r="D25" s="211">
        <v>21</v>
      </c>
      <c r="E25" s="152" t="s">
        <v>33</v>
      </c>
      <c r="F25" s="147" t="s">
        <v>490</v>
      </c>
      <c r="G25" s="205" t="s">
        <v>494</v>
      </c>
      <c r="H25" s="138" t="str">
        <f>IF(OR(G25="中止",G25="取消"),"998",IF(ISNA(MATCH($E25,施設情報!$B$2:$B$96,0)),"999",INDEX(施設情報!$C$2:$C$96,MATCH($E25,施設情報!$B$2:$B$96,0))))</f>
        <v>038</v>
      </c>
      <c r="I25" s="139">
        <f t="shared" si="1"/>
        <v>46391</v>
      </c>
      <c r="J25" s="137" t="str">
        <f t="shared" si="2"/>
        <v>038-46391</v>
      </c>
      <c r="K25" s="137">
        <f t="shared" si="3"/>
        <v>0.29166666666666669</v>
      </c>
      <c r="L25" s="137">
        <f t="shared" si="4"/>
        <v>0.875</v>
      </c>
      <c r="M25" s="137">
        <f t="shared" ref="M25:V34" si="9">IF(AND(M$3&gt;=$K25,M$3&lt;$L25),100*$AM25,0)</f>
        <v>0</v>
      </c>
      <c r="N25" s="137">
        <f t="shared" si="9"/>
        <v>0</v>
      </c>
      <c r="O25" s="137">
        <f t="shared" si="9"/>
        <v>0</v>
      </c>
      <c r="P25" s="137">
        <f t="shared" si="9"/>
        <v>0</v>
      </c>
      <c r="Q25" s="137">
        <f t="shared" si="9"/>
        <v>0</v>
      </c>
      <c r="R25" s="137">
        <f t="shared" si="9"/>
        <v>0</v>
      </c>
      <c r="S25" s="137">
        <f t="shared" si="9"/>
        <v>0</v>
      </c>
      <c r="T25" s="137">
        <f t="shared" si="9"/>
        <v>100</v>
      </c>
      <c r="U25" s="137">
        <f t="shared" si="9"/>
        <v>100</v>
      </c>
      <c r="V25" s="137">
        <f t="shared" si="9"/>
        <v>100</v>
      </c>
      <c r="W25" s="137">
        <f t="shared" ref="W25:AJ34" si="10">IF(AND(W$3&gt;=$K25,W$3&lt;$L25),100*$AM25,0)</f>
        <v>100</v>
      </c>
      <c r="X25" s="137">
        <f t="shared" si="10"/>
        <v>100</v>
      </c>
      <c r="Y25" s="137">
        <f t="shared" si="10"/>
        <v>100</v>
      </c>
      <c r="Z25" s="137">
        <f t="shared" si="10"/>
        <v>100</v>
      </c>
      <c r="AA25" s="137">
        <f t="shared" si="10"/>
        <v>100</v>
      </c>
      <c r="AB25" s="137">
        <f t="shared" si="10"/>
        <v>100</v>
      </c>
      <c r="AC25" s="137">
        <f t="shared" si="10"/>
        <v>100</v>
      </c>
      <c r="AD25" s="137">
        <f t="shared" si="10"/>
        <v>100</v>
      </c>
      <c r="AE25" s="137">
        <f t="shared" si="10"/>
        <v>100</v>
      </c>
      <c r="AF25" s="137">
        <f t="shared" si="10"/>
        <v>100</v>
      </c>
      <c r="AG25" s="137">
        <f t="shared" si="10"/>
        <v>100</v>
      </c>
      <c r="AH25" s="137">
        <f t="shared" si="10"/>
        <v>0</v>
      </c>
      <c r="AI25" s="137">
        <f t="shared" si="10"/>
        <v>0</v>
      </c>
      <c r="AJ25" s="137">
        <f t="shared" si="10"/>
        <v>0</v>
      </c>
      <c r="AK25" s="136">
        <f ca="1">IF(AND(AND($AK$3&lt;=B25,B25&lt;=$AK$1),B25&lt;&gt;""),1,0)</f>
        <v>1</v>
      </c>
      <c r="AL25" s="136">
        <f>IF(OR(F25="工事・メンテ（共用可）",F25="要調整"),0.5,IF(F25="ヘリ訓練日",0.4,1))</f>
        <v>1</v>
      </c>
      <c r="AM25" s="136">
        <v>1</v>
      </c>
    </row>
    <row r="26" spans="1:39" ht="56.25">
      <c r="A26" s="149">
        <v>1088</v>
      </c>
      <c r="B26" s="210">
        <v>46391</v>
      </c>
      <c r="C26" s="211">
        <v>7</v>
      </c>
      <c r="D26" s="211">
        <v>21</v>
      </c>
      <c r="E26" s="152" t="s">
        <v>34</v>
      </c>
      <c r="F26" s="147" t="s">
        <v>490</v>
      </c>
      <c r="G26" s="205" t="s">
        <v>494</v>
      </c>
      <c r="H26" s="138" t="str">
        <f>IF(OR(G26="中止",G26="取消"),"998",IF(ISNA(MATCH($E26,施設情報!$B$2:$B$96,0)),"999",INDEX(施設情報!$C$2:$C$96,MATCH($E26,施設情報!$B$2:$B$96,0))))</f>
        <v>040</v>
      </c>
      <c r="I26" s="139">
        <f t="shared" si="1"/>
        <v>46391</v>
      </c>
      <c r="J26" s="137" t="str">
        <f t="shared" si="2"/>
        <v>040-46391</v>
      </c>
      <c r="K26" s="137">
        <f t="shared" si="3"/>
        <v>0.29166666666666669</v>
      </c>
      <c r="L26" s="137">
        <f t="shared" si="4"/>
        <v>0.875</v>
      </c>
      <c r="M26" s="137">
        <f t="shared" si="9"/>
        <v>0</v>
      </c>
      <c r="N26" s="137">
        <f t="shared" si="9"/>
        <v>0</v>
      </c>
      <c r="O26" s="137">
        <f t="shared" si="9"/>
        <v>0</v>
      </c>
      <c r="P26" s="137">
        <f t="shared" si="9"/>
        <v>0</v>
      </c>
      <c r="Q26" s="137">
        <f t="shared" si="9"/>
        <v>0</v>
      </c>
      <c r="R26" s="137">
        <f t="shared" si="9"/>
        <v>0</v>
      </c>
      <c r="S26" s="137">
        <f t="shared" si="9"/>
        <v>0</v>
      </c>
      <c r="T26" s="137">
        <f t="shared" si="9"/>
        <v>100</v>
      </c>
      <c r="U26" s="137">
        <f t="shared" si="9"/>
        <v>100</v>
      </c>
      <c r="V26" s="137">
        <f t="shared" si="9"/>
        <v>100</v>
      </c>
      <c r="W26" s="137">
        <f t="shared" si="10"/>
        <v>100</v>
      </c>
      <c r="X26" s="137">
        <f t="shared" si="10"/>
        <v>100</v>
      </c>
      <c r="Y26" s="137">
        <f t="shared" si="10"/>
        <v>100</v>
      </c>
      <c r="Z26" s="137">
        <f t="shared" si="10"/>
        <v>100</v>
      </c>
      <c r="AA26" s="137">
        <f t="shared" si="10"/>
        <v>100</v>
      </c>
      <c r="AB26" s="137">
        <f t="shared" si="10"/>
        <v>100</v>
      </c>
      <c r="AC26" s="137">
        <f t="shared" si="10"/>
        <v>100</v>
      </c>
      <c r="AD26" s="137">
        <f t="shared" si="10"/>
        <v>100</v>
      </c>
      <c r="AE26" s="137">
        <f t="shared" si="10"/>
        <v>100</v>
      </c>
      <c r="AF26" s="137">
        <f t="shared" si="10"/>
        <v>100</v>
      </c>
      <c r="AG26" s="137">
        <f t="shared" si="10"/>
        <v>100</v>
      </c>
      <c r="AH26" s="137">
        <f t="shared" si="10"/>
        <v>0</v>
      </c>
      <c r="AI26" s="137">
        <f t="shared" si="10"/>
        <v>0</v>
      </c>
      <c r="AJ26" s="137">
        <f t="shared" si="10"/>
        <v>0</v>
      </c>
      <c r="AK26" s="136">
        <f ca="1">IF(AND(AND($AK$3&lt;=B26,B26&lt;=$AK$1),B26&lt;&gt;""),1,0)</f>
        <v>1</v>
      </c>
      <c r="AL26" s="136">
        <f>IF(OR(F26="工事・メンテ（共用可）",F26="要調整"),0.5,IF(F26="ヘリ訓練日",0.4,1))</f>
        <v>1</v>
      </c>
      <c r="AM26" s="136">
        <v>1</v>
      </c>
    </row>
    <row r="27" spans="1:39" ht="56.25">
      <c r="A27" s="149">
        <v>1089</v>
      </c>
      <c r="B27" s="210">
        <v>46391</v>
      </c>
      <c r="C27" s="211">
        <v>7</v>
      </c>
      <c r="D27" s="211">
        <v>21</v>
      </c>
      <c r="E27" s="152" t="s">
        <v>35</v>
      </c>
      <c r="F27" s="147" t="s">
        <v>490</v>
      </c>
      <c r="G27" s="205" t="s">
        <v>494</v>
      </c>
      <c r="H27" s="138" t="str">
        <f>IF(OR(G27="中止",G27="取消"),"998",IF(ISNA(MATCH($E27,施設情報!$B$2:$B$96,0)),"999",INDEX(施設情報!$C$2:$C$96,MATCH($E27,施設情報!$B$2:$B$96,0))))</f>
        <v>041</v>
      </c>
      <c r="I27" s="139">
        <f t="shared" si="1"/>
        <v>46391</v>
      </c>
      <c r="J27" s="137" t="str">
        <f t="shared" si="2"/>
        <v>041-46391</v>
      </c>
      <c r="K27" s="137">
        <f t="shared" si="3"/>
        <v>0.29166666666666669</v>
      </c>
      <c r="L27" s="137">
        <f t="shared" si="4"/>
        <v>0.875</v>
      </c>
      <c r="M27" s="137">
        <f t="shared" si="9"/>
        <v>0</v>
      </c>
      <c r="N27" s="137">
        <f t="shared" si="9"/>
        <v>0</v>
      </c>
      <c r="O27" s="137">
        <f t="shared" si="9"/>
        <v>0</v>
      </c>
      <c r="P27" s="137">
        <f t="shared" si="9"/>
        <v>0</v>
      </c>
      <c r="Q27" s="137">
        <f t="shared" si="9"/>
        <v>0</v>
      </c>
      <c r="R27" s="137">
        <f t="shared" si="9"/>
        <v>0</v>
      </c>
      <c r="S27" s="137">
        <f t="shared" si="9"/>
        <v>0</v>
      </c>
      <c r="T27" s="137">
        <f t="shared" si="9"/>
        <v>100</v>
      </c>
      <c r="U27" s="137">
        <f t="shared" si="9"/>
        <v>100</v>
      </c>
      <c r="V27" s="137">
        <f t="shared" si="9"/>
        <v>100</v>
      </c>
      <c r="W27" s="137">
        <f t="shared" si="10"/>
        <v>100</v>
      </c>
      <c r="X27" s="137">
        <f t="shared" si="10"/>
        <v>100</v>
      </c>
      <c r="Y27" s="137">
        <f t="shared" si="10"/>
        <v>100</v>
      </c>
      <c r="Z27" s="137">
        <f t="shared" si="10"/>
        <v>100</v>
      </c>
      <c r="AA27" s="137">
        <f t="shared" si="10"/>
        <v>100</v>
      </c>
      <c r="AB27" s="137">
        <f t="shared" si="10"/>
        <v>100</v>
      </c>
      <c r="AC27" s="137">
        <f t="shared" si="10"/>
        <v>100</v>
      </c>
      <c r="AD27" s="137">
        <f t="shared" si="10"/>
        <v>100</v>
      </c>
      <c r="AE27" s="137">
        <f t="shared" si="10"/>
        <v>100</v>
      </c>
      <c r="AF27" s="137">
        <f t="shared" si="10"/>
        <v>100</v>
      </c>
      <c r="AG27" s="137">
        <f t="shared" si="10"/>
        <v>100</v>
      </c>
      <c r="AH27" s="137">
        <f t="shared" si="10"/>
        <v>0</v>
      </c>
      <c r="AI27" s="137">
        <f t="shared" si="10"/>
        <v>0</v>
      </c>
      <c r="AJ27" s="137">
        <f t="shared" si="10"/>
        <v>0</v>
      </c>
      <c r="AK27" s="136">
        <f ca="1">IF(AND(AND($AK$3&lt;=B27,B27&lt;=$AK$1),B27&lt;&gt;""),1,0)</f>
        <v>1</v>
      </c>
      <c r="AL27" s="136">
        <f>IF(OR(F27="工事・メンテ（共用可）",F27="要調整"),0.5,IF(F27="ヘリ訓練日",0.4,1))</f>
        <v>1</v>
      </c>
      <c r="AM27" s="136">
        <v>1</v>
      </c>
    </row>
    <row r="28" spans="1:39" ht="56.25">
      <c r="A28" s="149">
        <v>1090</v>
      </c>
      <c r="B28" s="210">
        <v>46391</v>
      </c>
      <c r="C28" s="211">
        <v>7</v>
      </c>
      <c r="D28" s="211">
        <v>21</v>
      </c>
      <c r="E28" s="152" t="s">
        <v>36</v>
      </c>
      <c r="F28" s="147" t="s">
        <v>490</v>
      </c>
      <c r="G28" s="205" t="s">
        <v>494</v>
      </c>
      <c r="H28" s="138" t="str">
        <f>IF(OR(G28="中止",G28="取消"),"998",IF(ISNA(MATCH($E28,施設情報!$B$2:$B$96,0)),"999",INDEX(施設情報!$C$2:$C$96,MATCH($E28,施設情報!$B$2:$B$96,0))))</f>
        <v>042</v>
      </c>
      <c r="I28" s="139">
        <f t="shared" si="1"/>
        <v>46391</v>
      </c>
      <c r="J28" s="137" t="str">
        <f t="shared" si="2"/>
        <v>042-46391</v>
      </c>
      <c r="K28" s="137">
        <f t="shared" si="3"/>
        <v>0.29166666666666669</v>
      </c>
      <c r="L28" s="137">
        <f t="shared" si="4"/>
        <v>0.875</v>
      </c>
      <c r="M28" s="137">
        <f t="shared" si="9"/>
        <v>0</v>
      </c>
      <c r="N28" s="137">
        <f t="shared" si="9"/>
        <v>0</v>
      </c>
      <c r="O28" s="137">
        <f t="shared" si="9"/>
        <v>0</v>
      </c>
      <c r="P28" s="137">
        <f t="shared" si="9"/>
        <v>0</v>
      </c>
      <c r="Q28" s="137">
        <f t="shared" si="9"/>
        <v>0</v>
      </c>
      <c r="R28" s="137">
        <f t="shared" si="9"/>
        <v>0</v>
      </c>
      <c r="S28" s="137">
        <f t="shared" si="9"/>
        <v>0</v>
      </c>
      <c r="T28" s="137">
        <f t="shared" si="9"/>
        <v>100</v>
      </c>
      <c r="U28" s="137">
        <f t="shared" si="9"/>
        <v>100</v>
      </c>
      <c r="V28" s="137">
        <f t="shared" si="9"/>
        <v>100</v>
      </c>
      <c r="W28" s="137">
        <f t="shared" si="10"/>
        <v>100</v>
      </c>
      <c r="X28" s="137">
        <f t="shared" si="10"/>
        <v>100</v>
      </c>
      <c r="Y28" s="137">
        <f t="shared" si="10"/>
        <v>100</v>
      </c>
      <c r="Z28" s="137">
        <f t="shared" si="10"/>
        <v>100</v>
      </c>
      <c r="AA28" s="137">
        <f t="shared" si="10"/>
        <v>100</v>
      </c>
      <c r="AB28" s="137">
        <f t="shared" si="10"/>
        <v>100</v>
      </c>
      <c r="AC28" s="137">
        <f t="shared" si="10"/>
        <v>100</v>
      </c>
      <c r="AD28" s="137">
        <f t="shared" si="10"/>
        <v>100</v>
      </c>
      <c r="AE28" s="137">
        <f t="shared" si="10"/>
        <v>100</v>
      </c>
      <c r="AF28" s="137">
        <f t="shared" si="10"/>
        <v>100</v>
      </c>
      <c r="AG28" s="137">
        <f t="shared" si="10"/>
        <v>100</v>
      </c>
      <c r="AH28" s="137">
        <f t="shared" si="10"/>
        <v>0</v>
      </c>
      <c r="AI28" s="137">
        <f t="shared" si="10"/>
        <v>0</v>
      </c>
      <c r="AJ28" s="137">
        <f t="shared" si="10"/>
        <v>0</v>
      </c>
      <c r="AK28" s="136">
        <f ca="1">IF(AND(AND($AK$3&lt;=B28,B28&lt;=$AK$1),B28&lt;&gt;""),1,0)</f>
        <v>1</v>
      </c>
      <c r="AL28" s="136">
        <f>IF(OR(F28="工事・メンテ（共用可）",F28="要調整"),0.5,IF(F28="ヘリ訓練日",0.4,1))</f>
        <v>1</v>
      </c>
      <c r="AM28" s="136">
        <v>1</v>
      </c>
    </row>
    <row r="29" spans="1:39" ht="56.25">
      <c r="A29" s="149">
        <v>1091</v>
      </c>
      <c r="B29" s="210">
        <v>46391</v>
      </c>
      <c r="C29" s="211">
        <v>7</v>
      </c>
      <c r="D29" s="211">
        <v>21</v>
      </c>
      <c r="E29" s="152" t="s">
        <v>37</v>
      </c>
      <c r="F29" s="147" t="s">
        <v>490</v>
      </c>
      <c r="G29" s="205" t="s">
        <v>494</v>
      </c>
      <c r="H29" s="138" t="str">
        <f>IF(OR(G29="中止",G29="取消"),"998",IF(ISNA(MATCH($E29,施設情報!$B$2:$B$96,0)),"999",INDEX(施設情報!$C$2:$C$96,MATCH($E29,施設情報!$B$2:$B$96,0))))</f>
        <v>043</v>
      </c>
      <c r="I29" s="139">
        <f t="shared" si="1"/>
        <v>46391</v>
      </c>
      <c r="J29" s="137" t="str">
        <f t="shared" si="2"/>
        <v>043-46391</v>
      </c>
      <c r="K29" s="137">
        <f t="shared" si="3"/>
        <v>0.29166666666666669</v>
      </c>
      <c r="L29" s="137">
        <f t="shared" si="4"/>
        <v>0.875</v>
      </c>
      <c r="M29" s="137">
        <f t="shared" si="9"/>
        <v>0</v>
      </c>
      <c r="N29" s="137">
        <f t="shared" si="9"/>
        <v>0</v>
      </c>
      <c r="O29" s="137">
        <f t="shared" si="9"/>
        <v>0</v>
      </c>
      <c r="P29" s="137">
        <f t="shared" si="9"/>
        <v>0</v>
      </c>
      <c r="Q29" s="137">
        <f t="shared" si="9"/>
        <v>0</v>
      </c>
      <c r="R29" s="137">
        <f t="shared" si="9"/>
        <v>0</v>
      </c>
      <c r="S29" s="137">
        <f t="shared" si="9"/>
        <v>0</v>
      </c>
      <c r="T29" s="137">
        <f t="shared" si="9"/>
        <v>100</v>
      </c>
      <c r="U29" s="137">
        <f t="shared" si="9"/>
        <v>100</v>
      </c>
      <c r="V29" s="137">
        <f t="shared" si="9"/>
        <v>100</v>
      </c>
      <c r="W29" s="137">
        <f t="shared" si="10"/>
        <v>100</v>
      </c>
      <c r="X29" s="137">
        <f t="shared" si="10"/>
        <v>100</v>
      </c>
      <c r="Y29" s="137">
        <f t="shared" si="10"/>
        <v>100</v>
      </c>
      <c r="Z29" s="137">
        <f t="shared" si="10"/>
        <v>100</v>
      </c>
      <c r="AA29" s="137">
        <f t="shared" si="10"/>
        <v>100</v>
      </c>
      <c r="AB29" s="137">
        <f t="shared" si="10"/>
        <v>100</v>
      </c>
      <c r="AC29" s="137">
        <f t="shared" si="10"/>
        <v>100</v>
      </c>
      <c r="AD29" s="137">
        <f t="shared" si="10"/>
        <v>100</v>
      </c>
      <c r="AE29" s="137">
        <f t="shared" si="10"/>
        <v>100</v>
      </c>
      <c r="AF29" s="137">
        <f t="shared" si="10"/>
        <v>100</v>
      </c>
      <c r="AG29" s="137">
        <f t="shared" si="10"/>
        <v>100</v>
      </c>
      <c r="AH29" s="137">
        <f t="shared" si="10"/>
        <v>0</v>
      </c>
      <c r="AI29" s="137">
        <f t="shared" si="10"/>
        <v>0</v>
      </c>
      <c r="AJ29" s="137">
        <f t="shared" si="10"/>
        <v>0</v>
      </c>
      <c r="AK29" s="136">
        <f ca="1">IF(AND(AND($AK$3&lt;=B29,B29&lt;=$AK$1),B29&lt;&gt;""),1,0)</f>
        <v>1</v>
      </c>
      <c r="AL29" s="136">
        <f>IF(OR(F29="工事・メンテ（共用可）",F29="要調整"),0.5,IF(F29="ヘリ訓練日",0.4,1))</f>
        <v>1</v>
      </c>
      <c r="AM29" s="136">
        <v>1</v>
      </c>
    </row>
    <row r="30" spans="1:39" ht="56.25">
      <c r="A30" s="149">
        <v>1092</v>
      </c>
      <c r="B30" s="210">
        <v>46391</v>
      </c>
      <c r="C30" s="211">
        <v>7</v>
      </c>
      <c r="D30" s="211">
        <v>21</v>
      </c>
      <c r="E30" s="152" t="s">
        <v>66</v>
      </c>
      <c r="F30" s="147" t="s">
        <v>490</v>
      </c>
      <c r="G30" s="205" t="s">
        <v>494</v>
      </c>
      <c r="H30" s="138" t="str">
        <f>IF(OR(G30="中止",G30="取消"),"998",IF(ISNA(MATCH($E30,施設情報!$B$2:$B$96,0)),"999",INDEX(施設情報!$C$2:$C$96,MATCH($E30,施設情報!$B$2:$B$96,0))))</f>
        <v>044</v>
      </c>
      <c r="I30" s="139">
        <f t="shared" si="1"/>
        <v>46391</v>
      </c>
      <c r="J30" s="137" t="str">
        <f t="shared" si="2"/>
        <v>044-46391</v>
      </c>
      <c r="K30" s="137">
        <f t="shared" si="3"/>
        <v>0.29166666666666669</v>
      </c>
      <c r="L30" s="137">
        <f t="shared" si="4"/>
        <v>0.875</v>
      </c>
      <c r="M30" s="137">
        <f t="shared" si="9"/>
        <v>0</v>
      </c>
      <c r="N30" s="137">
        <f t="shared" si="9"/>
        <v>0</v>
      </c>
      <c r="O30" s="137">
        <f t="shared" si="9"/>
        <v>0</v>
      </c>
      <c r="P30" s="137">
        <f t="shared" si="9"/>
        <v>0</v>
      </c>
      <c r="Q30" s="137">
        <f t="shared" si="9"/>
        <v>0</v>
      </c>
      <c r="R30" s="137">
        <f t="shared" si="9"/>
        <v>0</v>
      </c>
      <c r="S30" s="137">
        <f t="shared" si="9"/>
        <v>0</v>
      </c>
      <c r="T30" s="137">
        <f t="shared" si="9"/>
        <v>100</v>
      </c>
      <c r="U30" s="137">
        <f t="shared" si="9"/>
        <v>100</v>
      </c>
      <c r="V30" s="137">
        <f t="shared" si="9"/>
        <v>100</v>
      </c>
      <c r="W30" s="137">
        <f t="shared" si="10"/>
        <v>100</v>
      </c>
      <c r="X30" s="137">
        <f t="shared" si="10"/>
        <v>100</v>
      </c>
      <c r="Y30" s="137">
        <f t="shared" si="10"/>
        <v>100</v>
      </c>
      <c r="Z30" s="137">
        <f t="shared" si="10"/>
        <v>100</v>
      </c>
      <c r="AA30" s="137">
        <f t="shared" si="10"/>
        <v>100</v>
      </c>
      <c r="AB30" s="137">
        <f t="shared" si="10"/>
        <v>100</v>
      </c>
      <c r="AC30" s="137">
        <f t="shared" si="10"/>
        <v>100</v>
      </c>
      <c r="AD30" s="137">
        <f t="shared" si="10"/>
        <v>100</v>
      </c>
      <c r="AE30" s="137">
        <f t="shared" si="10"/>
        <v>100</v>
      </c>
      <c r="AF30" s="137">
        <f t="shared" si="10"/>
        <v>100</v>
      </c>
      <c r="AG30" s="137">
        <f t="shared" si="10"/>
        <v>100</v>
      </c>
      <c r="AH30" s="137">
        <f t="shared" si="10"/>
        <v>0</v>
      </c>
      <c r="AI30" s="137">
        <f t="shared" si="10"/>
        <v>0</v>
      </c>
      <c r="AJ30" s="137">
        <f t="shared" si="10"/>
        <v>0</v>
      </c>
      <c r="AK30" s="136">
        <f ca="1">IF(AND(AND($AK$3&lt;=B30,B30&lt;=$AK$1),B30&lt;&gt;""),1,0)</f>
        <v>1</v>
      </c>
      <c r="AL30" s="136">
        <f>IF(OR(F30="工事・メンテ（共用可）",F30="要調整"),0.5,IF(F30="ヘリ訓練日",0.4,1))</f>
        <v>1</v>
      </c>
      <c r="AM30" s="136">
        <v>1</v>
      </c>
    </row>
    <row r="31" spans="1:39" ht="75">
      <c r="A31" s="149">
        <v>1093</v>
      </c>
      <c r="B31" s="210">
        <v>46391</v>
      </c>
      <c r="C31" s="211">
        <v>7</v>
      </c>
      <c r="D31" s="211">
        <v>21</v>
      </c>
      <c r="E31" s="152" t="s">
        <v>67</v>
      </c>
      <c r="F31" s="147" t="s">
        <v>490</v>
      </c>
      <c r="G31" s="205" t="s">
        <v>494</v>
      </c>
      <c r="H31" s="138" t="str">
        <f>IF(OR(G31="中止",G31="取消"),"998",IF(ISNA(MATCH($E31,施設情報!$B$2:$B$96,0)),"999",INDEX(施設情報!$C$2:$C$96,MATCH($E31,施設情報!$B$2:$B$96,0))))</f>
        <v>045</v>
      </c>
      <c r="I31" s="139">
        <f t="shared" si="1"/>
        <v>46391</v>
      </c>
      <c r="J31" s="137" t="str">
        <f t="shared" si="2"/>
        <v>045-46391</v>
      </c>
      <c r="K31" s="137">
        <f t="shared" si="3"/>
        <v>0.29166666666666669</v>
      </c>
      <c r="L31" s="137">
        <f t="shared" si="4"/>
        <v>0.875</v>
      </c>
      <c r="M31" s="137">
        <f t="shared" si="9"/>
        <v>0</v>
      </c>
      <c r="N31" s="137">
        <f t="shared" si="9"/>
        <v>0</v>
      </c>
      <c r="O31" s="137">
        <f t="shared" si="9"/>
        <v>0</v>
      </c>
      <c r="P31" s="137">
        <f t="shared" si="9"/>
        <v>0</v>
      </c>
      <c r="Q31" s="137">
        <f t="shared" si="9"/>
        <v>0</v>
      </c>
      <c r="R31" s="137">
        <f t="shared" si="9"/>
        <v>0</v>
      </c>
      <c r="S31" s="137">
        <f t="shared" si="9"/>
        <v>0</v>
      </c>
      <c r="T31" s="137">
        <f t="shared" si="9"/>
        <v>100</v>
      </c>
      <c r="U31" s="137">
        <f t="shared" si="9"/>
        <v>100</v>
      </c>
      <c r="V31" s="137">
        <f t="shared" si="9"/>
        <v>100</v>
      </c>
      <c r="W31" s="137">
        <f t="shared" si="10"/>
        <v>100</v>
      </c>
      <c r="X31" s="137">
        <f t="shared" si="10"/>
        <v>100</v>
      </c>
      <c r="Y31" s="137">
        <f t="shared" si="10"/>
        <v>100</v>
      </c>
      <c r="Z31" s="137">
        <f t="shared" si="10"/>
        <v>100</v>
      </c>
      <c r="AA31" s="137">
        <f t="shared" si="10"/>
        <v>100</v>
      </c>
      <c r="AB31" s="137">
        <f t="shared" si="10"/>
        <v>100</v>
      </c>
      <c r="AC31" s="137">
        <f t="shared" si="10"/>
        <v>100</v>
      </c>
      <c r="AD31" s="137">
        <f t="shared" si="10"/>
        <v>100</v>
      </c>
      <c r="AE31" s="137">
        <f t="shared" si="10"/>
        <v>100</v>
      </c>
      <c r="AF31" s="137">
        <f t="shared" si="10"/>
        <v>100</v>
      </c>
      <c r="AG31" s="137">
        <f t="shared" si="10"/>
        <v>100</v>
      </c>
      <c r="AH31" s="137">
        <f t="shared" si="10"/>
        <v>0</v>
      </c>
      <c r="AI31" s="137">
        <f t="shared" si="10"/>
        <v>0</v>
      </c>
      <c r="AJ31" s="137">
        <f t="shared" si="10"/>
        <v>0</v>
      </c>
      <c r="AK31" s="136">
        <f ca="1">IF(AND(AND($AK$3&lt;=B31,B31&lt;=$AK$1),B31&lt;&gt;""),1,0)</f>
        <v>1</v>
      </c>
      <c r="AL31" s="136">
        <f>IF(OR(F31="工事・メンテ（共用可）",F31="要調整"),0.5,IF(F31="ヘリ訓練日",0.4,1))</f>
        <v>1</v>
      </c>
      <c r="AM31" s="136">
        <v>1</v>
      </c>
    </row>
    <row r="32" spans="1:39" ht="75">
      <c r="A32" s="149">
        <v>1094</v>
      </c>
      <c r="B32" s="210">
        <v>46391</v>
      </c>
      <c r="C32" s="211">
        <v>7</v>
      </c>
      <c r="D32" s="211">
        <v>21</v>
      </c>
      <c r="E32" s="152" t="s">
        <v>68</v>
      </c>
      <c r="F32" s="147" t="s">
        <v>490</v>
      </c>
      <c r="G32" s="205" t="s">
        <v>494</v>
      </c>
      <c r="H32" s="138" t="str">
        <f>IF(OR(G32="中止",G32="取消"),"998",IF(ISNA(MATCH($E32,施設情報!$B$2:$B$96,0)),"999",INDEX(施設情報!$C$2:$C$96,MATCH($E32,施設情報!$B$2:$B$96,0))))</f>
        <v>046</v>
      </c>
      <c r="I32" s="139">
        <f t="shared" si="1"/>
        <v>46391</v>
      </c>
      <c r="J32" s="137" t="str">
        <f t="shared" si="2"/>
        <v>046-46391</v>
      </c>
      <c r="K32" s="137">
        <f t="shared" si="3"/>
        <v>0.29166666666666669</v>
      </c>
      <c r="L32" s="137">
        <f t="shared" si="4"/>
        <v>0.875</v>
      </c>
      <c r="M32" s="137">
        <f t="shared" si="9"/>
        <v>0</v>
      </c>
      <c r="N32" s="137">
        <f t="shared" si="9"/>
        <v>0</v>
      </c>
      <c r="O32" s="137">
        <f t="shared" si="9"/>
        <v>0</v>
      </c>
      <c r="P32" s="137">
        <f t="shared" si="9"/>
        <v>0</v>
      </c>
      <c r="Q32" s="137">
        <f t="shared" si="9"/>
        <v>0</v>
      </c>
      <c r="R32" s="137">
        <f t="shared" si="9"/>
        <v>0</v>
      </c>
      <c r="S32" s="137">
        <f t="shared" si="9"/>
        <v>0</v>
      </c>
      <c r="T32" s="137">
        <f t="shared" si="9"/>
        <v>100</v>
      </c>
      <c r="U32" s="137">
        <f t="shared" si="9"/>
        <v>100</v>
      </c>
      <c r="V32" s="137">
        <f t="shared" si="9"/>
        <v>100</v>
      </c>
      <c r="W32" s="137">
        <f t="shared" si="10"/>
        <v>100</v>
      </c>
      <c r="X32" s="137">
        <f t="shared" si="10"/>
        <v>100</v>
      </c>
      <c r="Y32" s="137">
        <f t="shared" si="10"/>
        <v>100</v>
      </c>
      <c r="Z32" s="137">
        <f t="shared" si="10"/>
        <v>100</v>
      </c>
      <c r="AA32" s="137">
        <f t="shared" si="10"/>
        <v>100</v>
      </c>
      <c r="AB32" s="137">
        <f t="shared" si="10"/>
        <v>100</v>
      </c>
      <c r="AC32" s="137">
        <f t="shared" si="10"/>
        <v>100</v>
      </c>
      <c r="AD32" s="137">
        <f t="shared" si="10"/>
        <v>100</v>
      </c>
      <c r="AE32" s="137">
        <f t="shared" si="10"/>
        <v>100</v>
      </c>
      <c r="AF32" s="137">
        <f t="shared" si="10"/>
        <v>100</v>
      </c>
      <c r="AG32" s="137">
        <f t="shared" si="10"/>
        <v>100</v>
      </c>
      <c r="AH32" s="137">
        <f t="shared" si="10"/>
        <v>0</v>
      </c>
      <c r="AI32" s="137">
        <f t="shared" si="10"/>
        <v>0</v>
      </c>
      <c r="AJ32" s="137">
        <f t="shared" si="10"/>
        <v>0</v>
      </c>
      <c r="AK32" s="136">
        <f ca="1">IF(AND(AND($AK$3&lt;=B32,B32&lt;=$AK$1),B32&lt;&gt;""),1,0)</f>
        <v>1</v>
      </c>
      <c r="AL32" s="136">
        <f>IF(OR(F32="工事・メンテ（共用可）",F32="要調整"),0.5,IF(F32="ヘリ訓練日",0.4,1))</f>
        <v>1</v>
      </c>
      <c r="AM32" s="136">
        <v>1</v>
      </c>
    </row>
    <row r="33" spans="1:39" ht="75">
      <c r="A33" s="149">
        <v>1095</v>
      </c>
      <c r="B33" s="210">
        <v>46391</v>
      </c>
      <c r="C33" s="211">
        <v>7</v>
      </c>
      <c r="D33" s="211">
        <v>21</v>
      </c>
      <c r="E33" s="152" t="s">
        <v>69</v>
      </c>
      <c r="F33" s="147" t="s">
        <v>490</v>
      </c>
      <c r="G33" s="205" t="s">
        <v>494</v>
      </c>
      <c r="H33" s="138" t="str">
        <f>IF(OR(G33="中止",G33="取消"),"998",IF(ISNA(MATCH($E33,施設情報!$B$2:$B$96,0)),"999",INDEX(施設情報!$C$2:$C$96,MATCH($E33,施設情報!$B$2:$B$96,0))))</f>
        <v>047</v>
      </c>
      <c r="I33" s="139">
        <f t="shared" si="1"/>
        <v>46391</v>
      </c>
      <c r="J33" s="137" t="str">
        <f t="shared" si="2"/>
        <v>047-46391</v>
      </c>
      <c r="K33" s="137">
        <f t="shared" si="3"/>
        <v>0.29166666666666669</v>
      </c>
      <c r="L33" s="137">
        <f t="shared" si="4"/>
        <v>0.875</v>
      </c>
      <c r="M33" s="137">
        <f t="shared" si="9"/>
        <v>0</v>
      </c>
      <c r="N33" s="137">
        <f t="shared" si="9"/>
        <v>0</v>
      </c>
      <c r="O33" s="137">
        <f t="shared" si="9"/>
        <v>0</v>
      </c>
      <c r="P33" s="137">
        <f t="shared" si="9"/>
        <v>0</v>
      </c>
      <c r="Q33" s="137">
        <f t="shared" si="9"/>
        <v>0</v>
      </c>
      <c r="R33" s="137">
        <f t="shared" si="9"/>
        <v>0</v>
      </c>
      <c r="S33" s="137">
        <f t="shared" si="9"/>
        <v>0</v>
      </c>
      <c r="T33" s="137">
        <f t="shared" si="9"/>
        <v>100</v>
      </c>
      <c r="U33" s="137">
        <f t="shared" si="9"/>
        <v>100</v>
      </c>
      <c r="V33" s="137">
        <f t="shared" si="9"/>
        <v>100</v>
      </c>
      <c r="W33" s="137">
        <f t="shared" si="10"/>
        <v>100</v>
      </c>
      <c r="X33" s="137">
        <f t="shared" si="10"/>
        <v>100</v>
      </c>
      <c r="Y33" s="137">
        <f t="shared" si="10"/>
        <v>100</v>
      </c>
      <c r="Z33" s="137">
        <f t="shared" si="10"/>
        <v>100</v>
      </c>
      <c r="AA33" s="137">
        <f t="shared" si="10"/>
        <v>100</v>
      </c>
      <c r="AB33" s="137">
        <f t="shared" si="10"/>
        <v>100</v>
      </c>
      <c r="AC33" s="137">
        <f t="shared" si="10"/>
        <v>100</v>
      </c>
      <c r="AD33" s="137">
        <f t="shared" si="10"/>
        <v>100</v>
      </c>
      <c r="AE33" s="137">
        <f t="shared" si="10"/>
        <v>100</v>
      </c>
      <c r="AF33" s="137">
        <f t="shared" si="10"/>
        <v>100</v>
      </c>
      <c r="AG33" s="137">
        <f t="shared" si="10"/>
        <v>100</v>
      </c>
      <c r="AH33" s="137">
        <f t="shared" si="10"/>
        <v>0</v>
      </c>
      <c r="AI33" s="137">
        <f t="shared" si="10"/>
        <v>0</v>
      </c>
      <c r="AJ33" s="137">
        <f t="shared" si="10"/>
        <v>0</v>
      </c>
      <c r="AK33" s="136">
        <f ca="1">IF(AND(AND($AK$3&lt;=B33,B33&lt;=$AK$1),B33&lt;&gt;""),1,0)</f>
        <v>1</v>
      </c>
      <c r="AL33" s="136">
        <f>IF(OR(F33="工事・メンテ（共用可）",F33="要調整"),0.5,IF(F33="ヘリ訓練日",0.4,1))</f>
        <v>1</v>
      </c>
      <c r="AM33" s="136">
        <v>1</v>
      </c>
    </row>
    <row r="34" spans="1:39" ht="93.75">
      <c r="A34" s="149">
        <v>1096</v>
      </c>
      <c r="B34" s="210">
        <v>46391</v>
      </c>
      <c r="C34" s="211">
        <v>7</v>
      </c>
      <c r="D34" s="211">
        <v>21</v>
      </c>
      <c r="E34" s="152" t="s">
        <v>70</v>
      </c>
      <c r="F34" s="147" t="s">
        <v>490</v>
      </c>
      <c r="G34" s="205" t="s">
        <v>494</v>
      </c>
      <c r="H34" s="138" t="str">
        <f>IF(OR(G34="中止",G34="取消"),"998",IF(ISNA(MATCH($E34,施設情報!$B$2:$B$96,0)),"999",INDEX(施設情報!$C$2:$C$96,MATCH($E34,施設情報!$B$2:$B$96,0))))</f>
        <v>050</v>
      </c>
      <c r="I34" s="139">
        <f t="shared" si="1"/>
        <v>46391</v>
      </c>
      <c r="J34" s="137" t="str">
        <f t="shared" si="2"/>
        <v>050-46391</v>
      </c>
      <c r="K34" s="137">
        <f t="shared" si="3"/>
        <v>0.29166666666666669</v>
      </c>
      <c r="L34" s="137">
        <f t="shared" si="4"/>
        <v>0.875</v>
      </c>
      <c r="M34" s="137">
        <f t="shared" si="9"/>
        <v>0</v>
      </c>
      <c r="N34" s="137">
        <f t="shared" si="9"/>
        <v>0</v>
      </c>
      <c r="O34" s="137">
        <f t="shared" si="9"/>
        <v>0</v>
      </c>
      <c r="P34" s="137">
        <f t="shared" si="9"/>
        <v>0</v>
      </c>
      <c r="Q34" s="137">
        <f t="shared" si="9"/>
        <v>0</v>
      </c>
      <c r="R34" s="137">
        <f t="shared" si="9"/>
        <v>0</v>
      </c>
      <c r="S34" s="137">
        <f t="shared" si="9"/>
        <v>0</v>
      </c>
      <c r="T34" s="137">
        <f t="shared" si="9"/>
        <v>100</v>
      </c>
      <c r="U34" s="137">
        <f t="shared" si="9"/>
        <v>100</v>
      </c>
      <c r="V34" s="137">
        <f t="shared" si="9"/>
        <v>100</v>
      </c>
      <c r="W34" s="137">
        <f t="shared" si="10"/>
        <v>100</v>
      </c>
      <c r="X34" s="137">
        <f t="shared" si="10"/>
        <v>100</v>
      </c>
      <c r="Y34" s="137">
        <f t="shared" si="10"/>
        <v>100</v>
      </c>
      <c r="Z34" s="137">
        <f t="shared" si="10"/>
        <v>100</v>
      </c>
      <c r="AA34" s="137">
        <f t="shared" si="10"/>
        <v>100</v>
      </c>
      <c r="AB34" s="137">
        <f t="shared" si="10"/>
        <v>100</v>
      </c>
      <c r="AC34" s="137">
        <f t="shared" si="10"/>
        <v>100</v>
      </c>
      <c r="AD34" s="137">
        <f t="shared" si="10"/>
        <v>100</v>
      </c>
      <c r="AE34" s="137">
        <f t="shared" si="10"/>
        <v>100</v>
      </c>
      <c r="AF34" s="137">
        <f t="shared" si="10"/>
        <v>100</v>
      </c>
      <c r="AG34" s="137">
        <f t="shared" si="10"/>
        <v>100</v>
      </c>
      <c r="AH34" s="137">
        <f t="shared" si="10"/>
        <v>0</v>
      </c>
      <c r="AI34" s="137">
        <f t="shared" si="10"/>
        <v>0</v>
      </c>
      <c r="AJ34" s="137">
        <f t="shared" si="10"/>
        <v>0</v>
      </c>
      <c r="AK34" s="136">
        <f ca="1">IF(AND(AND($AK$3&lt;=B34,B34&lt;=$AK$1),B34&lt;&gt;""),1,0)</f>
        <v>1</v>
      </c>
      <c r="AL34" s="136">
        <f>IF(OR(F34="工事・メンテ（共用可）",F34="要調整"),0.5,IF(F34="ヘリ訓練日",0.4,1))</f>
        <v>1</v>
      </c>
      <c r="AM34" s="136">
        <v>1</v>
      </c>
    </row>
    <row r="35" spans="1:39" ht="93.75">
      <c r="A35" s="149">
        <v>1097</v>
      </c>
      <c r="B35" s="210">
        <v>46391</v>
      </c>
      <c r="C35" s="211">
        <v>7</v>
      </c>
      <c r="D35" s="211">
        <v>21</v>
      </c>
      <c r="E35" s="152" t="s">
        <v>71</v>
      </c>
      <c r="F35" s="147" t="s">
        <v>490</v>
      </c>
      <c r="G35" s="205" t="s">
        <v>494</v>
      </c>
      <c r="H35" s="138" t="str">
        <f>IF(OR(G35="中止",G35="取消"),"998",IF(ISNA(MATCH($E35,施設情報!$B$2:$B$96,0)),"999",INDEX(施設情報!$C$2:$C$96,MATCH($E35,施設情報!$B$2:$B$96,0))))</f>
        <v>051</v>
      </c>
      <c r="I35" s="139">
        <f t="shared" si="1"/>
        <v>46391</v>
      </c>
      <c r="J35" s="137" t="str">
        <f t="shared" si="2"/>
        <v>051-46391</v>
      </c>
      <c r="K35" s="137">
        <f t="shared" si="3"/>
        <v>0.29166666666666669</v>
      </c>
      <c r="L35" s="137">
        <f t="shared" si="4"/>
        <v>0.875</v>
      </c>
      <c r="M35" s="137">
        <f t="shared" ref="M35:V44" si="11">IF(AND(M$3&gt;=$K35,M$3&lt;$L35),100*$AM35,0)</f>
        <v>0</v>
      </c>
      <c r="N35" s="137">
        <f t="shared" si="11"/>
        <v>0</v>
      </c>
      <c r="O35" s="137">
        <f t="shared" si="11"/>
        <v>0</v>
      </c>
      <c r="P35" s="137">
        <f t="shared" si="11"/>
        <v>0</v>
      </c>
      <c r="Q35" s="137">
        <f t="shared" si="11"/>
        <v>0</v>
      </c>
      <c r="R35" s="137">
        <f t="shared" si="11"/>
        <v>0</v>
      </c>
      <c r="S35" s="137">
        <f t="shared" si="11"/>
        <v>0</v>
      </c>
      <c r="T35" s="137">
        <f t="shared" si="11"/>
        <v>100</v>
      </c>
      <c r="U35" s="137">
        <f t="shared" si="11"/>
        <v>100</v>
      </c>
      <c r="V35" s="137">
        <f t="shared" si="11"/>
        <v>100</v>
      </c>
      <c r="W35" s="137">
        <f t="shared" ref="W35:AJ44" si="12">IF(AND(W$3&gt;=$K35,W$3&lt;$L35),100*$AM35,0)</f>
        <v>100</v>
      </c>
      <c r="X35" s="137">
        <f t="shared" si="12"/>
        <v>100</v>
      </c>
      <c r="Y35" s="137">
        <f t="shared" si="12"/>
        <v>100</v>
      </c>
      <c r="Z35" s="137">
        <f t="shared" si="12"/>
        <v>100</v>
      </c>
      <c r="AA35" s="137">
        <f t="shared" si="12"/>
        <v>100</v>
      </c>
      <c r="AB35" s="137">
        <f t="shared" si="12"/>
        <v>100</v>
      </c>
      <c r="AC35" s="137">
        <f t="shared" si="12"/>
        <v>100</v>
      </c>
      <c r="AD35" s="137">
        <f t="shared" si="12"/>
        <v>100</v>
      </c>
      <c r="AE35" s="137">
        <f t="shared" si="12"/>
        <v>100</v>
      </c>
      <c r="AF35" s="137">
        <f t="shared" si="12"/>
        <v>100</v>
      </c>
      <c r="AG35" s="137">
        <f t="shared" si="12"/>
        <v>100</v>
      </c>
      <c r="AH35" s="137">
        <f t="shared" si="12"/>
        <v>0</v>
      </c>
      <c r="AI35" s="137">
        <f t="shared" si="12"/>
        <v>0</v>
      </c>
      <c r="AJ35" s="137">
        <f t="shared" si="12"/>
        <v>0</v>
      </c>
      <c r="AK35" s="136">
        <f ca="1">IF(AND(AND($AK$3&lt;=B35,B35&lt;=$AK$1),B35&lt;&gt;""),1,0)</f>
        <v>1</v>
      </c>
      <c r="AL35" s="136">
        <f>IF(OR(F35="工事・メンテ（共用可）",F35="要調整"),0.5,IF(F35="ヘリ訓練日",0.4,1))</f>
        <v>1</v>
      </c>
      <c r="AM35" s="136">
        <v>1</v>
      </c>
    </row>
    <row r="36" spans="1:39" ht="93.75">
      <c r="A36" s="149">
        <v>1098</v>
      </c>
      <c r="B36" s="210">
        <v>46391</v>
      </c>
      <c r="C36" s="211">
        <v>7</v>
      </c>
      <c r="D36" s="211">
        <v>21</v>
      </c>
      <c r="E36" s="152" t="s">
        <v>72</v>
      </c>
      <c r="F36" s="147" t="s">
        <v>490</v>
      </c>
      <c r="G36" s="205" t="s">
        <v>494</v>
      </c>
      <c r="H36" s="138" t="str">
        <f>IF(OR(G36="中止",G36="取消"),"998",IF(ISNA(MATCH($E36,施設情報!$B$2:$B$96,0)),"999",INDEX(施設情報!$C$2:$C$96,MATCH($E36,施設情報!$B$2:$B$96,0))))</f>
        <v>052</v>
      </c>
      <c r="I36" s="139">
        <f t="shared" si="1"/>
        <v>46391</v>
      </c>
      <c r="J36" s="137" t="str">
        <f t="shared" si="2"/>
        <v>052-46391</v>
      </c>
      <c r="K36" s="137">
        <f t="shared" si="3"/>
        <v>0.29166666666666669</v>
      </c>
      <c r="L36" s="137">
        <f t="shared" si="4"/>
        <v>0.875</v>
      </c>
      <c r="M36" s="137">
        <f t="shared" si="11"/>
        <v>0</v>
      </c>
      <c r="N36" s="137">
        <f t="shared" si="11"/>
        <v>0</v>
      </c>
      <c r="O36" s="137">
        <f t="shared" si="11"/>
        <v>0</v>
      </c>
      <c r="P36" s="137">
        <f t="shared" si="11"/>
        <v>0</v>
      </c>
      <c r="Q36" s="137">
        <f t="shared" si="11"/>
        <v>0</v>
      </c>
      <c r="R36" s="137">
        <f t="shared" si="11"/>
        <v>0</v>
      </c>
      <c r="S36" s="137">
        <f t="shared" si="11"/>
        <v>0</v>
      </c>
      <c r="T36" s="137">
        <f t="shared" si="11"/>
        <v>100</v>
      </c>
      <c r="U36" s="137">
        <f t="shared" si="11"/>
        <v>100</v>
      </c>
      <c r="V36" s="137">
        <f t="shared" si="11"/>
        <v>100</v>
      </c>
      <c r="W36" s="137">
        <f t="shared" si="12"/>
        <v>100</v>
      </c>
      <c r="X36" s="137">
        <f t="shared" si="12"/>
        <v>100</v>
      </c>
      <c r="Y36" s="137">
        <f t="shared" si="12"/>
        <v>100</v>
      </c>
      <c r="Z36" s="137">
        <f t="shared" si="12"/>
        <v>100</v>
      </c>
      <c r="AA36" s="137">
        <f t="shared" si="12"/>
        <v>100</v>
      </c>
      <c r="AB36" s="137">
        <f t="shared" si="12"/>
        <v>100</v>
      </c>
      <c r="AC36" s="137">
        <f t="shared" si="12"/>
        <v>100</v>
      </c>
      <c r="AD36" s="137">
        <f t="shared" si="12"/>
        <v>100</v>
      </c>
      <c r="AE36" s="137">
        <f t="shared" si="12"/>
        <v>100</v>
      </c>
      <c r="AF36" s="137">
        <f t="shared" si="12"/>
        <v>100</v>
      </c>
      <c r="AG36" s="137">
        <f t="shared" si="12"/>
        <v>100</v>
      </c>
      <c r="AH36" s="137">
        <f t="shared" si="12"/>
        <v>0</v>
      </c>
      <c r="AI36" s="137">
        <f t="shared" si="12"/>
        <v>0</v>
      </c>
      <c r="AJ36" s="137">
        <f t="shared" si="12"/>
        <v>0</v>
      </c>
      <c r="AK36" s="136">
        <f ca="1">IF(AND(AND($AK$3&lt;=B36,B36&lt;=$AK$1),B36&lt;&gt;""),1,0)</f>
        <v>1</v>
      </c>
      <c r="AL36" s="136">
        <f>IF(OR(F36="工事・メンテ（共用可）",F36="要調整"),0.5,IF(F36="ヘリ訓練日",0.4,1))</f>
        <v>1</v>
      </c>
      <c r="AM36" s="136">
        <v>1</v>
      </c>
    </row>
    <row r="37" spans="1:39" ht="93.75">
      <c r="A37" s="149">
        <v>1099</v>
      </c>
      <c r="B37" s="210">
        <v>46391</v>
      </c>
      <c r="C37" s="211">
        <v>7</v>
      </c>
      <c r="D37" s="211">
        <v>21</v>
      </c>
      <c r="E37" s="152" t="s">
        <v>73</v>
      </c>
      <c r="F37" s="147" t="s">
        <v>490</v>
      </c>
      <c r="G37" s="205" t="s">
        <v>494</v>
      </c>
      <c r="H37" s="138" t="str">
        <f>IF(OR(G37="中止",G37="取消"),"998",IF(ISNA(MATCH($E37,施設情報!$B$2:$B$96,0)),"999",INDEX(施設情報!$C$2:$C$96,MATCH($E37,施設情報!$B$2:$B$96,0))))</f>
        <v>053</v>
      </c>
      <c r="I37" s="139">
        <f t="shared" si="1"/>
        <v>46391</v>
      </c>
      <c r="J37" s="137" t="str">
        <f t="shared" si="2"/>
        <v>053-46391</v>
      </c>
      <c r="K37" s="137">
        <f t="shared" si="3"/>
        <v>0.29166666666666669</v>
      </c>
      <c r="L37" s="137">
        <f t="shared" si="4"/>
        <v>0.875</v>
      </c>
      <c r="M37" s="137">
        <f t="shared" si="11"/>
        <v>0</v>
      </c>
      <c r="N37" s="137">
        <f t="shared" si="11"/>
        <v>0</v>
      </c>
      <c r="O37" s="137">
        <f t="shared" si="11"/>
        <v>0</v>
      </c>
      <c r="P37" s="137">
        <f t="shared" si="11"/>
        <v>0</v>
      </c>
      <c r="Q37" s="137">
        <f t="shared" si="11"/>
        <v>0</v>
      </c>
      <c r="R37" s="137">
        <f t="shared" si="11"/>
        <v>0</v>
      </c>
      <c r="S37" s="137">
        <f t="shared" si="11"/>
        <v>0</v>
      </c>
      <c r="T37" s="137">
        <f t="shared" si="11"/>
        <v>100</v>
      </c>
      <c r="U37" s="137">
        <f t="shared" si="11"/>
        <v>100</v>
      </c>
      <c r="V37" s="137">
        <f t="shared" si="11"/>
        <v>100</v>
      </c>
      <c r="W37" s="137">
        <f t="shared" si="12"/>
        <v>100</v>
      </c>
      <c r="X37" s="137">
        <f t="shared" si="12"/>
        <v>100</v>
      </c>
      <c r="Y37" s="137">
        <f t="shared" si="12"/>
        <v>100</v>
      </c>
      <c r="Z37" s="137">
        <f t="shared" si="12"/>
        <v>100</v>
      </c>
      <c r="AA37" s="137">
        <f t="shared" si="12"/>
        <v>100</v>
      </c>
      <c r="AB37" s="137">
        <f t="shared" si="12"/>
        <v>100</v>
      </c>
      <c r="AC37" s="137">
        <f t="shared" si="12"/>
        <v>100</v>
      </c>
      <c r="AD37" s="137">
        <f t="shared" si="12"/>
        <v>100</v>
      </c>
      <c r="AE37" s="137">
        <f t="shared" si="12"/>
        <v>100</v>
      </c>
      <c r="AF37" s="137">
        <f t="shared" si="12"/>
        <v>100</v>
      </c>
      <c r="AG37" s="137">
        <f t="shared" si="12"/>
        <v>100</v>
      </c>
      <c r="AH37" s="137">
        <f t="shared" si="12"/>
        <v>0</v>
      </c>
      <c r="AI37" s="137">
        <f t="shared" si="12"/>
        <v>0</v>
      </c>
      <c r="AJ37" s="137">
        <f t="shared" si="12"/>
        <v>0</v>
      </c>
      <c r="AK37" s="136">
        <f ca="1">IF(AND(AND($AK$3&lt;=B37,B37&lt;=$AK$1),B37&lt;&gt;""),1,0)</f>
        <v>1</v>
      </c>
      <c r="AL37" s="136">
        <f>IF(OR(F37="工事・メンテ（共用可）",F37="要調整"),0.5,IF(F37="ヘリ訓練日",0.4,1))</f>
        <v>1</v>
      </c>
      <c r="AM37" s="136">
        <v>1</v>
      </c>
    </row>
    <row r="38" spans="1:39" ht="75">
      <c r="A38" s="149">
        <v>1100</v>
      </c>
      <c r="B38" s="210">
        <v>46391</v>
      </c>
      <c r="C38" s="211">
        <v>7</v>
      </c>
      <c r="D38" s="211">
        <v>21</v>
      </c>
      <c r="E38" s="152" t="s">
        <v>74</v>
      </c>
      <c r="F38" s="147" t="s">
        <v>490</v>
      </c>
      <c r="G38" s="205" t="s">
        <v>494</v>
      </c>
      <c r="H38" s="138" t="str">
        <f>IF(OR(G38="中止",G38="取消"),"998",IF(ISNA(MATCH($E38,施設情報!$B$2:$B$96,0)),"999",INDEX(施設情報!$C$2:$C$96,MATCH($E38,施設情報!$B$2:$B$96,0))))</f>
        <v>048</v>
      </c>
      <c r="I38" s="139">
        <f t="shared" si="1"/>
        <v>46391</v>
      </c>
      <c r="J38" s="137" t="str">
        <f t="shared" si="2"/>
        <v>048-46391</v>
      </c>
      <c r="K38" s="137">
        <f t="shared" si="3"/>
        <v>0.29166666666666669</v>
      </c>
      <c r="L38" s="137">
        <f t="shared" si="4"/>
        <v>0.875</v>
      </c>
      <c r="M38" s="137">
        <f t="shared" si="11"/>
        <v>0</v>
      </c>
      <c r="N38" s="137">
        <f t="shared" si="11"/>
        <v>0</v>
      </c>
      <c r="O38" s="137">
        <f t="shared" si="11"/>
        <v>0</v>
      </c>
      <c r="P38" s="137">
        <f t="shared" si="11"/>
        <v>0</v>
      </c>
      <c r="Q38" s="137">
        <f t="shared" si="11"/>
        <v>0</v>
      </c>
      <c r="R38" s="137">
        <f t="shared" si="11"/>
        <v>0</v>
      </c>
      <c r="S38" s="137">
        <f t="shared" si="11"/>
        <v>0</v>
      </c>
      <c r="T38" s="137">
        <f t="shared" si="11"/>
        <v>100</v>
      </c>
      <c r="U38" s="137">
        <f t="shared" si="11"/>
        <v>100</v>
      </c>
      <c r="V38" s="137">
        <f t="shared" si="11"/>
        <v>100</v>
      </c>
      <c r="W38" s="137">
        <f t="shared" si="12"/>
        <v>100</v>
      </c>
      <c r="X38" s="137">
        <f t="shared" si="12"/>
        <v>100</v>
      </c>
      <c r="Y38" s="137">
        <f t="shared" si="12"/>
        <v>100</v>
      </c>
      <c r="Z38" s="137">
        <f t="shared" si="12"/>
        <v>100</v>
      </c>
      <c r="AA38" s="137">
        <f t="shared" si="12"/>
        <v>100</v>
      </c>
      <c r="AB38" s="137">
        <f t="shared" si="12"/>
        <v>100</v>
      </c>
      <c r="AC38" s="137">
        <f t="shared" si="12"/>
        <v>100</v>
      </c>
      <c r="AD38" s="137">
        <f t="shared" si="12"/>
        <v>100</v>
      </c>
      <c r="AE38" s="137">
        <f t="shared" si="12"/>
        <v>100</v>
      </c>
      <c r="AF38" s="137">
        <f t="shared" si="12"/>
        <v>100</v>
      </c>
      <c r="AG38" s="137">
        <f t="shared" si="12"/>
        <v>100</v>
      </c>
      <c r="AH38" s="137">
        <f t="shared" si="12"/>
        <v>0</v>
      </c>
      <c r="AI38" s="137">
        <f t="shared" si="12"/>
        <v>0</v>
      </c>
      <c r="AJ38" s="137">
        <f t="shared" si="12"/>
        <v>0</v>
      </c>
      <c r="AK38" s="136">
        <f ca="1">IF(AND(AND($AK$3&lt;=B38,B38&lt;=$AK$1),B38&lt;&gt;""),1,0)</f>
        <v>1</v>
      </c>
      <c r="AL38" s="136">
        <f>IF(OR(F38="工事・メンテ（共用可）",F38="要調整"),0.5,IF(F38="ヘリ訓練日",0.4,1))</f>
        <v>1</v>
      </c>
      <c r="AM38" s="136">
        <v>1</v>
      </c>
    </row>
    <row r="39" spans="1:39" ht="75">
      <c r="A39" s="149">
        <v>1101</v>
      </c>
      <c r="B39" s="210">
        <v>46391</v>
      </c>
      <c r="C39" s="211">
        <v>7</v>
      </c>
      <c r="D39" s="211">
        <v>21</v>
      </c>
      <c r="E39" s="152" t="s">
        <v>75</v>
      </c>
      <c r="F39" s="147" t="s">
        <v>490</v>
      </c>
      <c r="G39" s="205" t="s">
        <v>494</v>
      </c>
      <c r="H39" s="138" t="str">
        <f>IF(OR(G39="中止",G39="取消"),"998",IF(ISNA(MATCH($E39,施設情報!$B$2:$B$96,0)),"999",INDEX(施設情報!$C$2:$C$96,MATCH($E39,施設情報!$B$2:$B$96,0))))</f>
        <v>049</v>
      </c>
      <c r="I39" s="139">
        <f t="shared" si="1"/>
        <v>46391</v>
      </c>
      <c r="J39" s="137" t="str">
        <f t="shared" si="2"/>
        <v>049-46391</v>
      </c>
      <c r="K39" s="137">
        <f t="shared" si="3"/>
        <v>0.29166666666666669</v>
      </c>
      <c r="L39" s="137">
        <f t="shared" si="4"/>
        <v>0.875</v>
      </c>
      <c r="M39" s="137">
        <f t="shared" si="11"/>
        <v>0</v>
      </c>
      <c r="N39" s="137">
        <f t="shared" si="11"/>
        <v>0</v>
      </c>
      <c r="O39" s="137">
        <f t="shared" si="11"/>
        <v>0</v>
      </c>
      <c r="P39" s="137">
        <f t="shared" si="11"/>
        <v>0</v>
      </c>
      <c r="Q39" s="137">
        <f t="shared" si="11"/>
        <v>0</v>
      </c>
      <c r="R39" s="137">
        <f t="shared" si="11"/>
        <v>0</v>
      </c>
      <c r="S39" s="137">
        <f t="shared" si="11"/>
        <v>0</v>
      </c>
      <c r="T39" s="137">
        <f t="shared" si="11"/>
        <v>100</v>
      </c>
      <c r="U39" s="137">
        <f t="shared" si="11"/>
        <v>100</v>
      </c>
      <c r="V39" s="137">
        <f t="shared" si="11"/>
        <v>100</v>
      </c>
      <c r="W39" s="137">
        <f t="shared" si="12"/>
        <v>100</v>
      </c>
      <c r="X39" s="137">
        <f t="shared" si="12"/>
        <v>100</v>
      </c>
      <c r="Y39" s="137">
        <f t="shared" si="12"/>
        <v>100</v>
      </c>
      <c r="Z39" s="137">
        <f t="shared" si="12"/>
        <v>100</v>
      </c>
      <c r="AA39" s="137">
        <f t="shared" si="12"/>
        <v>100</v>
      </c>
      <c r="AB39" s="137">
        <f t="shared" si="12"/>
        <v>100</v>
      </c>
      <c r="AC39" s="137">
        <f t="shared" si="12"/>
        <v>100</v>
      </c>
      <c r="AD39" s="137">
        <f t="shared" si="12"/>
        <v>100</v>
      </c>
      <c r="AE39" s="137">
        <f t="shared" si="12"/>
        <v>100</v>
      </c>
      <c r="AF39" s="137">
        <f t="shared" si="12"/>
        <v>100</v>
      </c>
      <c r="AG39" s="137">
        <f t="shared" si="12"/>
        <v>100</v>
      </c>
      <c r="AH39" s="137">
        <f t="shared" si="12"/>
        <v>0</v>
      </c>
      <c r="AI39" s="137">
        <f t="shared" si="12"/>
        <v>0</v>
      </c>
      <c r="AJ39" s="137">
        <f t="shared" si="12"/>
        <v>0</v>
      </c>
      <c r="AK39" s="136">
        <f ca="1">IF(AND(AND($AK$3&lt;=B39,B39&lt;=$AK$1),B39&lt;&gt;""),1,0)</f>
        <v>1</v>
      </c>
      <c r="AL39" s="136">
        <f>IF(OR(F39="工事・メンテ（共用可）",F39="要調整"),0.5,IF(F39="ヘリ訓練日",0.4,1))</f>
        <v>1</v>
      </c>
      <c r="AM39" s="136">
        <v>1</v>
      </c>
    </row>
    <row r="40" spans="1:39" ht="75">
      <c r="A40" s="149">
        <v>1102</v>
      </c>
      <c r="B40" s="210">
        <v>46391</v>
      </c>
      <c r="C40" s="211">
        <v>7</v>
      </c>
      <c r="D40" s="211">
        <v>21</v>
      </c>
      <c r="E40" s="152" t="s">
        <v>76</v>
      </c>
      <c r="F40" s="147" t="s">
        <v>490</v>
      </c>
      <c r="G40" s="205" t="s">
        <v>494</v>
      </c>
      <c r="H40" s="138" t="str">
        <f>IF(OR(G40="中止",G40="取消"),"998",IF(ISNA(MATCH($E40,施設情報!$B$2:$B$96,0)),"999",INDEX(施設情報!$C$2:$C$96,MATCH($E40,施設情報!$B$2:$B$96,0))))</f>
        <v>054</v>
      </c>
      <c r="I40" s="139">
        <f t="shared" si="1"/>
        <v>46391</v>
      </c>
      <c r="J40" s="137" t="str">
        <f t="shared" si="2"/>
        <v>054-46391</v>
      </c>
      <c r="K40" s="137">
        <f t="shared" si="3"/>
        <v>0.29166666666666669</v>
      </c>
      <c r="L40" s="137">
        <f t="shared" si="4"/>
        <v>0.875</v>
      </c>
      <c r="M40" s="137">
        <f t="shared" si="11"/>
        <v>0</v>
      </c>
      <c r="N40" s="137">
        <f t="shared" si="11"/>
        <v>0</v>
      </c>
      <c r="O40" s="137">
        <f t="shared" si="11"/>
        <v>0</v>
      </c>
      <c r="P40" s="137">
        <f t="shared" si="11"/>
        <v>0</v>
      </c>
      <c r="Q40" s="137">
        <f t="shared" si="11"/>
        <v>0</v>
      </c>
      <c r="R40" s="137">
        <f t="shared" si="11"/>
        <v>0</v>
      </c>
      <c r="S40" s="137">
        <f t="shared" si="11"/>
        <v>0</v>
      </c>
      <c r="T40" s="137">
        <f t="shared" si="11"/>
        <v>100</v>
      </c>
      <c r="U40" s="137">
        <f t="shared" si="11"/>
        <v>100</v>
      </c>
      <c r="V40" s="137">
        <f t="shared" si="11"/>
        <v>100</v>
      </c>
      <c r="W40" s="137">
        <f t="shared" si="12"/>
        <v>100</v>
      </c>
      <c r="X40" s="137">
        <f t="shared" si="12"/>
        <v>100</v>
      </c>
      <c r="Y40" s="137">
        <f t="shared" si="12"/>
        <v>100</v>
      </c>
      <c r="Z40" s="137">
        <f t="shared" si="12"/>
        <v>100</v>
      </c>
      <c r="AA40" s="137">
        <f t="shared" si="12"/>
        <v>100</v>
      </c>
      <c r="AB40" s="137">
        <f t="shared" si="12"/>
        <v>100</v>
      </c>
      <c r="AC40" s="137">
        <f t="shared" si="12"/>
        <v>100</v>
      </c>
      <c r="AD40" s="137">
        <f t="shared" si="12"/>
        <v>100</v>
      </c>
      <c r="AE40" s="137">
        <f t="shared" si="12"/>
        <v>100</v>
      </c>
      <c r="AF40" s="137">
        <f t="shared" si="12"/>
        <v>100</v>
      </c>
      <c r="AG40" s="137">
        <f t="shared" si="12"/>
        <v>100</v>
      </c>
      <c r="AH40" s="137">
        <f t="shared" si="12"/>
        <v>0</v>
      </c>
      <c r="AI40" s="137">
        <f t="shared" si="12"/>
        <v>0</v>
      </c>
      <c r="AJ40" s="137">
        <f t="shared" si="12"/>
        <v>0</v>
      </c>
      <c r="AK40" s="136">
        <f ca="1">IF(AND(AND($AK$3&lt;=B40,B40&lt;=$AK$1),B40&lt;&gt;""),1,0)</f>
        <v>1</v>
      </c>
      <c r="AL40" s="136">
        <f>IF(OR(F40="工事・メンテ（共用可）",F40="要調整"),0.5,IF(F40="ヘリ訓練日",0.4,1))</f>
        <v>1</v>
      </c>
      <c r="AM40" s="136">
        <v>1</v>
      </c>
    </row>
    <row r="41" spans="1:39" ht="112.5">
      <c r="A41" s="149">
        <v>1103</v>
      </c>
      <c r="B41" s="210">
        <v>46391</v>
      </c>
      <c r="C41" s="211">
        <v>7</v>
      </c>
      <c r="D41" s="211">
        <v>21</v>
      </c>
      <c r="E41" s="152" t="s">
        <v>77</v>
      </c>
      <c r="F41" s="147" t="s">
        <v>490</v>
      </c>
      <c r="G41" s="205" t="s">
        <v>494</v>
      </c>
      <c r="H41" s="138" t="str">
        <f>IF(OR(G41="中止",G41="取消"),"998",IF(ISNA(MATCH($E41,施設情報!$B$2:$B$96,0)),"999",INDEX(施設情報!$C$2:$C$96,MATCH($E41,施設情報!$B$2:$B$96,0))))</f>
        <v>055</v>
      </c>
      <c r="I41" s="139">
        <f t="shared" si="1"/>
        <v>46391</v>
      </c>
      <c r="J41" s="137" t="str">
        <f t="shared" si="2"/>
        <v>055-46391</v>
      </c>
      <c r="K41" s="137">
        <f t="shared" si="3"/>
        <v>0.29166666666666669</v>
      </c>
      <c r="L41" s="137">
        <f t="shared" si="4"/>
        <v>0.875</v>
      </c>
      <c r="M41" s="137">
        <f t="shared" si="11"/>
        <v>0</v>
      </c>
      <c r="N41" s="137">
        <f t="shared" si="11"/>
        <v>0</v>
      </c>
      <c r="O41" s="137">
        <f t="shared" si="11"/>
        <v>0</v>
      </c>
      <c r="P41" s="137">
        <f t="shared" si="11"/>
        <v>0</v>
      </c>
      <c r="Q41" s="137">
        <f t="shared" si="11"/>
        <v>0</v>
      </c>
      <c r="R41" s="137">
        <f t="shared" si="11"/>
        <v>0</v>
      </c>
      <c r="S41" s="137">
        <f t="shared" si="11"/>
        <v>0</v>
      </c>
      <c r="T41" s="137">
        <f t="shared" si="11"/>
        <v>100</v>
      </c>
      <c r="U41" s="137">
        <f t="shared" si="11"/>
        <v>100</v>
      </c>
      <c r="V41" s="137">
        <f t="shared" si="11"/>
        <v>100</v>
      </c>
      <c r="W41" s="137">
        <f t="shared" si="12"/>
        <v>100</v>
      </c>
      <c r="X41" s="137">
        <f t="shared" si="12"/>
        <v>100</v>
      </c>
      <c r="Y41" s="137">
        <f t="shared" si="12"/>
        <v>100</v>
      </c>
      <c r="Z41" s="137">
        <f t="shared" si="12"/>
        <v>100</v>
      </c>
      <c r="AA41" s="137">
        <f t="shared" si="12"/>
        <v>100</v>
      </c>
      <c r="AB41" s="137">
        <f t="shared" si="12"/>
        <v>100</v>
      </c>
      <c r="AC41" s="137">
        <f t="shared" si="12"/>
        <v>100</v>
      </c>
      <c r="AD41" s="137">
        <f t="shared" si="12"/>
        <v>100</v>
      </c>
      <c r="AE41" s="137">
        <f t="shared" si="12"/>
        <v>100</v>
      </c>
      <c r="AF41" s="137">
        <f t="shared" si="12"/>
        <v>100</v>
      </c>
      <c r="AG41" s="137">
        <f t="shared" si="12"/>
        <v>100</v>
      </c>
      <c r="AH41" s="137">
        <f t="shared" si="12"/>
        <v>0</v>
      </c>
      <c r="AI41" s="137">
        <f t="shared" si="12"/>
        <v>0</v>
      </c>
      <c r="AJ41" s="137">
        <f t="shared" si="12"/>
        <v>0</v>
      </c>
      <c r="AK41" s="136">
        <f ca="1">IF(AND(AND($AK$3&lt;=B41,B41&lt;=$AK$1),B41&lt;&gt;""),1,0)</f>
        <v>1</v>
      </c>
      <c r="AL41" s="136">
        <f>IF(OR(F41="工事・メンテ（共用可）",F41="要調整"),0.5,IF(F41="ヘリ訓練日",0.4,1))</f>
        <v>1</v>
      </c>
      <c r="AM41" s="136">
        <v>1</v>
      </c>
    </row>
    <row r="42" spans="1:39" ht="93.75">
      <c r="A42" s="149">
        <v>1104</v>
      </c>
      <c r="B42" s="210">
        <v>46391</v>
      </c>
      <c r="C42" s="211">
        <v>7</v>
      </c>
      <c r="D42" s="211">
        <v>21</v>
      </c>
      <c r="E42" s="152" t="s">
        <v>78</v>
      </c>
      <c r="F42" s="147" t="s">
        <v>490</v>
      </c>
      <c r="G42" s="205" t="s">
        <v>494</v>
      </c>
      <c r="H42" s="138" t="str">
        <f>IF(OR(G42="中止",G42="取消"),"998",IF(ISNA(MATCH($E42,施設情報!$B$2:$B$96,0)),"999",INDEX(施設情報!$C$2:$C$96,MATCH($E42,施設情報!$B$2:$B$96,0))))</f>
        <v>056</v>
      </c>
      <c r="I42" s="139">
        <f t="shared" si="1"/>
        <v>46391</v>
      </c>
      <c r="J42" s="137" t="str">
        <f t="shared" si="2"/>
        <v>056-46391</v>
      </c>
      <c r="K42" s="137">
        <f t="shared" si="3"/>
        <v>0.29166666666666669</v>
      </c>
      <c r="L42" s="137">
        <f t="shared" si="4"/>
        <v>0.875</v>
      </c>
      <c r="M42" s="137">
        <f t="shared" si="11"/>
        <v>0</v>
      </c>
      <c r="N42" s="137">
        <f t="shared" si="11"/>
        <v>0</v>
      </c>
      <c r="O42" s="137">
        <f t="shared" si="11"/>
        <v>0</v>
      </c>
      <c r="P42" s="137">
        <f t="shared" si="11"/>
        <v>0</v>
      </c>
      <c r="Q42" s="137">
        <f t="shared" si="11"/>
        <v>0</v>
      </c>
      <c r="R42" s="137">
        <f t="shared" si="11"/>
        <v>0</v>
      </c>
      <c r="S42" s="137">
        <f t="shared" si="11"/>
        <v>0</v>
      </c>
      <c r="T42" s="137">
        <f t="shared" si="11"/>
        <v>100</v>
      </c>
      <c r="U42" s="137">
        <f t="shared" si="11"/>
        <v>100</v>
      </c>
      <c r="V42" s="137">
        <f t="shared" si="11"/>
        <v>100</v>
      </c>
      <c r="W42" s="137">
        <f t="shared" si="12"/>
        <v>100</v>
      </c>
      <c r="X42" s="137">
        <f t="shared" si="12"/>
        <v>100</v>
      </c>
      <c r="Y42" s="137">
        <f t="shared" si="12"/>
        <v>100</v>
      </c>
      <c r="Z42" s="137">
        <f t="shared" si="12"/>
        <v>100</v>
      </c>
      <c r="AA42" s="137">
        <f t="shared" si="12"/>
        <v>100</v>
      </c>
      <c r="AB42" s="137">
        <f t="shared" si="12"/>
        <v>100</v>
      </c>
      <c r="AC42" s="137">
        <f t="shared" si="12"/>
        <v>100</v>
      </c>
      <c r="AD42" s="137">
        <f t="shared" si="12"/>
        <v>100</v>
      </c>
      <c r="AE42" s="137">
        <f t="shared" si="12"/>
        <v>100</v>
      </c>
      <c r="AF42" s="137">
        <f t="shared" si="12"/>
        <v>100</v>
      </c>
      <c r="AG42" s="137">
        <f t="shared" si="12"/>
        <v>100</v>
      </c>
      <c r="AH42" s="137">
        <f t="shared" si="12"/>
        <v>0</v>
      </c>
      <c r="AI42" s="137">
        <f t="shared" si="12"/>
        <v>0</v>
      </c>
      <c r="AJ42" s="137">
        <f t="shared" si="12"/>
        <v>0</v>
      </c>
      <c r="AK42" s="136">
        <f ca="1">IF(AND(AND($AK$3&lt;=B42,B42&lt;=$AK$1),B42&lt;&gt;""),1,0)</f>
        <v>1</v>
      </c>
      <c r="AL42" s="136">
        <f>IF(OR(F42="工事・メンテ（共用可）",F42="要調整"),0.5,IF(F42="ヘリ訓練日",0.4,1))</f>
        <v>1</v>
      </c>
      <c r="AM42" s="136">
        <v>1</v>
      </c>
    </row>
    <row r="43" spans="1:39" ht="112.5">
      <c r="A43" s="149">
        <v>1105</v>
      </c>
      <c r="B43" s="210">
        <v>46391</v>
      </c>
      <c r="C43" s="211">
        <v>7</v>
      </c>
      <c r="D43" s="211">
        <v>21</v>
      </c>
      <c r="E43" s="152" t="s">
        <v>79</v>
      </c>
      <c r="F43" s="147" t="s">
        <v>490</v>
      </c>
      <c r="G43" s="205" t="s">
        <v>494</v>
      </c>
      <c r="H43" s="138" t="str">
        <f>IF(OR(G43="中止",G43="取消"),"998",IF(ISNA(MATCH($E43,施設情報!$B$2:$B$96,0)),"999",INDEX(施設情報!$C$2:$C$96,MATCH($E43,施設情報!$B$2:$B$96,0))))</f>
        <v>057</v>
      </c>
      <c r="I43" s="139">
        <f t="shared" si="1"/>
        <v>46391</v>
      </c>
      <c r="J43" s="137" t="str">
        <f t="shared" si="2"/>
        <v>057-46391</v>
      </c>
      <c r="K43" s="137">
        <f t="shared" si="3"/>
        <v>0.29166666666666669</v>
      </c>
      <c r="L43" s="137">
        <f t="shared" si="4"/>
        <v>0.875</v>
      </c>
      <c r="M43" s="137">
        <f t="shared" si="11"/>
        <v>0</v>
      </c>
      <c r="N43" s="137">
        <f t="shared" si="11"/>
        <v>0</v>
      </c>
      <c r="O43" s="137">
        <f t="shared" si="11"/>
        <v>0</v>
      </c>
      <c r="P43" s="137">
        <f t="shared" si="11"/>
        <v>0</v>
      </c>
      <c r="Q43" s="137">
        <f t="shared" si="11"/>
        <v>0</v>
      </c>
      <c r="R43" s="137">
        <f t="shared" si="11"/>
        <v>0</v>
      </c>
      <c r="S43" s="137">
        <f t="shared" si="11"/>
        <v>0</v>
      </c>
      <c r="T43" s="137">
        <f t="shared" si="11"/>
        <v>100</v>
      </c>
      <c r="U43" s="137">
        <f t="shared" si="11"/>
        <v>100</v>
      </c>
      <c r="V43" s="137">
        <f t="shared" si="11"/>
        <v>100</v>
      </c>
      <c r="W43" s="137">
        <f t="shared" si="12"/>
        <v>100</v>
      </c>
      <c r="X43" s="137">
        <f t="shared" si="12"/>
        <v>100</v>
      </c>
      <c r="Y43" s="137">
        <f t="shared" si="12"/>
        <v>100</v>
      </c>
      <c r="Z43" s="137">
        <f t="shared" si="12"/>
        <v>100</v>
      </c>
      <c r="AA43" s="137">
        <f t="shared" si="12"/>
        <v>100</v>
      </c>
      <c r="AB43" s="137">
        <f t="shared" si="12"/>
        <v>100</v>
      </c>
      <c r="AC43" s="137">
        <f t="shared" si="12"/>
        <v>100</v>
      </c>
      <c r="AD43" s="137">
        <f t="shared" si="12"/>
        <v>100</v>
      </c>
      <c r="AE43" s="137">
        <f t="shared" si="12"/>
        <v>100</v>
      </c>
      <c r="AF43" s="137">
        <f t="shared" si="12"/>
        <v>100</v>
      </c>
      <c r="AG43" s="137">
        <f t="shared" si="12"/>
        <v>100</v>
      </c>
      <c r="AH43" s="137">
        <f t="shared" si="12"/>
        <v>0</v>
      </c>
      <c r="AI43" s="137">
        <f t="shared" si="12"/>
        <v>0</v>
      </c>
      <c r="AJ43" s="137">
        <f t="shared" si="12"/>
        <v>0</v>
      </c>
      <c r="AK43" s="136">
        <f ca="1">IF(AND(AND($AK$3&lt;=B43,B43&lt;=$AK$1),B43&lt;&gt;""),1,0)</f>
        <v>1</v>
      </c>
      <c r="AL43" s="136">
        <f>IF(OR(F43="工事・メンテ（共用可）",F43="要調整"),0.5,IF(F43="ヘリ訓練日",0.4,1))</f>
        <v>1</v>
      </c>
      <c r="AM43" s="136">
        <v>1</v>
      </c>
    </row>
    <row r="44" spans="1:39" ht="112.5">
      <c r="A44" s="149">
        <v>1106</v>
      </c>
      <c r="B44" s="210">
        <v>46391</v>
      </c>
      <c r="C44" s="211">
        <v>7</v>
      </c>
      <c r="D44" s="211">
        <v>21</v>
      </c>
      <c r="E44" s="152" t="s">
        <v>80</v>
      </c>
      <c r="F44" s="147" t="s">
        <v>490</v>
      </c>
      <c r="G44" s="205" t="s">
        <v>494</v>
      </c>
      <c r="H44" s="138" t="str">
        <f>IF(OR(G44="中止",G44="取消"),"998",IF(ISNA(MATCH($E44,施設情報!$B$2:$B$96,0)),"999",INDEX(施設情報!$C$2:$C$96,MATCH($E44,施設情報!$B$2:$B$96,0))))</f>
        <v>058</v>
      </c>
      <c r="I44" s="139">
        <f t="shared" si="1"/>
        <v>46391</v>
      </c>
      <c r="J44" s="137" t="str">
        <f t="shared" si="2"/>
        <v>058-46391</v>
      </c>
      <c r="K44" s="137">
        <f t="shared" si="3"/>
        <v>0.29166666666666669</v>
      </c>
      <c r="L44" s="137">
        <f t="shared" si="4"/>
        <v>0.875</v>
      </c>
      <c r="M44" s="137">
        <f t="shared" si="11"/>
        <v>0</v>
      </c>
      <c r="N44" s="137">
        <f t="shared" si="11"/>
        <v>0</v>
      </c>
      <c r="O44" s="137">
        <f t="shared" si="11"/>
        <v>0</v>
      </c>
      <c r="P44" s="137">
        <f t="shared" si="11"/>
        <v>0</v>
      </c>
      <c r="Q44" s="137">
        <f t="shared" si="11"/>
        <v>0</v>
      </c>
      <c r="R44" s="137">
        <f t="shared" si="11"/>
        <v>0</v>
      </c>
      <c r="S44" s="137">
        <f t="shared" si="11"/>
        <v>0</v>
      </c>
      <c r="T44" s="137">
        <f t="shared" si="11"/>
        <v>100</v>
      </c>
      <c r="U44" s="137">
        <f t="shared" si="11"/>
        <v>100</v>
      </c>
      <c r="V44" s="137">
        <f t="shared" si="11"/>
        <v>100</v>
      </c>
      <c r="W44" s="137">
        <f t="shared" si="12"/>
        <v>100</v>
      </c>
      <c r="X44" s="137">
        <f t="shared" si="12"/>
        <v>100</v>
      </c>
      <c r="Y44" s="137">
        <f t="shared" si="12"/>
        <v>100</v>
      </c>
      <c r="Z44" s="137">
        <f t="shared" si="12"/>
        <v>100</v>
      </c>
      <c r="AA44" s="137">
        <f t="shared" si="12"/>
        <v>100</v>
      </c>
      <c r="AB44" s="137">
        <f t="shared" si="12"/>
        <v>100</v>
      </c>
      <c r="AC44" s="137">
        <f t="shared" si="12"/>
        <v>100</v>
      </c>
      <c r="AD44" s="137">
        <f t="shared" si="12"/>
        <v>100</v>
      </c>
      <c r="AE44" s="137">
        <f t="shared" si="12"/>
        <v>100</v>
      </c>
      <c r="AF44" s="137">
        <f t="shared" si="12"/>
        <v>100</v>
      </c>
      <c r="AG44" s="137">
        <f t="shared" si="12"/>
        <v>100</v>
      </c>
      <c r="AH44" s="137">
        <f t="shared" si="12"/>
        <v>0</v>
      </c>
      <c r="AI44" s="137">
        <f t="shared" si="12"/>
        <v>0</v>
      </c>
      <c r="AJ44" s="137">
        <f t="shared" si="12"/>
        <v>0</v>
      </c>
      <c r="AK44" s="136">
        <f ca="1">IF(AND(AND($AK$3&lt;=B44,B44&lt;=$AK$1),B44&lt;&gt;""),1,0)</f>
        <v>1</v>
      </c>
      <c r="AL44" s="136">
        <f>IF(OR(F44="工事・メンテ（共用可）",F44="要調整"),0.5,IF(F44="ヘリ訓練日",0.4,1))</f>
        <v>1</v>
      </c>
      <c r="AM44" s="136">
        <v>1</v>
      </c>
    </row>
    <row r="45" spans="1:39" ht="93.75">
      <c r="A45" s="149">
        <v>1107</v>
      </c>
      <c r="B45" s="210">
        <v>46391</v>
      </c>
      <c r="C45" s="211">
        <v>7</v>
      </c>
      <c r="D45" s="211">
        <v>21</v>
      </c>
      <c r="E45" s="152" t="s">
        <v>81</v>
      </c>
      <c r="F45" s="147" t="s">
        <v>490</v>
      </c>
      <c r="G45" s="205" t="s">
        <v>494</v>
      </c>
      <c r="H45" s="138" t="str">
        <f>IF(OR(G45="中止",G45="取消"),"998",IF(ISNA(MATCH($E45,施設情報!$B$2:$B$96,0)),"999",INDEX(施設情報!$C$2:$C$96,MATCH($E45,施設情報!$B$2:$B$96,0))))</f>
        <v>059</v>
      </c>
      <c r="I45" s="139">
        <f t="shared" si="1"/>
        <v>46391</v>
      </c>
      <c r="J45" s="137" t="str">
        <f t="shared" si="2"/>
        <v>059-46391</v>
      </c>
      <c r="K45" s="137">
        <f t="shared" si="3"/>
        <v>0.29166666666666669</v>
      </c>
      <c r="L45" s="137">
        <f t="shared" si="4"/>
        <v>0.875</v>
      </c>
      <c r="M45" s="137">
        <f t="shared" ref="M45:V54" si="13">IF(AND(M$3&gt;=$K45,M$3&lt;$L45),100*$AM45,0)</f>
        <v>0</v>
      </c>
      <c r="N45" s="137">
        <f t="shared" si="13"/>
        <v>0</v>
      </c>
      <c r="O45" s="137">
        <f t="shared" si="13"/>
        <v>0</v>
      </c>
      <c r="P45" s="137">
        <f t="shared" si="13"/>
        <v>0</v>
      </c>
      <c r="Q45" s="137">
        <f t="shared" si="13"/>
        <v>0</v>
      </c>
      <c r="R45" s="137">
        <f t="shared" si="13"/>
        <v>0</v>
      </c>
      <c r="S45" s="137">
        <f t="shared" si="13"/>
        <v>0</v>
      </c>
      <c r="T45" s="137">
        <f t="shared" si="13"/>
        <v>100</v>
      </c>
      <c r="U45" s="137">
        <f t="shared" si="13"/>
        <v>100</v>
      </c>
      <c r="V45" s="137">
        <f t="shared" si="13"/>
        <v>100</v>
      </c>
      <c r="W45" s="137">
        <f t="shared" ref="W45:AJ54" si="14">IF(AND(W$3&gt;=$K45,W$3&lt;$L45),100*$AM45,0)</f>
        <v>100</v>
      </c>
      <c r="X45" s="137">
        <f t="shared" si="14"/>
        <v>100</v>
      </c>
      <c r="Y45" s="137">
        <f t="shared" si="14"/>
        <v>100</v>
      </c>
      <c r="Z45" s="137">
        <f t="shared" si="14"/>
        <v>100</v>
      </c>
      <c r="AA45" s="137">
        <f t="shared" si="14"/>
        <v>100</v>
      </c>
      <c r="AB45" s="137">
        <f t="shared" si="14"/>
        <v>100</v>
      </c>
      <c r="AC45" s="137">
        <f t="shared" si="14"/>
        <v>100</v>
      </c>
      <c r="AD45" s="137">
        <f t="shared" si="14"/>
        <v>100</v>
      </c>
      <c r="AE45" s="137">
        <f t="shared" si="14"/>
        <v>100</v>
      </c>
      <c r="AF45" s="137">
        <f t="shared" si="14"/>
        <v>100</v>
      </c>
      <c r="AG45" s="137">
        <f t="shared" si="14"/>
        <v>100</v>
      </c>
      <c r="AH45" s="137">
        <f t="shared" si="14"/>
        <v>0</v>
      </c>
      <c r="AI45" s="137">
        <f t="shared" si="14"/>
        <v>0</v>
      </c>
      <c r="AJ45" s="137">
        <f t="shared" si="14"/>
        <v>0</v>
      </c>
      <c r="AK45" s="136">
        <f ca="1">IF(AND(AND($AK$3&lt;=B45,B45&lt;=$AK$1),B45&lt;&gt;""),1,0)</f>
        <v>1</v>
      </c>
      <c r="AL45" s="136">
        <f>IF(OR(F45="工事・メンテ（共用可）",F45="要調整"),0.5,IF(F45="ヘリ訓練日",0.4,1))</f>
        <v>1</v>
      </c>
      <c r="AM45" s="136">
        <v>1</v>
      </c>
    </row>
    <row r="46" spans="1:39" ht="93.75">
      <c r="A46" s="149">
        <v>1108</v>
      </c>
      <c r="B46" s="210">
        <v>46391</v>
      </c>
      <c r="C46" s="211">
        <v>7</v>
      </c>
      <c r="D46" s="211">
        <v>21</v>
      </c>
      <c r="E46" s="152" t="s">
        <v>82</v>
      </c>
      <c r="F46" s="147" t="s">
        <v>490</v>
      </c>
      <c r="G46" s="205" t="s">
        <v>494</v>
      </c>
      <c r="H46" s="138" t="str">
        <f>IF(OR(G46="中止",G46="取消"),"998",IF(ISNA(MATCH($E46,施設情報!$B$2:$B$96,0)),"999",INDEX(施設情報!$C$2:$C$96,MATCH($E46,施設情報!$B$2:$B$96,0))))</f>
        <v>060</v>
      </c>
      <c r="I46" s="139">
        <f t="shared" si="1"/>
        <v>46391</v>
      </c>
      <c r="J46" s="137" t="str">
        <f t="shared" si="2"/>
        <v>060-46391</v>
      </c>
      <c r="K46" s="137">
        <f t="shared" si="3"/>
        <v>0.29166666666666669</v>
      </c>
      <c r="L46" s="137">
        <f t="shared" si="4"/>
        <v>0.875</v>
      </c>
      <c r="M46" s="137">
        <f t="shared" si="13"/>
        <v>0</v>
      </c>
      <c r="N46" s="137">
        <f t="shared" si="13"/>
        <v>0</v>
      </c>
      <c r="O46" s="137">
        <f t="shared" si="13"/>
        <v>0</v>
      </c>
      <c r="P46" s="137">
        <f t="shared" si="13"/>
        <v>0</v>
      </c>
      <c r="Q46" s="137">
        <f t="shared" si="13"/>
        <v>0</v>
      </c>
      <c r="R46" s="137">
        <f t="shared" si="13"/>
        <v>0</v>
      </c>
      <c r="S46" s="137">
        <f t="shared" si="13"/>
        <v>0</v>
      </c>
      <c r="T46" s="137">
        <f t="shared" si="13"/>
        <v>100</v>
      </c>
      <c r="U46" s="137">
        <f t="shared" si="13"/>
        <v>100</v>
      </c>
      <c r="V46" s="137">
        <f t="shared" si="13"/>
        <v>100</v>
      </c>
      <c r="W46" s="137">
        <f t="shared" si="14"/>
        <v>100</v>
      </c>
      <c r="X46" s="137">
        <f t="shared" si="14"/>
        <v>100</v>
      </c>
      <c r="Y46" s="137">
        <f t="shared" si="14"/>
        <v>100</v>
      </c>
      <c r="Z46" s="137">
        <f t="shared" si="14"/>
        <v>100</v>
      </c>
      <c r="AA46" s="137">
        <f t="shared" si="14"/>
        <v>100</v>
      </c>
      <c r="AB46" s="137">
        <f t="shared" si="14"/>
        <v>100</v>
      </c>
      <c r="AC46" s="137">
        <f t="shared" si="14"/>
        <v>100</v>
      </c>
      <c r="AD46" s="137">
        <f t="shared" si="14"/>
        <v>100</v>
      </c>
      <c r="AE46" s="137">
        <f t="shared" si="14"/>
        <v>100</v>
      </c>
      <c r="AF46" s="137">
        <f t="shared" si="14"/>
        <v>100</v>
      </c>
      <c r="AG46" s="137">
        <f t="shared" si="14"/>
        <v>100</v>
      </c>
      <c r="AH46" s="137">
        <f t="shared" si="14"/>
        <v>0</v>
      </c>
      <c r="AI46" s="137">
        <f t="shared" si="14"/>
        <v>0</v>
      </c>
      <c r="AJ46" s="137">
        <f t="shared" si="14"/>
        <v>0</v>
      </c>
      <c r="AK46" s="136">
        <f ca="1">IF(AND(AND($AK$3&lt;=B46,B46&lt;=$AK$1),B46&lt;&gt;""),1,0)</f>
        <v>1</v>
      </c>
      <c r="AL46" s="136">
        <f>IF(OR(F46="工事・メンテ（共用可）",F46="要調整"),0.5,IF(F46="ヘリ訓練日",0.4,1))</f>
        <v>1</v>
      </c>
      <c r="AM46" s="136">
        <v>1</v>
      </c>
    </row>
    <row r="47" spans="1:39" ht="56.25">
      <c r="A47" s="149">
        <v>1109</v>
      </c>
      <c r="B47" s="210">
        <v>46391</v>
      </c>
      <c r="C47" s="211">
        <v>7</v>
      </c>
      <c r="D47" s="211">
        <v>21</v>
      </c>
      <c r="E47" s="152" t="s">
        <v>83</v>
      </c>
      <c r="F47" s="147" t="s">
        <v>490</v>
      </c>
      <c r="G47" s="205" t="s">
        <v>494</v>
      </c>
      <c r="H47" s="138" t="str">
        <f>IF(OR(G47="中止",G47="取消"),"998",IF(ISNA(MATCH($E47,施設情報!$B$2:$B$96,0)),"999",INDEX(施設情報!$C$2:$C$96,MATCH($E47,施設情報!$B$2:$B$96,0))))</f>
        <v>067</v>
      </c>
      <c r="I47" s="139">
        <f t="shared" si="1"/>
        <v>46391</v>
      </c>
      <c r="J47" s="137" t="str">
        <f t="shared" si="2"/>
        <v>067-46391</v>
      </c>
      <c r="K47" s="137">
        <f t="shared" si="3"/>
        <v>0.29166666666666669</v>
      </c>
      <c r="L47" s="137">
        <f t="shared" si="4"/>
        <v>0.875</v>
      </c>
      <c r="M47" s="137">
        <f t="shared" si="13"/>
        <v>0</v>
      </c>
      <c r="N47" s="137">
        <f t="shared" si="13"/>
        <v>0</v>
      </c>
      <c r="O47" s="137">
        <f t="shared" si="13"/>
        <v>0</v>
      </c>
      <c r="P47" s="137">
        <f t="shared" si="13"/>
        <v>0</v>
      </c>
      <c r="Q47" s="137">
        <f t="shared" si="13"/>
        <v>0</v>
      </c>
      <c r="R47" s="137">
        <f t="shared" si="13"/>
        <v>0</v>
      </c>
      <c r="S47" s="137">
        <f t="shared" si="13"/>
        <v>0</v>
      </c>
      <c r="T47" s="137">
        <f t="shared" si="13"/>
        <v>100</v>
      </c>
      <c r="U47" s="137">
        <f t="shared" si="13"/>
        <v>100</v>
      </c>
      <c r="V47" s="137">
        <f t="shared" si="13"/>
        <v>100</v>
      </c>
      <c r="W47" s="137">
        <f t="shared" si="14"/>
        <v>100</v>
      </c>
      <c r="X47" s="137">
        <f t="shared" si="14"/>
        <v>100</v>
      </c>
      <c r="Y47" s="137">
        <f t="shared" si="14"/>
        <v>100</v>
      </c>
      <c r="Z47" s="137">
        <f t="shared" si="14"/>
        <v>100</v>
      </c>
      <c r="AA47" s="137">
        <f t="shared" si="14"/>
        <v>100</v>
      </c>
      <c r="AB47" s="137">
        <f t="shared" si="14"/>
        <v>100</v>
      </c>
      <c r="AC47" s="137">
        <f t="shared" si="14"/>
        <v>100</v>
      </c>
      <c r="AD47" s="137">
        <f t="shared" si="14"/>
        <v>100</v>
      </c>
      <c r="AE47" s="137">
        <f t="shared" si="14"/>
        <v>100</v>
      </c>
      <c r="AF47" s="137">
        <f t="shared" si="14"/>
        <v>100</v>
      </c>
      <c r="AG47" s="137">
        <f t="shared" si="14"/>
        <v>100</v>
      </c>
      <c r="AH47" s="137">
        <f t="shared" si="14"/>
        <v>0</v>
      </c>
      <c r="AI47" s="137">
        <f t="shared" si="14"/>
        <v>0</v>
      </c>
      <c r="AJ47" s="137">
        <f t="shared" si="14"/>
        <v>0</v>
      </c>
      <c r="AK47" s="136">
        <f ca="1">IF(AND(AND($AK$3&lt;=B47,B47&lt;=$AK$1),B47&lt;&gt;""),1,0)</f>
        <v>1</v>
      </c>
      <c r="AL47" s="136">
        <f>IF(OR(F47="工事・メンテ（共用可）",F47="要調整"),0.5,IF(F47="ヘリ訓練日",0.4,1))</f>
        <v>1</v>
      </c>
      <c r="AM47" s="136">
        <v>1</v>
      </c>
    </row>
    <row r="48" spans="1:39" ht="56.25">
      <c r="A48" s="149">
        <v>1110</v>
      </c>
      <c r="B48" s="210">
        <v>46391</v>
      </c>
      <c r="C48" s="211">
        <v>7</v>
      </c>
      <c r="D48" s="211">
        <v>21</v>
      </c>
      <c r="E48" s="152" t="s">
        <v>84</v>
      </c>
      <c r="F48" s="147" t="s">
        <v>490</v>
      </c>
      <c r="G48" s="205" t="s">
        <v>494</v>
      </c>
      <c r="H48" s="138" t="str">
        <f>IF(OR(G48="中止",G48="取消"),"998",IF(ISNA(MATCH($E48,施設情報!$B$2:$B$96,0)),"999",INDEX(施設情報!$C$2:$C$96,MATCH($E48,施設情報!$B$2:$B$96,0))))</f>
        <v>065</v>
      </c>
      <c r="I48" s="139">
        <f t="shared" si="1"/>
        <v>46391</v>
      </c>
      <c r="J48" s="137" t="str">
        <f t="shared" si="2"/>
        <v>065-46391</v>
      </c>
      <c r="K48" s="137">
        <f t="shared" si="3"/>
        <v>0.29166666666666669</v>
      </c>
      <c r="L48" s="137">
        <f t="shared" si="4"/>
        <v>0.875</v>
      </c>
      <c r="M48" s="137">
        <f t="shared" si="13"/>
        <v>0</v>
      </c>
      <c r="N48" s="137">
        <f t="shared" si="13"/>
        <v>0</v>
      </c>
      <c r="O48" s="137">
        <f t="shared" si="13"/>
        <v>0</v>
      </c>
      <c r="P48" s="137">
        <f t="shared" si="13"/>
        <v>0</v>
      </c>
      <c r="Q48" s="137">
        <f t="shared" si="13"/>
        <v>0</v>
      </c>
      <c r="R48" s="137">
        <f t="shared" si="13"/>
        <v>0</v>
      </c>
      <c r="S48" s="137">
        <f t="shared" si="13"/>
        <v>0</v>
      </c>
      <c r="T48" s="137">
        <f t="shared" si="13"/>
        <v>100</v>
      </c>
      <c r="U48" s="137">
        <f t="shared" si="13"/>
        <v>100</v>
      </c>
      <c r="V48" s="137">
        <f t="shared" si="13"/>
        <v>100</v>
      </c>
      <c r="W48" s="137">
        <f t="shared" si="14"/>
        <v>100</v>
      </c>
      <c r="X48" s="137">
        <f t="shared" si="14"/>
        <v>100</v>
      </c>
      <c r="Y48" s="137">
        <f t="shared" si="14"/>
        <v>100</v>
      </c>
      <c r="Z48" s="137">
        <f t="shared" si="14"/>
        <v>100</v>
      </c>
      <c r="AA48" s="137">
        <f t="shared" si="14"/>
        <v>100</v>
      </c>
      <c r="AB48" s="137">
        <f t="shared" si="14"/>
        <v>100</v>
      </c>
      <c r="AC48" s="137">
        <f t="shared" si="14"/>
        <v>100</v>
      </c>
      <c r="AD48" s="137">
        <f t="shared" si="14"/>
        <v>100</v>
      </c>
      <c r="AE48" s="137">
        <f t="shared" si="14"/>
        <v>100</v>
      </c>
      <c r="AF48" s="137">
        <f t="shared" si="14"/>
        <v>100</v>
      </c>
      <c r="AG48" s="137">
        <f t="shared" si="14"/>
        <v>100</v>
      </c>
      <c r="AH48" s="137">
        <f t="shared" si="14"/>
        <v>0</v>
      </c>
      <c r="AI48" s="137">
        <f t="shared" si="14"/>
        <v>0</v>
      </c>
      <c r="AJ48" s="137">
        <f t="shared" si="14"/>
        <v>0</v>
      </c>
      <c r="AK48" s="136">
        <f ca="1">IF(AND(AND($AK$3&lt;=B48,B48&lt;=$AK$1),B48&lt;&gt;""),1,0)</f>
        <v>1</v>
      </c>
      <c r="AL48" s="136">
        <f>IF(OR(F48="工事・メンテ（共用可）",F48="要調整"),0.5,IF(F48="ヘリ訓練日",0.4,1))</f>
        <v>1</v>
      </c>
      <c r="AM48" s="136">
        <v>1</v>
      </c>
    </row>
    <row r="49" spans="1:39" ht="56.25">
      <c r="A49" s="149">
        <v>1111</v>
      </c>
      <c r="B49" s="210">
        <v>46391</v>
      </c>
      <c r="C49" s="211">
        <v>7</v>
      </c>
      <c r="D49" s="211">
        <v>21</v>
      </c>
      <c r="E49" s="152" t="s">
        <v>85</v>
      </c>
      <c r="F49" s="147" t="s">
        <v>490</v>
      </c>
      <c r="G49" s="205" t="s">
        <v>494</v>
      </c>
      <c r="H49" s="138" t="str">
        <f>IF(OR(G49="中止",G49="取消"),"998",IF(ISNA(MATCH($E49,施設情報!$B$2:$B$96,0)),"999",INDEX(施設情報!$C$2:$C$96,MATCH($E49,施設情報!$B$2:$B$96,0))))</f>
        <v>066</v>
      </c>
      <c r="I49" s="139">
        <f t="shared" si="1"/>
        <v>46391</v>
      </c>
      <c r="J49" s="137" t="str">
        <f t="shared" si="2"/>
        <v>066-46391</v>
      </c>
      <c r="K49" s="137">
        <f t="shared" si="3"/>
        <v>0.29166666666666669</v>
      </c>
      <c r="L49" s="137">
        <f t="shared" si="4"/>
        <v>0.875</v>
      </c>
      <c r="M49" s="137">
        <f t="shared" si="13"/>
        <v>0</v>
      </c>
      <c r="N49" s="137">
        <f t="shared" si="13"/>
        <v>0</v>
      </c>
      <c r="O49" s="137">
        <f t="shared" si="13"/>
        <v>0</v>
      </c>
      <c r="P49" s="137">
        <f t="shared" si="13"/>
        <v>0</v>
      </c>
      <c r="Q49" s="137">
        <f t="shared" si="13"/>
        <v>0</v>
      </c>
      <c r="R49" s="137">
        <f t="shared" si="13"/>
        <v>0</v>
      </c>
      <c r="S49" s="137">
        <f t="shared" si="13"/>
        <v>0</v>
      </c>
      <c r="T49" s="137">
        <f t="shared" si="13"/>
        <v>100</v>
      </c>
      <c r="U49" s="137">
        <f t="shared" si="13"/>
        <v>100</v>
      </c>
      <c r="V49" s="137">
        <f t="shared" si="13"/>
        <v>100</v>
      </c>
      <c r="W49" s="137">
        <f t="shared" si="14"/>
        <v>100</v>
      </c>
      <c r="X49" s="137">
        <f t="shared" si="14"/>
        <v>100</v>
      </c>
      <c r="Y49" s="137">
        <f t="shared" si="14"/>
        <v>100</v>
      </c>
      <c r="Z49" s="137">
        <f t="shared" si="14"/>
        <v>100</v>
      </c>
      <c r="AA49" s="137">
        <f t="shared" si="14"/>
        <v>100</v>
      </c>
      <c r="AB49" s="137">
        <f t="shared" si="14"/>
        <v>100</v>
      </c>
      <c r="AC49" s="137">
        <f t="shared" si="14"/>
        <v>100</v>
      </c>
      <c r="AD49" s="137">
        <f t="shared" si="14"/>
        <v>100</v>
      </c>
      <c r="AE49" s="137">
        <f t="shared" si="14"/>
        <v>100</v>
      </c>
      <c r="AF49" s="137">
        <f t="shared" si="14"/>
        <v>100</v>
      </c>
      <c r="AG49" s="137">
        <f t="shared" si="14"/>
        <v>100</v>
      </c>
      <c r="AH49" s="137">
        <f t="shared" si="14"/>
        <v>0</v>
      </c>
      <c r="AI49" s="137">
        <f t="shared" si="14"/>
        <v>0</v>
      </c>
      <c r="AJ49" s="137">
        <f t="shared" si="14"/>
        <v>0</v>
      </c>
      <c r="AK49" s="136">
        <f ca="1">IF(AND(AND($AK$3&lt;=B49,B49&lt;=$AK$1),B49&lt;&gt;""),1,0)</f>
        <v>1</v>
      </c>
      <c r="AL49" s="136">
        <f>IF(OR(F49="工事・メンテ（共用可）",F49="要調整"),0.5,IF(F49="ヘリ訓練日",0.4,1))</f>
        <v>1</v>
      </c>
      <c r="AM49" s="136">
        <v>1</v>
      </c>
    </row>
    <row r="50" spans="1:39" ht="37.5">
      <c r="A50" s="149">
        <v>1112</v>
      </c>
      <c r="B50" s="210">
        <v>46391</v>
      </c>
      <c r="C50" s="211">
        <v>7</v>
      </c>
      <c r="D50" s="211">
        <v>21</v>
      </c>
      <c r="E50" s="152" t="s">
        <v>86</v>
      </c>
      <c r="F50" s="147" t="s">
        <v>490</v>
      </c>
      <c r="G50" s="205" t="s">
        <v>494</v>
      </c>
      <c r="H50" s="138" t="str">
        <f>IF(OR(G50="中止",G50="取消"),"998",IF(ISNA(MATCH($E50,施設情報!$B$2:$B$96,0)),"999",INDEX(施設情報!$C$2:$C$96,MATCH($E50,施設情報!$B$2:$B$96,0))))</f>
        <v>068</v>
      </c>
      <c r="I50" s="139">
        <f t="shared" si="1"/>
        <v>46391</v>
      </c>
      <c r="J50" s="137" t="str">
        <f t="shared" si="2"/>
        <v>068-46391</v>
      </c>
      <c r="K50" s="137">
        <f t="shared" si="3"/>
        <v>0.29166666666666669</v>
      </c>
      <c r="L50" s="137">
        <f t="shared" si="4"/>
        <v>0.875</v>
      </c>
      <c r="M50" s="137">
        <f t="shared" si="13"/>
        <v>0</v>
      </c>
      <c r="N50" s="137">
        <f t="shared" si="13"/>
        <v>0</v>
      </c>
      <c r="O50" s="137">
        <f t="shared" si="13"/>
        <v>0</v>
      </c>
      <c r="P50" s="137">
        <f t="shared" si="13"/>
        <v>0</v>
      </c>
      <c r="Q50" s="137">
        <f t="shared" si="13"/>
        <v>0</v>
      </c>
      <c r="R50" s="137">
        <f t="shared" si="13"/>
        <v>0</v>
      </c>
      <c r="S50" s="137">
        <f t="shared" si="13"/>
        <v>0</v>
      </c>
      <c r="T50" s="137">
        <f t="shared" si="13"/>
        <v>100</v>
      </c>
      <c r="U50" s="137">
        <f t="shared" si="13"/>
        <v>100</v>
      </c>
      <c r="V50" s="137">
        <f t="shared" si="13"/>
        <v>100</v>
      </c>
      <c r="W50" s="137">
        <f t="shared" si="14"/>
        <v>100</v>
      </c>
      <c r="X50" s="137">
        <f t="shared" si="14"/>
        <v>100</v>
      </c>
      <c r="Y50" s="137">
        <f t="shared" si="14"/>
        <v>100</v>
      </c>
      <c r="Z50" s="137">
        <f t="shared" si="14"/>
        <v>100</v>
      </c>
      <c r="AA50" s="137">
        <f t="shared" si="14"/>
        <v>100</v>
      </c>
      <c r="AB50" s="137">
        <f t="shared" si="14"/>
        <v>100</v>
      </c>
      <c r="AC50" s="137">
        <f t="shared" si="14"/>
        <v>100</v>
      </c>
      <c r="AD50" s="137">
        <f t="shared" si="14"/>
        <v>100</v>
      </c>
      <c r="AE50" s="137">
        <f t="shared" si="14"/>
        <v>100</v>
      </c>
      <c r="AF50" s="137">
        <f t="shared" si="14"/>
        <v>100</v>
      </c>
      <c r="AG50" s="137">
        <f t="shared" si="14"/>
        <v>100</v>
      </c>
      <c r="AH50" s="137">
        <f t="shared" si="14"/>
        <v>0</v>
      </c>
      <c r="AI50" s="137">
        <f t="shared" si="14"/>
        <v>0</v>
      </c>
      <c r="AJ50" s="137">
        <f t="shared" si="14"/>
        <v>0</v>
      </c>
      <c r="AK50" s="136">
        <f ca="1">IF(AND(AND($AK$3&lt;=B50,B50&lt;=$AK$1),B50&lt;&gt;""),1,0)</f>
        <v>1</v>
      </c>
      <c r="AL50" s="136">
        <f>IF(OR(F50="工事・メンテ（共用可）",F50="要調整"),0.5,IF(F50="ヘリ訓練日",0.4,1))</f>
        <v>1</v>
      </c>
      <c r="AM50" s="136">
        <v>1</v>
      </c>
    </row>
    <row r="51" spans="1:39" ht="37.5">
      <c r="A51" s="149">
        <v>1113</v>
      </c>
      <c r="B51" s="210">
        <v>46391</v>
      </c>
      <c r="C51" s="211">
        <v>7</v>
      </c>
      <c r="D51" s="211">
        <v>21</v>
      </c>
      <c r="E51" s="152" t="s">
        <v>87</v>
      </c>
      <c r="F51" s="147" t="s">
        <v>490</v>
      </c>
      <c r="G51" s="205" t="s">
        <v>494</v>
      </c>
      <c r="H51" s="138" t="str">
        <f>IF(OR(G51="中止",G51="取消"),"998",IF(ISNA(MATCH($E51,施設情報!$B$2:$B$96,0)),"999",INDEX(施設情報!$C$2:$C$96,MATCH($E51,施設情報!$B$2:$B$96,0))))</f>
        <v>063</v>
      </c>
      <c r="I51" s="139">
        <f t="shared" si="1"/>
        <v>46391</v>
      </c>
      <c r="J51" s="137" t="str">
        <f t="shared" si="2"/>
        <v>063-46391</v>
      </c>
      <c r="K51" s="137">
        <f t="shared" si="3"/>
        <v>0.29166666666666669</v>
      </c>
      <c r="L51" s="137">
        <f t="shared" si="4"/>
        <v>0.875</v>
      </c>
      <c r="M51" s="137">
        <f t="shared" si="13"/>
        <v>0</v>
      </c>
      <c r="N51" s="137">
        <f t="shared" si="13"/>
        <v>0</v>
      </c>
      <c r="O51" s="137">
        <f t="shared" si="13"/>
        <v>0</v>
      </c>
      <c r="P51" s="137">
        <f t="shared" si="13"/>
        <v>0</v>
      </c>
      <c r="Q51" s="137">
        <f t="shared" si="13"/>
        <v>0</v>
      </c>
      <c r="R51" s="137">
        <f t="shared" si="13"/>
        <v>0</v>
      </c>
      <c r="S51" s="137">
        <f t="shared" si="13"/>
        <v>0</v>
      </c>
      <c r="T51" s="137">
        <f t="shared" si="13"/>
        <v>100</v>
      </c>
      <c r="U51" s="137">
        <f t="shared" si="13"/>
        <v>100</v>
      </c>
      <c r="V51" s="137">
        <f t="shared" si="13"/>
        <v>100</v>
      </c>
      <c r="W51" s="137">
        <f t="shared" si="14"/>
        <v>100</v>
      </c>
      <c r="X51" s="137">
        <f t="shared" si="14"/>
        <v>100</v>
      </c>
      <c r="Y51" s="137">
        <f t="shared" si="14"/>
        <v>100</v>
      </c>
      <c r="Z51" s="137">
        <f t="shared" si="14"/>
        <v>100</v>
      </c>
      <c r="AA51" s="137">
        <f t="shared" si="14"/>
        <v>100</v>
      </c>
      <c r="AB51" s="137">
        <f t="shared" si="14"/>
        <v>100</v>
      </c>
      <c r="AC51" s="137">
        <f t="shared" si="14"/>
        <v>100</v>
      </c>
      <c r="AD51" s="137">
        <f t="shared" si="14"/>
        <v>100</v>
      </c>
      <c r="AE51" s="137">
        <f t="shared" si="14"/>
        <v>100</v>
      </c>
      <c r="AF51" s="137">
        <f t="shared" si="14"/>
        <v>100</v>
      </c>
      <c r="AG51" s="137">
        <f t="shared" si="14"/>
        <v>100</v>
      </c>
      <c r="AH51" s="137">
        <f t="shared" si="14"/>
        <v>0</v>
      </c>
      <c r="AI51" s="137">
        <f t="shared" si="14"/>
        <v>0</v>
      </c>
      <c r="AJ51" s="137">
        <f t="shared" si="14"/>
        <v>0</v>
      </c>
      <c r="AK51" s="136">
        <f ca="1">IF(AND(AND($AK$3&lt;=B51,B51&lt;=$AK$1),B51&lt;&gt;""),1,0)</f>
        <v>1</v>
      </c>
      <c r="AL51" s="136">
        <f>IF(OR(F51="工事・メンテ（共用可）",F51="要調整"),0.5,IF(F51="ヘリ訓練日",0.4,1))</f>
        <v>1</v>
      </c>
      <c r="AM51" s="136">
        <v>1</v>
      </c>
    </row>
    <row r="52" spans="1:39" ht="37.5">
      <c r="A52" s="149">
        <v>1114</v>
      </c>
      <c r="B52" s="210">
        <v>46391</v>
      </c>
      <c r="C52" s="211">
        <v>7</v>
      </c>
      <c r="D52" s="211">
        <v>21</v>
      </c>
      <c r="E52" s="152" t="s">
        <v>88</v>
      </c>
      <c r="F52" s="147" t="s">
        <v>490</v>
      </c>
      <c r="G52" s="205" t="s">
        <v>494</v>
      </c>
      <c r="H52" s="138" t="str">
        <f>IF(OR(G52="中止",G52="取消"),"998",IF(ISNA(MATCH($E52,施設情報!$B$2:$B$96,0)),"999",INDEX(施設情報!$C$2:$C$96,MATCH($E52,施設情報!$B$2:$B$96,0))))</f>
        <v>064</v>
      </c>
      <c r="I52" s="139">
        <f t="shared" si="1"/>
        <v>46391</v>
      </c>
      <c r="J52" s="137" t="str">
        <f t="shared" si="2"/>
        <v>064-46391</v>
      </c>
      <c r="K52" s="137">
        <f t="shared" si="3"/>
        <v>0.29166666666666669</v>
      </c>
      <c r="L52" s="137">
        <f t="shared" si="4"/>
        <v>0.875</v>
      </c>
      <c r="M52" s="137">
        <f t="shared" si="13"/>
        <v>0</v>
      </c>
      <c r="N52" s="137">
        <f t="shared" si="13"/>
        <v>0</v>
      </c>
      <c r="O52" s="137">
        <f t="shared" si="13"/>
        <v>0</v>
      </c>
      <c r="P52" s="137">
        <f t="shared" si="13"/>
        <v>0</v>
      </c>
      <c r="Q52" s="137">
        <f t="shared" si="13"/>
        <v>0</v>
      </c>
      <c r="R52" s="137">
        <f t="shared" si="13"/>
        <v>0</v>
      </c>
      <c r="S52" s="137">
        <f t="shared" si="13"/>
        <v>0</v>
      </c>
      <c r="T52" s="137">
        <f t="shared" si="13"/>
        <v>100</v>
      </c>
      <c r="U52" s="137">
        <f t="shared" si="13"/>
        <v>100</v>
      </c>
      <c r="V52" s="137">
        <f t="shared" si="13"/>
        <v>100</v>
      </c>
      <c r="W52" s="137">
        <f t="shared" si="14"/>
        <v>100</v>
      </c>
      <c r="X52" s="137">
        <f t="shared" si="14"/>
        <v>100</v>
      </c>
      <c r="Y52" s="137">
        <f t="shared" si="14"/>
        <v>100</v>
      </c>
      <c r="Z52" s="137">
        <f t="shared" si="14"/>
        <v>100</v>
      </c>
      <c r="AA52" s="137">
        <f t="shared" si="14"/>
        <v>100</v>
      </c>
      <c r="AB52" s="137">
        <f t="shared" si="14"/>
        <v>100</v>
      </c>
      <c r="AC52" s="137">
        <f t="shared" si="14"/>
        <v>100</v>
      </c>
      <c r="AD52" s="137">
        <f t="shared" si="14"/>
        <v>100</v>
      </c>
      <c r="AE52" s="137">
        <f t="shared" si="14"/>
        <v>100</v>
      </c>
      <c r="AF52" s="137">
        <f t="shared" si="14"/>
        <v>100</v>
      </c>
      <c r="AG52" s="137">
        <f t="shared" si="14"/>
        <v>100</v>
      </c>
      <c r="AH52" s="137">
        <f t="shared" si="14"/>
        <v>0</v>
      </c>
      <c r="AI52" s="137">
        <f t="shared" si="14"/>
        <v>0</v>
      </c>
      <c r="AJ52" s="137">
        <f t="shared" si="14"/>
        <v>0</v>
      </c>
      <c r="AK52" s="136">
        <f ca="1">IF(AND(AND($AK$3&lt;=B52,B52&lt;=$AK$1),B52&lt;&gt;""),1,0)</f>
        <v>1</v>
      </c>
      <c r="AL52" s="136">
        <f>IF(OR(F52="工事・メンテ（共用可）",F52="要調整"),0.5,IF(F52="ヘリ訓練日",0.4,1))</f>
        <v>1</v>
      </c>
      <c r="AM52" s="136">
        <v>1</v>
      </c>
    </row>
    <row r="53" spans="1:39" ht="37.5">
      <c r="A53" s="149">
        <v>1115</v>
      </c>
      <c r="B53" s="210">
        <v>46391</v>
      </c>
      <c r="C53" s="211">
        <v>7</v>
      </c>
      <c r="D53" s="211">
        <v>21</v>
      </c>
      <c r="E53" s="152" t="s">
        <v>89</v>
      </c>
      <c r="F53" s="147" t="s">
        <v>490</v>
      </c>
      <c r="G53" s="205" t="s">
        <v>494</v>
      </c>
      <c r="H53" s="138" t="str">
        <f>IF(OR(G53="中止",G53="取消"),"998",IF(ISNA(MATCH($E53,施設情報!$B$2:$B$96,0)),"999",INDEX(施設情報!$C$2:$C$96,MATCH($E53,施設情報!$B$2:$B$96,0))))</f>
        <v>019</v>
      </c>
      <c r="I53" s="139">
        <f t="shared" si="1"/>
        <v>46391</v>
      </c>
      <c r="J53" s="137" t="str">
        <f t="shared" si="2"/>
        <v>019-46391</v>
      </c>
      <c r="K53" s="137">
        <f t="shared" si="3"/>
        <v>0.29166666666666669</v>
      </c>
      <c r="L53" s="137">
        <f t="shared" si="4"/>
        <v>0.875</v>
      </c>
      <c r="M53" s="137">
        <f t="shared" si="13"/>
        <v>0</v>
      </c>
      <c r="N53" s="137">
        <f t="shared" si="13"/>
        <v>0</v>
      </c>
      <c r="O53" s="137">
        <f t="shared" si="13"/>
        <v>0</v>
      </c>
      <c r="P53" s="137">
        <f t="shared" si="13"/>
        <v>0</v>
      </c>
      <c r="Q53" s="137">
        <f t="shared" si="13"/>
        <v>0</v>
      </c>
      <c r="R53" s="137">
        <f t="shared" si="13"/>
        <v>0</v>
      </c>
      <c r="S53" s="137">
        <f t="shared" si="13"/>
        <v>0</v>
      </c>
      <c r="T53" s="137">
        <f t="shared" si="13"/>
        <v>100</v>
      </c>
      <c r="U53" s="137">
        <f t="shared" si="13"/>
        <v>100</v>
      </c>
      <c r="V53" s="137">
        <f t="shared" si="13"/>
        <v>100</v>
      </c>
      <c r="W53" s="137">
        <f t="shared" si="14"/>
        <v>100</v>
      </c>
      <c r="X53" s="137">
        <f t="shared" si="14"/>
        <v>100</v>
      </c>
      <c r="Y53" s="137">
        <f t="shared" si="14"/>
        <v>100</v>
      </c>
      <c r="Z53" s="137">
        <f t="shared" si="14"/>
        <v>100</v>
      </c>
      <c r="AA53" s="137">
        <f t="shared" si="14"/>
        <v>100</v>
      </c>
      <c r="AB53" s="137">
        <f t="shared" si="14"/>
        <v>100</v>
      </c>
      <c r="AC53" s="137">
        <f t="shared" si="14"/>
        <v>100</v>
      </c>
      <c r="AD53" s="137">
        <f t="shared" si="14"/>
        <v>100</v>
      </c>
      <c r="AE53" s="137">
        <f t="shared" si="14"/>
        <v>100</v>
      </c>
      <c r="AF53" s="137">
        <f t="shared" si="14"/>
        <v>100</v>
      </c>
      <c r="AG53" s="137">
        <f t="shared" si="14"/>
        <v>100</v>
      </c>
      <c r="AH53" s="137">
        <f t="shared" si="14"/>
        <v>0</v>
      </c>
      <c r="AI53" s="137">
        <f t="shared" si="14"/>
        <v>0</v>
      </c>
      <c r="AJ53" s="137">
        <f t="shared" si="14"/>
        <v>0</v>
      </c>
      <c r="AK53" s="136">
        <f ca="1">IF(AND(AND($AK$3&lt;=B53,B53&lt;=$AK$1),B53&lt;&gt;""),1,0)</f>
        <v>1</v>
      </c>
      <c r="AL53" s="136">
        <f>IF(OR(F53="工事・メンテ（共用可）",F53="要調整"),0.5,IF(F53="ヘリ訓練日",0.4,1))</f>
        <v>1</v>
      </c>
      <c r="AM53" s="136">
        <v>1</v>
      </c>
    </row>
    <row r="54" spans="1:39" ht="37.5">
      <c r="A54" s="149">
        <v>1116</v>
      </c>
      <c r="B54" s="210">
        <v>46391</v>
      </c>
      <c r="C54" s="211">
        <v>7</v>
      </c>
      <c r="D54" s="211">
        <v>21</v>
      </c>
      <c r="E54" s="152" t="s">
        <v>90</v>
      </c>
      <c r="F54" s="147" t="s">
        <v>490</v>
      </c>
      <c r="G54" s="205" t="s">
        <v>494</v>
      </c>
      <c r="H54" s="138" t="str">
        <f>IF(OR(G54="中止",G54="取消"),"998",IF(ISNA(MATCH($E54,施設情報!$B$2:$B$96,0)),"999",INDEX(施設情報!$C$2:$C$96,MATCH($E54,施設情報!$B$2:$B$96,0))))</f>
        <v>018</v>
      </c>
      <c r="I54" s="139">
        <f t="shared" si="1"/>
        <v>46391</v>
      </c>
      <c r="J54" s="137" t="str">
        <f t="shared" si="2"/>
        <v>018-46391</v>
      </c>
      <c r="K54" s="137">
        <f t="shared" si="3"/>
        <v>0.29166666666666669</v>
      </c>
      <c r="L54" s="137">
        <f t="shared" si="4"/>
        <v>0.875</v>
      </c>
      <c r="M54" s="137">
        <f t="shared" si="13"/>
        <v>0</v>
      </c>
      <c r="N54" s="137">
        <f t="shared" si="13"/>
        <v>0</v>
      </c>
      <c r="O54" s="137">
        <f t="shared" si="13"/>
        <v>0</v>
      </c>
      <c r="P54" s="137">
        <f t="shared" si="13"/>
        <v>0</v>
      </c>
      <c r="Q54" s="137">
        <f t="shared" si="13"/>
        <v>0</v>
      </c>
      <c r="R54" s="137">
        <f t="shared" si="13"/>
        <v>0</v>
      </c>
      <c r="S54" s="137">
        <f t="shared" si="13"/>
        <v>0</v>
      </c>
      <c r="T54" s="137">
        <f t="shared" si="13"/>
        <v>100</v>
      </c>
      <c r="U54" s="137">
        <f t="shared" si="13"/>
        <v>100</v>
      </c>
      <c r="V54" s="137">
        <f t="shared" si="13"/>
        <v>100</v>
      </c>
      <c r="W54" s="137">
        <f t="shared" si="14"/>
        <v>100</v>
      </c>
      <c r="X54" s="137">
        <f t="shared" si="14"/>
        <v>100</v>
      </c>
      <c r="Y54" s="137">
        <f t="shared" si="14"/>
        <v>100</v>
      </c>
      <c r="Z54" s="137">
        <f t="shared" si="14"/>
        <v>100</v>
      </c>
      <c r="AA54" s="137">
        <f t="shared" si="14"/>
        <v>100</v>
      </c>
      <c r="AB54" s="137">
        <f t="shared" si="14"/>
        <v>100</v>
      </c>
      <c r="AC54" s="137">
        <f t="shared" si="14"/>
        <v>100</v>
      </c>
      <c r="AD54" s="137">
        <f t="shared" si="14"/>
        <v>100</v>
      </c>
      <c r="AE54" s="137">
        <f t="shared" si="14"/>
        <v>100</v>
      </c>
      <c r="AF54" s="137">
        <f t="shared" si="14"/>
        <v>100</v>
      </c>
      <c r="AG54" s="137">
        <f t="shared" si="14"/>
        <v>100</v>
      </c>
      <c r="AH54" s="137">
        <f t="shared" si="14"/>
        <v>0</v>
      </c>
      <c r="AI54" s="137">
        <f t="shared" si="14"/>
        <v>0</v>
      </c>
      <c r="AJ54" s="137">
        <f t="shared" si="14"/>
        <v>0</v>
      </c>
      <c r="AK54" s="136">
        <f ca="1">IF(AND(AND($AK$3&lt;=B54,B54&lt;=$AK$1),B54&lt;&gt;""),1,0)</f>
        <v>1</v>
      </c>
      <c r="AL54" s="136">
        <f>IF(OR(F54="工事・メンテ（共用可）",F54="要調整"),0.5,IF(F54="ヘリ訓練日",0.4,1))</f>
        <v>1</v>
      </c>
      <c r="AM54" s="136">
        <v>1</v>
      </c>
    </row>
    <row r="55" spans="1:39" ht="56.25">
      <c r="A55" s="149">
        <v>308</v>
      </c>
      <c r="B55" s="150">
        <v>46392</v>
      </c>
      <c r="C55" s="156">
        <v>0</v>
      </c>
      <c r="D55" s="156">
        <v>24</v>
      </c>
      <c r="E55" s="152" t="s">
        <v>52</v>
      </c>
      <c r="F55" s="151" t="s">
        <v>95</v>
      </c>
      <c r="G55" s="205" t="s">
        <v>1</v>
      </c>
      <c r="H55" s="138" t="str">
        <f>IF(OR(G55="中止",G55="取消"),"998",IF(ISNA(MATCH($E55,施設情報!$B$2:$B$96,0)),"999",INDEX(施設情報!$C$2:$C$96,MATCH($E55,施設情報!$B$2:$B$96,0))))</f>
        <v>024</v>
      </c>
      <c r="I55" s="139">
        <f t="shared" si="1"/>
        <v>46392</v>
      </c>
      <c r="J55" s="137" t="str">
        <f t="shared" si="2"/>
        <v>024-46392</v>
      </c>
      <c r="K55" s="137">
        <f t="shared" si="3"/>
        <v>0</v>
      </c>
      <c r="L55" s="137">
        <f t="shared" si="4"/>
        <v>1</v>
      </c>
      <c r="M55" s="137">
        <f t="shared" ref="M55:V64" si="15">IF(AND(M$3&gt;=$K55,M$3&lt;$L55),100*$AM55,0)</f>
        <v>100</v>
      </c>
      <c r="N55" s="137">
        <f t="shared" si="15"/>
        <v>100</v>
      </c>
      <c r="O55" s="137">
        <f t="shared" si="15"/>
        <v>100</v>
      </c>
      <c r="P55" s="137">
        <f t="shared" si="15"/>
        <v>100</v>
      </c>
      <c r="Q55" s="137">
        <f t="shared" si="15"/>
        <v>100</v>
      </c>
      <c r="R55" s="137">
        <f t="shared" si="15"/>
        <v>100</v>
      </c>
      <c r="S55" s="137">
        <f t="shared" si="15"/>
        <v>100</v>
      </c>
      <c r="T55" s="137">
        <f t="shared" si="15"/>
        <v>100</v>
      </c>
      <c r="U55" s="137">
        <f t="shared" si="15"/>
        <v>100</v>
      </c>
      <c r="V55" s="137">
        <f t="shared" si="15"/>
        <v>100</v>
      </c>
      <c r="W55" s="137">
        <f t="shared" ref="W55:AJ64" si="16">IF(AND(W$3&gt;=$K55,W$3&lt;$L55),100*$AM55,0)</f>
        <v>100</v>
      </c>
      <c r="X55" s="137">
        <f t="shared" si="16"/>
        <v>100</v>
      </c>
      <c r="Y55" s="137">
        <f t="shared" si="16"/>
        <v>100</v>
      </c>
      <c r="Z55" s="137">
        <f t="shared" si="16"/>
        <v>100</v>
      </c>
      <c r="AA55" s="137">
        <f t="shared" si="16"/>
        <v>100</v>
      </c>
      <c r="AB55" s="137">
        <f t="shared" si="16"/>
        <v>100</v>
      </c>
      <c r="AC55" s="137">
        <f t="shared" si="16"/>
        <v>100</v>
      </c>
      <c r="AD55" s="137">
        <f t="shared" si="16"/>
        <v>100</v>
      </c>
      <c r="AE55" s="137">
        <f t="shared" si="16"/>
        <v>100</v>
      </c>
      <c r="AF55" s="137">
        <f t="shared" si="16"/>
        <v>100</v>
      </c>
      <c r="AG55" s="137">
        <f t="shared" si="16"/>
        <v>100</v>
      </c>
      <c r="AH55" s="137">
        <f t="shared" si="16"/>
        <v>100</v>
      </c>
      <c r="AI55" s="137">
        <f t="shared" si="16"/>
        <v>100</v>
      </c>
      <c r="AJ55" s="137">
        <f t="shared" si="16"/>
        <v>100</v>
      </c>
      <c r="AK55" s="136">
        <f ca="1">IF(AND(AND($AK$3&lt;=B55,B55&lt;=$AK$1),B55&lt;&gt;""),1,0)</f>
        <v>1</v>
      </c>
      <c r="AL55" s="136">
        <f>IF(OR(F55="工事・メンテ（共用可）",F55="要調整"),0.5,IF(F55="ヘリ訓練日",0.4,1))</f>
        <v>1</v>
      </c>
      <c r="AM55" s="136">
        <v>1</v>
      </c>
    </row>
    <row r="56" spans="1:39" ht="93.75">
      <c r="A56" s="149">
        <v>794</v>
      </c>
      <c r="B56" s="210">
        <v>46392</v>
      </c>
      <c r="C56" s="211">
        <v>8</v>
      </c>
      <c r="D56" s="211">
        <v>17</v>
      </c>
      <c r="E56" s="213" t="s">
        <v>41</v>
      </c>
      <c r="F56" s="147" t="s">
        <v>95</v>
      </c>
      <c r="G56" s="154" t="s">
        <v>1</v>
      </c>
      <c r="H56" s="138" t="str">
        <f>IF(OR(G56="中止",G56="取消"),"998",IF(ISNA(MATCH($E56,施設情報!$B$2:$B$96,0)),"999",INDEX(施設情報!$C$2:$C$96,MATCH($E56,施設情報!$B$2:$B$96,0))))</f>
        <v>005</v>
      </c>
      <c r="I56" s="139">
        <f t="shared" si="1"/>
        <v>46392</v>
      </c>
      <c r="J56" s="137" t="str">
        <f t="shared" si="2"/>
        <v>005-46392</v>
      </c>
      <c r="K56" s="137">
        <f t="shared" si="3"/>
        <v>0.33333333333333331</v>
      </c>
      <c r="L56" s="137">
        <f t="shared" si="4"/>
        <v>0.70833333333333337</v>
      </c>
      <c r="M56" s="137">
        <f t="shared" si="15"/>
        <v>0</v>
      </c>
      <c r="N56" s="137">
        <f t="shared" si="15"/>
        <v>0</v>
      </c>
      <c r="O56" s="137">
        <f t="shared" si="15"/>
        <v>0</v>
      </c>
      <c r="P56" s="137">
        <f t="shared" si="15"/>
        <v>0</v>
      </c>
      <c r="Q56" s="137">
        <f t="shared" si="15"/>
        <v>0</v>
      </c>
      <c r="R56" s="137">
        <f t="shared" si="15"/>
        <v>0</v>
      </c>
      <c r="S56" s="137">
        <f t="shared" si="15"/>
        <v>0</v>
      </c>
      <c r="T56" s="137">
        <f t="shared" si="15"/>
        <v>0</v>
      </c>
      <c r="U56" s="137">
        <f t="shared" si="15"/>
        <v>100</v>
      </c>
      <c r="V56" s="137">
        <f t="shared" si="15"/>
        <v>100</v>
      </c>
      <c r="W56" s="137">
        <f t="shared" si="16"/>
        <v>100</v>
      </c>
      <c r="X56" s="137">
        <f t="shared" si="16"/>
        <v>100</v>
      </c>
      <c r="Y56" s="137">
        <f t="shared" si="16"/>
        <v>100</v>
      </c>
      <c r="Z56" s="137">
        <f t="shared" si="16"/>
        <v>100</v>
      </c>
      <c r="AA56" s="137">
        <f t="shared" si="16"/>
        <v>100</v>
      </c>
      <c r="AB56" s="137">
        <f t="shared" si="16"/>
        <v>100</v>
      </c>
      <c r="AC56" s="137">
        <f t="shared" si="16"/>
        <v>100</v>
      </c>
      <c r="AD56" s="137">
        <f t="shared" si="16"/>
        <v>0</v>
      </c>
      <c r="AE56" s="137">
        <f t="shared" si="16"/>
        <v>0</v>
      </c>
      <c r="AF56" s="137">
        <f t="shared" si="16"/>
        <v>0</v>
      </c>
      <c r="AG56" s="137">
        <f t="shared" si="16"/>
        <v>0</v>
      </c>
      <c r="AH56" s="137">
        <f t="shared" si="16"/>
        <v>0</v>
      </c>
      <c r="AI56" s="137">
        <f t="shared" si="16"/>
        <v>0</v>
      </c>
      <c r="AJ56" s="137">
        <f t="shared" si="16"/>
        <v>0</v>
      </c>
      <c r="AK56" s="136">
        <f ca="1">IF(AND(AND($AK$3&lt;=B56,B56&lt;=$AK$1),B56&lt;&gt;""),1,0)</f>
        <v>1</v>
      </c>
      <c r="AL56" s="136">
        <f>IF(OR(F56="工事・メンテ（共用可）",F56="要調整"),0.5,IF(F56="ヘリ訓練日",0.4,1))</f>
        <v>1</v>
      </c>
      <c r="AM56" s="136">
        <v>1</v>
      </c>
    </row>
    <row r="57" spans="1:39" ht="75">
      <c r="A57" s="149">
        <v>795</v>
      </c>
      <c r="B57" s="210">
        <v>46392</v>
      </c>
      <c r="C57" s="211">
        <v>8</v>
      </c>
      <c r="D57" s="211">
        <v>17</v>
      </c>
      <c r="E57" s="213" t="s">
        <v>42</v>
      </c>
      <c r="F57" s="147" t="s">
        <v>95</v>
      </c>
      <c r="G57" s="154" t="s">
        <v>1</v>
      </c>
      <c r="H57" s="138" t="str">
        <f>IF(OR(G57="中止",G57="取消"),"998",IF(ISNA(MATCH($E57,施設情報!$B$2:$B$96,0)),"999",INDEX(施設情報!$C$2:$C$96,MATCH($E57,施設情報!$B$2:$B$96,0))))</f>
        <v>006</v>
      </c>
      <c r="I57" s="139">
        <f t="shared" si="1"/>
        <v>46392</v>
      </c>
      <c r="J57" s="137" t="str">
        <f t="shared" si="2"/>
        <v>006-46392</v>
      </c>
      <c r="K57" s="137">
        <f t="shared" si="3"/>
        <v>0.33333333333333331</v>
      </c>
      <c r="L57" s="137">
        <f t="shared" si="4"/>
        <v>0.70833333333333337</v>
      </c>
      <c r="M57" s="137">
        <f t="shared" si="15"/>
        <v>0</v>
      </c>
      <c r="N57" s="137">
        <f t="shared" si="15"/>
        <v>0</v>
      </c>
      <c r="O57" s="137">
        <f t="shared" si="15"/>
        <v>0</v>
      </c>
      <c r="P57" s="137">
        <f t="shared" si="15"/>
        <v>0</v>
      </c>
      <c r="Q57" s="137">
        <f t="shared" si="15"/>
        <v>0</v>
      </c>
      <c r="R57" s="137">
        <f t="shared" si="15"/>
        <v>0</v>
      </c>
      <c r="S57" s="137">
        <f t="shared" si="15"/>
        <v>0</v>
      </c>
      <c r="T57" s="137">
        <f t="shared" si="15"/>
        <v>0</v>
      </c>
      <c r="U57" s="137">
        <f t="shared" si="15"/>
        <v>100</v>
      </c>
      <c r="V57" s="137">
        <f t="shared" si="15"/>
        <v>100</v>
      </c>
      <c r="W57" s="137">
        <f t="shared" si="16"/>
        <v>100</v>
      </c>
      <c r="X57" s="137">
        <f t="shared" si="16"/>
        <v>100</v>
      </c>
      <c r="Y57" s="137">
        <f t="shared" si="16"/>
        <v>100</v>
      </c>
      <c r="Z57" s="137">
        <f t="shared" si="16"/>
        <v>100</v>
      </c>
      <c r="AA57" s="137">
        <f t="shared" si="16"/>
        <v>100</v>
      </c>
      <c r="AB57" s="137">
        <f t="shared" si="16"/>
        <v>100</v>
      </c>
      <c r="AC57" s="137">
        <f t="shared" si="16"/>
        <v>100</v>
      </c>
      <c r="AD57" s="137">
        <f t="shared" si="16"/>
        <v>0</v>
      </c>
      <c r="AE57" s="137">
        <f t="shared" si="16"/>
        <v>0</v>
      </c>
      <c r="AF57" s="137">
        <f t="shared" si="16"/>
        <v>0</v>
      </c>
      <c r="AG57" s="137">
        <f t="shared" si="16"/>
        <v>0</v>
      </c>
      <c r="AH57" s="137">
        <f t="shared" si="16"/>
        <v>0</v>
      </c>
      <c r="AI57" s="137">
        <f t="shared" si="16"/>
        <v>0</v>
      </c>
      <c r="AJ57" s="137">
        <f t="shared" si="16"/>
        <v>0</v>
      </c>
      <c r="AK57" s="136">
        <f ca="1">IF(AND(AND($AK$3&lt;=B57,B57&lt;=$AK$1),B57&lt;&gt;""),1,0)</f>
        <v>1</v>
      </c>
      <c r="AL57" s="136">
        <f>IF(OR(F57="工事・メンテ（共用可）",F57="要調整"),0.5,IF(F57="ヘリ訓練日",0.4,1))</f>
        <v>1</v>
      </c>
      <c r="AM57" s="136">
        <v>1</v>
      </c>
    </row>
    <row r="58" spans="1:39" ht="37.5">
      <c r="A58" s="149">
        <v>796</v>
      </c>
      <c r="B58" s="210">
        <v>46392</v>
      </c>
      <c r="C58" s="211">
        <v>8</v>
      </c>
      <c r="D58" s="211">
        <v>17</v>
      </c>
      <c r="E58" s="213" t="s">
        <v>87</v>
      </c>
      <c r="F58" s="147" t="s">
        <v>95</v>
      </c>
      <c r="G58" s="154" t="s">
        <v>1</v>
      </c>
      <c r="H58" s="138" t="str">
        <f>IF(OR(G58="中止",G58="取消"),"998",IF(ISNA(MATCH($E58,施設情報!$B$2:$B$96,0)),"999",INDEX(施設情報!$C$2:$C$96,MATCH($E58,施設情報!$B$2:$B$96,0))))</f>
        <v>063</v>
      </c>
      <c r="I58" s="139">
        <f t="shared" si="1"/>
        <v>46392</v>
      </c>
      <c r="J58" s="137" t="str">
        <f t="shared" si="2"/>
        <v>063-46392</v>
      </c>
      <c r="K58" s="137">
        <f t="shared" si="3"/>
        <v>0.33333333333333331</v>
      </c>
      <c r="L58" s="137">
        <f t="shared" si="4"/>
        <v>0.70833333333333337</v>
      </c>
      <c r="M58" s="137">
        <f t="shared" si="15"/>
        <v>0</v>
      </c>
      <c r="N58" s="137">
        <f t="shared" si="15"/>
        <v>0</v>
      </c>
      <c r="O58" s="137">
        <f t="shared" si="15"/>
        <v>0</v>
      </c>
      <c r="P58" s="137">
        <f t="shared" si="15"/>
        <v>0</v>
      </c>
      <c r="Q58" s="137">
        <f t="shared" si="15"/>
        <v>0</v>
      </c>
      <c r="R58" s="137">
        <f t="shared" si="15"/>
        <v>0</v>
      </c>
      <c r="S58" s="137">
        <f t="shared" si="15"/>
        <v>0</v>
      </c>
      <c r="T58" s="137">
        <f t="shared" si="15"/>
        <v>0</v>
      </c>
      <c r="U58" s="137">
        <f t="shared" si="15"/>
        <v>100</v>
      </c>
      <c r="V58" s="137">
        <f t="shared" si="15"/>
        <v>100</v>
      </c>
      <c r="W58" s="137">
        <f t="shared" si="16"/>
        <v>100</v>
      </c>
      <c r="X58" s="137">
        <f t="shared" si="16"/>
        <v>100</v>
      </c>
      <c r="Y58" s="137">
        <f t="shared" si="16"/>
        <v>100</v>
      </c>
      <c r="Z58" s="137">
        <f t="shared" si="16"/>
        <v>100</v>
      </c>
      <c r="AA58" s="137">
        <f t="shared" si="16"/>
        <v>100</v>
      </c>
      <c r="AB58" s="137">
        <f t="shared" si="16"/>
        <v>100</v>
      </c>
      <c r="AC58" s="137">
        <f t="shared" si="16"/>
        <v>100</v>
      </c>
      <c r="AD58" s="137">
        <f t="shared" si="16"/>
        <v>0</v>
      </c>
      <c r="AE58" s="137">
        <f t="shared" si="16"/>
        <v>0</v>
      </c>
      <c r="AF58" s="137">
        <f t="shared" si="16"/>
        <v>0</v>
      </c>
      <c r="AG58" s="137">
        <f t="shared" si="16"/>
        <v>0</v>
      </c>
      <c r="AH58" s="137">
        <f t="shared" si="16"/>
        <v>0</v>
      </c>
      <c r="AI58" s="137">
        <f t="shared" si="16"/>
        <v>0</v>
      </c>
      <c r="AJ58" s="137">
        <f t="shared" si="16"/>
        <v>0</v>
      </c>
      <c r="AK58" s="136">
        <f ca="1">IF(AND(AND($AK$3&lt;=B58,B58&lt;=$AK$1),B58&lt;&gt;""),1,0)</f>
        <v>1</v>
      </c>
      <c r="AL58" s="136">
        <f>IF(OR(F58="工事・メンテ（共用可）",F58="要調整"),0.5,IF(F58="ヘリ訓練日",0.4,1))</f>
        <v>1</v>
      </c>
      <c r="AM58" s="136">
        <v>1</v>
      </c>
    </row>
    <row r="59" spans="1:39" ht="37.5">
      <c r="A59" s="149">
        <v>797</v>
      </c>
      <c r="B59" s="210">
        <v>46392</v>
      </c>
      <c r="C59" s="211">
        <v>8</v>
      </c>
      <c r="D59" s="211">
        <v>17</v>
      </c>
      <c r="E59" s="213" t="s">
        <v>88</v>
      </c>
      <c r="F59" s="147" t="s">
        <v>95</v>
      </c>
      <c r="G59" s="154" t="s">
        <v>1</v>
      </c>
      <c r="H59" s="138" t="str">
        <f>IF(OR(G59="中止",G59="取消"),"998",IF(ISNA(MATCH($E59,施設情報!$B$2:$B$96,0)),"999",INDEX(施設情報!$C$2:$C$96,MATCH($E59,施設情報!$B$2:$B$96,0))))</f>
        <v>064</v>
      </c>
      <c r="I59" s="139">
        <f t="shared" si="1"/>
        <v>46392</v>
      </c>
      <c r="J59" s="137" t="str">
        <f t="shared" si="2"/>
        <v>064-46392</v>
      </c>
      <c r="K59" s="137">
        <f t="shared" si="3"/>
        <v>0.33333333333333331</v>
      </c>
      <c r="L59" s="137">
        <f t="shared" si="4"/>
        <v>0.70833333333333337</v>
      </c>
      <c r="M59" s="137">
        <f t="shared" si="15"/>
        <v>0</v>
      </c>
      <c r="N59" s="137">
        <f t="shared" si="15"/>
        <v>0</v>
      </c>
      <c r="O59" s="137">
        <f t="shared" si="15"/>
        <v>0</v>
      </c>
      <c r="P59" s="137">
        <f t="shared" si="15"/>
        <v>0</v>
      </c>
      <c r="Q59" s="137">
        <f t="shared" si="15"/>
        <v>0</v>
      </c>
      <c r="R59" s="137">
        <f t="shared" si="15"/>
        <v>0</v>
      </c>
      <c r="S59" s="137">
        <f t="shared" si="15"/>
        <v>0</v>
      </c>
      <c r="T59" s="137">
        <f t="shared" si="15"/>
        <v>0</v>
      </c>
      <c r="U59" s="137">
        <f t="shared" si="15"/>
        <v>100</v>
      </c>
      <c r="V59" s="137">
        <f t="shared" si="15"/>
        <v>100</v>
      </c>
      <c r="W59" s="137">
        <f t="shared" si="16"/>
        <v>100</v>
      </c>
      <c r="X59" s="137">
        <f t="shared" si="16"/>
        <v>100</v>
      </c>
      <c r="Y59" s="137">
        <f t="shared" si="16"/>
        <v>100</v>
      </c>
      <c r="Z59" s="137">
        <f t="shared" si="16"/>
        <v>100</v>
      </c>
      <c r="AA59" s="137">
        <f t="shared" si="16"/>
        <v>100</v>
      </c>
      <c r="AB59" s="137">
        <f t="shared" si="16"/>
        <v>100</v>
      </c>
      <c r="AC59" s="137">
        <f t="shared" si="16"/>
        <v>100</v>
      </c>
      <c r="AD59" s="137">
        <f t="shared" si="16"/>
        <v>0</v>
      </c>
      <c r="AE59" s="137">
        <f t="shared" si="16"/>
        <v>0</v>
      </c>
      <c r="AF59" s="137">
        <f t="shared" si="16"/>
        <v>0</v>
      </c>
      <c r="AG59" s="137">
        <f t="shared" si="16"/>
        <v>0</v>
      </c>
      <c r="AH59" s="137">
        <f t="shared" si="16"/>
        <v>0</v>
      </c>
      <c r="AI59" s="137">
        <f t="shared" si="16"/>
        <v>0</v>
      </c>
      <c r="AJ59" s="137">
        <f t="shared" si="16"/>
        <v>0</v>
      </c>
      <c r="AK59" s="136">
        <f ca="1">IF(AND(AND($AK$3&lt;=B59,B59&lt;=$AK$1),B59&lt;&gt;""),1,0)</f>
        <v>1</v>
      </c>
      <c r="AL59" s="136">
        <f>IF(OR(F59="工事・メンテ（共用可）",F59="要調整"),0.5,IF(F59="ヘリ訓練日",0.4,1))</f>
        <v>1</v>
      </c>
      <c r="AM59" s="136">
        <v>1</v>
      </c>
    </row>
    <row r="60" spans="1:39" ht="56.25">
      <c r="A60" s="149">
        <v>798</v>
      </c>
      <c r="B60" s="210">
        <v>46392</v>
      </c>
      <c r="C60" s="211">
        <v>8</v>
      </c>
      <c r="D60" s="211">
        <v>17</v>
      </c>
      <c r="E60" s="213" t="s">
        <v>83</v>
      </c>
      <c r="F60" s="147" t="s">
        <v>95</v>
      </c>
      <c r="G60" s="154" t="s">
        <v>1</v>
      </c>
      <c r="H60" s="138" t="str">
        <f>IF(OR(G60="中止",G60="取消"),"998",IF(ISNA(MATCH($E60,施設情報!$B$2:$B$96,0)),"999",INDEX(施設情報!$C$2:$C$96,MATCH($E60,施設情報!$B$2:$B$96,0))))</f>
        <v>067</v>
      </c>
      <c r="I60" s="139">
        <f t="shared" si="1"/>
        <v>46392</v>
      </c>
      <c r="J60" s="137" t="str">
        <f t="shared" si="2"/>
        <v>067-46392</v>
      </c>
      <c r="K60" s="137">
        <f t="shared" si="3"/>
        <v>0.33333333333333331</v>
      </c>
      <c r="L60" s="137">
        <f t="shared" si="4"/>
        <v>0.70833333333333337</v>
      </c>
      <c r="M60" s="137">
        <f t="shared" si="15"/>
        <v>0</v>
      </c>
      <c r="N60" s="137">
        <f t="shared" si="15"/>
        <v>0</v>
      </c>
      <c r="O60" s="137">
        <f t="shared" si="15"/>
        <v>0</v>
      </c>
      <c r="P60" s="137">
        <f t="shared" si="15"/>
        <v>0</v>
      </c>
      <c r="Q60" s="137">
        <f t="shared" si="15"/>
        <v>0</v>
      </c>
      <c r="R60" s="137">
        <f t="shared" si="15"/>
        <v>0</v>
      </c>
      <c r="S60" s="137">
        <f t="shared" si="15"/>
        <v>0</v>
      </c>
      <c r="T60" s="137">
        <f t="shared" si="15"/>
        <v>0</v>
      </c>
      <c r="U60" s="137">
        <f t="shared" si="15"/>
        <v>100</v>
      </c>
      <c r="V60" s="137">
        <f t="shared" si="15"/>
        <v>100</v>
      </c>
      <c r="W60" s="137">
        <f t="shared" si="16"/>
        <v>100</v>
      </c>
      <c r="X60" s="137">
        <f t="shared" si="16"/>
        <v>100</v>
      </c>
      <c r="Y60" s="137">
        <f t="shared" si="16"/>
        <v>100</v>
      </c>
      <c r="Z60" s="137">
        <f t="shared" si="16"/>
        <v>100</v>
      </c>
      <c r="AA60" s="137">
        <f t="shared" si="16"/>
        <v>100</v>
      </c>
      <c r="AB60" s="137">
        <f t="shared" si="16"/>
        <v>100</v>
      </c>
      <c r="AC60" s="137">
        <f t="shared" si="16"/>
        <v>100</v>
      </c>
      <c r="AD60" s="137">
        <f t="shared" si="16"/>
        <v>0</v>
      </c>
      <c r="AE60" s="137">
        <f t="shared" si="16"/>
        <v>0</v>
      </c>
      <c r="AF60" s="137">
        <f t="shared" si="16"/>
        <v>0</v>
      </c>
      <c r="AG60" s="137">
        <f t="shared" si="16"/>
        <v>0</v>
      </c>
      <c r="AH60" s="137">
        <f t="shared" si="16"/>
        <v>0</v>
      </c>
      <c r="AI60" s="137">
        <f t="shared" si="16"/>
        <v>0</v>
      </c>
      <c r="AJ60" s="137">
        <f t="shared" si="16"/>
        <v>0</v>
      </c>
      <c r="AK60" s="136">
        <f ca="1">IF(AND(AND($AK$3&lt;=B60,B60&lt;=$AK$1),B60&lt;&gt;""),1,0)</f>
        <v>1</v>
      </c>
      <c r="AL60" s="136">
        <f>IF(OR(F60="工事・メンテ（共用可）",F60="要調整"),0.5,IF(F60="ヘリ訓練日",0.4,1))</f>
        <v>1</v>
      </c>
      <c r="AM60" s="136">
        <v>1</v>
      </c>
    </row>
    <row r="61" spans="1:39" ht="56.25">
      <c r="A61" s="149">
        <v>799</v>
      </c>
      <c r="B61" s="210">
        <v>46392</v>
      </c>
      <c r="C61" s="211">
        <v>8</v>
      </c>
      <c r="D61" s="211">
        <v>17</v>
      </c>
      <c r="E61" s="213" t="s">
        <v>84</v>
      </c>
      <c r="F61" s="147" t="s">
        <v>95</v>
      </c>
      <c r="G61" s="154" t="s">
        <v>1</v>
      </c>
      <c r="H61" s="138" t="str">
        <f>IF(OR(G61="中止",G61="取消"),"998",IF(ISNA(MATCH($E61,施設情報!$B$2:$B$96,0)),"999",INDEX(施設情報!$C$2:$C$96,MATCH($E61,施設情報!$B$2:$B$96,0))))</f>
        <v>065</v>
      </c>
      <c r="I61" s="139">
        <f t="shared" si="1"/>
        <v>46392</v>
      </c>
      <c r="J61" s="137" t="str">
        <f t="shared" si="2"/>
        <v>065-46392</v>
      </c>
      <c r="K61" s="137">
        <f t="shared" si="3"/>
        <v>0.33333333333333331</v>
      </c>
      <c r="L61" s="137">
        <f t="shared" si="4"/>
        <v>0.70833333333333337</v>
      </c>
      <c r="M61" s="137">
        <f t="shared" si="15"/>
        <v>0</v>
      </c>
      <c r="N61" s="137">
        <f t="shared" si="15"/>
        <v>0</v>
      </c>
      <c r="O61" s="137">
        <f t="shared" si="15"/>
        <v>0</v>
      </c>
      <c r="P61" s="137">
        <f t="shared" si="15"/>
        <v>0</v>
      </c>
      <c r="Q61" s="137">
        <f t="shared" si="15"/>
        <v>0</v>
      </c>
      <c r="R61" s="137">
        <f t="shared" si="15"/>
        <v>0</v>
      </c>
      <c r="S61" s="137">
        <f t="shared" si="15"/>
        <v>0</v>
      </c>
      <c r="T61" s="137">
        <f t="shared" si="15"/>
        <v>0</v>
      </c>
      <c r="U61" s="137">
        <f t="shared" si="15"/>
        <v>100</v>
      </c>
      <c r="V61" s="137">
        <f t="shared" si="15"/>
        <v>100</v>
      </c>
      <c r="W61" s="137">
        <f t="shared" si="16"/>
        <v>100</v>
      </c>
      <c r="X61" s="137">
        <f t="shared" si="16"/>
        <v>100</v>
      </c>
      <c r="Y61" s="137">
        <f t="shared" si="16"/>
        <v>100</v>
      </c>
      <c r="Z61" s="137">
        <f t="shared" si="16"/>
        <v>100</v>
      </c>
      <c r="AA61" s="137">
        <f t="shared" si="16"/>
        <v>100</v>
      </c>
      <c r="AB61" s="137">
        <f t="shared" si="16"/>
        <v>100</v>
      </c>
      <c r="AC61" s="137">
        <f t="shared" si="16"/>
        <v>100</v>
      </c>
      <c r="AD61" s="137">
        <f t="shared" si="16"/>
        <v>0</v>
      </c>
      <c r="AE61" s="137">
        <f t="shared" si="16"/>
        <v>0</v>
      </c>
      <c r="AF61" s="137">
        <f t="shared" si="16"/>
        <v>0</v>
      </c>
      <c r="AG61" s="137">
        <f t="shared" si="16"/>
        <v>0</v>
      </c>
      <c r="AH61" s="137">
        <f t="shared" si="16"/>
        <v>0</v>
      </c>
      <c r="AI61" s="137">
        <f t="shared" si="16"/>
        <v>0</v>
      </c>
      <c r="AJ61" s="137">
        <f t="shared" si="16"/>
        <v>0</v>
      </c>
      <c r="AK61" s="136">
        <f ca="1">IF(AND(AND($AK$3&lt;=B61,B61&lt;=$AK$1),B61&lt;&gt;""),1,0)</f>
        <v>1</v>
      </c>
      <c r="AL61" s="136">
        <f>IF(OR(F61="工事・メンテ（共用可）",F61="要調整"),0.5,IF(F61="ヘリ訓練日",0.4,1))</f>
        <v>1</v>
      </c>
      <c r="AM61" s="136">
        <v>1</v>
      </c>
    </row>
    <row r="62" spans="1:39" ht="56.25">
      <c r="A62" s="149">
        <v>800</v>
      </c>
      <c r="B62" s="210">
        <v>46392</v>
      </c>
      <c r="C62" s="211">
        <v>8</v>
      </c>
      <c r="D62" s="211">
        <v>17</v>
      </c>
      <c r="E62" s="213" t="s">
        <v>85</v>
      </c>
      <c r="F62" s="147" t="s">
        <v>95</v>
      </c>
      <c r="G62" s="154" t="s">
        <v>1</v>
      </c>
      <c r="H62" s="138" t="str">
        <f>IF(OR(G62="中止",G62="取消"),"998",IF(ISNA(MATCH($E62,施設情報!$B$2:$B$96,0)),"999",INDEX(施設情報!$C$2:$C$96,MATCH($E62,施設情報!$B$2:$B$96,0))))</f>
        <v>066</v>
      </c>
      <c r="I62" s="139">
        <f t="shared" si="1"/>
        <v>46392</v>
      </c>
      <c r="J62" s="137" t="str">
        <f t="shared" si="2"/>
        <v>066-46392</v>
      </c>
      <c r="K62" s="137">
        <f t="shared" si="3"/>
        <v>0.33333333333333331</v>
      </c>
      <c r="L62" s="137">
        <f t="shared" si="4"/>
        <v>0.70833333333333337</v>
      </c>
      <c r="M62" s="137">
        <f t="shared" si="15"/>
        <v>0</v>
      </c>
      <c r="N62" s="137">
        <f t="shared" si="15"/>
        <v>0</v>
      </c>
      <c r="O62" s="137">
        <f t="shared" si="15"/>
        <v>0</v>
      </c>
      <c r="P62" s="137">
        <f t="shared" si="15"/>
        <v>0</v>
      </c>
      <c r="Q62" s="137">
        <f t="shared" si="15"/>
        <v>0</v>
      </c>
      <c r="R62" s="137">
        <f t="shared" si="15"/>
        <v>0</v>
      </c>
      <c r="S62" s="137">
        <f t="shared" si="15"/>
        <v>0</v>
      </c>
      <c r="T62" s="137">
        <f t="shared" si="15"/>
        <v>0</v>
      </c>
      <c r="U62" s="137">
        <f t="shared" si="15"/>
        <v>100</v>
      </c>
      <c r="V62" s="137">
        <f t="shared" si="15"/>
        <v>100</v>
      </c>
      <c r="W62" s="137">
        <f t="shared" si="16"/>
        <v>100</v>
      </c>
      <c r="X62" s="137">
        <f t="shared" si="16"/>
        <v>100</v>
      </c>
      <c r="Y62" s="137">
        <f t="shared" si="16"/>
        <v>100</v>
      </c>
      <c r="Z62" s="137">
        <f t="shared" si="16"/>
        <v>100</v>
      </c>
      <c r="AA62" s="137">
        <f t="shared" si="16"/>
        <v>100</v>
      </c>
      <c r="AB62" s="137">
        <f t="shared" si="16"/>
        <v>100</v>
      </c>
      <c r="AC62" s="137">
        <f t="shared" si="16"/>
        <v>100</v>
      </c>
      <c r="AD62" s="137">
        <f t="shared" si="16"/>
        <v>0</v>
      </c>
      <c r="AE62" s="137">
        <f t="shared" si="16"/>
        <v>0</v>
      </c>
      <c r="AF62" s="137">
        <f t="shared" si="16"/>
        <v>0</v>
      </c>
      <c r="AG62" s="137">
        <f t="shared" si="16"/>
        <v>0</v>
      </c>
      <c r="AH62" s="137">
        <f t="shared" si="16"/>
        <v>0</v>
      </c>
      <c r="AI62" s="137">
        <f t="shared" si="16"/>
        <v>0</v>
      </c>
      <c r="AJ62" s="137">
        <f t="shared" si="16"/>
        <v>0</v>
      </c>
      <c r="AK62" s="136">
        <f ca="1">IF(AND(AND($AK$3&lt;=B62,B62&lt;=$AK$1),B62&lt;&gt;""),1,0)</f>
        <v>1</v>
      </c>
      <c r="AL62" s="136">
        <f>IF(OR(F62="工事・メンテ（共用可）",F62="要調整"),0.5,IF(F62="ヘリ訓練日",0.4,1))</f>
        <v>1</v>
      </c>
      <c r="AM62" s="136">
        <v>1</v>
      </c>
    </row>
    <row r="63" spans="1:39" ht="56.25">
      <c r="A63" s="149">
        <v>801</v>
      </c>
      <c r="B63" s="210">
        <v>46392</v>
      </c>
      <c r="C63" s="211">
        <v>8</v>
      </c>
      <c r="D63" s="211">
        <v>17</v>
      </c>
      <c r="E63" s="213" t="s">
        <v>53</v>
      </c>
      <c r="F63" s="147" t="s">
        <v>95</v>
      </c>
      <c r="G63" s="154" t="s">
        <v>1</v>
      </c>
      <c r="H63" s="138" t="str">
        <f>IF(OR(G63="中止",G63="取消"),"998",IF(ISNA(MATCH($E63,施設情報!$B$2:$B$96,0)),"999",INDEX(施設情報!$C$2:$C$96,MATCH($E63,施設情報!$B$2:$B$96,0))))</f>
        <v>026</v>
      </c>
      <c r="I63" s="139">
        <f t="shared" si="1"/>
        <v>46392</v>
      </c>
      <c r="J63" s="137" t="str">
        <f t="shared" si="2"/>
        <v>026-46392</v>
      </c>
      <c r="K63" s="137">
        <f t="shared" si="3"/>
        <v>0.33333333333333331</v>
      </c>
      <c r="L63" s="137">
        <f t="shared" si="4"/>
        <v>0.70833333333333337</v>
      </c>
      <c r="M63" s="137">
        <f t="shared" si="15"/>
        <v>0</v>
      </c>
      <c r="N63" s="137">
        <f t="shared" si="15"/>
        <v>0</v>
      </c>
      <c r="O63" s="137">
        <f t="shared" si="15"/>
        <v>0</v>
      </c>
      <c r="P63" s="137">
        <f t="shared" si="15"/>
        <v>0</v>
      </c>
      <c r="Q63" s="137">
        <f t="shared" si="15"/>
        <v>0</v>
      </c>
      <c r="R63" s="137">
        <f t="shared" si="15"/>
        <v>0</v>
      </c>
      <c r="S63" s="137">
        <f t="shared" si="15"/>
        <v>0</v>
      </c>
      <c r="T63" s="137">
        <f t="shared" si="15"/>
        <v>0</v>
      </c>
      <c r="U63" s="137">
        <f t="shared" si="15"/>
        <v>100</v>
      </c>
      <c r="V63" s="137">
        <f t="shared" si="15"/>
        <v>100</v>
      </c>
      <c r="W63" s="137">
        <f t="shared" si="16"/>
        <v>100</v>
      </c>
      <c r="X63" s="137">
        <f t="shared" si="16"/>
        <v>100</v>
      </c>
      <c r="Y63" s="137">
        <f t="shared" si="16"/>
        <v>100</v>
      </c>
      <c r="Z63" s="137">
        <f t="shared" si="16"/>
        <v>100</v>
      </c>
      <c r="AA63" s="137">
        <f t="shared" si="16"/>
        <v>100</v>
      </c>
      <c r="AB63" s="137">
        <f t="shared" si="16"/>
        <v>100</v>
      </c>
      <c r="AC63" s="137">
        <f t="shared" si="16"/>
        <v>100</v>
      </c>
      <c r="AD63" s="137">
        <f t="shared" si="16"/>
        <v>0</v>
      </c>
      <c r="AE63" s="137">
        <f t="shared" si="16"/>
        <v>0</v>
      </c>
      <c r="AF63" s="137">
        <f t="shared" si="16"/>
        <v>0</v>
      </c>
      <c r="AG63" s="137">
        <f t="shared" si="16"/>
        <v>0</v>
      </c>
      <c r="AH63" s="137">
        <f t="shared" si="16"/>
        <v>0</v>
      </c>
      <c r="AI63" s="137">
        <f t="shared" si="16"/>
        <v>0</v>
      </c>
      <c r="AJ63" s="137">
        <f t="shared" si="16"/>
        <v>0</v>
      </c>
      <c r="AK63" s="136">
        <f ca="1">IF(AND(AND($AK$3&lt;=B63,B63&lt;=$AK$1),B63&lt;&gt;""),1,0)</f>
        <v>1</v>
      </c>
      <c r="AL63" s="136">
        <f>IF(OR(F63="工事・メンテ（共用可）",F63="要調整"),0.5,IF(F63="ヘリ訓練日",0.4,1))</f>
        <v>1</v>
      </c>
      <c r="AM63" s="136">
        <v>1</v>
      </c>
    </row>
    <row r="64" spans="1:39" ht="56.25">
      <c r="A64" s="149">
        <v>802</v>
      </c>
      <c r="B64" s="210">
        <v>46392</v>
      </c>
      <c r="C64" s="211">
        <v>8</v>
      </c>
      <c r="D64" s="211">
        <v>17</v>
      </c>
      <c r="E64" s="213" t="s">
        <v>30</v>
      </c>
      <c r="F64" s="147" t="s">
        <v>95</v>
      </c>
      <c r="G64" s="154" t="s">
        <v>1</v>
      </c>
      <c r="H64" s="138" t="str">
        <f>IF(OR(G64="中止",G64="取消"),"998",IF(ISNA(MATCH($E64,施設情報!$B$2:$B$96,0)),"999",INDEX(施設情報!$C$2:$C$96,MATCH($E64,施設情報!$B$2:$B$96,0))))</f>
        <v>027</v>
      </c>
      <c r="I64" s="139">
        <f t="shared" si="1"/>
        <v>46392</v>
      </c>
      <c r="J64" s="137" t="str">
        <f t="shared" si="2"/>
        <v>027-46392</v>
      </c>
      <c r="K64" s="137">
        <f t="shared" si="3"/>
        <v>0.33333333333333331</v>
      </c>
      <c r="L64" s="137">
        <f t="shared" si="4"/>
        <v>0.70833333333333337</v>
      </c>
      <c r="M64" s="137">
        <f t="shared" si="15"/>
        <v>0</v>
      </c>
      <c r="N64" s="137">
        <f t="shared" si="15"/>
        <v>0</v>
      </c>
      <c r="O64" s="137">
        <f t="shared" si="15"/>
        <v>0</v>
      </c>
      <c r="P64" s="137">
        <f t="shared" si="15"/>
        <v>0</v>
      </c>
      <c r="Q64" s="137">
        <f t="shared" si="15"/>
        <v>0</v>
      </c>
      <c r="R64" s="137">
        <f t="shared" si="15"/>
        <v>0</v>
      </c>
      <c r="S64" s="137">
        <f t="shared" si="15"/>
        <v>0</v>
      </c>
      <c r="T64" s="137">
        <f t="shared" si="15"/>
        <v>0</v>
      </c>
      <c r="U64" s="137">
        <f t="shared" si="15"/>
        <v>100</v>
      </c>
      <c r="V64" s="137">
        <f t="shared" si="15"/>
        <v>100</v>
      </c>
      <c r="W64" s="137">
        <f t="shared" si="16"/>
        <v>100</v>
      </c>
      <c r="X64" s="137">
        <f t="shared" si="16"/>
        <v>100</v>
      </c>
      <c r="Y64" s="137">
        <f t="shared" si="16"/>
        <v>100</v>
      </c>
      <c r="Z64" s="137">
        <f t="shared" si="16"/>
        <v>100</v>
      </c>
      <c r="AA64" s="137">
        <f t="shared" si="16"/>
        <v>100</v>
      </c>
      <c r="AB64" s="137">
        <f t="shared" si="16"/>
        <v>100</v>
      </c>
      <c r="AC64" s="137">
        <f t="shared" si="16"/>
        <v>100</v>
      </c>
      <c r="AD64" s="137">
        <f t="shared" si="16"/>
        <v>0</v>
      </c>
      <c r="AE64" s="137">
        <f t="shared" si="16"/>
        <v>0</v>
      </c>
      <c r="AF64" s="137">
        <f t="shared" si="16"/>
        <v>0</v>
      </c>
      <c r="AG64" s="137">
        <f t="shared" si="16"/>
        <v>0</v>
      </c>
      <c r="AH64" s="137">
        <f t="shared" si="16"/>
        <v>0</v>
      </c>
      <c r="AI64" s="137">
        <f t="shared" si="16"/>
        <v>0</v>
      </c>
      <c r="AJ64" s="137">
        <f t="shared" si="16"/>
        <v>0</v>
      </c>
      <c r="AK64" s="136">
        <f ca="1">IF(AND(AND($AK$3&lt;=B64,B64&lt;=$AK$1),B64&lt;&gt;""),1,0)</f>
        <v>1</v>
      </c>
      <c r="AL64" s="136">
        <f>IF(OR(F64="工事・メンテ（共用可）",F64="要調整"),0.5,IF(F64="ヘリ訓練日",0.4,1))</f>
        <v>1</v>
      </c>
      <c r="AM64" s="136">
        <v>1</v>
      </c>
    </row>
    <row r="65" spans="1:39" ht="75">
      <c r="A65" s="149">
        <v>803</v>
      </c>
      <c r="B65" s="210">
        <v>46392</v>
      </c>
      <c r="C65" s="211">
        <v>8</v>
      </c>
      <c r="D65" s="211">
        <v>17</v>
      </c>
      <c r="E65" s="213" t="s">
        <v>61</v>
      </c>
      <c r="F65" s="147" t="s">
        <v>95</v>
      </c>
      <c r="G65" s="154" t="s">
        <v>1</v>
      </c>
      <c r="H65" s="138" t="str">
        <f>IF(OR(G65="中止",G65="取消"),"998",IF(ISNA(MATCH($E65,施設情報!$B$2:$B$96,0)),"999",INDEX(施設情報!$C$2:$C$96,MATCH($E65,施設情報!$B$2:$B$96,0))))</f>
        <v>029</v>
      </c>
      <c r="I65" s="139">
        <f t="shared" si="1"/>
        <v>46392</v>
      </c>
      <c r="J65" s="137" t="str">
        <f t="shared" si="2"/>
        <v>029-46392</v>
      </c>
      <c r="K65" s="137">
        <f t="shared" si="3"/>
        <v>0.33333333333333331</v>
      </c>
      <c r="L65" s="137">
        <f t="shared" si="4"/>
        <v>0.70833333333333337</v>
      </c>
      <c r="M65" s="137">
        <f t="shared" ref="M65:V74" si="17">IF(AND(M$3&gt;=$K65,M$3&lt;$L65),100*$AM65,0)</f>
        <v>0</v>
      </c>
      <c r="N65" s="137">
        <f t="shared" si="17"/>
        <v>0</v>
      </c>
      <c r="O65" s="137">
        <f t="shared" si="17"/>
        <v>0</v>
      </c>
      <c r="P65" s="137">
        <f t="shared" si="17"/>
        <v>0</v>
      </c>
      <c r="Q65" s="137">
        <f t="shared" si="17"/>
        <v>0</v>
      </c>
      <c r="R65" s="137">
        <f t="shared" si="17"/>
        <v>0</v>
      </c>
      <c r="S65" s="137">
        <f t="shared" si="17"/>
        <v>0</v>
      </c>
      <c r="T65" s="137">
        <f t="shared" si="17"/>
        <v>0</v>
      </c>
      <c r="U65" s="137">
        <f t="shared" si="17"/>
        <v>100</v>
      </c>
      <c r="V65" s="137">
        <f t="shared" si="17"/>
        <v>100</v>
      </c>
      <c r="W65" s="137">
        <f t="shared" ref="W65:AJ74" si="18">IF(AND(W$3&gt;=$K65,W$3&lt;$L65),100*$AM65,0)</f>
        <v>100</v>
      </c>
      <c r="X65" s="137">
        <f t="shared" si="18"/>
        <v>100</v>
      </c>
      <c r="Y65" s="137">
        <f t="shared" si="18"/>
        <v>100</v>
      </c>
      <c r="Z65" s="137">
        <f t="shared" si="18"/>
        <v>100</v>
      </c>
      <c r="AA65" s="137">
        <f t="shared" si="18"/>
        <v>100</v>
      </c>
      <c r="AB65" s="137">
        <f t="shared" si="18"/>
        <v>100</v>
      </c>
      <c r="AC65" s="137">
        <f t="shared" si="18"/>
        <v>100</v>
      </c>
      <c r="AD65" s="137">
        <f t="shared" si="18"/>
        <v>0</v>
      </c>
      <c r="AE65" s="137">
        <f t="shared" si="18"/>
        <v>0</v>
      </c>
      <c r="AF65" s="137">
        <f t="shared" si="18"/>
        <v>0</v>
      </c>
      <c r="AG65" s="137">
        <f t="shared" si="18"/>
        <v>0</v>
      </c>
      <c r="AH65" s="137">
        <f t="shared" si="18"/>
        <v>0</v>
      </c>
      <c r="AI65" s="137">
        <f t="shared" si="18"/>
        <v>0</v>
      </c>
      <c r="AJ65" s="137">
        <f t="shared" si="18"/>
        <v>0</v>
      </c>
      <c r="AK65" s="136">
        <f ca="1">IF(AND(AND($AK$3&lt;=B65,B65&lt;=$AK$1),B65&lt;&gt;""),1,0)</f>
        <v>1</v>
      </c>
      <c r="AL65" s="136">
        <f>IF(OR(F65="工事・メンテ（共用可）",F65="要調整"),0.5,IF(F65="ヘリ訓練日",0.4,1))</f>
        <v>1</v>
      </c>
      <c r="AM65" s="136">
        <v>1</v>
      </c>
    </row>
    <row r="66" spans="1:39" ht="72">
      <c r="A66" s="149">
        <v>804</v>
      </c>
      <c r="B66" s="210">
        <v>46392</v>
      </c>
      <c r="C66" s="211">
        <v>8</v>
      </c>
      <c r="D66" s="211">
        <v>17</v>
      </c>
      <c r="E66" s="213" t="s">
        <v>92</v>
      </c>
      <c r="F66" s="147" t="s">
        <v>95</v>
      </c>
      <c r="G66" s="154" t="s">
        <v>1</v>
      </c>
      <c r="H66" s="138" t="str">
        <f>IF(OR(G66="中止",G66="取消"),"998",IF(ISNA(MATCH($E66,施設情報!$B$2:$B$96,0)),"999",INDEX(施設情報!$C$2:$C$96,MATCH($E66,施設情報!$B$2:$B$96,0))))</f>
        <v>010</v>
      </c>
      <c r="I66" s="139">
        <f t="shared" si="1"/>
        <v>46392</v>
      </c>
      <c r="J66" s="137" t="str">
        <f t="shared" si="2"/>
        <v>010-46392</v>
      </c>
      <c r="K66" s="137">
        <f t="shared" si="3"/>
        <v>0.33333333333333331</v>
      </c>
      <c r="L66" s="137">
        <f t="shared" si="4"/>
        <v>0.70833333333333337</v>
      </c>
      <c r="M66" s="137">
        <f t="shared" si="17"/>
        <v>0</v>
      </c>
      <c r="N66" s="137">
        <f t="shared" si="17"/>
        <v>0</v>
      </c>
      <c r="O66" s="137">
        <f t="shared" si="17"/>
        <v>0</v>
      </c>
      <c r="P66" s="137">
        <f t="shared" si="17"/>
        <v>0</v>
      </c>
      <c r="Q66" s="137">
        <f t="shared" si="17"/>
        <v>0</v>
      </c>
      <c r="R66" s="137">
        <f t="shared" si="17"/>
        <v>0</v>
      </c>
      <c r="S66" s="137">
        <f t="shared" si="17"/>
        <v>0</v>
      </c>
      <c r="T66" s="137">
        <f t="shared" si="17"/>
        <v>0</v>
      </c>
      <c r="U66" s="137">
        <f t="shared" si="17"/>
        <v>100</v>
      </c>
      <c r="V66" s="137">
        <f t="shared" si="17"/>
        <v>100</v>
      </c>
      <c r="W66" s="137">
        <f t="shared" si="18"/>
        <v>100</v>
      </c>
      <c r="X66" s="137">
        <f t="shared" si="18"/>
        <v>100</v>
      </c>
      <c r="Y66" s="137">
        <f t="shared" si="18"/>
        <v>100</v>
      </c>
      <c r="Z66" s="137">
        <f t="shared" si="18"/>
        <v>100</v>
      </c>
      <c r="AA66" s="137">
        <f t="shared" si="18"/>
        <v>100</v>
      </c>
      <c r="AB66" s="137">
        <f t="shared" si="18"/>
        <v>100</v>
      </c>
      <c r="AC66" s="137">
        <f t="shared" si="18"/>
        <v>100</v>
      </c>
      <c r="AD66" s="137">
        <f t="shared" si="18"/>
        <v>0</v>
      </c>
      <c r="AE66" s="137">
        <f t="shared" si="18"/>
        <v>0</v>
      </c>
      <c r="AF66" s="137">
        <f t="shared" si="18"/>
        <v>0</v>
      </c>
      <c r="AG66" s="137">
        <f t="shared" si="18"/>
        <v>0</v>
      </c>
      <c r="AH66" s="137">
        <f t="shared" si="18"/>
        <v>0</v>
      </c>
      <c r="AI66" s="137">
        <f t="shared" si="18"/>
        <v>0</v>
      </c>
      <c r="AJ66" s="137">
        <f t="shared" si="18"/>
        <v>0</v>
      </c>
      <c r="AK66" s="136">
        <f ca="1">IF(AND(AND($AK$3&lt;=B66,B66&lt;=$AK$1),B66&lt;&gt;""),1,0)</f>
        <v>1</v>
      </c>
      <c r="AL66" s="136">
        <f>IF(OR(F66="工事・メンテ（共用可）",F66="要調整"),0.5,IF(F66="ヘリ訓練日",0.4,1))</f>
        <v>1</v>
      </c>
      <c r="AM66" s="136">
        <v>1</v>
      </c>
    </row>
    <row r="67" spans="1:39" ht="90">
      <c r="A67" s="149">
        <v>805</v>
      </c>
      <c r="B67" s="210">
        <v>46392</v>
      </c>
      <c r="C67" s="211">
        <v>8</v>
      </c>
      <c r="D67" s="211">
        <v>17</v>
      </c>
      <c r="E67" s="213" t="s">
        <v>94</v>
      </c>
      <c r="F67" s="147" t="s">
        <v>95</v>
      </c>
      <c r="G67" s="154" t="s">
        <v>1</v>
      </c>
      <c r="H67" s="138" t="str">
        <f>IF(OR(G67="中止",G67="取消"),"998",IF(ISNA(MATCH($E67,施設情報!$B$2:$B$96,0)),"999",INDEX(施設情報!$C$2:$C$96,MATCH($E67,施設情報!$B$2:$B$96,0))))</f>
        <v>011</v>
      </c>
      <c r="I67" s="139">
        <f t="shared" si="1"/>
        <v>46392</v>
      </c>
      <c r="J67" s="137" t="str">
        <f t="shared" si="2"/>
        <v>011-46392</v>
      </c>
      <c r="K67" s="137">
        <f t="shared" si="3"/>
        <v>0.33333333333333331</v>
      </c>
      <c r="L67" s="137">
        <f t="shared" si="4"/>
        <v>0.70833333333333337</v>
      </c>
      <c r="M67" s="137">
        <f t="shared" si="17"/>
        <v>0</v>
      </c>
      <c r="N67" s="137">
        <f t="shared" si="17"/>
        <v>0</v>
      </c>
      <c r="O67" s="137">
        <f t="shared" si="17"/>
        <v>0</v>
      </c>
      <c r="P67" s="137">
        <f t="shared" si="17"/>
        <v>0</v>
      </c>
      <c r="Q67" s="137">
        <f t="shared" si="17"/>
        <v>0</v>
      </c>
      <c r="R67" s="137">
        <f t="shared" si="17"/>
        <v>0</v>
      </c>
      <c r="S67" s="137">
        <f t="shared" si="17"/>
        <v>0</v>
      </c>
      <c r="T67" s="137">
        <f t="shared" si="17"/>
        <v>0</v>
      </c>
      <c r="U67" s="137">
        <f t="shared" si="17"/>
        <v>100</v>
      </c>
      <c r="V67" s="137">
        <f t="shared" si="17"/>
        <v>100</v>
      </c>
      <c r="W67" s="137">
        <f t="shared" si="18"/>
        <v>100</v>
      </c>
      <c r="X67" s="137">
        <f t="shared" si="18"/>
        <v>100</v>
      </c>
      <c r="Y67" s="137">
        <f t="shared" si="18"/>
        <v>100</v>
      </c>
      <c r="Z67" s="137">
        <f t="shared" si="18"/>
        <v>100</v>
      </c>
      <c r="AA67" s="137">
        <f t="shared" si="18"/>
        <v>100</v>
      </c>
      <c r="AB67" s="137">
        <f t="shared" si="18"/>
        <v>100</v>
      </c>
      <c r="AC67" s="137">
        <f t="shared" si="18"/>
        <v>100</v>
      </c>
      <c r="AD67" s="137">
        <f t="shared" si="18"/>
        <v>0</v>
      </c>
      <c r="AE67" s="137">
        <f t="shared" si="18"/>
        <v>0</v>
      </c>
      <c r="AF67" s="137">
        <f t="shared" si="18"/>
        <v>0</v>
      </c>
      <c r="AG67" s="137">
        <f t="shared" si="18"/>
        <v>0</v>
      </c>
      <c r="AH67" s="137">
        <f t="shared" si="18"/>
        <v>0</v>
      </c>
      <c r="AI67" s="137">
        <f t="shared" si="18"/>
        <v>0</v>
      </c>
      <c r="AJ67" s="137">
        <f t="shared" si="18"/>
        <v>0</v>
      </c>
      <c r="AK67" s="136">
        <f ca="1">IF(AND(AND($AK$3&lt;=B67,B67&lt;=$AK$1),B67&lt;&gt;""),1,0)</f>
        <v>1</v>
      </c>
      <c r="AL67" s="136">
        <f>IF(OR(F67="工事・メンテ（共用可）",F67="要調整"),0.5,IF(F67="ヘリ訓練日",0.4,1))</f>
        <v>1</v>
      </c>
      <c r="AM67" s="136">
        <v>1</v>
      </c>
    </row>
    <row r="68" spans="1:39" ht="72">
      <c r="A68" s="149">
        <v>806</v>
      </c>
      <c r="B68" s="210">
        <v>46392</v>
      </c>
      <c r="C68" s="211">
        <v>8</v>
      </c>
      <c r="D68" s="211">
        <v>17</v>
      </c>
      <c r="E68" s="213" t="s">
        <v>93</v>
      </c>
      <c r="F68" s="147" t="s">
        <v>95</v>
      </c>
      <c r="G68" s="154" t="s">
        <v>1</v>
      </c>
      <c r="H68" s="138" t="str">
        <f>IF(OR(G68="中止",G68="取消"),"998",IF(ISNA(MATCH($E68,施設情報!$B$2:$B$96,0)),"999",INDEX(施設情報!$C$2:$C$96,MATCH($E68,施設情報!$B$2:$B$96,0))))</f>
        <v>012</v>
      </c>
      <c r="I68" s="139">
        <f t="shared" si="1"/>
        <v>46392</v>
      </c>
      <c r="J68" s="137" t="str">
        <f t="shared" si="2"/>
        <v>012-46392</v>
      </c>
      <c r="K68" s="137">
        <f t="shared" si="3"/>
        <v>0.33333333333333331</v>
      </c>
      <c r="L68" s="137">
        <f t="shared" si="4"/>
        <v>0.70833333333333337</v>
      </c>
      <c r="M68" s="137">
        <f t="shared" si="17"/>
        <v>0</v>
      </c>
      <c r="N68" s="137">
        <f t="shared" si="17"/>
        <v>0</v>
      </c>
      <c r="O68" s="137">
        <f t="shared" si="17"/>
        <v>0</v>
      </c>
      <c r="P68" s="137">
        <f t="shared" si="17"/>
        <v>0</v>
      </c>
      <c r="Q68" s="137">
        <f t="shared" si="17"/>
        <v>0</v>
      </c>
      <c r="R68" s="137">
        <f t="shared" si="17"/>
        <v>0</v>
      </c>
      <c r="S68" s="137">
        <f t="shared" si="17"/>
        <v>0</v>
      </c>
      <c r="T68" s="137">
        <f t="shared" si="17"/>
        <v>0</v>
      </c>
      <c r="U68" s="137">
        <f t="shared" si="17"/>
        <v>100</v>
      </c>
      <c r="V68" s="137">
        <f t="shared" si="17"/>
        <v>100</v>
      </c>
      <c r="W68" s="137">
        <f t="shared" si="18"/>
        <v>100</v>
      </c>
      <c r="X68" s="137">
        <f t="shared" si="18"/>
        <v>100</v>
      </c>
      <c r="Y68" s="137">
        <f t="shared" si="18"/>
        <v>100</v>
      </c>
      <c r="Z68" s="137">
        <f t="shared" si="18"/>
        <v>100</v>
      </c>
      <c r="AA68" s="137">
        <f t="shared" si="18"/>
        <v>100</v>
      </c>
      <c r="AB68" s="137">
        <f t="shared" si="18"/>
        <v>100</v>
      </c>
      <c r="AC68" s="137">
        <f t="shared" si="18"/>
        <v>100</v>
      </c>
      <c r="AD68" s="137">
        <f t="shared" si="18"/>
        <v>0</v>
      </c>
      <c r="AE68" s="137">
        <f t="shared" si="18"/>
        <v>0</v>
      </c>
      <c r="AF68" s="137">
        <f t="shared" si="18"/>
        <v>0</v>
      </c>
      <c r="AG68" s="137">
        <f t="shared" si="18"/>
        <v>0</v>
      </c>
      <c r="AH68" s="137">
        <f t="shared" si="18"/>
        <v>0</v>
      </c>
      <c r="AI68" s="137">
        <f t="shared" si="18"/>
        <v>0</v>
      </c>
      <c r="AJ68" s="137">
        <f t="shared" si="18"/>
        <v>0</v>
      </c>
      <c r="AK68" s="136">
        <f ca="1">IF(AND(AND($AK$3&lt;=B68,B68&lt;=$AK$1),B68&lt;&gt;""),1,0)</f>
        <v>1</v>
      </c>
      <c r="AL68" s="136">
        <f>IF(OR(F68="工事・メンテ（共用可）",F68="要調整"),0.5,IF(F68="ヘリ訓練日",0.4,1))</f>
        <v>1</v>
      </c>
      <c r="AM68" s="136">
        <v>1</v>
      </c>
    </row>
    <row r="69" spans="1:39" ht="75">
      <c r="A69" s="149">
        <v>846</v>
      </c>
      <c r="B69" s="210">
        <v>46392</v>
      </c>
      <c r="C69" s="211">
        <v>8</v>
      </c>
      <c r="D69" s="211">
        <v>17</v>
      </c>
      <c r="E69" s="213" t="s">
        <v>40</v>
      </c>
      <c r="F69" s="147" t="s">
        <v>95</v>
      </c>
      <c r="G69" s="154" t="s">
        <v>494</v>
      </c>
      <c r="H69" s="138" t="str">
        <f>IF(OR(G69="中止",G69="取消"),"998",IF(ISNA(MATCH($E69,施設情報!$B$2:$B$96,0)),"999",INDEX(施設情報!$C$2:$C$96,MATCH($E69,施設情報!$B$2:$B$96,0))))</f>
        <v>004</v>
      </c>
      <c r="I69" s="139">
        <f t="shared" ref="I69:I132" si="19">B69</f>
        <v>46392</v>
      </c>
      <c r="J69" s="137" t="str">
        <f t="shared" ref="J69:J132" si="20">H69&amp;"-"&amp;I69</f>
        <v>004-46392</v>
      </c>
      <c r="K69" s="137">
        <f t="shared" ref="K69:K132" si="21">C69/24</f>
        <v>0.33333333333333331</v>
      </c>
      <c r="L69" s="137">
        <f t="shared" ref="L69:L132" si="22">D69/24</f>
        <v>0.70833333333333337</v>
      </c>
      <c r="M69" s="137">
        <f t="shared" si="17"/>
        <v>0</v>
      </c>
      <c r="N69" s="137">
        <f t="shared" si="17"/>
        <v>0</v>
      </c>
      <c r="O69" s="137">
        <f t="shared" si="17"/>
        <v>0</v>
      </c>
      <c r="P69" s="137">
        <f t="shared" si="17"/>
        <v>0</v>
      </c>
      <c r="Q69" s="137">
        <f t="shared" si="17"/>
        <v>0</v>
      </c>
      <c r="R69" s="137">
        <f t="shared" si="17"/>
        <v>0</v>
      </c>
      <c r="S69" s="137">
        <f t="shared" si="17"/>
        <v>0</v>
      </c>
      <c r="T69" s="137">
        <f t="shared" si="17"/>
        <v>0</v>
      </c>
      <c r="U69" s="137">
        <f t="shared" si="17"/>
        <v>100</v>
      </c>
      <c r="V69" s="137">
        <f t="shared" si="17"/>
        <v>100</v>
      </c>
      <c r="W69" s="137">
        <f t="shared" si="18"/>
        <v>100</v>
      </c>
      <c r="X69" s="137">
        <f t="shared" si="18"/>
        <v>100</v>
      </c>
      <c r="Y69" s="137">
        <f t="shared" si="18"/>
        <v>100</v>
      </c>
      <c r="Z69" s="137">
        <f t="shared" si="18"/>
        <v>100</v>
      </c>
      <c r="AA69" s="137">
        <f t="shared" si="18"/>
        <v>100</v>
      </c>
      <c r="AB69" s="137">
        <f t="shared" si="18"/>
        <v>100</v>
      </c>
      <c r="AC69" s="137">
        <f t="shared" si="18"/>
        <v>100</v>
      </c>
      <c r="AD69" s="137">
        <f t="shared" si="18"/>
        <v>0</v>
      </c>
      <c r="AE69" s="137">
        <f t="shared" si="18"/>
        <v>0</v>
      </c>
      <c r="AF69" s="137">
        <f t="shared" si="18"/>
        <v>0</v>
      </c>
      <c r="AG69" s="137">
        <f t="shared" si="18"/>
        <v>0</v>
      </c>
      <c r="AH69" s="137">
        <f t="shared" si="18"/>
        <v>0</v>
      </c>
      <c r="AI69" s="137">
        <f t="shared" si="18"/>
        <v>0</v>
      </c>
      <c r="AJ69" s="137">
        <f t="shared" si="18"/>
        <v>0</v>
      </c>
      <c r="AK69" s="136">
        <f ca="1">IF(AND(AND($AK$3&lt;=B69,B69&lt;=$AK$1),B69&lt;&gt;""),1,0)</f>
        <v>1</v>
      </c>
      <c r="AL69" s="136">
        <f>IF(OR(F69="工事・メンテ（共用可）",F69="要調整"),0.5,IF(F69="ヘリ訓練日",0.4,1))</f>
        <v>1</v>
      </c>
      <c r="AM69" s="136">
        <v>1</v>
      </c>
    </row>
    <row r="70" spans="1:39" ht="54">
      <c r="A70" s="149">
        <v>1117</v>
      </c>
      <c r="B70" s="150">
        <v>46392</v>
      </c>
      <c r="C70" s="211">
        <v>7</v>
      </c>
      <c r="D70" s="211">
        <v>21</v>
      </c>
      <c r="E70" s="152" t="s">
        <v>38</v>
      </c>
      <c r="F70" s="147" t="s">
        <v>490</v>
      </c>
      <c r="G70" s="205" t="s">
        <v>494</v>
      </c>
      <c r="H70" s="138" t="str">
        <f>IF(OR(G70="中止",G70="取消"),"998",IF(ISNA(MATCH($E70,施設情報!$B$2:$B$96,0)),"999",INDEX(施設情報!$C$2:$C$96,MATCH($E70,施設情報!$B$2:$B$96,0))))</f>
        <v>002</v>
      </c>
      <c r="I70" s="139">
        <f t="shared" si="19"/>
        <v>46392</v>
      </c>
      <c r="J70" s="137" t="str">
        <f t="shared" si="20"/>
        <v>002-46392</v>
      </c>
      <c r="K70" s="137">
        <f t="shared" si="21"/>
        <v>0.29166666666666669</v>
      </c>
      <c r="L70" s="137">
        <f t="shared" si="22"/>
        <v>0.875</v>
      </c>
      <c r="M70" s="137">
        <f t="shared" si="17"/>
        <v>0</v>
      </c>
      <c r="N70" s="137">
        <f t="shared" si="17"/>
        <v>0</v>
      </c>
      <c r="O70" s="137">
        <f t="shared" si="17"/>
        <v>0</v>
      </c>
      <c r="P70" s="137">
        <f t="shared" si="17"/>
        <v>0</v>
      </c>
      <c r="Q70" s="137">
        <f t="shared" si="17"/>
        <v>0</v>
      </c>
      <c r="R70" s="137">
        <f t="shared" si="17"/>
        <v>0</v>
      </c>
      <c r="S70" s="137">
        <f t="shared" si="17"/>
        <v>0</v>
      </c>
      <c r="T70" s="137">
        <f t="shared" si="17"/>
        <v>100</v>
      </c>
      <c r="U70" s="137">
        <f t="shared" si="17"/>
        <v>100</v>
      </c>
      <c r="V70" s="137">
        <f t="shared" si="17"/>
        <v>100</v>
      </c>
      <c r="W70" s="137">
        <f t="shared" si="18"/>
        <v>100</v>
      </c>
      <c r="X70" s="137">
        <f t="shared" si="18"/>
        <v>100</v>
      </c>
      <c r="Y70" s="137">
        <f t="shared" si="18"/>
        <v>100</v>
      </c>
      <c r="Z70" s="137">
        <f t="shared" si="18"/>
        <v>100</v>
      </c>
      <c r="AA70" s="137">
        <f t="shared" si="18"/>
        <v>100</v>
      </c>
      <c r="AB70" s="137">
        <f t="shared" si="18"/>
        <v>100</v>
      </c>
      <c r="AC70" s="137">
        <f t="shared" si="18"/>
        <v>100</v>
      </c>
      <c r="AD70" s="137">
        <f t="shared" si="18"/>
        <v>100</v>
      </c>
      <c r="AE70" s="137">
        <f t="shared" si="18"/>
        <v>100</v>
      </c>
      <c r="AF70" s="137">
        <f t="shared" si="18"/>
        <v>100</v>
      </c>
      <c r="AG70" s="137">
        <f t="shared" si="18"/>
        <v>100</v>
      </c>
      <c r="AH70" s="137">
        <f t="shared" si="18"/>
        <v>0</v>
      </c>
      <c r="AI70" s="137">
        <f t="shared" si="18"/>
        <v>0</v>
      </c>
      <c r="AJ70" s="137">
        <f t="shared" si="18"/>
        <v>0</v>
      </c>
      <c r="AK70" s="136">
        <f ca="1">IF(AND(AND($AK$3&lt;=B70,B70&lt;=$AK$1),B70&lt;&gt;""),1,0)</f>
        <v>1</v>
      </c>
      <c r="AL70" s="136">
        <f>IF(OR(F70="工事・メンテ（共用可）",F70="要調整"),0.5,IF(F70="ヘリ訓練日",0.4,1))</f>
        <v>1</v>
      </c>
      <c r="AM70" s="136">
        <v>1</v>
      </c>
    </row>
    <row r="71" spans="1:39" ht="37.5">
      <c r="A71" s="149">
        <v>1118</v>
      </c>
      <c r="B71" s="150">
        <v>46392</v>
      </c>
      <c r="C71" s="211">
        <v>7</v>
      </c>
      <c r="D71" s="211">
        <v>21</v>
      </c>
      <c r="E71" s="152" t="s">
        <v>39</v>
      </c>
      <c r="F71" s="151" t="s">
        <v>490</v>
      </c>
      <c r="G71" s="205" t="s">
        <v>494</v>
      </c>
      <c r="H71" s="138" t="str">
        <f>IF(OR(G71="中止",G71="取消"),"998",IF(ISNA(MATCH($E71,施設情報!$B$2:$B$96,0)),"999",INDEX(施設情報!$C$2:$C$96,MATCH($E71,施設情報!$B$2:$B$96,0))))</f>
        <v>003</v>
      </c>
      <c r="I71" s="139">
        <f t="shared" si="19"/>
        <v>46392</v>
      </c>
      <c r="J71" s="137" t="str">
        <f t="shared" si="20"/>
        <v>003-46392</v>
      </c>
      <c r="K71" s="137">
        <f t="shared" si="21"/>
        <v>0.29166666666666669</v>
      </c>
      <c r="L71" s="137">
        <f t="shared" si="22"/>
        <v>0.875</v>
      </c>
      <c r="M71" s="137">
        <f t="shared" si="17"/>
        <v>0</v>
      </c>
      <c r="N71" s="137">
        <f t="shared" si="17"/>
        <v>0</v>
      </c>
      <c r="O71" s="137">
        <f t="shared" si="17"/>
        <v>0</v>
      </c>
      <c r="P71" s="137">
        <f t="shared" si="17"/>
        <v>0</v>
      </c>
      <c r="Q71" s="137">
        <f t="shared" si="17"/>
        <v>0</v>
      </c>
      <c r="R71" s="137">
        <f t="shared" si="17"/>
        <v>0</v>
      </c>
      <c r="S71" s="137">
        <f t="shared" si="17"/>
        <v>0</v>
      </c>
      <c r="T71" s="137">
        <f t="shared" si="17"/>
        <v>100</v>
      </c>
      <c r="U71" s="137">
        <f t="shared" si="17"/>
        <v>100</v>
      </c>
      <c r="V71" s="137">
        <f t="shared" si="17"/>
        <v>100</v>
      </c>
      <c r="W71" s="137">
        <f t="shared" si="18"/>
        <v>100</v>
      </c>
      <c r="X71" s="137">
        <f t="shared" si="18"/>
        <v>100</v>
      </c>
      <c r="Y71" s="137">
        <f t="shared" si="18"/>
        <v>100</v>
      </c>
      <c r="Z71" s="137">
        <f t="shared" si="18"/>
        <v>100</v>
      </c>
      <c r="AA71" s="137">
        <f t="shared" si="18"/>
        <v>100</v>
      </c>
      <c r="AB71" s="137">
        <f t="shared" si="18"/>
        <v>100</v>
      </c>
      <c r="AC71" s="137">
        <f t="shared" si="18"/>
        <v>100</v>
      </c>
      <c r="AD71" s="137">
        <f t="shared" si="18"/>
        <v>100</v>
      </c>
      <c r="AE71" s="137">
        <f t="shared" si="18"/>
        <v>100</v>
      </c>
      <c r="AF71" s="137">
        <f t="shared" si="18"/>
        <v>100</v>
      </c>
      <c r="AG71" s="137">
        <f t="shared" si="18"/>
        <v>100</v>
      </c>
      <c r="AH71" s="137">
        <f t="shared" si="18"/>
        <v>0</v>
      </c>
      <c r="AI71" s="137">
        <f t="shared" si="18"/>
        <v>0</v>
      </c>
      <c r="AJ71" s="137">
        <f t="shared" si="18"/>
        <v>0</v>
      </c>
      <c r="AK71" s="136">
        <f ca="1">IF(AND(AND($AK$3&lt;=B71,B71&lt;=$AK$1),B71&lt;&gt;""),1,0)</f>
        <v>1</v>
      </c>
      <c r="AL71" s="136">
        <f>IF(OR(F71="工事・メンテ（共用可）",F71="要調整"),0.5,IF(F71="ヘリ訓練日",0.4,1))</f>
        <v>1</v>
      </c>
      <c r="AM71" s="136">
        <v>1</v>
      </c>
    </row>
    <row r="72" spans="1:39" ht="75">
      <c r="A72" s="149">
        <v>1119</v>
      </c>
      <c r="B72" s="150">
        <v>46392</v>
      </c>
      <c r="C72" s="211">
        <v>7</v>
      </c>
      <c r="D72" s="211">
        <v>21</v>
      </c>
      <c r="E72" s="152" t="s">
        <v>40</v>
      </c>
      <c r="F72" s="151" t="s">
        <v>490</v>
      </c>
      <c r="G72" s="205" t="s">
        <v>494</v>
      </c>
      <c r="H72" s="138" t="str">
        <f>IF(OR(G72="中止",G72="取消"),"998",IF(ISNA(MATCH($E72,施設情報!$B$2:$B$96,0)),"999",INDEX(施設情報!$C$2:$C$96,MATCH($E72,施設情報!$B$2:$B$96,0))))</f>
        <v>004</v>
      </c>
      <c r="I72" s="139">
        <f t="shared" si="19"/>
        <v>46392</v>
      </c>
      <c r="J72" s="137" t="str">
        <f t="shared" si="20"/>
        <v>004-46392</v>
      </c>
      <c r="K72" s="137">
        <f t="shared" si="21"/>
        <v>0.29166666666666669</v>
      </c>
      <c r="L72" s="137">
        <f t="shared" si="22"/>
        <v>0.875</v>
      </c>
      <c r="M72" s="137">
        <f t="shared" si="17"/>
        <v>0</v>
      </c>
      <c r="N72" s="137">
        <f t="shared" si="17"/>
        <v>0</v>
      </c>
      <c r="O72" s="137">
        <f t="shared" si="17"/>
        <v>0</v>
      </c>
      <c r="P72" s="137">
        <f t="shared" si="17"/>
        <v>0</v>
      </c>
      <c r="Q72" s="137">
        <f t="shared" si="17"/>
        <v>0</v>
      </c>
      <c r="R72" s="137">
        <f t="shared" si="17"/>
        <v>0</v>
      </c>
      <c r="S72" s="137">
        <f t="shared" si="17"/>
        <v>0</v>
      </c>
      <c r="T72" s="137">
        <f t="shared" si="17"/>
        <v>100</v>
      </c>
      <c r="U72" s="137">
        <f t="shared" si="17"/>
        <v>100</v>
      </c>
      <c r="V72" s="137">
        <f t="shared" si="17"/>
        <v>100</v>
      </c>
      <c r="W72" s="137">
        <f t="shared" si="18"/>
        <v>100</v>
      </c>
      <c r="X72" s="137">
        <f t="shared" si="18"/>
        <v>100</v>
      </c>
      <c r="Y72" s="137">
        <f t="shared" si="18"/>
        <v>100</v>
      </c>
      <c r="Z72" s="137">
        <f t="shared" si="18"/>
        <v>100</v>
      </c>
      <c r="AA72" s="137">
        <f t="shared" si="18"/>
        <v>100</v>
      </c>
      <c r="AB72" s="137">
        <f t="shared" si="18"/>
        <v>100</v>
      </c>
      <c r="AC72" s="137">
        <f t="shared" si="18"/>
        <v>100</v>
      </c>
      <c r="AD72" s="137">
        <f t="shared" si="18"/>
        <v>100</v>
      </c>
      <c r="AE72" s="137">
        <f t="shared" si="18"/>
        <v>100</v>
      </c>
      <c r="AF72" s="137">
        <f t="shared" si="18"/>
        <v>100</v>
      </c>
      <c r="AG72" s="137">
        <f t="shared" si="18"/>
        <v>100</v>
      </c>
      <c r="AH72" s="137">
        <f t="shared" si="18"/>
        <v>0</v>
      </c>
      <c r="AI72" s="137">
        <f t="shared" si="18"/>
        <v>0</v>
      </c>
      <c r="AJ72" s="137">
        <f t="shared" si="18"/>
        <v>0</v>
      </c>
      <c r="AK72" s="136">
        <f ca="1">IF(AND(AND($AK$3&lt;=B72,B72&lt;=$AK$1),B72&lt;&gt;""),1,0)</f>
        <v>1</v>
      </c>
      <c r="AL72" s="136">
        <f>IF(OR(F72="工事・メンテ（共用可）",F72="要調整"),0.5,IF(F72="ヘリ訓練日",0.4,1))</f>
        <v>1</v>
      </c>
      <c r="AM72" s="136">
        <v>1</v>
      </c>
    </row>
    <row r="73" spans="1:39" ht="93.75">
      <c r="A73" s="149">
        <v>1120</v>
      </c>
      <c r="B73" s="150">
        <v>46392</v>
      </c>
      <c r="C73" s="211">
        <v>7</v>
      </c>
      <c r="D73" s="211">
        <v>21</v>
      </c>
      <c r="E73" s="152" t="s">
        <v>41</v>
      </c>
      <c r="F73" s="151" t="s">
        <v>490</v>
      </c>
      <c r="G73" s="205" t="s">
        <v>494</v>
      </c>
      <c r="H73" s="138" t="str">
        <f>IF(OR(G73="中止",G73="取消"),"998",IF(ISNA(MATCH($E73,施設情報!$B$2:$B$96,0)),"999",INDEX(施設情報!$C$2:$C$96,MATCH($E73,施設情報!$B$2:$B$96,0))))</f>
        <v>005</v>
      </c>
      <c r="I73" s="139">
        <f t="shared" si="19"/>
        <v>46392</v>
      </c>
      <c r="J73" s="137" t="str">
        <f t="shared" si="20"/>
        <v>005-46392</v>
      </c>
      <c r="K73" s="137">
        <f t="shared" si="21"/>
        <v>0.29166666666666669</v>
      </c>
      <c r="L73" s="137">
        <f t="shared" si="22"/>
        <v>0.875</v>
      </c>
      <c r="M73" s="137">
        <f t="shared" si="17"/>
        <v>0</v>
      </c>
      <c r="N73" s="137">
        <f t="shared" si="17"/>
        <v>0</v>
      </c>
      <c r="O73" s="137">
        <f t="shared" si="17"/>
        <v>0</v>
      </c>
      <c r="P73" s="137">
        <f t="shared" si="17"/>
        <v>0</v>
      </c>
      <c r="Q73" s="137">
        <f t="shared" si="17"/>
        <v>0</v>
      </c>
      <c r="R73" s="137">
        <f t="shared" si="17"/>
        <v>0</v>
      </c>
      <c r="S73" s="137">
        <f t="shared" si="17"/>
        <v>0</v>
      </c>
      <c r="T73" s="137">
        <f t="shared" si="17"/>
        <v>100</v>
      </c>
      <c r="U73" s="137">
        <f t="shared" si="17"/>
        <v>100</v>
      </c>
      <c r="V73" s="137">
        <f t="shared" si="17"/>
        <v>100</v>
      </c>
      <c r="W73" s="137">
        <f t="shared" si="18"/>
        <v>100</v>
      </c>
      <c r="X73" s="137">
        <f t="shared" si="18"/>
        <v>100</v>
      </c>
      <c r="Y73" s="137">
        <f t="shared" si="18"/>
        <v>100</v>
      </c>
      <c r="Z73" s="137">
        <f t="shared" si="18"/>
        <v>100</v>
      </c>
      <c r="AA73" s="137">
        <f t="shared" si="18"/>
        <v>100</v>
      </c>
      <c r="AB73" s="137">
        <f t="shared" si="18"/>
        <v>100</v>
      </c>
      <c r="AC73" s="137">
        <f t="shared" si="18"/>
        <v>100</v>
      </c>
      <c r="AD73" s="137">
        <f t="shared" si="18"/>
        <v>100</v>
      </c>
      <c r="AE73" s="137">
        <f t="shared" si="18"/>
        <v>100</v>
      </c>
      <c r="AF73" s="137">
        <f t="shared" si="18"/>
        <v>100</v>
      </c>
      <c r="AG73" s="137">
        <f t="shared" si="18"/>
        <v>100</v>
      </c>
      <c r="AH73" s="137">
        <f t="shared" si="18"/>
        <v>0</v>
      </c>
      <c r="AI73" s="137">
        <f t="shared" si="18"/>
        <v>0</v>
      </c>
      <c r="AJ73" s="137">
        <f t="shared" si="18"/>
        <v>0</v>
      </c>
      <c r="AK73" s="136">
        <f ca="1">IF(AND(AND($AK$3&lt;=B73,B73&lt;=$AK$1),B73&lt;&gt;""),1,0)</f>
        <v>1</v>
      </c>
      <c r="AL73" s="136">
        <f>IF(OR(F73="工事・メンテ（共用可）",F73="要調整"),0.5,IF(F73="ヘリ訓練日",0.4,1))</f>
        <v>1</v>
      </c>
      <c r="AM73" s="136">
        <v>1</v>
      </c>
    </row>
    <row r="74" spans="1:39" ht="75">
      <c r="A74" s="149">
        <v>1121</v>
      </c>
      <c r="B74" s="150">
        <v>46392</v>
      </c>
      <c r="C74" s="211">
        <v>7</v>
      </c>
      <c r="D74" s="211">
        <v>21</v>
      </c>
      <c r="E74" s="152" t="s">
        <v>42</v>
      </c>
      <c r="F74" s="151" t="s">
        <v>490</v>
      </c>
      <c r="G74" s="205" t="s">
        <v>494</v>
      </c>
      <c r="H74" s="138" t="str">
        <f>IF(OR(G74="中止",G74="取消"),"998",IF(ISNA(MATCH($E74,施設情報!$B$2:$B$96,0)),"999",INDEX(施設情報!$C$2:$C$96,MATCH($E74,施設情報!$B$2:$B$96,0))))</f>
        <v>006</v>
      </c>
      <c r="I74" s="139">
        <f t="shared" si="19"/>
        <v>46392</v>
      </c>
      <c r="J74" s="137" t="str">
        <f t="shared" si="20"/>
        <v>006-46392</v>
      </c>
      <c r="K74" s="137">
        <f t="shared" si="21"/>
        <v>0.29166666666666669</v>
      </c>
      <c r="L74" s="137">
        <f t="shared" si="22"/>
        <v>0.875</v>
      </c>
      <c r="M74" s="137">
        <f t="shared" si="17"/>
        <v>0</v>
      </c>
      <c r="N74" s="137">
        <f t="shared" si="17"/>
        <v>0</v>
      </c>
      <c r="O74" s="137">
        <f t="shared" si="17"/>
        <v>0</v>
      </c>
      <c r="P74" s="137">
        <f t="shared" si="17"/>
        <v>0</v>
      </c>
      <c r="Q74" s="137">
        <f t="shared" si="17"/>
        <v>0</v>
      </c>
      <c r="R74" s="137">
        <f t="shared" si="17"/>
        <v>0</v>
      </c>
      <c r="S74" s="137">
        <f t="shared" si="17"/>
        <v>0</v>
      </c>
      <c r="T74" s="137">
        <f t="shared" si="17"/>
        <v>100</v>
      </c>
      <c r="U74" s="137">
        <f t="shared" si="17"/>
        <v>100</v>
      </c>
      <c r="V74" s="137">
        <f t="shared" si="17"/>
        <v>100</v>
      </c>
      <c r="W74" s="137">
        <f t="shared" si="18"/>
        <v>100</v>
      </c>
      <c r="X74" s="137">
        <f t="shared" si="18"/>
        <v>100</v>
      </c>
      <c r="Y74" s="137">
        <f t="shared" si="18"/>
        <v>100</v>
      </c>
      <c r="Z74" s="137">
        <f t="shared" si="18"/>
        <v>100</v>
      </c>
      <c r="AA74" s="137">
        <f t="shared" si="18"/>
        <v>100</v>
      </c>
      <c r="AB74" s="137">
        <f t="shared" si="18"/>
        <v>100</v>
      </c>
      <c r="AC74" s="137">
        <f t="shared" si="18"/>
        <v>100</v>
      </c>
      <c r="AD74" s="137">
        <f t="shared" si="18"/>
        <v>100</v>
      </c>
      <c r="AE74" s="137">
        <f t="shared" si="18"/>
        <v>100</v>
      </c>
      <c r="AF74" s="137">
        <f t="shared" si="18"/>
        <v>100</v>
      </c>
      <c r="AG74" s="137">
        <f t="shared" si="18"/>
        <v>100</v>
      </c>
      <c r="AH74" s="137">
        <f t="shared" si="18"/>
        <v>0</v>
      </c>
      <c r="AI74" s="137">
        <f t="shared" si="18"/>
        <v>0</v>
      </c>
      <c r="AJ74" s="137">
        <f t="shared" si="18"/>
        <v>0</v>
      </c>
      <c r="AK74" s="136">
        <f ca="1">IF(AND(AND($AK$3&lt;=B74,B74&lt;=$AK$1),B74&lt;&gt;""),1,0)</f>
        <v>1</v>
      </c>
      <c r="AL74" s="136">
        <f>IF(OR(F74="工事・メンテ（共用可）",F74="要調整"),0.5,IF(F74="ヘリ訓練日",0.4,1))</f>
        <v>1</v>
      </c>
      <c r="AM74" s="136">
        <v>1</v>
      </c>
    </row>
    <row r="75" spans="1:39" ht="37.5">
      <c r="A75" s="149">
        <v>1122</v>
      </c>
      <c r="B75" s="150">
        <v>46392</v>
      </c>
      <c r="C75" s="211">
        <v>7</v>
      </c>
      <c r="D75" s="211">
        <v>21</v>
      </c>
      <c r="E75" s="152" t="s">
        <v>2</v>
      </c>
      <c r="F75" s="151" t="s">
        <v>490</v>
      </c>
      <c r="G75" s="205" t="s">
        <v>494</v>
      </c>
      <c r="H75" s="138" t="str">
        <f>IF(OR(G75="中止",G75="取消"),"998",IF(ISNA(MATCH($E75,施設情報!$B$2:$B$96,0)),"999",INDEX(施設情報!$C$2:$C$96,MATCH($E75,施設情報!$B$2:$B$96,0))))</f>
        <v>008</v>
      </c>
      <c r="I75" s="139">
        <f t="shared" si="19"/>
        <v>46392</v>
      </c>
      <c r="J75" s="137" t="str">
        <f t="shared" si="20"/>
        <v>008-46392</v>
      </c>
      <c r="K75" s="137">
        <f t="shared" si="21"/>
        <v>0.29166666666666669</v>
      </c>
      <c r="L75" s="137">
        <f t="shared" si="22"/>
        <v>0.875</v>
      </c>
      <c r="M75" s="137">
        <f t="shared" ref="M75:V84" si="23">IF(AND(M$3&gt;=$K75,M$3&lt;$L75),100*$AM75,0)</f>
        <v>0</v>
      </c>
      <c r="N75" s="137">
        <f t="shared" si="23"/>
        <v>0</v>
      </c>
      <c r="O75" s="137">
        <f t="shared" si="23"/>
        <v>0</v>
      </c>
      <c r="P75" s="137">
        <f t="shared" si="23"/>
        <v>0</v>
      </c>
      <c r="Q75" s="137">
        <f t="shared" si="23"/>
        <v>0</v>
      </c>
      <c r="R75" s="137">
        <f t="shared" si="23"/>
        <v>0</v>
      </c>
      <c r="S75" s="137">
        <f t="shared" si="23"/>
        <v>0</v>
      </c>
      <c r="T75" s="137">
        <f t="shared" si="23"/>
        <v>100</v>
      </c>
      <c r="U75" s="137">
        <f t="shared" si="23"/>
        <v>100</v>
      </c>
      <c r="V75" s="137">
        <f t="shared" si="23"/>
        <v>100</v>
      </c>
      <c r="W75" s="137">
        <f t="shared" ref="W75:AJ84" si="24">IF(AND(W$3&gt;=$K75,W$3&lt;$L75),100*$AM75,0)</f>
        <v>100</v>
      </c>
      <c r="X75" s="137">
        <f t="shared" si="24"/>
        <v>100</v>
      </c>
      <c r="Y75" s="137">
        <f t="shared" si="24"/>
        <v>100</v>
      </c>
      <c r="Z75" s="137">
        <f t="shared" si="24"/>
        <v>100</v>
      </c>
      <c r="AA75" s="137">
        <f t="shared" si="24"/>
        <v>100</v>
      </c>
      <c r="AB75" s="137">
        <f t="shared" si="24"/>
        <v>100</v>
      </c>
      <c r="AC75" s="137">
        <f t="shared" si="24"/>
        <v>100</v>
      </c>
      <c r="AD75" s="137">
        <f t="shared" si="24"/>
        <v>100</v>
      </c>
      <c r="AE75" s="137">
        <f t="shared" si="24"/>
        <v>100</v>
      </c>
      <c r="AF75" s="137">
        <f t="shared" si="24"/>
        <v>100</v>
      </c>
      <c r="AG75" s="137">
        <f t="shared" si="24"/>
        <v>100</v>
      </c>
      <c r="AH75" s="137">
        <f t="shared" si="24"/>
        <v>0</v>
      </c>
      <c r="AI75" s="137">
        <f t="shared" si="24"/>
        <v>0</v>
      </c>
      <c r="AJ75" s="137">
        <f t="shared" si="24"/>
        <v>0</v>
      </c>
      <c r="AK75" s="136">
        <f ca="1">IF(AND(AND($AK$3&lt;=B75,B75&lt;=$AK$1),B75&lt;&gt;""),1,0)</f>
        <v>1</v>
      </c>
      <c r="AL75" s="136">
        <f>IF(OR(F75="工事・メンテ（共用可）",F75="要調整"),0.5,IF(F75="ヘリ訓練日",0.4,1))</f>
        <v>1</v>
      </c>
      <c r="AM75" s="136">
        <v>1</v>
      </c>
    </row>
    <row r="76" spans="1:39" ht="56.25">
      <c r="A76" s="149">
        <v>1123</v>
      </c>
      <c r="B76" s="150">
        <v>46392</v>
      </c>
      <c r="C76" s="211">
        <v>7</v>
      </c>
      <c r="D76" s="211">
        <v>21</v>
      </c>
      <c r="E76" s="152" t="s">
        <v>44</v>
      </c>
      <c r="F76" s="151" t="s">
        <v>490</v>
      </c>
      <c r="G76" s="205" t="s">
        <v>494</v>
      </c>
      <c r="H76" s="138" t="str">
        <f>IF(OR(G76="中止",G76="取消"),"998",IF(ISNA(MATCH($E76,施設情報!$B$2:$B$96,0)),"999",INDEX(施設情報!$C$2:$C$96,MATCH($E76,施設情報!$B$2:$B$96,0))))</f>
        <v>015</v>
      </c>
      <c r="I76" s="139">
        <f t="shared" si="19"/>
        <v>46392</v>
      </c>
      <c r="J76" s="137" t="str">
        <f t="shared" si="20"/>
        <v>015-46392</v>
      </c>
      <c r="K76" s="137">
        <f t="shared" si="21"/>
        <v>0.29166666666666669</v>
      </c>
      <c r="L76" s="137">
        <f t="shared" si="22"/>
        <v>0.875</v>
      </c>
      <c r="M76" s="137">
        <f t="shared" si="23"/>
        <v>0</v>
      </c>
      <c r="N76" s="137">
        <f t="shared" si="23"/>
        <v>0</v>
      </c>
      <c r="O76" s="137">
        <f t="shared" si="23"/>
        <v>0</v>
      </c>
      <c r="P76" s="137">
        <f t="shared" si="23"/>
        <v>0</v>
      </c>
      <c r="Q76" s="137">
        <f t="shared" si="23"/>
        <v>0</v>
      </c>
      <c r="R76" s="137">
        <f t="shared" si="23"/>
        <v>0</v>
      </c>
      <c r="S76" s="137">
        <f t="shared" si="23"/>
        <v>0</v>
      </c>
      <c r="T76" s="137">
        <f t="shared" si="23"/>
        <v>100</v>
      </c>
      <c r="U76" s="137">
        <f t="shared" si="23"/>
        <v>100</v>
      </c>
      <c r="V76" s="137">
        <f t="shared" si="23"/>
        <v>100</v>
      </c>
      <c r="W76" s="137">
        <f t="shared" si="24"/>
        <v>100</v>
      </c>
      <c r="X76" s="137">
        <f t="shared" si="24"/>
        <v>100</v>
      </c>
      <c r="Y76" s="137">
        <f t="shared" si="24"/>
        <v>100</v>
      </c>
      <c r="Z76" s="137">
        <f t="shared" si="24"/>
        <v>100</v>
      </c>
      <c r="AA76" s="137">
        <f t="shared" si="24"/>
        <v>100</v>
      </c>
      <c r="AB76" s="137">
        <f t="shared" si="24"/>
        <v>100</v>
      </c>
      <c r="AC76" s="137">
        <f t="shared" si="24"/>
        <v>100</v>
      </c>
      <c r="AD76" s="137">
        <f t="shared" si="24"/>
        <v>100</v>
      </c>
      <c r="AE76" s="137">
        <f t="shared" si="24"/>
        <v>100</v>
      </c>
      <c r="AF76" s="137">
        <f t="shared" si="24"/>
        <v>100</v>
      </c>
      <c r="AG76" s="137">
        <f t="shared" si="24"/>
        <v>100</v>
      </c>
      <c r="AH76" s="137">
        <f t="shared" si="24"/>
        <v>0</v>
      </c>
      <c r="AI76" s="137">
        <f t="shared" si="24"/>
        <v>0</v>
      </c>
      <c r="AJ76" s="137">
        <f t="shared" si="24"/>
        <v>0</v>
      </c>
      <c r="AK76" s="136">
        <f ca="1">IF(AND(AND($AK$3&lt;=B76,B76&lt;=$AK$1),B76&lt;&gt;""),1,0)</f>
        <v>1</v>
      </c>
      <c r="AL76" s="136">
        <f>IF(OR(F76="工事・メンテ（共用可）",F76="要調整"),0.5,IF(F76="ヘリ訓練日",0.4,1))</f>
        <v>1</v>
      </c>
      <c r="AM76" s="136">
        <v>1</v>
      </c>
    </row>
    <row r="77" spans="1:39" ht="56.25">
      <c r="A77" s="149">
        <v>1124</v>
      </c>
      <c r="B77" s="150">
        <v>46392</v>
      </c>
      <c r="C77" s="211">
        <v>7</v>
      </c>
      <c r="D77" s="211">
        <v>21</v>
      </c>
      <c r="E77" s="152" t="s">
        <v>47</v>
      </c>
      <c r="F77" s="151" t="s">
        <v>490</v>
      </c>
      <c r="G77" s="205" t="s">
        <v>494</v>
      </c>
      <c r="H77" s="138" t="str">
        <f>IF(OR(G77="中止",G77="取消"),"998",IF(ISNA(MATCH($E77,施設情報!$B$2:$B$96,0)),"999",INDEX(施設情報!$C$2:$C$96,MATCH($E77,施設情報!$B$2:$B$96,0))))</f>
        <v>020</v>
      </c>
      <c r="I77" s="139">
        <f t="shared" si="19"/>
        <v>46392</v>
      </c>
      <c r="J77" s="137" t="str">
        <f t="shared" si="20"/>
        <v>020-46392</v>
      </c>
      <c r="K77" s="137">
        <f t="shared" si="21"/>
        <v>0.29166666666666669</v>
      </c>
      <c r="L77" s="137">
        <f t="shared" si="22"/>
        <v>0.875</v>
      </c>
      <c r="M77" s="137">
        <f t="shared" si="23"/>
        <v>0</v>
      </c>
      <c r="N77" s="137">
        <f t="shared" si="23"/>
        <v>0</v>
      </c>
      <c r="O77" s="137">
        <f t="shared" si="23"/>
        <v>0</v>
      </c>
      <c r="P77" s="137">
        <f t="shared" si="23"/>
        <v>0</v>
      </c>
      <c r="Q77" s="137">
        <f t="shared" si="23"/>
        <v>0</v>
      </c>
      <c r="R77" s="137">
        <f t="shared" si="23"/>
        <v>0</v>
      </c>
      <c r="S77" s="137">
        <f t="shared" si="23"/>
        <v>0</v>
      </c>
      <c r="T77" s="137">
        <f t="shared" si="23"/>
        <v>100</v>
      </c>
      <c r="U77" s="137">
        <f t="shared" si="23"/>
        <v>100</v>
      </c>
      <c r="V77" s="137">
        <f t="shared" si="23"/>
        <v>100</v>
      </c>
      <c r="W77" s="137">
        <f t="shared" si="24"/>
        <v>100</v>
      </c>
      <c r="X77" s="137">
        <f t="shared" si="24"/>
        <v>100</v>
      </c>
      <c r="Y77" s="137">
        <f t="shared" si="24"/>
        <v>100</v>
      </c>
      <c r="Z77" s="137">
        <f t="shared" si="24"/>
        <v>100</v>
      </c>
      <c r="AA77" s="137">
        <f t="shared" si="24"/>
        <v>100</v>
      </c>
      <c r="AB77" s="137">
        <f t="shared" si="24"/>
        <v>100</v>
      </c>
      <c r="AC77" s="137">
        <f t="shared" si="24"/>
        <v>100</v>
      </c>
      <c r="AD77" s="137">
        <f t="shared" si="24"/>
        <v>100</v>
      </c>
      <c r="AE77" s="137">
        <f t="shared" si="24"/>
        <v>100</v>
      </c>
      <c r="AF77" s="137">
        <f t="shared" si="24"/>
        <v>100</v>
      </c>
      <c r="AG77" s="137">
        <f t="shared" si="24"/>
        <v>100</v>
      </c>
      <c r="AH77" s="137">
        <f t="shared" si="24"/>
        <v>0</v>
      </c>
      <c r="AI77" s="137">
        <f t="shared" si="24"/>
        <v>0</v>
      </c>
      <c r="AJ77" s="137">
        <f t="shared" si="24"/>
        <v>0</v>
      </c>
      <c r="AK77" s="136">
        <f ca="1">IF(AND(AND($AK$3&lt;=B77,B77&lt;=$AK$1),B77&lt;&gt;""),1,0)</f>
        <v>1</v>
      </c>
      <c r="AL77" s="136">
        <f>IF(OR(F77="工事・メンテ（共用可）",F77="要調整"),0.5,IF(F77="ヘリ訓練日",0.4,1))</f>
        <v>1</v>
      </c>
      <c r="AM77" s="136">
        <v>1</v>
      </c>
    </row>
    <row r="78" spans="1:39">
      <c r="A78" s="149">
        <v>1125</v>
      </c>
      <c r="B78" s="150">
        <v>46392</v>
      </c>
      <c r="C78" s="211">
        <v>7</v>
      </c>
      <c r="D78" s="211">
        <v>21</v>
      </c>
      <c r="E78" s="152" t="s">
        <v>49</v>
      </c>
      <c r="F78" s="151" t="s">
        <v>490</v>
      </c>
      <c r="G78" s="205" t="s">
        <v>494</v>
      </c>
      <c r="H78" s="138" t="str">
        <f>IF(OR(G78="中止",G78="取消"),"998",IF(ISNA(MATCH($E78,施設情報!$B$2:$B$96,0)),"999",INDEX(施設情報!$C$2:$C$96,MATCH($E78,施設情報!$B$2:$B$96,0))))</f>
        <v>022</v>
      </c>
      <c r="I78" s="139">
        <f t="shared" si="19"/>
        <v>46392</v>
      </c>
      <c r="J78" s="137" t="str">
        <f t="shared" si="20"/>
        <v>022-46392</v>
      </c>
      <c r="K78" s="137">
        <f t="shared" si="21"/>
        <v>0.29166666666666669</v>
      </c>
      <c r="L78" s="137">
        <f t="shared" si="22"/>
        <v>0.875</v>
      </c>
      <c r="M78" s="137">
        <f t="shared" si="23"/>
        <v>0</v>
      </c>
      <c r="N78" s="137">
        <f t="shared" si="23"/>
        <v>0</v>
      </c>
      <c r="O78" s="137">
        <f t="shared" si="23"/>
        <v>0</v>
      </c>
      <c r="P78" s="137">
        <f t="shared" si="23"/>
        <v>0</v>
      </c>
      <c r="Q78" s="137">
        <f t="shared" si="23"/>
        <v>0</v>
      </c>
      <c r="R78" s="137">
        <f t="shared" si="23"/>
        <v>0</v>
      </c>
      <c r="S78" s="137">
        <f t="shared" si="23"/>
        <v>0</v>
      </c>
      <c r="T78" s="137">
        <f t="shared" si="23"/>
        <v>100</v>
      </c>
      <c r="U78" s="137">
        <f t="shared" si="23"/>
        <v>100</v>
      </c>
      <c r="V78" s="137">
        <f t="shared" si="23"/>
        <v>100</v>
      </c>
      <c r="W78" s="137">
        <f t="shared" si="24"/>
        <v>100</v>
      </c>
      <c r="X78" s="137">
        <f t="shared" si="24"/>
        <v>100</v>
      </c>
      <c r="Y78" s="137">
        <f t="shared" si="24"/>
        <v>100</v>
      </c>
      <c r="Z78" s="137">
        <f t="shared" si="24"/>
        <v>100</v>
      </c>
      <c r="AA78" s="137">
        <f t="shared" si="24"/>
        <v>100</v>
      </c>
      <c r="AB78" s="137">
        <f t="shared" si="24"/>
        <v>100</v>
      </c>
      <c r="AC78" s="137">
        <f t="shared" si="24"/>
        <v>100</v>
      </c>
      <c r="AD78" s="137">
        <f t="shared" si="24"/>
        <v>100</v>
      </c>
      <c r="AE78" s="137">
        <f t="shared" si="24"/>
        <v>100</v>
      </c>
      <c r="AF78" s="137">
        <f t="shared" si="24"/>
        <v>100</v>
      </c>
      <c r="AG78" s="137">
        <f t="shared" si="24"/>
        <v>100</v>
      </c>
      <c r="AH78" s="137">
        <f t="shared" si="24"/>
        <v>0</v>
      </c>
      <c r="AI78" s="137">
        <f t="shared" si="24"/>
        <v>0</v>
      </c>
      <c r="AJ78" s="137">
        <f t="shared" si="24"/>
        <v>0</v>
      </c>
      <c r="AK78" s="136">
        <f ca="1">IF(AND(AND($AK$3&lt;=B78,B78&lt;=$AK$1),B78&lt;&gt;""),1,0)</f>
        <v>1</v>
      </c>
      <c r="AL78" s="136">
        <f>IF(OR(F78="工事・メンテ（共用可）",F78="要調整"),0.5,IF(F78="ヘリ訓練日",0.4,1))</f>
        <v>1</v>
      </c>
      <c r="AM78" s="136">
        <v>1</v>
      </c>
    </row>
    <row r="79" spans="1:39" ht="56.25">
      <c r="A79" s="149">
        <v>1126</v>
      </c>
      <c r="B79" s="150">
        <v>46392</v>
      </c>
      <c r="C79" s="211">
        <v>7</v>
      </c>
      <c r="D79" s="211">
        <v>21</v>
      </c>
      <c r="E79" s="152" t="s">
        <v>50</v>
      </c>
      <c r="F79" s="151" t="s">
        <v>490</v>
      </c>
      <c r="G79" s="205" t="s">
        <v>494</v>
      </c>
      <c r="H79" s="138" t="str">
        <f>IF(OR(G79="中止",G79="取消"),"998",IF(ISNA(MATCH($E79,施設情報!$B$2:$B$96,0)),"999",INDEX(施設情報!$C$2:$C$96,MATCH($E79,施設情報!$B$2:$B$96,0))))</f>
        <v>023</v>
      </c>
      <c r="I79" s="139">
        <f t="shared" si="19"/>
        <v>46392</v>
      </c>
      <c r="J79" s="137" t="str">
        <f t="shared" si="20"/>
        <v>023-46392</v>
      </c>
      <c r="K79" s="137">
        <f t="shared" si="21"/>
        <v>0.29166666666666669</v>
      </c>
      <c r="L79" s="137">
        <f t="shared" si="22"/>
        <v>0.875</v>
      </c>
      <c r="M79" s="137">
        <f t="shared" si="23"/>
        <v>0</v>
      </c>
      <c r="N79" s="137">
        <f t="shared" si="23"/>
        <v>0</v>
      </c>
      <c r="O79" s="137">
        <f t="shared" si="23"/>
        <v>0</v>
      </c>
      <c r="P79" s="137">
        <f t="shared" si="23"/>
        <v>0</v>
      </c>
      <c r="Q79" s="137">
        <f t="shared" si="23"/>
        <v>0</v>
      </c>
      <c r="R79" s="137">
        <f t="shared" si="23"/>
        <v>0</v>
      </c>
      <c r="S79" s="137">
        <f t="shared" si="23"/>
        <v>0</v>
      </c>
      <c r="T79" s="137">
        <f t="shared" si="23"/>
        <v>100</v>
      </c>
      <c r="U79" s="137">
        <f t="shared" si="23"/>
        <v>100</v>
      </c>
      <c r="V79" s="137">
        <f t="shared" si="23"/>
        <v>100</v>
      </c>
      <c r="W79" s="137">
        <f t="shared" si="24"/>
        <v>100</v>
      </c>
      <c r="X79" s="137">
        <f t="shared" si="24"/>
        <v>100</v>
      </c>
      <c r="Y79" s="137">
        <f t="shared" si="24"/>
        <v>100</v>
      </c>
      <c r="Z79" s="137">
        <f t="shared" si="24"/>
        <v>100</v>
      </c>
      <c r="AA79" s="137">
        <f t="shared" si="24"/>
        <v>100</v>
      </c>
      <c r="AB79" s="137">
        <f t="shared" si="24"/>
        <v>100</v>
      </c>
      <c r="AC79" s="137">
        <f t="shared" si="24"/>
        <v>100</v>
      </c>
      <c r="AD79" s="137">
        <f t="shared" si="24"/>
        <v>100</v>
      </c>
      <c r="AE79" s="137">
        <f t="shared" si="24"/>
        <v>100</v>
      </c>
      <c r="AF79" s="137">
        <f t="shared" si="24"/>
        <v>100</v>
      </c>
      <c r="AG79" s="137">
        <f t="shared" si="24"/>
        <v>100</v>
      </c>
      <c r="AH79" s="137">
        <f t="shared" si="24"/>
        <v>0</v>
      </c>
      <c r="AI79" s="137">
        <f t="shared" si="24"/>
        <v>0</v>
      </c>
      <c r="AJ79" s="137">
        <f t="shared" si="24"/>
        <v>0</v>
      </c>
      <c r="AK79" s="136">
        <f ca="1">IF(AND(AND($AK$3&lt;=B79,B79&lt;=$AK$1),B79&lt;&gt;""),1,0)</f>
        <v>1</v>
      </c>
      <c r="AL79" s="136">
        <f>IF(OR(F79="工事・メンテ（共用可）",F79="要調整"),0.5,IF(F79="ヘリ訓練日",0.4,1))</f>
        <v>1</v>
      </c>
      <c r="AM79" s="136">
        <v>1</v>
      </c>
    </row>
    <row r="80" spans="1:39" ht="56.25">
      <c r="A80" s="149">
        <v>1127</v>
      </c>
      <c r="B80" s="150">
        <v>46392</v>
      </c>
      <c r="C80" s="211">
        <v>7</v>
      </c>
      <c r="D80" s="211">
        <v>21</v>
      </c>
      <c r="E80" s="152" t="s">
        <v>52</v>
      </c>
      <c r="F80" s="151" t="s">
        <v>490</v>
      </c>
      <c r="G80" s="205" t="s">
        <v>494</v>
      </c>
      <c r="H80" s="138" t="str">
        <f>IF(OR(G80="中止",G80="取消"),"998",IF(ISNA(MATCH($E80,施設情報!$B$2:$B$96,0)),"999",INDEX(施設情報!$C$2:$C$96,MATCH($E80,施設情報!$B$2:$B$96,0))))</f>
        <v>024</v>
      </c>
      <c r="I80" s="139">
        <f t="shared" si="19"/>
        <v>46392</v>
      </c>
      <c r="J80" s="137" t="str">
        <f t="shared" si="20"/>
        <v>024-46392</v>
      </c>
      <c r="K80" s="137">
        <f t="shared" si="21"/>
        <v>0.29166666666666669</v>
      </c>
      <c r="L80" s="137">
        <f t="shared" si="22"/>
        <v>0.875</v>
      </c>
      <c r="M80" s="137">
        <f t="shared" si="23"/>
        <v>0</v>
      </c>
      <c r="N80" s="137">
        <f t="shared" si="23"/>
        <v>0</v>
      </c>
      <c r="O80" s="137">
        <f t="shared" si="23"/>
        <v>0</v>
      </c>
      <c r="P80" s="137">
        <f t="shared" si="23"/>
        <v>0</v>
      </c>
      <c r="Q80" s="137">
        <f t="shared" si="23"/>
        <v>0</v>
      </c>
      <c r="R80" s="137">
        <f t="shared" si="23"/>
        <v>0</v>
      </c>
      <c r="S80" s="137">
        <f t="shared" si="23"/>
        <v>0</v>
      </c>
      <c r="T80" s="137">
        <f t="shared" si="23"/>
        <v>100</v>
      </c>
      <c r="U80" s="137">
        <f t="shared" si="23"/>
        <v>100</v>
      </c>
      <c r="V80" s="137">
        <f t="shared" si="23"/>
        <v>100</v>
      </c>
      <c r="W80" s="137">
        <f t="shared" si="24"/>
        <v>100</v>
      </c>
      <c r="X80" s="137">
        <f t="shared" si="24"/>
        <v>100</v>
      </c>
      <c r="Y80" s="137">
        <f t="shared" si="24"/>
        <v>100</v>
      </c>
      <c r="Z80" s="137">
        <f t="shared" si="24"/>
        <v>100</v>
      </c>
      <c r="AA80" s="137">
        <f t="shared" si="24"/>
        <v>100</v>
      </c>
      <c r="AB80" s="137">
        <f t="shared" si="24"/>
        <v>100</v>
      </c>
      <c r="AC80" s="137">
        <f t="shared" si="24"/>
        <v>100</v>
      </c>
      <c r="AD80" s="137">
        <f t="shared" si="24"/>
        <v>100</v>
      </c>
      <c r="AE80" s="137">
        <f t="shared" si="24"/>
        <v>100</v>
      </c>
      <c r="AF80" s="137">
        <f t="shared" si="24"/>
        <v>100</v>
      </c>
      <c r="AG80" s="137">
        <f t="shared" si="24"/>
        <v>100</v>
      </c>
      <c r="AH80" s="137">
        <f t="shared" si="24"/>
        <v>0</v>
      </c>
      <c r="AI80" s="137">
        <f t="shared" si="24"/>
        <v>0</v>
      </c>
      <c r="AJ80" s="137">
        <f t="shared" si="24"/>
        <v>0</v>
      </c>
      <c r="AK80" s="136">
        <f ca="1">IF(AND(AND($AK$3&lt;=B80,B80&lt;=$AK$1),B80&lt;&gt;""),1,0)</f>
        <v>1</v>
      </c>
      <c r="AL80" s="136">
        <f>IF(OR(F80="工事・メンテ（共用可）",F80="要調整"),0.5,IF(F80="ヘリ訓練日",0.4,1))</f>
        <v>1</v>
      </c>
      <c r="AM80" s="136">
        <v>1</v>
      </c>
    </row>
    <row r="81" spans="1:39" ht="56.25">
      <c r="A81" s="149">
        <v>1128</v>
      </c>
      <c r="B81" s="150">
        <v>46392</v>
      </c>
      <c r="C81" s="211">
        <v>7</v>
      </c>
      <c r="D81" s="211">
        <v>21</v>
      </c>
      <c r="E81" s="152" t="s">
        <v>31</v>
      </c>
      <c r="F81" s="151" t="s">
        <v>490</v>
      </c>
      <c r="G81" s="205" t="s">
        <v>494</v>
      </c>
      <c r="H81" s="138" t="str">
        <f>IF(OR(G81="中止",G81="取消"),"998",IF(ISNA(MATCH($E81,施設情報!$B$2:$B$96,0)),"999",INDEX(施設情報!$C$2:$C$96,MATCH($E81,施設情報!$B$2:$B$96,0))))</f>
        <v>025</v>
      </c>
      <c r="I81" s="139">
        <f t="shared" si="19"/>
        <v>46392</v>
      </c>
      <c r="J81" s="137" t="str">
        <f t="shared" si="20"/>
        <v>025-46392</v>
      </c>
      <c r="K81" s="137">
        <f t="shared" si="21"/>
        <v>0.29166666666666669</v>
      </c>
      <c r="L81" s="137">
        <f t="shared" si="22"/>
        <v>0.875</v>
      </c>
      <c r="M81" s="137">
        <f t="shared" si="23"/>
        <v>0</v>
      </c>
      <c r="N81" s="137">
        <f t="shared" si="23"/>
        <v>0</v>
      </c>
      <c r="O81" s="137">
        <f t="shared" si="23"/>
        <v>0</v>
      </c>
      <c r="P81" s="137">
        <f t="shared" si="23"/>
        <v>0</v>
      </c>
      <c r="Q81" s="137">
        <f t="shared" si="23"/>
        <v>0</v>
      </c>
      <c r="R81" s="137">
        <f t="shared" si="23"/>
        <v>0</v>
      </c>
      <c r="S81" s="137">
        <f t="shared" si="23"/>
        <v>0</v>
      </c>
      <c r="T81" s="137">
        <f t="shared" si="23"/>
        <v>100</v>
      </c>
      <c r="U81" s="137">
        <f t="shared" si="23"/>
        <v>100</v>
      </c>
      <c r="V81" s="137">
        <f t="shared" si="23"/>
        <v>100</v>
      </c>
      <c r="W81" s="137">
        <f t="shared" si="24"/>
        <v>100</v>
      </c>
      <c r="X81" s="137">
        <f t="shared" si="24"/>
        <v>100</v>
      </c>
      <c r="Y81" s="137">
        <f t="shared" si="24"/>
        <v>100</v>
      </c>
      <c r="Z81" s="137">
        <f t="shared" si="24"/>
        <v>100</v>
      </c>
      <c r="AA81" s="137">
        <f t="shared" si="24"/>
        <v>100</v>
      </c>
      <c r="AB81" s="137">
        <f t="shared" si="24"/>
        <v>100</v>
      </c>
      <c r="AC81" s="137">
        <f t="shared" si="24"/>
        <v>100</v>
      </c>
      <c r="AD81" s="137">
        <f t="shared" si="24"/>
        <v>100</v>
      </c>
      <c r="AE81" s="137">
        <f t="shared" si="24"/>
        <v>100</v>
      </c>
      <c r="AF81" s="137">
        <f t="shared" si="24"/>
        <v>100</v>
      </c>
      <c r="AG81" s="137">
        <f t="shared" si="24"/>
        <v>100</v>
      </c>
      <c r="AH81" s="137">
        <f t="shared" si="24"/>
        <v>0</v>
      </c>
      <c r="AI81" s="137">
        <f t="shared" si="24"/>
        <v>0</v>
      </c>
      <c r="AJ81" s="137">
        <f t="shared" si="24"/>
        <v>0</v>
      </c>
      <c r="AK81" s="136">
        <f ca="1">IF(AND(AND($AK$3&lt;=B81,B81&lt;=$AK$1),B81&lt;&gt;""),1,0)</f>
        <v>1</v>
      </c>
      <c r="AL81" s="136">
        <f>IF(OR(F81="工事・メンテ（共用可）",F81="要調整"),0.5,IF(F81="ヘリ訓練日",0.4,1))</f>
        <v>1</v>
      </c>
      <c r="AM81" s="136">
        <v>1</v>
      </c>
    </row>
    <row r="82" spans="1:39" ht="56.25">
      <c r="A82" s="149">
        <v>1129</v>
      </c>
      <c r="B82" s="150">
        <v>46392</v>
      </c>
      <c r="C82" s="211">
        <v>7</v>
      </c>
      <c r="D82" s="211">
        <v>21</v>
      </c>
      <c r="E82" s="152" t="s">
        <v>53</v>
      </c>
      <c r="F82" s="151" t="s">
        <v>490</v>
      </c>
      <c r="G82" s="205" t="s">
        <v>494</v>
      </c>
      <c r="H82" s="138" t="str">
        <f>IF(OR(G82="中止",G82="取消"),"998",IF(ISNA(MATCH($E82,施設情報!$B$2:$B$96,0)),"999",INDEX(施設情報!$C$2:$C$96,MATCH($E82,施設情報!$B$2:$B$96,0))))</f>
        <v>026</v>
      </c>
      <c r="I82" s="139">
        <f t="shared" si="19"/>
        <v>46392</v>
      </c>
      <c r="J82" s="137" t="str">
        <f t="shared" si="20"/>
        <v>026-46392</v>
      </c>
      <c r="K82" s="137">
        <f t="shared" si="21"/>
        <v>0.29166666666666669</v>
      </c>
      <c r="L82" s="137">
        <f t="shared" si="22"/>
        <v>0.875</v>
      </c>
      <c r="M82" s="137">
        <f t="shared" si="23"/>
        <v>0</v>
      </c>
      <c r="N82" s="137">
        <f t="shared" si="23"/>
        <v>0</v>
      </c>
      <c r="O82" s="137">
        <f t="shared" si="23"/>
        <v>0</v>
      </c>
      <c r="P82" s="137">
        <f t="shared" si="23"/>
        <v>0</v>
      </c>
      <c r="Q82" s="137">
        <f t="shared" si="23"/>
        <v>0</v>
      </c>
      <c r="R82" s="137">
        <f t="shared" si="23"/>
        <v>0</v>
      </c>
      <c r="S82" s="137">
        <f t="shared" si="23"/>
        <v>0</v>
      </c>
      <c r="T82" s="137">
        <f t="shared" si="23"/>
        <v>100</v>
      </c>
      <c r="U82" s="137">
        <f t="shared" si="23"/>
        <v>100</v>
      </c>
      <c r="V82" s="137">
        <f t="shared" si="23"/>
        <v>100</v>
      </c>
      <c r="W82" s="137">
        <f t="shared" si="24"/>
        <v>100</v>
      </c>
      <c r="X82" s="137">
        <f t="shared" si="24"/>
        <v>100</v>
      </c>
      <c r="Y82" s="137">
        <f t="shared" si="24"/>
        <v>100</v>
      </c>
      <c r="Z82" s="137">
        <f t="shared" si="24"/>
        <v>100</v>
      </c>
      <c r="AA82" s="137">
        <f t="shared" si="24"/>
        <v>100</v>
      </c>
      <c r="AB82" s="137">
        <f t="shared" si="24"/>
        <v>100</v>
      </c>
      <c r="AC82" s="137">
        <f t="shared" si="24"/>
        <v>100</v>
      </c>
      <c r="AD82" s="137">
        <f t="shared" si="24"/>
        <v>100</v>
      </c>
      <c r="AE82" s="137">
        <f t="shared" si="24"/>
        <v>100</v>
      </c>
      <c r="AF82" s="137">
        <f t="shared" si="24"/>
        <v>100</v>
      </c>
      <c r="AG82" s="137">
        <f t="shared" si="24"/>
        <v>100</v>
      </c>
      <c r="AH82" s="137">
        <f t="shared" si="24"/>
        <v>0</v>
      </c>
      <c r="AI82" s="137">
        <f t="shared" si="24"/>
        <v>0</v>
      </c>
      <c r="AJ82" s="137">
        <f t="shared" si="24"/>
        <v>0</v>
      </c>
      <c r="AK82" s="136">
        <f ca="1">IF(AND(AND($AK$3&lt;=B82,B82&lt;=$AK$1),B82&lt;&gt;""),1,0)</f>
        <v>1</v>
      </c>
      <c r="AL82" s="136">
        <f>IF(OR(F82="工事・メンテ（共用可）",F82="要調整"),0.5,IF(F82="ヘリ訓練日",0.4,1))</f>
        <v>1</v>
      </c>
      <c r="AM82" s="136">
        <v>1</v>
      </c>
    </row>
    <row r="83" spans="1:39" ht="56.25">
      <c r="A83" s="149">
        <v>1130</v>
      </c>
      <c r="B83" s="150">
        <v>46392</v>
      </c>
      <c r="C83" s="211">
        <v>7</v>
      </c>
      <c r="D83" s="211">
        <v>21</v>
      </c>
      <c r="E83" s="152" t="s">
        <v>30</v>
      </c>
      <c r="F83" s="151" t="s">
        <v>490</v>
      </c>
      <c r="G83" s="205" t="s">
        <v>494</v>
      </c>
      <c r="H83" s="138" t="str">
        <f>IF(OR(G83="中止",G83="取消"),"998",IF(ISNA(MATCH($E83,施設情報!$B$2:$B$96,0)),"999",INDEX(施設情報!$C$2:$C$96,MATCH($E83,施設情報!$B$2:$B$96,0))))</f>
        <v>027</v>
      </c>
      <c r="I83" s="139">
        <f t="shared" si="19"/>
        <v>46392</v>
      </c>
      <c r="J83" s="137" t="str">
        <f t="shared" si="20"/>
        <v>027-46392</v>
      </c>
      <c r="K83" s="137">
        <f t="shared" si="21"/>
        <v>0.29166666666666669</v>
      </c>
      <c r="L83" s="137">
        <f t="shared" si="22"/>
        <v>0.875</v>
      </c>
      <c r="M83" s="137">
        <f t="shared" si="23"/>
        <v>0</v>
      </c>
      <c r="N83" s="137">
        <f t="shared" si="23"/>
        <v>0</v>
      </c>
      <c r="O83" s="137">
        <f t="shared" si="23"/>
        <v>0</v>
      </c>
      <c r="P83" s="137">
        <f t="shared" si="23"/>
        <v>0</v>
      </c>
      <c r="Q83" s="137">
        <f t="shared" si="23"/>
        <v>0</v>
      </c>
      <c r="R83" s="137">
        <f t="shared" si="23"/>
        <v>0</v>
      </c>
      <c r="S83" s="137">
        <f t="shared" si="23"/>
        <v>0</v>
      </c>
      <c r="T83" s="137">
        <f t="shared" si="23"/>
        <v>100</v>
      </c>
      <c r="U83" s="137">
        <f t="shared" si="23"/>
        <v>100</v>
      </c>
      <c r="V83" s="137">
        <f t="shared" si="23"/>
        <v>100</v>
      </c>
      <c r="W83" s="137">
        <f t="shared" si="24"/>
        <v>100</v>
      </c>
      <c r="X83" s="137">
        <f t="shared" si="24"/>
        <v>100</v>
      </c>
      <c r="Y83" s="137">
        <f t="shared" si="24"/>
        <v>100</v>
      </c>
      <c r="Z83" s="137">
        <f t="shared" si="24"/>
        <v>100</v>
      </c>
      <c r="AA83" s="137">
        <f t="shared" si="24"/>
        <v>100</v>
      </c>
      <c r="AB83" s="137">
        <f t="shared" si="24"/>
        <v>100</v>
      </c>
      <c r="AC83" s="137">
        <f t="shared" si="24"/>
        <v>100</v>
      </c>
      <c r="AD83" s="137">
        <f t="shared" si="24"/>
        <v>100</v>
      </c>
      <c r="AE83" s="137">
        <f t="shared" si="24"/>
        <v>100</v>
      </c>
      <c r="AF83" s="137">
        <f t="shared" si="24"/>
        <v>100</v>
      </c>
      <c r="AG83" s="137">
        <f t="shared" si="24"/>
        <v>100</v>
      </c>
      <c r="AH83" s="137">
        <f t="shared" si="24"/>
        <v>0</v>
      </c>
      <c r="AI83" s="137">
        <f t="shared" si="24"/>
        <v>0</v>
      </c>
      <c r="AJ83" s="137">
        <f t="shared" si="24"/>
        <v>0</v>
      </c>
      <c r="AK83" s="136">
        <f ca="1">IF(AND(AND($AK$3&lt;=B83,B83&lt;=$AK$1),B83&lt;&gt;""),1,0)</f>
        <v>1</v>
      </c>
      <c r="AL83" s="136">
        <f>IF(OR(F83="工事・メンテ（共用可）",F83="要調整"),0.5,IF(F83="ヘリ訓練日",0.4,1))</f>
        <v>1</v>
      </c>
      <c r="AM83" s="136">
        <v>1</v>
      </c>
    </row>
    <row r="84" spans="1:39" ht="75">
      <c r="A84" s="149">
        <v>1131</v>
      </c>
      <c r="B84" s="150">
        <v>46392</v>
      </c>
      <c r="C84" s="211">
        <v>7</v>
      </c>
      <c r="D84" s="211">
        <v>21</v>
      </c>
      <c r="E84" s="152" t="s">
        <v>60</v>
      </c>
      <c r="F84" s="151" t="s">
        <v>490</v>
      </c>
      <c r="G84" s="205" t="s">
        <v>494</v>
      </c>
      <c r="H84" s="138" t="str">
        <f>IF(OR(G84="中止",G84="取消"),"998",IF(ISNA(MATCH($E84,施設情報!$B$2:$B$96,0)),"999",INDEX(施設情報!$C$2:$C$96,MATCH($E84,施設情報!$B$2:$B$96,0))))</f>
        <v>028</v>
      </c>
      <c r="I84" s="139">
        <f t="shared" si="19"/>
        <v>46392</v>
      </c>
      <c r="J84" s="137" t="str">
        <f t="shared" si="20"/>
        <v>028-46392</v>
      </c>
      <c r="K84" s="137">
        <f t="shared" si="21"/>
        <v>0.29166666666666669</v>
      </c>
      <c r="L84" s="137">
        <f t="shared" si="22"/>
        <v>0.875</v>
      </c>
      <c r="M84" s="137">
        <f t="shared" si="23"/>
        <v>0</v>
      </c>
      <c r="N84" s="137">
        <f t="shared" si="23"/>
        <v>0</v>
      </c>
      <c r="O84" s="137">
        <f t="shared" si="23"/>
        <v>0</v>
      </c>
      <c r="P84" s="137">
        <f t="shared" si="23"/>
        <v>0</v>
      </c>
      <c r="Q84" s="137">
        <f t="shared" si="23"/>
        <v>0</v>
      </c>
      <c r="R84" s="137">
        <f t="shared" si="23"/>
        <v>0</v>
      </c>
      <c r="S84" s="137">
        <f t="shared" si="23"/>
        <v>0</v>
      </c>
      <c r="T84" s="137">
        <f t="shared" si="23"/>
        <v>100</v>
      </c>
      <c r="U84" s="137">
        <f t="shared" si="23"/>
        <v>100</v>
      </c>
      <c r="V84" s="137">
        <f t="shared" si="23"/>
        <v>100</v>
      </c>
      <c r="W84" s="137">
        <f t="shared" si="24"/>
        <v>100</v>
      </c>
      <c r="X84" s="137">
        <f t="shared" si="24"/>
        <v>100</v>
      </c>
      <c r="Y84" s="137">
        <f t="shared" si="24"/>
        <v>100</v>
      </c>
      <c r="Z84" s="137">
        <f t="shared" si="24"/>
        <v>100</v>
      </c>
      <c r="AA84" s="137">
        <f t="shared" si="24"/>
        <v>100</v>
      </c>
      <c r="AB84" s="137">
        <f t="shared" si="24"/>
        <v>100</v>
      </c>
      <c r="AC84" s="137">
        <f t="shared" si="24"/>
        <v>100</v>
      </c>
      <c r="AD84" s="137">
        <f t="shared" si="24"/>
        <v>100</v>
      </c>
      <c r="AE84" s="137">
        <f t="shared" si="24"/>
        <v>100</v>
      </c>
      <c r="AF84" s="137">
        <f t="shared" si="24"/>
        <v>100</v>
      </c>
      <c r="AG84" s="137">
        <f t="shared" si="24"/>
        <v>100</v>
      </c>
      <c r="AH84" s="137">
        <f t="shared" si="24"/>
        <v>0</v>
      </c>
      <c r="AI84" s="137">
        <f t="shared" si="24"/>
        <v>0</v>
      </c>
      <c r="AJ84" s="137">
        <f t="shared" si="24"/>
        <v>0</v>
      </c>
      <c r="AK84" s="136">
        <f ca="1">IF(AND(AND($AK$3&lt;=B84,B84&lt;=$AK$1),B84&lt;&gt;""),1,0)</f>
        <v>1</v>
      </c>
      <c r="AL84" s="136">
        <f>IF(OR(F84="工事・メンテ（共用可）",F84="要調整"),0.5,IF(F84="ヘリ訓練日",0.4,1))</f>
        <v>1</v>
      </c>
      <c r="AM84" s="136">
        <v>1</v>
      </c>
    </row>
    <row r="85" spans="1:39" ht="75">
      <c r="A85" s="149">
        <v>1132</v>
      </c>
      <c r="B85" s="150">
        <v>46392</v>
      </c>
      <c r="C85" s="211">
        <v>7</v>
      </c>
      <c r="D85" s="211">
        <v>21</v>
      </c>
      <c r="E85" s="152" t="s">
        <v>61</v>
      </c>
      <c r="F85" s="151" t="s">
        <v>490</v>
      </c>
      <c r="G85" s="205" t="s">
        <v>494</v>
      </c>
      <c r="H85" s="138" t="str">
        <f>IF(OR(G85="中止",G85="取消"),"998",IF(ISNA(MATCH($E85,施設情報!$B$2:$B$96,0)),"999",INDEX(施設情報!$C$2:$C$96,MATCH($E85,施設情報!$B$2:$B$96,0))))</f>
        <v>029</v>
      </c>
      <c r="I85" s="139">
        <f t="shared" si="19"/>
        <v>46392</v>
      </c>
      <c r="J85" s="137" t="str">
        <f t="shared" si="20"/>
        <v>029-46392</v>
      </c>
      <c r="K85" s="137">
        <f t="shared" si="21"/>
        <v>0.29166666666666669</v>
      </c>
      <c r="L85" s="137">
        <f t="shared" si="22"/>
        <v>0.875</v>
      </c>
      <c r="M85" s="137">
        <f t="shared" ref="M85:V94" si="25">IF(AND(M$3&gt;=$K85,M$3&lt;$L85),100*$AM85,0)</f>
        <v>0</v>
      </c>
      <c r="N85" s="137">
        <f t="shared" si="25"/>
        <v>0</v>
      </c>
      <c r="O85" s="137">
        <f t="shared" si="25"/>
        <v>0</v>
      </c>
      <c r="P85" s="137">
        <f t="shared" si="25"/>
        <v>0</v>
      </c>
      <c r="Q85" s="137">
        <f t="shared" si="25"/>
        <v>0</v>
      </c>
      <c r="R85" s="137">
        <f t="shared" si="25"/>
        <v>0</v>
      </c>
      <c r="S85" s="137">
        <f t="shared" si="25"/>
        <v>0</v>
      </c>
      <c r="T85" s="137">
        <f t="shared" si="25"/>
        <v>100</v>
      </c>
      <c r="U85" s="137">
        <f t="shared" si="25"/>
        <v>100</v>
      </c>
      <c r="V85" s="137">
        <f t="shared" si="25"/>
        <v>100</v>
      </c>
      <c r="W85" s="137">
        <f t="shared" ref="W85:AJ94" si="26">IF(AND(W$3&gt;=$K85,W$3&lt;$L85),100*$AM85,0)</f>
        <v>100</v>
      </c>
      <c r="X85" s="137">
        <f t="shared" si="26"/>
        <v>100</v>
      </c>
      <c r="Y85" s="137">
        <f t="shared" si="26"/>
        <v>100</v>
      </c>
      <c r="Z85" s="137">
        <f t="shared" si="26"/>
        <v>100</v>
      </c>
      <c r="AA85" s="137">
        <f t="shared" si="26"/>
        <v>100</v>
      </c>
      <c r="AB85" s="137">
        <f t="shared" si="26"/>
        <v>100</v>
      </c>
      <c r="AC85" s="137">
        <f t="shared" si="26"/>
        <v>100</v>
      </c>
      <c r="AD85" s="137">
        <f t="shared" si="26"/>
        <v>100</v>
      </c>
      <c r="AE85" s="137">
        <f t="shared" si="26"/>
        <v>100</v>
      </c>
      <c r="AF85" s="137">
        <f t="shared" si="26"/>
        <v>100</v>
      </c>
      <c r="AG85" s="137">
        <f t="shared" si="26"/>
        <v>100</v>
      </c>
      <c r="AH85" s="137">
        <f t="shared" si="26"/>
        <v>0</v>
      </c>
      <c r="AI85" s="137">
        <f t="shared" si="26"/>
        <v>0</v>
      </c>
      <c r="AJ85" s="137">
        <f t="shared" si="26"/>
        <v>0</v>
      </c>
      <c r="AK85" s="136">
        <f ca="1">IF(AND(AND($AK$3&lt;=B85,B85&lt;=$AK$1),B85&lt;&gt;""),1,0)</f>
        <v>1</v>
      </c>
      <c r="AL85" s="136">
        <f>IF(OR(F85="工事・メンテ（共用可）",F85="要調整"),0.5,IF(F85="ヘリ訓練日",0.4,1))</f>
        <v>1</v>
      </c>
      <c r="AM85" s="136">
        <v>1</v>
      </c>
    </row>
    <row r="86" spans="1:39" ht="37.5">
      <c r="A86" s="149">
        <v>1133</v>
      </c>
      <c r="B86" s="150">
        <v>46392</v>
      </c>
      <c r="C86" s="211">
        <v>7</v>
      </c>
      <c r="D86" s="211">
        <v>21</v>
      </c>
      <c r="E86" s="152" t="s">
        <v>62</v>
      </c>
      <c r="F86" s="151" t="s">
        <v>490</v>
      </c>
      <c r="G86" s="205" t="s">
        <v>494</v>
      </c>
      <c r="H86" s="138" t="str">
        <f>IF(OR(G86="中止",G86="取消"),"998",IF(ISNA(MATCH($E86,施設情報!$B$2:$B$96,0)),"999",INDEX(施設情報!$C$2:$C$96,MATCH($E86,施設情報!$B$2:$B$96,0))))</f>
        <v>036</v>
      </c>
      <c r="I86" s="139">
        <f t="shared" si="19"/>
        <v>46392</v>
      </c>
      <c r="J86" s="137" t="str">
        <f t="shared" si="20"/>
        <v>036-46392</v>
      </c>
      <c r="K86" s="137">
        <f t="shared" si="21"/>
        <v>0.29166666666666669</v>
      </c>
      <c r="L86" s="137">
        <f t="shared" si="22"/>
        <v>0.875</v>
      </c>
      <c r="M86" s="137">
        <f t="shared" si="25"/>
        <v>0</v>
      </c>
      <c r="N86" s="137">
        <f t="shared" si="25"/>
        <v>0</v>
      </c>
      <c r="O86" s="137">
        <f t="shared" si="25"/>
        <v>0</v>
      </c>
      <c r="P86" s="137">
        <f t="shared" si="25"/>
        <v>0</v>
      </c>
      <c r="Q86" s="137">
        <f t="shared" si="25"/>
        <v>0</v>
      </c>
      <c r="R86" s="137">
        <f t="shared" si="25"/>
        <v>0</v>
      </c>
      <c r="S86" s="137">
        <f t="shared" si="25"/>
        <v>0</v>
      </c>
      <c r="T86" s="137">
        <f t="shared" si="25"/>
        <v>100</v>
      </c>
      <c r="U86" s="137">
        <f t="shared" si="25"/>
        <v>100</v>
      </c>
      <c r="V86" s="137">
        <f t="shared" si="25"/>
        <v>100</v>
      </c>
      <c r="W86" s="137">
        <f t="shared" si="26"/>
        <v>100</v>
      </c>
      <c r="X86" s="137">
        <f t="shared" si="26"/>
        <v>100</v>
      </c>
      <c r="Y86" s="137">
        <f t="shared" si="26"/>
        <v>100</v>
      </c>
      <c r="Z86" s="137">
        <f t="shared" si="26"/>
        <v>100</v>
      </c>
      <c r="AA86" s="137">
        <f t="shared" si="26"/>
        <v>100</v>
      </c>
      <c r="AB86" s="137">
        <f t="shared" si="26"/>
        <v>100</v>
      </c>
      <c r="AC86" s="137">
        <f t="shared" si="26"/>
        <v>100</v>
      </c>
      <c r="AD86" s="137">
        <f t="shared" si="26"/>
        <v>100</v>
      </c>
      <c r="AE86" s="137">
        <f t="shared" si="26"/>
        <v>100</v>
      </c>
      <c r="AF86" s="137">
        <f t="shared" si="26"/>
        <v>100</v>
      </c>
      <c r="AG86" s="137">
        <f t="shared" si="26"/>
        <v>100</v>
      </c>
      <c r="AH86" s="137">
        <f t="shared" si="26"/>
        <v>0</v>
      </c>
      <c r="AI86" s="137">
        <f t="shared" si="26"/>
        <v>0</v>
      </c>
      <c r="AJ86" s="137">
        <f t="shared" si="26"/>
        <v>0</v>
      </c>
      <c r="AK86" s="136">
        <f ca="1">IF(AND(AND($AK$3&lt;=B86,B86&lt;=$AK$1),B86&lt;&gt;""),1,0)</f>
        <v>1</v>
      </c>
      <c r="AL86" s="136">
        <f>IF(OR(F86="工事・メンテ（共用可）",F86="要調整"),0.5,IF(F86="ヘリ訓練日",0.4,1))</f>
        <v>1</v>
      </c>
      <c r="AM86" s="136">
        <v>1</v>
      </c>
    </row>
    <row r="87" spans="1:39" ht="37.5">
      <c r="A87" s="149">
        <v>1134</v>
      </c>
      <c r="B87" s="150">
        <v>46392</v>
      </c>
      <c r="C87" s="211">
        <v>7</v>
      </c>
      <c r="D87" s="211">
        <v>21</v>
      </c>
      <c r="E87" s="152" t="s">
        <v>65</v>
      </c>
      <c r="F87" s="151" t="s">
        <v>490</v>
      </c>
      <c r="G87" s="205" t="s">
        <v>494</v>
      </c>
      <c r="H87" s="138" t="str">
        <f>IF(OR(G87="中止",G87="取消"),"998",IF(ISNA(MATCH($E87,施設情報!$B$2:$B$96,0)),"999",INDEX(施設情報!$C$2:$C$96,MATCH($E87,施設情報!$B$2:$B$96,0))))</f>
        <v>037</v>
      </c>
      <c r="I87" s="139">
        <f t="shared" si="19"/>
        <v>46392</v>
      </c>
      <c r="J87" s="137" t="str">
        <f t="shared" si="20"/>
        <v>037-46392</v>
      </c>
      <c r="K87" s="137">
        <f t="shared" si="21"/>
        <v>0.29166666666666669</v>
      </c>
      <c r="L87" s="137">
        <f t="shared" si="22"/>
        <v>0.875</v>
      </c>
      <c r="M87" s="137">
        <f t="shared" si="25"/>
        <v>0</v>
      </c>
      <c r="N87" s="137">
        <f t="shared" si="25"/>
        <v>0</v>
      </c>
      <c r="O87" s="137">
        <f t="shared" si="25"/>
        <v>0</v>
      </c>
      <c r="P87" s="137">
        <f t="shared" si="25"/>
        <v>0</v>
      </c>
      <c r="Q87" s="137">
        <f t="shared" si="25"/>
        <v>0</v>
      </c>
      <c r="R87" s="137">
        <f t="shared" si="25"/>
        <v>0</v>
      </c>
      <c r="S87" s="137">
        <f t="shared" si="25"/>
        <v>0</v>
      </c>
      <c r="T87" s="137">
        <f t="shared" si="25"/>
        <v>100</v>
      </c>
      <c r="U87" s="137">
        <f t="shared" si="25"/>
        <v>100</v>
      </c>
      <c r="V87" s="137">
        <f t="shared" si="25"/>
        <v>100</v>
      </c>
      <c r="W87" s="137">
        <f t="shared" si="26"/>
        <v>100</v>
      </c>
      <c r="X87" s="137">
        <f t="shared" si="26"/>
        <v>100</v>
      </c>
      <c r="Y87" s="137">
        <f t="shared" si="26"/>
        <v>100</v>
      </c>
      <c r="Z87" s="137">
        <f t="shared" si="26"/>
        <v>100</v>
      </c>
      <c r="AA87" s="137">
        <f t="shared" si="26"/>
        <v>100</v>
      </c>
      <c r="AB87" s="137">
        <f t="shared" si="26"/>
        <v>100</v>
      </c>
      <c r="AC87" s="137">
        <f t="shared" si="26"/>
        <v>100</v>
      </c>
      <c r="AD87" s="137">
        <f t="shared" si="26"/>
        <v>100</v>
      </c>
      <c r="AE87" s="137">
        <f t="shared" si="26"/>
        <v>100</v>
      </c>
      <c r="AF87" s="137">
        <f t="shared" si="26"/>
        <v>100</v>
      </c>
      <c r="AG87" s="137">
        <f t="shared" si="26"/>
        <v>100</v>
      </c>
      <c r="AH87" s="137">
        <f t="shared" si="26"/>
        <v>0</v>
      </c>
      <c r="AI87" s="137">
        <f t="shared" si="26"/>
        <v>0</v>
      </c>
      <c r="AJ87" s="137">
        <f t="shared" si="26"/>
        <v>0</v>
      </c>
      <c r="AK87" s="136">
        <f ca="1">IF(AND(AND($AK$3&lt;=B87,B87&lt;=$AK$1),B87&lt;&gt;""),1,0)</f>
        <v>1</v>
      </c>
      <c r="AL87" s="136">
        <f>IF(OR(F87="工事・メンテ（共用可）",F87="要調整"),0.5,IF(F87="ヘリ訓練日",0.4,1))</f>
        <v>1</v>
      </c>
      <c r="AM87" s="136">
        <v>1</v>
      </c>
    </row>
    <row r="88" spans="1:39" ht="56.25">
      <c r="A88" s="149">
        <v>1135</v>
      </c>
      <c r="B88" s="150">
        <v>46392</v>
      </c>
      <c r="C88" s="211">
        <v>7</v>
      </c>
      <c r="D88" s="211">
        <v>21</v>
      </c>
      <c r="E88" s="152" t="s">
        <v>32</v>
      </c>
      <c r="F88" s="151" t="s">
        <v>490</v>
      </c>
      <c r="G88" s="205" t="s">
        <v>494</v>
      </c>
      <c r="H88" s="138" t="str">
        <f>IF(OR(G88="中止",G88="取消"),"998",IF(ISNA(MATCH($E88,施設情報!$B$2:$B$96,0)),"999",INDEX(施設情報!$C$2:$C$96,MATCH($E88,施設情報!$B$2:$B$96,0))))</f>
        <v>039</v>
      </c>
      <c r="I88" s="139">
        <f t="shared" si="19"/>
        <v>46392</v>
      </c>
      <c r="J88" s="137" t="str">
        <f t="shared" si="20"/>
        <v>039-46392</v>
      </c>
      <c r="K88" s="137">
        <f t="shared" si="21"/>
        <v>0.29166666666666669</v>
      </c>
      <c r="L88" s="137">
        <f t="shared" si="22"/>
        <v>0.875</v>
      </c>
      <c r="M88" s="137">
        <f t="shared" si="25"/>
        <v>0</v>
      </c>
      <c r="N88" s="137">
        <f t="shared" si="25"/>
        <v>0</v>
      </c>
      <c r="O88" s="137">
        <f t="shared" si="25"/>
        <v>0</v>
      </c>
      <c r="P88" s="137">
        <f t="shared" si="25"/>
        <v>0</v>
      </c>
      <c r="Q88" s="137">
        <f t="shared" si="25"/>
        <v>0</v>
      </c>
      <c r="R88" s="137">
        <f t="shared" si="25"/>
        <v>0</v>
      </c>
      <c r="S88" s="137">
        <f t="shared" si="25"/>
        <v>0</v>
      </c>
      <c r="T88" s="137">
        <f t="shared" si="25"/>
        <v>100</v>
      </c>
      <c r="U88" s="137">
        <f t="shared" si="25"/>
        <v>100</v>
      </c>
      <c r="V88" s="137">
        <f t="shared" si="25"/>
        <v>100</v>
      </c>
      <c r="W88" s="137">
        <f t="shared" si="26"/>
        <v>100</v>
      </c>
      <c r="X88" s="137">
        <f t="shared" si="26"/>
        <v>100</v>
      </c>
      <c r="Y88" s="137">
        <f t="shared" si="26"/>
        <v>100</v>
      </c>
      <c r="Z88" s="137">
        <f t="shared" si="26"/>
        <v>100</v>
      </c>
      <c r="AA88" s="137">
        <f t="shared" si="26"/>
        <v>100</v>
      </c>
      <c r="AB88" s="137">
        <f t="shared" si="26"/>
        <v>100</v>
      </c>
      <c r="AC88" s="137">
        <f t="shared" si="26"/>
        <v>100</v>
      </c>
      <c r="AD88" s="137">
        <f t="shared" si="26"/>
        <v>100</v>
      </c>
      <c r="AE88" s="137">
        <f t="shared" si="26"/>
        <v>100</v>
      </c>
      <c r="AF88" s="137">
        <f t="shared" si="26"/>
        <v>100</v>
      </c>
      <c r="AG88" s="137">
        <f t="shared" si="26"/>
        <v>100</v>
      </c>
      <c r="AH88" s="137">
        <f t="shared" si="26"/>
        <v>0</v>
      </c>
      <c r="AI88" s="137">
        <f t="shared" si="26"/>
        <v>0</v>
      </c>
      <c r="AJ88" s="137">
        <f t="shared" si="26"/>
        <v>0</v>
      </c>
      <c r="AK88" s="136">
        <f ca="1">IF(AND(AND($AK$3&lt;=B88,B88&lt;=$AK$1),B88&lt;&gt;""),1,0)</f>
        <v>1</v>
      </c>
      <c r="AL88" s="136">
        <f>IF(OR(F88="工事・メンテ（共用可）",F88="要調整"),0.5,IF(F88="ヘリ訓練日",0.4,1))</f>
        <v>1</v>
      </c>
      <c r="AM88" s="136">
        <v>1</v>
      </c>
    </row>
    <row r="89" spans="1:39" ht="56.25">
      <c r="A89" s="149">
        <v>1136</v>
      </c>
      <c r="B89" s="150">
        <v>46392</v>
      </c>
      <c r="C89" s="211">
        <v>7</v>
      </c>
      <c r="D89" s="211">
        <v>21</v>
      </c>
      <c r="E89" s="152" t="s">
        <v>33</v>
      </c>
      <c r="F89" s="151" t="s">
        <v>490</v>
      </c>
      <c r="G89" s="205" t="s">
        <v>494</v>
      </c>
      <c r="H89" s="138" t="str">
        <f>IF(OR(G89="中止",G89="取消"),"998",IF(ISNA(MATCH($E89,施設情報!$B$2:$B$96,0)),"999",INDEX(施設情報!$C$2:$C$96,MATCH($E89,施設情報!$B$2:$B$96,0))))</f>
        <v>038</v>
      </c>
      <c r="I89" s="139">
        <f t="shared" si="19"/>
        <v>46392</v>
      </c>
      <c r="J89" s="137" t="str">
        <f t="shared" si="20"/>
        <v>038-46392</v>
      </c>
      <c r="K89" s="137">
        <f t="shared" si="21"/>
        <v>0.29166666666666669</v>
      </c>
      <c r="L89" s="137">
        <f t="shared" si="22"/>
        <v>0.875</v>
      </c>
      <c r="M89" s="137">
        <f t="shared" si="25"/>
        <v>0</v>
      </c>
      <c r="N89" s="137">
        <f t="shared" si="25"/>
        <v>0</v>
      </c>
      <c r="O89" s="137">
        <f t="shared" si="25"/>
        <v>0</v>
      </c>
      <c r="P89" s="137">
        <f t="shared" si="25"/>
        <v>0</v>
      </c>
      <c r="Q89" s="137">
        <f t="shared" si="25"/>
        <v>0</v>
      </c>
      <c r="R89" s="137">
        <f t="shared" si="25"/>
        <v>0</v>
      </c>
      <c r="S89" s="137">
        <f t="shared" si="25"/>
        <v>0</v>
      </c>
      <c r="T89" s="137">
        <f t="shared" si="25"/>
        <v>100</v>
      </c>
      <c r="U89" s="137">
        <f t="shared" si="25"/>
        <v>100</v>
      </c>
      <c r="V89" s="137">
        <f t="shared" si="25"/>
        <v>100</v>
      </c>
      <c r="W89" s="137">
        <f t="shared" si="26"/>
        <v>100</v>
      </c>
      <c r="X89" s="137">
        <f t="shared" si="26"/>
        <v>100</v>
      </c>
      <c r="Y89" s="137">
        <f t="shared" si="26"/>
        <v>100</v>
      </c>
      <c r="Z89" s="137">
        <f t="shared" si="26"/>
        <v>100</v>
      </c>
      <c r="AA89" s="137">
        <f t="shared" si="26"/>
        <v>100</v>
      </c>
      <c r="AB89" s="137">
        <f t="shared" si="26"/>
        <v>100</v>
      </c>
      <c r="AC89" s="137">
        <f t="shared" si="26"/>
        <v>100</v>
      </c>
      <c r="AD89" s="137">
        <f t="shared" si="26"/>
        <v>100</v>
      </c>
      <c r="AE89" s="137">
        <f t="shared" si="26"/>
        <v>100</v>
      </c>
      <c r="AF89" s="137">
        <f t="shared" si="26"/>
        <v>100</v>
      </c>
      <c r="AG89" s="137">
        <f t="shared" si="26"/>
        <v>100</v>
      </c>
      <c r="AH89" s="137">
        <f t="shared" si="26"/>
        <v>0</v>
      </c>
      <c r="AI89" s="137">
        <f t="shared" si="26"/>
        <v>0</v>
      </c>
      <c r="AJ89" s="137">
        <f t="shared" si="26"/>
        <v>0</v>
      </c>
      <c r="AK89" s="136">
        <f ca="1">IF(AND(AND($AK$3&lt;=B89,B89&lt;=$AK$1),B89&lt;&gt;""),1,0)</f>
        <v>1</v>
      </c>
      <c r="AL89" s="136">
        <f>IF(OR(F89="工事・メンテ（共用可）",F89="要調整"),0.5,IF(F89="ヘリ訓練日",0.4,1))</f>
        <v>1</v>
      </c>
      <c r="AM89" s="136">
        <v>1</v>
      </c>
    </row>
    <row r="90" spans="1:39" ht="56.25">
      <c r="A90" s="149">
        <v>1137</v>
      </c>
      <c r="B90" s="150">
        <v>46392</v>
      </c>
      <c r="C90" s="156">
        <v>7</v>
      </c>
      <c r="D90" s="156">
        <v>21</v>
      </c>
      <c r="E90" s="152" t="s">
        <v>34</v>
      </c>
      <c r="F90" s="151" t="s">
        <v>490</v>
      </c>
      <c r="G90" s="154" t="s">
        <v>494</v>
      </c>
      <c r="H90" s="138" t="str">
        <f>IF(OR(G90="中止",G90="取消"),"998",IF(ISNA(MATCH($E90,施設情報!$B$2:$B$96,0)),"999",INDEX(施設情報!$C$2:$C$96,MATCH($E90,施設情報!$B$2:$B$96,0))))</f>
        <v>040</v>
      </c>
      <c r="I90" s="139">
        <f t="shared" si="19"/>
        <v>46392</v>
      </c>
      <c r="J90" s="137" t="str">
        <f t="shared" si="20"/>
        <v>040-46392</v>
      </c>
      <c r="K90" s="137">
        <f t="shared" si="21"/>
        <v>0.29166666666666669</v>
      </c>
      <c r="L90" s="137">
        <f t="shared" si="22"/>
        <v>0.875</v>
      </c>
      <c r="M90" s="137">
        <f t="shared" si="25"/>
        <v>0</v>
      </c>
      <c r="N90" s="137">
        <f t="shared" si="25"/>
        <v>0</v>
      </c>
      <c r="O90" s="137">
        <f t="shared" si="25"/>
        <v>0</v>
      </c>
      <c r="P90" s="137">
        <f t="shared" si="25"/>
        <v>0</v>
      </c>
      <c r="Q90" s="137">
        <f t="shared" si="25"/>
        <v>0</v>
      </c>
      <c r="R90" s="137">
        <f t="shared" si="25"/>
        <v>0</v>
      </c>
      <c r="S90" s="137">
        <f t="shared" si="25"/>
        <v>0</v>
      </c>
      <c r="T90" s="137">
        <f t="shared" si="25"/>
        <v>100</v>
      </c>
      <c r="U90" s="137">
        <f t="shared" si="25"/>
        <v>100</v>
      </c>
      <c r="V90" s="137">
        <f t="shared" si="25"/>
        <v>100</v>
      </c>
      <c r="W90" s="137">
        <f t="shared" si="26"/>
        <v>100</v>
      </c>
      <c r="X90" s="137">
        <f t="shared" si="26"/>
        <v>100</v>
      </c>
      <c r="Y90" s="137">
        <f t="shared" si="26"/>
        <v>100</v>
      </c>
      <c r="Z90" s="137">
        <f t="shared" si="26"/>
        <v>100</v>
      </c>
      <c r="AA90" s="137">
        <f t="shared" si="26"/>
        <v>100</v>
      </c>
      <c r="AB90" s="137">
        <f t="shared" si="26"/>
        <v>100</v>
      </c>
      <c r="AC90" s="137">
        <f t="shared" si="26"/>
        <v>100</v>
      </c>
      <c r="AD90" s="137">
        <f t="shared" si="26"/>
        <v>100</v>
      </c>
      <c r="AE90" s="137">
        <f t="shared" si="26"/>
        <v>100</v>
      </c>
      <c r="AF90" s="137">
        <f t="shared" si="26"/>
        <v>100</v>
      </c>
      <c r="AG90" s="137">
        <f t="shared" si="26"/>
        <v>100</v>
      </c>
      <c r="AH90" s="137">
        <f t="shared" si="26"/>
        <v>0</v>
      </c>
      <c r="AI90" s="137">
        <f t="shared" si="26"/>
        <v>0</v>
      </c>
      <c r="AJ90" s="137">
        <f t="shared" si="26"/>
        <v>0</v>
      </c>
      <c r="AK90" s="136">
        <f ca="1">IF(AND(AND($AK$3&lt;=B90,B90&lt;=$AK$1),B90&lt;&gt;""),1,0)</f>
        <v>1</v>
      </c>
      <c r="AL90" s="136">
        <f>IF(OR(F90="工事・メンテ（共用可）",F90="要調整"),0.5,IF(F90="ヘリ訓練日",0.4,1))</f>
        <v>1</v>
      </c>
      <c r="AM90" s="136">
        <v>1</v>
      </c>
    </row>
    <row r="91" spans="1:39" ht="56.25">
      <c r="A91" s="149">
        <v>1138</v>
      </c>
      <c r="B91" s="150">
        <v>46392</v>
      </c>
      <c r="C91" s="156">
        <v>7</v>
      </c>
      <c r="D91" s="156">
        <v>21</v>
      </c>
      <c r="E91" s="152" t="s">
        <v>35</v>
      </c>
      <c r="F91" s="151" t="s">
        <v>490</v>
      </c>
      <c r="G91" s="154" t="s">
        <v>494</v>
      </c>
      <c r="H91" s="138" t="str">
        <f>IF(OR(G91="中止",G91="取消"),"998",IF(ISNA(MATCH($E91,施設情報!$B$2:$B$96,0)),"999",INDEX(施設情報!$C$2:$C$96,MATCH($E91,施設情報!$B$2:$B$96,0))))</f>
        <v>041</v>
      </c>
      <c r="I91" s="139">
        <f t="shared" si="19"/>
        <v>46392</v>
      </c>
      <c r="J91" s="137" t="str">
        <f t="shared" si="20"/>
        <v>041-46392</v>
      </c>
      <c r="K91" s="137">
        <f t="shared" si="21"/>
        <v>0.29166666666666669</v>
      </c>
      <c r="L91" s="137">
        <f t="shared" si="22"/>
        <v>0.875</v>
      </c>
      <c r="M91" s="137">
        <f t="shared" si="25"/>
        <v>0</v>
      </c>
      <c r="N91" s="137">
        <f t="shared" si="25"/>
        <v>0</v>
      </c>
      <c r="O91" s="137">
        <f t="shared" si="25"/>
        <v>0</v>
      </c>
      <c r="P91" s="137">
        <f t="shared" si="25"/>
        <v>0</v>
      </c>
      <c r="Q91" s="137">
        <f t="shared" si="25"/>
        <v>0</v>
      </c>
      <c r="R91" s="137">
        <f t="shared" si="25"/>
        <v>0</v>
      </c>
      <c r="S91" s="137">
        <f t="shared" si="25"/>
        <v>0</v>
      </c>
      <c r="T91" s="137">
        <f t="shared" si="25"/>
        <v>100</v>
      </c>
      <c r="U91" s="137">
        <f t="shared" si="25"/>
        <v>100</v>
      </c>
      <c r="V91" s="137">
        <f t="shared" si="25"/>
        <v>100</v>
      </c>
      <c r="W91" s="137">
        <f t="shared" si="26"/>
        <v>100</v>
      </c>
      <c r="X91" s="137">
        <f t="shared" si="26"/>
        <v>100</v>
      </c>
      <c r="Y91" s="137">
        <f t="shared" si="26"/>
        <v>100</v>
      </c>
      <c r="Z91" s="137">
        <f t="shared" si="26"/>
        <v>100</v>
      </c>
      <c r="AA91" s="137">
        <f t="shared" si="26"/>
        <v>100</v>
      </c>
      <c r="AB91" s="137">
        <f t="shared" si="26"/>
        <v>100</v>
      </c>
      <c r="AC91" s="137">
        <f t="shared" si="26"/>
        <v>100</v>
      </c>
      <c r="AD91" s="137">
        <f t="shared" si="26"/>
        <v>100</v>
      </c>
      <c r="AE91" s="137">
        <f t="shared" si="26"/>
        <v>100</v>
      </c>
      <c r="AF91" s="137">
        <f t="shared" si="26"/>
        <v>100</v>
      </c>
      <c r="AG91" s="137">
        <f t="shared" si="26"/>
        <v>100</v>
      </c>
      <c r="AH91" s="137">
        <f t="shared" si="26"/>
        <v>0</v>
      </c>
      <c r="AI91" s="137">
        <f t="shared" si="26"/>
        <v>0</v>
      </c>
      <c r="AJ91" s="137">
        <f t="shared" si="26"/>
        <v>0</v>
      </c>
      <c r="AK91" s="136">
        <f ca="1">IF(AND(AND($AK$3&lt;=B91,B91&lt;=$AK$1),B91&lt;&gt;""),1,0)</f>
        <v>1</v>
      </c>
      <c r="AL91" s="136">
        <f>IF(OR(F91="工事・メンテ（共用可）",F91="要調整"),0.5,IF(F91="ヘリ訓練日",0.4,1))</f>
        <v>1</v>
      </c>
      <c r="AM91" s="136">
        <v>1</v>
      </c>
    </row>
    <row r="92" spans="1:39" ht="56.25">
      <c r="A92" s="149">
        <v>1139</v>
      </c>
      <c r="B92" s="150">
        <v>46392</v>
      </c>
      <c r="C92" s="156">
        <v>7</v>
      </c>
      <c r="D92" s="156">
        <v>21</v>
      </c>
      <c r="E92" s="152" t="s">
        <v>36</v>
      </c>
      <c r="F92" s="151" t="s">
        <v>490</v>
      </c>
      <c r="G92" s="154" t="s">
        <v>494</v>
      </c>
      <c r="H92" s="138" t="str">
        <f>IF(OR(G92="中止",G92="取消"),"998",IF(ISNA(MATCH($E92,施設情報!$B$2:$B$96,0)),"999",INDEX(施設情報!$C$2:$C$96,MATCH($E92,施設情報!$B$2:$B$96,0))))</f>
        <v>042</v>
      </c>
      <c r="I92" s="139">
        <f t="shared" si="19"/>
        <v>46392</v>
      </c>
      <c r="J92" s="137" t="str">
        <f t="shared" si="20"/>
        <v>042-46392</v>
      </c>
      <c r="K92" s="137">
        <f t="shared" si="21"/>
        <v>0.29166666666666669</v>
      </c>
      <c r="L92" s="137">
        <f t="shared" si="22"/>
        <v>0.875</v>
      </c>
      <c r="M92" s="137">
        <f t="shared" si="25"/>
        <v>0</v>
      </c>
      <c r="N92" s="137">
        <f t="shared" si="25"/>
        <v>0</v>
      </c>
      <c r="O92" s="137">
        <f t="shared" si="25"/>
        <v>0</v>
      </c>
      <c r="P92" s="137">
        <f t="shared" si="25"/>
        <v>0</v>
      </c>
      <c r="Q92" s="137">
        <f t="shared" si="25"/>
        <v>0</v>
      </c>
      <c r="R92" s="137">
        <f t="shared" si="25"/>
        <v>0</v>
      </c>
      <c r="S92" s="137">
        <f t="shared" si="25"/>
        <v>0</v>
      </c>
      <c r="T92" s="137">
        <f t="shared" si="25"/>
        <v>100</v>
      </c>
      <c r="U92" s="137">
        <f t="shared" si="25"/>
        <v>100</v>
      </c>
      <c r="V92" s="137">
        <f t="shared" si="25"/>
        <v>100</v>
      </c>
      <c r="W92" s="137">
        <f t="shared" si="26"/>
        <v>100</v>
      </c>
      <c r="X92" s="137">
        <f t="shared" si="26"/>
        <v>100</v>
      </c>
      <c r="Y92" s="137">
        <f t="shared" si="26"/>
        <v>100</v>
      </c>
      <c r="Z92" s="137">
        <f t="shared" si="26"/>
        <v>100</v>
      </c>
      <c r="AA92" s="137">
        <f t="shared" si="26"/>
        <v>100</v>
      </c>
      <c r="AB92" s="137">
        <f t="shared" si="26"/>
        <v>100</v>
      </c>
      <c r="AC92" s="137">
        <f t="shared" si="26"/>
        <v>100</v>
      </c>
      <c r="AD92" s="137">
        <f t="shared" si="26"/>
        <v>100</v>
      </c>
      <c r="AE92" s="137">
        <f t="shared" si="26"/>
        <v>100</v>
      </c>
      <c r="AF92" s="137">
        <f t="shared" si="26"/>
        <v>100</v>
      </c>
      <c r="AG92" s="137">
        <f t="shared" si="26"/>
        <v>100</v>
      </c>
      <c r="AH92" s="137">
        <f t="shared" si="26"/>
        <v>0</v>
      </c>
      <c r="AI92" s="137">
        <f t="shared" si="26"/>
        <v>0</v>
      </c>
      <c r="AJ92" s="137">
        <f t="shared" si="26"/>
        <v>0</v>
      </c>
      <c r="AK92" s="136">
        <f ca="1">IF(AND(AND($AK$3&lt;=B92,B92&lt;=$AK$1),B92&lt;&gt;""),1,0)</f>
        <v>1</v>
      </c>
      <c r="AL92" s="136">
        <f>IF(OR(F92="工事・メンテ（共用可）",F92="要調整"),0.5,IF(F92="ヘリ訓練日",0.4,1))</f>
        <v>1</v>
      </c>
      <c r="AM92" s="136">
        <v>1</v>
      </c>
    </row>
    <row r="93" spans="1:39" ht="56.25">
      <c r="A93" s="149">
        <v>1140</v>
      </c>
      <c r="B93" s="150">
        <v>46392</v>
      </c>
      <c r="C93" s="156">
        <v>7</v>
      </c>
      <c r="D93" s="156">
        <v>21</v>
      </c>
      <c r="E93" s="152" t="s">
        <v>37</v>
      </c>
      <c r="F93" s="151" t="s">
        <v>490</v>
      </c>
      <c r="G93" s="154" t="s">
        <v>494</v>
      </c>
      <c r="H93" s="138" t="str">
        <f>IF(OR(G93="中止",G93="取消"),"998",IF(ISNA(MATCH($E93,施設情報!$B$2:$B$96,0)),"999",INDEX(施設情報!$C$2:$C$96,MATCH($E93,施設情報!$B$2:$B$96,0))))</f>
        <v>043</v>
      </c>
      <c r="I93" s="139">
        <f t="shared" si="19"/>
        <v>46392</v>
      </c>
      <c r="J93" s="137" t="str">
        <f t="shared" si="20"/>
        <v>043-46392</v>
      </c>
      <c r="K93" s="137">
        <f t="shared" si="21"/>
        <v>0.29166666666666669</v>
      </c>
      <c r="L93" s="137">
        <f t="shared" si="22"/>
        <v>0.875</v>
      </c>
      <c r="M93" s="137">
        <f t="shared" si="25"/>
        <v>0</v>
      </c>
      <c r="N93" s="137">
        <f t="shared" si="25"/>
        <v>0</v>
      </c>
      <c r="O93" s="137">
        <f t="shared" si="25"/>
        <v>0</v>
      </c>
      <c r="P93" s="137">
        <f t="shared" si="25"/>
        <v>0</v>
      </c>
      <c r="Q93" s="137">
        <f t="shared" si="25"/>
        <v>0</v>
      </c>
      <c r="R93" s="137">
        <f t="shared" si="25"/>
        <v>0</v>
      </c>
      <c r="S93" s="137">
        <f t="shared" si="25"/>
        <v>0</v>
      </c>
      <c r="T93" s="137">
        <f t="shared" si="25"/>
        <v>100</v>
      </c>
      <c r="U93" s="137">
        <f t="shared" si="25"/>
        <v>100</v>
      </c>
      <c r="V93" s="137">
        <f t="shared" si="25"/>
        <v>100</v>
      </c>
      <c r="W93" s="137">
        <f t="shared" si="26"/>
        <v>100</v>
      </c>
      <c r="X93" s="137">
        <f t="shared" si="26"/>
        <v>100</v>
      </c>
      <c r="Y93" s="137">
        <f t="shared" si="26"/>
        <v>100</v>
      </c>
      <c r="Z93" s="137">
        <f t="shared" si="26"/>
        <v>100</v>
      </c>
      <c r="AA93" s="137">
        <f t="shared" si="26"/>
        <v>100</v>
      </c>
      <c r="AB93" s="137">
        <f t="shared" si="26"/>
        <v>100</v>
      </c>
      <c r="AC93" s="137">
        <f t="shared" si="26"/>
        <v>100</v>
      </c>
      <c r="AD93" s="137">
        <f t="shared" si="26"/>
        <v>100</v>
      </c>
      <c r="AE93" s="137">
        <f t="shared" si="26"/>
        <v>100</v>
      </c>
      <c r="AF93" s="137">
        <f t="shared" si="26"/>
        <v>100</v>
      </c>
      <c r="AG93" s="137">
        <f t="shared" si="26"/>
        <v>100</v>
      </c>
      <c r="AH93" s="137">
        <f t="shared" si="26"/>
        <v>0</v>
      </c>
      <c r="AI93" s="137">
        <f t="shared" si="26"/>
        <v>0</v>
      </c>
      <c r="AJ93" s="137">
        <f t="shared" si="26"/>
        <v>0</v>
      </c>
      <c r="AK93" s="136">
        <f ca="1">IF(AND(AND($AK$3&lt;=B93,B93&lt;=$AK$1),B93&lt;&gt;""),1,0)</f>
        <v>1</v>
      </c>
      <c r="AL93" s="136">
        <f>IF(OR(F93="工事・メンテ（共用可）",F93="要調整"),0.5,IF(F93="ヘリ訓練日",0.4,1))</f>
        <v>1</v>
      </c>
      <c r="AM93" s="136">
        <v>1</v>
      </c>
    </row>
    <row r="94" spans="1:39" ht="56.25">
      <c r="A94" s="149">
        <v>1141</v>
      </c>
      <c r="B94" s="150">
        <v>46392</v>
      </c>
      <c r="C94" s="156">
        <v>7</v>
      </c>
      <c r="D94" s="156">
        <v>21</v>
      </c>
      <c r="E94" s="152" t="s">
        <v>66</v>
      </c>
      <c r="F94" s="151" t="s">
        <v>490</v>
      </c>
      <c r="G94" s="154" t="s">
        <v>494</v>
      </c>
      <c r="H94" s="138" t="str">
        <f>IF(OR(G94="中止",G94="取消"),"998",IF(ISNA(MATCH($E94,施設情報!$B$2:$B$96,0)),"999",INDEX(施設情報!$C$2:$C$96,MATCH($E94,施設情報!$B$2:$B$96,0))))</f>
        <v>044</v>
      </c>
      <c r="I94" s="139">
        <f t="shared" si="19"/>
        <v>46392</v>
      </c>
      <c r="J94" s="137" t="str">
        <f t="shared" si="20"/>
        <v>044-46392</v>
      </c>
      <c r="K94" s="137">
        <f t="shared" si="21"/>
        <v>0.29166666666666669</v>
      </c>
      <c r="L94" s="137">
        <f t="shared" si="22"/>
        <v>0.875</v>
      </c>
      <c r="M94" s="137">
        <f t="shared" si="25"/>
        <v>0</v>
      </c>
      <c r="N94" s="137">
        <f t="shared" si="25"/>
        <v>0</v>
      </c>
      <c r="O94" s="137">
        <f t="shared" si="25"/>
        <v>0</v>
      </c>
      <c r="P94" s="137">
        <f t="shared" si="25"/>
        <v>0</v>
      </c>
      <c r="Q94" s="137">
        <f t="shared" si="25"/>
        <v>0</v>
      </c>
      <c r="R94" s="137">
        <f t="shared" si="25"/>
        <v>0</v>
      </c>
      <c r="S94" s="137">
        <f t="shared" si="25"/>
        <v>0</v>
      </c>
      <c r="T94" s="137">
        <f t="shared" si="25"/>
        <v>100</v>
      </c>
      <c r="U94" s="137">
        <f t="shared" si="25"/>
        <v>100</v>
      </c>
      <c r="V94" s="137">
        <f t="shared" si="25"/>
        <v>100</v>
      </c>
      <c r="W94" s="137">
        <f t="shared" si="26"/>
        <v>100</v>
      </c>
      <c r="X94" s="137">
        <f t="shared" si="26"/>
        <v>100</v>
      </c>
      <c r="Y94" s="137">
        <f t="shared" si="26"/>
        <v>100</v>
      </c>
      <c r="Z94" s="137">
        <f t="shared" si="26"/>
        <v>100</v>
      </c>
      <c r="AA94" s="137">
        <f t="shared" si="26"/>
        <v>100</v>
      </c>
      <c r="AB94" s="137">
        <f t="shared" si="26"/>
        <v>100</v>
      </c>
      <c r="AC94" s="137">
        <f t="shared" si="26"/>
        <v>100</v>
      </c>
      <c r="AD94" s="137">
        <f t="shared" si="26"/>
        <v>100</v>
      </c>
      <c r="AE94" s="137">
        <f t="shared" si="26"/>
        <v>100</v>
      </c>
      <c r="AF94" s="137">
        <f t="shared" si="26"/>
        <v>100</v>
      </c>
      <c r="AG94" s="137">
        <f t="shared" si="26"/>
        <v>100</v>
      </c>
      <c r="AH94" s="137">
        <f t="shared" si="26"/>
        <v>0</v>
      </c>
      <c r="AI94" s="137">
        <f t="shared" si="26"/>
        <v>0</v>
      </c>
      <c r="AJ94" s="137">
        <f t="shared" si="26"/>
        <v>0</v>
      </c>
      <c r="AK94" s="136">
        <f ca="1">IF(AND(AND($AK$3&lt;=B94,B94&lt;=$AK$1),B94&lt;&gt;""),1,0)</f>
        <v>1</v>
      </c>
      <c r="AL94" s="136">
        <f>IF(OR(F94="工事・メンテ（共用可）",F94="要調整"),0.5,IF(F94="ヘリ訓練日",0.4,1))</f>
        <v>1</v>
      </c>
      <c r="AM94" s="136">
        <v>1</v>
      </c>
    </row>
    <row r="95" spans="1:39" ht="75">
      <c r="A95" s="149">
        <v>1142</v>
      </c>
      <c r="B95" s="150">
        <v>46392</v>
      </c>
      <c r="C95" s="156">
        <v>7</v>
      </c>
      <c r="D95" s="156">
        <v>21</v>
      </c>
      <c r="E95" s="152" t="s">
        <v>67</v>
      </c>
      <c r="F95" s="151" t="s">
        <v>490</v>
      </c>
      <c r="G95" s="154" t="s">
        <v>494</v>
      </c>
      <c r="H95" s="138" t="str">
        <f>IF(OR(G95="中止",G95="取消"),"998",IF(ISNA(MATCH($E95,施設情報!$B$2:$B$96,0)),"999",INDEX(施設情報!$C$2:$C$96,MATCH($E95,施設情報!$B$2:$B$96,0))))</f>
        <v>045</v>
      </c>
      <c r="I95" s="139">
        <f t="shared" si="19"/>
        <v>46392</v>
      </c>
      <c r="J95" s="137" t="str">
        <f t="shared" si="20"/>
        <v>045-46392</v>
      </c>
      <c r="K95" s="137">
        <f t="shared" si="21"/>
        <v>0.29166666666666669</v>
      </c>
      <c r="L95" s="137">
        <f t="shared" si="22"/>
        <v>0.875</v>
      </c>
      <c r="M95" s="137">
        <f t="shared" ref="M95:V104" si="27">IF(AND(M$3&gt;=$K95,M$3&lt;$L95),100*$AM95,0)</f>
        <v>0</v>
      </c>
      <c r="N95" s="137">
        <f t="shared" si="27"/>
        <v>0</v>
      </c>
      <c r="O95" s="137">
        <f t="shared" si="27"/>
        <v>0</v>
      </c>
      <c r="P95" s="137">
        <f t="shared" si="27"/>
        <v>0</v>
      </c>
      <c r="Q95" s="137">
        <f t="shared" si="27"/>
        <v>0</v>
      </c>
      <c r="R95" s="137">
        <f t="shared" si="27"/>
        <v>0</v>
      </c>
      <c r="S95" s="137">
        <f t="shared" si="27"/>
        <v>0</v>
      </c>
      <c r="T95" s="137">
        <f t="shared" si="27"/>
        <v>100</v>
      </c>
      <c r="U95" s="137">
        <f t="shared" si="27"/>
        <v>100</v>
      </c>
      <c r="V95" s="137">
        <f t="shared" si="27"/>
        <v>100</v>
      </c>
      <c r="W95" s="137">
        <f t="shared" ref="W95:AJ104" si="28">IF(AND(W$3&gt;=$K95,W$3&lt;$L95),100*$AM95,0)</f>
        <v>100</v>
      </c>
      <c r="X95" s="137">
        <f t="shared" si="28"/>
        <v>100</v>
      </c>
      <c r="Y95" s="137">
        <f t="shared" si="28"/>
        <v>100</v>
      </c>
      <c r="Z95" s="137">
        <f t="shared" si="28"/>
        <v>100</v>
      </c>
      <c r="AA95" s="137">
        <f t="shared" si="28"/>
        <v>100</v>
      </c>
      <c r="AB95" s="137">
        <f t="shared" si="28"/>
        <v>100</v>
      </c>
      <c r="AC95" s="137">
        <f t="shared" si="28"/>
        <v>100</v>
      </c>
      <c r="AD95" s="137">
        <f t="shared" si="28"/>
        <v>100</v>
      </c>
      <c r="AE95" s="137">
        <f t="shared" si="28"/>
        <v>100</v>
      </c>
      <c r="AF95" s="137">
        <f t="shared" si="28"/>
        <v>100</v>
      </c>
      <c r="AG95" s="137">
        <f t="shared" si="28"/>
        <v>100</v>
      </c>
      <c r="AH95" s="137">
        <f t="shared" si="28"/>
        <v>0</v>
      </c>
      <c r="AI95" s="137">
        <f t="shared" si="28"/>
        <v>0</v>
      </c>
      <c r="AJ95" s="137">
        <f t="shared" si="28"/>
        <v>0</v>
      </c>
      <c r="AK95" s="136">
        <f ca="1">IF(AND(AND($AK$3&lt;=B95,B95&lt;=$AK$1),B95&lt;&gt;""),1,0)</f>
        <v>1</v>
      </c>
      <c r="AL95" s="136">
        <f>IF(OR(F95="工事・メンテ（共用可）",F95="要調整"),0.5,IF(F95="ヘリ訓練日",0.4,1))</f>
        <v>1</v>
      </c>
      <c r="AM95" s="136">
        <v>1</v>
      </c>
    </row>
    <row r="96" spans="1:39" ht="75">
      <c r="A96" s="149">
        <v>1143</v>
      </c>
      <c r="B96" s="150">
        <v>46392</v>
      </c>
      <c r="C96" s="156">
        <v>7</v>
      </c>
      <c r="D96" s="156">
        <v>21</v>
      </c>
      <c r="E96" s="152" t="s">
        <v>68</v>
      </c>
      <c r="F96" s="151" t="s">
        <v>490</v>
      </c>
      <c r="G96" s="154" t="s">
        <v>494</v>
      </c>
      <c r="H96" s="138" t="str">
        <f>IF(OR(G96="中止",G96="取消"),"998",IF(ISNA(MATCH($E96,施設情報!$B$2:$B$96,0)),"999",INDEX(施設情報!$C$2:$C$96,MATCH($E96,施設情報!$B$2:$B$96,0))))</f>
        <v>046</v>
      </c>
      <c r="I96" s="139">
        <f t="shared" si="19"/>
        <v>46392</v>
      </c>
      <c r="J96" s="137" t="str">
        <f t="shared" si="20"/>
        <v>046-46392</v>
      </c>
      <c r="K96" s="137">
        <f t="shared" si="21"/>
        <v>0.29166666666666669</v>
      </c>
      <c r="L96" s="137">
        <f t="shared" si="22"/>
        <v>0.875</v>
      </c>
      <c r="M96" s="137">
        <f t="shared" si="27"/>
        <v>0</v>
      </c>
      <c r="N96" s="137">
        <f t="shared" si="27"/>
        <v>0</v>
      </c>
      <c r="O96" s="137">
        <f t="shared" si="27"/>
        <v>0</v>
      </c>
      <c r="P96" s="137">
        <f t="shared" si="27"/>
        <v>0</v>
      </c>
      <c r="Q96" s="137">
        <f t="shared" si="27"/>
        <v>0</v>
      </c>
      <c r="R96" s="137">
        <f t="shared" si="27"/>
        <v>0</v>
      </c>
      <c r="S96" s="137">
        <f t="shared" si="27"/>
        <v>0</v>
      </c>
      <c r="T96" s="137">
        <f t="shared" si="27"/>
        <v>100</v>
      </c>
      <c r="U96" s="137">
        <f t="shared" si="27"/>
        <v>100</v>
      </c>
      <c r="V96" s="137">
        <f t="shared" si="27"/>
        <v>100</v>
      </c>
      <c r="W96" s="137">
        <f t="shared" si="28"/>
        <v>100</v>
      </c>
      <c r="X96" s="137">
        <f t="shared" si="28"/>
        <v>100</v>
      </c>
      <c r="Y96" s="137">
        <f t="shared" si="28"/>
        <v>100</v>
      </c>
      <c r="Z96" s="137">
        <f t="shared" si="28"/>
        <v>100</v>
      </c>
      <c r="AA96" s="137">
        <f t="shared" si="28"/>
        <v>100</v>
      </c>
      <c r="AB96" s="137">
        <f t="shared" si="28"/>
        <v>100</v>
      </c>
      <c r="AC96" s="137">
        <f t="shared" si="28"/>
        <v>100</v>
      </c>
      <c r="AD96" s="137">
        <f t="shared" si="28"/>
        <v>100</v>
      </c>
      <c r="AE96" s="137">
        <f t="shared" si="28"/>
        <v>100</v>
      </c>
      <c r="AF96" s="137">
        <f t="shared" si="28"/>
        <v>100</v>
      </c>
      <c r="AG96" s="137">
        <f t="shared" si="28"/>
        <v>100</v>
      </c>
      <c r="AH96" s="137">
        <f t="shared" si="28"/>
        <v>0</v>
      </c>
      <c r="AI96" s="137">
        <f t="shared" si="28"/>
        <v>0</v>
      </c>
      <c r="AJ96" s="137">
        <f t="shared" si="28"/>
        <v>0</v>
      </c>
      <c r="AK96" s="136">
        <f ca="1">IF(AND(AND($AK$3&lt;=B96,B96&lt;=$AK$1),B96&lt;&gt;""),1,0)</f>
        <v>1</v>
      </c>
      <c r="AL96" s="136">
        <f>IF(OR(F96="工事・メンテ（共用可）",F96="要調整"),0.5,IF(F96="ヘリ訓練日",0.4,1))</f>
        <v>1</v>
      </c>
      <c r="AM96" s="136">
        <v>1</v>
      </c>
    </row>
    <row r="97" spans="1:39" ht="75">
      <c r="A97" s="149">
        <v>1144</v>
      </c>
      <c r="B97" s="150">
        <v>46392</v>
      </c>
      <c r="C97" s="156">
        <v>7</v>
      </c>
      <c r="D97" s="156">
        <v>21</v>
      </c>
      <c r="E97" s="152" t="s">
        <v>69</v>
      </c>
      <c r="F97" s="151" t="s">
        <v>490</v>
      </c>
      <c r="G97" s="154" t="s">
        <v>494</v>
      </c>
      <c r="H97" s="138" t="str">
        <f>IF(OR(G97="中止",G97="取消"),"998",IF(ISNA(MATCH($E97,施設情報!$B$2:$B$96,0)),"999",INDEX(施設情報!$C$2:$C$96,MATCH($E97,施設情報!$B$2:$B$96,0))))</f>
        <v>047</v>
      </c>
      <c r="I97" s="139">
        <f t="shared" si="19"/>
        <v>46392</v>
      </c>
      <c r="J97" s="137" t="str">
        <f t="shared" si="20"/>
        <v>047-46392</v>
      </c>
      <c r="K97" s="137">
        <f t="shared" si="21"/>
        <v>0.29166666666666669</v>
      </c>
      <c r="L97" s="137">
        <f t="shared" si="22"/>
        <v>0.875</v>
      </c>
      <c r="M97" s="137">
        <f t="shared" si="27"/>
        <v>0</v>
      </c>
      <c r="N97" s="137">
        <f t="shared" si="27"/>
        <v>0</v>
      </c>
      <c r="O97" s="137">
        <f t="shared" si="27"/>
        <v>0</v>
      </c>
      <c r="P97" s="137">
        <f t="shared" si="27"/>
        <v>0</v>
      </c>
      <c r="Q97" s="137">
        <f t="shared" si="27"/>
        <v>0</v>
      </c>
      <c r="R97" s="137">
        <f t="shared" si="27"/>
        <v>0</v>
      </c>
      <c r="S97" s="137">
        <f t="shared" si="27"/>
        <v>0</v>
      </c>
      <c r="T97" s="137">
        <f t="shared" si="27"/>
        <v>100</v>
      </c>
      <c r="U97" s="137">
        <f t="shared" si="27"/>
        <v>100</v>
      </c>
      <c r="V97" s="137">
        <f t="shared" si="27"/>
        <v>100</v>
      </c>
      <c r="W97" s="137">
        <f t="shared" si="28"/>
        <v>100</v>
      </c>
      <c r="X97" s="137">
        <f t="shared" si="28"/>
        <v>100</v>
      </c>
      <c r="Y97" s="137">
        <f t="shared" si="28"/>
        <v>100</v>
      </c>
      <c r="Z97" s="137">
        <f t="shared" si="28"/>
        <v>100</v>
      </c>
      <c r="AA97" s="137">
        <f t="shared" si="28"/>
        <v>100</v>
      </c>
      <c r="AB97" s="137">
        <f t="shared" si="28"/>
        <v>100</v>
      </c>
      <c r="AC97" s="137">
        <f t="shared" si="28"/>
        <v>100</v>
      </c>
      <c r="AD97" s="137">
        <f t="shared" si="28"/>
        <v>100</v>
      </c>
      <c r="AE97" s="137">
        <f t="shared" si="28"/>
        <v>100</v>
      </c>
      <c r="AF97" s="137">
        <f t="shared" si="28"/>
        <v>100</v>
      </c>
      <c r="AG97" s="137">
        <f t="shared" si="28"/>
        <v>100</v>
      </c>
      <c r="AH97" s="137">
        <f t="shared" si="28"/>
        <v>0</v>
      </c>
      <c r="AI97" s="137">
        <f t="shared" si="28"/>
        <v>0</v>
      </c>
      <c r="AJ97" s="137">
        <f t="shared" si="28"/>
        <v>0</v>
      </c>
      <c r="AK97" s="136">
        <f ca="1">IF(AND(AND($AK$3&lt;=B97,B97&lt;=$AK$1),B97&lt;&gt;""),1,0)</f>
        <v>1</v>
      </c>
      <c r="AL97" s="136">
        <f>IF(OR(F97="工事・メンテ（共用可）",F97="要調整"),0.5,IF(F97="ヘリ訓練日",0.4,1))</f>
        <v>1</v>
      </c>
      <c r="AM97" s="136">
        <v>1</v>
      </c>
    </row>
    <row r="98" spans="1:39" ht="93.75">
      <c r="A98" s="149">
        <v>1145</v>
      </c>
      <c r="B98" s="150">
        <v>46392</v>
      </c>
      <c r="C98" s="156">
        <v>7</v>
      </c>
      <c r="D98" s="156">
        <v>21</v>
      </c>
      <c r="E98" s="152" t="s">
        <v>70</v>
      </c>
      <c r="F98" s="151" t="s">
        <v>490</v>
      </c>
      <c r="G98" s="154" t="s">
        <v>494</v>
      </c>
      <c r="H98" s="138" t="str">
        <f>IF(OR(G98="中止",G98="取消"),"998",IF(ISNA(MATCH($E98,施設情報!$B$2:$B$96,0)),"999",INDEX(施設情報!$C$2:$C$96,MATCH($E98,施設情報!$B$2:$B$96,0))))</f>
        <v>050</v>
      </c>
      <c r="I98" s="139">
        <f t="shared" si="19"/>
        <v>46392</v>
      </c>
      <c r="J98" s="137" t="str">
        <f t="shared" si="20"/>
        <v>050-46392</v>
      </c>
      <c r="K98" s="137">
        <f t="shared" si="21"/>
        <v>0.29166666666666669</v>
      </c>
      <c r="L98" s="137">
        <f t="shared" si="22"/>
        <v>0.875</v>
      </c>
      <c r="M98" s="137">
        <f t="shared" si="27"/>
        <v>0</v>
      </c>
      <c r="N98" s="137">
        <f t="shared" si="27"/>
        <v>0</v>
      </c>
      <c r="O98" s="137">
        <f t="shared" si="27"/>
        <v>0</v>
      </c>
      <c r="P98" s="137">
        <f t="shared" si="27"/>
        <v>0</v>
      </c>
      <c r="Q98" s="137">
        <f t="shared" si="27"/>
        <v>0</v>
      </c>
      <c r="R98" s="137">
        <f t="shared" si="27"/>
        <v>0</v>
      </c>
      <c r="S98" s="137">
        <f t="shared" si="27"/>
        <v>0</v>
      </c>
      <c r="T98" s="137">
        <f t="shared" si="27"/>
        <v>100</v>
      </c>
      <c r="U98" s="137">
        <f t="shared" si="27"/>
        <v>100</v>
      </c>
      <c r="V98" s="137">
        <f t="shared" si="27"/>
        <v>100</v>
      </c>
      <c r="W98" s="137">
        <f t="shared" si="28"/>
        <v>100</v>
      </c>
      <c r="X98" s="137">
        <f t="shared" si="28"/>
        <v>100</v>
      </c>
      <c r="Y98" s="137">
        <f t="shared" si="28"/>
        <v>100</v>
      </c>
      <c r="Z98" s="137">
        <f t="shared" si="28"/>
        <v>100</v>
      </c>
      <c r="AA98" s="137">
        <f t="shared" si="28"/>
        <v>100</v>
      </c>
      <c r="AB98" s="137">
        <f t="shared" si="28"/>
        <v>100</v>
      </c>
      <c r="AC98" s="137">
        <f t="shared" si="28"/>
        <v>100</v>
      </c>
      <c r="AD98" s="137">
        <f t="shared" si="28"/>
        <v>100</v>
      </c>
      <c r="AE98" s="137">
        <f t="shared" si="28"/>
        <v>100</v>
      </c>
      <c r="AF98" s="137">
        <f t="shared" si="28"/>
        <v>100</v>
      </c>
      <c r="AG98" s="137">
        <f t="shared" si="28"/>
        <v>100</v>
      </c>
      <c r="AH98" s="137">
        <f t="shared" si="28"/>
        <v>0</v>
      </c>
      <c r="AI98" s="137">
        <f t="shared" si="28"/>
        <v>0</v>
      </c>
      <c r="AJ98" s="137">
        <f t="shared" si="28"/>
        <v>0</v>
      </c>
      <c r="AK98" s="136">
        <f ca="1">IF(AND(AND($AK$3&lt;=B98,B98&lt;=$AK$1),B98&lt;&gt;""),1,0)</f>
        <v>1</v>
      </c>
      <c r="AL98" s="136">
        <f>IF(OR(F98="工事・メンテ（共用可）",F98="要調整"),0.5,IF(F98="ヘリ訓練日",0.4,1))</f>
        <v>1</v>
      </c>
      <c r="AM98" s="136">
        <v>1</v>
      </c>
    </row>
    <row r="99" spans="1:39" ht="93.75">
      <c r="A99" s="149">
        <v>1146</v>
      </c>
      <c r="B99" s="150">
        <v>46392</v>
      </c>
      <c r="C99" s="156">
        <v>7</v>
      </c>
      <c r="D99" s="156">
        <v>21</v>
      </c>
      <c r="E99" s="152" t="s">
        <v>71</v>
      </c>
      <c r="F99" s="151" t="s">
        <v>490</v>
      </c>
      <c r="G99" s="154" t="s">
        <v>494</v>
      </c>
      <c r="H99" s="138" t="str">
        <f>IF(OR(G99="中止",G99="取消"),"998",IF(ISNA(MATCH($E99,施設情報!$B$2:$B$96,0)),"999",INDEX(施設情報!$C$2:$C$96,MATCH($E99,施設情報!$B$2:$B$96,0))))</f>
        <v>051</v>
      </c>
      <c r="I99" s="139">
        <f t="shared" si="19"/>
        <v>46392</v>
      </c>
      <c r="J99" s="137" t="str">
        <f t="shared" si="20"/>
        <v>051-46392</v>
      </c>
      <c r="K99" s="137">
        <f t="shared" si="21"/>
        <v>0.29166666666666669</v>
      </c>
      <c r="L99" s="137">
        <f t="shared" si="22"/>
        <v>0.875</v>
      </c>
      <c r="M99" s="137">
        <f t="shared" si="27"/>
        <v>0</v>
      </c>
      <c r="N99" s="137">
        <f t="shared" si="27"/>
        <v>0</v>
      </c>
      <c r="O99" s="137">
        <f t="shared" si="27"/>
        <v>0</v>
      </c>
      <c r="P99" s="137">
        <f t="shared" si="27"/>
        <v>0</v>
      </c>
      <c r="Q99" s="137">
        <f t="shared" si="27"/>
        <v>0</v>
      </c>
      <c r="R99" s="137">
        <f t="shared" si="27"/>
        <v>0</v>
      </c>
      <c r="S99" s="137">
        <f t="shared" si="27"/>
        <v>0</v>
      </c>
      <c r="T99" s="137">
        <f t="shared" si="27"/>
        <v>100</v>
      </c>
      <c r="U99" s="137">
        <f t="shared" si="27"/>
        <v>100</v>
      </c>
      <c r="V99" s="137">
        <f t="shared" si="27"/>
        <v>100</v>
      </c>
      <c r="W99" s="137">
        <f t="shared" si="28"/>
        <v>100</v>
      </c>
      <c r="X99" s="137">
        <f t="shared" si="28"/>
        <v>100</v>
      </c>
      <c r="Y99" s="137">
        <f t="shared" si="28"/>
        <v>100</v>
      </c>
      <c r="Z99" s="137">
        <f t="shared" si="28"/>
        <v>100</v>
      </c>
      <c r="AA99" s="137">
        <f t="shared" si="28"/>
        <v>100</v>
      </c>
      <c r="AB99" s="137">
        <f t="shared" si="28"/>
        <v>100</v>
      </c>
      <c r="AC99" s="137">
        <f t="shared" si="28"/>
        <v>100</v>
      </c>
      <c r="AD99" s="137">
        <f t="shared" si="28"/>
        <v>100</v>
      </c>
      <c r="AE99" s="137">
        <f t="shared" si="28"/>
        <v>100</v>
      </c>
      <c r="AF99" s="137">
        <f t="shared" si="28"/>
        <v>100</v>
      </c>
      <c r="AG99" s="137">
        <f t="shared" si="28"/>
        <v>100</v>
      </c>
      <c r="AH99" s="137">
        <f t="shared" si="28"/>
        <v>0</v>
      </c>
      <c r="AI99" s="137">
        <f t="shared" si="28"/>
        <v>0</v>
      </c>
      <c r="AJ99" s="137">
        <f t="shared" si="28"/>
        <v>0</v>
      </c>
      <c r="AK99" s="136">
        <f ca="1">IF(AND(AND($AK$3&lt;=B99,B99&lt;=$AK$1),B99&lt;&gt;""),1,0)</f>
        <v>1</v>
      </c>
      <c r="AL99" s="136">
        <f>IF(OR(F99="工事・メンテ（共用可）",F99="要調整"),0.5,IF(F99="ヘリ訓練日",0.4,1))</f>
        <v>1</v>
      </c>
      <c r="AM99" s="136">
        <v>1</v>
      </c>
    </row>
    <row r="100" spans="1:39" ht="93.75">
      <c r="A100" s="149">
        <v>1147</v>
      </c>
      <c r="B100" s="150">
        <v>46392</v>
      </c>
      <c r="C100" s="156">
        <v>7</v>
      </c>
      <c r="D100" s="156">
        <v>21</v>
      </c>
      <c r="E100" s="152" t="s">
        <v>72</v>
      </c>
      <c r="F100" s="151" t="s">
        <v>490</v>
      </c>
      <c r="G100" s="154" t="s">
        <v>494</v>
      </c>
      <c r="H100" s="138" t="str">
        <f>IF(OR(G100="中止",G100="取消"),"998",IF(ISNA(MATCH($E100,施設情報!$B$2:$B$96,0)),"999",INDEX(施設情報!$C$2:$C$96,MATCH($E100,施設情報!$B$2:$B$96,0))))</f>
        <v>052</v>
      </c>
      <c r="I100" s="139">
        <f t="shared" si="19"/>
        <v>46392</v>
      </c>
      <c r="J100" s="137" t="str">
        <f t="shared" si="20"/>
        <v>052-46392</v>
      </c>
      <c r="K100" s="137">
        <f t="shared" si="21"/>
        <v>0.29166666666666669</v>
      </c>
      <c r="L100" s="137">
        <f t="shared" si="22"/>
        <v>0.875</v>
      </c>
      <c r="M100" s="137">
        <f t="shared" si="27"/>
        <v>0</v>
      </c>
      <c r="N100" s="137">
        <f t="shared" si="27"/>
        <v>0</v>
      </c>
      <c r="O100" s="137">
        <f t="shared" si="27"/>
        <v>0</v>
      </c>
      <c r="P100" s="137">
        <f t="shared" si="27"/>
        <v>0</v>
      </c>
      <c r="Q100" s="137">
        <f t="shared" si="27"/>
        <v>0</v>
      </c>
      <c r="R100" s="137">
        <f t="shared" si="27"/>
        <v>0</v>
      </c>
      <c r="S100" s="137">
        <f t="shared" si="27"/>
        <v>0</v>
      </c>
      <c r="T100" s="137">
        <f t="shared" si="27"/>
        <v>100</v>
      </c>
      <c r="U100" s="137">
        <f t="shared" si="27"/>
        <v>100</v>
      </c>
      <c r="V100" s="137">
        <f t="shared" si="27"/>
        <v>100</v>
      </c>
      <c r="W100" s="137">
        <f t="shared" si="28"/>
        <v>100</v>
      </c>
      <c r="X100" s="137">
        <f t="shared" si="28"/>
        <v>100</v>
      </c>
      <c r="Y100" s="137">
        <f t="shared" si="28"/>
        <v>100</v>
      </c>
      <c r="Z100" s="137">
        <f t="shared" si="28"/>
        <v>100</v>
      </c>
      <c r="AA100" s="137">
        <f t="shared" si="28"/>
        <v>100</v>
      </c>
      <c r="AB100" s="137">
        <f t="shared" si="28"/>
        <v>100</v>
      </c>
      <c r="AC100" s="137">
        <f t="shared" si="28"/>
        <v>100</v>
      </c>
      <c r="AD100" s="137">
        <f t="shared" si="28"/>
        <v>100</v>
      </c>
      <c r="AE100" s="137">
        <f t="shared" si="28"/>
        <v>100</v>
      </c>
      <c r="AF100" s="137">
        <f t="shared" si="28"/>
        <v>100</v>
      </c>
      <c r="AG100" s="137">
        <f t="shared" si="28"/>
        <v>100</v>
      </c>
      <c r="AH100" s="137">
        <f t="shared" si="28"/>
        <v>0</v>
      </c>
      <c r="AI100" s="137">
        <f t="shared" si="28"/>
        <v>0</v>
      </c>
      <c r="AJ100" s="137">
        <f t="shared" si="28"/>
        <v>0</v>
      </c>
      <c r="AK100" s="136">
        <f ca="1">IF(AND(AND($AK$3&lt;=B100,B100&lt;=$AK$1),B100&lt;&gt;""),1,0)</f>
        <v>1</v>
      </c>
      <c r="AL100" s="136">
        <f>IF(OR(F100="工事・メンテ（共用可）",F100="要調整"),0.5,IF(F100="ヘリ訓練日",0.4,1))</f>
        <v>1</v>
      </c>
      <c r="AM100" s="136">
        <v>1</v>
      </c>
    </row>
    <row r="101" spans="1:39" ht="93.75">
      <c r="A101" s="149">
        <v>1148</v>
      </c>
      <c r="B101" s="150">
        <v>46392</v>
      </c>
      <c r="C101" s="156">
        <v>7</v>
      </c>
      <c r="D101" s="211">
        <v>21</v>
      </c>
      <c r="E101" s="152" t="s">
        <v>73</v>
      </c>
      <c r="F101" s="151" t="s">
        <v>490</v>
      </c>
      <c r="G101" s="154" t="s">
        <v>494</v>
      </c>
      <c r="H101" s="138" t="str">
        <f>IF(OR(G101="中止",G101="取消"),"998",IF(ISNA(MATCH($E101,施設情報!$B$2:$B$96,0)),"999",INDEX(施設情報!$C$2:$C$96,MATCH($E101,施設情報!$B$2:$B$96,0))))</f>
        <v>053</v>
      </c>
      <c r="I101" s="139">
        <f t="shared" si="19"/>
        <v>46392</v>
      </c>
      <c r="J101" s="137" t="str">
        <f t="shared" si="20"/>
        <v>053-46392</v>
      </c>
      <c r="K101" s="137">
        <f t="shared" si="21"/>
        <v>0.29166666666666669</v>
      </c>
      <c r="L101" s="137">
        <f t="shared" si="22"/>
        <v>0.875</v>
      </c>
      <c r="M101" s="137">
        <f t="shared" si="27"/>
        <v>0</v>
      </c>
      <c r="N101" s="137">
        <f t="shared" si="27"/>
        <v>0</v>
      </c>
      <c r="O101" s="137">
        <f t="shared" si="27"/>
        <v>0</v>
      </c>
      <c r="P101" s="137">
        <f t="shared" si="27"/>
        <v>0</v>
      </c>
      <c r="Q101" s="137">
        <f t="shared" si="27"/>
        <v>0</v>
      </c>
      <c r="R101" s="137">
        <f t="shared" si="27"/>
        <v>0</v>
      </c>
      <c r="S101" s="137">
        <f t="shared" si="27"/>
        <v>0</v>
      </c>
      <c r="T101" s="137">
        <f t="shared" si="27"/>
        <v>100</v>
      </c>
      <c r="U101" s="137">
        <f t="shared" si="27"/>
        <v>100</v>
      </c>
      <c r="V101" s="137">
        <f t="shared" si="27"/>
        <v>100</v>
      </c>
      <c r="W101" s="137">
        <f t="shared" si="28"/>
        <v>100</v>
      </c>
      <c r="X101" s="137">
        <f t="shared" si="28"/>
        <v>100</v>
      </c>
      <c r="Y101" s="137">
        <f t="shared" si="28"/>
        <v>100</v>
      </c>
      <c r="Z101" s="137">
        <f t="shared" si="28"/>
        <v>100</v>
      </c>
      <c r="AA101" s="137">
        <f t="shared" si="28"/>
        <v>100</v>
      </c>
      <c r="AB101" s="137">
        <f t="shared" si="28"/>
        <v>100</v>
      </c>
      <c r="AC101" s="137">
        <f t="shared" si="28"/>
        <v>100</v>
      </c>
      <c r="AD101" s="137">
        <f t="shared" si="28"/>
        <v>100</v>
      </c>
      <c r="AE101" s="137">
        <f t="shared" si="28"/>
        <v>100</v>
      </c>
      <c r="AF101" s="137">
        <f t="shared" si="28"/>
        <v>100</v>
      </c>
      <c r="AG101" s="137">
        <f t="shared" si="28"/>
        <v>100</v>
      </c>
      <c r="AH101" s="137">
        <f t="shared" si="28"/>
        <v>0</v>
      </c>
      <c r="AI101" s="137">
        <f t="shared" si="28"/>
        <v>0</v>
      </c>
      <c r="AJ101" s="137">
        <f t="shared" si="28"/>
        <v>0</v>
      </c>
      <c r="AK101" s="136">
        <f ca="1">IF(AND(AND($AK$3&lt;=B101,B101&lt;=$AK$1),B101&lt;&gt;""),1,0)</f>
        <v>1</v>
      </c>
      <c r="AL101" s="136">
        <f>IF(OR(F101="工事・メンテ（共用可）",F101="要調整"),0.5,IF(F101="ヘリ訓練日",0.4,1))</f>
        <v>1</v>
      </c>
      <c r="AM101" s="136">
        <v>1</v>
      </c>
    </row>
    <row r="102" spans="1:39" ht="75">
      <c r="A102" s="149">
        <v>1149</v>
      </c>
      <c r="B102" s="150">
        <v>46392</v>
      </c>
      <c r="C102" s="156">
        <v>7</v>
      </c>
      <c r="D102" s="211">
        <v>21</v>
      </c>
      <c r="E102" s="152" t="s">
        <v>74</v>
      </c>
      <c r="F102" s="151" t="s">
        <v>490</v>
      </c>
      <c r="G102" s="154" t="s">
        <v>494</v>
      </c>
      <c r="H102" s="138" t="str">
        <f>IF(OR(G102="中止",G102="取消"),"998",IF(ISNA(MATCH($E102,施設情報!$B$2:$B$96,0)),"999",INDEX(施設情報!$C$2:$C$96,MATCH($E102,施設情報!$B$2:$B$96,0))))</f>
        <v>048</v>
      </c>
      <c r="I102" s="139">
        <f t="shared" si="19"/>
        <v>46392</v>
      </c>
      <c r="J102" s="137" t="str">
        <f t="shared" si="20"/>
        <v>048-46392</v>
      </c>
      <c r="K102" s="137">
        <f t="shared" si="21"/>
        <v>0.29166666666666669</v>
      </c>
      <c r="L102" s="137">
        <f t="shared" si="22"/>
        <v>0.875</v>
      </c>
      <c r="M102" s="137">
        <f t="shared" si="27"/>
        <v>0</v>
      </c>
      <c r="N102" s="137">
        <f t="shared" si="27"/>
        <v>0</v>
      </c>
      <c r="O102" s="137">
        <f t="shared" si="27"/>
        <v>0</v>
      </c>
      <c r="P102" s="137">
        <f t="shared" si="27"/>
        <v>0</v>
      </c>
      <c r="Q102" s="137">
        <f t="shared" si="27"/>
        <v>0</v>
      </c>
      <c r="R102" s="137">
        <f t="shared" si="27"/>
        <v>0</v>
      </c>
      <c r="S102" s="137">
        <f t="shared" si="27"/>
        <v>0</v>
      </c>
      <c r="T102" s="137">
        <f t="shared" si="27"/>
        <v>100</v>
      </c>
      <c r="U102" s="137">
        <f t="shared" si="27"/>
        <v>100</v>
      </c>
      <c r="V102" s="137">
        <f t="shared" si="27"/>
        <v>100</v>
      </c>
      <c r="W102" s="137">
        <f t="shared" si="28"/>
        <v>100</v>
      </c>
      <c r="X102" s="137">
        <f t="shared" si="28"/>
        <v>100</v>
      </c>
      <c r="Y102" s="137">
        <f t="shared" si="28"/>
        <v>100</v>
      </c>
      <c r="Z102" s="137">
        <f t="shared" si="28"/>
        <v>100</v>
      </c>
      <c r="AA102" s="137">
        <f t="shared" si="28"/>
        <v>100</v>
      </c>
      <c r="AB102" s="137">
        <f t="shared" si="28"/>
        <v>100</v>
      </c>
      <c r="AC102" s="137">
        <f t="shared" si="28"/>
        <v>100</v>
      </c>
      <c r="AD102" s="137">
        <f t="shared" si="28"/>
        <v>100</v>
      </c>
      <c r="AE102" s="137">
        <f t="shared" si="28"/>
        <v>100</v>
      </c>
      <c r="AF102" s="137">
        <f t="shared" si="28"/>
        <v>100</v>
      </c>
      <c r="AG102" s="137">
        <f t="shared" si="28"/>
        <v>100</v>
      </c>
      <c r="AH102" s="137">
        <f t="shared" si="28"/>
        <v>0</v>
      </c>
      <c r="AI102" s="137">
        <f t="shared" si="28"/>
        <v>0</v>
      </c>
      <c r="AJ102" s="137">
        <f t="shared" si="28"/>
        <v>0</v>
      </c>
      <c r="AK102" s="136">
        <f ca="1">IF(AND(AND($AK$3&lt;=B102,B102&lt;=$AK$1),B102&lt;&gt;""),1,0)</f>
        <v>1</v>
      </c>
      <c r="AL102" s="136">
        <f>IF(OR(F102="工事・メンテ（共用可）",F102="要調整"),0.5,IF(F102="ヘリ訓練日",0.4,1))</f>
        <v>1</v>
      </c>
      <c r="AM102" s="136">
        <v>1</v>
      </c>
    </row>
    <row r="103" spans="1:39" ht="75">
      <c r="A103" s="149">
        <v>1150</v>
      </c>
      <c r="B103" s="150">
        <v>46392</v>
      </c>
      <c r="C103" s="156">
        <v>7</v>
      </c>
      <c r="D103" s="211">
        <v>21</v>
      </c>
      <c r="E103" s="152" t="s">
        <v>75</v>
      </c>
      <c r="F103" s="151" t="s">
        <v>490</v>
      </c>
      <c r="G103" s="154" t="s">
        <v>494</v>
      </c>
      <c r="H103" s="138" t="str">
        <f>IF(OR(G103="中止",G103="取消"),"998",IF(ISNA(MATCH($E103,施設情報!$B$2:$B$96,0)),"999",INDEX(施設情報!$C$2:$C$96,MATCH($E103,施設情報!$B$2:$B$96,0))))</f>
        <v>049</v>
      </c>
      <c r="I103" s="139">
        <f t="shared" si="19"/>
        <v>46392</v>
      </c>
      <c r="J103" s="137" t="str">
        <f t="shared" si="20"/>
        <v>049-46392</v>
      </c>
      <c r="K103" s="137">
        <f t="shared" si="21"/>
        <v>0.29166666666666669</v>
      </c>
      <c r="L103" s="137">
        <f t="shared" si="22"/>
        <v>0.875</v>
      </c>
      <c r="M103" s="137">
        <f t="shared" si="27"/>
        <v>0</v>
      </c>
      <c r="N103" s="137">
        <f t="shared" si="27"/>
        <v>0</v>
      </c>
      <c r="O103" s="137">
        <f t="shared" si="27"/>
        <v>0</v>
      </c>
      <c r="P103" s="137">
        <f t="shared" si="27"/>
        <v>0</v>
      </c>
      <c r="Q103" s="137">
        <f t="shared" si="27"/>
        <v>0</v>
      </c>
      <c r="R103" s="137">
        <f t="shared" si="27"/>
        <v>0</v>
      </c>
      <c r="S103" s="137">
        <f t="shared" si="27"/>
        <v>0</v>
      </c>
      <c r="T103" s="137">
        <f t="shared" si="27"/>
        <v>100</v>
      </c>
      <c r="U103" s="137">
        <f t="shared" si="27"/>
        <v>100</v>
      </c>
      <c r="V103" s="137">
        <f t="shared" si="27"/>
        <v>100</v>
      </c>
      <c r="W103" s="137">
        <f t="shared" si="28"/>
        <v>100</v>
      </c>
      <c r="X103" s="137">
        <f t="shared" si="28"/>
        <v>100</v>
      </c>
      <c r="Y103" s="137">
        <f t="shared" si="28"/>
        <v>100</v>
      </c>
      <c r="Z103" s="137">
        <f t="shared" si="28"/>
        <v>100</v>
      </c>
      <c r="AA103" s="137">
        <f t="shared" si="28"/>
        <v>100</v>
      </c>
      <c r="AB103" s="137">
        <f t="shared" si="28"/>
        <v>100</v>
      </c>
      <c r="AC103" s="137">
        <f t="shared" si="28"/>
        <v>100</v>
      </c>
      <c r="AD103" s="137">
        <f t="shared" si="28"/>
        <v>100</v>
      </c>
      <c r="AE103" s="137">
        <f t="shared" si="28"/>
        <v>100</v>
      </c>
      <c r="AF103" s="137">
        <f t="shared" si="28"/>
        <v>100</v>
      </c>
      <c r="AG103" s="137">
        <f t="shared" si="28"/>
        <v>100</v>
      </c>
      <c r="AH103" s="137">
        <f t="shared" si="28"/>
        <v>0</v>
      </c>
      <c r="AI103" s="137">
        <f t="shared" si="28"/>
        <v>0</v>
      </c>
      <c r="AJ103" s="137">
        <f t="shared" si="28"/>
        <v>0</v>
      </c>
      <c r="AK103" s="136">
        <f ca="1">IF(AND(AND($AK$3&lt;=B103,B103&lt;=$AK$1),B103&lt;&gt;""),1,0)</f>
        <v>1</v>
      </c>
      <c r="AL103" s="136">
        <f>IF(OR(F103="工事・メンテ（共用可）",F103="要調整"),0.5,IF(F103="ヘリ訓練日",0.4,1))</f>
        <v>1</v>
      </c>
      <c r="AM103" s="136">
        <v>1</v>
      </c>
    </row>
    <row r="104" spans="1:39" ht="75">
      <c r="A104" s="149">
        <v>1151</v>
      </c>
      <c r="B104" s="150">
        <v>46392</v>
      </c>
      <c r="C104" s="156">
        <v>7</v>
      </c>
      <c r="D104" s="211">
        <v>21</v>
      </c>
      <c r="E104" s="152" t="s">
        <v>76</v>
      </c>
      <c r="F104" s="151" t="s">
        <v>490</v>
      </c>
      <c r="G104" s="154" t="s">
        <v>494</v>
      </c>
      <c r="H104" s="138" t="str">
        <f>IF(OR(G104="中止",G104="取消"),"998",IF(ISNA(MATCH($E104,施設情報!$B$2:$B$96,0)),"999",INDEX(施設情報!$C$2:$C$96,MATCH($E104,施設情報!$B$2:$B$96,0))))</f>
        <v>054</v>
      </c>
      <c r="I104" s="139">
        <f t="shared" si="19"/>
        <v>46392</v>
      </c>
      <c r="J104" s="137" t="str">
        <f t="shared" si="20"/>
        <v>054-46392</v>
      </c>
      <c r="K104" s="137">
        <f t="shared" si="21"/>
        <v>0.29166666666666669</v>
      </c>
      <c r="L104" s="137">
        <f t="shared" si="22"/>
        <v>0.875</v>
      </c>
      <c r="M104" s="137">
        <f t="shared" si="27"/>
        <v>0</v>
      </c>
      <c r="N104" s="137">
        <f t="shared" si="27"/>
        <v>0</v>
      </c>
      <c r="O104" s="137">
        <f t="shared" si="27"/>
        <v>0</v>
      </c>
      <c r="P104" s="137">
        <f t="shared" si="27"/>
        <v>0</v>
      </c>
      <c r="Q104" s="137">
        <f t="shared" si="27"/>
        <v>0</v>
      </c>
      <c r="R104" s="137">
        <f t="shared" si="27"/>
        <v>0</v>
      </c>
      <c r="S104" s="137">
        <f t="shared" si="27"/>
        <v>0</v>
      </c>
      <c r="T104" s="137">
        <f t="shared" si="27"/>
        <v>100</v>
      </c>
      <c r="U104" s="137">
        <f t="shared" si="27"/>
        <v>100</v>
      </c>
      <c r="V104" s="137">
        <f t="shared" si="27"/>
        <v>100</v>
      </c>
      <c r="W104" s="137">
        <f t="shared" si="28"/>
        <v>100</v>
      </c>
      <c r="X104" s="137">
        <f t="shared" si="28"/>
        <v>100</v>
      </c>
      <c r="Y104" s="137">
        <f t="shared" si="28"/>
        <v>100</v>
      </c>
      <c r="Z104" s="137">
        <f t="shared" si="28"/>
        <v>100</v>
      </c>
      <c r="AA104" s="137">
        <f t="shared" si="28"/>
        <v>100</v>
      </c>
      <c r="AB104" s="137">
        <f t="shared" si="28"/>
        <v>100</v>
      </c>
      <c r="AC104" s="137">
        <f t="shared" si="28"/>
        <v>100</v>
      </c>
      <c r="AD104" s="137">
        <f t="shared" si="28"/>
        <v>100</v>
      </c>
      <c r="AE104" s="137">
        <f t="shared" si="28"/>
        <v>100</v>
      </c>
      <c r="AF104" s="137">
        <f t="shared" si="28"/>
        <v>100</v>
      </c>
      <c r="AG104" s="137">
        <f t="shared" si="28"/>
        <v>100</v>
      </c>
      <c r="AH104" s="137">
        <f t="shared" si="28"/>
        <v>0</v>
      </c>
      <c r="AI104" s="137">
        <f t="shared" si="28"/>
        <v>0</v>
      </c>
      <c r="AJ104" s="137">
        <f t="shared" si="28"/>
        <v>0</v>
      </c>
      <c r="AK104" s="136">
        <f ca="1">IF(AND(AND($AK$3&lt;=B104,B104&lt;=$AK$1),B104&lt;&gt;""),1,0)</f>
        <v>1</v>
      </c>
      <c r="AL104" s="136">
        <f>IF(OR(F104="工事・メンテ（共用可）",F104="要調整"),0.5,IF(F104="ヘリ訓練日",0.4,1))</f>
        <v>1</v>
      </c>
      <c r="AM104" s="136">
        <v>1</v>
      </c>
    </row>
    <row r="105" spans="1:39" ht="112.5">
      <c r="A105" s="149">
        <v>1152</v>
      </c>
      <c r="B105" s="150">
        <v>46392</v>
      </c>
      <c r="C105" s="156">
        <v>7</v>
      </c>
      <c r="D105" s="211">
        <v>21</v>
      </c>
      <c r="E105" s="152" t="s">
        <v>77</v>
      </c>
      <c r="F105" s="151" t="s">
        <v>490</v>
      </c>
      <c r="G105" s="154" t="s">
        <v>494</v>
      </c>
      <c r="H105" s="138" t="str">
        <f>IF(OR(G105="中止",G105="取消"),"998",IF(ISNA(MATCH($E105,施設情報!$B$2:$B$96,0)),"999",INDEX(施設情報!$C$2:$C$96,MATCH($E105,施設情報!$B$2:$B$96,0))))</f>
        <v>055</v>
      </c>
      <c r="I105" s="139">
        <f t="shared" si="19"/>
        <v>46392</v>
      </c>
      <c r="J105" s="137" t="str">
        <f t="shared" si="20"/>
        <v>055-46392</v>
      </c>
      <c r="K105" s="137">
        <f t="shared" si="21"/>
        <v>0.29166666666666669</v>
      </c>
      <c r="L105" s="137">
        <f t="shared" si="22"/>
        <v>0.875</v>
      </c>
      <c r="M105" s="137">
        <f t="shared" ref="M105:V114" si="29">IF(AND(M$3&gt;=$K105,M$3&lt;$L105),100*$AM105,0)</f>
        <v>0</v>
      </c>
      <c r="N105" s="137">
        <f t="shared" si="29"/>
        <v>0</v>
      </c>
      <c r="O105" s="137">
        <f t="shared" si="29"/>
        <v>0</v>
      </c>
      <c r="P105" s="137">
        <f t="shared" si="29"/>
        <v>0</v>
      </c>
      <c r="Q105" s="137">
        <f t="shared" si="29"/>
        <v>0</v>
      </c>
      <c r="R105" s="137">
        <f t="shared" si="29"/>
        <v>0</v>
      </c>
      <c r="S105" s="137">
        <f t="shared" si="29"/>
        <v>0</v>
      </c>
      <c r="T105" s="137">
        <f t="shared" si="29"/>
        <v>100</v>
      </c>
      <c r="U105" s="137">
        <f t="shared" si="29"/>
        <v>100</v>
      </c>
      <c r="V105" s="137">
        <f t="shared" si="29"/>
        <v>100</v>
      </c>
      <c r="W105" s="137">
        <f t="shared" ref="W105:AJ114" si="30">IF(AND(W$3&gt;=$K105,W$3&lt;$L105),100*$AM105,0)</f>
        <v>100</v>
      </c>
      <c r="X105" s="137">
        <f t="shared" si="30"/>
        <v>100</v>
      </c>
      <c r="Y105" s="137">
        <f t="shared" si="30"/>
        <v>100</v>
      </c>
      <c r="Z105" s="137">
        <f t="shared" si="30"/>
        <v>100</v>
      </c>
      <c r="AA105" s="137">
        <f t="shared" si="30"/>
        <v>100</v>
      </c>
      <c r="AB105" s="137">
        <f t="shared" si="30"/>
        <v>100</v>
      </c>
      <c r="AC105" s="137">
        <f t="shared" si="30"/>
        <v>100</v>
      </c>
      <c r="AD105" s="137">
        <f t="shared" si="30"/>
        <v>100</v>
      </c>
      <c r="AE105" s="137">
        <f t="shared" si="30"/>
        <v>100</v>
      </c>
      <c r="AF105" s="137">
        <f t="shared" si="30"/>
        <v>100</v>
      </c>
      <c r="AG105" s="137">
        <f t="shared" si="30"/>
        <v>100</v>
      </c>
      <c r="AH105" s="137">
        <f t="shared" si="30"/>
        <v>0</v>
      </c>
      <c r="AI105" s="137">
        <f t="shared" si="30"/>
        <v>0</v>
      </c>
      <c r="AJ105" s="137">
        <f t="shared" si="30"/>
        <v>0</v>
      </c>
      <c r="AK105" s="136">
        <f ca="1">IF(AND(AND($AK$3&lt;=B105,B105&lt;=$AK$1),B105&lt;&gt;""),1,0)</f>
        <v>1</v>
      </c>
      <c r="AL105" s="136">
        <f>IF(OR(F105="工事・メンテ（共用可）",F105="要調整"),0.5,IF(F105="ヘリ訓練日",0.4,1))</f>
        <v>1</v>
      </c>
      <c r="AM105" s="136">
        <v>1</v>
      </c>
    </row>
    <row r="106" spans="1:39" ht="93.75">
      <c r="A106" s="149">
        <v>1153</v>
      </c>
      <c r="B106" s="150">
        <v>46392</v>
      </c>
      <c r="C106" s="156">
        <v>7</v>
      </c>
      <c r="D106" s="211">
        <v>21</v>
      </c>
      <c r="E106" s="152" t="s">
        <v>78</v>
      </c>
      <c r="F106" s="151" t="s">
        <v>490</v>
      </c>
      <c r="G106" s="154" t="s">
        <v>494</v>
      </c>
      <c r="H106" s="138" t="str">
        <f>IF(OR(G106="中止",G106="取消"),"998",IF(ISNA(MATCH($E106,施設情報!$B$2:$B$96,0)),"999",INDEX(施設情報!$C$2:$C$96,MATCH($E106,施設情報!$B$2:$B$96,0))))</f>
        <v>056</v>
      </c>
      <c r="I106" s="139">
        <f t="shared" si="19"/>
        <v>46392</v>
      </c>
      <c r="J106" s="137" t="str">
        <f t="shared" si="20"/>
        <v>056-46392</v>
      </c>
      <c r="K106" s="137">
        <f t="shared" si="21"/>
        <v>0.29166666666666669</v>
      </c>
      <c r="L106" s="137">
        <f t="shared" si="22"/>
        <v>0.875</v>
      </c>
      <c r="M106" s="137">
        <f t="shared" si="29"/>
        <v>0</v>
      </c>
      <c r="N106" s="137">
        <f t="shared" si="29"/>
        <v>0</v>
      </c>
      <c r="O106" s="137">
        <f t="shared" si="29"/>
        <v>0</v>
      </c>
      <c r="P106" s="137">
        <f t="shared" si="29"/>
        <v>0</v>
      </c>
      <c r="Q106" s="137">
        <f t="shared" si="29"/>
        <v>0</v>
      </c>
      <c r="R106" s="137">
        <f t="shared" si="29"/>
        <v>0</v>
      </c>
      <c r="S106" s="137">
        <f t="shared" si="29"/>
        <v>0</v>
      </c>
      <c r="T106" s="137">
        <f t="shared" si="29"/>
        <v>100</v>
      </c>
      <c r="U106" s="137">
        <f t="shared" si="29"/>
        <v>100</v>
      </c>
      <c r="V106" s="137">
        <f t="shared" si="29"/>
        <v>100</v>
      </c>
      <c r="W106" s="137">
        <f t="shared" si="30"/>
        <v>100</v>
      </c>
      <c r="X106" s="137">
        <f t="shared" si="30"/>
        <v>100</v>
      </c>
      <c r="Y106" s="137">
        <f t="shared" si="30"/>
        <v>100</v>
      </c>
      <c r="Z106" s="137">
        <f t="shared" si="30"/>
        <v>100</v>
      </c>
      <c r="AA106" s="137">
        <f t="shared" si="30"/>
        <v>100</v>
      </c>
      <c r="AB106" s="137">
        <f t="shared" si="30"/>
        <v>100</v>
      </c>
      <c r="AC106" s="137">
        <f t="shared" si="30"/>
        <v>100</v>
      </c>
      <c r="AD106" s="137">
        <f t="shared" si="30"/>
        <v>100</v>
      </c>
      <c r="AE106" s="137">
        <f t="shared" si="30"/>
        <v>100</v>
      </c>
      <c r="AF106" s="137">
        <f t="shared" si="30"/>
        <v>100</v>
      </c>
      <c r="AG106" s="137">
        <f t="shared" si="30"/>
        <v>100</v>
      </c>
      <c r="AH106" s="137">
        <f t="shared" si="30"/>
        <v>0</v>
      </c>
      <c r="AI106" s="137">
        <f t="shared" si="30"/>
        <v>0</v>
      </c>
      <c r="AJ106" s="137">
        <f t="shared" si="30"/>
        <v>0</v>
      </c>
      <c r="AK106" s="136">
        <f ca="1">IF(AND(AND($AK$3&lt;=B106,B106&lt;=$AK$1),B106&lt;&gt;""),1,0)</f>
        <v>1</v>
      </c>
      <c r="AL106" s="136">
        <f>IF(OR(F106="工事・メンテ（共用可）",F106="要調整"),0.5,IF(F106="ヘリ訓練日",0.4,1))</f>
        <v>1</v>
      </c>
      <c r="AM106" s="136">
        <v>1</v>
      </c>
    </row>
    <row r="107" spans="1:39" ht="112.5">
      <c r="A107" s="149">
        <v>1154</v>
      </c>
      <c r="B107" s="150">
        <v>46392</v>
      </c>
      <c r="C107" s="156">
        <v>7</v>
      </c>
      <c r="D107" s="211">
        <v>21</v>
      </c>
      <c r="E107" s="152" t="s">
        <v>79</v>
      </c>
      <c r="F107" s="151" t="s">
        <v>490</v>
      </c>
      <c r="G107" s="154" t="s">
        <v>494</v>
      </c>
      <c r="H107" s="138" t="str">
        <f>IF(OR(G107="中止",G107="取消"),"998",IF(ISNA(MATCH($E107,施設情報!$B$2:$B$96,0)),"999",INDEX(施設情報!$C$2:$C$96,MATCH($E107,施設情報!$B$2:$B$96,0))))</f>
        <v>057</v>
      </c>
      <c r="I107" s="139">
        <f t="shared" si="19"/>
        <v>46392</v>
      </c>
      <c r="J107" s="137" t="str">
        <f t="shared" si="20"/>
        <v>057-46392</v>
      </c>
      <c r="K107" s="137">
        <f t="shared" si="21"/>
        <v>0.29166666666666669</v>
      </c>
      <c r="L107" s="137">
        <f t="shared" si="22"/>
        <v>0.875</v>
      </c>
      <c r="M107" s="137">
        <f t="shared" si="29"/>
        <v>0</v>
      </c>
      <c r="N107" s="137">
        <f t="shared" si="29"/>
        <v>0</v>
      </c>
      <c r="O107" s="137">
        <f t="shared" si="29"/>
        <v>0</v>
      </c>
      <c r="P107" s="137">
        <f t="shared" si="29"/>
        <v>0</v>
      </c>
      <c r="Q107" s="137">
        <f t="shared" si="29"/>
        <v>0</v>
      </c>
      <c r="R107" s="137">
        <f t="shared" si="29"/>
        <v>0</v>
      </c>
      <c r="S107" s="137">
        <f t="shared" si="29"/>
        <v>0</v>
      </c>
      <c r="T107" s="137">
        <f t="shared" si="29"/>
        <v>100</v>
      </c>
      <c r="U107" s="137">
        <f t="shared" si="29"/>
        <v>100</v>
      </c>
      <c r="V107" s="137">
        <f t="shared" si="29"/>
        <v>100</v>
      </c>
      <c r="W107" s="137">
        <f t="shared" si="30"/>
        <v>100</v>
      </c>
      <c r="X107" s="137">
        <f t="shared" si="30"/>
        <v>100</v>
      </c>
      <c r="Y107" s="137">
        <f t="shared" si="30"/>
        <v>100</v>
      </c>
      <c r="Z107" s="137">
        <f t="shared" si="30"/>
        <v>100</v>
      </c>
      <c r="AA107" s="137">
        <f t="shared" si="30"/>
        <v>100</v>
      </c>
      <c r="AB107" s="137">
        <f t="shared" si="30"/>
        <v>100</v>
      </c>
      <c r="AC107" s="137">
        <f t="shared" si="30"/>
        <v>100</v>
      </c>
      <c r="AD107" s="137">
        <f t="shared" si="30"/>
        <v>100</v>
      </c>
      <c r="AE107" s="137">
        <f t="shared" si="30"/>
        <v>100</v>
      </c>
      <c r="AF107" s="137">
        <f t="shared" si="30"/>
        <v>100</v>
      </c>
      <c r="AG107" s="137">
        <f t="shared" si="30"/>
        <v>100</v>
      </c>
      <c r="AH107" s="137">
        <f t="shared" si="30"/>
        <v>0</v>
      </c>
      <c r="AI107" s="137">
        <f t="shared" si="30"/>
        <v>0</v>
      </c>
      <c r="AJ107" s="137">
        <f t="shared" si="30"/>
        <v>0</v>
      </c>
      <c r="AK107" s="136">
        <f ca="1">IF(AND(AND($AK$3&lt;=B107,B107&lt;=$AK$1),B107&lt;&gt;""),1,0)</f>
        <v>1</v>
      </c>
      <c r="AL107" s="136">
        <f>IF(OR(F107="工事・メンテ（共用可）",F107="要調整"),0.5,IF(F107="ヘリ訓練日",0.4,1))</f>
        <v>1</v>
      </c>
      <c r="AM107" s="136">
        <v>1</v>
      </c>
    </row>
    <row r="108" spans="1:39" ht="112.5">
      <c r="A108" s="149">
        <v>1155</v>
      </c>
      <c r="B108" s="150">
        <v>46392</v>
      </c>
      <c r="C108" s="156">
        <v>7</v>
      </c>
      <c r="D108" s="211">
        <v>21</v>
      </c>
      <c r="E108" s="152" t="s">
        <v>80</v>
      </c>
      <c r="F108" s="151" t="s">
        <v>490</v>
      </c>
      <c r="G108" s="154" t="s">
        <v>494</v>
      </c>
      <c r="H108" s="138" t="str">
        <f>IF(OR(G108="中止",G108="取消"),"998",IF(ISNA(MATCH($E108,施設情報!$B$2:$B$96,0)),"999",INDEX(施設情報!$C$2:$C$96,MATCH($E108,施設情報!$B$2:$B$96,0))))</f>
        <v>058</v>
      </c>
      <c r="I108" s="139">
        <f t="shared" si="19"/>
        <v>46392</v>
      </c>
      <c r="J108" s="137" t="str">
        <f t="shared" si="20"/>
        <v>058-46392</v>
      </c>
      <c r="K108" s="137">
        <f t="shared" si="21"/>
        <v>0.29166666666666669</v>
      </c>
      <c r="L108" s="137">
        <f t="shared" si="22"/>
        <v>0.875</v>
      </c>
      <c r="M108" s="137">
        <f t="shared" si="29"/>
        <v>0</v>
      </c>
      <c r="N108" s="137">
        <f t="shared" si="29"/>
        <v>0</v>
      </c>
      <c r="O108" s="137">
        <f t="shared" si="29"/>
        <v>0</v>
      </c>
      <c r="P108" s="137">
        <f t="shared" si="29"/>
        <v>0</v>
      </c>
      <c r="Q108" s="137">
        <f t="shared" si="29"/>
        <v>0</v>
      </c>
      <c r="R108" s="137">
        <f t="shared" si="29"/>
        <v>0</v>
      </c>
      <c r="S108" s="137">
        <f t="shared" si="29"/>
        <v>0</v>
      </c>
      <c r="T108" s="137">
        <f t="shared" si="29"/>
        <v>100</v>
      </c>
      <c r="U108" s="137">
        <f t="shared" si="29"/>
        <v>100</v>
      </c>
      <c r="V108" s="137">
        <f t="shared" si="29"/>
        <v>100</v>
      </c>
      <c r="W108" s="137">
        <f t="shared" si="30"/>
        <v>100</v>
      </c>
      <c r="X108" s="137">
        <f t="shared" si="30"/>
        <v>100</v>
      </c>
      <c r="Y108" s="137">
        <f t="shared" si="30"/>
        <v>100</v>
      </c>
      <c r="Z108" s="137">
        <f t="shared" si="30"/>
        <v>100</v>
      </c>
      <c r="AA108" s="137">
        <f t="shared" si="30"/>
        <v>100</v>
      </c>
      <c r="AB108" s="137">
        <f t="shared" si="30"/>
        <v>100</v>
      </c>
      <c r="AC108" s="137">
        <f t="shared" si="30"/>
        <v>100</v>
      </c>
      <c r="AD108" s="137">
        <f t="shared" si="30"/>
        <v>100</v>
      </c>
      <c r="AE108" s="137">
        <f t="shared" si="30"/>
        <v>100</v>
      </c>
      <c r="AF108" s="137">
        <f t="shared" si="30"/>
        <v>100</v>
      </c>
      <c r="AG108" s="137">
        <f t="shared" si="30"/>
        <v>100</v>
      </c>
      <c r="AH108" s="137">
        <f t="shared" si="30"/>
        <v>0</v>
      </c>
      <c r="AI108" s="137">
        <f t="shared" si="30"/>
        <v>0</v>
      </c>
      <c r="AJ108" s="137">
        <f t="shared" si="30"/>
        <v>0</v>
      </c>
      <c r="AK108" s="136">
        <f ca="1">IF(AND(AND($AK$3&lt;=B108,B108&lt;=$AK$1),B108&lt;&gt;""),1,0)</f>
        <v>1</v>
      </c>
      <c r="AL108" s="136">
        <f>IF(OR(F108="工事・メンテ（共用可）",F108="要調整"),0.5,IF(F108="ヘリ訓練日",0.4,1))</f>
        <v>1</v>
      </c>
      <c r="AM108" s="136">
        <v>1</v>
      </c>
    </row>
    <row r="109" spans="1:39" ht="93.75">
      <c r="A109" s="149">
        <v>1156</v>
      </c>
      <c r="B109" s="150">
        <v>46392</v>
      </c>
      <c r="C109" s="156">
        <v>7</v>
      </c>
      <c r="D109" s="211">
        <v>21</v>
      </c>
      <c r="E109" s="152" t="s">
        <v>81</v>
      </c>
      <c r="F109" s="151" t="s">
        <v>490</v>
      </c>
      <c r="G109" s="154" t="s">
        <v>494</v>
      </c>
      <c r="H109" s="138" t="str">
        <f>IF(OR(G109="中止",G109="取消"),"998",IF(ISNA(MATCH($E109,施設情報!$B$2:$B$96,0)),"999",INDEX(施設情報!$C$2:$C$96,MATCH($E109,施設情報!$B$2:$B$96,0))))</f>
        <v>059</v>
      </c>
      <c r="I109" s="139">
        <f t="shared" si="19"/>
        <v>46392</v>
      </c>
      <c r="J109" s="137" t="str">
        <f t="shared" si="20"/>
        <v>059-46392</v>
      </c>
      <c r="K109" s="137">
        <f t="shared" si="21"/>
        <v>0.29166666666666669</v>
      </c>
      <c r="L109" s="137">
        <f t="shared" si="22"/>
        <v>0.875</v>
      </c>
      <c r="M109" s="137">
        <f t="shared" si="29"/>
        <v>0</v>
      </c>
      <c r="N109" s="137">
        <f t="shared" si="29"/>
        <v>0</v>
      </c>
      <c r="O109" s="137">
        <f t="shared" si="29"/>
        <v>0</v>
      </c>
      <c r="P109" s="137">
        <f t="shared" si="29"/>
        <v>0</v>
      </c>
      <c r="Q109" s="137">
        <f t="shared" si="29"/>
        <v>0</v>
      </c>
      <c r="R109" s="137">
        <f t="shared" si="29"/>
        <v>0</v>
      </c>
      <c r="S109" s="137">
        <f t="shared" si="29"/>
        <v>0</v>
      </c>
      <c r="T109" s="137">
        <f t="shared" si="29"/>
        <v>100</v>
      </c>
      <c r="U109" s="137">
        <f t="shared" si="29"/>
        <v>100</v>
      </c>
      <c r="V109" s="137">
        <f t="shared" si="29"/>
        <v>100</v>
      </c>
      <c r="W109" s="137">
        <f t="shared" si="30"/>
        <v>100</v>
      </c>
      <c r="X109" s="137">
        <f t="shared" si="30"/>
        <v>100</v>
      </c>
      <c r="Y109" s="137">
        <f t="shared" si="30"/>
        <v>100</v>
      </c>
      <c r="Z109" s="137">
        <f t="shared" si="30"/>
        <v>100</v>
      </c>
      <c r="AA109" s="137">
        <f t="shared" si="30"/>
        <v>100</v>
      </c>
      <c r="AB109" s="137">
        <f t="shared" si="30"/>
        <v>100</v>
      </c>
      <c r="AC109" s="137">
        <f t="shared" si="30"/>
        <v>100</v>
      </c>
      <c r="AD109" s="137">
        <f t="shared" si="30"/>
        <v>100</v>
      </c>
      <c r="AE109" s="137">
        <f t="shared" si="30"/>
        <v>100</v>
      </c>
      <c r="AF109" s="137">
        <f t="shared" si="30"/>
        <v>100</v>
      </c>
      <c r="AG109" s="137">
        <f t="shared" si="30"/>
        <v>100</v>
      </c>
      <c r="AH109" s="137">
        <f t="shared" si="30"/>
        <v>0</v>
      </c>
      <c r="AI109" s="137">
        <f t="shared" si="30"/>
        <v>0</v>
      </c>
      <c r="AJ109" s="137">
        <f t="shared" si="30"/>
        <v>0</v>
      </c>
      <c r="AK109" s="136">
        <f ca="1">IF(AND(AND($AK$3&lt;=B109,B109&lt;=$AK$1),B109&lt;&gt;""),1,0)</f>
        <v>1</v>
      </c>
      <c r="AL109" s="136">
        <f>IF(OR(F109="工事・メンテ（共用可）",F109="要調整"),0.5,IF(F109="ヘリ訓練日",0.4,1))</f>
        <v>1</v>
      </c>
      <c r="AM109" s="136">
        <v>1</v>
      </c>
    </row>
    <row r="110" spans="1:39" ht="93.75">
      <c r="A110" s="149">
        <v>1157</v>
      </c>
      <c r="B110" s="150">
        <v>46392</v>
      </c>
      <c r="C110" s="156">
        <v>7</v>
      </c>
      <c r="D110" s="211">
        <v>21</v>
      </c>
      <c r="E110" s="152" t="s">
        <v>82</v>
      </c>
      <c r="F110" s="151" t="s">
        <v>490</v>
      </c>
      <c r="G110" s="154" t="s">
        <v>494</v>
      </c>
      <c r="H110" s="138" t="str">
        <f>IF(OR(G110="中止",G110="取消"),"998",IF(ISNA(MATCH($E110,施設情報!$B$2:$B$96,0)),"999",INDEX(施設情報!$C$2:$C$96,MATCH($E110,施設情報!$B$2:$B$96,0))))</f>
        <v>060</v>
      </c>
      <c r="I110" s="139">
        <f t="shared" si="19"/>
        <v>46392</v>
      </c>
      <c r="J110" s="137" t="str">
        <f t="shared" si="20"/>
        <v>060-46392</v>
      </c>
      <c r="K110" s="137">
        <f t="shared" si="21"/>
        <v>0.29166666666666669</v>
      </c>
      <c r="L110" s="137">
        <f t="shared" si="22"/>
        <v>0.875</v>
      </c>
      <c r="M110" s="137">
        <f t="shared" si="29"/>
        <v>0</v>
      </c>
      <c r="N110" s="137">
        <f t="shared" si="29"/>
        <v>0</v>
      </c>
      <c r="O110" s="137">
        <f t="shared" si="29"/>
        <v>0</v>
      </c>
      <c r="P110" s="137">
        <f t="shared" si="29"/>
        <v>0</v>
      </c>
      <c r="Q110" s="137">
        <f t="shared" si="29"/>
        <v>0</v>
      </c>
      <c r="R110" s="137">
        <f t="shared" si="29"/>
        <v>0</v>
      </c>
      <c r="S110" s="137">
        <f t="shared" si="29"/>
        <v>0</v>
      </c>
      <c r="T110" s="137">
        <f t="shared" si="29"/>
        <v>100</v>
      </c>
      <c r="U110" s="137">
        <f t="shared" si="29"/>
        <v>100</v>
      </c>
      <c r="V110" s="137">
        <f t="shared" si="29"/>
        <v>100</v>
      </c>
      <c r="W110" s="137">
        <f t="shared" si="30"/>
        <v>100</v>
      </c>
      <c r="X110" s="137">
        <f t="shared" si="30"/>
        <v>100</v>
      </c>
      <c r="Y110" s="137">
        <f t="shared" si="30"/>
        <v>100</v>
      </c>
      <c r="Z110" s="137">
        <f t="shared" si="30"/>
        <v>100</v>
      </c>
      <c r="AA110" s="137">
        <f t="shared" si="30"/>
        <v>100</v>
      </c>
      <c r="AB110" s="137">
        <f t="shared" si="30"/>
        <v>100</v>
      </c>
      <c r="AC110" s="137">
        <f t="shared" si="30"/>
        <v>100</v>
      </c>
      <c r="AD110" s="137">
        <f t="shared" si="30"/>
        <v>100</v>
      </c>
      <c r="AE110" s="137">
        <f t="shared" si="30"/>
        <v>100</v>
      </c>
      <c r="AF110" s="137">
        <f t="shared" si="30"/>
        <v>100</v>
      </c>
      <c r="AG110" s="137">
        <f t="shared" si="30"/>
        <v>100</v>
      </c>
      <c r="AH110" s="137">
        <f t="shared" si="30"/>
        <v>0</v>
      </c>
      <c r="AI110" s="137">
        <f t="shared" si="30"/>
        <v>0</v>
      </c>
      <c r="AJ110" s="137">
        <f t="shared" si="30"/>
        <v>0</v>
      </c>
      <c r="AK110" s="136">
        <f ca="1">IF(AND(AND($AK$3&lt;=B110,B110&lt;=$AK$1),B110&lt;&gt;""),1,0)</f>
        <v>1</v>
      </c>
      <c r="AL110" s="136">
        <f>IF(OR(F110="工事・メンテ（共用可）",F110="要調整"),0.5,IF(F110="ヘリ訓練日",0.4,1))</f>
        <v>1</v>
      </c>
      <c r="AM110" s="136">
        <v>1</v>
      </c>
    </row>
    <row r="111" spans="1:39" ht="56.25">
      <c r="A111" s="149">
        <v>1158</v>
      </c>
      <c r="B111" s="150">
        <v>46392</v>
      </c>
      <c r="C111" s="156">
        <v>7</v>
      </c>
      <c r="D111" s="211">
        <v>21</v>
      </c>
      <c r="E111" s="152" t="s">
        <v>83</v>
      </c>
      <c r="F111" s="151" t="s">
        <v>490</v>
      </c>
      <c r="G111" s="154" t="s">
        <v>494</v>
      </c>
      <c r="H111" s="138" t="str">
        <f>IF(OR(G111="中止",G111="取消"),"998",IF(ISNA(MATCH($E111,施設情報!$B$2:$B$96,0)),"999",INDEX(施設情報!$C$2:$C$96,MATCH($E111,施設情報!$B$2:$B$96,0))))</f>
        <v>067</v>
      </c>
      <c r="I111" s="139">
        <f t="shared" si="19"/>
        <v>46392</v>
      </c>
      <c r="J111" s="137" t="str">
        <f t="shared" si="20"/>
        <v>067-46392</v>
      </c>
      <c r="K111" s="137">
        <f t="shared" si="21"/>
        <v>0.29166666666666669</v>
      </c>
      <c r="L111" s="137">
        <f t="shared" si="22"/>
        <v>0.875</v>
      </c>
      <c r="M111" s="137">
        <f t="shared" si="29"/>
        <v>0</v>
      </c>
      <c r="N111" s="137">
        <f t="shared" si="29"/>
        <v>0</v>
      </c>
      <c r="O111" s="137">
        <f t="shared" si="29"/>
        <v>0</v>
      </c>
      <c r="P111" s="137">
        <f t="shared" si="29"/>
        <v>0</v>
      </c>
      <c r="Q111" s="137">
        <f t="shared" si="29"/>
        <v>0</v>
      </c>
      <c r="R111" s="137">
        <f t="shared" si="29"/>
        <v>0</v>
      </c>
      <c r="S111" s="137">
        <f t="shared" si="29"/>
        <v>0</v>
      </c>
      <c r="T111" s="137">
        <f t="shared" si="29"/>
        <v>100</v>
      </c>
      <c r="U111" s="137">
        <f t="shared" si="29"/>
        <v>100</v>
      </c>
      <c r="V111" s="137">
        <f t="shared" si="29"/>
        <v>100</v>
      </c>
      <c r="W111" s="137">
        <f t="shared" si="30"/>
        <v>100</v>
      </c>
      <c r="X111" s="137">
        <f t="shared" si="30"/>
        <v>100</v>
      </c>
      <c r="Y111" s="137">
        <f t="shared" si="30"/>
        <v>100</v>
      </c>
      <c r="Z111" s="137">
        <f t="shared" si="30"/>
        <v>100</v>
      </c>
      <c r="AA111" s="137">
        <f t="shared" si="30"/>
        <v>100</v>
      </c>
      <c r="AB111" s="137">
        <f t="shared" si="30"/>
        <v>100</v>
      </c>
      <c r="AC111" s="137">
        <f t="shared" si="30"/>
        <v>100</v>
      </c>
      <c r="AD111" s="137">
        <f t="shared" si="30"/>
        <v>100</v>
      </c>
      <c r="AE111" s="137">
        <f t="shared" si="30"/>
        <v>100</v>
      </c>
      <c r="AF111" s="137">
        <f t="shared" si="30"/>
        <v>100</v>
      </c>
      <c r="AG111" s="137">
        <f t="shared" si="30"/>
        <v>100</v>
      </c>
      <c r="AH111" s="137">
        <f t="shared" si="30"/>
        <v>0</v>
      </c>
      <c r="AI111" s="137">
        <f t="shared" si="30"/>
        <v>0</v>
      </c>
      <c r="AJ111" s="137">
        <f t="shared" si="30"/>
        <v>0</v>
      </c>
      <c r="AK111" s="136">
        <f ca="1">IF(AND(AND($AK$3&lt;=B111,B111&lt;=$AK$1),B111&lt;&gt;""),1,0)</f>
        <v>1</v>
      </c>
      <c r="AL111" s="136">
        <f>IF(OR(F111="工事・メンテ（共用可）",F111="要調整"),0.5,IF(F111="ヘリ訓練日",0.4,1))</f>
        <v>1</v>
      </c>
      <c r="AM111" s="136">
        <v>1</v>
      </c>
    </row>
    <row r="112" spans="1:39" ht="56.25">
      <c r="A112" s="149">
        <v>1159</v>
      </c>
      <c r="B112" s="150">
        <v>46392</v>
      </c>
      <c r="C112" s="156">
        <v>7</v>
      </c>
      <c r="D112" s="211">
        <v>21</v>
      </c>
      <c r="E112" s="152" t="s">
        <v>84</v>
      </c>
      <c r="F112" s="151" t="s">
        <v>490</v>
      </c>
      <c r="G112" s="154" t="s">
        <v>494</v>
      </c>
      <c r="H112" s="138" t="str">
        <f>IF(OR(G112="中止",G112="取消"),"998",IF(ISNA(MATCH($E112,施設情報!$B$2:$B$96,0)),"999",INDEX(施設情報!$C$2:$C$96,MATCH($E112,施設情報!$B$2:$B$96,0))))</f>
        <v>065</v>
      </c>
      <c r="I112" s="139">
        <f t="shared" si="19"/>
        <v>46392</v>
      </c>
      <c r="J112" s="137" t="str">
        <f t="shared" si="20"/>
        <v>065-46392</v>
      </c>
      <c r="K112" s="137">
        <f t="shared" si="21"/>
        <v>0.29166666666666669</v>
      </c>
      <c r="L112" s="137">
        <f t="shared" si="22"/>
        <v>0.875</v>
      </c>
      <c r="M112" s="137">
        <f t="shared" si="29"/>
        <v>0</v>
      </c>
      <c r="N112" s="137">
        <f t="shared" si="29"/>
        <v>0</v>
      </c>
      <c r="O112" s="137">
        <f t="shared" si="29"/>
        <v>0</v>
      </c>
      <c r="P112" s="137">
        <f t="shared" si="29"/>
        <v>0</v>
      </c>
      <c r="Q112" s="137">
        <f t="shared" si="29"/>
        <v>0</v>
      </c>
      <c r="R112" s="137">
        <f t="shared" si="29"/>
        <v>0</v>
      </c>
      <c r="S112" s="137">
        <f t="shared" si="29"/>
        <v>0</v>
      </c>
      <c r="T112" s="137">
        <f t="shared" si="29"/>
        <v>100</v>
      </c>
      <c r="U112" s="137">
        <f t="shared" si="29"/>
        <v>100</v>
      </c>
      <c r="V112" s="137">
        <f t="shared" si="29"/>
        <v>100</v>
      </c>
      <c r="W112" s="137">
        <f t="shared" si="30"/>
        <v>100</v>
      </c>
      <c r="X112" s="137">
        <f t="shared" si="30"/>
        <v>100</v>
      </c>
      <c r="Y112" s="137">
        <f t="shared" si="30"/>
        <v>100</v>
      </c>
      <c r="Z112" s="137">
        <f t="shared" si="30"/>
        <v>100</v>
      </c>
      <c r="AA112" s="137">
        <f t="shared" si="30"/>
        <v>100</v>
      </c>
      <c r="AB112" s="137">
        <f t="shared" si="30"/>
        <v>100</v>
      </c>
      <c r="AC112" s="137">
        <f t="shared" si="30"/>
        <v>100</v>
      </c>
      <c r="AD112" s="137">
        <f t="shared" si="30"/>
        <v>100</v>
      </c>
      <c r="AE112" s="137">
        <f t="shared" si="30"/>
        <v>100</v>
      </c>
      <c r="AF112" s="137">
        <f t="shared" si="30"/>
        <v>100</v>
      </c>
      <c r="AG112" s="137">
        <f t="shared" si="30"/>
        <v>100</v>
      </c>
      <c r="AH112" s="137">
        <f t="shared" si="30"/>
        <v>0</v>
      </c>
      <c r="AI112" s="137">
        <f t="shared" si="30"/>
        <v>0</v>
      </c>
      <c r="AJ112" s="137">
        <f t="shared" si="30"/>
        <v>0</v>
      </c>
      <c r="AK112" s="136">
        <f ca="1">IF(AND(AND($AK$3&lt;=B112,B112&lt;=$AK$1),B112&lt;&gt;""),1,0)</f>
        <v>1</v>
      </c>
      <c r="AL112" s="136">
        <f>IF(OR(F112="工事・メンテ（共用可）",F112="要調整"),0.5,IF(F112="ヘリ訓練日",0.4,1))</f>
        <v>1</v>
      </c>
      <c r="AM112" s="136">
        <v>1</v>
      </c>
    </row>
    <row r="113" spans="1:39" ht="56.25">
      <c r="A113" s="149">
        <v>1160</v>
      </c>
      <c r="B113" s="150">
        <v>46392</v>
      </c>
      <c r="C113" s="156">
        <v>7</v>
      </c>
      <c r="D113" s="211">
        <v>21</v>
      </c>
      <c r="E113" s="152" t="s">
        <v>85</v>
      </c>
      <c r="F113" s="151" t="s">
        <v>490</v>
      </c>
      <c r="G113" s="154" t="s">
        <v>494</v>
      </c>
      <c r="H113" s="138" t="str">
        <f>IF(OR(G113="中止",G113="取消"),"998",IF(ISNA(MATCH($E113,施設情報!$B$2:$B$96,0)),"999",INDEX(施設情報!$C$2:$C$96,MATCH($E113,施設情報!$B$2:$B$96,0))))</f>
        <v>066</v>
      </c>
      <c r="I113" s="139">
        <f t="shared" si="19"/>
        <v>46392</v>
      </c>
      <c r="J113" s="137" t="str">
        <f t="shared" si="20"/>
        <v>066-46392</v>
      </c>
      <c r="K113" s="137">
        <f t="shared" si="21"/>
        <v>0.29166666666666669</v>
      </c>
      <c r="L113" s="137">
        <f t="shared" si="22"/>
        <v>0.875</v>
      </c>
      <c r="M113" s="137">
        <f t="shared" si="29"/>
        <v>0</v>
      </c>
      <c r="N113" s="137">
        <f t="shared" si="29"/>
        <v>0</v>
      </c>
      <c r="O113" s="137">
        <f t="shared" si="29"/>
        <v>0</v>
      </c>
      <c r="P113" s="137">
        <f t="shared" si="29"/>
        <v>0</v>
      </c>
      <c r="Q113" s="137">
        <f t="shared" si="29"/>
        <v>0</v>
      </c>
      <c r="R113" s="137">
        <f t="shared" si="29"/>
        <v>0</v>
      </c>
      <c r="S113" s="137">
        <f t="shared" si="29"/>
        <v>0</v>
      </c>
      <c r="T113" s="137">
        <f t="shared" si="29"/>
        <v>100</v>
      </c>
      <c r="U113" s="137">
        <f t="shared" si="29"/>
        <v>100</v>
      </c>
      <c r="V113" s="137">
        <f t="shared" si="29"/>
        <v>100</v>
      </c>
      <c r="W113" s="137">
        <f t="shared" si="30"/>
        <v>100</v>
      </c>
      <c r="X113" s="137">
        <f t="shared" si="30"/>
        <v>100</v>
      </c>
      <c r="Y113" s="137">
        <f t="shared" si="30"/>
        <v>100</v>
      </c>
      <c r="Z113" s="137">
        <f t="shared" si="30"/>
        <v>100</v>
      </c>
      <c r="AA113" s="137">
        <f t="shared" si="30"/>
        <v>100</v>
      </c>
      <c r="AB113" s="137">
        <f t="shared" si="30"/>
        <v>100</v>
      </c>
      <c r="AC113" s="137">
        <f t="shared" si="30"/>
        <v>100</v>
      </c>
      <c r="AD113" s="137">
        <f t="shared" si="30"/>
        <v>100</v>
      </c>
      <c r="AE113" s="137">
        <f t="shared" si="30"/>
        <v>100</v>
      </c>
      <c r="AF113" s="137">
        <f t="shared" si="30"/>
        <v>100</v>
      </c>
      <c r="AG113" s="137">
        <f t="shared" si="30"/>
        <v>100</v>
      </c>
      <c r="AH113" s="137">
        <f t="shared" si="30"/>
        <v>0</v>
      </c>
      <c r="AI113" s="137">
        <f t="shared" si="30"/>
        <v>0</v>
      </c>
      <c r="AJ113" s="137">
        <f t="shared" si="30"/>
        <v>0</v>
      </c>
      <c r="AK113" s="136">
        <f ca="1">IF(AND(AND($AK$3&lt;=B113,B113&lt;=$AK$1),B113&lt;&gt;""),1,0)</f>
        <v>1</v>
      </c>
      <c r="AL113" s="136">
        <f>IF(OR(F113="工事・メンテ（共用可）",F113="要調整"),0.5,IF(F113="ヘリ訓練日",0.4,1))</f>
        <v>1</v>
      </c>
      <c r="AM113" s="136">
        <v>1</v>
      </c>
    </row>
    <row r="114" spans="1:39" ht="37.5">
      <c r="A114" s="149">
        <v>1161</v>
      </c>
      <c r="B114" s="150">
        <v>46392</v>
      </c>
      <c r="C114" s="211">
        <v>7</v>
      </c>
      <c r="D114" s="211">
        <v>21</v>
      </c>
      <c r="E114" s="152" t="s">
        <v>86</v>
      </c>
      <c r="F114" s="151" t="s">
        <v>490</v>
      </c>
      <c r="G114" s="154" t="s">
        <v>494</v>
      </c>
      <c r="H114" s="138" t="str">
        <f>IF(OR(G114="中止",G114="取消"),"998",IF(ISNA(MATCH($E114,施設情報!$B$2:$B$96,0)),"999",INDEX(施設情報!$C$2:$C$96,MATCH($E114,施設情報!$B$2:$B$96,0))))</f>
        <v>068</v>
      </c>
      <c r="I114" s="139">
        <f t="shared" si="19"/>
        <v>46392</v>
      </c>
      <c r="J114" s="137" t="str">
        <f t="shared" si="20"/>
        <v>068-46392</v>
      </c>
      <c r="K114" s="137">
        <f t="shared" si="21"/>
        <v>0.29166666666666669</v>
      </c>
      <c r="L114" s="137">
        <f t="shared" si="22"/>
        <v>0.875</v>
      </c>
      <c r="M114" s="137">
        <f t="shared" si="29"/>
        <v>0</v>
      </c>
      <c r="N114" s="137">
        <f t="shared" si="29"/>
        <v>0</v>
      </c>
      <c r="O114" s="137">
        <f t="shared" si="29"/>
        <v>0</v>
      </c>
      <c r="P114" s="137">
        <f t="shared" si="29"/>
        <v>0</v>
      </c>
      <c r="Q114" s="137">
        <f t="shared" si="29"/>
        <v>0</v>
      </c>
      <c r="R114" s="137">
        <f t="shared" si="29"/>
        <v>0</v>
      </c>
      <c r="S114" s="137">
        <f t="shared" si="29"/>
        <v>0</v>
      </c>
      <c r="T114" s="137">
        <f t="shared" si="29"/>
        <v>100</v>
      </c>
      <c r="U114" s="137">
        <f t="shared" si="29"/>
        <v>100</v>
      </c>
      <c r="V114" s="137">
        <f t="shared" si="29"/>
        <v>100</v>
      </c>
      <c r="W114" s="137">
        <f t="shared" si="30"/>
        <v>100</v>
      </c>
      <c r="X114" s="137">
        <f t="shared" si="30"/>
        <v>100</v>
      </c>
      <c r="Y114" s="137">
        <f t="shared" si="30"/>
        <v>100</v>
      </c>
      <c r="Z114" s="137">
        <f t="shared" si="30"/>
        <v>100</v>
      </c>
      <c r="AA114" s="137">
        <f t="shared" si="30"/>
        <v>100</v>
      </c>
      <c r="AB114" s="137">
        <f t="shared" si="30"/>
        <v>100</v>
      </c>
      <c r="AC114" s="137">
        <f t="shared" si="30"/>
        <v>100</v>
      </c>
      <c r="AD114" s="137">
        <f t="shared" si="30"/>
        <v>100</v>
      </c>
      <c r="AE114" s="137">
        <f t="shared" si="30"/>
        <v>100</v>
      </c>
      <c r="AF114" s="137">
        <f t="shared" si="30"/>
        <v>100</v>
      </c>
      <c r="AG114" s="137">
        <f t="shared" si="30"/>
        <v>100</v>
      </c>
      <c r="AH114" s="137">
        <f t="shared" si="30"/>
        <v>0</v>
      </c>
      <c r="AI114" s="137">
        <f t="shared" si="30"/>
        <v>0</v>
      </c>
      <c r="AJ114" s="137">
        <f t="shared" si="30"/>
        <v>0</v>
      </c>
      <c r="AK114" s="136">
        <f ca="1">IF(AND(AND($AK$3&lt;=B114,B114&lt;=$AK$1),B114&lt;&gt;""),1,0)</f>
        <v>1</v>
      </c>
      <c r="AL114" s="136">
        <f>IF(OR(F114="工事・メンテ（共用可）",F114="要調整"),0.5,IF(F114="ヘリ訓練日",0.4,1))</f>
        <v>1</v>
      </c>
      <c r="AM114" s="136">
        <v>1</v>
      </c>
    </row>
    <row r="115" spans="1:39" ht="37.5">
      <c r="A115" s="149">
        <v>1162</v>
      </c>
      <c r="B115" s="150">
        <v>46392</v>
      </c>
      <c r="C115" s="211">
        <v>7</v>
      </c>
      <c r="D115" s="211">
        <v>21</v>
      </c>
      <c r="E115" s="2" t="s">
        <v>87</v>
      </c>
      <c r="F115" s="151" t="s">
        <v>490</v>
      </c>
      <c r="G115" s="154" t="s">
        <v>494</v>
      </c>
      <c r="H115" s="138" t="str">
        <f>IF(OR(G115="中止",G115="取消"),"998",IF(ISNA(MATCH($E115,施設情報!$B$2:$B$96,0)),"999",INDEX(施設情報!$C$2:$C$96,MATCH($E115,施設情報!$B$2:$B$96,0))))</f>
        <v>063</v>
      </c>
      <c r="I115" s="139">
        <f t="shared" si="19"/>
        <v>46392</v>
      </c>
      <c r="J115" s="137" t="str">
        <f t="shared" si="20"/>
        <v>063-46392</v>
      </c>
      <c r="K115" s="137">
        <f t="shared" si="21"/>
        <v>0.29166666666666669</v>
      </c>
      <c r="L115" s="137">
        <f t="shared" si="22"/>
        <v>0.875</v>
      </c>
      <c r="M115" s="137">
        <f t="shared" ref="M115:V124" si="31">IF(AND(M$3&gt;=$K115,M$3&lt;$L115),100*$AM115,0)</f>
        <v>0</v>
      </c>
      <c r="N115" s="137">
        <f t="shared" si="31"/>
        <v>0</v>
      </c>
      <c r="O115" s="137">
        <f t="shared" si="31"/>
        <v>0</v>
      </c>
      <c r="P115" s="137">
        <f t="shared" si="31"/>
        <v>0</v>
      </c>
      <c r="Q115" s="137">
        <f t="shared" si="31"/>
        <v>0</v>
      </c>
      <c r="R115" s="137">
        <f t="shared" si="31"/>
        <v>0</v>
      </c>
      <c r="S115" s="137">
        <f t="shared" si="31"/>
        <v>0</v>
      </c>
      <c r="T115" s="137">
        <f t="shared" si="31"/>
        <v>100</v>
      </c>
      <c r="U115" s="137">
        <f t="shared" si="31"/>
        <v>100</v>
      </c>
      <c r="V115" s="137">
        <f t="shared" si="31"/>
        <v>100</v>
      </c>
      <c r="W115" s="137">
        <f t="shared" ref="W115:AJ124" si="32">IF(AND(W$3&gt;=$K115,W$3&lt;$L115),100*$AM115,0)</f>
        <v>100</v>
      </c>
      <c r="X115" s="137">
        <f t="shared" si="32"/>
        <v>100</v>
      </c>
      <c r="Y115" s="137">
        <f t="shared" si="32"/>
        <v>100</v>
      </c>
      <c r="Z115" s="137">
        <f t="shared" si="32"/>
        <v>100</v>
      </c>
      <c r="AA115" s="137">
        <f t="shared" si="32"/>
        <v>100</v>
      </c>
      <c r="AB115" s="137">
        <f t="shared" si="32"/>
        <v>100</v>
      </c>
      <c r="AC115" s="137">
        <f t="shared" si="32"/>
        <v>100</v>
      </c>
      <c r="AD115" s="137">
        <f t="shared" si="32"/>
        <v>100</v>
      </c>
      <c r="AE115" s="137">
        <f t="shared" si="32"/>
        <v>100</v>
      </c>
      <c r="AF115" s="137">
        <f t="shared" si="32"/>
        <v>100</v>
      </c>
      <c r="AG115" s="137">
        <f t="shared" si="32"/>
        <v>100</v>
      </c>
      <c r="AH115" s="137">
        <f t="shared" si="32"/>
        <v>0</v>
      </c>
      <c r="AI115" s="137">
        <f t="shared" si="32"/>
        <v>0</v>
      </c>
      <c r="AJ115" s="137">
        <f t="shared" si="32"/>
        <v>0</v>
      </c>
      <c r="AK115" s="136">
        <f ca="1">IF(AND(AND($AK$3&lt;=B115,B115&lt;=$AK$1),B115&lt;&gt;""),1,0)</f>
        <v>1</v>
      </c>
      <c r="AL115" s="136">
        <f>IF(OR(F115="工事・メンテ（共用可）",F115="要調整"),0.5,IF(F115="ヘリ訓練日",0.4,1))</f>
        <v>1</v>
      </c>
      <c r="AM115" s="136">
        <v>1</v>
      </c>
    </row>
    <row r="116" spans="1:39" ht="37.5">
      <c r="A116" s="149">
        <v>1163</v>
      </c>
      <c r="B116" s="150">
        <v>46392</v>
      </c>
      <c r="C116" s="211">
        <v>7</v>
      </c>
      <c r="D116" s="211">
        <v>21</v>
      </c>
      <c r="E116" s="2" t="s">
        <v>88</v>
      </c>
      <c r="F116" s="151" t="s">
        <v>490</v>
      </c>
      <c r="G116" s="154" t="s">
        <v>494</v>
      </c>
      <c r="H116" s="138" t="str">
        <f>IF(OR(G116="中止",G116="取消"),"998",IF(ISNA(MATCH($E116,施設情報!$B$2:$B$96,0)),"999",INDEX(施設情報!$C$2:$C$96,MATCH($E116,施設情報!$B$2:$B$96,0))))</f>
        <v>064</v>
      </c>
      <c r="I116" s="139">
        <f t="shared" si="19"/>
        <v>46392</v>
      </c>
      <c r="J116" s="137" t="str">
        <f t="shared" si="20"/>
        <v>064-46392</v>
      </c>
      <c r="K116" s="137">
        <f t="shared" si="21"/>
        <v>0.29166666666666669</v>
      </c>
      <c r="L116" s="137">
        <f t="shared" si="22"/>
        <v>0.875</v>
      </c>
      <c r="M116" s="137">
        <f t="shared" si="31"/>
        <v>0</v>
      </c>
      <c r="N116" s="137">
        <f t="shared" si="31"/>
        <v>0</v>
      </c>
      <c r="O116" s="137">
        <f t="shared" si="31"/>
        <v>0</v>
      </c>
      <c r="P116" s="137">
        <f t="shared" si="31"/>
        <v>0</v>
      </c>
      <c r="Q116" s="137">
        <f t="shared" si="31"/>
        <v>0</v>
      </c>
      <c r="R116" s="137">
        <f t="shared" si="31"/>
        <v>0</v>
      </c>
      <c r="S116" s="137">
        <f t="shared" si="31"/>
        <v>0</v>
      </c>
      <c r="T116" s="137">
        <f t="shared" si="31"/>
        <v>100</v>
      </c>
      <c r="U116" s="137">
        <f t="shared" si="31"/>
        <v>100</v>
      </c>
      <c r="V116" s="137">
        <f t="shared" si="31"/>
        <v>100</v>
      </c>
      <c r="W116" s="137">
        <f t="shared" si="32"/>
        <v>100</v>
      </c>
      <c r="X116" s="137">
        <f t="shared" si="32"/>
        <v>100</v>
      </c>
      <c r="Y116" s="137">
        <f t="shared" si="32"/>
        <v>100</v>
      </c>
      <c r="Z116" s="137">
        <f t="shared" si="32"/>
        <v>100</v>
      </c>
      <c r="AA116" s="137">
        <f t="shared" si="32"/>
        <v>100</v>
      </c>
      <c r="AB116" s="137">
        <f t="shared" si="32"/>
        <v>100</v>
      </c>
      <c r="AC116" s="137">
        <f t="shared" si="32"/>
        <v>100</v>
      </c>
      <c r="AD116" s="137">
        <f t="shared" si="32"/>
        <v>100</v>
      </c>
      <c r="AE116" s="137">
        <f t="shared" si="32"/>
        <v>100</v>
      </c>
      <c r="AF116" s="137">
        <f t="shared" si="32"/>
        <v>100</v>
      </c>
      <c r="AG116" s="137">
        <f t="shared" si="32"/>
        <v>100</v>
      </c>
      <c r="AH116" s="137">
        <f t="shared" si="32"/>
        <v>0</v>
      </c>
      <c r="AI116" s="137">
        <f t="shared" si="32"/>
        <v>0</v>
      </c>
      <c r="AJ116" s="137">
        <f t="shared" si="32"/>
        <v>0</v>
      </c>
      <c r="AK116" s="136">
        <f ca="1">IF(AND(AND($AK$3&lt;=B116,B116&lt;=$AK$1),B116&lt;&gt;""),1,0)</f>
        <v>1</v>
      </c>
      <c r="AL116" s="136">
        <f>IF(OR(F116="工事・メンテ（共用可）",F116="要調整"),0.5,IF(F116="ヘリ訓練日",0.4,1))</f>
        <v>1</v>
      </c>
      <c r="AM116" s="136">
        <v>1</v>
      </c>
    </row>
    <row r="117" spans="1:39" ht="37.5">
      <c r="A117" s="149">
        <v>1164</v>
      </c>
      <c r="B117" s="150">
        <v>46392</v>
      </c>
      <c r="C117" s="211">
        <v>7</v>
      </c>
      <c r="D117" s="211">
        <v>21</v>
      </c>
      <c r="E117" s="152" t="s">
        <v>89</v>
      </c>
      <c r="F117" s="151" t="s">
        <v>490</v>
      </c>
      <c r="G117" s="154" t="s">
        <v>494</v>
      </c>
      <c r="H117" s="138" t="str">
        <f>IF(OR(G117="中止",G117="取消"),"998",IF(ISNA(MATCH($E117,施設情報!$B$2:$B$96,0)),"999",INDEX(施設情報!$C$2:$C$96,MATCH($E117,施設情報!$B$2:$B$96,0))))</f>
        <v>019</v>
      </c>
      <c r="I117" s="139">
        <f t="shared" si="19"/>
        <v>46392</v>
      </c>
      <c r="J117" s="137" t="str">
        <f t="shared" si="20"/>
        <v>019-46392</v>
      </c>
      <c r="K117" s="137">
        <f t="shared" si="21"/>
        <v>0.29166666666666669</v>
      </c>
      <c r="L117" s="137">
        <f t="shared" si="22"/>
        <v>0.875</v>
      </c>
      <c r="M117" s="137">
        <f t="shared" si="31"/>
        <v>0</v>
      </c>
      <c r="N117" s="137">
        <f t="shared" si="31"/>
        <v>0</v>
      </c>
      <c r="O117" s="137">
        <f t="shared" si="31"/>
        <v>0</v>
      </c>
      <c r="P117" s="137">
        <f t="shared" si="31"/>
        <v>0</v>
      </c>
      <c r="Q117" s="137">
        <f t="shared" si="31"/>
        <v>0</v>
      </c>
      <c r="R117" s="137">
        <f t="shared" si="31"/>
        <v>0</v>
      </c>
      <c r="S117" s="137">
        <f t="shared" si="31"/>
        <v>0</v>
      </c>
      <c r="T117" s="137">
        <f t="shared" si="31"/>
        <v>100</v>
      </c>
      <c r="U117" s="137">
        <f t="shared" si="31"/>
        <v>100</v>
      </c>
      <c r="V117" s="137">
        <f t="shared" si="31"/>
        <v>100</v>
      </c>
      <c r="W117" s="137">
        <f t="shared" si="32"/>
        <v>100</v>
      </c>
      <c r="X117" s="137">
        <f t="shared" si="32"/>
        <v>100</v>
      </c>
      <c r="Y117" s="137">
        <f t="shared" si="32"/>
        <v>100</v>
      </c>
      <c r="Z117" s="137">
        <f t="shared" si="32"/>
        <v>100</v>
      </c>
      <c r="AA117" s="137">
        <f t="shared" si="32"/>
        <v>100</v>
      </c>
      <c r="AB117" s="137">
        <f t="shared" si="32"/>
        <v>100</v>
      </c>
      <c r="AC117" s="137">
        <f t="shared" si="32"/>
        <v>100</v>
      </c>
      <c r="AD117" s="137">
        <f t="shared" si="32"/>
        <v>100</v>
      </c>
      <c r="AE117" s="137">
        <f t="shared" si="32"/>
        <v>100</v>
      </c>
      <c r="AF117" s="137">
        <f t="shared" si="32"/>
        <v>100</v>
      </c>
      <c r="AG117" s="137">
        <f t="shared" si="32"/>
        <v>100</v>
      </c>
      <c r="AH117" s="137">
        <f t="shared" si="32"/>
        <v>0</v>
      </c>
      <c r="AI117" s="137">
        <f t="shared" si="32"/>
        <v>0</v>
      </c>
      <c r="AJ117" s="137">
        <f t="shared" si="32"/>
        <v>0</v>
      </c>
      <c r="AK117" s="136">
        <f ca="1">IF(AND(AND($AK$3&lt;=B117,B117&lt;=$AK$1),B117&lt;&gt;""),1,0)</f>
        <v>1</v>
      </c>
      <c r="AL117" s="136">
        <f>IF(OR(F117="工事・メンテ（共用可）",F117="要調整"),0.5,IF(F117="ヘリ訓練日",0.4,1))</f>
        <v>1</v>
      </c>
      <c r="AM117" s="136">
        <v>1</v>
      </c>
    </row>
    <row r="118" spans="1:39" ht="37.5">
      <c r="A118" s="149">
        <v>1165</v>
      </c>
      <c r="B118" s="150">
        <v>46392</v>
      </c>
      <c r="C118" s="211">
        <v>7</v>
      </c>
      <c r="D118" s="211">
        <v>21</v>
      </c>
      <c r="E118" s="152" t="s">
        <v>90</v>
      </c>
      <c r="F118" s="151" t="s">
        <v>490</v>
      </c>
      <c r="G118" s="154" t="s">
        <v>494</v>
      </c>
      <c r="H118" s="138" t="str">
        <f>IF(OR(G118="中止",G118="取消"),"998",IF(ISNA(MATCH($E118,施設情報!$B$2:$B$96,0)),"999",INDEX(施設情報!$C$2:$C$96,MATCH($E118,施設情報!$B$2:$B$96,0))))</f>
        <v>018</v>
      </c>
      <c r="I118" s="139">
        <f t="shared" si="19"/>
        <v>46392</v>
      </c>
      <c r="J118" s="137" t="str">
        <f t="shared" si="20"/>
        <v>018-46392</v>
      </c>
      <c r="K118" s="137">
        <f t="shared" si="21"/>
        <v>0.29166666666666669</v>
      </c>
      <c r="L118" s="137">
        <f t="shared" si="22"/>
        <v>0.875</v>
      </c>
      <c r="M118" s="137">
        <f t="shared" si="31"/>
        <v>0</v>
      </c>
      <c r="N118" s="137">
        <f t="shared" si="31"/>
        <v>0</v>
      </c>
      <c r="O118" s="137">
        <f t="shared" si="31"/>
        <v>0</v>
      </c>
      <c r="P118" s="137">
        <f t="shared" si="31"/>
        <v>0</v>
      </c>
      <c r="Q118" s="137">
        <f t="shared" si="31"/>
        <v>0</v>
      </c>
      <c r="R118" s="137">
        <f t="shared" si="31"/>
        <v>0</v>
      </c>
      <c r="S118" s="137">
        <f t="shared" si="31"/>
        <v>0</v>
      </c>
      <c r="T118" s="137">
        <f t="shared" si="31"/>
        <v>100</v>
      </c>
      <c r="U118" s="137">
        <f t="shared" si="31"/>
        <v>100</v>
      </c>
      <c r="V118" s="137">
        <f t="shared" si="31"/>
        <v>100</v>
      </c>
      <c r="W118" s="137">
        <f t="shared" si="32"/>
        <v>100</v>
      </c>
      <c r="X118" s="137">
        <f t="shared" si="32"/>
        <v>100</v>
      </c>
      <c r="Y118" s="137">
        <f t="shared" si="32"/>
        <v>100</v>
      </c>
      <c r="Z118" s="137">
        <f t="shared" si="32"/>
        <v>100</v>
      </c>
      <c r="AA118" s="137">
        <f t="shared" si="32"/>
        <v>100</v>
      </c>
      <c r="AB118" s="137">
        <f t="shared" si="32"/>
        <v>100</v>
      </c>
      <c r="AC118" s="137">
        <f t="shared" si="32"/>
        <v>100</v>
      </c>
      <c r="AD118" s="137">
        <f t="shared" si="32"/>
        <v>100</v>
      </c>
      <c r="AE118" s="137">
        <f t="shared" si="32"/>
        <v>100</v>
      </c>
      <c r="AF118" s="137">
        <f t="shared" si="32"/>
        <v>100</v>
      </c>
      <c r="AG118" s="137">
        <f t="shared" si="32"/>
        <v>100</v>
      </c>
      <c r="AH118" s="137">
        <f t="shared" si="32"/>
        <v>0</v>
      </c>
      <c r="AI118" s="137">
        <f t="shared" si="32"/>
        <v>0</v>
      </c>
      <c r="AJ118" s="137">
        <f t="shared" si="32"/>
        <v>0</v>
      </c>
      <c r="AK118" s="136">
        <f ca="1">IF(AND(AND($AK$3&lt;=B118,B118&lt;=$AK$1),B118&lt;&gt;""),1,0)</f>
        <v>1</v>
      </c>
      <c r="AL118" s="136">
        <f>IF(OR(F118="工事・メンテ（共用可）",F118="要調整"),0.5,IF(F118="ヘリ訓練日",0.4,1))</f>
        <v>1</v>
      </c>
      <c r="AM118" s="136">
        <v>1</v>
      </c>
    </row>
    <row r="119" spans="1:39" ht="56.25">
      <c r="A119" s="149">
        <v>309</v>
      </c>
      <c r="B119" s="150">
        <v>46393</v>
      </c>
      <c r="C119" s="156">
        <v>0</v>
      </c>
      <c r="D119" s="156">
        <v>24</v>
      </c>
      <c r="E119" s="152" t="s">
        <v>52</v>
      </c>
      <c r="F119" s="151" t="s">
        <v>95</v>
      </c>
      <c r="G119" s="205" t="s">
        <v>1</v>
      </c>
      <c r="H119" s="138" t="str">
        <f>IF(OR(G119="中止",G119="取消"),"998",IF(ISNA(MATCH($E119,施設情報!$B$2:$B$96,0)),"999",INDEX(施設情報!$C$2:$C$96,MATCH($E119,施設情報!$B$2:$B$96,0))))</f>
        <v>024</v>
      </c>
      <c r="I119" s="139">
        <f t="shared" si="19"/>
        <v>46393</v>
      </c>
      <c r="J119" s="137" t="str">
        <f t="shared" si="20"/>
        <v>024-46393</v>
      </c>
      <c r="K119" s="137">
        <f t="shared" si="21"/>
        <v>0</v>
      </c>
      <c r="L119" s="137">
        <f t="shared" si="22"/>
        <v>1</v>
      </c>
      <c r="M119" s="137">
        <f t="shared" si="31"/>
        <v>100</v>
      </c>
      <c r="N119" s="137">
        <f t="shared" si="31"/>
        <v>100</v>
      </c>
      <c r="O119" s="137">
        <f t="shared" si="31"/>
        <v>100</v>
      </c>
      <c r="P119" s="137">
        <f t="shared" si="31"/>
        <v>100</v>
      </c>
      <c r="Q119" s="137">
        <f t="shared" si="31"/>
        <v>100</v>
      </c>
      <c r="R119" s="137">
        <f t="shared" si="31"/>
        <v>100</v>
      </c>
      <c r="S119" s="137">
        <f t="shared" si="31"/>
        <v>100</v>
      </c>
      <c r="T119" s="137">
        <f t="shared" si="31"/>
        <v>100</v>
      </c>
      <c r="U119" s="137">
        <f t="shared" si="31"/>
        <v>100</v>
      </c>
      <c r="V119" s="137">
        <f t="shared" si="31"/>
        <v>100</v>
      </c>
      <c r="W119" s="137">
        <f t="shared" si="32"/>
        <v>100</v>
      </c>
      <c r="X119" s="137">
        <f t="shared" si="32"/>
        <v>100</v>
      </c>
      <c r="Y119" s="137">
        <f t="shared" si="32"/>
        <v>100</v>
      </c>
      <c r="Z119" s="137">
        <f t="shared" si="32"/>
        <v>100</v>
      </c>
      <c r="AA119" s="137">
        <f t="shared" si="32"/>
        <v>100</v>
      </c>
      <c r="AB119" s="137">
        <f t="shared" si="32"/>
        <v>100</v>
      </c>
      <c r="AC119" s="137">
        <f t="shared" si="32"/>
        <v>100</v>
      </c>
      <c r="AD119" s="137">
        <f t="shared" si="32"/>
        <v>100</v>
      </c>
      <c r="AE119" s="137">
        <f t="shared" si="32"/>
        <v>100</v>
      </c>
      <c r="AF119" s="137">
        <f t="shared" si="32"/>
        <v>100</v>
      </c>
      <c r="AG119" s="137">
        <f t="shared" si="32"/>
        <v>100</v>
      </c>
      <c r="AH119" s="137">
        <f t="shared" si="32"/>
        <v>100</v>
      </c>
      <c r="AI119" s="137">
        <f t="shared" si="32"/>
        <v>100</v>
      </c>
      <c r="AJ119" s="137">
        <f t="shared" si="32"/>
        <v>100</v>
      </c>
      <c r="AK119" s="136">
        <f ca="1">IF(AND(AND($AK$3&lt;=B119,B119&lt;=$AK$1),B119&lt;&gt;""),1,0)</f>
        <v>1</v>
      </c>
      <c r="AL119" s="136">
        <f>IF(OR(F119="工事・メンテ（共用可）",F119="要調整"),0.5,IF(F119="ヘリ訓練日",0.4,1))</f>
        <v>1</v>
      </c>
      <c r="AM119" s="136">
        <v>1</v>
      </c>
    </row>
    <row r="120" spans="1:39" ht="54">
      <c r="A120" s="149">
        <v>1166</v>
      </c>
      <c r="B120" s="150">
        <v>46393</v>
      </c>
      <c r="C120" s="211">
        <v>7</v>
      </c>
      <c r="D120" s="211">
        <v>21</v>
      </c>
      <c r="E120" s="152" t="s">
        <v>38</v>
      </c>
      <c r="F120" s="151" t="s">
        <v>490</v>
      </c>
      <c r="G120" s="154" t="s">
        <v>494</v>
      </c>
      <c r="H120" s="138" t="str">
        <f>IF(OR(G120="中止",G120="取消"),"998",IF(ISNA(MATCH($E120,施設情報!$B$2:$B$96,0)),"999",INDEX(施設情報!$C$2:$C$96,MATCH($E120,施設情報!$B$2:$B$96,0))))</f>
        <v>002</v>
      </c>
      <c r="I120" s="139">
        <f t="shared" si="19"/>
        <v>46393</v>
      </c>
      <c r="J120" s="137" t="str">
        <f t="shared" si="20"/>
        <v>002-46393</v>
      </c>
      <c r="K120" s="137">
        <f t="shared" si="21"/>
        <v>0.29166666666666669</v>
      </c>
      <c r="L120" s="137">
        <f t="shared" si="22"/>
        <v>0.875</v>
      </c>
      <c r="M120" s="137">
        <f t="shared" si="31"/>
        <v>0</v>
      </c>
      <c r="N120" s="137">
        <f t="shared" si="31"/>
        <v>0</v>
      </c>
      <c r="O120" s="137">
        <f t="shared" si="31"/>
        <v>0</v>
      </c>
      <c r="P120" s="137">
        <f t="shared" si="31"/>
        <v>0</v>
      </c>
      <c r="Q120" s="137">
        <f t="shared" si="31"/>
        <v>0</v>
      </c>
      <c r="R120" s="137">
        <f t="shared" si="31"/>
        <v>0</v>
      </c>
      <c r="S120" s="137">
        <f t="shared" si="31"/>
        <v>0</v>
      </c>
      <c r="T120" s="137">
        <f t="shared" si="31"/>
        <v>100</v>
      </c>
      <c r="U120" s="137">
        <f t="shared" si="31"/>
        <v>100</v>
      </c>
      <c r="V120" s="137">
        <f t="shared" si="31"/>
        <v>100</v>
      </c>
      <c r="W120" s="137">
        <f t="shared" si="32"/>
        <v>100</v>
      </c>
      <c r="X120" s="137">
        <f t="shared" si="32"/>
        <v>100</v>
      </c>
      <c r="Y120" s="137">
        <f t="shared" si="32"/>
        <v>100</v>
      </c>
      <c r="Z120" s="137">
        <f t="shared" si="32"/>
        <v>100</v>
      </c>
      <c r="AA120" s="137">
        <f t="shared" si="32"/>
        <v>100</v>
      </c>
      <c r="AB120" s="137">
        <f t="shared" si="32"/>
        <v>100</v>
      </c>
      <c r="AC120" s="137">
        <f t="shared" si="32"/>
        <v>100</v>
      </c>
      <c r="AD120" s="137">
        <f t="shared" si="32"/>
        <v>100</v>
      </c>
      <c r="AE120" s="137">
        <f t="shared" si="32"/>
        <v>100</v>
      </c>
      <c r="AF120" s="137">
        <f t="shared" si="32"/>
        <v>100</v>
      </c>
      <c r="AG120" s="137">
        <f t="shared" si="32"/>
        <v>100</v>
      </c>
      <c r="AH120" s="137">
        <f t="shared" si="32"/>
        <v>0</v>
      </c>
      <c r="AI120" s="137">
        <f t="shared" si="32"/>
        <v>0</v>
      </c>
      <c r="AJ120" s="137">
        <f t="shared" si="32"/>
        <v>0</v>
      </c>
      <c r="AK120" s="136">
        <f ca="1">IF(AND(AND($AK$3&lt;=B120,B120&lt;=$AK$1),B120&lt;&gt;""),1,0)</f>
        <v>1</v>
      </c>
      <c r="AL120" s="136">
        <f>IF(OR(F120="工事・メンテ（共用可）",F120="要調整"),0.5,IF(F120="ヘリ訓練日",0.4,1))</f>
        <v>1</v>
      </c>
      <c r="AM120" s="136">
        <v>1</v>
      </c>
    </row>
    <row r="121" spans="1:39" ht="37.5">
      <c r="A121" s="149">
        <v>1167</v>
      </c>
      <c r="B121" s="150">
        <v>46393</v>
      </c>
      <c r="C121" s="211">
        <v>7</v>
      </c>
      <c r="D121" s="211">
        <v>21</v>
      </c>
      <c r="E121" s="152" t="s">
        <v>39</v>
      </c>
      <c r="F121" s="151" t="s">
        <v>490</v>
      </c>
      <c r="G121" s="154" t="s">
        <v>494</v>
      </c>
      <c r="H121" s="138" t="str">
        <f>IF(OR(G121="中止",G121="取消"),"998",IF(ISNA(MATCH($E121,施設情報!$B$2:$B$96,0)),"999",INDEX(施設情報!$C$2:$C$96,MATCH($E121,施設情報!$B$2:$B$96,0))))</f>
        <v>003</v>
      </c>
      <c r="I121" s="139">
        <f t="shared" si="19"/>
        <v>46393</v>
      </c>
      <c r="J121" s="137" t="str">
        <f t="shared" si="20"/>
        <v>003-46393</v>
      </c>
      <c r="K121" s="137">
        <f t="shared" si="21"/>
        <v>0.29166666666666669</v>
      </c>
      <c r="L121" s="137">
        <f t="shared" si="22"/>
        <v>0.875</v>
      </c>
      <c r="M121" s="137">
        <f t="shared" si="31"/>
        <v>0</v>
      </c>
      <c r="N121" s="137">
        <f t="shared" si="31"/>
        <v>0</v>
      </c>
      <c r="O121" s="137">
        <f t="shared" si="31"/>
        <v>0</v>
      </c>
      <c r="P121" s="137">
        <f t="shared" si="31"/>
        <v>0</v>
      </c>
      <c r="Q121" s="137">
        <f t="shared" si="31"/>
        <v>0</v>
      </c>
      <c r="R121" s="137">
        <f t="shared" si="31"/>
        <v>0</v>
      </c>
      <c r="S121" s="137">
        <f t="shared" si="31"/>
        <v>0</v>
      </c>
      <c r="T121" s="137">
        <f t="shared" si="31"/>
        <v>100</v>
      </c>
      <c r="U121" s="137">
        <f t="shared" si="31"/>
        <v>100</v>
      </c>
      <c r="V121" s="137">
        <f t="shared" si="31"/>
        <v>100</v>
      </c>
      <c r="W121" s="137">
        <f t="shared" si="32"/>
        <v>100</v>
      </c>
      <c r="X121" s="137">
        <f t="shared" si="32"/>
        <v>100</v>
      </c>
      <c r="Y121" s="137">
        <f t="shared" si="32"/>
        <v>100</v>
      </c>
      <c r="Z121" s="137">
        <f t="shared" si="32"/>
        <v>100</v>
      </c>
      <c r="AA121" s="137">
        <f t="shared" si="32"/>
        <v>100</v>
      </c>
      <c r="AB121" s="137">
        <f t="shared" si="32"/>
        <v>100</v>
      </c>
      <c r="AC121" s="137">
        <f t="shared" si="32"/>
        <v>100</v>
      </c>
      <c r="AD121" s="137">
        <f t="shared" si="32"/>
        <v>100</v>
      </c>
      <c r="AE121" s="137">
        <f t="shared" si="32"/>
        <v>100</v>
      </c>
      <c r="AF121" s="137">
        <f t="shared" si="32"/>
        <v>100</v>
      </c>
      <c r="AG121" s="137">
        <f t="shared" si="32"/>
        <v>100</v>
      </c>
      <c r="AH121" s="137">
        <f t="shared" si="32"/>
        <v>0</v>
      </c>
      <c r="AI121" s="137">
        <f t="shared" si="32"/>
        <v>0</v>
      </c>
      <c r="AJ121" s="137">
        <f t="shared" si="32"/>
        <v>0</v>
      </c>
      <c r="AK121" s="136">
        <f ca="1">IF(AND(AND($AK$3&lt;=B121,B121&lt;=$AK$1),B121&lt;&gt;""),1,0)</f>
        <v>1</v>
      </c>
      <c r="AL121" s="136">
        <f>IF(OR(F121="工事・メンテ（共用可）",F121="要調整"),0.5,IF(F121="ヘリ訓練日",0.4,1))</f>
        <v>1</v>
      </c>
      <c r="AM121" s="136">
        <v>1</v>
      </c>
    </row>
    <row r="122" spans="1:39" ht="75">
      <c r="A122" s="149">
        <v>1168</v>
      </c>
      <c r="B122" s="150">
        <v>46393</v>
      </c>
      <c r="C122" s="211">
        <v>7</v>
      </c>
      <c r="D122" s="211">
        <v>21</v>
      </c>
      <c r="E122" s="152" t="s">
        <v>40</v>
      </c>
      <c r="F122" s="151" t="s">
        <v>490</v>
      </c>
      <c r="G122" s="154" t="s">
        <v>494</v>
      </c>
      <c r="H122" s="138" t="str">
        <f>IF(OR(G122="中止",G122="取消"),"998",IF(ISNA(MATCH($E122,施設情報!$B$2:$B$96,0)),"999",INDEX(施設情報!$C$2:$C$96,MATCH($E122,施設情報!$B$2:$B$96,0))))</f>
        <v>004</v>
      </c>
      <c r="I122" s="139">
        <f t="shared" si="19"/>
        <v>46393</v>
      </c>
      <c r="J122" s="137" t="str">
        <f t="shared" si="20"/>
        <v>004-46393</v>
      </c>
      <c r="K122" s="137">
        <f t="shared" si="21"/>
        <v>0.29166666666666669</v>
      </c>
      <c r="L122" s="137">
        <f t="shared" si="22"/>
        <v>0.875</v>
      </c>
      <c r="M122" s="137">
        <f t="shared" si="31"/>
        <v>0</v>
      </c>
      <c r="N122" s="137">
        <f t="shared" si="31"/>
        <v>0</v>
      </c>
      <c r="O122" s="137">
        <f t="shared" si="31"/>
        <v>0</v>
      </c>
      <c r="P122" s="137">
        <f t="shared" si="31"/>
        <v>0</v>
      </c>
      <c r="Q122" s="137">
        <f t="shared" si="31"/>
        <v>0</v>
      </c>
      <c r="R122" s="137">
        <f t="shared" si="31"/>
        <v>0</v>
      </c>
      <c r="S122" s="137">
        <f t="shared" si="31"/>
        <v>0</v>
      </c>
      <c r="T122" s="137">
        <f t="shared" si="31"/>
        <v>100</v>
      </c>
      <c r="U122" s="137">
        <f t="shared" si="31"/>
        <v>100</v>
      </c>
      <c r="V122" s="137">
        <f t="shared" si="31"/>
        <v>100</v>
      </c>
      <c r="W122" s="137">
        <f t="shared" si="32"/>
        <v>100</v>
      </c>
      <c r="X122" s="137">
        <f t="shared" si="32"/>
        <v>100</v>
      </c>
      <c r="Y122" s="137">
        <f t="shared" si="32"/>
        <v>100</v>
      </c>
      <c r="Z122" s="137">
        <f t="shared" si="32"/>
        <v>100</v>
      </c>
      <c r="AA122" s="137">
        <f t="shared" si="32"/>
        <v>100</v>
      </c>
      <c r="AB122" s="137">
        <f t="shared" si="32"/>
        <v>100</v>
      </c>
      <c r="AC122" s="137">
        <f t="shared" si="32"/>
        <v>100</v>
      </c>
      <c r="AD122" s="137">
        <f t="shared" si="32"/>
        <v>100</v>
      </c>
      <c r="AE122" s="137">
        <f t="shared" si="32"/>
        <v>100</v>
      </c>
      <c r="AF122" s="137">
        <f t="shared" si="32"/>
        <v>100</v>
      </c>
      <c r="AG122" s="137">
        <f t="shared" si="32"/>
        <v>100</v>
      </c>
      <c r="AH122" s="137">
        <f t="shared" si="32"/>
        <v>0</v>
      </c>
      <c r="AI122" s="137">
        <f t="shared" si="32"/>
        <v>0</v>
      </c>
      <c r="AJ122" s="137">
        <f t="shared" si="32"/>
        <v>0</v>
      </c>
      <c r="AK122" s="136">
        <f ca="1">IF(AND(AND($AK$3&lt;=B122,B122&lt;=$AK$1),B122&lt;&gt;""),1,0)</f>
        <v>1</v>
      </c>
      <c r="AL122" s="136">
        <f>IF(OR(F122="工事・メンテ（共用可）",F122="要調整"),0.5,IF(F122="ヘリ訓練日",0.4,1))</f>
        <v>1</v>
      </c>
      <c r="AM122" s="136">
        <v>1</v>
      </c>
    </row>
    <row r="123" spans="1:39" ht="93.75">
      <c r="A123" s="149">
        <v>1169</v>
      </c>
      <c r="B123" s="150">
        <v>46393</v>
      </c>
      <c r="C123" s="211">
        <v>7</v>
      </c>
      <c r="D123" s="211">
        <v>21</v>
      </c>
      <c r="E123" s="152" t="s">
        <v>41</v>
      </c>
      <c r="F123" s="151" t="s">
        <v>490</v>
      </c>
      <c r="G123" s="154" t="s">
        <v>494</v>
      </c>
      <c r="H123" s="138" t="str">
        <f>IF(OR(G123="中止",G123="取消"),"998",IF(ISNA(MATCH($E123,施設情報!$B$2:$B$96,0)),"999",INDEX(施設情報!$C$2:$C$96,MATCH($E123,施設情報!$B$2:$B$96,0))))</f>
        <v>005</v>
      </c>
      <c r="I123" s="139">
        <f t="shared" si="19"/>
        <v>46393</v>
      </c>
      <c r="J123" s="137" t="str">
        <f t="shared" si="20"/>
        <v>005-46393</v>
      </c>
      <c r="K123" s="137">
        <f t="shared" si="21"/>
        <v>0.29166666666666669</v>
      </c>
      <c r="L123" s="137">
        <f t="shared" si="22"/>
        <v>0.875</v>
      </c>
      <c r="M123" s="137">
        <f t="shared" si="31"/>
        <v>0</v>
      </c>
      <c r="N123" s="137">
        <f t="shared" si="31"/>
        <v>0</v>
      </c>
      <c r="O123" s="137">
        <f t="shared" si="31"/>
        <v>0</v>
      </c>
      <c r="P123" s="137">
        <f t="shared" si="31"/>
        <v>0</v>
      </c>
      <c r="Q123" s="137">
        <f t="shared" si="31"/>
        <v>0</v>
      </c>
      <c r="R123" s="137">
        <f t="shared" si="31"/>
        <v>0</v>
      </c>
      <c r="S123" s="137">
        <f t="shared" si="31"/>
        <v>0</v>
      </c>
      <c r="T123" s="137">
        <f t="shared" si="31"/>
        <v>100</v>
      </c>
      <c r="U123" s="137">
        <f t="shared" si="31"/>
        <v>100</v>
      </c>
      <c r="V123" s="137">
        <f t="shared" si="31"/>
        <v>100</v>
      </c>
      <c r="W123" s="137">
        <f t="shared" si="32"/>
        <v>100</v>
      </c>
      <c r="X123" s="137">
        <f t="shared" si="32"/>
        <v>100</v>
      </c>
      <c r="Y123" s="137">
        <f t="shared" si="32"/>
        <v>100</v>
      </c>
      <c r="Z123" s="137">
        <f t="shared" si="32"/>
        <v>100</v>
      </c>
      <c r="AA123" s="137">
        <f t="shared" si="32"/>
        <v>100</v>
      </c>
      <c r="AB123" s="137">
        <f t="shared" si="32"/>
        <v>100</v>
      </c>
      <c r="AC123" s="137">
        <f t="shared" si="32"/>
        <v>100</v>
      </c>
      <c r="AD123" s="137">
        <f t="shared" si="32"/>
        <v>100</v>
      </c>
      <c r="AE123" s="137">
        <f t="shared" si="32"/>
        <v>100</v>
      </c>
      <c r="AF123" s="137">
        <f t="shared" si="32"/>
        <v>100</v>
      </c>
      <c r="AG123" s="137">
        <f t="shared" si="32"/>
        <v>100</v>
      </c>
      <c r="AH123" s="137">
        <f t="shared" si="32"/>
        <v>0</v>
      </c>
      <c r="AI123" s="137">
        <f t="shared" si="32"/>
        <v>0</v>
      </c>
      <c r="AJ123" s="137">
        <f t="shared" si="32"/>
        <v>0</v>
      </c>
      <c r="AK123" s="136">
        <f ca="1">IF(AND(AND($AK$3&lt;=B123,B123&lt;=$AK$1),B123&lt;&gt;""),1,0)</f>
        <v>1</v>
      </c>
      <c r="AL123" s="136">
        <f>IF(OR(F123="工事・メンテ（共用可）",F123="要調整"),0.5,IF(F123="ヘリ訓練日",0.4,1))</f>
        <v>1</v>
      </c>
      <c r="AM123" s="136">
        <v>1</v>
      </c>
    </row>
    <row r="124" spans="1:39" ht="75">
      <c r="A124" s="149">
        <v>1170</v>
      </c>
      <c r="B124" s="150">
        <v>46393</v>
      </c>
      <c r="C124" s="211">
        <v>7</v>
      </c>
      <c r="D124" s="211">
        <v>21</v>
      </c>
      <c r="E124" s="152" t="s">
        <v>42</v>
      </c>
      <c r="F124" s="151" t="s">
        <v>490</v>
      </c>
      <c r="G124" s="154" t="s">
        <v>494</v>
      </c>
      <c r="H124" s="138" t="str">
        <f>IF(OR(G124="中止",G124="取消"),"998",IF(ISNA(MATCH($E124,施設情報!$B$2:$B$96,0)),"999",INDEX(施設情報!$C$2:$C$96,MATCH($E124,施設情報!$B$2:$B$96,0))))</f>
        <v>006</v>
      </c>
      <c r="I124" s="139">
        <f t="shared" si="19"/>
        <v>46393</v>
      </c>
      <c r="J124" s="137" t="str">
        <f t="shared" si="20"/>
        <v>006-46393</v>
      </c>
      <c r="K124" s="137">
        <f t="shared" si="21"/>
        <v>0.29166666666666669</v>
      </c>
      <c r="L124" s="137">
        <f t="shared" si="22"/>
        <v>0.875</v>
      </c>
      <c r="M124" s="137">
        <f t="shared" si="31"/>
        <v>0</v>
      </c>
      <c r="N124" s="137">
        <f t="shared" si="31"/>
        <v>0</v>
      </c>
      <c r="O124" s="137">
        <f t="shared" si="31"/>
        <v>0</v>
      </c>
      <c r="P124" s="137">
        <f t="shared" si="31"/>
        <v>0</v>
      </c>
      <c r="Q124" s="137">
        <f t="shared" si="31"/>
        <v>0</v>
      </c>
      <c r="R124" s="137">
        <f t="shared" si="31"/>
        <v>0</v>
      </c>
      <c r="S124" s="137">
        <f t="shared" si="31"/>
        <v>0</v>
      </c>
      <c r="T124" s="137">
        <f t="shared" si="31"/>
        <v>100</v>
      </c>
      <c r="U124" s="137">
        <f t="shared" si="31"/>
        <v>100</v>
      </c>
      <c r="V124" s="137">
        <f t="shared" si="31"/>
        <v>100</v>
      </c>
      <c r="W124" s="137">
        <f t="shared" si="32"/>
        <v>100</v>
      </c>
      <c r="X124" s="137">
        <f t="shared" si="32"/>
        <v>100</v>
      </c>
      <c r="Y124" s="137">
        <f t="shared" si="32"/>
        <v>100</v>
      </c>
      <c r="Z124" s="137">
        <f t="shared" si="32"/>
        <v>100</v>
      </c>
      <c r="AA124" s="137">
        <f t="shared" si="32"/>
        <v>100</v>
      </c>
      <c r="AB124" s="137">
        <f t="shared" si="32"/>
        <v>100</v>
      </c>
      <c r="AC124" s="137">
        <f t="shared" si="32"/>
        <v>100</v>
      </c>
      <c r="AD124" s="137">
        <f t="shared" si="32"/>
        <v>100</v>
      </c>
      <c r="AE124" s="137">
        <f t="shared" si="32"/>
        <v>100</v>
      </c>
      <c r="AF124" s="137">
        <f t="shared" si="32"/>
        <v>100</v>
      </c>
      <c r="AG124" s="137">
        <f t="shared" si="32"/>
        <v>100</v>
      </c>
      <c r="AH124" s="137">
        <f t="shared" si="32"/>
        <v>0</v>
      </c>
      <c r="AI124" s="137">
        <f t="shared" si="32"/>
        <v>0</v>
      </c>
      <c r="AJ124" s="137">
        <f t="shared" si="32"/>
        <v>0</v>
      </c>
      <c r="AK124" s="136">
        <f ca="1">IF(AND(AND($AK$3&lt;=B124,B124&lt;=$AK$1),B124&lt;&gt;""),1,0)</f>
        <v>1</v>
      </c>
      <c r="AL124" s="136">
        <f>IF(OR(F124="工事・メンテ（共用可）",F124="要調整"),0.5,IF(F124="ヘリ訓練日",0.4,1))</f>
        <v>1</v>
      </c>
      <c r="AM124" s="136">
        <v>1</v>
      </c>
    </row>
    <row r="125" spans="1:39" ht="37.5">
      <c r="A125" s="149">
        <v>1171</v>
      </c>
      <c r="B125" s="150">
        <v>46393</v>
      </c>
      <c r="C125" s="211">
        <v>7</v>
      </c>
      <c r="D125" s="211">
        <v>21</v>
      </c>
      <c r="E125" s="2" t="s">
        <v>2</v>
      </c>
      <c r="F125" s="151" t="s">
        <v>490</v>
      </c>
      <c r="G125" s="154" t="s">
        <v>494</v>
      </c>
      <c r="H125" s="138" t="str">
        <f>IF(OR(G125="中止",G125="取消"),"998",IF(ISNA(MATCH($E125,施設情報!$B$2:$B$96,0)),"999",INDEX(施設情報!$C$2:$C$96,MATCH($E125,施設情報!$B$2:$B$96,0))))</f>
        <v>008</v>
      </c>
      <c r="I125" s="139">
        <f t="shared" si="19"/>
        <v>46393</v>
      </c>
      <c r="J125" s="137" t="str">
        <f t="shared" si="20"/>
        <v>008-46393</v>
      </c>
      <c r="K125" s="137">
        <f t="shared" si="21"/>
        <v>0.29166666666666669</v>
      </c>
      <c r="L125" s="137">
        <f t="shared" si="22"/>
        <v>0.875</v>
      </c>
      <c r="M125" s="137">
        <f t="shared" ref="M125:V134" si="33">IF(AND(M$3&gt;=$K125,M$3&lt;$L125),100*$AM125,0)</f>
        <v>0</v>
      </c>
      <c r="N125" s="137">
        <f t="shared" si="33"/>
        <v>0</v>
      </c>
      <c r="O125" s="137">
        <f t="shared" si="33"/>
        <v>0</v>
      </c>
      <c r="P125" s="137">
        <f t="shared" si="33"/>
        <v>0</v>
      </c>
      <c r="Q125" s="137">
        <f t="shared" si="33"/>
        <v>0</v>
      </c>
      <c r="R125" s="137">
        <f t="shared" si="33"/>
        <v>0</v>
      </c>
      <c r="S125" s="137">
        <f t="shared" si="33"/>
        <v>0</v>
      </c>
      <c r="T125" s="137">
        <f t="shared" si="33"/>
        <v>100</v>
      </c>
      <c r="U125" s="137">
        <f t="shared" si="33"/>
        <v>100</v>
      </c>
      <c r="V125" s="137">
        <f t="shared" si="33"/>
        <v>100</v>
      </c>
      <c r="W125" s="137">
        <f t="shared" ref="W125:AJ134" si="34">IF(AND(W$3&gt;=$K125,W$3&lt;$L125),100*$AM125,0)</f>
        <v>100</v>
      </c>
      <c r="X125" s="137">
        <f t="shared" si="34"/>
        <v>100</v>
      </c>
      <c r="Y125" s="137">
        <f t="shared" si="34"/>
        <v>100</v>
      </c>
      <c r="Z125" s="137">
        <f t="shared" si="34"/>
        <v>100</v>
      </c>
      <c r="AA125" s="137">
        <f t="shared" si="34"/>
        <v>100</v>
      </c>
      <c r="AB125" s="137">
        <f t="shared" si="34"/>
        <v>100</v>
      </c>
      <c r="AC125" s="137">
        <f t="shared" si="34"/>
        <v>100</v>
      </c>
      <c r="AD125" s="137">
        <f t="shared" si="34"/>
        <v>100</v>
      </c>
      <c r="AE125" s="137">
        <f t="shared" si="34"/>
        <v>100</v>
      </c>
      <c r="AF125" s="137">
        <f t="shared" si="34"/>
        <v>100</v>
      </c>
      <c r="AG125" s="137">
        <f t="shared" si="34"/>
        <v>100</v>
      </c>
      <c r="AH125" s="137">
        <f t="shared" si="34"/>
        <v>0</v>
      </c>
      <c r="AI125" s="137">
        <f t="shared" si="34"/>
        <v>0</v>
      </c>
      <c r="AJ125" s="137">
        <f t="shared" si="34"/>
        <v>0</v>
      </c>
      <c r="AK125" s="136">
        <f ca="1">IF(AND(AND($AK$3&lt;=B125,B125&lt;=$AK$1),B125&lt;&gt;""),1,0)</f>
        <v>1</v>
      </c>
      <c r="AL125" s="136">
        <f>IF(OR(F125="工事・メンテ（共用可）",F125="要調整"),0.5,IF(F125="ヘリ訓練日",0.4,1))</f>
        <v>1</v>
      </c>
      <c r="AM125" s="136">
        <v>1</v>
      </c>
    </row>
    <row r="126" spans="1:39" ht="56.25">
      <c r="A126" s="149">
        <v>1172</v>
      </c>
      <c r="B126" s="150">
        <v>46393</v>
      </c>
      <c r="C126" s="211">
        <v>7</v>
      </c>
      <c r="D126" s="211">
        <v>21</v>
      </c>
      <c r="E126" s="152" t="s">
        <v>44</v>
      </c>
      <c r="F126" s="151" t="s">
        <v>490</v>
      </c>
      <c r="G126" s="154" t="s">
        <v>494</v>
      </c>
      <c r="H126" s="138" t="str">
        <f>IF(OR(G126="中止",G126="取消"),"998",IF(ISNA(MATCH($E126,施設情報!$B$2:$B$96,0)),"999",INDEX(施設情報!$C$2:$C$96,MATCH($E126,施設情報!$B$2:$B$96,0))))</f>
        <v>015</v>
      </c>
      <c r="I126" s="139">
        <f t="shared" si="19"/>
        <v>46393</v>
      </c>
      <c r="J126" s="137" t="str">
        <f t="shared" si="20"/>
        <v>015-46393</v>
      </c>
      <c r="K126" s="137">
        <f t="shared" si="21"/>
        <v>0.29166666666666669</v>
      </c>
      <c r="L126" s="137">
        <f t="shared" si="22"/>
        <v>0.875</v>
      </c>
      <c r="M126" s="137">
        <f t="shared" si="33"/>
        <v>0</v>
      </c>
      <c r="N126" s="137">
        <f t="shared" si="33"/>
        <v>0</v>
      </c>
      <c r="O126" s="137">
        <f t="shared" si="33"/>
        <v>0</v>
      </c>
      <c r="P126" s="137">
        <f t="shared" si="33"/>
        <v>0</v>
      </c>
      <c r="Q126" s="137">
        <f t="shared" si="33"/>
        <v>0</v>
      </c>
      <c r="R126" s="137">
        <f t="shared" si="33"/>
        <v>0</v>
      </c>
      <c r="S126" s="137">
        <f t="shared" si="33"/>
        <v>0</v>
      </c>
      <c r="T126" s="137">
        <f t="shared" si="33"/>
        <v>100</v>
      </c>
      <c r="U126" s="137">
        <f t="shared" si="33"/>
        <v>100</v>
      </c>
      <c r="V126" s="137">
        <f t="shared" si="33"/>
        <v>100</v>
      </c>
      <c r="W126" s="137">
        <f t="shared" si="34"/>
        <v>100</v>
      </c>
      <c r="X126" s="137">
        <f t="shared" si="34"/>
        <v>100</v>
      </c>
      <c r="Y126" s="137">
        <f t="shared" si="34"/>
        <v>100</v>
      </c>
      <c r="Z126" s="137">
        <f t="shared" si="34"/>
        <v>100</v>
      </c>
      <c r="AA126" s="137">
        <f t="shared" si="34"/>
        <v>100</v>
      </c>
      <c r="AB126" s="137">
        <f t="shared" si="34"/>
        <v>100</v>
      </c>
      <c r="AC126" s="137">
        <f t="shared" si="34"/>
        <v>100</v>
      </c>
      <c r="AD126" s="137">
        <f t="shared" si="34"/>
        <v>100</v>
      </c>
      <c r="AE126" s="137">
        <f t="shared" si="34"/>
        <v>100</v>
      </c>
      <c r="AF126" s="137">
        <f t="shared" si="34"/>
        <v>100</v>
      </c>
      <c r="AG126" s="137">
        <f t="shared" si="34"/>
        <v>100</v>
      </c>
      <c r="AH126" s="137">
        <f t="shared" si="34"/>
        <v>0</v>
      </c>
      <c r="AI126" s="137">
        <f t="shared" si="34"/>
        <v>0</v>
      </c>
      <c r="AJ126" s="137">
        <f t="shared" si="34"/>
        <v>0</v>
      </c>
      <c r="AK126" s="136">
        <f ca="1">IF(AND(AND($AK$3&lt;=B126,B126&lt;=$AK$1),B126&lt;&gt;""),1,0)</f>
        <v>1</v>
      </c>
      <c r="AL126" s="136">
        <f>IF(OR(F126="工事・メンテ（共用可）",F126="要調整"),0.5,IF(F126="ヘリ訓練日",0.4,1))</f>
        <v>1</v>
      </c>
      <c r="AM126" s="136">
        <v>1</v>
      </c>
    </row>
    <row r="127" spans="1:39" ht="56.25">
      <c r="A127" s="149">
        <v>1173</v>
      </c>
      <c r="B127" s="150">
        <v>46393</v>
      </c>
      <c r="C127" s="211">
        <v>7</v>
      </c>
      <c r="D127" s="211">
        <v>21</v>
      </c>
      <c r="E127" s="2" t="s">
        <v>47</v>
      </c>
      <c r="F127" s="151" t="s">
        <v>490</v>
      </c>
      <c r="G127" s="154" t="s">
        <v>494</v>
      </c>
      <c r="H127" s="138" t="str">
        <f>IF(OR(G127="中止",G127="取消"),"998",IF(ISNA(MATCH($E127,施設情報!$B$2:$B$96,0)),"999",INDEX(施設情報!$C$2:$C$96,MATCH($E127,施設情報!$B$2:$B$96,0))))</f>
        <v>020</v>
      </c>
      <c r="I127" s="139">
        <f t="shared" si="19"/>
        <v>46393</v>
      </c>
      <c r="J127" s="137" t="str">
        <f t="shared" si="20"/>
        <v>020-46393</v>
      </c>
      <c r="K127" s="137">
        <f t="shared" si="21"/>
        <v>0.29166666666666669</v>
      </c>
      <c r="L127" s="137">
        <f t="shared" si="22"/>
        <v>0.875</v>
      </c>
      <c r="M127" s="137">
        <f t="shared" si="33"/>
        <v>0</v>
      </c>
      <c r="N127" s="137">
        <f t="shared" si="33"/>
        <v>0</v>
      </c>
      <c r="O127" s="137">
        <f t="shared" si="33"/>
        <v>0</v>
      </c>
      <c r="P127" s="137">
        <f t="shared" si="33"/>
        <v>0</v>
      </c>
      <c r="Q127" s="137">
        <f t="shared" si="33"/>
        <v>0</v>
      </c>
      <c r="R127" s="137">
        <f t="shared" si="33"/>
        <v>0</v>
      </c>
      <c r="S127" s="137">
        <f t="shared" si="33"/>
        <v>0</v>
      </c>
      <c r="T127" s="137">
        <f t="shared" si="33"/>
        <v>100</v>
      </c>
      <c r="U127" s="137">
        <f t="shared" si="33"/>
        <v>100</v>
      </c>
      <c r="V127" s="137">
        <f t="shared" si="33"/>
        <v>100</v>
      </c>
      <c r="W127" s="137">
        <f t="shared" si="34"/>
        <v>100</v>
      </c>
      <c r="X127" s="137">
        <f t="shared" si="34"/>
        <v>100</v>
      </c>
      <c r="Y127" s="137">
        <f t="shared" si="34"/>
        <v>100</v>
      </c>
      <c r="Z127" s="137">
        <f t="shared" si="34"/>
        <v>100</v>
      </c>
      <c r="AA127" s="137">
        <f t="shared" si="34"/>
        <v>100</v>
      </c>
      <c r="AB127" s="137">
        <f t="shared" si="34"/>
        <v>100</v>
      </c>
      <c r="AC127" s="137">
        <f t="shared" si="34"/>
        <v>100</v>
      </c>
      <c r="AD127" s="137">
        <f t="shared" si="34"/>
        <v>100</v>
      </c>
      <c r="AE127" s="137">
        <f t="shared" si="34"/>
        <v>100</v>
      </c>
      <c r="AF127" s="137">
        <f t="shared" si="34"/>
        <v>100</v>
      </c>
      <c r="AG127" s="137">
        <f t="shared" si="34"/>
        <v>100</v>
      </c>
      <c r="AH127" s="137">
        <f t="shared" si="34"/>
        <v>0</v>
      </c>
      <c r="AI127" s="137">
        <f t="shared" si="34"/>
        <v>0</v>
      </c>
      <c r="AJ127" s="137">
        <f t="shared" si="34"/>
        <v>0</v>
      </c>
      <c r="AK127" s="136">
        <f ca="1">IF(AND(AND($AK$3&lt;=B127,B127&lt;=$AK$1),B127&lt;&gt;""),1,0)</f>
        <v>1</v>
      </c>
      <c r="AL127" s="136">
        <f>IF(OR(F127="工事・メンテ（共用可）",F127="要調整"),0.5,IF(F127="ヘリ訓練日",0.4,1))</f>
        <v>1</v>
      </c>
      <c r="AM127" s="136">
        <v>1</v>
      </c>
    </row>
    <row r="128" spans="1:39">
      <c r="A128" s="149">
        <v>1174</v>
      </c>
      <c r="B128" s="150">
        <v>46393</v>
      </c>
      <c r="C128" s="211">
        <v>7</v>
      </c>
      <c r="D128" s="211">
        <v>21</v>
      </c>
      <c r="E128" s="152" t="s">
        <v>49</v>
      </c>
      <c r="F128" s="151" t="s">
        <v>490</v>
      </c>
      <c r="G128" s="154" t="s">
        <v>494</v>
      </c>
      <c r="H128" s="138" t="str">
        <f>IF(OR(G128="中止",G128="取消"),"998",IF(ISNA(MATCH($E128,施設情報!$B$2:$B$96,0)),"999",INDEX(施設情報!$C$2:$C$96,MATCH($E128,施設情報!$B$2:$B$96,0))))</f>
        <v>022</v>
      </c>
      <c r="I128" s="139">
        <f t="shared" si="19"/>
        <v>46393</v>
      </c>
      <c r="J128" s="137" t="str">
        <f t="shared" si="20"/>
        <v>022-46393</v>
      </c>
      <c r="K128" s="137">
        <f t="shared" si="21"/>
        <v>0.29166666666666669</v>
      </c>
      <c r="L128" s="137">
        <f t="shared" si="22"/>
        <v>0.875</v>
      </c>
      <c r="M128" s="137">
        <f t="shared" si="33"/>
        <v>0</v>
      </c>
      <c r="N128" s="137">
        <f t="shared" si="33"/>
        <v>0</v>
      </c>
      <c r="O128" s="137">
        <f t="shared" si="33"/>
        <v>0</v>
      </c>
      <c r="P128" s="137">
        <f t="shared" si="33"/>
        <v>0</v>
      </c>
      <c r="Q128" s="137">
        <f t="shared" si="33"/>
        <v>0</v>
      </c>
      <c r="R128" s="137">
        <f t="shared" si="33"/>
        <v>0</v>
      </c>
      <c r="S128" s="137">
        <f t="shared" si="33"/>
        <v>0</v>
      </c>
      <c r="T128" s="137">
        <f t="shared" si="33"/>
        <v>100</v>
      </c>
      <c r="U128" s="137">
        <f t="shared" si="33"/>
        <v>100</v>
      </c>
      <c r="V128" s="137">
        <f t="shared" si="33"/>
        <v>100</v>
      </c>
      <c r="W128" s="137">
        <f t="shared" si="34"/>
        <v>100</v>
      </c>
      <c r="X128" s="137">
        <f t="shared" si="34"/>
        <v>100</v>
      </c>
      <c r="Y128" s="137">
        <f t="shared" si="34"/>
        <v>100</v>
      </c>
      <c r="Z128" s="137">
        <f t="shared" si="34"/>
        <v>100</v>
      </c>
      <c r="AA128" s="137">
        <f t="shared" si="34"/>
        <v>100</v>
      </c>
      <c r="AB128" s="137">
        <f t="shared" si="34"/>
        <v>100</v>
      </c>
      <c r="AC128" s="137">
        <f t="shared" si="34"/>
        <v>100</v>
      </c>
      <c r="AD128" s="137">
        <f t="shared" si="34"/>
        <v>100</v>
      </c>
      <c r="AE128" s="137">
        <f t="shared" si="34"/>
        <v>100</v>
      </c>
      <c r="AF128" s="137">
        <f t="shared" si="34"/>
        <v>100</v>
      </c>
      <c r="AG128" s="137">
        <f t="shared" si="34"/>
        <v>100</v>
      </c>
      <c r="AH128" s="137">
        <f t="shared" si="34"/>
        <v>0</v>
      </c>
      <c r="AI128" s="137">
        <f t="shared" si="34"/>
        <v>0</v>
      </c>
      <c r="AJ128" s="137">
        <f t="shared" si="34"/>
        <v>0</v>
      </c>
      <c r="AK128" s="136">
        <f ca="1">IF(AND(AND($AK$3&lt;=B128,B128&lt;=$AK$1),B128&lt;&gt;""),1,0)</f>
        <v>1</v>
      </c>
      <c r="AL128" s="136">
        <f>IF(OR(F128="工事・メンテ（共用可）",F128="要調整"),0.5,IF(F128="ヘリ訓練日",0.4,1))</f>
        <v>1</v>
      </c>
      <c r="AM128" s="136">
        <v>1</v>
      </c>
    </row>
    <row r="129" spans="1:39" ht="56.25">
      <c r="A129" s="149">
        <v>1175</v>
      </c>
      <c r="B129" s="150">
        <v>46393</v>
      </c>
      <c r="C129" s="211">
        <v>7</v>
      </c>
      <c r="D129" s="211">
        <v>21</v>
      </c>
      <c r="E129" s="152" t="s">
        <v>50</v>
      </c>
      <c r="F129" s="151" t="s">
        <v>490</v>
      </c>
      <c r="G129" s="154" t="s">
        <v>494</v>
      </c>
      <c r="H129" s="138" t="str">
        <f>IF(OR(G129="中止",G129="取消"),"998",IF(ISNA(MATCH($E129,施設情報!$B$2:$B$96,0)),"999",INDEX(施設情報!$C$2:$C$96,MATCH($E129,施設情報!$B$2:$B$96,0))))</f>
        <v>023</v>
      </c>
      <c r="I129" s="139">
        <f t="shared" si="19"/>
        <v>46393</v>
      </c>
      <c r="J129" s="137" t="str">
        <f t="shared" si="20"/>
        <v>023-46393</v>
      </c>
      <c r="K129" s="137">
        <f t="shared" si="21"/>
        <v>0.29166666666666669</v>
      </c>
      <c r="L129" s="137">
        <f t="shared" si="22"/>
        <v>0.875</v>
      </c>
      <c r="M129" s="137">
        <f t="shared" si="33"/>
        <v>0</v>
      </c>
      <c r="N129" s="137">
        <f t="shared" si="33"/>
        <v>0</v>
      </c>
      <c r="O129" s="137">
        <f t="shared" si="33"/>
        <v>0</v>
      </c>
      <c r="P129" s="137">
        <f t="shared" si="33"/>
        <v>0</v>
      </c>
      <c r="Q129" s="137">
        <f t="shared" si="33"/>
        <v>0</v>
      </c>
      <c r="R129" s="137">
        <f t="shared" si="33"/>
        <v>0</v>
      </c>
      <c r="S129" s="137">
        <f t="shared" si="33"/>
        <v>0</v>
      </c>
      <c r="T129" s="137">
        <f t="shared" si="33"/>
        <v>100</v>
      </c>
      <c r="U129" s="137">
        <f t="shared" si="33"/>
        <v>100</v>
      </c>
      <c r="V129" s="137">
        <f t="shared" si="33"/>
        <v>100</v>
      </c>
      <c r="W129" s="137">
        <f t="shared" si="34"/>
        <v>100</v>
      </c>
      <c r="X129" s="137">
        <f t="shared" si="34"/>
        <v>100</v>
      </c>
      <c r="Y129" s="137">
        <f t="shared" si="34"/>
        <v>100</v>
      </c>
      <c r="Z129" s="137">
        <f t="shared" si="34"/>
        <v>100</v>
      </c>
      <c r="AA129" s="137">
        <f t="shared" si="34"/>
        <v>100</v>
      </c>
      <c r="AB129" s="137">
        <f t="shared" si="34"/>
        <v>100</v>
      </c>
      <c r="AC129" s="137">
        <f t="shared" si="34"/>
        <v>100</v>
      </c>
      <c r="AD129" s="137">
        <f t="shared" si="34"/>
        <v>100</v>
      </c>
      <c r="AE129" s="137">
        <f t="shared" si="34"/>
        <v>100</v>
      </c>
      <c r="AF129" s="137">
        <f t="shared" si="34"/>
        <v>100</v>
      </c>
      <c r="AG129" s="137">
        <f t="shared" si="34"/>
        <v>100</v>
      </c>
      <c r="AH129" s="137">
        <f t="shared" si="34"/>
        <v>0</v>
      </c>
      <c r="AI129" s="137">
        <f t="shared" si="34"/>
        <v>0</v>
      </c>
      <c r="AJ129" s="137">
        <f t="shared" si="34"/>
        <v>0</v>
      </c>
      <c r="AK129" s="136">
        <f ca="1">IF(AND(AND($AK$3&lt;=B129,B129&lt;=$AK$1),B129&lt;&gt;""),1,0)</f>
        <v>1</v>
      </c>
      <c r="AL129" s="136">
        <f>IF(OR(F129="工事・メンテ（共用可）",F129="要調整"),0.5,IF(F129="ヘリ訓練日",0.4,1))</f>
        <v>1</v>
      </c>
      <c r="AM129" s="136">
        <v>1</v>
      </c>
    </row>
    <row r="130" spans="1:39" ht="56.25">
      <c r="A130" s="149">
        <v>1176</v>
      </c>
      <c r="B130" s="150">
        <v>46393</v>
      </c>
      <c r="C130" s="211">
        <v>7</v>
      </c>
      <c r="D130" s="211">
        <v>21</v>
      </c>
      <c r="E130" s="152" t="s">
        <v>52</v>
      </c>
      <c r="F130" s="151" t="s">
        <v>490</v>
      </c>
      <c r="G130" s="154" t="s">
        <v>494</v>
      </c>
      <c r="H130" s="138" t="str">
        <f>IF(OR(G130="中止",G130="取消"),"998",IF(ISNA(MATCH($E130,施設情報!$B$2:$B$96,0)),"999",INDEX(施設情報!$C$2:$C$96,MATCH($E130,施設情報!$B$2:$B$96,0))))</f>
        <v>024</v>
      </c>
      <c r="I130" s="139">
        <f t="shared" si="19"/>
        <v>46393</v>
      </c>
      <c r="J130" s="137" t="str">
        <f t="shared" si="20"/>
        <v>024-46393</v>
      </c>
      <c r="K130" s="137">
        <f t="shared" si="21"/>
        <v>0.29166666666666669</v>
      </c>
      <c r="L130" s="137">
        <f t="shared" si="22"/>
        <v>0.875</v>
      </c>
      <c r="M130" s="137">
        <f t="shared" si="33"/>
        <v>0</v>
      </c>
      <c r="N130" s="137">
        <f t="shared" si="33"/>
        <v>0</v>
      </c>
      <c r="O130" s="137">
        <f t="shared" si="33"/>
        <v>0</v>
      </c>
      <c r="P130" s="137">
        <f t="shared" si="33"/>
        <v>0</v>
      </c>
      <c r="Q130" s="137">
        <f t="shared" si="33"/>
        <v>0</v>
      </c>
      <c r="R130" s="137">
        <f t="shared" si="33"/>
        <v>0</v>
      </c>
      <c r="S130" s="137">
        <f t="shared" si="33"/>
        <v>0</v>
      </c>
      <c r="T130" s="137">
        <f t="shared" si="33"/>
        <v>100</v>
      </c>
      <c r="U130" s="137">
        <f t="shared" si="33"/>
        <v>100</v>
      </c>
      <c r="V130" s="137">
        <f t="shared" si="33"/>
        <v>100</v>
      </c>
      <c r="W130" s="137">
        <f t="shared" si="34"/>
        <v>100</v>
      </c>
      <c r="X130" s="137">
        <f t="shared" si="34"/>
        <v>100</v>
      </c>
      <c r="Y130" s="137">
        <f t="shared" si="34"/>
        <v>100</v>
      </c>
      <c r="Z130" s="137">
        <f t="shared" si="34"/>
        <v>100</v>
      </c>
      <c r="AA130" s="137">
        <f t="shared" si="34"/>
        <v>100</v>
      </c>
      <c r="AB130" s="137">
        <f t="shared" si="34"/>
        <v>100</v>
      </c>
      <c r="AC130" s="137">
        <f t="shared" si="34"/>
        <v>100</v>
      </c>
      <c r="AD130" s="137">
        <f t="shared" si="34"/>
        <v>100</v>
      </c>
      <c r="AE130" s="137">
        <f t="shared" si="34"/>
        <v>100</v>
      </c>
      <c r="AF130" s="137">
        <f t="shared" si="34"/>
        <v>100</v>
      </c>
      <c r="AG130" s="137">
        <f t="shared" si="34"/>
        <v>100</v>
      </c>
      <c r="AH130" s="137">
        <f t="shared" si="34"/>
        <v>0</v>
      </c>
      <c r="AI130" s="137">
        <f t="shared" si="34"/>
        <v>0</v>
      </c>
      <c r="AJ130" s="137">
        <f t="shared" si="34"/>
        <v>0</v>
      </c>
      <c r="AK130" s="136">
        <f ca="1">IF(AND(AND($AK$3&lt;=B130,B130&lt;=$AK$1),B130&lt;&gt;""),1,0)</f>
        <v>1</v>
      </c>
      <c r="AL130" s="136">
        <f>IF(OR(F130="工事・メンテ（共用可）",F130="要調整"),0.5,IF(F130="ヘリ訓練日",0.4,1))</f>
        <v>1</v>
      </c>
      <c r="AM130" s="136">
        <v>1</v>
      </c>
    </row>
    <row r="131" spans="1:39" ht="56.25">
      <c r="A131" s="149">
        <v>1177</v>
      </c>
      <c r="B131" s="150">
        <v>46393</v>
      </c>
      <c r="C131" s="211">
        <v>7</v>
      </c>
      <c r="D131" s="211">
        <v>21</v>
      </c>
      <c r="E131" s="152" t="s">
        <v>31</v>
      </c>
      <c r="F131" s="151" t="s">
        <v>490</v>
      </c>
      <c r="G131" s="154" t="s">
        <v>494</v>
      </c>
      <c r="H131" s="138" t="str">
        <f>IF(OR(G131="中止",G131="取消"),"998",IF(ISNA(MATCH($E131,施設情報!$B$2:$B$96,0)),"999",INDEX(施設情報!$C$2:$C$96,MATCH($E131,施設情報!$B$2:$B$96,0))))</f>
        <v>025</v>
      </c>
      <c r="I131" s="139">
        <f t="shared" si="19"/>
        <v>46393</v>
      </c>
      <c r="J131" s="137" t="str">
        <f t="shared" si="20"/>
        <v>025-46393</v>
      </c>
      <c r="K131" s="137">
        <f t="shared" si="21"/>
        <v>0.29166666666666669</v>
      </c>
      <c r="L131" s="137">
        <f t="shared" si="22"/>
        <v>0.875</v>
      </c>
      <c r="M131" s="137">
        <f t="shared" si="33"/>
        <v>0</v>
      </c>
      <c r="N131" s="137">
        <f t="shared" si="33"/>
        <v>0</v>
      </c>
      <c r="O131" s="137">
        <f t="shared" si="33"/>
        <v>0</v>
      </c>
      <c r="P131" s="137">
        <f t="shared" si="33"/>
        <v>0</v>
      </c>
      <c r="Q131" s="137">
        <f t="shared" si="33"/>
        <v>0</v>
      </c>
      <c r="R131" s="137">
        <f t="shared" si="33"/>
        <v>0</v>
      </c>
      <c r="S131" s="137">
        <f t="shared" si="33"/>
        <v>0</v>
      </c>
      <c r="T131" s="137">
        <f t="shared" si="33"/>
        <v>100</v>
      </c>
      <c r="U131" s="137">
        <f t="shared" si="33"/>
        <v>100</v>
      </c>
      <c r="V131" s="137">
        <f t="shared" si="33"/>
        <v>100</v>
      </c>
      <c r="W131" s="137">
        <f t="shared" si="34"/>
        <v>100</v>
      </c>
      <c r="X131" s="137">
        <f t="shared" si="34"/>
        <v>100</v>
      </c>
      <c r="Y131" s="137">
        <f t="shared" si="34"/>
        <v>100</v>
      </c>
      <c r="Z131" s="137">
        <f t="shared" si="34"/>
        <v>100</v>
      </c>
      <c r="AA131" s="137">
        <f t="shared" si="34"/>
        <v>100</v>
      </c>
      <c r="AB131" s="137">
        <f t="shared" si="34"/>
        <v>100</v>
      </c>
      <c r="AC131" s="137">
        <f t="shared" si="34"/>
        <v>100</v>
      </c>
      <c r="AD131" s="137">
        <f t="shared" si="34"/>
        <v>100</v>
      </c>
      <c r="AE131" s="137">
        <f t="shared" si="34"/>
        <v>100</v>
      </c>
      <c r="AF131" s="137">
        <f t="shared" si="34"/>
        <v>100</v>
      </c>
      <c r="AG131" s="137">
        <f t="shared" si="34"/>
        <v>100</v>
      </c>
      <c r="AH131" s="137">
        <f t="shared" si="34"/>
        <v>0</v>
      </c>
      <c r="AI131" s="137">
        <f t="shared" si="34"/>
        <v>0</v>
      </c>
      <c r="AJ131" s="137">
        <f t="shared" si="34"/>
        <v>0</v>
      </c>
      <c r="AK131" s="136">
        <f ca="1">IF(AND(AND($AK$3&lt;=B131,B131&lt;=$AK$1),B131&lt;&gt;""),1,0)</f>
        <v>1</v>
      </c>
      <c r="AL131" s="136">
        <f>IF(OR(F131="工事・メンテ（共用可）",F131="要調整"),0.5,IF(F131="ヘリ訓練日",0.4,1))</f>
        <v>1</v>
      </c>
      <c r="AM131" s="136">
        <v>1</v>
      </c>
    </row>
    <row r="132" spans="1:39" ht="56.25">
      <c r="A132" s="149">
        <v>1178</v>
      </c>
      <c r="B132" s="150">
        <v>46393</v>
      </c>
      <c r="C132" s="211">
        <v>7</v>
      </c>
      <c r="D132" s="211">
        <v>21</v>
      </c>
      <c r="E132" s="152" t="s">
        <v>53</v>
      </c>
      <c r="F132" s="151" t="s">
        <v>490</v>
      </c>
      <c r="G132" s="154" t="s">
        <v>494</v>
      </c>
      <c r="H132" s="138" t="str">
        <f>IF(OR(G132="中止",G132="取消"),"998",IF(ISNA(MATCH($E132,施設情報!$B$2:$B$96,0)),"999",INDEX(施設情報!$C$2:$C$96,MATCH($E132,施設情報!$B$2:$B$96,0))))</f>
        <v>026</v>
      </c>
      <c r="I132" s="139">
        <f t="shared" si="19"/>
        <v>46393</v>
      </c>
      <c r="J132" s="137" t="str">
        <f t="shared" si="20"/>
        <v>026-46393</v>
      </c>
      <c r="K132" s="137">
        <f t="shared" si="21"/>
        <v>0.29166666666666669</v>
      </c>
      <c r="L132" s="137">
        <f t="shared" si="22"/>
        <v>0.875</v>
      </c>
      <c r="M132" s="137">
        <f t="shared" si="33"/>
        <v>0</v>
      </c>
      <c r="N132" s="137">
        <f t="shared" si="33"/>
        <v>0</v>
      </c>
      <c r="O132" s="137">
        <f t="shared" si="33"/>
        <v>0</v>
      </c>
      <c r="P132" s="137">
        <f t="shared" si="33"/>
        <v>0</v>
      </c>
      <c r="Q132" s="137">
        <f t="shared" si="33"/>
        <v>0</v>
      </c>
      <c r="R132" s="137">
        <f t="shared" si="33"/>
        <v>0</v>
      </c>
      <c r="S132" s="137">
        <f t="shared" si="33"/>
        <v>0</v>
      </c>
      <c r="T132" s="137">
        <f t="shared" si="33"/>
        <v>100</v>
      </c>
      <c r="U132" s="137">
        <f t="shared" si="33"/>
        <v>100</v>
      </c>
      <c r="V132" s="137">
        <f t="shared" si="33"/>
        <v>100</v>
      </c>
      <c r="W132" s="137">
        <f t="shared" si="34"/>
        <v>100</v>
      </c>
      <c r="X132" s="137">
        <f t="shared" si="34"/>
        <v>100</v>
      </c>
      <c r="Y132" s="137">
        <f t="shared" si="34"/>
        <v>100</v>
      </c>
      <c r="Z132" s="137">
        <f t="shared" si="34"/>
        <v>100</v>
      </c>
      <c r="AA132" s="137">
        <f t="shared" si="34"/>
        <v>100</v>
      </c>
      <c r="AB132" s="137">
        <f t="shared" si="34"/>
        <v>100</v>
      </c>
      <c r="AC132" s="137">
        <f t="shared" si="34"/>
        <v>100</v>
      </c>
      <c r="AD132" s="137">
        <f t="shared" si="34"/>
        <v>100</v>
      </c>
      <c r="AE132" s="137">
        <f t="shared" si="34"/>
        <v>100</v>
      </c>
      <c r="AF132" s="137">
        <f t="shared" si="34"/>
        <v>100</v>
      </c>
      <c r="AG132" s="137">
        <f t="shared" si="34"/>
        <v>100</v>
      </c>
      <c r="AH132" s="137">
        <f t="shared" si="34"/>
        <v>0</v>
      </c>
      <c r="AI132" s="137">
        <f t="shared" si="34"/>
        <v>0</v>
      </c>
      <c r="AJ132" s="137">
        <f t="shared" si="34"/>
        <v>0</v>
      </c>
      <c r="AK132" s="136">
        <f ca="1">IF(AND(AND($AK$3&lt;=B132,B132&lt;=$AK$1),B132&lt;&gt;""),1,0)</f>
        <v>1</v>
      </c>
      <c r="AL132" s="136">
        <f>IF(OR(F132="工事・メンテ（共用可）",F132="要調整"),0.5,IF(F132="ヘリ訓練日",0.4,1))</f>
        <v>1</v>
      </c>
      <c r="AM132" s="136">
        <v>1</v>
      </c>
    </row>
    <row r="133" spans="1:39" ht="56.25">
      <c r="A133" s="149">
        <v>1179</v>
      </c>
      <c r="B133" s="150">
        <v>46393</v>
      </c>
      <c r="C133" s="211">
        <v>7</v>
      </c>
      <c r="D133" s="211">
        <v>21</v>
      </c>
      <c r="E133" s="152" t="s">
        <v>30</v>
      </c>
      <c r="F133" s="151" t="s">
        <v>490</v>
      </c>
      <c r="G133" s="154" t="s">
        <v>494</v>
      </c>
      <c r="H133" s="138" t="str">
        <f>IF(OR(G133="中止",G133="取消"),"998",IF(ISNA(MATCH($E133,施設情報!$B$2:$B$96,0)),"999",INDEX(施設情報!$C$2:$C$96,MATCH($E133,施設情報!$B$2:$B$96,0))))</f>
        <v>027</v>
      </c>
      <c r="I133" s="139">
        <f t="shared" ref="I133:I196" si="35">B133</f>
        <v>46393</v>
      </c>
      <c r="J133" s="137" t="str">
        <f t="shared" ref="J133:J196" si="36">H133&amp;"-"&amp;I133</f>
        <v>027-46393</v>
      </c>
      <c r="K133" s="137">
        <f t="shared" ref="K133:K196" si="37">C133/24</f>
        <v>0.29166666666666669</v>
      </c>
      <c r="L133" s="137">
        <f t="shared" ref="L133:L196" si="38">D133/24</f>
        <v>0.875</v>
      </c>
      <c r="M133" s="137">
        <f t="shared" si="33"/>
        <v>0</v>
      </c>
      <c r="N133" s="137">
        <f t="shared" si="33"/>
        <v>0</v>
      </c>
      <c r="O133" s="137">
        <f t="shared" si="33"/>
        <v>0</v>
      </c>
      <c r="P133" s="137">
        <f t="shared" si="33"/>
        <v>0</v>
      </c>
      <c r="Q133" s="137">
        <f t="shared" si="33"/>
        <v>0</v>
      </c>
      <c r="R133" s="137">
        <f t="shared" si="33"/>
        <v>0</v>
      </c>
      <c r="S133" s="137">
        <f t="shared" si="33"/>
        <v>0</v>
      </c>
      <c r="T133" s="137">
        <f t="shared" si="33"/>
        <v>100</v>
      </c>
      <c r="U133" s="137">
        <f t="shared" si="33"/>
        <v>100</v>
      </c>
      <c r="V133" s="137">
        <f t="shared" si="33"/>
        <v>100</v>
      </c>
      <c r="W133" s="137">
        <f t="shared" si="34"/>
        <v>100</v>
      </c>
      <c r="X133" s="137">
        <f t="shared" si="34"/>
        <v>100</v>
      </c>
      <c r="Y133" s="137">
        <f t="shared" si="34"/>
        <v>100</v>
      </c>
      <c r="Z133" s="137">
        <f t="shared" si="34"/>
        <v>100</v>
      </c>
      <c r="AA133" s="137">
        <f t="shared" si="34"/>
        <v>100</v>
      </c>
      <c r="AB133" s="137">
        <f t="shared" si="34"/>
        <v>100</v>
      </c>
      <c r="AC133" s="137">
        <f t="shared" si="34"/>
        <v>100</v>
      </c>
      <c r="AD133" s="137">
        <f t="shared" si="34"/>
        <v>100</v>
      </c>
      <c r="AE133" s="137">
        <f t="shared" si="34"/>
        <v>100</v>
      </c>
      <c r="AF133" s="137">
        <f t="shared" si="34"/>
        <v>100</v>
      </c>
      <c r="AG133" s="137">
        <f t="shared" si="34"/>
        <v>100</v>
      </c>
      <c r="AH133" s="137">
        <f t="shared" si="34"/>
        <v>0</v>
      </c>
      <c r="AI133" s="137">
        <f t="shared" si="34"/>
        <v>0</v>
      </c>
      <c r="AJ133" s="137">
        <f t="shared" si="34"/>
        <v>0</v>
      </c>
      <c r="AK133" s="136">
        <f ca="1">IF(AND(AND($AK$3&lt;=B133,B133&lt;=$AK$1),B133&lt;&gt;""),1,0)</f>
        <v>1</v>
      </c>
      <c r="AL133" s="136">
        <f>IF(OR(F133="工事・メンテ（共用可）",F133="要調整"),0.5,IF(F133="ヘリ訓練日",0.4,1))</f>
        <v>1</v>
      </c>
      <c r="AM133" s="136">
        <v>1</v>
      </c>
    </row>
    <row r="134" spans="1:39" ht="75">
      <c r="A134" s="149">
        <v>1180</v>
      </c>
      <c r="B134" s="150">
        <v>46393</v>
      </c>
      <c r="C134" s="211">
        <v>7</v>
      </c>
      <c r="D134" s="211">
        <v>21</v>
      </c>
      <c r="E134" s="152" t="s">
        <v>60</v>
      </c>
      <c r="F134" s="151" t="s">
        <v>490</v>
      </c>
      <c r="G134" s="154" t="s">
        <v>494</v>
      </c>
      <c r="H134" s="138" t="str">
        <f>IF(OR(G134="中止",G134="取消"),"998",IF(ISNA(MATCH($E134,施設情報!$B$2:$B$96,0)),"999",INDEX(施設情報!$C$2:$C$96,MATCH($E134,施設情報!$B$2:$B$96,0))))</f>
        <v>028</v>
      </c>
      <c r="I134" s="139">
        <f t="shared" si="35"/>
        <v>46393</v>
      </c>
      <c r="J134" s="137" t="str">
        <f t="shared" si="36"/>
        <v>028-46393</v>
      </c>
      <c r="K134" s="137">
        <f t="shared" si="37"/>
        <v>0.29166666666666669</v>
      </c>
      <c r="L134" s="137">
        <f t="shared" si="38"/>
        <v>0.875</v>
      </c>
      <c r="M134" s="137">
        <f t="shared" si="33"/>
        <v>0</v>
      </c>
      <c r="N134" s="137">
        <f t="shared" si="33"/>
        <v>0</v>
      </c>
      <c r="O134" s="137">
        <f t="shared" si="33"/>
        <v>0</v>
      </c>
      <c r="P134" s="137">
        <f t="shared" si="33"/>
        <v>0</v>
      </c>
      <c r="Q134" s="137">
        <f t="shared" si="33"/>
        <v>0</v>
      </c>
      <c r="R134" s="137">
        <f t="shared" si="33"/>
        <v>0</v>
      </c>
      <c r="S134" s="137">
        <f t="shared" si="33"/>
        <v>0</v>
      </c>
      <c r="T134" s="137">
        <f t="shared" si="33"/>
        <v>100</v>
      </c>
      <c r="U134" s="137">
        <f t="shared" si="33"/>
        <v>100</v>
      </c>
      <c r="V134" s="137">
        <f t="shared" si="33"/>
        <v>100</v>
      </c>
      <c r="W134" s="137">
        <f t="shared" si="34"/>
        <v>100</v>
      </c>
      <c r="X134" s="137">
        <f t="shared" si="34"/>
        <v>100</v>
      </c>
      <c r="Y134" s="137">
        <f t="shared" si="34"/>
        <v>100</v>
      </c>
      <c r="Z134" s="137">
        <f t="shared" si="34"/>
        <v>100</v>
      </c>
      <c r="AA134" s="137">
        <f t="shared" si="34"/>
        <v>100</v>
      </c>
      <c r="AB134" s="137">
        <f t="shared" si="34"/>
        <v>100</v>
      </c>
      <c r="AC134" s="137">
        <f t="shared" si="34"/>
        <v>100</v>
      </c>
      <c r="AD134" s="137">
        <f t="shared" si="34"/>
        <v>100</v>
      </c>
      <c r="AE134" s="137">
        <f t="shared" si="34"/>
        <v>100</v>
      </c>
      <c r="AF134" s="137">
        <f t="shared" si="34"/>
        <v>100</v>
      </c>
      <c r="AG134" s="137">
        <f t="shared" si="34"/>
        <v>100</v>
      </c>
      <c r="AH134" s="137">
        <f t="shared" si="34"/>
        <v>0</v>
      </c>
      <c r="AI134" s="137">
        <f t="shared" si="34"/>
        <v>0</v>
      </c>
      <c r="AJ134" s="137">
        <f t="shared" si="34"/>
        <v>0</v>
      </c>
      <c r="AK134" s="136">
        <f ca="1">IF(AND(AND($AK$3&lt;=B134,B134&lt;=$AK$1),B134&lt;&gt;""),1,0)</f>
        <v>1</v>
      </c>
      <c r="AL134" s="136">
        <f>IF(OR(F134="工事・メンテ（共用可）",F134="要調整"),0.5,IF(F134="ヘリ訓練日",0.4,1))</f>
        <v>1</v>
      </c>
      <c r="AM134" s="136">
        <v>1</v>
      </c>
    </row>
    <row r="135" spans="1:39" ht="75">
      <c r="A135" s="149">
        <v>1181</v>
      </c>
      <c r="B135" s="150">
        <v>46393</v>
      </c>
      <c r="C135" s="211">
        <v>7</v>
      </c>
      <c r="D135" s="211">
        <v>21</v>
      </c>
      <c r="E135" s="152" t="s">
        <v>61</v>
      </c>
      <c r="F135" s="151" t="s">
        <v>490</v>
      </c>
      <c r="G135" s="154" t="s">
        <v>494</v>
      </c>
      <c r="H135" s="138" t="str">
        <f>IF(OR(G135="中止",G135="取消"),"998",IF(ISNA(MATCH($E135,施設情報!$B$2:$B$96,0)),"999",INDEX(施設情報!$C$2:$C$96,MATCH($E135,施設情報!$B$2:$B$96,0))))</f>
        <v>029</v>
      </c>
      <c r="I135" s="139">
        <f t="shared" si="35"/>
        <v>46393</v>
      </c>
      <c r="J135" s="137" t="str">
        <f t="shared" si="36"/>
        <v>029-46393</v>
      </c>
      <c r="K135" s="137">
        <f t="shared" si="37"/>
        <v>0.29166666666666669</v>
      </c>
      <c r="L135" s="137">
        <f t="shared" si="38"/>
        <v>0.875</v>
      </c>
      <c r="M135" s="137">
        <f t="shared" ref="M135:V144" si="39">IF(AND(M$3&gt;=$K135,M$3&lt;$L135),100*$AM135,0)</f>
        <v>0</v>
      </c>
      <c r="N135" s="137">
        <f t="shared" si="39"/>
        <v>0</v>
      </c>
      <c r="O135" s="137">
        <f t="shared" si="39"/>
        <v>0</v>
      </c>
      <c r="P135" s="137">
        <f t="shared" si="39"/>
        <v>0</v>
      </c>
      <c r="Q135" s="137">
        <f t="shared" si="39"/>
        <v>0</v>
      </c>
      <c r="R135" s="137">
        <f t="shared" si="39"/>
        <v>0</v>
      </c>
      <c r="S135" s="137">
        <f t="shared" si="39"/>
        <v>0</v>
      </c>
      <c r="T135" s="137">
        <f t="shared" si="39"/>
        <v>100</v>
      </c>
      <c r="U135" s="137">
        <f t="shared" si="39"/>
        <v>100</v>
      </c>
      <c r="V135" s="137">
        <f t="shared" si="39"/>
        <v>100</v>
      </c>
      <c r="W135" s="137">
        <f t="shared" ref="W135:AJ144" si="40">IF(AND(W$3&gt;=$K135,W$3&lt;$L135),100*$AM135,0)</f>
        <v>100</v>
      </c>
      <c r="X135" s="137">
        <f t="shared" si="40"/>
        <v>100</v>
      </c>
      <c r="Y135" s="137">
        <f t="shared" si="40"/>
        <v>100</v>
      </c>
      <c r="Z135" s="137">
        <f t="shared" si="40"/>
        <v>100</v>
      </c>
      <c r="AA135" s="137">
        <f t="shared" si="40"/>
        <v>100</v>
      </c>
      <c r="AB135" s="137">
        <f t="shared" si="40"/>
        <v>100</v>
      </c>
      <c r="AC135" s="137">
        <f t="shared" si="40"/>
        <v>100</v>
      </c>
      <c r="AD135" s="137">
        <f t="shared" si="40"/>
        <v>100</v>
      </c>
      <c r="AE135" s="137">
        <f t="shared" si="40"/>
        <v>100</v>
      </c>
      <c r="AF135" s="137">
        <f t="shared" si="40"/>
        <v>100</v>
      </c>
      <c r="AG135" s="137">
        <f t="shared" si="40"/>
        <v>100</v>
      </c>
      <c r="AH135" s="137">
        <f t="shared" si="40"/>
        <v>0</v>
      </c>
      <c r="AI135" s="137">
        <f t="shared" si="40"/>
        <v>0</v>
      </c>
      <c r="AJ135" s="137">
        <f t="shared" si="40"/>
        <v>0</v>
      </c>
      <c r="AK135" s="136">
        <f ca="1">IF(AND(AND($AK$3&lt;=B135,B135&lt;=$AK$1),B135&lt;&gt;""),1,0)</f>
        <v>1</v>
      </c>
      <c r="AL135" s="136">
        <f>IF(OR(F135="工事・メンテ（共用可）",F135="要調整"),0.5,IF(F135="ヘリ訓練日",0.4,1))</f>
        <v>1</v>
      </c>
      <c r="AM135" s="136">
        <v>1</v>
      </c>
    </row>
    <row r="136" spans="1:39" ht="37.5">
      <c r="A136" s="149">
        <v>1182</v>
      </c>
      <c r="B136" s="150">
        <v>46393</v>
      </c>
      <c r="C136" s="211">
        <v>7</v>
      </c>
      <c r="D136" s="211">
        <v>21</v>
      </c>
      <c r="E136" s="152" t="s">
        <v>62</v>
      </c>
      <c r="F136" s="151" t="s">
        <v>490</v>
      </c>
      <c r="G136" s="154" t="s">
        <v>494</v>
      </c>
      <c r="H136" s="138" t="str">
        <f>IF(OR(G136="中止",G136="取消"),"998",IF(ISNA(MATCH($E136,施設情報!$B$2:$B$96,0)),"999",INDEX(施設情報!$C$2:$C$96,MATCH($E136,施設情報!$B$2:$B$96,0))))</f>
        <v>036</v>
      </c>
      <c r="I136" s="139">
        <f t="shared" si="35"/>
        <v>46393</v>
      </c>
      <c r="J136" s="137" t="str">
        <f t="shared" si="36"/>
        <v>036-46393</v>
      </c>
      <c r="K136" s="137">
        <f t="shared" si="37"/>
        <v>0.29166666666666669</v>
      </c>
      <c r="L136" s="137">
        <f t="shared" si="38"/>
        <v>0.875</v>
      </c>
      <c r="M136" s="137">
        <f t="shared" si="39"/>
        <v>0</v>
      </c>
      <c r="N136" s="137">
        <f t="shared" si="39"/>
        <v>0</v>
      </c>
      <c r="O136" s="137">
        <f t="shared" si="39"/>
        <v>0</v>
      </c>
      <c r="P136" s="137">
        <f t="shared" si="39"/>
        <v>0</v>
      </c>
      <c r="Q136" s="137">
        <f t="shared" si="39"/>
        <v>0</v>
      </c>
      <c r="R136" s="137">
        <f t="shared" si="39"/>
        <v>0</v>
      </c>
      <c r="S136" s="137">
        <f t="shared" si="39"/>
        <v>0</v>
      </c>
      <c r="T136" s="137">
        <f t="shared" si="39"/>
        <v>100</v>
      </c>
      <c r="U136" s="137">
        <f t="shared" si="39"/>
        <v>100</v>
      </c>
      <c r="V136" s="137">
        <f t="shared" si="39"/>
        <v>100</v>
      </c>
      <c r="W136" s="137">
        <f t="shared" si="40"/>
        <v>100</v>
      </c>
      <c r="X136" s="137">
        <f t="shared" si="40"/>
        <v>100</v>
      </c>
      <c r="Y136" s="137">
        <f t="shared" si="40"/>
        <v>100</v>
      </c>
      <c r="Z136" s="137">
        <f t="shared" si="40"/>
        <v>100</v>
      </c>
      <c r="AA136" s="137">
        <f t="shared" si="40"/>
        <v>100</v>
      </c>
      <c r="AB136" s="137">
        <f t="shared" si="40"/>
        <v>100</v>
      </c>
      <c r="AC136" s="137">
        <f t="shared" si="40"/>
        <v>100</v>
      </c>
      <c r="AD136" s="137">
        <f t="shared" si="40"/>
        <v>100</v>
      </c>
      <c r="AE136" s="137">
        <f t="shared" si="40"/>
        <v>100</v>
      </c>
      <c r="AF136" s="137">
        <f t="shared" si="40"/>
        <v>100</v>
      </c>
      <c r="AG136" s="137">
        <f t="shared" si="40"/>
        <v>100</v>
      </c>
      <c r="AH136" s="137">
        <f t="shared" si="40"/>
        <v>0</v>
      </c>
      <c r="AI136" s="137">
        <f t="shared" si="40"/>
        <v>0</v>
      </c>
      <c r="AJ136" s="137">
        <f t="shared" si="40"/>
        <v>0</v>
      </c>
      <c r="AK136" s="136">
        <f ca="1">IF(AND(AND($AK$3&lt;=B136,B136&lt;=$AK$1),B136&lt;&gt;""),1,0)</f>
        <v>1</v>
      </c>
      <c r="AL136" s="136">
        <f>IF(OR(F136="工事・メンテ（共用可）",F136="要調整"),0.5,IF(F136="ヘリ訓練日",0.4,1))</f>
        <v>1</v>
      </c>
      <c r="AM136" s="136">
        <v>1</v>
      </c>
    </row>
    <row r="137" spans="1:39" ht="37.5">
      <c r="A137" s="149">
        <v>1183</v>
      </c>
      <c r="B137" s="150">
        <v>46393</v>
      </c>
      <c r="C137" s="211">
        <v>7</v>
      </c>
      <c r="D137" s="211">
        <v>21</v>
      </c>
      <c r="E137" s="152" t="s">
        <v>65</v>
      </c>
      <c r="F137" s="151" t="s">
        <v>490</v>
      </c>
      <c r="G137" s="154" t="s">
        <v>494</v>
      </c>
      <c r="H137" s="138" t="str">
        <f>IF(OR(G137="中止",G137="取消"),"998",IF(ISNA(MATCH($E137,施設情報!$B$2:$B$96,0)),"999",INDEX(施設情報!$C$2:$C$96,MATCH($E137,施設情報!$B$2:$B$96,0))))</f>
        <v>037</v>
      </c>
      <c r="I137" s="139">
        <f t="shared" si="35"/>
        <v>46393</v>
      </c>
      <c r="J137" s="137" t="str">
        <f t="shared" si="36"/>
        <v>037-46393</v>
      </c>
      <c r="K137" s="137">
        <f t="shared" si="37"/>
        <v>0.29166666666666669</v>
      </c>
      <c r="L137" s="137">
        <f t="shared" si="38"/>
        <v>0.875</v>
      </c>
      <c r="M137" s="137">
        <f t="shared" si="39"/>
        <v>0</v>
      </c>
      <c r="N137" s="137">
        <f t="shared" si="39"/>
        <v>0</v>
      </c>
      <c r="O137" s="137">
        <f t="shared" si="39"/>
        <v>0</v>
      </c>
      <c r="P137" s="137">
        <f t="shared" si="39"/>
        <v>0</v>
      </c>
      <c r="Q137" s="137">
        <f t="shared" si="39"/>
        <v>0</v>
      </c>
      <c r="R137" s="137">
        <f t="shared" si="39"/>
        <v>0</v>
      </c>
      <c r="S137" s="137">
        <f t="shared" si="39"/>
        <v>0</v>
      </c>
      <c r="T137" s="137">
        <f t="shared" si="39"/>
        <v>100</v>
      </c>
      <c r="U137" s="137">
        <f t="shared" si="39"/>
        <v>100</v>
      </c>
      <c r="V137" s="137">
        <f t="shared" si="39"/>
        <v>100</v>
      </c>
      <c r="W137" s="137">
        <f t="shared" si="40"/>
        <v>100</v>
      </c>
      <c r="X137" s="137">
        <f t="shared" si="40"/>
        <v>100</v>
      </c>
      <c r="Y137" s="137">
        <f t="shared" si="40"/>
        <v>100</v>
      </c>
      <c r="Z137" s="137">
        <f t="shared" si="40"/>
        <v>100</v>
      </c>
      <c r="AA137" s="137">
        <f t="shared" si="40"/>
        <v>100</v>
      </c>
      <c r="AB137" s="137">
        <f t="shared" si="40"/>
        <v>100</v>
      </c>
      <c r="AC137" s="137">
        <f t="shared" si="40"/>
        <v>100</v>
      </c>
      <c r="AD137" s="137">
        <f t="shared" si="40"/>
        <v>100</v>
      </c>
      <c r="AE137" s="137">
        <f t="shared" si="40"/>
        <v>100</v>
      </c>
      <c r="AF137" s="137">
        <f t="shared" si="40"/>
        <v>100</v>
      </c>
      <c r="AG137" s="137">
        <f t="shared" si="40"/>
        <v>100</v>
      </c>
      <c r="AH137" s="137">
        <f t="shared" si="40"/>
        <v>0</v>
      </c>
      <c r="AI137" s="137">
        <f t="shared" si="40"/>
        <v>0</v>
      </c>
      <c r="AJ137" s="137">
        <f t="shared" si="40"/>
        <v>0</v>
      </c>
      <c r="AK137" s="136">
        <f ca="1">IF(AND(AND($AK$3&lt;=B137,B137&lt;=$AK$1),B137&lt;&gt;""),1,0)</f>
        <v>1</v>
      </c>
      <c r="AL137" s="136">
        <f>IF(OR(F137="工事・メンテ（共用可）",F137="要調整"),0.5,IF(F137="ヘリ訓練日",0.4,1))</f>
        <v>1</v>
      </c>
      <c r="AM137" s="136">
        <v>1</v>
      </c>
    </row>
    <row r="138" spans="1:39" ht="56.25">
      <c r="A138" s="149">
        <v>1184</v>
      </c>
      <c r="B138" s="150">
        <v>46393</v>
      </c>
      <c r="C138" s="211">
        <v>7</v>
      </c>
      <c r="D138" s="211">
        <v>21</v>
      </c>
      <c r="E138" s="152" t="s">
        <v>32</v>
      </c>
      <c r="F138" s="151" t="s">
        <v>490</v>
      </c>
      <c r="G138" s="154" t="s">
        <v>494</v>
      </c>
      <c r="H138" s="138" t="str">
        <f>IF(OR(G138="中止",G138="取消"),"998",IF(ISNA(MATCH($E138,施設情報!$B$2:$B$96,0)),"999",INDEX(施設情報!$C$2:$C$96,MATCH($E138,施設情報!$B$2:$B$96,0))))</f>
        <v>039</v>
      </c>
      <c r="I138" s="139">
        <f t="shared" si="35"/>
        <v>46393</v>
      </c>
      <c r="J138" s="137" t="str">
        <f t="shared" si="36"/>
        <v>039-46393</v>
      </c>
      <c r="K138" s="137">
        <f t="shared" si="37"/>
        <v>0.29166666666666669</v>
      </c>
      <c r="L138" s="137">
        <f t="shared" si="38"/>
        <v>0.875</v>
      </c>
      <c r="M138" s="137">
        <f t="shared" si="39"/>
        <v>0</v>
      </c>
      <c r="N138" s="137">
        <f t="shared" si="39"/>
        <v>0</v>
      </c>
      <c r="O138" s="137">
        <f t="shared" si="39"/>
        <v>0</v>
      </c>
      <c r="P138" s="137">
        <f t="shared" si="39"/>
        <v>0</v>
      </c>
      <c r="Q138" s="137">
        <f t="shared" si="39"/>
        <v>0</v>
      </c>
      <c r="R138" s="137">
        <f t="shared" si="39"/>
        <v>0</v>
      </c>
      <c r="S138" s="137">
        <f t="shared" si="39"/>
        <v>0</v>
      </c>
      <c r="T138" s="137">
        <f t="shared" si="39"/>
        <v>100</v>
      </c>
      <c r="U138" s="137">
        <f t="shared" si="39"/>
        <v>100</v>
      </c>
      <c r="V138" s="137">
        <f t="shared" si="39"/>
        <v>100</v>
      </c>
      <c r="W138" s="137">
        <f t="shared" si="40"/>
        <v>100</v>
      </c>
      <c r="X138" s="137">
        <f t="shared" si="40"/>
        <v>100</v>
      </c>
      <c r="Y138" s="137">
        <f t="shared" si="40"/>
        <v>100</v>
      </c>
      <c r="Z138" s="137">
        <f t="shared" si="40"/>
        <v>100</v>
      </c>
      <c r="AA138" s="137">
        <f t="shared" si="40"/>
        <v>100</v>
      </c>
      <c r="AB138" s="137">
        <f t="shared" si="40"/>
        <v>100</v>
      </c>
      <c r="AC138" s="137">
        <f t="shared" si="40"/>
        <v>100</v>
      </c>
      <c r="AD138" s="137">
        <f t="shared" si="40"/>
        <v>100</v>
      </c>
      <c r="AE138" s="137">
        <f t="shared" si="40"/>
        <v>100</v>
      </c>
      <c r="AF138" s="137">
        <f t="shared" si="40"/>
        <v>100</v>
      </c>
      <c r="AG138" s="137">
        <f t="shared" si="40"/>
        <v>100</v>
      </c>
      <c r="AH138" s="137">
        <f t="shared" si="40"/>
        <v>0</v>
      </c>
      <c r="AI138" s="137">
        <f t="shared" si="40"/>
        <v>0</v>
      </c>
      <c r="AJ138" s="137">
        <f t="shared" si="40"/>
        <v>0</v>
      </c>
      <c r="AK138" s="136">
        <f ca="1">IF(AND(AND($AK$3&lt;=B138,B138&lt;=$AK$1),B138&lt;&gt;""),1,0)</f>
        <v>1</v>
      </c>
      <c r="AL138" s="136">
        <f>IF(OR(F138="工事・メンテ（共用可）",F138="要調整"),0.5,IF(F138="ヘリ訓練日",0.4,1))</f>
        <v>1</v>
      </c>
      <c r="AM138" s="136">
        <v>1</v>
      </c>
    </row>
    <row r="139" spans="1:39" ht="56.25">
      <c r="A139" s="149">
        <v>1185</v>
      </c>
      <c r="B139" s="150">
        <v>46393</v>
      </c>
      <c r="C139" s="211">
        <v>7</v>
      </c>
      <c r="D139" s="211">
        <v>21</v>
      </c>
      <c r="E139" s="152" t="s">
        <v>33</v>
      </c>
      <c r="F139" s="151" t="s">
        <v>490</v>
      </c>
      <c r="G139" s="154" t="s">
        <v>494</v>
      </c>
      <c r="H139" s="138" t="str">
        <f>IF(OR(G139="中止",G139="取消"),"998",IF(ISNA(MATCH($E139,施設情報!$B$2:$B$96,0)),"999",INDEX(施設情報!$C$2:$C$96,MATCH($E139,施設情報!$B$2:$B$96,0))))</f>
        <v>038</v>
      </c>
      <c r="I139" s="139">
        <f t="shared" si="35"/>
        <v>46393</v>
      </c>
      <c r="J139" s="137" t="str">
        <f t="shared" si="36"/>
        <v>038-46393</v>
      </c>
      <c r="K139" s="137">
        <f t="shared" si="37"/>
        <v>0.29166666666666669</v>
      </c>
      <c r="L139" s="137">
        <f t="shared" si="38"/>
        <v>0.875</v>
      </c>
      <c r="M139" s="137">
        <f t="shared" si="39"/>
        <v>0</v>
      </c>
      <c r="N139" s="137">
        <f t="shared" si="39"/>
        <v>0</v>
      </c>
      <c r="O139" s="137">
        <f t="shared" si="39"/>
        <v>0</v>
      </c>
      <c r="P139" s="137">
        <f t="shared" si="39"/>
        <v>0</v>
      </c>
      <c r="Q139" s="137">
        <f t="shared" si="39"/>
        <v>0</v>
      </c>
      <c r="R139" s="137">
        <f t="shared" si="39"/>
        <v>0</v>
      </c>
      <c r="S139" s="137">
        <f t="shared" si="39"/>
        <v>0</v>
      </c>
      <c r="T139" s="137">
        <f t="shared" si="39"/>
        <v>100</v>
      </c>
      <c r="U139" s="137">
        <f t="shared" si="39"/>
        <v>100</v>
      </c>
      <c r="V139" s="137">
        <f t="shared" si="39"/>
        <v>100</v>
      </c>
      <c r="W139" s="137">
        <f t="shared" si="40"/>
        <v>100</v>
      </c>
      <c r="X139" s="137">
        <f t="shared" si="40"/>
        <v>100</v>
      </c>
      <c r="Y139" s="137">
        <f t="shared" si="40"/>
        <v>100</v>
      </c>
      <c r="Z139" s="137">
        <f t="shared" si="40"/>
        <v>100</v>
      </c>
      <c r="AA139" s="137">
        <f t="shared" si="40"/>
        <v>100</v>
      </c>
      <c r="AB139" s="137">
        <f t="shared" si="40"/>
        <v>100</v>
      </c>
      <c r="AC139" s="137">
        <f t="shared" si="40"/>
        <v>100</v>
      </c>
      <c r="AD139" s="137">
        <f t="shared" si="40"/>
        <v>100</v>
      </c>
      <c r="AE139" s="137">
        <f t="shared" si="40"/>
        <v>100</v>
      </c>
      <c r="AF139" s="137">
        <f t="shared" si="40"/>
        <v>100</v>
      </c>
      <c r="AG139" s="137">
        <f t="shared" si="40"/>
        <v>100</v>
      </c>
      <c r="AH139" s="137">
        <f t="shared" si="40"/>
        <v>0</v>
      </c>
      <c r="AI139" s="137">
        <f t="shared" si="40"/>
        <v>0</v>
      </c>
      <c r="AJ139" s="137">
        <f t="shared" si="40"/>
        <v>0</v>
      </c>
      <c r="AK139" s="136">
        <f ca="1">IF(AND(AND($AK$3&lt;=B139,B139&lt;=$AK$1),B139&lt;&gt;""),1,0)</f>
        <v>1</v>
      </c>
      <c r="AL139" s="136">
        <f>IF(OR(F139="工事・メンテ（共用可）",F139="要調整"),0.5,IF(F139="ヘリ訓練日",0.4,1))</f>
        <v>1</v>
      </c>
      <c r="AM139" s="136">
        <v>1</v>
      </c>
    </row>
    <row r="140" spans="1:39" ht="56.25">
      <c r="A140" s="149">
        <v>1186</v>
      </c>
      <c r="B140" s="150">
        <v>46393</v>
      </c>
      <c r="C140" s="156">
        <v>7</v>
      </c>
      <c r="D140" s="156">
        <v>21</v>
      </c>
      <c r="E140" s="152" t="s">
        <v>34</v>
      </c>
      <c r="F140" s="151" t="s">
        <v>490</v>
      </c>
      <c r="G140" s="154" t="s">
        <v>494</v>
      </c>
      <c r="H140" s="138" t="str">
        <f>IF(OR(G140="中止",G140="取消"),"998",IF(ISNA(MATCH($E140,施設情報!$B$2:$B$96,0)),"999",INDEX(施設情報!$C$2:$C$96,MATCH($E140,施設情報!$B$2:$B$96,0))))</f>
        <v>040</v>
      </c>
      <c r="I140" s="139">
        <f t="shared" si="35"/>
        <v>46393</v>
      </c>
      <c r="J140" s="137" t="str">
        <f t="shared" si="36"/>
        <v>040-46393</v>
      </c>
      <c r="K140" s="137">
        <f t="shared" si="37"/>
        <v>0.29166666666666669</v>
      </c>
      <c r="L140" s="137">
        <f t="shared" si="38"/>
        <v>0.875</v>
      </c>
      <c r="M140" s="137">
        <f t="shared" si="39"/>
        <v>0</v>
      </c>
      <c r="N140" s="137">
        <f t="shared" si="39"/>
        <v>0</v>
      </c>
      <c r="O140" s="137">
        <f t="shared" si="39"/>
        <v>0</v>
      </c>
      <c r="P140" s="137">
        <f t="shared" si="39"/>
        <v>0</v>
      </c>
      <c r="Q140" s="137">
        <f t="shared" si="39"/>
        <v>0</v>
      </c>
      <c r="R140" s="137">
        <f t="shared" si="39"/>
        <v>0</v>
      </c>
      <c r="S140" s="137">
        <f t="shared" si="39"/>
        <v>0</v>
      </c>
      <c r="T140" s="137">
        <f t="shared" si="39"/>
        <v>100</v>
      </c>
      <c r="U140" s="137">
        <f t="shared" si="39"/>
        <v>100</v>
      </c>
      <c r="V140" s="137">
        <f t="shared" si="39"/>
        <v>100</v>
      </c>
      <c r="W140" s="137">
        <f t="shared" si="40"/>
        <v>100</v>
      </c>
      <c r="X140" s="137">
        <f t="shared" si="40"/>
        <v>100</v>
      </c>
      <c r="Y140" s="137">
        <f t="shared" si="40"/>
        <v>100</v>
      </c>
      <c r="Z140" s="137">
        <f t="shared" si="40"/>
        <v>100</v>
      </c>
      <c r="AA140" s="137">
        <f t="shared" si="40"/>
        <v>100</v>
      </c>
      <c r="AB140" s="137">
        <f t="shared" si="40"/>
        <v>100</v>
      </c>
      <c r="AC140" s="137">
        <f t="shared" si="40"/>
        <v>100</v>
      </c>
      <c r="AD140" s="137">
        <f t="shared" si="40"/>
        <v>100</v>
      </c>
      <c r="AE140" s="137">
        <f t="shared" si="40"/>
        <v>100</v>
      </c>
      <c r="AF140" s="137">
        <f t="shared" si="40"/>
        <v>100</v>
      </c>
      <c r="AG140" s="137">
        <f t="shared" si="40"/>
        <v>100</v>
      </c>
      <c r="AH140" s="137">
        <f t="shared" si="40"/>
        <v>0</v>
      </c>
      <c r="AI140" s="137">
        <f t="shared" si="40"/>
        <v>0</v>
      </c>
      <c r="AJ140" s="137">
        <f t="shared" si="40"/>
        <v>0</v>
      </c>
      <c r="AK140" s="136">
        <f ca="1">IF(AND(AND($AK$3&lt;=B140,B140&lt;=$AK$1),B140&lt;&gt;""),1,0)</f>
        <v>1</v>
      </c>
      <c r="AL140" s="136">
        <f>IF(OR(F140="工事・メンテ（共用可）",F140="要調整"),0.5,IF(F140="ヘリ訓練日",0.4,1))</f>
        <v>1</v>
      </c>
      <c r="AM140" s="136">
        <v>1</v>
      </c>
    </row>
    <row r="141" spans="1:39" ht="56.25">
      <c r="A141" s="149">
        <v>1187</v>
      </c>
      <c r="B141" s="150">
        <v>46393</v>
      </c>
      <c r="C141" s="156">
        <v>7</v>
      </c>
      <c r="D141" s="156">
        <v>21</v>
      </c>
      <c r="E141" s="152" t="s">
        <v>35</v>
      </c>
      <c r="F141" s="151" t="s">
        <v>490</v>
      </c>
      <c r="G141" s="154" t="s">
        <v>494</v>
      </c>
      <c r="H141" s="138" t="str">
        <f>IF(OR(G141="中止",G141="取消"),"998",IF(ISNA(MATCH($E141,施設情報!$B$2:$B$96,0)),"999",INDEX(施設情報!$C$2:$C$96,MATCH($E141,施設情報!$B$2:$B$96,0))))</f>
        <v>041</v>
      </c>
      <c r="I141" s="139">
        <f t="shared" si="35"/>
        <v>46393</v>
      </c>
      <c r="J141" s="137" t="str">
        <f t="shared" si="36"/>
        <v>041-46393</v>
      </c>
      <c r="K141" s="137">
        <f t="shared" si="37"/>
        <v>0.29166666666666669</v>
      </c>
      <c r="L141" s="137">
        <f t="shared" si="38"/>
        <v>0.875</v>
      </c>
      <c r="M141" s="137">
        <f t="shared" si="39"/>
        <v>0</v>
      </c>
      <c r="N141" s="137">
        <f t="shared" si="39"/>
        <v>0</v>
      </c>
      <c r="O141" s="137">
        <f t="shared" si="39"/>
        <v>0</v>
      </c>
      <c r="P141" s="137">
        <f t="shared" si="39"/>
        <v>0</v>
      </c>
      <c r="Q141" s="137">
        <f t="shared" si="39"/>
        <v>0</v>
      </c>
      <c r="R141" s="137">
        <f t="shared" si="39"/>
        <v>0</v>
      </c>
      <c r="S141" s="137">
        <f t="shared" si="39"/>
        <v>0</v>
      </c>
      <c r="T141" s="137">
        <f t="shared" si="39"/>
        <v>100</v>
      </c>
      <c r="U141" s="137">
        <f t="shared" si="39"/>
        <v>100</v>
      </c>
      <c r="V141" s="137">
        <f t="shared" si="39"/>
        <v>100</v>
      </c>
      <c r="W141" s="137">
        <f t="shared" si="40"/>
        <v>100</v>
      </c>
      <c r="X141" s="137">
        <f t="shared" si="40"/>
        <v>100</v>
      </c>
      <c r="Y141" s="137">
        <f t="shared" si="40"/>
        <v>100</v>
      </c>
      <c r="Z141" s="137">
        <f t="shared" si="40"/>
        <v>100</v>
      </c>
      <c r="AA141" s="137">
        <f t="shared" si="40"/>
        <v>100</v>
      </c>
      <c r="AB141" s="137">
        <f t="shared" si="40"/>
        <v>100</v>
      </c>
      <c r="AC141" s="137">
        <f t="shared" si="40"/>
        <v>100</v>
      </c>
      <c r="AD141" s="137">
        <f t="shared" si="40"/>
        <v>100</v>
      </c>
      <c r="AE141" s="137">
        <f t="shared" si="40"/>
        <v>100</v>
      </c>
      <c r="AF141" s="137">
        <f t="shared" si="40"/>
        <v>100</v>
      </c>
      <c r="AG141" s="137">
        <f t="shared" si="40"/>
        <v>100</v>
      </c>
      <c r="AH141" s="137">
        <f t="shared" si="40"/>
        <v>0</v>
      </c>
      <c r="AI141" s="137">
        <f t="shared" si="40"/>
        <v>0</v>
      </c>
      <c r="AJ141" s="137">
        <f t="shared" si="40"/>
        <v>0</v>
      </c>
      <c r="AK141" s="136">
        <f ca="1">IF(AND(AND($AK$3&lt;=B141,B141&lt;=$AK$1),B141&lt;&gt;""),1,0)</f>
        <v>1</v>
      </c>
      <c r="AL141" s="136">
        <f>IF(OR(F141="工事・メンテ（共用可）",F141="要調整"),0.5,IF(F141="ヘリ訓練日",0.4,1))</f>
        <v>1</v>
      </c>
      <c r="AM141" s="136">
        <v>1</v>
      </c>
    </row>
    <row r="142" spans="1:39" ht="56.25">
      <c r="A142" s="149">
        <v>1188</v>
      </c>
      <c r="B142" s="150">
        <v>46393</v>
      </c>
      <c r="C142" s="156">
        <v>7</v>
      </c>
      <c r="D142" s="156">
        <v>21</v>
      </c>
      <c r="E142" s="152" t="s">
        <v>36</v>
      </c>
      <c r="F142" s="151" t="s">
        <v>490</v>
      </c>
      <c r="G142" s="154" t="s">
        <v>494</v>
      </c>
      <c r="H142" s="138" t="str">
        <f>IF(OR(G142="中止",G142="取消"),"998",IF(ISNA(MATCH($E142,施設情報!$B$2:$B$96,0)),"999",INDEX(施設情報!$C$2:$C$96,MATCH($E142,施設情報!$B$2:$B$96,0))))</f>
        <v>042</v>
      </c>
      <c r="I142" s="139">
        <f t="shared" si="35"/>
        <v>46393</v>
      </c>
      <c r="J142" s="137" t="str">
        <f t="shared" si="36"/>
        <v>042-46393</v>
      </c>
      <c r="K142" s="137">
        <f t="shared" si="37"/>
        <v>0.29166666666666669</v>
      </c>
      <c r="L142" s="137">
        <f t="shared" si="38"/>
        <v>0.875</v>
      </c>
      <c r="M142" s="137">
        <f t="shared" si="39"/>
        <v>0</v>
      </c>
      <c r="N142" s="137">
        <f t="shared" si="39"/>
        <v>0</v>
      </c>
      <c r="O142" s="137">
        <f t="shared" si="39"/>
        <v>0</v>
      </c>
      <c r="P142" s="137">
        <f t="shared" si="39"/>
        <v>0</v>
      </c>
      <c r="Q142" s="137">
        <f t="shared" si="39"/>
        <v>0</v>
      </c>
      <c r="R142" s="137">
        <f t="shared" si="39"/>
        <v>0</v>
      </c>
      <c r="S142" s="137">
        <f t="shared" si="39"/>
        <v>0</v>
      </c>
      <c r="T142" s="137">
        <f t="shared" si="39"/>
        <v>100</v>
      </c>
      <c r="U142" s="137">
        <f t="shared" si="39"/>
        <v>100</v>
      </c>
      <c r="V142" s="137">
        <f t="shared" si="39"/>
        <v>100</v>
      </c>
      <c r="W142" s="137">
        <f t="shared" si="40"/>
        <v>100</v>
      </c>
      <c r="X142" s="137">
        <f t="shared" si="40"/>
        <v>100</v>
      </c>
      <c r="Y142" s="137">
        <f t="shared" si="40"/>
        <v>100</v>
      </c>
      <c r="Z142" s="137">
        <f t="shared" si="40"/>
        <v>100</v>
      </c>
      <c r="AA142" s="137">
        <f t="shared" si="40"/>
        <v>100</v>
      </c>
      <c r="AB142" s="137">
        <f t="shared" si="40"/>
        <v>100</v>
      </c>
      <c r="AC142" s="137">
        <f t="shared" si="40"/>
        <v>100</v>
      </c>
      <c r="AD142" s="137">
        <f t="shared" si="40"/>
        <v>100</v>
      </c>
      <c r="AE142" s="137">
        <f t="shared" si="40"/>
        <v>100</v>
      </c>
      <c r="AF142" s="137">
        <f t="shared" si="40"/>
        <v>100</v>
      </c>
      <c r="AG142" s="137">
        <f t="shared" si="40"/>
        <v>100</v>
      </c>
      <c r="AH142" s="137">
        <f t="shared" si="40"/>
        <v>0</v>
      </c>
      <c r="AI142" s="137">
        <f t="shared" si="40"/>
        <v>0</v>
      </c>
      <c r="AJ142" s="137">
        <f t="shared" si="40"/>
        <v>0</v>
      </c>
      <c r="AK142" s="136">
        <f ca="1">IF(AND(AND($AK$3&lt;=B142,B142&lt;=$AK$1),B142&lt;&gt;""),1,0)</f>
        <v>1</v>
      </c>
      <c r="AL142" s="136">
        <f>IF(OR(F142="工事・メンテ（共用可）",F142="要調整"),0.5,IF(F142="ヘリ訓練日",0.4,1))</f>
        <v>1</v>
      </c>
      <c r="AM142" s="136">
        <v>1</v>
      </c>
    </row>
    <row r="143" spans="1:39" ht="56.25">
      <c r="A143" s="149">
        <v>1189</v>
      </c>
      <c r="B143" s="150">
        <v>46393</v>
      </c>
      <c r="C143" s="156">
        <v>7</v>
      </c>
      <c r="D143" s="156">
        <v>21</v>
      </c>
      <c r="E143" s="152" t="s">
        <v>37</v>
      </c>
      <c r="F143" s="151" t="s">
        <v>490</v>
      </c>
      <c r="G143" s="154" t="s">
        <v>494</v>
      </c>
      <c r="H143" s="138" t="str">
        <f>IF(OR(G143="中止",G143="取消"),"998",IF(ISNA(MATCH($E143,施設情報!$B$2:$B$96,0)),"999",INDEX(施設情報!$C$2:$C$96,MATCH($E143,施設情報!$B$2:$B$96,0))))</f>
        <v>043</v>
      </c>
      <c r="I143" s="139">
        <f t="shared" si="35"/>
        <v>46393</v>
      </c>
      <c r="J143" s="137" t="str">
        <f t="shared" si="36"/>
        <v>043-46393</v>
      </c>
      <c r="K143" s="137">
        <f t="shared" si="37"/>
        <v>0.29166666666666669</v>
      </c>
      <c r="L143" s="137">
        <f t="shared" si="38"/>
        <v>0.875</v>
      </c>
      <c r="M143" s="137">
        <f t="shared" si="39"/>
        <v>0</v>
      </c>
      <c r="N143" s="137">
        <f t="shared" si="39"/>
        <v>0</v>
      </c>
      <c r="O143" s="137">
        <f t="shared" si="39"/>
        <v>0</v>
      </c>
      <c r="P143" s="137">
        <f t="shared" si="39"/>
        <v>0</v>
      </c>
      <c r="Q143" s="137">
        <f t="shared" si="39"/>
        <v>0</v>
      </c>
      <c r="R143" s="137">
        <f t="shared" si="39"/>
        <v>0</v>
      </c>
      <c r="S143" s="137">
        <f t="shared" si="39"/>
        <v>0</v>
      </c>
      <c r="T143" s="137">
        <f t="shared" si="39"/>
        <v>100</v>
      </c>
      <c r="U143" s="137">
        <f t="shared" si="39"/>
        <v>100</v>
      </c>
      <c r="V143" s="137">
        <f t="shared" si="39"/>
        <v>100</v>
      </c>
      <c r="W143" s="137">
        <f t="shared" si="40"/>
        <v>100</v>
      </c>
      <c r="X143" s="137">
        <f t="shared" si="40"/>
        <v>100</v>
      </c>
      <c r="Y143" s="137">
        <f t="shared" si="40"/>
        <v>100</v>
      </c>
      <c r="Z143" s="137">
        <f t="shared" si="40"/>
        <v>100</v>
      </c>
      <c r="AA143" s="137">
        <f t="shared" si="40"/>
        <v>100</v>
      </c>
      <c r="AB143" s="137">
        <f t="shared" si="40"/>
        <v>100</v>
      </c>
      <c r="AC143" s="137">
        <f t="shared" si="40"/>
        <v>100</v>
      </c>
      <c r="AD143" s="137">
        <f t="shared" si="40"/>
        <v>100</v>
      </c>
      <c r="AE143" s="137">
        <f t="shared" si="40"/>
        <v>100</v>
      </c>
      <c r="AF143" s="137">
        <f t="shared" si="40"/>
        <v>100</v>
      </c>
      <c r="AG143" s="137">
        <f t="shared" si="40"/>
        <v>100</v>
      </c>
      <c r="AH143" s="137">
        <f t="shared" si="40"/>
        <v>0</v>
      </c>
      <c r="AI143" s="137">
        <f t="shared" si="40"/>
        <v>0</v>
      </c>
      <c r="AJ143" s="137">
        <f t="shared" si="40"/>
        <v>0</v>
      </c>
      <c r="AK143" s="136">
        <f ca="1">IF(AND(AND($AK$3&lt;=B143,B143&lt;=$AK$1),B143&lt;&gt;""),1,0)</f>
        <v>1</v>
      </c>
      <c r="AL143" s="136">
        <f>IF(OR(F143="工事・メンテ（共用可）",F143="要調整"),0.5,IF(F143="ヘリ訓練日",0.4,1))</f>
        <v>1</v>
      </c>
      <c r="AM143" s="136">
        <v>1</v>
      </c>
    </row>
    <row r="144" spans="1:39" ht="56.25">
      <c r="A144" s="149">
        <v>1190</v>
      </c>
      <c r="B144" s="150">
        <v>46393</v>
      </c>
      <c r="C144" s="156">
        <v>7</v>
      </c>
      <c r="D144" s="156">
        <v>21</v>
      </c>
      <c r="E144" s="152" t="s">
        <v>66</v>
      </c>
      <c r="F144" s="151" t="s">
        <v>490</v>
      </c>
      <c r="G144" s="154" t="s">
        <v>494</v>
      </c>
      <c r="H144" s="138" t="str">
        <f>IF(OR(G144="中止",G144="取消"),"998",IF(ISNA(MATCH($E144,施設情報!$B$2:$B$96,0)),"999",INDEX(施設情報!$C$2:$C$96,MATCH($E144,施設情報!$B$2:$B$96,0))))</f>
        <v>044</v>
      </c>
      <c r="I144" s="139">
        <f t="shared" si="35"/>
        <v>46393</v>
      </c>
      <c r="J144" s="137" t="str">
        <f t="shared" si="36"/>
        <v>044-46393</v>
      </c>
      <c r="K144" s="137">
        <f t="shared" si="37"/>
        <v>0.29166666666666669</v>
      </c>
      <c r="L144" s="137">
        <f t="shared" si="38"/>
        <v>0.875</v>
      </c>
      <c r="M144" s="137">
        <f t="shared" si="39"/>
        <v>0</v>
      </c>
      <c r="N144" s="137">
        <f t="shared" si="39"/>
        <v>0</v>
      </c>
      <c r="O144" s="137">
        <f t="shared" si="39"/>
        <v>0</v>
      </c>
      <c r="P144" s="137">
        <f t="shared" si="39"/>
        <v>0</v>
      </c>
      <c r="Q144" s="137">
        <f t="shared" si="39"/>
        <v>0</v>
      </c>
      <c r="R144" s="137">
        <f t="shared" si="39"/>
        <v>0</v>
      </c>
      <c r="S144" s="137">
        <f t="shared" si="39"/>
        <v>0</v>
      </c>
      <c r="T144" s="137">
        <f t="shared" si="39"/>
        <v>100</v>
      </c>
      <c r="U144" s="137">
        <f t="shared" si="39"/>
        <v>100</v>
      </c>
      <c r="V144" s="137">
        <f t="shared" si="39"/>
        <v>100</v>
      </c>
      <c r="W144" s="137">
        <f t="shared" si="40"/>
        <v>100</v>
      </c>
      <c r="X144" s="137">
        <f t="shared" si="40"/>
        <v>100</v>
      </c>
      <c r="Y144" s="137">
        <f t="shared" si="40"/>
        <v>100</v>
      </c>
      <c r="Z144" s="137">
        <f t="shared" si="40"/>
        <v>100</v>
      </c>
      <c r="AA144" s="137">
        <f t="shared" si="40"/>
        <v>100</v>
      </c>
      <c r="AB144" s="137">
        <f t="shared" si="40"/>
        <v>100</v>
      </c>
      <c r="AC144" s="137">
        <f t="shared" si="40"/>
        <v>100</v>
      </c>
      <c r="AD144" s="137">
        <f t="shared" si="40"/>
        <v>100</v>
      </c>
      <c r="AE144" s="137">
        <f t="shared" si="40"/>
        <v>100</v>
      </c>
      <c r="AF144" s="137">
        <f t="shared" si="40"/>
        <v>100</v>
      </c>
      <c r="AG144" s="137">
        <f t="shared" si="40"/>
        <v>100</v>
      </c>
      <c r="AH144" s="137">
        <f t="shared" si="40"/>
        <v>0</v>
      </c>
      <c r="AI144" s="137">
        <f t="shared" si="40"/>
        <v>0</v>
      </c>
      <c r="AJ144" s="137">
        <f t="shared" si="40"/>
        <v>0</v>
      </c>
      <c r="AK144" s="136">
        <f ca="1">IF(AND(AND($AK$3&lt;=B144,B144&lt;=$AK$1),B144&lt;&gt;""),1,0)</f>
        <v>1</v>
      </c>
      <c r="AL144" s="136">
        <f>IF(OR(F144="工事・メンテ（共用可）",F144="要調整"),0.5,IF(F144="ヘリ訓練日",0.4,1))</f>
        <v>1</v>
      </c>
      <c r="AM144" s="136">
        <v>1</v>
      </c>
    </row>
    <row r="145" spans="1:39" ht="75">
      <c r="A145" s="149">
        <v>1191</v>
      </c>
      <c r="B145" s="150">
        <v>46393</v>
      </c>
      <c r="C145" s="156">
        <v>7</v>
      </c>
      <c r="D145" s="156">
        <v>21</v>
      </c>
      <c r="E145" s="152" t="s">
        <v>67</v>
      </c>
      <c r="F145" s="151" t="s">
        <v>490</v>
      </c>
      <c r="G145" s="154" t="s">
        <v>494</v>
      </c>
      <c r="H145" s="138" t="str">
        <f>IF(OR(G145="中止",G145="取消"),"998",IF(ISNA(MATCH($E145,施設情報!$B$2:$B$96,0)),"999",INDEX(施設情報!$C$2:$C$96,MATCH($E145,施設情報!$B$2:$B$96,0))))</f>
        <v>045</v>
      </c>
      <c r="I145" s="139">
        <f t="shared" si="35"/>
        <v>46393</v>
      </c>
      <c r="J145" s="137" t="str">
        <f t="shared" si="36"/>
        <v>045-46393</v>
      </c>
      <c r="K145" s="137">
        <f t="shared" si="37"/>
        <v>0.29166666666666669</v>
      </c>
      <c r="L145" s="137">
        <f t="shared" si="38"/>
        <v>0.875</v>
      </c>
      <c r="M145" s="137">
        <f t="shared" ref="M145:V154" si="41">IF(AND(M$3&gt;=$K145,M$3&lt;$L145),100*$AM145,0)</f>
        <v>0</v>
      </c>
      <c r="N145" s="137">
        <f t="shared" si="41"/>
        <v>0</v>
      </c>
      <c r="O145" s="137">
        <f t="shared" si="41"/>
        <v>0</v>
      </c>
      <c r="P145" s="137">
        <f t="shared" si="41"/>
        <v>0</v>
      </c>
      <c r="Q145" s="137">
        <f t="shared" si="41"/>
        <v>0</v>
      </c>
      <c r="R145" s="137">
        <f t="shared" si="41"/>
        <v>0</v>
      </c>
      <c r="S145" s="137">
        <f t="shared" si="41"/>
        <v>0</v>
      </c>
      <c r="T145" s="137">
        <f t="shared" si="41"/>
        <v>100</v>
      </c>
      <c r="U145" s="137">
        <f t="shared" si="41"/>
        <v>100</v>
      </c>
      <c r="V145" s="137">
        <f t="shared" si="41"/>
        <v>100</v>
      </c>
      <c r="W145" s="137">
        <f t="shared" ref="W145:AJ154" si="42">IF(AND(W$3&gt;=$K145,W$3&lt;$L145),100*$AM145,0)</f>
        <v>100</v>
      </c>
      <c r="X145" s="137">
        <f t="shared" si="42"/>
        <v>100</v>
      </c>
      <c r="Y145" s="137">
        <f t="shared" si="42"/>
        <v>100</v>
      </c>
      <c r="Z145" s="137">
        <f t="shared" si="42"/>
        <v>100</v>
      </c>
      <c r="AA145" s="137">
        <f t="shared" si="42"/>
        <v>100</v>
      </c>
      <c r="AB145" s="137">
        <f t="shared" si="42"/>
        <v>100</v>
      </c>
      <c r="AC145" s="137">
        <f t="shared" si="42"/>
        <v>100</v>
      </c>
      <c r="AD145" s="137">
        <f t="shared" si="42"/>
        <v>100</v>
      </c>
      <c r="AE145" s="137">
        <f t="shared" si="42"/>
        <v>100</v>
      </c>
      <c r="AF145" s="137">
        <f t="shared" si="42"/>
        <v>100</v>
      </c>
      <c r="AG145" s="137">
        <f t="shared" si="42"/>
        <v>100</v>
      </c>
      <c r="AH145" s="137">
        <f t="shared" si="42"/>
        <v>0</v>
      </c>
      <c r="AI145" s="137">
        <f t="shared" si="42"/>
        <v>0</v>
      </c>
      <c r="AJ145" s="137">
        <f t="shared" si="42"/>
        <v>0</v>
      </c>
      <c r="AK145" s="136">
        <f ca="1">IF(AND(AND($AK$3&lt;=B145,B145&lt;=$AK$1),B145&lt;&gt;""),1,0)</f>
        <v>1</v>
      </c>
      <c r="AL145" s="136">
        <f>IF(OR(F145="工事・メンテ（共用可）",F145="要調整"),0.5,IF(F145="ヘリ訓練日",0.4,1))</f>
        <v>1</v>
      </c>
      <c r="AM145" s="136">
        <v>1</v>
      </c>
    </row>
    <row r="146" spans="1:39" ht="75">
      <c r="A146" s="149">
        <v>1192</v>
      </c>
      <c r="B146" s="150">
        <v>46393</v>
      </c>
      <c r="C146" s="211">
        <v>7</v>
      </c>
      <c r="D146" s="211">
        <v>21</v>
      </c>
      <c r="E146" s="2" t="s">
        <v>68</v>
      </c>
      <c r="F146" s="151" t="s">
        <v>490</v>
      </c>
      <c r="G146" s="154" t="s">
        <v>494</v>
      </c>
      <c r="H146" s="138" t="str">
        <f>IF(OR(G146="中止",G146="取消"),"998",IF(ISNA(MATCH($E146,施設情報!$B$2:$B$96,0)),"999",INDEX(施設情報!$C$2:$C$96,MATCH($E146,施設情報!$B$2:$B$96,0))))</f>
        <v>046</v>
      </c>
      <c r="I146" s="139">
        <f t="shared" si="35"/>
        <v>46393</v>
      </c>
      <c r="J146" s="137" t="str">
        <f t="shared" si="36"/>
        <v>046-46393</v>
      </c>
      <c r="K146" s="137">
        <f t="shared" si="37"/>
        <v>0.29166666666666669</v>
      </c>
      <c r="L146" s="137">
        <f t="shared" si="38"/>
        <v>0.875</v>
      </c>
      <c r="M146" s="137">
        <f t="shared" si="41"/>
        <v>0</v>
      </c>
      <c r="N146" s="137">
        <f t="shared" si="41"/>
        <v>0</v>
      </c>
      <c r="O146" s="137">
        <f t="shared" si="41"/>
        <v>0</v>
      </c>
      <c r="P146" s="137">
        <f t="shared" si="41"/>
        <v>0</v>
      </c>
      <c r="Q146" s="137">
        <f t="shared" si="41"/>
        <v>0</v>
      </c>
      <c r="R146" s="137">
        <f t="shared" si="41"/>
        <v>0</v>
      </c>
      <c r="S146" s="137">
        <f t="shared" si="41"/>
        <v>0</v>
      </c>
      <c r="T146" s="137">
        <f t="shared" si="41"/>
        <v>100</v>
      </c>
      <c r="U146" s="137">
        <f t="shared" si="41"/>
        <v>100</v>
      </c>
      <c r="V146" s="137">
        <f t="shared" si="41"/>
        <v>100</v>
      </c>
      <c r="W146" s="137">
        <f t="shared" si="42"/>
        <v>100</v>
      </c>
      <c r="X146" s="137">
        <f t="shared" si="42"/>
        <v>100</v>
      </c>
      <c r="Y146" s="137">
        <f t="shared" si="42"/>
        <v>100</v>
      </c>
      <c r="Z146" s="137">
        <f t="shared" si="42"/>
        <v>100</v>
      </c>
      <c r="AA146" s="137">
        <f t="shared" si="42"/>
        <v>100</v>
      </c>
      <c r="AB146" s="137">
        <f t="shared" si="42"/>
        <v>100</v>
      </c>
      <c r="AC146" s="137">
        <f t="shared" si="42"/>
        <v>100</v>
      </c>
      <c r="AD146" s="137">
        <f t="shared" si="42"/>
        <v>100</v>
      </c>
      <c r="AE146" s="137">
        <f t="shared" si="42"/>
        <v>100</v>
      </c>
      <c r="AF146" s="137">
        <f t="shared" si="42"/>
        <v>100</v>
      </c>
      <c r="AG146" s="137">
        <f t="shared" si="42"/>
        <v>100</v>
      </c>
      <c r="AH146" s="137">
        <f t="shared" si="42"/>
        <v>0</v>
      </c>
      <c r="AI146" s="137">
        <f t="shared" si="42"/>
        <v>0</v>
      </c>
      <c r="AJ146" s="137">
        <f t="shared" si="42"/>
        <v>0</v>
      </c>
      <c r="AK146" s="136">
        <f ca="1">IF(AND(AND($AK$3&lt;=B146,B146&lt;=$AK$1),B146&lt;&gt;""),1,0)</f>
        <v>1</v>
      </c>
      <c r="AL146" s="136">
        <f>IF(OR(F146="工事・メンテ（共用可）",F146="要調整"),0.5,IF(F146="ヘリ訓練日",0.4,1))</f>
        <v>1</v>
      </c>
      <c r="AM146" s="136">
        <v>1</v>
      </c>
    </row>
    <row r="147" spans="1:39" ht="75">
      <c r="A147" s="149">
        <v>1193</v>
      </c>
      <c r="B147" s="150">
        <v>46393</v>
      </c>
      <c r="C147" s="211">
        <v>7</v>
      </c>
      <c r="D147" s="211">
        <v>21</v>
      </c>
      <c r="E147" s="2" t="s">
        <v>69</v>
      </c>
      <c r="F147" s="151" t="s">
        <v>490</v>
      </c>
      <c r="G147" s="154" t="s">
        <v>494</v>
      </c>
      <c r="H147" s="138" t="str">
        <f>IF(OR(G147="中止",G147="取消"),"998",IF(ISNA(MATCH($E147,施設情報!$B$2:$B$96,0)),"999",INDEX(施設情報!$C$2:$C$96,MATCH($E147,施設情報!$B$2:$B$96,0))))</f>
        <v>047</v>
      </c>
      <c r="I147" s="139">
        <f t="shared" si="35"/>
        <v>46393</v>
      </c>
      <c r="J147" s="137" t="str">
        <f t="shared" si="36"/>
        <v>047-46393</v>
      </c>
      <c r="K147" s="137">
        <f t="shared" si="37"/>
        <v>0.29166666666666669</v>
      </c>
      <c r="L147" s="137">
        <f t="shared" si="38"/>
        <v>0.875</v>
      </c>
      <c r="M147" s="137">
        <f t="shared" si="41"/>
        <v>0</v>
      </c>
      <c r="N147" s="137">
        <f t="shared" si="41"/>
        <v>0</v>
      </c>
      <c r="O147" s="137">
        <f t="shared" si="41"/>
        <v>0</v>
      </c>
      <c r="P147" s="137">
        <f t="shared" si="41"/>
        <v>0</v>
      </c>
      <c r="Q147" s="137">
        <f t="shared" si="41"/>
        <v>0</v>
      </c>
      <c r="R147" s="137">
        <f t="shared" si="41"/>
        <v>0</v>
      </c>
      <c r="S147" s="137">
        <f t="shared" si="41"/>
        <v>0</v>
      </c>
      <c r="T147" s="137">
        <f t="shared" si="41"/>
        <v>100</v>
      </c>
      <c r="U147" s="137">
        <f t="shared" si="41"/>
        <v>100</v>
      </c>
      <c r="V147" s="137">
        <f t="shared" si="41"/>
        <v>100</v>
      </c>
      <c r="W147" s="137">
        <f t="shared" si="42"/>
        <v>100</v>
      </c>
      <c r="X147" s="137">
        <f t="shared" si="42"/>
        <v>100</v>
      </c>
      <c r="Y147" s="137">
        <f t="shared" si="42"/>
        <v>100</v>
      </c>
      <c r="Z147" s="137">
        <f t="shared" si="42"/>
        <v>100</v>
      </c>
      <c r="AA147" s="137">
        <f t="shared" si="42"/>
        <v>100</v>
      </c>
      <c r="AB147" s="137">
        <f t="shared" si="42"/>
        <v>100</v>
      </c>
      <c r="AC147" s="137">
        <f t="shared" si="42"/>
        <v>100</v>
      </c>
      <c r="AD147" s="137">
        <f t="shared" si="42"/>
        <v>100</v>
      </c>
      <c r="AE147" s="137">
        <f t="shared" si="42"/>
        <v>100</v>
      </c>
      <c r="AF147" s="137">
        <f t="shared" si="42"/>
        <v>100</v>
      </c>
      <c r="AG147" s="137">
        <f t="shared" si="42"/>
        <v>100</v>
      </c>
      <c r="AH147" s="137">
        <f t="shared" si="42"/>
        <v>0</v>
      </c>
      <c r="AI147" s="137">
        <f t="shared" si="42"/>
        <v>0</v>
      </c>
      <c r="AJ147" s="137">
        <f t="shared" si="42"/>
        <v>0</v>
      </c>
      <c r="AK147" s="136">
        <f ca="1">IF(AND(AND($AK$3&lt;=B147,B147&lt;=$AK$1),B147&lt;&gt;""),1,0)</f>
        <v>1</v>
      </c>
      <c r="AL147" s="136">
        <f>IF(OR(F147="工事・メンテ（共用可）",F147="要調整"),0.5,IF(F147="ヘリ訓練日",0.4,1))</f>
        <v>1</v>
      </c>
      <c r="AM147" s="136">
        <v>1</v>
      </c>
    </row>
    <row r="148" spans="1:39" ht="93.75">
      <c r="A148" s="149">
        <v>1194</v>
      </c>
      <c r="B148" s="150">
        <v>46393</v>
      </c>
      <c r="C148" s="211">
        <v>7</v>
      </c>
      <c r="D148" s="211">
        <v>21</v>
      </c>
      <c r="E148" s="2" t="s">
        <v>70</v>
      </c>
      <c r="F148" s="151" t="s">
        <v>490</v>
      </c>
      <c r="G148" s="154" t="s">
        <v>494</v>
      </c>
      <c r="H148" s="138" t="str">
        <f>IF(OR(G148="中止",G148="取消"),"998",IF(ISNA(MATCH($E148,施設情報!$B$2:$B$96,0)),"999",INDEX(施設情報!$C$2:$C$96,MATCH($E148,施設情報!$B$2:$B$96,0))))</f>
        <v>050</v>
      </c>
      <c r="I148" s="139">
        <f t="shared" si="35"/>
        <v>46393</v>
      </c>
      <c r="J148" s="137" t="str">
        <f t="shared" si="36"/>
        <v>050-46393</v>
      </c>
      <c r="K148" s="137">
        <f t="shared" si="37"/>
        <v>0.29166666666666669</v>
      </c>
      <c r="L148" s="137">
        <f t="shared" si="38"/>
        <v>0.875</v>
      </c>
      <c r="M148" s="137">
        <f t="shared" si="41"/>
        <v>0</v>
      </c>
      <c r="N148" s="137">
        <f t="shared" si="41"/>
        <v>0</v>
      </c>
      <c r="O148" s="137">
        <f t="shared" si="41"/>
        <v>0</v>
      </c>
      <c r="P148" s="137">
        <f t="shared" si="41"/>
        <v>0</v>
      </c>
      <c r="Q148" s="137">
        <f t="shared" si="41"/>
        <v>0</v>
      </c>
      <c r="R148" s="137">
        <f t="shared" si="41"/>
        <v>0</v>
      </c>
      <c r="S148" s="137">
        <f t="shared" si="41"/>
        <v>0</v>
      </c>
      <c r="T148" s="137">
        <f t="shared" si="41"/>
        <v>100</v>
      </c>
      <c r="U148" s="137">
        <f t="shared" si="41"/>
        <v>100</v>
      </c>
      <c r="V148" s="137">
        <f t="shared" si="41"/>
        <v>100</v>
      </c>
      <c r="W148" s="137">
        <f t="shared" si="42"/>
        <v>100</v>
      </c>
      <c r="X148" s="137">
        <f t="shared" si="42"/>
        <v>100</v>
      </c>
      <c r="Y148" s="137">
        <f t="shared" si="42"/>
        <v>100</v>
      </c>
      <c r="Z148" s="137">
        <f t="shared" si="42"/>
        <v>100</v>
      </c>
      <c r="AA148" s="137">
        <f t="shared" si="42"/>
        <v>100</v>
      </c>
      <c r="AB148" s="137">
        <f t="shared" si="42"/>
        <v>100</v>
      </c>
      <c r="AC148" s="137">
        <f t="shared" si="42"/>
        <v>100</v>
      </c>
      <c r="AD148" s="137">
        <f t="shared" si="42"/>
        <v>100</v>
      </c>
      <c r="AE148" s="137">
        <f t="shared" si="42"/>
        <v>100</v>
      </c>
      <c r="AF148" s="137">
        <f t="shared" si="42"/>
        <v>100</v>
      </c>
      <c r="AG148" s="137">
        <f t="shared" si="42"/>
        <v>100</v>
      </c>
      <c r="AH148" s="137">
        <f t="shared" si="42"/>
        <v>0</v>
      </c>
      <c r="AI148" s="137">
        <f t="shared" si="42"/>
        <v>0</v>
      </c>
      <c r="AJ148" s="137">
        <f t="shared" si="42"/>
        <v>0</v>
      </c>
      <c r="AK148" s="136">
        <f ca="1">IF(AND(AND($AK$3&lt;=B148,B148&lt;=$AK$1),B148&lt;&gt;""),1,0)</f>
        <v>1</v>
      </c>
      <c r="AL148" s="136">
        <f>IF(OR(F148="工事・メンテ（共用可）",F148="要調整"),0.5,IF(F148="ヘリ訓練日",0.4,1))</f>
        <v>1</v>
      </c>
      <c r="AM148" s="136">
        <v>1</v>
      </c>
    </row>
    <row r="149" spans="1:39" ht="93.75">
      <c r="A149" s="149">
        <v>1195</v>
      </c>
      <c r="B149" s="150">
        <v>46393</v>
      </c>
      <c r="C149" s="211">
        <v>7</v>
      </c>
      <c r="D149" s="211">
        <v>21</v>
      </c>
      <c r="E149" s="1" t="s">
        <v>71</v>
      </c>
      <c r="F149" s="151" t="s">
        <v>490</v>
      </c>
      <c r="G149" s="154" t="s">
        <v>494</v>
      </c>
      <c r="H149" s="138" t="str">
        <f>IF(OR(G149="中止",G149="取消"),"998",IF(ISNA(MATCH($E149,施設情報!$B$2:$B$96,0)),"999",INDEX(施設情報!$C$2:$C$96,MATCH($E149,施設情報!$B$2:$B$96,0))))</f>
        <v>051</v>
      </c>
      <c r="I149" s="139">
        <f t="shared" si="35"/>
        <v>46393</v>
      </c>
      <c r="J149" s="137" t="str">
        <f t="shared" si="36"/>
        <v>051-46393</v>
      </c>
      <c r="K149" s="137">
        <f t="shared" si="37"/>
        <v>0.29166666666666669</v>
      </c>
      <c r="L149" s="137">
        <f t="shared" si="38"/>
        <v>0.875</v>
      </c>
      <c r="M149" s="137">
        <f t="shared" si="41"/>
        <v>0</v>
      </c>
      <c r="N149" s="137">
        <f t="shared" si="41"/>
        <v>0</v>
      </c>
      <c r="O149" s="137">
        <f t="shared" si="41"/>
        <v>0</v>
      </c>
      <c r="P149" s="137">
        <f t="shared" si="41"/>
        <v>0</v>
      </c>
      <c r="Q149" s="137">
        <f t="shared" si="41"/>
        <v>0</v>
      </c>
      <c r="R149" s="137">
        <f t="shared" si="41"/>
        <v>0</v>
      </c>
      <c r="S149" s="137">
        <f t="shared" si="41"/>
        <v>0</v>
      </c>
      <c r="T149" s="137">
        <f t="shared" si="41"/>
        <v>100</v>
      </c>
      <c r="U149" s="137">
        <f t="shared" si="41"/>
        <v>100</v>
      </c>
      <c r="V149" s="137">
        <f t="shared" si="41"/>
        <v>100</v>
      </c>
      <c r="W149" s="137">
        <f t="shared" si="42"/>
        <v>100</v>
      </c>
      <c r="X149" s="137">
        <f t="shared" si="42"/>
        <v>100</v>
      </c>
      <c r="Y149" s="137">
        <f t="shared" si="42"/>
        <v>100</v>
      </c>
      <c r="Z149" s="137">
        <f t="shared" si="42"/>
        <v>100</v>
      </c>
      <c r="AA149" s="137">
        <f t="shared" si="42"/>
        <v>100</v>
      </c>
      <c r="AB149" s="137">
        <f t="shared" si="42"/>
        <v>100</v>
      </c>
      <c r="AC149" s="137">
        <f t="shared" si="42"/>
        <v>100</v>
      </c>
      <c r="AD149" s="137">
        <f t="shared" si="42"/>
        <v>100</v>
      </c>
      <c r="AE149" s="137">
        <f t="shared" si="42"/>
        <v>100</v>
      </c>
      <c r="AF149" s="137">
        <f t="shared" si="42"/>
        <v>100</v>
      </c>
      <c r="AG149" s="137">
        <f t="shared" si="42"/>
        <v>100</v>
      </c>
      <c r="AH149" s="137">
        <f t="shared" si="42"/>
        <v>0</v>
      </c>
      <c r="AI149" s="137">
        <f t="shared" si="42"/>
        <v>0</v>
      </c>
      <c r="AJ149" s="137">
        <f t="shared" si="42"/>
        <v>0</v>
      </c>
      <c r="AK149" s="136">
        <f ca="1">IF(AND(AND($AK$3&lt;=B149,B149&lt;=$AK$1),B149&lt;&gt;""),1,0)</f>
        <v>1</v>
      </c>
      <c r="AL149" s="136">
        <f>IF(OR(F149="工事・メンテ（共用可）",F149="要調整"),0.5,IF(F149="ヘリ訓練日",0.4,1))</f>
        <v>1</v>
      </c>
      <c r="AM149" s="136">
        <v>1</v>
      </c>
    </row>
    <row r="150" spans="1:39" ht="93.75">
      <c r="A150" s="149">
        <v>1196</v>
      </c>
      <c r="B150" s="150">
        <v>46393</v>
      </c>
      <c r="C150" s="156">
        <v>7</v>
      </c>
      <c r="D150" s="156">
        <v>21</v>
      </c>
      <c r="E150" s="152" t="s">
        <v>72</v>
      </c>
      <c r="F150" s="151" t="s">
        <v>490</v>
      </c>
      <c r="G150" s="154" t="s">
        <v>494</v>
      </c>
      <c r="H150" s="138" t="str">
        <f>IF(OR(G150="中止",G150="取消"),"998",IF(ISNA(MATCH($E150,施設情報!$B$2:$B$96,0)),"999",INDEX(施設情報!$C$2:$C$96,MATCH($E150,施設情報!$B$2:$B$96,0))))</f>
        <v>052</v>
      </c>
      <c r="I150" s="139">
        <f t="shared" si="35"/>
        <v>46393</v>
      </c>
      <c r="J150" s="137" t="str">
        <f t="shared" si="36"/>
        <v>052-46393</v>
      </c>
      <c r="K150" s="137">
        <f t="shared" si="37"/>
        <v>0.29166666666666669</v>
      </c>
      <c r="L150" s="137">
        <f t="shared" si="38"/>
        <v>0.875</v>
      </c>
      <c r="M150" s="137">
        <f t="shared" si="41"/>
        <v>0</v>
      </c>
      <c r="N150" s="137">
        <f t="shared" si="41"/>
        <v>0</v>
      </c>
      <c r="O150" s="137">
        <f t="shared" si="41"/>
        <v>0</v>
      </c>
      <c r="P150" s="137">
        <f t="shared" si="41"/>
        <v>0</v>
      </c>
      <c r="Q150" s="137">
        <f t="shared" si="41"/>
        <v>0</v>
      </c>
      <c r="R150" s="137">
        <f t="shared" si="41"/>
        <v>0</v>
      </c>
      <c r="S150" s="137">
        <f t="shared" si="41"/>
        <v>0</v>
      </c>
      <c r="T150" s="137">
        <f t="shared" si="41"/>
        <v>100</v>
      </c>
      <c r="U150" s="137">
        <f t="shared" si="41"/>
        <v>100</v>
      </c>
      <c r="V150" s="137">
        <f t="shared" si="41"/>
        <v>100</v>
      </c>
      <c r="W150" s="137">
        <f t="shared" si="42"/>
        <v>100</v>
      </c>
      <c r="X150" s="137">
        <f t="shared" si="42"/>
        <v>100</v>
      </c>
      <c r="Y150" s="137">
        <f t="shared" si="42"/>
        <v>100</v>
      </c>
      <c r="Z150" s="137">
        <f t="shared" si="42"/>
        <v>100</v>
      </c>
      <c r="AA150" s="137">
        <f t="shared" si="42"/>
        <v>100</v>
      </c>
      <c r="AB150" s="137">
        <f t="shared" si="42"/>
        <v>100</v>
      </c>
      <c r="AC150" s="137">
        <f t="shared" si="42"/>
        <v>100</v>
      </c>
      <c r="AD150" s="137">
        <f t="shared" si="42"/>
        <v>100</v>
      </c>
      <c r="AE150" s="137">
        <f t="shared" si="42"/>
        <v>100</v>
      </c>
      <c r="AF150" s="137">
        <f t="shared" si="42"/>
        <v>100</v>
      </c>
      <c r="AG150" s="137">
        <f t="shared" si="42"/>
        <v>100</v>
      </c>
      <c r="AH150" s="137">
        <f t="shared" si="42"/>
        <v>0</v>
      </c>
      <c r="AI150" s="137">
        <f t="shared" si="42"/>
        <v>0</v>
      </c>
      <c r="AJ150" s="137">
        <f t="shared" si="42"/>
        <v>0</v>
      </c>
      <c r="AK150" s="136">
        <f ca="1">IF(AND(AND($AK$3&lt;=B150,B150&lt;=$AK$1),B150&lt;&gt;""),1,0)</f>
        <v>1</v>
      </c>
      <c r="AL150" s="136">
        <f>IF(OR(F150="工事・メンテ（共用可）",F150="要調整"),0.5,IF(F150="ヘリ訓練日",0.4,1))</f>
        <v>1</v>
      </c>
      <c r="AM150" s="136">
        <v>1</v>
      </c>
    </row>
    <row r="151" spans="1:39" ht="93.75">
      <c r="A151" s="149">
        <v>1197</v>
      </c>
      <c r="B151" s="150">
        <v>46393</v>
      </c>
      <c r="C151" s="156">
        <v>7</v>
      </c>
      <c r="D151" s="156">
        <v>21</v>
      </c>
      <c r="E151" s="152" t="s">
        <v>73</v>
      </c>
      <c r="F151" s="151" t="s">
        <v>490</v>
      </c>
      <c r="G151" s="154" t="s">
        <v>494</v>
      </c>
      <c r="H151" s="138" t="str">
        <f>IF(OR(G151="中止",G151="取消"),"998",IF(ISNA(MATCH($E151,施設情報!$B$2:$B$96,0)),"999",INDEX(施設情報!$C$2:$C$96,MATCH($E151,施設情報!$B$2:$B$96,0))))</f>
        <v>053</v>
      </c>
      <c r="I151" s="139">
        <f t="shared" si="35"/>
        <v>46393</v>
      </c>
      <c r="J151" s="137" t="str">
        <f t="shared" si="36"/>
        <v>053-46393</v>
      </c>
      <c r="K151" s="137">
        <f t="shared" si="37"/>
        <v>0.29166666666666669</v>
      </c>
      <c r="L151" s="137">
        <f t="shared" si="38"/>
        <v>0.875</v>
      </c>
      <c r="M151" s="137">
        <f t="shared" si="41"/>
        <v>0</v>
      </c>
      <c r="N151" s="137">
        <f t="shared" si="41"/>
        <v>0</v>
      </c>
      <c r="O151" s="137">
        <f t="shared" si="41"/>
        <v>0</v>
      </c>
      <c r="P151" s="137">
        <f t="shared" si="41"/>
        <v>0</v>
      </c>
      <c r="Q151" s="137">
        <f t="shared" si="41"/>
        <v>0</v>
      </c>
      <c r="R151" s="137">
        <f t="shared" si="41"/>
        <v>0</v>
      </c>
      <c r="S151" s="137">
        <f t="shared" si="41"/>
        <v>0</v>
      </c>
      <c r="T151" s="137">
        <f t="shared" si="41"/>
        <v>100</v>
      </c>
      <c r="U151" s="137">
        <f t="shared" si="41"/>
        <v>100</v>
      </c>
      <c r="V151" s="137">
        <f t="shared" si="41"/>
        <v>100</v>
      </c>
      <c r="W151" s="137">
        <f t="shared" si="42"/>
        <v>100</v>
      </c>
      <c r="X151" s="137">
        <f t="shared" si="42"/>
        <v>100</v>
      </c>
      <c r="Y151" s="137">
        <f t="shared" si="42"/>
        <v>100</v>
      </c>
      <c r="Z151" s="137">
        <f t="shared" si="42"/>
        <v>100</v>
      </c>
      <c r="AA151" s="137">
        <f t="shared" si="42"/>
        <v>100</v>
      </c>
      <c r="AB151" s="137">
        <f t="shared" si="42"/>
        <v>100</v>
      </c>
      <c r="AC151" s="137">
        <f t="shared" si="42"/>
        <v>100</v>
      </c>
      <c r="AD151" s="137">
        <f t="shared" si="42"/>
        <v>100</v>
      </c>
      <c r="AE151" s="137">
        <f t="shared" si="42"/>
        <v>100</v>
      </c>
      <c r="AF151" s="137">
        <f t="shared" si="42"/>
        <v>100</v>
      </c>
      <c r="AG151" s="137">
        <f t="shared" si="42"/>
        <v>100</v>
      </c>
      <c r="AH151" s="137">
        <f t="shared" si="42"/>
        <v>0</v>
      </c>
      <c r="AI151" s="137">
        <f t="shared" si="42"/>
        <v>0</v>
      </c>
      <c r="AJ151" s="137">
        <f t="shared" si="42"/>
        <v>0</v>
      </c>
      <c r="AK151" s="136">
        <f ca="1">IF(AND(AND($AK$3&lt;=B151,B151&lt;=$AK$1),B151&lt;&gt;""),1,0)</f>
        <v>1</v>
      </c>
      <c r="AL151" s="136">
        <f>IF(OR(F151="工事・メンテ（共用可）",F151="要調整"),0.5,IF(F151="ヘリ訓練日",0.4,1))</f>
        <v>1</v>
      </c>
      <c r="AM151" s="136">
        <v>1</v>
      </c>
    </row>
    <row r="152" spans="1:39" ht="75">
      <c r="A152" s="149">
        <v>1198</v>
      </c>
      <c r="B152" s="150">
        <v>46393</v>
      </c>
      <c r="C152" s="156">
        <v>7</v>
      </c>
      <c r="D152" s="156">
        <v>21</v>
      </c>
      <c r="E152" s="152" t="s">
        <v>74</v>
      </c>
      <c r="F152" s="151" t="s">
        <v>490</v>
      </c>
      <c r="G152" s="154" t="s">
        <v>494</v>
      </c>
      <c r="H152" s="138" t="str">
        <f>IF(OR(G152="中止",G152="取消"),"998",IF(ISNA(MATCH($E152,施設情報!$B$2:$B$96,0)),"999",INDEX(施設情報!$C$2:$C$96,MATCH($E152,施設情報!$B$2:$B$96,0))))</f>
        <v>048</v>
      </c>
      <c r="I152" s="139">
        <f t="shared" si="35"/>
        <v>46393</v>
      </c>
      <c r="J152" s="137" t="str">
        <f t="shared" si="36"/>
        <v>048-46393</v>
      </c>
      <c r="K152" s="137">
        <f t="shared" si="37"/>
        <v>0.29166666666666669</v>
      </c>
      <c r="L152" s="137">
        <f t="shared" si="38"/>
        <v>0.875</v>
      </c>
      <c r="M152" s="137">
        <f t="shared" si="41"/>
        <v>0</v>
      </c>
      <c r="N152" s="137">
        <f t="shared" si="41"/>
        <v>0</v>
      </c>
      <c r="O152" s="137">
        <f t="shared" si="41"/>
        <v>0</v>
      </c>
      <c r="P152" s="137">
        <f t="shared" si="41"/>
        <v>0</v>
      </c>
      <c r="Q152" s="137">
        <f t="shared" si="41"/>
        <v>0</v>
      </c>
      <c r="R152" s="137">
        <f t="shared" si="41"/>
        <v>0</v>
      </c>
      <c r="S152" s="137">
        <f t="shared" si="41"/>
        <v>0</v>
      </c>
      <c r="T152" s="137">
        <f t="shared" si="41"/>
        <v>100</v>
      </c>
      <c r="U152" s="137">
        <f t="shared" si="41"/>
        <v>100</v>
      </c>
      <c r="V152" s="137">
        <f t="shared" si="41"/>
        <v>100</v>
      </c>
      <c r="W152" s="137">
        <f t="shared" si="42"/>
        <v>100</v>
      </c>
      <c r="X152" s="137">
        <f t="shared" si="42"/>
        <v>100</v>
      </c>
      <c r="Y152" s="137">
        <f t="shared" si="42"/>
        <v>100</v>
      </c>
      <c r="Z152" s="137">
        <f t="shared" si="42"/>
        <v>100</v>
      </c>
      <c r="AA152" s="137">
        <f t="shared" si="42"/>
        <v>100</v>
      </c>
      <c r="AB152" s="137">
        <f t="shared" si="42"/>
        <v>100</v>
      </c>
      <c r="AC152" s="137">
        <f t="shared" si="42"/>
        <v>100</v>
      </c>
      <c r="AD152" s="137">
        <f t="shared" si="42"/>
        <v>100</v>
      </c>
      <c r="AE152" s="137">
        <f t="shared" si="42"/>
        <v>100</v>
      </c>
      <c r="AF152" s="137">
        <f t="shared" si="42"/>
        <v>100</v>
      </c>
      <c r="AG152" s="137">
        <f t="shared" si="42"/>
        <v>100</v>
      </c>
      <c r="AH152" s="137">
        <f t="shared" si="42"/>
        <v>0</v>
      </c>
      <c r="AI152" s="137">
        <f t="shared" si="42"/>
        <v>0</v>
      </c>
      <c r="AJ152" s="137">
        <f t="shared" si="42"/>
        <v>0</v>
      </c>
      <c r="AK152" s="136">
        <f ca="1">IF(AND(AND($AK$3&lt;=B152,B152&lt;=$AK$1),B152&lt;&gt;""),1,0)</f>
        <v>1</v>
      </c>
      <c r="AL152" s="136">
        <f>IF(OR(F152="工事・メンテ（共用可）",F152="要調整"),0.5,IF(F152="ヘリ訓練日",0.4,1))</f>
        <v>1</v>
      </c>
      <c r="AM152" s="136">
        <v>1</v>
      </c>
    </row>
    <row r="153" spans="1:39" ht="75">
      <c r="A153" s="149">
        <v>1199</v>
      </c>
      <c r="B153" s="150">
        <v>46393</v>
      </c>
      <c r="C153" s="156">
        <v>7</v>
      </c>
      <c r="D153" s="156">
        <v>21</v>
      </c>
      <c r="E153" s="152" t="s">
        <v>75</v>
      </c>
      <c r="F153" s="151" t="s">
        <v>490</v>
      </c>
      <c r="G153" s="154" t="s">
        <v>494</v>
      </c>
      <c r="H153" s="138" t="str">
        <f>IF(OR(G153="中止",G153="取消"),"998",IF(ISNA(MATCH($E153,施設情報!$B$2:$B$96,0)),"999",INDEX(施設情報!$C$2:$C$96,MATCH($E153,施設情報!$B$2:$B$96,0))))</f>
        <v>049</v>
      </c>
      <c r="I153" s="139">
        <f t="shared" si="35"/>
        <v>46393</v>
      </c>
      <c r="J153" s="137" t="str">
        <f t="shared" si="36"/>
        <v>049-46393</v>
      </c>
      <c r="K153" s="137">
        <f t="shared" si="37"/>
        <v>0.29166666666666669</v>
      </c>
      <c r="L153" s="137">
        <f t="shared" si="38"/>
        <v>0.875</v>
      </c>
      <c r="M153" s="137">
        <f t="shared" si="41"/>
        <v>0</v>
      </c>
      <c r="N153" s="137">
        <f t="shared" si="41"/>
        <v>0</v>
      </c>
      <c r="O153" s="137">
        <f t="shared" si="41"/>
        <v>0</v>
      </c>
      <c r="P153" s="137">
        <f t="shared" si="41"/>
        <v>0</v>
      </c>
      <c r="Q153" s="137">
        <f t="shared" si="41"/>
        <v>0</v>
      </c>
      <c r="R153" s="137">
        <f t="shared" si="41"/>
        <v>0</v>
      </c>
      <c r="S153" s="137">
        <f t="shared" si="41"/>
        <v>0</v>
      </c>
      <c r="T153" s="137">
        <f t="shared" si="41"/>
        <v>100</v>
      </c>
      <c r="U153" s="137">
        <f t="shared" si="41"/>
        <v>100</v>
      </c>
      <c r="V153" s="137">
        <f t="shared" si="41"/>
        <v>100</v>
      </c>
      <c r="W153" s="137">
        <f t="shared" si="42"/>
        <v>100</v>
      </c>
      <c r="X153" s="137">
        <f t="shared" si="42"/>
        <v>100</v>
      </c>
      <c r="Y153" s="137">
        <f t="shared" si="42"/>
        <v>100</v>
      </c>
      <c r="Z153" s="137">
        <f t="shared" si="42"/>
        <v>100</v>
      </c>
      <c r="AA153" s="137">
        <f t="shared" si="42"/>
        <v>100</v>
      </c>
      <c r="AB153" s="137">
        <f t="shared" si="42"/>
        <v>100</v>
      </c>
      <c r="AC153" s="137">
        <f t="shared" si="42"/>
        <v>100</v>
      </c>
      <c r="AD153" s="137">
        <f t="shared" si="42"/>
        <v>100</v>
      </c>
      <c r="AE153" s="137">
        <f t="shared" si="42"/>
        <v>100</v>
      </c>
      <c r="AF153" s="137">
        <f t="shared" si="42"/>
        <v>100</v>
      </c>
      <c r="AG153" s="137">
        <f t="shared" si="42"/>
        <v>100</v>
      </c>
      <c r="AH153" s="137">
        <f t="shared" si="42"/>
        <v>0</v>
      </c>
      <c r="AI153" s="137">
        <f t="shared" si="42"/>
        <v>0</v>
      </c>
      <c r="AJ153" s="137">
        <f t="shared" si="42"/>
        <v>0</v>
      </c>
      <c r="AK153" s="136">
        <f ca="1">IF(AND(AND($AK$3&lt;=B153,B153&lt;=$AK$1),B153&lt;&gt;""),1,0)</f>
        <v>1</v>
      </c>
      <c r="AL153" s="136">
        <f>IF(OR(F153="工事・メンテ（共用可）",F153="要調整"),0.5,IF(F153="ヘリ訓練日",0.4,1))</f>
        <v>1</v>
      </c>
      <c r="AM153" s="136">
        <v>1</v>
      </c>
    </row>
    <row r="154" spans="1:39" ht="75">
      <c r="A154" s="149">
        <v>1200</v>
      </c>
      <c r="B154" s="150">
        <v>46393</v>
      </c>
      <c r="C154" s="156">
        <v>7</v>
      </c>
      <c r="D154" s="156">
        <v>21</v>
      </c>
      <c r="E154" s="152" t="s">
        <v>76</v>
      </c>
      <c r="F154" s="151" t="s">
        <v>490</v>
      </c>
      <c r="G154" s="154" t="s">
        <v>494</v>
      </c>
      <c r="H154" s="138" t="str">
        <f>IF(OR(G154="中止",G154="取消"),"998",IF(ISNA(MATCH($E154,施設情報!$B$2:$B$96,0)),"999",INDEX(施設情報!$C$2:$C$96,MATCH($E154,施設情報!$B$2:$B$96,0))))</f>
        <v>054</v>
      </c>
      <c r="I154" s="139">
        <f t="shared" si="35"/>
        <v>46393</v>
      </c>
      <c r="J154" s="137" t="str">
        <f t="shared" si="36"/>
        <v>054-46393</v>
      </c>
      <c r="K154" s="137">
        <f t="shared" si="37"/>
        <v>0.29166666666666669</v>
      </c>
      <c r="L154" s="137">
        <f t="shared" si="38"/>
        <v>0.875</v>
      </c>
      <c r="M154" s="137">
        <f t="shared" si="41"/>
        <v>0</v>
      </c>
      <c r="N154" s="137">
        <f t="shared" si="41"/>
        <v>0</v>
      </c>
      <c r="O154" s="137">
        <f t="shared" si="41"/>
        <v>0</v>
      </c>
      <c r="P154" s="137">
        <f t="shared" si="41"/>
        <v>0</v>
      </c>
      <c r="Q154" s="137">
        <f t="shared" si="41"/>
        <v>0</v>
      </c>
      <c r="R154" s="137">
        <f t="shared" si="41"/>
        <v>0</v>
      </c>
      <c r="S154" s="137">
        <f t="shared" si="41"/>
        <v>0</v>
      </c>
      <c r="T154" s="137">
        <f t="shared" si="41"/>
        <v>100</v>
      </c>
      <c r="U154" s="137">
        <f t="shared" si="41"/>
        <v>100</v>
      </c>
      <c r="V154" s="137">
        <f t="shared" si="41"/>
        <v>100</v>
      </c>
      <c r="W154" s="137">
        <f t="shared" si="42"/>
        <v>100</v>
      </c>
      <c r="X154" s="137">
        <f t="shared" si="42"/>
        <v>100</v>
      </c>
      <c r="Y154" s="137">
        <f t="shared" si="42"/>
        <v>100</v>
      </c>
      <c r="Z154" s="137">
        <f t="shared" si="42"/>
        <v>100</v>
      </c>
      <c r="AA154" s="137">
        <f t="shared" si="42"/>
        <v>100</v>
      </c>
      <c r="AB154" s="137">
        <f t="shared" si="42"/>
        <v>100</v>
      </c>
      <c r="AC154" s="137">
        <f t="shared" si="42"/>
        <v>100</v>
      </c>
      <c r="AD154" s="137">
        <f t="shared" si="42"/>
        <v>100</v>
      </c>
      <c r="AE154" s="137">
        <f t="shared" si="42"/>
        <v>100</v>
      </c>
      <c r="AF154" s="137">
        <f t="shared" si="42"/>
        <v>100</v>
      </c>
      <c r="AG154" s="137">
        <f t="shared" si="42"/>
        <v>100</v>
      </c>
      <c r="AH154" s="137">
        <f t="shared" si="42"/>
        <v>0</v>
      </c>
      <c r="AI154" s="137">
        <f t="shared" si="42"/>
        <v>0</v>
      </c>
      <c r="AJ154" s="137">
        <f t="shared" si="42"/>
        <v>0</v>
      </c>
      <c r="AK154" s="136">
        <f ca="1">IF(AND(AND($AK$3&lt;=B154,B154&lt;=$AK$1),B154&lt;&gt;""),1,0)</f>
        <v>1</v>
      </c>
      <c r="AL154" s="136">
        <f>IF(OR(F154="工事・メンテ（共用可）",F154="要調整"),0.5,IF(F154="ヘリ訓練日",0.4,1))</f>
        <v>1</v>
      </c>
      <c r="AM154" s="136">
        <v>1</v>
      </c>
    </row>
    <row r="155" spans="1:39" ht="112.5">
      <c r="A155" s="149">
        <v>1201</v>
      </c>
      <c r="B155" s="150">
        <v>46393</v>
      </c>
      <c r="C155" s="156">
        <v>7</v>
      </c>
      <c r="D155" s="156">
        <v>21</v>
      </c>
      <c r="E155" s="152" t="s">
        <v>77</v>
      </c>
      <c r="F155" s="151" t="s">
        <v>490</v>
      </c>
      <c r="G155" s="154" t="s">
        <v>494</v>
      </c>
      <c r="H155" s="138" t="str">
        <f>IF(OR(G155="中止",G155="取消"),"998",IF(ISNA(MATCH($E155,施設情報!$B$2:$B$96,0)),"999",INDEX(施設情報!$C$2:$C$96,MATCH($E155,施設情報!$B$2:$B$96,0))))</f>
        <v>055</v>
      </c>
      <c r="I155" s="139">
        <f t="shared" si="35"/>
        <v>46393</v>
      </c>
      <c r="J155" s="137" t="str">
        <f t="shared" si="36"/>
        <v>055-46393</v>
      </c>
      <c r="K155" s="137">
        <f t="shared" si="37"/>
        <v>0.29166666666666669</v>
      </c>
      <c r="L155" s="137">
        <f t="shared" si="38"/>
        <v>0.875</v>
      </c>
      <c r="M155" s="137">
        <f t="shared" ref="M155:V164" si="43">IF(AND(M$3&gt;=$K155,M$3&lt;$L155),100*$AM155,0)</f>
        <v>0</v>
      </c>
      <c r="N155" s="137">
        <f t="shared" si="43"/>
        <v>0</v>
      </c>
      <c r="O155" s="137">
        <f t="shared" si="43"/>
        <v>0</v>
      </c>
      <c r="P155" s="137">
        <f t="shared" si="43"/>
        <v>0</v>
      </c>
      <c r="Q155" s="137">
        <f t="shared" si="43"/>
        <v>0</v>
      </c>
      <c r="R155" s="137">
        <f t="shared" si="43"/>
        <v>0</v>
      </c>
      <c r="S155" s="137">
        <f t="shared" si="43"/>
        <v>0</v>
      </c>
      <c r="T155" s="137">
        <f t="shared" si="43"/>
        <v>100</v>
      </c>
      <c r="U155" s="137">
        <f t="shared" si="43"/>
        <v>100</v>
      </c>
      <c r="V155" s="137">
        <f t="shared" si="43"/>
        <v>100</v>
      </c>
      <c r="W155" s="137">
        <f t="shared" ref="W155:AJ164" si="44">IF(AND(W$3&gt;=$K155,W$3&lt;$L155),100*$AM155,0)</f>
        <v>100</v>
      </c>
      <c r="X155" s="137">
        <f t="shared" si="44"/>
        <v>100</v>
      </c>
      <c r="Y155" s="137">
        <f t="shared" si="44"/>
        <v>100</v>
      </c>
      <c r="Z155" s="137">
        <f t="shared" si="44"/>
        <v>100</v>
      </c>
      <c r="AA155" s="137">
        <f t="shared" si="44"/>
        <v>100</v>
      </c>
      <c r="AB155" s="137">
        <f t="shared" si="44"/>
        <v>100</v>
      </c>
      <c r="AC155" s="137">
        <f t="shared" si="44"/>
        <v>100</v>
      </c>
      <c r="AD155" s="137">
        <f t="shared" si="44"/>
        <v>100</v>
      </c>
      <c r="AE155" s="137">
        <f t="shared" si="44"/>
        <v>100</v>
      </c>
      <c r="AF155" s="137">
        <f t="shared" si="44"/>
        <v>100</v>
      </c>
      <c r="AG155" s="137">
        <f t="shared" si="44"/>
        <v>100</v>
      </c>
      <c r="AH155" s="137">
        <f t="shared" si="44"/>
        <v>0</v>
      </c>
      <c r="AI155" s="137">
        <f t="shared" si="44"/>
        <v>0</v>
      </c>
      <c r="AJ155" s="137">
        <f t="shared" si="44"/>
        <v>0</v>
      </c>
      <c r="AK155" s="136">
        <f ca="1">IF(AND(AND($AK$3&lt;=B155,B155&lt;=$AK$1),B155&lt;&gt;""),1,0)</f>
        <v>1</v>
      </c>
      <c r="AL155" s="136">
        <f>IF(OR(F155="工事・メンテ（共用可）",F155="要調整"),0.5,IF(F155="ヘリ訓練日",0.4,1))</f>
        <v>1</v>
      </c>
      <c r="AM155" s="136">
        <v>1</v>
      </c>
    </row>
    <row r="156" spans="1:39" ht="93.75">
      <c r="A156" s="149">
        <v>1202</v>
      </c>
      <c r="B156" s="150">
        <v>46393</v>
      </c>
      <c r="C156" s="156">
        <v>7</v>
      </c>
      <c r="D156" s="156">
        <v>21</v>
      </c>
      <c r="E156" s="152" t="s">
        <v>78</v>
      </c>
      <c r="F156" s="151" t="s">
        <v>490</v>
      </c>
      <c r="G156" s="154" t="s">
        <v>494</v>
      </c>
      <c r="H156" s="138" t="str">
        <f>IF(OR(G156="中止",G156="取消"),"998",IF(ISNA(MATCH($E156,施設情報!$B$2:$B$96,0)),"999",INDEX(施設情報!$C$2:$C$96,MATCH($E156,施設情報!$B$2:$B$96,0))))</f>
        <v>056</v>
      </c>
      <c r="I156" s="139">
        <f t="shared" si="35"/>
        <v>46393</v>
      </c>
      <c r="J156" s="137" t="str">
        <f t="shared" si="36"/>
        <v>056-46393</v>
      </c>
      <c r="K156" s="137">
        <f t="shared" si="37"/>
        <v>0.29166666666666669</v>
      </c>
      <c r="L156" s="137">
        <f t="shared" si="38"/>
        <v>0.875</v>
      </c>
      <c r="M156" s="137">
        <f t="shared" si="43"/>
        <v>0</v>
      </c>
      <c r="N156" s="137">
        <f t="shared" si="43"/>
        <v>0</v>
      </c>
      <c r="O156" s="137">
        <f t="shared" si="43"/>
        <v>0</v>
      </c>
      <c r="P156" s="137">
        <f t="shared" si="43"/>
        <v>0</v>
      </c>
      <c r="Q156" s="137">
        <f t="shared" si="43"/>
        <v>0</v>
      </c>
      <c r="R156" s="137">
        <f t="shared" si="43"/>
        <v>0</v>
      </c>
      <c r="S156" s="137">
        <f t="shared" si="43"/>
        <v>0</v>
      </c>
      <c r="T156" s="137">
        <f t="shared" si="43"/>
        <v>100</v>
      </c>
      <c r="U156" s="137">
        <f t="shared" si="43"/>
        <v>100</v>
      </c>
      <c r="V156" s="137">
        <f t="shared" si="43"/>
        <v>100</v>
      </c>
      <c r="W156" s="137">
        <f t="shared" si="44"/>
        <v>100</v>
      </c>
      <c r="X156" s="137">
        <f t="shared" si="44"/>
        <v>100</v>
      </c>
      <c r="Y156" s="137">
        <f t="shared" si="44"/>
        <v>100</v>
      </c>
      <c r="Z156" s="137">
        <f t="shared" si="44"/>
        <v>100</v>
      </c>
      <c r="AA156" s="137">
        <f t="shared" si="44"/>
        <v>100</v>
      </c>
      <c r="AB156" s="137">
        <f t="shared" si="44"/>
        <v>100</v>
      </c>
      <c r="AC156" s="137">
        <f t="shared" si="44"/>
        <v>100</v>
      </c>
      <c r="AD156" s="137">
        <f t="shared" si="44"/>
        <v>100</v>
      </c>
      <c r="AE156" s="137">
        <f t="shared" si="44"/>
        <v>100</v>
      </c>
      <c r="AF156" s="137">
        <f t="shared" si="44"/>
        <v>100</v>
      </c>
      <c r="AG156" s="137">
        <f t="shared" si="44"/>
        <v>100</v>
      </c>
      <c r="AH156" s="137">
        <f t="shared" si="44"/>
        <v>0</v>
      </c>
      <c r="AI156" s="137">
        <f t="shared" si="44"/>
        <v>0</v>
      </c>
      <c r="AJ156" s="137">
        <f t="shared" si="44"/>
        <v>0</v>
      </c>
      <c r="AK156" s="136">
        <f ca="1">IF(AND(AND($AK$3&lt;=B156,B156&lt;=$AK$1),B156&lt;&gt;""),1,0)</f>
        <v>1</v>
      </c>
      <c r="AL156" s="136">
        <f>IF(OR(F156="工事・メンテ（共用可）",F156="要調整"),0.5,IF(F156="ヘリ訓練日",0.4,1))</f>
        <v>1</v>
      </c>
      <c r="AM156" s="136">
        <v>1</v>
      </c>
    </row>
    <row r="157" spans="1:39" ht="112.5">
      <c r="A157" s="149">
        <v>1203</v>
      </c>
      <c r="B157" s="150">
        <v>46393</v>
      </c>
      <c r="C157" s="156">
        <v>7</v>
      </c>
      <c r="D157" s="156">
        <v>21</v>
      </c>
      <c r="E157" s="152" t="s">
        <v>79</v>
      </c>
      <c r="F157" s="151" t="s">
        <v>490</v>
      </c>
      <c r="G157" s="154" t="s">
        <v>494</v>
      </c>
      <c r="H157" s="138" t="str">
        <f>IF(OR(G157="中止",G157="取消"),"998",IF(ISNA(MATCH($E157,施設情報!$B$2:$B$96,0)),"999",INDEX(施設情報!$C$2:$C$96,MATCH($E157,施設情報!$B$2:$B$96,0))))</f>
        <v>057</v>
      </c>
      <c r="I157" s="139">
        <f t="shared" si="35"/>
        <v>46393</v>
      </c>
      <c r="J157" s="137" t="str">
        <f t="shared" si="36"/>
        <v>057-46393</v>
      </c>
      <c r="K157" s="137">
        <f t="shared" si="37"/>
        <v>0.29166666666666669</v>
      </c>
      <c r="L157" s="137">
        <f t="shared" si="38"/>
        <v>0.875</v>
      </c>
      <c r="M157" s="137">
        <f t="shared" si="43"/>
        <v>0</v>
      </c>
      <c r="N157" s="137">
        <f t="shared" si="43"/>
        <v>0</v>
      </c>
      <c r="O157" s="137">
        <f t="shared" si="43"/>
        <v>0</v>
      </c>
      <c r="P157" s="137">
        <f t="shared" si="43"/>
        <v>0</v>
      </c>
      <c r="Q157" s="137">
        <f t="shared" si="43"/>
        <v>0</v>
      </c>
      <c r="R157" s="137">
        <f t="shared" si="43"/>
        <v>0</v>
      </c>
      <c r="S157" s="137">
        <f t="shared" si="43"/>
        <v>0</v>
      </c>
      <c r="T157" s="137">
        <f t="shared" si="43"/>
        <v>100</v>
      </c>
      <c r="U157" s="137">
        <f t="shared" si="43"/>
        <v>100</v>
      </c>
      <c r="V157" s="137">
        <f t="shared" si="43"/>
        <v>100</v>
      </c>
      <c r="W157" s="137">
        <f t="shared" si="44"/>
        <v>100</v>
      </c>
      <c r="X157" s="137">
        <f t="shared" si="44"/>
        <v>100</v>
      </c>
      <c r="Y157" s="137">
        <f t="shared" si="44"/>
        <v>100</v>
      </c>
      <c r="Z157" s="137">
        <f t="shared" si="44"/>
        <v>100</v>
      </c>
      <c r="AA157" s="137">
        <f t="shared" si="44"/>
        <v>100</v>
      </c>
      <c r="AB157" s="137">
        <f t="shared" si="44"/>
        <v>100</v>
      </c>
      <c r="AC157" s="137">
        <f t="shared" si="44"/>
        <v>100</v>
      </c>
      <c r="AD157" s="137">
        <f t="shared" si="44"/>
        <v>100</v>
      </c>
      <c r="AE157" s="137">
        <f t="shared" si="44"/>
        <v>100</v>
      </c>
      <c r="AF157" s="137">
        <f t="shared" si="44"/>
        <v>100</v>
      </c>
      <c r="AG157" s="137">
        <f t="shared" si="44"/>
        <v>100</v>
      </c>
      <c r="AH157" s="137">
        <f t="shared" si="44"/>
        <v>0</v>
      </c>
      <c r="AI157" s="137">
        <f t="shared" si="44"/>
        <v>0</v>
      </c>
      <c r="AJ157" s="137">
        <f t="shared" si="44"/>
        <v>0</v>
      </c>
      <c r="AK157" s="136">
        <f ca="1">IF(AND(AND($AK$3&lt;=B157,B157&lt;=$AK$1),B157&lt;&gt;""),1,0)</f>
        <v>1</v>
      </c>
      <c r="AL157" s="136">
        <f>IF(OR(F157="工事・メンテ（共用可）",F157="要調整"),0.5,IF(F157="ヘリ訓練日",0.4,1))</f>
        <v>1</v>
      </c>
      <c r="AM157" s="136">
        <v>1</v>
      </c>
    </row>
    <row r="158" spans="1:39" ht="112.5">
      <c r="A158" s="149">
        <v>1204</v>
      </c>
      <c r="B158" s="150">
        <v>46393</v>
      </c>
      <c r="C158" s="156">
        <v>7</v>
      </c>
      <c r="D158" s="156">
        <v>21</v>
      </c>
      <c r="E158" s="152" t="s">
        <v>80</v>
      </c>
      <c r="F158" s="151" t="s">
        <v>490</v>
      </c>
      <c r="G158" s="154" t="s">
        <v>494</v>
      </c>
      <c r="H158" s="138" t="str">
        <f>IF(OR(G158="中止",G158="取消"),"998",IF(ISNA(MATCH($E158,施設情報!$B$2:$B$96,0)),"999",INDEX(施設情報!$C$2:$C$96,MATCH($E158,施設情報!$B$2:$B$96,0))))</f>
        <v>058</v>
      </c>
      <c r="I158" s="139">
        <f t="shared" si="35"/>
        <v>46393</v>
      </c>
      <c r="J158" s="137" t="str">
        <f t="shared" si="36"/>
        <v>058-46393</v>
      </c>
      <c r="K158" s="137">
        <f t="shared" si="37"/>
        <v>0.29166666666666669</v>
      </c>
      <c r="L158" s="137">
        <f t="shared" si="38"/>
        <v>0.875</v>
      </c>
      <c r="M158" s="137">
        <f t="shared" si="43"/>
        <v>0</v>
      </c>
      <c r="N158" s="137">
        <f t="shared" si="43"/>
        <v>0</v>
      </c>
      <c r="O158" s="137">
        <f t="shared" si="43"/>
        <v>0</v>
      </c>
      <c r="P158" s="137">
        <f t="shared" si="43"/>
        <v>0</v>
      </c>
      <c r="Q158" s="137">
        <f t="shared" si="43"/>
        <v>0</v>
      </c>
      <c r="R158" s="137">
        <f t="shared" si="43"/>
        <v>0</v>
      </c>
      <c r="S158" s="137">
        <f t="shared" si="43"/>
        <v>0</v>
      </c>
      <c r="T158" s="137">
        <f t="shared" si="43"/>
        <v>100</v>
      </c>
      <c r="U158" s="137">
        <f t="shared" si="43"/>
        <v>100</v>
      </c>
      <c r="V158" s="137">
        <f t="shared" si="43"/>
        <v>100</v>
      </c>
      <c r="W158" s="137">
        <f t="shared" si="44"/>
        <v>100</v>
      </c>
      <c r="X158" s="137">
        <f t="shared" si="44"/>
        <v>100</v>
      </c>
      <c r="Y158" s="137">
        <f t="shared" si="44"/>
        <v>100</v>
      </c>
      <c r="Z158" s="137">
        <f t="shared" si="44"/>
        <v>100</v>
      </c>
      <c r="AA158" s="137">
        <f t="shared" si="44"/>
        <v>100</v>
      </c>
      <c r="AB158" s="137">
        <f t="shared" si="44"/>
        <v>100</v>
      </c>
      <c r="AC158" s="137">
        <f t="shared" si="44"/>
        <v>100</v>
      </c>
      <c r="AD158" s="137">
        <f t="shared" si="44"/>
        <v>100</v>
      </c>
      <c r="AE158" s="137">
        <f t="shared" si="44"/>
        <v>100</v>
      </c>
      <c r="AF158" s="137">
        <f t="shared" si="44"/>
        <v>100</v>
      </c>
      <c r="AG158" s="137">
        <f t="shared" si="44"/>
        <v>100</v>
      </c>
      <c r="AH158" s="137">
        <f t="shared" si="44"/>
        <v>0</v>
      </c>
      <c r="AI158" s="137">
        <f t="shared" si="44"/>
        <v>0</v>
      </c>
      <c r="AJ158" s="137">
        <f t="shared" si="44"/>
        <v>0</v>
      </c>
      <c r="AK158" s="136">
        <f ca="1">IF(AND(AND($AK$3&lt;=B158,B158&lt;=$AK$1),B158&lt;&gt;""),1,0)</f>
        <v>1</v>
      </c>
      <c r="AL158" s="136">
        <f>IF(OR(F158="工事・メンテ（共用可）",F158="要調整"),0.5,IF(F158="ヘリ訓練日",0.4,1))</f>
        <v>1</v>
      </c>
      <c r="AM158" s="136">
        <v>1</v>
      </c>
    </row>
    <row r="159" spans="1:39" ht="93.75">
      <c r="A159" s="149">
        <v>1205</v>
      </c>
      <c r="B159" s="150">
        <v>46393</v>
      </c>
      <c r="C159" s="156">
        <v>7</v>
      </c>
      <c r="D159" s="156">
        <v>21</v>
      </c>
      <c r="E159" s="152" t="s">
        <v>81</v>
      </c>
      <c r="F159" s="151" t="s">
        <v>490</v>
      </c>
      <c r="G159" s="154" t="s">
        <v>494</v>
      </c>
      <c r="H159" s="138" t="str">
        <f>IF(OR(G159="中止",G159="取消"),"998",IF(ISNA(MATCH($E159,施設情報!$B$2:$B$96,0)),"999",INDEX(施設情報!$C$2:$C$96,MATCH($E159,施設情報!$B$2:$B$96,0))))</f>
        <v>059</v>
      </c>
      <c r="I159" s="139">
        <f t="shared" si="35"/>
        <v>46393</v>
      </c>
      <c r="J159" s="137" t="str">
        <f t="shared" si="36"/>
        <v>059-46393</v>
      </c>
      <c r="K159" s="137">
        <f t="shared" si="37"/>
        <v>0.29166666666666669</v>
      </c>
      <c r="L159" s="137">
        <f t="shared" si="38"/>
        <v>0.875</v>
      </c>
      <c r="M159" s="137">
        <f t="shared" si="43"/>
        <v>0</v>
      </c>
      <c r="N159" s="137">
        <f t="shared" si="43"/>
        <v>0</v>
      </c>
      <c r="O159" s="137">
        <f t="shared" si="43"/>
        <v>0</v>
      </c>
      <c r="P159" s="137">
        <f t="shared" si="43"/>
        <v>0</v>
      </c>
      <c r="Q159" s="137">
        <f t="shared" si="43"/>
        <v>0</v>
      </c>
      <c r="R159" s="137">
        <f t="shared" si="43"/>
        <v>0</v>
      </c>
      <c r="S159" s="137">
        <f t="shared" si="43"/>
        <v>0</v>
      </c>
      <c r="T159" s="137">
        <f t="shared" si="43"/>
        <v>100</v>
      </c>
      <c r="U159" s="137">
        <f t="shared" si="43"/>
        <v>100</v>
      </c>
      <c r="V159" s="137">
        <f t="shared" si="43"/>
        <v>100</v>
      </c>
      <c r="W159" s="137">
        <f t="shared" si="44"/>
        <v>100</v>
      </c>
      <c r="X159" s="137">
        <f t="shared" si="44"/>
        <v>100</v>
      </c>
      <c r="Y159" s="137">
        <f t="shared" si="44"/>
        <v>100</v>
      </c>
      <c r="Z159" s="137">
        <f t="shared" si="44"/>
        <v>100</v>
      </c>
      <c r="AA159" s="137">
        <f t="shared" si="44"/>
        <v>100</v>
      </c>
      <c r="AB159" s="137">
        <f t="shared" si="44"/>
        <v>100</v>
      </c>
      <c r="AC159" s="137">
        <f t="shared" si="44"/>
        <v>100</v>
      </c>
      <c r="AD159" s="137">
        <f t="shared" si="44"/>
        <v>100</v>
      </c>
      <c r="AE159" s="137">
        <f t="shared" si="44"/>
        <v>100</v>
      </c>
      <c r="AF159" s="137">
        <f t="shared" si="44"/>
        <v>100</v>
      </c>
      <c r="AG159" s="137">
        <f t="shared" si="44"/>
        <v>100</v>
      </c>
      <c r="AH159" s="137">
        <f t="shared" si="44"/>
        <v>0</v>
      </c>
      <c r="AI159" s="137">
        <f t="shared" si="44"/>
        <v>0</v>
      </c>
      <c r="AJ159" s="137">
        <f t="shared" si="44"/>
        <v>0</v>
      </c>
      <c r="AK159" s="136">
        <f ca="1">IF(AND(AND($AK$3&lt;=B159,B159&lt;=$AK$1),B159&lt;&gt;""),1,0)</f>
        <v>1</v>
      </c>
      <c r="AL159" s="136">
        <f>IF(OR(F159="工事・メンテ（共用可）",F159="要調整"),0.5,IF(F159="ヘリ訓練日",0.4,1))</f>
        <v>1</v>
      </c>
      <c r="AM159" s="136">
        <v>1</v>
      </c>
    </row>
    <row r="160" spans="1:39" ht="93.75">
      <c r="A160" s="149">
        <v>1206</v>
      </c>
      <c r="B160" s="150">
        <v>46393</v>
      </c>
      <c r="C160" s="156">
        <v>7</v>
      </c>
      <c r="D160" s="156">
        <v>21</v>
      </c>
      <c r="E160" s="152" t="s">
        <v>82</v>
      </c>
      <c r="F160" s="151" t="s">
        <v>490</v>
      </c>
      <c r="G160" s="154" t="s">
        <v>494</v>
      </c>
      <c r="H160" s="138" t="str">
        <f>IF(OR(G160="中止",G160="取消"),"998",IF(ISNA(MATCH($E160,施設情報!$B$2:$B$96,0)),"999",INDEX(施設情報!$C$2:$C$96,MATCH($E160,施設情報!$B$2:$B$96,0))))</f>
        <v>060</v>
      </c>
      <c r="I160" s="139">
        <f t="shared" si="35"/>
        <v>46393</v>
      </c>
      <c r="J160" s="137" t="str">
        <f t="shared" si="36"/>
        <v>060-46393</v>
      </c>
      <c r="K160" s="137">
        <f t="shared" si="37"/>
        <v>0.29166666666666669</v>
      </c>
      <c r="L160" s="137">
        <f t="shared" si="38"/>
        <v>0.875</v>
      </c>
      <c r="M160" s="137">
        <f t="shared" si="43"/>
        <v>0</v>
      </c>
      <c r="N160" s="137">
        <f t="shared" si="43"/>
        <v>0</v>
      </c>
      <c r="O160" s="137">
        <f t="shared" si="43"/>
        <v>0</v>
      </c>
      <c r="P160" s="137">
        <f t="shared" si="43"/>
        <v>0</v>
      </c>
      <c r="Q160" s="137">
        <f t="shared" si="43"/>
        <v>0</v>
      </c>
      <c r="R160" s="137">
        <f t="shared" si="43"/>
        <v>0</v>
      </c>
      <c r="S160" s="137">
        <f t="shared" si="43"/>
        <v>0</v>
      </c>
      <c r="T160" s="137">
        <f t="shared" si="43"/>
        <v>100</v>
      </c>
      <c r="U160" s="137">
        <f t="shared" si="43"/>
        <v>100</v>
      </c>
      <c r="V160" s="137">
        <f t="shared" si="43"/>
        <v>100</v>
      </c>
      <c r="W160" s="137">
        <f t="shared" si="44"/>
        <v>100</v>
      </c>
      <c r="X160" s="137">
        <f t="shared" si="44"/>
        <v>100</v>
      </c>
      <c r="Y160" s="137">
        <f t="shared" si="44"/>
        <v>100</v>
      </c>
      <c r="Z160" s="137">
        <f t="shared" si="44"/>
        <v>100</v>
      </c>
      <c r="AA160" s="137">
        <f t="shared" si="44"/>
        <v>100</v>
      </c>
      <c r="AB160" s="137">
        <f t="shared" si="44"/>
        <v>100</v>
      </c>
      <c r="AC160" s="137">
        <f t="shared" si="44"/>
        <v>100</v>
      </c>
      <c r="AD160" s="137">
        <f t="shared" si="44"/>
        <v>100</v>
      </c>
      <c r="AE160" s="137">
        <f t="shared" si="44"/>
        <v>100</v>
      </c>
      <c r="AF160" s="137">
        <f t="shared" si="44"/>
        <v>100</v>
      </c>
      <c r="AG160" s="137">
        <f t="shared" si="44"/>
        <v>100</v>
      </c>
      <c r="AH160" s="137">
        <f t="shared" si="44"/>
        <v>0</v>
      </c>
      <c r="AI160" s="137">
        <f t="shared" si="44"/>
        <v>0</v>
      </c>
      <c r="AJ160" s="137">
        <f t="shared" si="44"/>
        <v>0</v>
      </c>
      <c r="AK160" s="136">
        <f ca="1">IF(AND(AND($AK$3&lt;=B160,B160&lt;=$AK$1),B160&lt;&gt;""),1,0)</f>
        <v>1</v>
      </c>
      <c r="AL160" s="136">
        <f>IF(OR(F160="工事・メンテ（共用可）",F160="要調整"),0.5,IF(F160="ヘリ訓練日",0.4,1))</f>
        <v>1</v>
      </c>
      <c r="AM160" s="136">
        <v>1</v>
      </c>
    </row>
    <row r="161" spans="1:39" ht="56.25">
      <c r="A161" s="149">
        <v>1207</v>
      </c>
      <c r="B161" s="150">
        <v>46393</v>
      </c>
      <c r="C161" s="156">
        <v>7</v>
      </c>
      <c r="D161" s="156">
        <v>21</v>
      </c>
      <c r="E161" s="152" t="s">
        <v>83</v>
      </c>
      <c r="F161" s="151" t="s">
        <v>490</v>
      </c>
      <c r="G161" s="154" t="s">
        <v>494</v>
      </c>
      <c r="H161" s="138" t="str">
        <f>IF(OR(G161="中止",G161="取消"),"998",IF(ISNA(MATCH($E161,施設情報!$B$2:$B$96,0)),"999",INDEX(施設情報!$C$2:$C$96,MATCH($E161,施設情報!$B$2:$B$96,0))))</f>
        <v>067</v>
      </c>
      <c r="I161" s="139">
        <f t="shared" si="35"/>
        <v>46393</v>
      </c>
      <c r="J161" s="137" t="str">
        <f t="shared" si="36"/>
        <v>067-46393</v>
      </c>
      <c r="K161" s="137">
        <f t="shared" si="37"/>
        <v>0.29166666666666669</v>
      </c>
      <c r="L161" s="137">
        <f t="shared" si="38"/>
        <v>0.875</v>
      </c>
      <c r="M161" s="137">
        <f t="shared" si="43"/>
        <v>0</v>
      </c>
      <c r="N161" s="137">
        <f t="shared" si="43"/>
        <v>0</v>
      </c>
      <c r="O161" s="137">
        <f t="shared" si="43"/>
        <v>0</v>
      </c>
      <c r="P161" s="137">
        <f t="shared" si="43"/>
        <v>0</v>
      </c>
      <c r="Q161" s="137">
        <f t="shared" si="43"/>
        <v>0</v>
      </c>
      <c r="R161" s="137">
        <f t="shared" si="43"/>
        <v>0</v>
      </c>
      <c r="S161" s="137">
        <f t="shared" si="43"/>
        <v>0</v>
      </c>
      <c r="T161" s="137">
        <f t="shared" si="43"/>
        <v>100</v>
      </c>
      <c r="U161" s="137">
        <f t="shared" si="43"/>
        <v>100</v>
      </c>
      <c r="V161" s="137">
        <f t="shared" si="43"/>
        <v>100</v>
      </c>
      <c r="W161" s="137">
        <f t="shared" si="44"/>
        <v>100</v>
      </c>
      <c r="X161" s="137">
        <f t="shared" si="44"/>
        <v>100</v>
      </c>
      <c r="Y161" s="137">
        <f t="shared" si="44"/>
        <v>100</v>
      </c>
      <c r="Z161" s="137">
        <f t="shared" si="44"/>
        <v>100</v>
      </c>
      <c r="AA161" s="137">
        <f t="shared" si="44"/>
        <v>100</v>
      </c>
      <c r="AB161" s="137">
        <f t="shared" si="44"/>
        <v>100</v>
      </c>
      <c r="AC161" s="137">
        <f t="shared" si="44"/>
        <v>100</v>
      </c>
      <c r="AD161" s="137">
        <f t="shared" si="44"/>
        <v>100</v>
      </c>
      <c r="AE161" s="137">
        <f t="shared" si="44"/>
        <v>100</v>
      </c>
      <c r="AF161" s="137">
        <f t="shared" si="44"/>
        <v>100</v>
      </c>
      <c r="AG161" s="137">
        <f t="shared" si="44"/>
        <v>100</v>
      </c>
      <c r="AH161" s="137">
        <f t="shared" si="44"/>
        <v>0</v>
      </c>
      <c r="AI161" s="137">
        <f t="shared" si="44"/>
        <v>0</v>
      </c>
      <c r="AJ161" s="137">
        <f t="shared" si="44"/>
        <v>0</v>
      </c>
      <c r="AK161" s="136">
        <f ca="1">IF(AND(AND($AK$3&lt;=B161,B161&lt;=$AK$1),B161&lt;&gt;""),1,0)</f>
        <v>1</v>
      </c>
      <c r="AL161" s="136">
        <f>IF(OR(F161="工事・メンテ（共用可）",F161="要調整"),0.5,IF(F161="ヘリ訓練日",0.4,1))</f>
        <v>1</v>
      </c>
      <c r="AM161" s="136">
        <v>1</v>
      </c>
    </row>
    <row r="162" spans="1:39" ht="56.25">
      <c r="A162" s="149">
        <v>1208</v>
      </c>
      <c r="B162" s="150">
        <v>46393</v>
      </c>
      <c r="C162" s="156">
        <v>7</v>
      </c>
      <c r="D162" s="156">
        <v>21</v>
      </c>
      <c r="E162" s="152" t="s">
        <v>84</v>
      </c>
      <c r="F162" s="151" t="s">
        <v>490</v>
      </c>
      <c r="G162" s="154" t="s">
        <v>494</v>
      </c>
      <c r="H162" s="138" t="str">
        <f>IF(OR(G162="中止",G162="取消"),"998",IF(ISNA(MATCH($E162,施設情報!$B$2:$B$96,0)),"999",INDEX(施設情報!$C$2:$C$96,MATCH($E162,施設情報!$B$2:$B$96,0))))</f>
        <v>065</v>
      </c>
      <c r="I162" s="139">
        <f t="shared" si="35"/>
        <v>46393</v>
      </c>
      <c r="J162" s="137" t="str">
        <f t="shared" si="36"/>
        <v>065-46393</v>
      </c>
      <c r="K162" s="137">
        <f t="shared" si="37"/>
        <v>0.29166666666666669</v>
      </c>
      <c r="L162" s="137">
        <f t="shared" si="38"/>
        <v>0.875</v>
      </c>
      <c r="M162" s="137">
        <f t="shared" si="43"/>
        <v>0</v>
      </c>
      <c r="N162" s="137">
        <f t="shared" si="43"/>
        <v>0</v>
      </c>
      <c r="O162" s="137">
        <f t="shared" si="43"/>
        <v>0</v>
      </c>
      <c r="P162" s="137">
        <f t="shared" si="43"/>
        <v>0</v>
      </c>
      <c r="Q162" s="137">
        <f t="shared" si="43"/>
        <v>0</v>
      </c>
      <c r="R162" s="137">
        <f t="shared" si="43"/>
        <v>0</v>
      </c>
      <c r="S162" s="137">
        <f t="shared" si="43"/>
        <v>0</v>
      </c>
      <c r="T162" s="137">
        <f t="shared" si="43"/>
        <v>100</v>
      </c>
      <c r="U162" s="137">
        <f t="shared" si="43"/>
        <v>100</v>
      </c>
      <c r="V162" s="137">
        <f t="shared" si="43"/>
        <v>100</v>
      </c>
      <c r="W162" s="137">
        <f t="shared" si="44"/>
        <v>100</v>
      </c>
      <c r="X162" s="137">
        <f t="shared" si="44"/>
        <v>100</v>
      </c>
      <c r="Y162" s="137">
        <f t="shared" si="44"/>
        <v>100</v>
      </c>
      <c r="Z162" s="137">
        <f t="shared" si="44"/>
        <v>100</v>
      </c>
      <c r="AA162" s="137">
        <f t="shared" si="44"/>
        <v>100</v>
      </c>
      <c r="AB162" s="137">
        <f t="shared" si="44"/>
        <v>100</v>
      </c>
      <c r="AC162" s="137">
        <f t="shared" si="44"/>
        <v>100</v>
      </c>
      <c r="AD162" s="137">
        <f t="shared" si="44"/>
        <v>100</v>
      </c>
      <c r="AE162" s="137">
        <f t="shared" si="44"/>
        <v>100</v>
      </c>
      <c r="AF162" s="137">
        <f t="shared" si="44"/>
        <v>100</v>
      </c>
      <c r="AG162" s="137">
        <f t="shared" si="44"/>
        <v>100</v>
      </c>
      <c r="AH162" s="137">
        <f t="shared" si="44"/>
        <v>0</v>
      </c>
      <c r="AI162" s="137">
        <f t="shared" si="44"/>
        <v>0</v>
      </c>
      <c r="AJ162" s="137">
        <f t="shared" si="44"/>
        <v>0</v>
      </c>
      <c r="AK162" s="136">
        <f ca="1">IF(AND(AND($AK$3&lt;=B162,B162&lt;=$AK$1),B162&lt;&gt;""),1,0)</f>
        <v>1</v>
      </c>
      <c r="AL162" s="136">
        <f>IF(OR(F162="工事・メンテ（共用可）",F162="要調整"),0.5,IF(F162="ヘリ訓練日",0.4,1))</f>
        <v>1</v>
      </c>
      <c r="AM162" s="136">
        <v>1</v>
      </c>
    </row>
    <row r="163" spans="1:39" ht="56.25">
      <c r="A163" s="149">
        <v>1209</v>
      </c>
      <c r="B163" s="150">
        <v>46393</v>
      </c>
      <c r="C163" s="156">
        <v>7</v>
      </c>
      <c r="D163" s="156">
        <v>21</v>
      </c>
      <c r="E163" s="152" t="s">
        <v>85</v>
      </c>
      <c r="F163" s="151" t="s">
        <v>490</v>
      </c>
      <c r="G163" s="154" t="s">
        <v>494</v>
      </c>
      <c r="H163" s="138" t="str">
        <f>IF(OR(G163="中止",G163="取消"),"998",IF(ISNA(MATCH($E163,施設情報!$B$2:$B$96,0)),"999",INDEX(施設情報!$C$2:$C$96,MATCH($E163,施設情報!$B$2:$B$96,0))))</f>
        <v>066</v>
      </c>
      <c r="I163" s="139">
        <f t="shared" si="35"/>
        <v>46393</v>
      </c>
      <c r="J163" s="137" t="str">
        <f t="shared" si="36"/>
        <v>066-46393</v>
      </c>
      <c r="K163" s="137">
        <f t="shared" si="37"/>
        <v>0.29166666666666669</v>
      </c>
      <c r="L163" s="137">
        <f t="shared" si="38"/>
        <v>0.875</v>
      </c>
      <c r="M163" s="137">
        <f t="shared" si="43"/>
        <v>0</v>
      </c>
      <c r="N163" s="137">
        <f t="shared" si="43"/>
        <v>0</v>
      </c>
      <c r="O163" s="137">
        <f t="shared" si="43"/>
        <v>0</v>
      </c>
      <c r="P163" s="137">
        <f t="shared" si="43"/>
        <v>0</v>
      </c>
      <c r="Q163" s="137">
        <f t="shared" si="43"/>
        <v>0</v>
      </c>
      <c r="R163" s="137">
        <f t="shared" si="43"/>
        <v>0</v>
      </c>
      <c r="S163" s="137">
        <f t="shared" si="43"/>
        <v>0</v>
      </c>
      <c r="T163" s="137">
        <f t="shared" si="43"/>
        <v>100</v>
      </c>
      <c r="U163" s="137">
        <f t="shared" si="43"/>
        <v>100</v>
      </c>
      <c r="V163" s="137">
        <f t="shared" si="43"/>
        <v>100</v>
      </c>
      <c r="W163" s="137">
        <f t="shared" si="44"/>
        <v>100</v>
      </c>
      <c r="X163" s="137">
        <f t="shared" si="44"/>
        <v>100</v>
      </c>
      <c r="Y163" s="137">
        <f t="shared" si="44"/>
        <v>100</v>
      </c>
      <c r="Z163" s="137">
        <f t="shared" si="44"/>
        <v>100</v>
      </c>
      <c r="AA163" s="137">
        <f t="shared" si="44"/>
        <v>100</v>
      </c>
      <c r="AB163" s="137">
        <f t="shared" si="44"/>
        <v>100</v>
      </c>
      <c r="AC163" s="137">
        <f t="shared" si="44"/>
        <v>100</v>
      </c>
      <c r="AD163" s="137">
        <f t="shared" si="44"/>
        <v>100</v>
      </c>
      <c r="AE163" s="137">
        <f t="shared" si="44"/>
        <v>100</v>
      </c>
      <c r="AF163" s="137">
        <f t="shared" si="44"/>
        <v>100</v>
      </c>
      <c r="AG163" s="137">
        <f t="shared" si="44"/>
        <v>100</v>
      </c>
      <c r="AH163" s="137">
        <f t="shared" si="44"/>
        <v>0</v>
      </c>
      <c r="AI163" s="137">
        <f t="shared" si="44"/>
        <v>0</v>
      </c>
      <c r="AJ163" s="137">
        <f t="shared" si="44"/>
        <v>0</v>
      </c>
      <c r="AK163" s="136">
        <f ca="1">IF(AND(AND($AK$3&lt;=B163,B163&lt;=$AK$1),B163&lt;&gt;""),1,0)</f>
        <v>1</v>
      </c>
      <c r="AL163" s="136">
        <f>IF(OR(F163="工事・メンテ（共用可）",F163="要調整"),0.5,IF(F163="ヘリ訓練日",0.4,1))</f>
        <v>1</v>
      </c>
      <c r="AM163" s="136">
        <v>1</v>
      </c>
    </row>
    <row r="164" spans="1:39" ht="37.5">
      <c r="A164" s="149">
        <v>1210</v>
      </c>
      <c r="B164" s="150">
        <v>46393</v>
      </c>
      <c r="C164" s="156">
        <v>7</v>
      </c>
      <c r="D164" s="156">
        <v>21</v>
      </c>
      <c r="E164" s="152" t="s">
        <v>86</v>
      </c>
      <c r="F164" s="151" t="s">
        <v>490</v>
      </c>
      <c r="G164" s="154" t="s">
        <v>494</v>
      </c>
      <c r="H164" s="138" t="str">
        <f>IF(OR(G164="中止",G164="取消"),"998",IF(ISNA(MATCH($E164,施設情報!$B$2:$B$96,0)),"999",INDEX(施設情報!$C$2:$C$96,MATCH($E164,施設情報!$B$2:$B$96,0))))</f>
        <v>068</v>
      </c>
      <c r="I164" s="139">
        <f t="shared" si="35"/>
        <v>46393</v>
      </c>
      <c r="J164" s="137" t="str">
        <f t="shared" si="36"/>
        <v>068-46393</v>
      </c>
      <c r="K164" s="137">
        <f t="shared" si="37"/>
        <v>0.29166666666666669</v>
      </c>
      <c r="L164" s="137">
        <f t="shared" si="38"/>
        <v>0.875</v>
      </c>
      <c r="M164" s="137">
        <f t="shared" si="43"/>
        <v>0</v>
      </c>
      <c r="N164" s="137">
        <f t="shared" si="43"/>
        <v>0</v>
      </c>
      <c r="O164" s="137">
        <f t="shared" si="43"/>
        <v>0</v>
      </c>
      <c r="P164" s="137">
        <f t="shared" si="43"/>
        <v>0</v>
      </c>
      <c r="Q164" s="137">
        <f t="shared" si="43"/>
        <v>0</v>
      </c>
      <c r="R164" s="137">
        <f t="shared" si="43"/>
        <v>0</v>
      </c>
      <c r="S164" s="137">
        <f t="shared" si="43"/>
        <v>0</v>
      </c>
      <c r="T164" s="137">
        <f t="shared" si="43"/>
        <v>100</v>
      </c>
      <c r="U164" s="137">
        <f t="shared" si="43"/>
        <v>100</v>
      </c>
      <c r="V164" s="137">
        <f t="shared" si="43"/>
        <v>100</v>
      </c>
      <c r="W164" s="137">
        <f t="shared" si="44"/>
        <v>100</v>
      </c>
      <c r="X164" s="137">
        <f t="shared" si="44"/>
        <v>100</v>
      </c>
      <c r="Y164" s="137">
        <f t="shared" si="44"/>
        <v>100</v>
      </c>
      <c r="Z164" s="137">
        <f t="shared" si="44"/>
        <v>100</v>
      </c>
      <c r="AA164" s="137">
        <f t="shared" si="44"/>
        <v>100</v>
      </c>
      <c r="AB164" s="137">
        <f t="shared" si="44"/>
        <v>100</v>
      </c>
      <c r="AC164" s="137">
        <f t="shared" si="44"/>
        <v>100</v>
      </c>
      <c r="AD164" s="137">
        <f t="shared" si="44"/>
        <v>100</v>
      </c>
      <c r="AE164" s="137">
        <f t="shared" si="44"/>
        <v>100</v>
      </c>
      <c r="AF164" s="137">
        <f t="shared" si="44"/>
        <v>100</v>
      </c>
      <c r="AG164" s="137">
        <f t="shared" si="44"/>
        <v>100</v>
      </c>
      <c r="AH164" s="137">
        <f t="shared" si="44"/>
        <v>0</v>
      </c>
      <c r="AI164" s="137">
        <f t="shared" si="44"/>
        <v>0</v>
      </c>
      <c r="AJ164" s="137">
        <f t="shared" si="44"/>
        <v>0</v>
      </c>
      <c r="AK164" s="136">
        <f ca="1">IF(AND(AND($AK$3&lt;=B164,B164&lt;=$AK$1),B164&lt;&gt;""),1,0)</f>
        <v>1</v>
      </c>
      <c r="AL164" s="136">
        <f>IF(OR(F164="工事・メンテ（共用可）",F164="要調整"),0.5,IF(F164="ヘリ訓練日",0.4,1))</f>
        <v>1</v>
      </c>
      <c r="AM164" s="136">
        <v>1</v>
      </c>
    </row>
    <row r="165" spans="1:39" ht="37.5">
      <c r="A165" s="149">
        <v>1211</v>
      </c>
      <c r="B165" s="150">
        <v>46393</v>
      </c>
      <c r="C165" s="156">
        <v>7</v>
      </c>
      <c r="D165" s="156">
        <v>21</v>
      </c>
      <c r="E165" s="152" t="s">
        <v>87</v>
      </c>
      <c r="F165" s="151" t="s">
        <v>490</v>
      </c>
      <c r="G165" s="154" t="s">
        <v>494</v>
      </c>
      <c r="H165" s="138" t="str">
        <f>IF(OR(G165="中止",G165="取消"),"998",IF(ISNA(MATCH($E165,施設情報!$B$2:$B$96,0)),"999",INDEX(施設情報!$C$2:$C$96,MATCH($E165,施設情報!$B$2:$B$96,0))))</f>
        <v>063</v>
      </c>
      <c r="I165" s="139">
        <f t="shared" si="35"/>
        <v>46393</v>
      </c>
      <c r="J165" s="137" t="str">
        <f t="shared" si="36"/>
        <v>063-46393</v>
      </c>
      <c r="K165" s="137">
        <f t="shared" si="37"/>
        <v>0.29166666666666669</v>
      </c>
      <c r="L165" s="137">
        <f t="shared" si="38"/>
        <v>0.875</v>
      </c>
      <c r="M165" s="137">
        <f t="shared" ref="M165:V174" si="45">IF(AND(M$3&gt;=$K165,M$3&lt;$L165),100*$AM165,0)</f>
        <v>0</v>
      </c>
      <c r="N165" s="137">
        <f t="shared" si="45"/>
        <v>0</v>
      </c>
      <c r="O165" s="137">
        <f t="shared" si="45"/>
        <v>0</v>
      </c>
      <c r="P165" s="137">
        <f t="shared" si="45"/>
        <v>0</v>
      </c>
      <c r="Q165" s="137">
        <f t="shared" si="45"/>
        <v>0</v>
      </c>
      <c r="R165" s="137">
        <f t="shared" si="45"/>
        <v>0</v>
      </c>
      <c r="S165" s="137">
        <f t="shared" si="45"/>
        <v>0</v>
      </c>
      <c r="T165" s="137">
        <f t="shared" si="45"/>
        <v>100</v>
      </c>
      <c r="U165" s="137">
        <f t="shared" si="45"/>
        <v>100</v>
      </c>
      <c r="V165" s="137">
        <f t="shared" si="45"/>
        <v>100</v>
      </c>
      <c r="W165" s="137">
        <f t="shared" ref="W165:AJ174" si="46">IF(AND(W$3&gt;=$K165,W$3&lt;$L165),100*$AM165,0)</f>
        <v>100</v>
      </c>
      <c r="X165" s="137">
        <f t="shared" si="46"/>
        <v>100</v>
      </c>
      <c r="Y165" s="137">
        <f t="shared" si="46"/>
        <v>100</v>
      </c>
      <c r="Z165" s="137">
        <f t="shared" si="46"/>
        <v>100</v>
      </c>
      <c r="AA165" s="137">
        <f t="shared" si="46"/>
        <v>100</v>
      </c>
      <c r="AB165" s="137">
        <f t="shared" si="46"/>
        <v>100</v>
      </c>
      <c r="AC165" s="137">
        <f t="shared" si="46"/>
        <v>100</v>
      </c>
      <c r="AD165" s="137">
        <f t="shared" si="46"/>
        <v>100</v>
      </c>
      <c r="AE165" s="137">
        <f t="shared" si="46"/>
        <v>100</v>
      </c>
      <c r="AF165" s="137">
        <f t="shared" si="46"/>
        <v>100</v>
      </c>
      <c r="AG165" s="137">
        <f t="shared" si="46"/>
        <v>100</v>
      </c>
      <c r="AH165" s="137">
        <f t="shared" si="46"/>
        <v>0</v>
      </c>
      <c r="AI165" s="137">
        <f t="shared" si="46"/>
        <v>0</v>
      </c>
      <c r="AJ165" s="137">
        <f t="shared" si="46"/>
        <v>0</v>
      </c>
      <c r="AK165" s="136">
        <f ca="1">IF(AND(AND($AK$3&lt;=B165,B165&lt;=$AK$1),B165&lt;&gt;""),1,0)</f>
        <v>1</v>
      </c>
      <c r="AL165" s="136">
        <f>IF(OR(F165="工事・メンテ（共用可）",F165="要調整"),0.5,IF(F165="ヘリ訓練日",0.4,1))</f>
        <v>1</v>
      </c>
      <c r="AM165" s="136">
        <v>1</v>
      </c>
    </row>
    <row r="166" spans="1:39" ht="37.5">
      <c r="A166" s="149">
        <v>1212</v>
      </c>
      <c r="B166" s="150">
        <v>46393</v>
      </c>
      <c r="C166" s="156">
        <v>7</v>
      </c>
      <c r="D166" s="156">
        <v>21</v>
      </c>
      <c r="E166" s="152" t="s">
        <v>88</v>
      </c>
      <c r="F166" s="151" t="s">
        <v>490</v>
      </c>
      <c r="G166" s="154" t="s">
        <v>494</v>
      </c>
      <c r="H166" s="138" t="str">
        <f>IF(OR(G166="中止",G166="取消"),"998",IF(ISNA(MATCH($E166,施設情報!$B$2:$B$96,0)),"999",INDEX(施設情報!$C$2:$C$96,MATCH($E166,施設情報!$B$2:$B$96,0))))</f>
        <v>064</v>
      </c>
      <c r="I166" s="139">
        <f t="shared" si="35"/>
        <v>46393</v>
      </c>
      <c r="J166" s="137" t="str">
        <f t="shared" si="36"/>
        <v>064-46393</v>
      </c>
      <c r="K166" s="137">
        <f t="shared" si="37"/>
        <v>0.29166666666666669</v>
      </c>
      <c r="L166" s="137">
        <f t="shared" si="38"/>
        <v>0.875</v>
      </c>
      <c r="M166" s="137">
        <f t="shared" si="45"/>
        <v>0</v>
      </c>
      <c r="N166" s="137">
        <f t="shared" si="45"/>
        <v>0</v>
      </c>
      <c r="O166" s="137">
        <f t="shared" si="45"/>
        <v>0</v>
      </c>
      <c r="P166" s="137">
        <f t="shared" si="45"/>
        <v>0</v>
      </c>
      <c r="Q166" s="137">
        <f t="shared" si="45"/>
        <v>0</v>
      </c>
      <c r="R166" s="137">
        <f t="shared" si="45"/>
        <v>0</v>
      </c>
      <c r="S166" s="137">
        <f t="shared" si="45"/>
        <v>0</v>
      </c>
      <c r="T166" s="137">
        <f t="shared" si="45"/>
        <v>100</v>
      </c>
      <c r="U166" s="137">
        <f t="shared" si="45"/>
        <v>100</v>
      </c>
      <c r="V166" s="137">
        <f t="shared" si="45"/>
        <v>100</v>
      </c>
      <c r="W166" s="137">
        <f t="shared" si="46"/>
        <v>100</v>
      </c>
      <c r="X166" s="137">
        <f t="shared" si="46"/>
        <v>100</v>
      </c>
      <c r="Y166" s="137">
        <f t="shared" si="46"/>
        <v>100</v>
      </c>
      <c r="Z166" s="137">
        <f t="shared" si="46"/>
        <v>100</v>
      </c>
      <c r="AA166" s="137">
        <f t="shared" si="46"/>
        <v>100</v>
      </c>
      <c r="AB166" s="137">
        <f t="shared" si="46"/>
        <v>100</v>
      </c>
      <c r="AC166" s="137">
        <f t="shared" si="46"/>
        <v>100</v>
      </c>
      <c r="AD166" s="137">
        <f t="shared" si="46"/>
        <v>100</v>
      </c>
      <c r="AE166" s="137">
        <f t="shared" si="46"/>
        <v>100</v>
      </c>
      <c r="AF166" s="137">
        <f t="shared" si="46"/>
        <v>100</v>
      </c>
      <c r="AG166" s="137">
        <f t="shared" si="46"/>
        <v>100</v>
      </c>
      <c r="AH166" s="137">
        <f t="shared" si="46"/>
        <v>0</v>
      </c>
      <c r="AI166" s="137">
        <f t="shared" si="46"/>
        <v>0</v>
      </c>
      <c r="AJ166" s="137">
        <f t="shared" si="46"/>
        <v>0</v>
      </c>
      <c r="AK166" s="136">
        <f ca="1">IF(AND(AND($AK$3&lt;=B166,B166&lt;=$AK$1),B166&lt;&gt;""),1,0)</f>
        <v>1</v>
      </c>
      <c r="AL166" s="136">
        <f>IF(OR(F166="工事・メンテ（共用可）",F166="要調整"),0.5,IF(F166="ヘリ訓練日",0.4,1))</f>
        <v>1</v>
      </c>
      <c r="AM166" s="136">
        <v>1</v>
      </c>
    </row>
    <row r="167" spans="1:39" ht="37.5">
      <c r="A167" s="149">
        <v>1213</v>
      </c>
      <c r="B167" s="150">
        <v>46393</v>
      </c>
      <c r="C167" s="156">
        <v>7</v>
      </c>
      <c r="D167" s="156">
        <v>21</v>
      </c>
      <c r="E167" s="152" t="s">
        <v>89</v>
      </c>
      <c r="F167" s="151" t="s">
        <v>490</v>
      </c>
      <c r="G167" s="154" t="s">
        <v>494</v>
      </c>
      <c r="H167" s="138" t="str">
        <f>IF(OR(G167="中止",G167="取消"),"998",IF(ISNA(MATCH($E167,施設情報!$B$2:$B$96,0)),"999",INDEX(施設情報!$C$2:$C$96,MATCH($E167,施設情報!$B$2:$B$96,0))))</f>
        <v>019</v>
      </c>
      <c r="I167" s="139">
        <f t="shared" si="35"/>
        <v>46393</v>
      </c>
      <c r="J167" s="137" t="str">
        <f t="shared" si="36"/>
        <v>019-46393</v>
      </c>
      <c r="K167" s="137">
        <f t="shared" si="37"/>
        <v>0.29166666666666669</v>
      </c>
      <c r="L167" s="137">
        <f t="shared" si="38"/>
        <v>0.875</v>
      </c>
      <c r="M167" s="137">
        <f t="shared" si="45"/>
        <v>0</v>
      </c>
      <c r="N167" s="137">
        <f t="shared" si="45"/>
        <v>0</v>
      </c>
      <c r="O167" s="137">
        <f t="shared" si="45"/>
        <v>0</v>
      </c>
      <c r="P167" s="137">
        <f t="shared" si="45"/>
        <v>0</v>
      </c>
      <c r="Q167" s="137">
        <f t="shared" si="45"/>
        <v>0</v>
      </c>
      <c r="R167" s="137">
        <f t="shared" si="45"/>
        <v>0</v>
      </c>
      <c r="S167" s="137">
        <f t="shared" si="45"/>
        <v>0</v>
      </c>
      <c r="T167" s="137">
        <f t="shared" si="45"/>
        <v>100</v>
      </c>
      <c r="U167" s="137">
        <f t="shared" si="45"/>
        <v>100</v>
      </c>
      <c r="V167" s="137">
        <f t="shared" si="45"/>
        <v>100</v>
      </c>
      <c r="W167" s="137">
        <f t="shared" si="46"/>
        <v>100</v>
      </c>
      <c r="X167" s="137">
        <f t="shared" si="46"/>
        <v>100</v>
      </c>
      <c r="Y167" s="137">
        <f t="shared" si="46"/>
        <v>100</v>
      </c>
      <c r="Z167" s="137">
        <f t="shared" si="46"/>
        <v>100</v>
      </c>
      <c r="AA167" s="137">
        <f t="shared" si="46"/>
        <v>100</v>
      </c>
      <c r="AB167" s="137">
        <f t="shared" si="46"/>
        <v>100</v>
      </c>
      <c r="AC167" s="137">
        <f t="shared" si="46"/>
        <v>100</v>
      </c>
      <c r="AD167" s="137">
        <f t="shared" si="46"/>
        <v>100</v>
      </c>
      <c r="AE167" s="137">
        <f t="shared" si="46"/>
        <v>100</v>
      </c>
      <c r="AF167" s="137">
        <f t="shared" si="46"/>
        <v>100</v>
      </c>
      <c r="AG167" s="137">
        <f t="shared" si="46"/>
        <v>100</v>
      </c>
      <c r="AH167" s="137">
        <f t="shared" si="46"/>
        <v>0</v>
      </c>
      <c r="AI167" s="137">
        <f t="shared" si="46"/>
        <v>0</v>
      </c>
      <c r="AJ167" s="137">
        <f t="shared" si="46"/>
        <v>0</v>
      </c>
      <c r="AK167" s="136">
        <f ca="1">IF(AND(AND($AK$3&lt;=B167,B167&lt;=$AK$1),B167&lt;&gt;""),1,0)</f>
        <v>1</v>
      </c>
      <c r="AL167" s="136">
        <f>IF(OR(F167="工事・メンテ（共用可）",F167="要調整"),0.5,IF(F167="ヘリ訓練日",0.4,1))</f>
        <v>1</v>
      </c>
      <c r="AM167" s="136">
        <v>1</v>
      </c>
    </row>
    <row r="168" spans="1:39" ht="37.5">
      <c r="A168" s="149">
        <v>1214</v>
      </c>
      <c r="B168" s="150">
        <v>46393</v>
      </c>
      <c r="C168" s="156">
        <v>7</v>
      </c>
      <c r="D168" s="156">
        <v>21</v>
      </c>
      <c r="E168" s="152" t="s">
        <v>90</v>
      </c>
      <c r="F168" s="151" t="s">
        <v>490</v>
      </c>
      <c r="G168" s="154" t="s">
        <v>494</v>
      </c>
      <c r="H168" s="138" t="str">
        <f>IF(OR(G168="中止",G168="取消"),"998",IF(ISNA(MATCH($E168,施設情報!$B$2:$B$96,0)),"999",INDEX(施設情報!$C$2:$C$96,MATCH($E168,施設情報!$B$2:$B$96,0))))</f>
        <v>018</v>
      </c>
      <c r="I168" s="139">
        <f t="shared" si="35"/>
        <v>46393</v>
      </c>
      <c r="J168" s="137" t="str">
        <f t="shared" si="36"/>
        <v>018-46393</v>
      </c>
      <c r="K168" s="137">
        <f t="shared" si="37"/>
        <v>0.29166666666666669</v>
      </c>
      <c r="L168" s="137">
        <f t="shared" si="38"/>
        <v>0.875</v>
      </c>
      <c r="M168" s="137">
        <f t="shared" si="45"/>
        <v>0</v>
      </c>
      <c r="N168" s="137">
        <f t="shared" si="45"/>
        <v>0</v>
      </c>
      <c r="O168" s="137">
        <f t="shared" si="45"/>
        <v>0</v>
      </c>
      <c r="P168" s="137">
        <f t="shared" si="45"/>
        <v>0</v>
      </c>
      <c r="Q168" s="137">
        <f t="shared" si="45"/>
        <v>0</v>
      </c>
      <c r="R168" s="137">
        <f t="shared" si="45"/>
        <v>0</v>
      </c>
      <c r="S168" s="137">
        <f t="shared" si="45"/>
        <v>0</v>
      </c>
      <c r="T168" s="137">
        <f t="shared" si="45"/>
        <v>100</v>
      </c>
      <c r="U168" s="137">
        <f t="shared" si="45"/>
        <v>100</v>
      </c>
      <c r="V168" s="137">
        <f t="shared" si="45"/>
        <v>100</v>
      </c>
      <c r="W168" s="137">
        <f t="shared" si="46"/>
        <v>100</v>
      </c>
      <c r="X168" s="137">
        <f t="shared" si="46"/>
        <v>100</v>
      </c>
      <c r="Y168" s="137">
        <f t="shared" si="46"/>
        <v>100</v>
      </c>
      <c r="Z168" s="137">
        <f t="shared" si="46"/>
        <v>100</v>
      </c>
      <c r="AA168" s="137">
        <f t="shared" si="46"/>
        <v>100</v>
      </c>
      <c r="AB168" s="137">
        <f t="shared" si="46"/>
        <v>100</v>
      </c>
      <c r="AC168" s="137">
        <f t="shared" si="46"/>
        <v>100</v>
      </c>
      <c r="AD168" s="137">
        <f t="shared" si="46"/>
        <v>100</v>
      </c>
      <c r="AE168" s="137">
        <f t="shared" si="46"/>
        <v>100</v>
      </c>
      <c r="AF168" s="137">
        <f t="shared" si="46"/>
        <v>100</v>
      </c>
      <c r="AG168" s="137">
        <f t="shared" si="46"/>
        <v>100</v>
      </c>
      <c r="AH168" s="137">
        <f t="shared" si="46"/>
        <v>0</v>
      </c>
      <c r="AI168" s="137">
        <f t="shared" si="46"/>
        <v>0</v>
      </c>
      <c r="AJ168" s="137">
        <f t="shared" si="46"/>
        <v>0</v>
      </c>
      <c r="AK168" s="136">
        <f ca="1">IF(AND(AND($AK$3&lt;=B168,B168&lt;=$AK$1),B168&lt;&gt;""),1,0)</f>
        <v>1</v>
      </c>
      <c r="AL168" s="136">
        <f>IF(OR(F168="工事・メンテ（共用可）",F168="要調整"),0.5,IF(F168="ヘリ訓練日",0.4,1))</f>
        <v>1</v>
      </c>
      <c r="AM168" s="136">
        <v>1</v>
      </c>
    </row>
    <row r="169" spans="1:39" ht="56.25">
      <c r="A169" s="149">
        <v>310</v>
      </c>
      <c r="B169" s="150">
        <v>46394</v>
      </c>
      <c r="C169" s="156">
        <v>0</v>
      </c>
      <c r="D169" s="156">
        <v>24</v>
      </c>
      <c r="E169" s="152" t="s">
        <v>52</v>
      </c>
      <c r="F169" s="151" t="s">
        <v>95</v>
      </c>
      <c r="G169" s="205" t="s">
        <v>1</v>
      </c>
      <c r="H169" s="138" t="str">
        <f>IF(OR(G169="中止",G169="取消"),"998",IF(ISNA(MATCH($E169,施設情報!$B$2:$B$96,0)),"999",INDEX(施設情報!$C$2:$C$96,MATCH($E169,施設情報!$B$2:$B$96,0))))</f>
        <v>024</v>
      </c>
      <c r="I169" s="139">
        <f t="shared" si="35"/>
        <v>46394</v>
      </c>
      <c r="J169" s="137" t="str">
        <f t="shared" si="36"/>
        <v>024-46394</v>
      </c>
      <c r="K169" s="137">
        <f t="shared" si="37"/>
        <v>0</v>
      </c>
      <c r="L169" s="137">
        <f t="shared" si="38"/>
        <v>1</v>
      </c>
      <c r="M169" s="137">
        <f t="shared" si="45"/>
        <v>100</v>
      </c>
      <c r="N169" s="137">
        <f t="shared" si="45"/>
        <v>100</v>
      </c>
      <c r="O169" s="137">
        <f t="shared" si="45"/>
        <v>100</v>
      </c>
      <c r="P169" s="137">
        <f t="shared" si="45"/>
        <v>100</v>
      </c>
      <c r="Q169" s="137">
        <f t="shared" si="45"/>
        <v>100</v>
      </c>
      <c r="R169" s="137">
        <f t="shared" si="45"/>
        <v>100</v>
      </c>
      <c r="S169" s="137">
        <f t="shared" si="45"/>
        <v>100</v>
      </c>
      <c r="T169" s="137">
        <f t="shared" si="45"/>
        <v>100</v>
      </c>
      <c r="U169" s="137">
        <f t="shared" si="45"/>
        <v>100</v>
      </c>
      <c r="V169" s="137">
        <f t="shared" si="45"/>
        <v>100</v>
      </c>
      <c r="W169" s="137">
        <f t="shared" si="46"/>
        <v>100</v>
      </c>
      <c r="X169" s="137">
        <f t="shared" si="46"/>
        <v>100</v>
      </c>
      <c r="Y169" s="137">
        <f t="shared" si="46"/>
        <v>100</v>
      </c>
      <c r="Z169" s="137">
        <f t="shared" si="46"/>
        <v>100</v>
      </c>
      <c r="AA169" s="137">
        <f t="shared" si="46"/>
        <v>100</v>
      </c>
      <c r="AB169" s="137">
        <f t="shared" si="46"/>
        <v>100</v>
      </c>
      <c r="AC169" s="137">
        <f t="shared" si="46"/>
        <v>100</v>
      </c>
      <c r="AD169" s="137">
        <f t="shared" si="46"/>
        <v>100</v>
      </c>
      <c r="AE169" s="137">
        <f t="shared" si="46"/>
        <v>100</v>
      </c>
      <c r="AF169" s="137">
        <f t="shared" si="46"/>
        <v>100</v>
      </c>
      <c r="AG169" s="137">
        <f t="shared" si="46"/>
        <v>100</v>
      </c>
      <c r="AH169" s="137">
        <f t="shared" si="46"/>
        <v>100</v>
      </c>
      <c r="AI169" s="137">
        <f t="shared" si="46"/>
        <v>100</v>
      </c>
      <c r="AJ169" s="137">
        <f t="shared" si="46"/>
        <v>100</v>
      </c>
      <c r="AK169" s="136">
        <f ca="1">IF(AND(AND($AK$3&lt;=B169,B169&lt;=$AK$1),B169&lt;&gt;""),1,0)</f>
        <v>1</v>
      </c>
      <c r="AL169" s="136">
        <f>IF(OR(F169="工事・メンテ（共用可）",F169="要調整"),0.5,IF(F169="ヘリ訓練日",0.4,1))</f>
        <v>1</v>
      </c>
      <c r="AM169" s="136">
        <v>1</v>
      </c>
    </row>
    <row r="170" spans="1:39" ht="54">
      <c r="A170" s="149">
        <v>1215</v>
      </c>
      <c r="B170" s="150">
        <v>46394</v>
      </c>
      <c r="C170" s="156">
        <v>7</v>
      </c>
      <c r="D170" s="156">
        <v>21</v>
      </c>
      <c r="E170" s="152" t="s">
        <v>38</v>
      </c>
      <c r="F170" s="151" t="s">
        <v>490</v>
      </c>
      <c r="G170" s="154" t="s">
        <v>494</v>
      </c>
      <c r="H170" s="138" t="str">
        <f>IF(OR(G170="中止",G170="取消"),"998",IF(ISNA(MATCH($E170,施設情報!$B$2:$B$96,0)),"999",INDEX(施設情報!$C$2:$C$96,MATCH($E170,施設情報!$B$2:$B$96,0))))</f>
        <v>002</v>
      </c>
      <c r="I170" s="139">
        <f t="shared" si="35"/>
        <v>46394</v>
      </c>
      <c r="J170" s="137" t="str">
        <f t="shared" si="36"/>
        <v>002-46394</v>
      </c>
      <c r="K170" s="137">
        <f t="shared" si="37"/>
        <v>0.29166666666666669</v>
      </c>
      <c r="L170" s="137">
        <f t="shared" si="38"/>
        <v>0.875</v>
      </c>
      <c r="M170" s="137">
        <f t="shared" si="45"/>
        <v>0</v>
      </c>
      <c r="N170" s="137">
        <f t="shared" si="45"/>
        <v>0</v>
      </c>
      <c r="O170" s="137">
        <f t="shared" si="45"/>
        <v>0</v>
      </c>
      <c r="P170" s="137">
        <f t="shared" si="45"/>
        <v>0</v>
      </c>
      <c r="Q170" s="137">
        <f t="shared" si="45"/>
        <v>0</v>
      </c>
      <c r="R170" s="137">
        <f t="shared" si="45"/>
        <v>0</v>
      </c>
      <c r="S170" s="137">
        <f t="shared" si="45"/>
        <v>0</v>
      </c>
      <c r="T170" s="137">
        <f t="shared" si="45"/>
        <v>100</v>
      </c>
      <c r="U170" s="137">
        <f t="shared" si="45"/>
        <v>100</v>
      </c>
      <c r="V170" s="137">
        <f t="shared" si="45"/>
        <v>100</v>
      </c>
      <c r="W170" s="137">
        <f t="shared" si="46"/>
        <v>100</v>
      </c>
      <c r="X170" s="137">
        <f t="shared" si="46"/>
        <v>100</v>
      </c>
      <c r="Y170" s="137">
        <f t="shared" si="46"/>
        <v>100</v>
      </c>
      <c r="Z170" s="137">
        <f t="shared" si="46"/>
        <v>100</v>
      </c>
      <c r="AA170" s="137">
        <f t="shared" si="46"/>
        <v>100</v>
      </c>
      <c r="AB170" s="137">
        <f t="shared" si="46"/>
        <v>100</v>
      </c>
      <c r="AC170" s="137">
        <f t="shared" si="46"/>
        <v>100</v>
      </c>
      <c r="AD170" s="137">
        <f t="shared" si="46"/>
        <v>100</v>
      </c>
      <c r="AE170" s="137">
        <f t="shared" si="46"/>
        <v>100</v>
      </c>
      <c r="AF170" s="137">
        <f t="shared" si="46"/>
        <v>100</v>
      </c>
      <c r="AG170" s="137">
        <f t="shared" si="46"/>
        <v>100</v>
      </c>
      <c r="AH170" s="137">
        <f t="shared" si="46"/>
        <v>0</v>
      </c>
      <c r="AI170" s="137">
        <f t="shared" si="46"/>
        <v>0</v>
      </c>
      <c r="AJ170" s="137">
        <f t="shared" si="46"/>
        <v>0</v>
      </c>
      <c r="AK170" s="136">
        <f ca="1">IF(AND(AND($AK$3&lt;=B170,B170&lt;=$AK$1),B170&lt;&gt;""),1,0)</f>
        <v>1</v>
      </c>
      <c r="AL170" s="136">
        <f>IF(OR(F170="工事・メンテ（共用可）",F170="要調整"),0.5,IF(F170="ヘリ訓練日",0.4,1))</f>
        <v>1</v>
      </c>
      <c r="AM170" s="136">
        <v>1</v>
      </c>
    </row>
    <row r="171" spans="1:39" ht="37.5">
      <c r="A171" s="149">
        <v>1216</v>
      </c>
      <c r="B171" s="150">
        <v>46394</v>
      </c>
      <c r="C171" s="156">
        <v>7</v>
      </c>
      <c r="D171" s="156">
        <v>21</v>
      </c>
      <c r="E171" s="152" t="s">
        <v>39</v>
      </c>
      <c r="F171" s="151" t="s">
        <v>490</v>
      </c>
      <c r="G171" s="154" t="s">
        <v>494</v>
      </c>
      <c r="H171" s="138" t="str">
        <f>IF(OR(G171="中止",G171="取消"),"998",IF(ISNA(MATCH($E171,施設情報!$B$2:$B$96,0)),"999",INDEX(施設情報!$C$2:$C$96,MATCH($E171,施設情報!$B$2:$B$96,0))))</f>
        <v>003</v>
      </c>
      <c r="I171" s="139">
        <f t="shared" si="35"/>
        <v>46394</v>
      </c>
      <c r="J171" s="137" t="str">
        <f t="shared" si="36"/>
        <v>003-46394</v>
      </c>
      <c r="K171" s="137">
        <f t="shared" si="37"/>
        <v>0.29166666666666669</v>
      </c>
      <c r="L171" s="137">
        <f t="shared" si="38"/>
        <v>0.875</v>
      </c>
      <c r="M171" s="137">
        <f t="shared" si="45"/>
        <v>0</v>
      </c>
      <c r="N171" s="137">
        <f t="shared" si="45"/>
        <v>0</v>
      </c>
      <c r="O171" s="137">
        <f t="shared" si="45"/>
        <v>0</v>
      </c>
      <c r="P171" s="137">
        <f t="shared" si="45"/>
        <v>0</v>
      </c>
      <c r="Q171" s="137">
        <f t="shared" si="45"/>
        <v>0</v>
      </c>
      <c r="R171" s="137">
        <f t="shared" si="45"/>
        <v>0</v>
      </c>
      <c r="S171" s="137">
        <f t="shared" si="45"/>
        <v>0</v>
      </c>
      <c r="T171" s="137">
        <f t="shared" si="45"/>
        <v>100</v>
      </c>
      <c r="U171" s="137">
        <f t="shared" si="45"/>
        <v>100</v>
      </c>
      <c r="V171" s="137">
        <f t="shared" si="45"/>
        <v>100</v>
      </c>
      <c r="W171" s="137">
        <f t="shared" si="46"/>
        <v>100</v>
      </c>
      <c r="X171" s="137">
        <f t="shared" si="46"/>
        <v>100</v>
      </c>
      <c r="Y171" s="137">
        <f t="shared" si="46"/>
        <v>100</v>
      </c>
      <c r="Z171" s="137">
        <f t="shared" si="46"/>
        <v>100</v>
      </c>
      <c r="AA171" s="137">
        <f t="shared" si="46"/>
        <v>100</v>
      </c>
      <c r="AB171" s="137">
        <f t="shared" si="46"/>
        <v>100</v>
      </c>
      <c r="AC171" s="137">
        <f t="shared" si="46"/>
        <v>100</v>
      </c>
      <c r="AD171" s="137">
        <f t="shared" si="46"/>
        <v>100</v>
      </c>
      <c r="AE171" s="137">
        <f t="shared" si="46"/>
        <v>100</v>
      </c>
      <c r="AF171" s="137">
        <f t="shared" si="46"/>
        <v>100</v>
      </c>
      <c r="AG171" s="137">
        <f t="shared" si="46"/>
        <v>100</v>
      </c>
      <c r="AH171" s="137">
        <f t="shared" si="46"/>
        <v>0</v>
      </c>
      <c r="AI171" s="137">
        <f t="shared" si="46"/>
        <v>0</v>
      </c>
      <c r="AJ171" s="137">
        <f t="shared" si="46"/>
        <v>0</v>
      </c>
      <c r="AK171" s="136">
        <f ca="1">IF(AND(AND($AK$3&lt;=B171,B171&lt;=$AK$1),B171&lt;&gt;""),1,0)</f>
        <v>1</v>
      </c>
      <c r="AL171" s="136">
        <f>IF(OR(F171="工事・メンテ（共用可）",F171="要調整"),0.5,IF(F171="ヘリ訓練日",0.4,1))</f>
        <v>1</v>
      </c>
      <c r="AM171" s="136">
        <v>1</v>
      </c>
    </row>
    <row r="172" spans="1:39" ht="75">
      <c r="A172" s="149">
        <v>1217</v>
      </c>
      <c r="B172" s="150">
        <v>46394</v>
      </c>
      <c r="C172" s="156">
        <v>7</v>
      </c>
      <c r="D172" s="156">
        <v>21</v>
      </c>
      <c r="E172" s="152" t="s">
        <v>40</v>
      </c>
      <c r="F172" s="151" t="s">
        <v>490</v>
      </c>
      <c r="G172" s="154" t="s">
        <v>494</v>
      </c>
      <c r="H172" s="138" t="str">
        <f>IF(OR(G172="中止",G172="取消"),"998",IF(ISNA(MATCH($E172,施設情報!$B$2:$B$96,0)),"999",INDEX(施設情報!$C$2:$C$96,MATCH($E172,施設情報!$B$2:$B$96,0))))</f>
        <v>004</v>
      </c>
      <c r="I172" s="139">
        <f t="shared" si="35"/>
        <v>46394</v>
      </c>
      <c r="J172" s="137" t="str">
        <f t="shared" si="36"/>
        <v>004-46394</v>
      </c>
      <c r="K172" s="137">
        <f t="shared" si="37"/>
        <v>0.29166666666666669</v>
      </c>
      <c r="L172" s="137">
        <f t="shared" si="38"/>
        <v>0.875</v>
      </c>
      <c r="M172" s="137">
        <f t="shared" si="45"/>
        <v>0</v>
      </c>
      <c r="N172" s="137">
        <f t="shared" si="45"/>
        <v>0</v>
      </c>
      <c r="O172" s="137">
        <f t="shared" si="45"/>
        <v>0</v>
      </c>
      <c r="P172" s="137">
        <f t="shared" si="45"/>
        <v>0</v>
      </c>
      <c r="Q172" s="137">
        <f t="shared" si="45"/>
        <v>0</v>
      </c>
      <c r="R172" s="137">
        <f t="shared" si="45"/>
        <v>0</v>
      </c>
      <c r="S172" s="137">
        <f t="shared" si="45"/>
        <v>0</v>
      </c>
      <c r="T172" s="137">
        <f t="shared" si="45"/>
        <v>100</v>
      </c>
      <c r="U172" s="137">
        <f t="shared" si="45"/>
        <v>100</v>
      </c>
      <c r="V172" s="137">
        <f t="shared" si="45"/>
        <v>100</v>
      </c>
      <c r="W172" s="137">
        <f t="shared" si="46"/>
        <v>100</v>
      </c>
      <c r="X172" s="137">
        <f t="shared" si="46"/>
        <v>100</v>
      </c>
      <c r="Y172" s="137">
        <f t="shared" si="46"/>
        <v>100</v>
      </c>
      <c r="Z172" s="137">
        <f t="shared" si="46"/>
        <v>100</v>
      </c>
      <c r="AA172" s="137">
        <f t="shared" si="46"/>
        <v>100</v>
      </c>
      <c r="AB172" s="137">
        <f t="shared" si="46"/>
        <v>100</v>
      </c>
      <c r="AC172" s="137">
        <f t="shared" si="46"/>
        <v>100</v>
      </c>
      <c r="AD172" s="137">
        <f t="shared" si="46"/>
        <v>100</v>
      </c>
      <c r="AE172" s="137">
        <f t="shared" si="46"/>
        <v>100</v>
      </c>
      <c r="AF172" s="137">
        <f t="shared" si="46"/>
        <v>100</v>
      </c>
      <c r="AG172" s="137">
        <f t="shared" si="46"/>
        <v>100</v>
      </c>
      <c r="AH172" s="137">
        <f t="shared" si="46"/>
        <v>0</v>
      </c>
      <c r="AI172" s="137">
        <f t="shared" si="46"/>
        <v>0</v>
      </c>
      <c r="AJ172" s="137">
        <f t="shared" si="46"/>
        <v>0</v>
      </c>
      <c r="AK172" s="136">
        <f ca="1">IF(AND(AND($AK$3&lt;=B172,B172&lt;=$AK$1),B172&lt;&gt;""),1,0)</f>
        <v>1</v>
      </c>
      <c r="AL172" s="136">
        <f>IF(OR(F172="工事・メンテ（共用可）",F172="要調整"),0.5,IF(F172="ヘリ訓練日",0.4,1))</f>
        <v>1</v>
      </c>
      <c r="AM172" s="136">
        <v>1</v>
      </c>
    </row>
    <row r="173" spans="1:39" ht="93.75">
      <c r="A173" s="149">
        <v>1218</v>
      </c>
      <c r="B173" s="150">
        <v>46394</v>
      </c>
      <c r="C173" s="156">
        <v>7</v>
      </c>
      <c r="D173" s="156">
        <v>21</v>
      </c>
      <c r="E173" s="152" t="s">
        <v>41</v>
      </c>
      <c r="F173" s="151" t="s">
        <v>490</v>
      </c>
      <c r="G173" s="154" t="s">
        <v>494</v>
      </c>
      <c r="H173" s="138" t="str">
        <f>IF(OR(G173="中止",G173="取消"),"998",IF(ISNA(MATCH($E173,施設情報!$B$2:$B$96,0)),"999",INDEX(施設情報!$C$2:$C$96,MATCH($E173,施設情報!$B$2:$B$96,0))))</f>
        <v>005</v>
      </c>
      <c r="I173" s="139">
        <f t="shared" si="35"/>
        <v>46394</v>
      </c>
      <c r="J173" s="137" t="str">
        <f t="shared" si="36"/>
        <v>005-46394</v>
      </c>
      <c r="K173" s="137">
        <f t="shared" si="37"/>
        <v>0.29166666666666669</v>
      </c>
      <c r="L173" s="137">
        <f t="shared" si="38"/>
        <v>0.875</v>
      </c>
      <c r="M173" s="137">
        <f t="shared" si="45"/>
        <v>0</v>
      </c>
      <c r="N173" s="137">
        <f t="shared" si="45"/>
        <v>0</v>
      </c>
      <c r="O173" s="137">
        <f t="shared" si="45"/>
        <v>0</v>
      </c>
      <c r="P173" s="137">
        <f t="shared" si="45"/>
        <v>0</v>
      </c>
      <c r="Q173" s="137">
        <f t="shared" si="45"/>
        <v>0</v>
      </c>
      <c r="R173" s="137">
        <f t="shared" si="45"/>
        <v>0</v>
      </c>
      <c r="S173" s="137">
        <f t="shared" si="45"/>
        <v>0</v>
      </c>
      <c r="T173" s="137">
        <f t="shared" si="45"/>
        <v>100</v>
      </c>
      <c r="U173" s="137">
        <f t="shared" si="45"/>
        <v>100</v>
      </c>
      <c r="V173" s="137">
        <f t="shared" si="45"/>
        <v>100</v>
      </c>
      <c r="W173" s="137">
        <f t="shared" si="46"/>
        <v>100</v>
      </c>
      <c r="X173" s="137">
        <f t="shared" si="46"/>
        <v>100</v>
      </c>
      <c r="Y173" s="137">
        <f t="shared" si="46"/>
        <v>100</v>
      </c>
      <c r="Z173" s="137">
        <f t="shared" si="46"/>
        <v>100</v>
      </c>
      <c r="AA173" s="137">
        <f t="shared" si="46"/>
        <v>100</v>
      </c>
      <c r="AB173" s="137">
        <f t="shared" si="46"/>
        <v>100</v>
      </c>
      <c r="AC173" s="137">
        <f t="shared" si="46"/>
        <v>100</v>
      </c>
      <c r="AD173" s="137">
        <f t="shared" si="46"/>
        <v>100</v>
      </c>
      <c r="AE173" s="137">
        <f t="shared" si="46"/>
        <v>100</v>
      </c>
      <c r="AF173" s="137">
        <f t="shared" si="46"/>
        <v>100</v>
      </c>
      <c r="AG173" s="137">
        <f t="shared" si="46"/>
        <v>100</v>
      </c>
      <c r="AH173" s="137">
        <f t="shared" si="46"/>
        <v>0</v>
      </c>
      <c r="AI173" s="137">
        <f t="shared" si="46"/>
        <v>0</v>
      </c>
      <c r="AJ173" s="137">
        <f t="shared" si="46"/>
        <v>0</v>
      </c>
      <c r="AK173" s="136">
        <f ca="1">IF(AND(AND($AK$3&lt;=B173,B173&lt;=$AK$1),B173&lt;&gt;""),1,0)</f>
        <v>1</v>
      </c>
      <c r="AL173" s="136">
        <f>IF(OR(F173="工事・メンテ（共用可）",F173="要調整"),0.5,IF(F173="ヘリ訓練日",0.4,1))</f>
        <v>1</v>
      </c>
      <c r="AM173" s="136">
        <v>1</v>
      </c>
    </row>
    <row r="174" spans="1:39" ht="75">
      <c r="A174" s="149">
        <v>1219</v>
      </c>
      <c r="B174" s="150">
        <v>46394</v>
      </c>
      <c r="C174" s="156">
        <v>7</v>
      </c>
      <c r="D174" s="156">
        <v>21</v>
      </c>
      <c r="E174" s="152" t="s">
        <v>42</v>
      </c>
      <c r="F174" s="151" t="s">
        <v>490</v>
      </c>
      <c r="G174" s="154" t="s">
        <v>494</v>
      </c>
      <c r="H174" s="138" t="str">
        <f>IF(OR(G174="中止",G174="取消"),"998",IF(ISNA(MATCH($E174,施設情報!$B$2:$B$96,0)),"999",INDEX(施設情報!$C$2:$C$96,MATCH($E174,施設情報!$B$2:$B$96,0))))</f>
        <v>006</v>
      </c>
      <c r="I174" s="139">
        <f t="shared" si="35"/>
        <v>46394</v>
      </c>
      <c r="J174" s="137" t="str">
        <f t="shared" si="36"/>
        <v>006-46394</v>
      </c>
      <c r="K174" s="137">
        <f t="shared" si="37"/>
        <v>0.29166666666666669</v>
      </c>
      <c r="L174" s="137">
        <f t="shared" si="38"/>
        <v>0.875</v>
      </c>
      <c r="M174" s="137">
        <f t="shared" si="45"/>
        <v>0</v>
      </c>
      <c r="N174" s="137">
        <f t="shared" si="45"/>
        <v>0</v>
      </c>
      <c r="O174" s="137">
        <f t="shared" si="45"/>
        <v>0</v>
      </c>
      <c r="P174" s="137">
        <f t="shared" si="45"/>
        <v>0</v>
      </c>
      <c r="Q174" s="137">
        <f t="shared" si="45"/>
        <v>0</v>
      </c>
      <c r="R174" s="137">
        <f t="shared" si="45"/>
        <v>0</v>
      </c>
      <c r="S174" s="137">
        <f t="shared" si="45"/>
        <v>0</v>
      </c>
      <c r="T174" s="137">
        <f t="shared" si="45"/>
        <v>100</v>
      </c>
      <c r="U174" s="137">
        <f t="shared" si="45"/>
        <v>100</v>
      </c>
      <c r="V174" s="137">
        <f t="shared" si="45"/>
        <v>100</v>
      </c>
      <c r="W174" s="137">
        <f t="shared" si="46"/>
        <v>100</v>
      </c>
      <c r="X174" s="137">
        <f t="shared" si="46"/>
        <v>100</v>
      </c>
      <c r="Y174" s="137">
        <f t="shared" si="46"/>
        <v>100</v>
      </c>
      <c r="Z174" s="137">
        <f t="shared" si="46"/>
        <v>100</v>
      </c>
      <c r="AA174" s="137">
        <f t="shared" si="46"/>
        <v>100</v>
      </c>
      <c r="AB174" s="137">
        <f t="shared" si="46"/>
        <v>100</v>
      </c>
      <c r="AC174" s="137">
        <f t="shared" si="46"/>
        <v>100</v>
      </c>
      <c r="AD174" s="137">
        <f t="shared" si="46"/>
        <v>100</v>
      </c>
      <c r="AE174" s="137">
        <f t="shared" si="46"/>
        <v>100</v>
      </c>
      <c r="AF174" s="137">
        <f t="shared" si="46"/>
        <v>100</v>
      </c>
      <c r="AG174" s="137">
        <f t="shared" si="46"/>
        <v>100</v>
      </c>
      <c r="AH174" s="137">
        <f t="shared" si="46"/>
        <v>0</v>
      </c>
      <c r="AI174" s="137">
        <f t="shared" si="46"/>
        <v>0</v>
      </c>
      <c r="AJ174" s="137">
        <f t="shared" si="46"/>
        <v>0</v>
      </c>
      <c r="AK174" s="136">
        <f ca="1">IF(AND(AND($AK$3&lt;=B174,B174&lt;=$AK$1),B174&lt;&gt;""),1,0)</f>
        <v>1</v>
      </c>
      <c r="AL174" s="136">
        <f>IF(OR(F174="工事・メンテ（共用可）",F174="要調整"),0.5,IF(F174="ヘリ訓練日",0.4,1))</f>
        <v>1</v>
      </c>
      <c r="AM174" s="136">
        <v>1</v>
      </c>
    </row>
    <row r="175" spans="1:39" ht="37.5">
      <c r="A175" s="149">
        <v>1220</v>
      </c>
      <c r="B175" s="150">
        <v>46394</v>
      </c>
      <c r="C175" s="156">
        <v>7</v>
      </c>
      <c r="D175" s="156">
        <v>21</v>
      </c>
      <c r="E175" s="152" t="s">
        <v>2</v>
      </c>
      <c r="F175" s="151" t="s">
        <v>490</v>
      </c>
      <c r="G175" s="154" t="s">
        <v>494</v>
      </c>
      <c r="H175" s="138" t="str">
        <f>IF(OR(G175="中止",G175="取消"),"998",IF(ISNA(MATCH($E175,施設情報!$B$2:$B$96,0)),"999",INDEX(施設情報!$C$2:$C$96,MATCH($E175,施設情報!$B$2:$B$96,0))))</f>
        <v>008</v>
      </c>
      <c r="I175" s="139">
        <f t="shared" si="35"/>
        <v>46394</v>
      </c>
      <c r="J175" s="137" t="str">
        <f t="shared" si="36"/>
        <v>008-46394</v>
      </c>
      <c r="K175" s="137">
        <f t="shared" si="37"/>
        <v>0.29166666666666669</v>
      </c>
      <c r="L175" s="137">
        <f t="shared" si="38"/>
        <v>0.875</v>
      </c>
      <c r="M175" s="137">
        <f t="shared" ref="M175:V184" si="47">IF(AND(M$3&gt;=$K175,M$3&lt;$L175),100*$AM175,0)</f>
        <v>0</v>
      </c>
      <c r="N175" s="137">
        <f t="shared" si="47"/>
        <v>0</v>
      </c>
      <c r="O175" s="137">
        <f t="shared" si="47"/>
        <v>0</v>
      </c>
      <c r="P175" s="137">
        <f t="shared" si="47"/>
        <v>0</v>
      </c>
      <c r="Q175" s="137">
        <f t="shared" si="47"/>
        <v>0</v>
      </c>
      <c r="R175" s="137">
        <f t="shared" si="47"/>
        <v>0</v>
      </c>
      <c r="S175" s="137">
        <f t="shared" si="47"/>
        <v>0</v>
      </c>
      <c r="T175" s="137">
        <f t="shared" si="47"/>
        <v>100</v>
      </c>
      <c r="U175" s="137">
        <f t="shared" si="47"/>
        <v>100</v>
      </c>
      <c r="V175" s="137">
        <f t="shared" si="47"/>
        <v>100</v>
      </c>
      <c r="W175" s="137">
        <f t="shared" ref="W175:AJ184" si="48">IF(AND(W$3&gt;=$K175,W$3&lt;$L175),100*$AM175,0)</f>
        <v>100</v>
      </c>
      <c r="X175" s="137">
        <f t="shared" si="48"/>
        <v>100</v>
      </c>
      <c r="Y175" s="137">
        <f t="shared" si="48"/>
        <v>100</v>
      </c>
      <c r="Z175" s="137">
        <f t="shared" si="48"/>
        <v>100</v>
      </c>
      <c r="AA175" s="137">
        <f t="shared" si="48"/>
        <v>100</v>
      </c>
      <c r="AB175" s="137">
        <f t="shared" si="48"/>
        <v>100</v>
      </c>
      <c r="AC175" s="137">
        <f t="shared" si="48"/>
        <v>100</v>
      </c>
      <c r="AD175" s="137">
        <f t="shared" si="48"/>
        <v>100</v>
      </c>
      <c r="AE175" s="137">
        <f t="shared" si="48"/>
        <v>100</v>
      </c>
      <c r="AF175" s="137">
        <f t="shared" si="48"/>
        <v>100</v>
      </c>
      <c r="AG175" s="137">
        <f t="shared" si="48"/>
        <v>100</v>
      </c>
      <c r="AH175" s="137">
        <f t="shared" si="48"/>
        <v>0</v>
      </c>
      <c r="AI175" s="137">
        <f t="shared" si="48"/>
        <v>0</v>
      </c>
      <c r="AJ175" s="137">
        <f t="shared" si="48"/>
        <v>0</v>
      </c>
      <c r="AK175" s="136">
        <f ca="1">IF(AND(AND($AK$3&lt;=B175,B175&lt;=$AK$1),B175&lt;&gt;""),1,0)</f>
        <v>1</v>
      </c>
      <c r="AL175" s="136">
        <f>IF(OR(F175="工事・メンテ（共用可）",F175="要調整"),0.5,IF(F175="ヘリ訓練日",0.4,1))</f>
        <v>1</v>
      </c>
      <c r="AM175" s="136">
        <v>1</v>
      </c>
    </row>
    <row r="176" spans="1:39" ht="56.25">
      <c r="A176" s="149">
        <v>1221</v>
      </c>
      <c r="B176" s="150">
        <v>46394</v>
      </c>
      <c r="C176" s="156">
        <v>7</v>
      </c>
      <c r="D176" s="156">
        <v>21</v>
      </c>
      <c r="E176" s="152" t="s">
        <v>44</v>
      </c>
      <c r="F176" s="151" t="s">
        <v>490</v>
      </c>
      <c r="G176" s="154" t="s">
        <v>494</v>
      </c>
      <c r="H176" s="138" t="str">
        <f>IF(OR(G176="中止",G176="取消"),"998",IF(ISNA(MATCH($E176,施設情報!$B$2:$B$96,0)),"999",INDEX(施設情報!$C$2:$C$96,MATCH($E176,施設情報!$B$2:$B$96,0))))</f>
        <v>015</v>
      </c>
      <c r="I176" s="139">
        <f t="shared" si="35"/>
        <v>46394</v>
      </c>
      <c r="J176" s="137" t="str">
        <f t="shared" si="36"/>
        <v>015-46394</v>
      </c>
      <c r="K176" s="137">
        <f t="shared" si="37"/>
        <v>0.29166666666666669</v>
      </c>
      <c r="L176" s="137">
        <f t="shared" si="38"/>
        <v>0.875</v>
      </c>
      <c r="M176" s="137">
        <f t="shared" si="47"/>
        <v>0</v>
      </c>
      <c r="N176" s="137">
        <f t="shared" si="47"/>
        <v>0</v>
      </c>
      <c r="O176" s="137">
        <f t="shared" si="47"/>
        <v>0</v>
      </c>
      <c r="P176" s="137">
        <f t="shared" si="47"/>
        <v>0</v>
      </c>
      <c r="Q176" s="137">
        <f t="shared" si="47"/>
        <v>0</v>
      </c>
      <c r="R176" s="137">
        <f t="shared" si="47"/>
        <v>0</v>
      </c>
      <c r="S176" s="137">
        <f t="shared" si="47"/>
        <v>0</v>
      </c>
      <c r="T176" s="137">
        <f t="shared" si="47"/>
        <v>100</v>
      </c>
      <c r="U176" s="137">
        <f t="shared" si="47"/>
        <v>100</v>
      </c>
      <c r="V176" s="137">
        <f t="shared" si="47"/>
        <v>100</v>
      </c>
      <c r="W176" s="137">
        <f t="shared" si="48"/>
        <v>100</v>
      </c>
      <c r="X176" s="137">
        <f t="shared" si="48"/>
        <v>100</v>
      </c>
      <c r="Y176" s="137">
        <f t="shared" si="48"/>
        <v>100</v>
      </c>
      <c r="Z176" s="137">
        <f t="shared" si="48"/>
        <v>100</v>
      </c>
      <c r="AA176" s="137">
        <f t="shared" si="48"/>
        <v>100</v>
      </c>
      <c r="AB176" s="137">
        <f t="shared" si="48"/>
        <v>100</v>
      </c>
      <c r="AC176" s="137">
        <f t="shared" si="48"/>
        <v>100</v>
      </c>
      <c r="AD176" s="137">
        <f t="shared" si="48"/>
        <v>100</v>
      </c>
      <c r="AE176" s="137">
        <f t="shared" si="48"/>
        <v>100</v>
      </c>
      <c r="AF176" s="137">
        <f t="shared" si="48"/>
        <v>100</v>
      </c>
      <c r="AG176" s="137">
        <f t="shared" si="48"/>
        <v>100</v>
      </c>
      <c r="AH176" s="137">
        <f t="shared" si="48"/>
        <v>0</v>
      </c>
      <c r="AI176" s="137">
        <f t="shared" si="48"/>
        <v>0</v>
      </c>
      <c r="AJ176" s="137">
        <f t="shared" si="48"/>
        <v>0</v>
      </c>
      <c r="AK176" s="136">
        <f ca="1">IF(AND(AND($AK$3&lt;=B176,B176&lt;=$AK$1),B176&lt;&gt;""),1,0)</f>
        <v>1</v>
      </c>
      <c r="AL176" s="136">
        <f>IF(OR(F176="工事・メンテ（共用可）",F176="要調整"),0.5,IF(F176="ヘリ訓練日",0.4,1))</f>
        <v>1</v>
      </c>
      <c r="AM176" s="136">
        <v>1</v>
      </c>
    </row>
    <row r="177" spans="1:39" ht="56.25">
      <c r="A177" s="149">
        <v>1222</v>
      </c>
      <c r="B177" s="150">
        <v>46394</v>
      </c>
      <c r="C177" s="156">
        <v>7</v>
      </c>
      <c r="D177" s="156">
        <v>21</v>
      </c>
      <c r="E177" s="152" t="s">
        <v>47</v>
      </c>
      <c r="F177" s="151" t="s">
        <v>490</v>
      </c>
      <c r="G177" s="154" t="s">
        <v>494</v>
      </c>
      <c r="H177" s="138" t="str">
        <f>IF(OR(G177="中止",G177="取消"),"998",IF(ISNA(MATCH($E177,施設情報!$B$2:$B$96,0)),"999",INDEX(施設情報!$C$2:$C$96,MATCH($E177,施設情報!$B$2:$B$96,0))))</f>
        <v>020</v>
      </c>
      <c r="I177" s="139">
        <f t="shared" si="35"/>
        <v>46394</v>
      </c>
      <c r="J177" s="137" t="str">
        <f t="shared" si="36"/>
        <v>020-46394</v>
      </c>
      <c r="K177" s="137">
        <f t="shared" si="37"/>
        <v>0.29166666666666669</v>
      </c>
      <c r="L177" s="137">
        <f t="shared" si="38"/>
        <v>0.875</v>
      </c>
      <c r="M177" s="137">
        <f t="shared" si="47"/>
        <v>0</v>
      </c>
      <c r="N177" s="137">
        <f t="shared" si="47"/>
        <v>0</v>
      </c>
      <c r="O177" s="137">
        <f t="shared" si="47"/>
        <v>0</v>
      </c>
      <c r="P177" s="137">
        <f t="shared" si="47"/>
        <v>0</v>
      </c>
      <c r="Q177" s="137">
        <f t="shared" si="47"/>
        <v>0</v>
      </c>
      <c r="R177" s="137">
        <f t="shared" si="47"/>
        <v>0</v>
      </c>
      <c r="S177" s="137">
        <f t="shared" si="47"/>
        <v>0</v>
      </c>
      <c r="T177" s="137">
        <f t="shared" si="47"/>
        <v>100</v>
      </c>
      <c r="U177" s="137">
        <f t="shared" si="47"/>
        <v>100</v>
      </c>
      <c r="V177" s="137">
        <f t="shared" si="47"/>
        <v>100</v>
      </c>
      <c r="W177" s="137">
        <f t="shared" si="48"/>
        <v>100</v>
      </c>
      <c r="X177" s="137">
        <f t="shared" si="48"/>
        <v>100</v>
      </c>
      <c r="Y177" s="137">
        <f t="shared" si="48"/>
        <v>100</v>
      </c>
      <c r="Z177" s="137">
        <f t="shared" si="48"/>
        <v>100</v>
      </c>
      <c r="AA177" s="137">
        <f t="shared" si="48"/>
        <v>100</v>
      </c>
      <c r="AB177" s="137">
        <f t="shared" si="48"/>
        <v>100</v>
      </c>
      <c r="AC177" s="137">
        <f t="shared" si="48"/>
        <v>100</v>
      </c>
      <c r="AD177" s="137">
        <f t="shared" si="48"/>
        <v>100</v>
      </c>
      <c r="AE177" s="137">
        <f t="shared" si="48"/>
        <v>100</v>
      </c>
      <c r="AF177" s="137">
        <f t="shared" si="48"/>
        <v>100</v>
      </c>
      <c r="AG177" s="137">
        <f t="shared" si="48"/>
        <v>100</v>
      </c>
      <c r="AH177" s="137">
        <f t="shared" si="48"/>
        <v>0</v>
      </c>
      <c r="AI177" s="137">
        <f t="shared" si="48"/>
        <v>0</v>
      </c>
      <c r="AJ177" s="137">
        <f t="shared" si="48"/>
        <v>0</v>
      </c>
      <c r="AK177" s="136">
        <f ca="1">IF(AND(AND($AK$3&lt;=B177,B177&lt;=$AK$1),B177&lt;&gt;""),1,0)</f>
        <v>1</v>
      </c>
      <c r="AL177" s="136">
        <f>IF(OR(F177="工事・メンテ（共用可）",F177="要調整"),0.5,IF(F177="ヘリ訓練日",0.4,1))</f>
        <v>1</v>
      </c>
      <c r="AM177" s="136">
        <v>1</v>
      </c>
    </row>
    <row r="178" spans="1:39">
      <c r="A178" s="149">
        <v>1223</v>
      </c>
      <c r="B178" s="150">
        <v>46394</v>
      </c>
      <c r="C178" s="156">
        <v>7</v>
      </c>
      <c r="D178" s="156">
        <v>21</v>
      </c>
      <c r="E178" s="152" t="s">
        <v>49</v>
      </c>
      <c r="F178" s="151" t="s">
        <v>490</v>
      </c>
      <c r="G178" s="154" t="s">
        <v>494</v>
      </c>
      <c r="H178" s="138" t="str">
        <f>IF(OR(G178="中止",G178="取消"),"998",IF(ISNA(MATCH($E178,施設情報!$B$2:$B$96,0)),"999",INDEX(施設情報!$C$2:$C$96,MATCH($E178,施設情報!$B$2:$B$96,0))))</f>
        <v>022</v>
      </c>
      <c r="I178" s="139">
        <f t="shared" si="35"/>
        <v>46394</v>
      </c>
      <c r="J178" s="137" t="str">
        <f t="shared" si="36"/>
        <v>022-46394</v>
      </c>
      <c r="K178" s="137">
        <f t="shared" si="37"/>
        <v>0.29166666666666669</v>
      </c>
      <c r="L178" s="137">
        <f t="shared" si="38"/>
        <v>0.875</v>
      </c>
      <c r="M178" s="137">
        <f t="shared" si="47"/>
        <v>0</v>
      </c>
      <c r="N178" s="137">
        <f t="shared" si="47"/>
        <v>0</v>
      </c>
      <c r="O178" s="137">
        <f t="shared" si="47"/>
        <v>0</v>
      </c>
      <c r="P178" s="137">
        <f t="shared" si="47"/>
        <v>0</v>
      </c>
      <c r="Q178" s="137">
        <f t="shared" si="47"/>
        <v>0</v>
      </c>
      <c r="R178" s="137">
        <f t="shared" si="47"/>
        <v>0</v>
      </c>
      <c r="S178" s="137">
        <f t="shared" si="47"/>
        <v>0</v>
      </c>
      <c r="T178" s="137">
        <f t="shared" si="47"/>
        <v>100</v>
      </c>
      <c r="U178" s="137">
        <f t="shared" si="47"/>
        <v>100</v>
      </c>
      <c r="V178" s="137">
        <f t="shared" si="47"/>
        <v>100</v>
      </c>
      <c r="W178" s="137">
        <f t="shared" si="48"/>
        <v>100</v>
      </c>
      <c r="X178" s="137">
        <f t="shared" si="48"/>
        <v>100</v>
      </c>
      <c r="Y178" s="137">
        <f t="shared" si="48"/>
        <v>100</v>
      </c>
      <c r="Z178" s="137">
        <f t="shared" si="48"/>
        <v>100</v>
      </c>
      <c r="AA178" s="137">
        <f t="shared" si="48"/>
        <v>100</v>
      </c>
      <c r="AB178" s="137">
        <f t="shared" si="48"/>
        <v>100</v>
      </c>
      <c r="AC178" s="137">
        <f t="shared" si="48"/>
        <v>100</v>
      </c>
      <c r="AD178" s="137">
        <f t="shared" si="48"/>
        <v>100</v>
      </c>
      <c r="AE178" s="137">
        <f t="shared" si="48"/>
        <v>100</v>
      </c>
      <c r="AF178" s="137">
        <f t="shared" si="48"/>
        <v>100</v>
      </c>
      <c r="AG178" s="137">
        <f t="shared" si="48"/>
        <v>100</v>
      </c>
      <c r="AH178" s="137">
        <f t="shared" si="48"/>
        <v>0</v>
      </c>
      <c r="AI178" s="137">
        <f t="shared" si="48"/>
        <v>0</v>
      </c>
      <c r="AJ178" s="137">
        <f t="shared" si="48"/>
        <v>0</v>
      </c>
      <c r="AK178" s="136">
        <f ca="1">IF(AND(AND($AK$3&lt;=B178,B178&lt;=$AK$1),B178&lt;&gt;""),1,0)</f>
        <v>1</v>
      </c>
      <c r="AL178" s="136">
        <f>IF(OR(F178="工事・メンテ（共用可）",F178="要調整"),0.5,IF(F178="ヘリ訓練日",0.4,1))</f>
        <v>1</v>
      </c>
      <c r="AM178" s="136">
        <v>1</v>
      </c>
    </row>
    <row r="179" spans="1:39" ht="56.25">
      <c r="A179" s="149">
        <v>1224</v>
      </c>
      <c r="B179" s="150">
        <v>46394</v>
      </c>
      <c r="C179" s="156">
        <v>7</v>
      </c>
      <c r="D179" s="156">
        <v>21</v>
      </c>
      <c r="E179" s="152" t="s">
        <v>50</v>
      </c>
      <c r="F179" s="151" t="s">
        <v>490</v>
      </c>
      <c r="G179" s="154" t="s">
        <v>494</v>
      </c>
      <c r="H179" s="138" t="str">
        <f>IF(OR(G179="中止",G179="取消"),"998",IF(ISNA(MATCH($E179,施設情報!$B$2:$B$96,0)),"999",INDEX(施設情報!$C$2:$C$96,MATCH($E179,施設情報!$B$2:$B$96,0))))</f>
        <v>023</v>
      </c>
      <c r="I179" s="139">
        <f t="shared" si="35"/>
        <v>46394</v>
      </c>
      <c r="J179" s="137" t="str">
        <f t="shared" si="36"/>
        <v>023-46394</v>
      </c>
      <c r="K179" s="137">
        <f t="shared" si="37"/>
        <v>0.29166666666666669</v>
      </c>
      <c r="L179" s="137">
        <f t="shared" si="38"/>
        <v>0.875</v>
      </c>
      <c r="M179" s="137">
        <f t="shared" si="47"/>
        <v>0</v>
      </c>
      <c r="N179" s="137">
        <f t="shared" si="47"/>
        <v>0</v>
      </c>
      <c r="O179" s="137">
        <f t="shared" si="47"/>
        <v>0</v>
      </c>
      <c r="P179" s="137">
        <f t="shared" si="47"/>
        <v>0</v>
      </c>
      <c r="Q179" s="137">
        <f t="shared" si="47"/>
        <v>0</v>
      </c>
      <c r="R179" s="137">
        <f t="shared" si="47"/>
        <v>0</v>
      </c>
      <c r="S179" s="137">
        <f t="shared" si="47"/>
        <v>0</v>
      </c>
      <c r="T179" s="137">
        <f t="shared" si="47"/>
        <v>100</v>
      </c>
      <c r="U179" s="137">
        <f t="shared" si="47"/>
        <v>100</v>
      </c>
      <c r="V179" s="137">
        <f t="shared" si="47"/>
        <v>100</v>
      </c>
      <c r="W179" s="137">
        <f t="shared" si="48"/>
        <v>100</v>
      </c>
      <c r="X179" s="137">
        <f t="shared" si="48"/>
        <v>100</v>
      </c>
      <c r="Y179" s="137">
        <f t="shared" si="48"/>
        <v>100</v>
      </c>
      <c r="Z179" s="137">
        <f t="shared" si="48"/>
        <v>100</v>
      </c>
      <c r="AA179" s="137">
        <f t="shared" si="48"/>
        <v>100</v>
      </c>
      <c r="AB179" s="137">
        <f t="shared" si="48"/>
        <v>100</v>
      </c>
      <c r="AC179" s="137">
        <f t="shared" si="48"/>
        <v>100</v>
      </c>
      <c r="AD179" s="137">
        <f t="shared" si="48"/>
        <v>100</v>
      </c>
      <c r="AE179" s="137">
        <f t="shared" si="48"/>
        <v>100</v>
      </c>
      <c r="AF179" s="137">
        <f t="shared" si="48"/>
        <v>100</v>
      </c>
      <c r="AG179" s="137">
        <f t="shared" si="48"/>
        <v>100</v>
      </c>
      <c r="AH179" s="137">
        <f t="shared" si="48"/>
        <v>0</v>
      </c>
      <c r="AI179" s="137">
        <f t="shared" si="48"/>
        <v>0</v>
      </c>
      <c r="AJ179" s="137">
        <f t="shared" si="48"/>
        <v>0</v>
      </c>
      <c r="AK179" s="136">
        <f ca="1">IF(AND(AND($AK$3&lt;=B179,B179&lt;=$AK$1),B179&lt;&gt;""),1,0)</f>
        <v>1</v>
      </c>
      <c r="AL179" s="136">
        <f>IF(OR(F179="工事・メンテ（共用可）",F179="要調整"),0.5,IF(F179="ヘリ訓練日",0.4,1))</f>
        <v>1</v>
      </c>
      <c r="AM179" s="136">
        <v>1</v>
      </c>
    </row>
    <row r="180" spans="1:39" ht="56.25">
      <c r="A180" s="149">
        <v>1225</v>
      </c>
      <c r="B180" s="150">
        <v>46394</v>
      </c>
      <c r="C180" s="156">
        <v>7</v>
      </c>
      <c r="D180" s="156">
        <v>21</v>
      </c>
      <c r="E180" s="152" t="s">
        <v>52</v>
      </c>
      <c r="F180" s="151" t="s">
        <v>490</v>
      </c>
      <c r="G180" s="154" t="s">
        <v>494</v>
      </c>
      <c r="H180" s="138" t="str">
        <f>IF(OR(G180="中止",G180="取消"),"998",IF(ISNA(MATCH($E180,施設情報!$B$2:$B$96,0)),"999",INDEX(施設情報!$C$2:$C$96,MATCH($E180,施設情報!$B$2:$B$96,0))))</f>
        <v>024</v>
      </c>
      <c r="I180" s="139">
        <f t="shared" si="35"/>
        <v>46394</v>
      </c>
      <c r="J180" s="137" t="str">
        <f t="shared" si="36"/>
        <v>024-46394</v>
      </c>
      <c r="K180" s="137">
        <f t="shared" si="37"/>
        <v>0.29166666666666669</v>
      </c>
      <c r="L180" s="137">
        <f t="shared" si="38"/>
        <v>0.875</v>
      </c>
      <c r="M180" s="137">
        <f t="shared" si="47"/>
        <v>0</v>
      </c>
      <c r="N180" s="137">
        <f t="shared" si="47"/>
        <v>0</v>
      </c>
      <c r="O180" s="137">
        <f t="shared" si="47"/>
        <v>0</v>
      </c>
      <c r="P180" s="137">
        <f t="shared" si="47"/>
        <v>0</v>
      </c>
      <c r="Q180" s="137">
        <f t="shared" si="47"/>
        <v>0</v>
      </c>
      <c r="R180" s="137">
        <f t="shared" si="47"/>
        <v>0</v>
      </c>
      <c r="S180" s="137">
        <f t="shared" si="47"/>
        <v>0</v>
      </c>
      <c r="T180" s="137">
        <f t="shared" si="47"/>
        <v>100</v>
      </c>
      <c r="U180" s="137">
        <f t="shared" si="47"/>
        <v>100</v>
      </c>
      <c r="V180" s="137">
        <f t="shared" si="47"/>
        <v>100</v>
      </c>
      <c r="W180" s="137">
        <f t="shared" si="48"/>
        <v>100</v>
      </c>
      <c r="X180" s="137">
        <f t="shared" si="48"/>
        <v>100</v>
      </c>
      <c r="Y180" s="137">
        <f t="shared" si="48"/>
        <v>100</v>
      </c>
      <c r="Z180" s="137">
        <f t="shared" si="48"/>
        <v>100</v>
      </c>
      <c r="AA180" s="137">
        <f t="shared" si="48"/>
        <v>100</v>
      </c>
      <c r="AB180" s="137">
        <f t="shared" si="48"/>
        <v>100</v>
      </c>
      <c r="AC180" s="137">
        <f t="shared" si="48"/>
        <v>100</v>
      </c>
      <c r="AD180" s="137">
        <f t="shared" si="48"/>
        <v>100</v>
      </c>
      <c r="AE180" s="137">
        <f t="shared" si="48"/>
        <v>100</v>
      </c>
      <c r="AF180" s="137">
        <f t="shared" si="48"/>
        <v>100</v>
      </c>
      <c r="AG180" s="137">
        <f t="shared" si="48"/>
        <v>100</v>
      </c>
      <c r="AH180" s="137">
        <f t="shared" si="48"/>
        <v>0</v>
      </c>
      <c r="AI180" s="137">
        <f t="shared" si="48"/>
        <v>0</v>
      </c>
      <c r="AJ180" s="137">
        <f t="shared" si="48"/>
        <v>0</v>
      </c>
      <c r="AK180" s="136">
        <f ca="1">IF(AND(AND($AK$3&lt;=B180,B180&lt;=$AK$1),B180&lt;&gt;""),1,0)</f>
        <v>1</v>
      </c>
      <c r="AL180" s="136">
        <f>IF(OR(F180="工事・メンテ（共用可）",F180="要調整"),0.5,IF(F180="ヘリ訓練日",0.4,1))</f>
        <v>1</v>
      </c>
      <c r="AM180" s="136">
        <v>1</v>
      </c>
    </row>
    <row r="181" spans="1:39" ht="56.25">
      <c r="A181" s="149">
        <v>1226</v>
      </c>
      <c r="B181" s="150">
        <v>46394</v>
      </c>
      <c r="C181" s="156">
        <v>7</v>
      </c>
      <c r="D181" s="156">
        <v>21</v>
      </c>
      <c r="E181" s="152" t="s">
        <v>31</v>
      </c>
      <c r="F181" s="151" t="s">
        <v>490</v>
      </c>
      <c r="G181" s="154" t="s">
        <v>494</v>
      </c>
      <c r="H181" s="138" t="str">
        <f>IF(OR(G181="中止",G181="取消"),"998",IF(ISNA(MATCH($E181,施設情報!$B$2:$B$96,0)),"999",INDEX(施設情報!$C$2:$C$96,MATCH($E181,施設情報!$B$2:$B$96,0))))</f>
        <v>025</v>
      </c>
      <c r="I181" s="139">
        <f t="shared" si="35"/>
        <v>46394</v>
      </c>
      <c r="J181" s="137" t="str">
        <f t="shared" si="36"/>
        <v>025-46394</v>
      </c>
      <c r="K181" s="137">
        <f t="shared" si="37"/>
        <v>0.29166666666666669</v>
      </c>
      <c r="L181" s="137">
        <f t="shared" si="38"/>
        <v>0.875</v>
      </c>
      <c r="M181" s="137">
        <f t="shared" si="47"/>
        <v>0</v>
      </c>
      <c r="N181" s="137">
        <f t="shared" si="47"/>
        <v>0</v>
      </c>
      <c r="O181" s="137">
        <f t="shared" si="47"/>
        <v>0</v>
      </c>
      <c r="P181" s="137">
        <f t="shared" si="47"/>
        <v>0</v>
      </c>
      <c r="Q181" s="137">
        <f t="shared" si="47"/>
        <v>0</v>
      </c>
      <c r="R181" s="137">
        <f t="shared" si="47"/>
        <v>0</v>
      </c>
      <c r="S181" s="137">
        <f t="shared" si="47"/>
        <v>0</v>
      </c>
      <c r="T181" s="137">
        <f t="shared" si="47"/>
        <v>100</v>
      </c>
      <c r="U181" s="137">
        <f t="shared" si="47"/>
        <v>100</v>
      </c>
      <c r="V181" s="137">
        <f t="shared" si="47"/>
        <v>100</v>
      </c>
      <c r="W181" s="137">
        <f t="shared" si="48"/>
        <v>100</v>
      </c>
      <c r="X181" s="137">
        <f t="shared" si="48"/>
        <v>100</v>
      </c>
      <c r="Y181" s="137">
        <f t="shared" si="48"/>
        <v>100</v>
      </c>
      <c r="Z181" s="137">
        <f t="shared" si="48"/>
        <v>100</v>
      </c>
      <c r="AA181" s="137">
        <f t="shared" si="48"/>
        <v>100</v>
      </c>
      <c r="AB181" s="137">
        <f t="shared" si="48"/>
        <v>100</v>
      </c>
      <c r="AC181" s="137">
        <f t="shared" si="48"/>
        <v>100</v>
      </c>
      <c r="AD181" s="137">
        <f t="shared" si="48"/>
        <v>100</v>
      </c>
      <c r="AE181" s="137">
        <f t="shared" si="48"/>
        <v>100</v>
      </c>
      <c r="AF181" s="137">
        <f t="shared" si="48"/>
        <v>100</v>
      </c>
      <c r="AG181" s="137">
        <f t="shared" si="48"/>
        <v>100</v>
      </c>
      <c r="AH181" s="137">
        <f t="shared" si="48"/>
        <v>0</v>
      </c>
      <c r="AI181" s="137">
        <f t="shared" si="48"/>
        <v>0</v>
      </c>
      <c r="AJ181" s="137">
        <f t="shared" si="48"/>
        <v>0</v>
      </c>
      <c r="AK181" s="136">
        <f ca="1">IF(AND(AND($AK$3&lt;=B181,B181&lt;=$AK$1),B181&lt;&gt;""),1,0)</f>
        <v>1</v>
      </c>
      <c r="AL181" s="136">
        <f>IF(OR(F181="工事・メンテ（共用可）",F181="要調整"),0.5,IF(F181="ヘリ訓練日",0.4,1))</f>
        <v>1</v>
      </c>
      <c r="AM181" s="136">
        <v>1</v>
      </c>
    </row>
    <row r="182" spans="1:39" ht="56.25">
      <c r="A182" s="149">
        <v>1227</v>
      </c>
      <c r="B182" s="150">
        <v>46394</v>
      </c>
      <c r="C182" s="156">
        <v>7</v>
      </c>
      <c r="D182" s="156">
        <v>21</v>
      </c>
      <c r="E182" s="152" t="s">
        <v>53</v>
      </c>
      <c r="F182" s="151" t="s">
        <v>490</v>
      </c>
      <c r="G182" s="154" t="s">
        <v>494</v>
      </c>
      <c r="H182" s="138" t="str">
        <f>IF(OR(G182="中止",G182="取消"),"998",IF(ISNA(MATCH($E182,施設情報!$B$2:$B$96,0)),"999",INDEX(施設情報!$C$2:$C$96,MATCH($E182,施設情報!$B$2:$B$96,0))))</f>
        <v>026</v>
      </c>
      <c r="I182" s="139">
        <f t="shared" si="35"/>
        <v>46394</v>
      </c>
      <c r="J182" s="137" t="str">
        <f t="shared" si="36"/>
        <v>026-46394</v>
      </c>
      <c r="K182" s="137">
        <f t="shared" si="37"/>
        <v>0.29166666666666669</v>
      </c>
      <c r="L182" s="137">
        <f t="shared" si="38"/>
        <v>0.875</v>
      </c>
      <c r="M182" s="137">
        <f t="shared" si="47"/>
        <v>0</v>
      </c>
      <c r="N182" s="137">
        <f t="shared" si="47"/>
        <v>0</v>
      </c>
      <c r="O182" s="137">
        <f t="shared" si="47"/>
        <v>0</v>
      </c>
      <c r="P182" s="137">
        <f t="shared" si="47"/>
        <v>0</v>
      </c>
      <c r="Q182" s="137">
        <f t="shared" si="47"/>
        <v>0</v>
      </c>
      <c r="R182" s="137">
        <f t="shared" si="47"/>
        <v>0</v>
      </c>
      <c r="S182" s="137">
        <f t="shared" si="47"/>
        <v>0</v>
      </c>
      <c r="T182" s="137">
        <f t="shared" si="47"/>
        <v>100</v>
      </c>
      <c r="U182" s="137">
        <f t="shared" si="47"/>
        <v>100</v>
      </c>
      <c r="V182" s="137">
        <f t="shared" si="47"/>
        <v>100</v>
      </c>
      <c r="W182" s="137">
        <f t="shared" si="48"/>
        <v>100</v>
      </c>
      <c r="X182" s="137">
        <f t="shared" si="48"/>
        <v>100</v>
      </c>
      <c r="Y182" s="137">
        <f t="shared" si="48"/>
        <v>100</v>
      </c>
      <c r="Z182" s="137">
        <f t="shared" si="48"/>
        <v>100</v>
      </c>
      <c r="AA182" s="137">
        <f t="shared" si="48"/>
        <v>100</v>
      </c>
      <c r="AB182" s="137">
        <f t="shared" si="48"/>
        <v>100</v>
      </c>
      <c r="AC182" s="137">
        <f t="shared" si="48"/>
        <v>100</v>
      </c>
      <c r="AD182" s="137">
        <f t="shared" si="48"/>
        <v>100</v>
      </c>
      <c r="AE182" s="137">
        <f t="shared" si="48"/>
        <v>100</v>
      </c>
      <c r="AF182" s="137">
        <f t="shared" si="48"/>
        <v>100</v>
      </c>
      <c r="AG182" s="137">
        <f t="shared" si="48"/>
        <v>100</v>
      </c>
      <c r="AH182" s="137">
        <f t="shared" si="48"/>
        <v>0</v>
      </c>
      <c r="AI182" s="137">
        <f t="shared" si="48"/>
        <v>0</v>
      </c>
      <c r="AJ182" s="137">
        <f t="shared" si="48"/>
        <v>0</v>
      </c>
      <c r="AK182" s="136">
        <f ca="1">IF(AND(AND($AK$3&lt;=B182,B182&lt;=$AK$1),B182&lt;&gt;""),1,0)</f>
        <v>1</v>
      </c>
      <c r="AL182" s="136">
        <f>IF(OR(F182="工事・メンテ（共用可）",F182="要調整"),0.5,IF(F182="ヘリ訓練日",0.4,1))</f>
        <v>1</v>
      </c>
      <c r="AM182" s="136">
        <v>1</v>
      </c>
    </row>
    <row r="183" spans="1:39" ht="56.25">
      <c r="A183" s="149">
        <v>1228</v>
      </c>
      <c r="B183" s="150">
        <v>46394</v>
      </c>
      <c r="C183" s="156">
        <v>7</v>
      </c>
      <c r="D183" s="156">
        <v>21</v>
      </c>
      <c r="E183" s="152" t="s">
        <v>30</v>
      </c>
      <c r="F183" s="151" t="s">
        <v>490</v>
      </c>
      <c r="G183" s="154" t="s">
        <v>494</v>
      </c>
      <c r="H183" s="138" t="str">
        <f>IF(OR(G183="中止",G183="取消"),"998",IF(ISNA(MATCH($E183,施設情報!$B$2:$B$96,0)),"999",INDEX(施設情報!$C$2:$C$96,MATCH($E183,施設情報!$B$2:$B$96,0))))</f>
        <v>027</v>
      </c>
      <c r="I183" s="139">
        <f t="shared" si="35"/>
        <v>46394</v>
      </c>
      <c r="J183" s="137" t="str">
        <f t="shared" si="36"/>
        <v>027-46394</v>
      </c>
      <c r="K183" s="137">
        <f t="shared" si="37"/>
        <v>0.29166666666666669</v>
      </c>
      <c r="L183" s="137">
        <f t="shared" si="38"/>
        <v>0.875</v>
      </c>
      <c r="M183" s="137">
        <f t="shared" si="47"/>
        <v>0</v>
      </c>
      <c r="N183" s="137">
        <f t="shared" si="47"/>
        <v>0</v>
      </c>
      <c r="O183" s="137">
        <f t="shared" si="47"/>
        <v>0</v>
      </c>
      <c r="P183" s="137">
        <f t="shared" si="47"/>
        <v>0</v>
      </c>
      <c r="Q183" s="137">
        <f t="shared" si="47"/>
        <v>0</v>
      </c>
      <c r="R183" s="137">
        <f t="shared" si="47"/>
        <v>0</v>
      </c>
      <c r="S183" s="137">
        <f t="shared" si="47"/>
        <v>0</v>
      </c>
      <c r="T183" s="137">
        <f t="shared" si="47"/>
        <v>100</v>
      </c>
      <c r="U183" s="137">
        <f t="shared" si="47"/>
        <v>100</v>
      </c>
      <c r="V183" s="137">
        <f t="shared" si="47"/>
        <v>100</v>
      </c>
      <c r="W183" s="137">
        <f t="shared" si="48"/>
        <v>100</v>
      </c>
      <c r="X183" s="137">
        <f t="shared" si="48"/>
        <v>100</v>
      </c>
      <c r="Y183" s="137">
        <f t="shared" si="48"/>
        <v>100</v>
      </c>
      <c r="Z183" s="137">
        <f t="shared" si="48"/>
        <v>100</v>
      </c>
      <c r="AA183" s="137">
        <f t="shared" si="48"/>
        <v>100</v>
      </c>
      <c r="AB183" s="137">
        <f t="shared" si="48"/>
        <v>100</v>
      </c>
      <c r="AC183" s="137">
        <f t="shared" si="48"/>
        <v>100</v>
      </c>
      <c r="AD183" s="137">
        <f t="shared" si="48"/>
        <v>100</v>
      </c>
      <c r="AE183" s="137">
        <f t="shared" si="48"/>
        <v>100</v>
      </c>
      <c r="AF183" s="137">
        <f t="shared" si="48"/>
        <v>100</v>
      </c>
      <c r="AG183" s="137">
        <f t="shared" si="48"/>
        <v>100</v>
      </c>
      <c r="AH183" s="137">
        <f t="shared" si="48"/>
        <v>0</v>
      </c>
      <c r="AI183" s="137">
        <f t="shared" si="48"/>
        <v>0</v>
      </c>
      <c r="AJ183" s="137">
        <f t="shared" si="48"/>
        <v>0</v>
      </c>
      <c r="AK183" s="136">
        <f ca="1">IF(AND(AND($AK$3&lt;=B183,B183&lt;=$AK$1),B183&lt;&gt;""),1,0)</f>
        <v>1</v>
      </c>
      <c r="AL183" s="136">
        <f>IF(OR(F183="工事・メンテ（共用可）",F183="要調整"),0.5,IF(F183="ヘリ訓練日",0.4,1))</f>
        <v>1</v>
      </c>
      <c r="AM183" s="136">
        <v>1</v>
      </c>
    </row>
    <row r="184" spans="1:39" ht="75">
      <c r="A184" s="149">
        <v>1229</v>
      </c>
      <c r="B184" s="150">
        <v>46394</v>
      </c>
      <c r="C184" s="156">
        <v>7</v>
      </c>
      <c r="D184" s="156">
        <v>21</v>
      </c>
      <c r="E184" s="152" t="s">
        <v>60</v>
      </c>
      <c r="F184" s="151" t="s">
        <v>490</v>
      </c>
      <c r="G184" s="154" t="s">
        <v>494</v>
      </c>
      <c r="H184" s="138" t="str">
        <f>IF(OR(G184="中止",G184="取消"),"998",IF(ISNA(MATCH($E184,施設情報!$B$2:$B$96,0)),"999",INDEX(施設情報!$C$2:$C$96,MATCH($E184,施設情報!$B$2:$B$96,0))))</f>
        <v>028</v>
      </c>
      <c r="I184" s="139">
        <f t="shared" si="35"/>
        <v>46394</v>
      </c>
      <c r="J184" s="137" t="str">
        <f t="shared" si="36"/>
        <v>028-46394</v>
      </c>
      <c r="K184" s="137">
        <f t="shared" si="37"/>
        <v>0.29166666666666669</v>
      </c>
      <c r="L184" s="137">
        <f t="shared" si="38"/>
        <v>0.875</v>
      </c>
      <c r="M184" s="137">
        <f t="shared" si="47"/>
        <v>0</v>
      </c>
      <c r="N184" s="137">
        <f t="shared" si="47"/>
        <v>0</v>
      </c>
      <c r="O184" s="137">
        <f t="shared" si="47"/>
        <v>0</v>
      </c>
      <c r="P184" s="137">
        <f t="shared" si="47"/>
        <v>0</v>
      </c>
      <c r="Q184" s="137">
        <f t="shared" si="47"/>
        <v>0</v>
      </c>
      <c r="R184" s="137">
        <f t="shared" si="47"/>
        <v>0</v>
      </c>
      <c r="S184" s="137">
        <f t="shared" si="47"/>
        <v>0</v>
      </c>
      <c r="T184" s="137">
        <f t="shared" si="47"/>
        <v>100</v>
      </c>
      <c r="U184" s="137">
        <f t="shared" si="47"/>
        <v>100</v>
      </c>
      <c r="V184" s="137">
        <f t="shared" si="47"/>
        <v>100</v>
      </c>
      <c r="W184" s="137">
        <f t="shared" si="48"/>
        <v>100</v>
      </c>
      <c r="X184" s="137">
        <f t="shared" si="48"/>
        <v>100</v>
      </c>
      <c r="Y184" s="137">
        <f t="shared" si="48"/>
        <v>100</v>
      </c>
      <c r="Z184" s="137">
        <f t="shared" si="48"/>
        <v>100</v>
      </c>
      <c r="AA184" s="137">
        <f t="shared" si="48"/>
        <v>100</v>
      </c>
      <c r="AB184" s="137">
        <f t="shared" si="48"/>
        <v>100</v>
      </c>
      <c r="AC184" s="137">
        <f t="shared" si="48"/>
        <v>100</v>
      </c>
      <c r="AD184" s="137">
        <f t="shared" si="48"/>
        <v>100</v>
      </c>
      <c r="AE184" s="137">
        <f t="shared" si="48"/>
        <v>100</v>
      </c>
      <c r="AF184" s="137">
        <f t="shared" si="48"/>
        <v>100</v>
      </c>
      <c r="AG184" s="137">
        <f t="shared" si="48"/>
        <v>100</v>
      </c>
      <c r="AH184" s="137">
        <f t="shared" si="48"/>
        <v>0</v>
      </c>
      <c r="AI184" s="137">
        <f t="shared" si="48"/>
        <v>0</v>
      </c>
      <c r="AJ184" s="137">
        <f t="shared" si="48"/>
        <v>0</v>
      </c>
      <c r="AK184" s="136">
        <f ca="1">IF(AND(AND($AK$3&lt;=B184,B184&lt;=$AK$1),B184&lt;&gt;""),1,0)</f>
        <v>1</v>
      </c>
      <c r="AL184" s="136">
        <f>IF(OR(F184="工事・メンテ（共用可）",F184="要調整"),0.5,IF(F184="ヘリ訓練日",0.4,1))</f>
        <v>1</v>
      </c>
      <c r="AM184" s="136">
        <v>1</v>
      </c>
    </row>
    <row r="185" spans="1:39" ht="75">
      <c r="A185" s="149">
        <v>1230</v>
      </c>
      <c r="B185" s="150">
        <v>46394</v>
      </c>
      <c r="C185" s="156">
        <v>7</v>
      </c>
      <c r="D185" s="156">
        <v>21</v>
      </c>
      <c r="E185" s="152" t="s">
        <v>61</v>
      </c>
      <c r="F185" s="151" t="s">
        <v>490</v>
      </c>
      <c r="G185" s="154" t="s">
        <v>494</v>
      </c>
      <c r="H185" s="138" t="str">
        <f>IF(OR(G185="中止",G185="取消"),"998",IF(ISNA(MATCH($E185,施設情報!$B$2:$B$96,0)),"999",INDEX(施設情報!$C$2:$C$96,MATCH($E185,施設情報!$B$2:$B$96,0))))</f>
        <v>029</v>
      </c>
      <c r="I185" s="139">
        <f t="shared" si="35"/>
        <v>46394</v>
      </c>
      <c r="J185" s="137" t="str">
        <f t="shared" si="36"/>
        <v>029-46394</v>
      </c>
      <c r="K185" s="137">
        <f t="shared" si="37"/>
        <v>0.29166666666666669</v>
      </c>
      <c r="L185" s="137">
        <f t="shared" si="38"/>
        <v>0.875</v>
      </c>
      <c r="M185" s="137">
        <f t="shared" ref="M185:V194" si="49">IF(AND(M$3&gt;=$K185,M$3&lt;$L185),100*$AM185,0)</f>
        <v>0</v>
      </c>
      <c r="N185" s="137">
        <f t="shared" si="49"/>
        <v>0</v>
      </c>
      <c r="O185" s="137">
        <f t="shared" si="49"/>
        <v>0</v>
      </c>
      <c r="P185" s="137">
        <f t="shared" si="49"/>
        <v>0</v>
      </c>
      <c r="Q185" s="137">
        <f t="shared" si="49"/>
        <v>0</v>
      </c>
      <c r="R185" s="137">
        <f t="shared" si="49"/>
        <v>0</v>
      </c>
      <c r="S185" s="137">
        <f t="shared" si="49"/>
        <v>0</v>
      </c>
      <c r="T185" s="137">
        <f t="shared" si="49"/>
        <v>100</v>
      </c>
      <c r="U185" s="137">
        <f t="shared" si="49"/>
        <v>100</v>
      </c>
      <c r="V185" s="137">
        <f t="shared" si="49"/>
        <v>100</v>
      </c>
      <c r="W185" s="137">
        <f t="shared" ref="W185:AJ194" si="50">IF(AND(W$3&gt;=$K185,W$3&lt;$L185),100*$AM185,0)</f>
        <v>100</v>
      </c>
      <c r="X185" s="137">
        <f t="shared" si="50"/>
        <v>100</v>
      </c>
      <c r="Y185" s="137">
        <f t="shared" si="50"/>
        <v>100</v>
      </c>
      <c r="Z185" s="137">
        <f t="shared" si="50"/>
        <v>100</v>
      </c>
      <c r="AA185" s="137">
        <f t="shared" si="50"/>
        <v>100</v>
      </c>
      <c r="AB185" s="137">
        <f t="shared" si="50"/>
        <v>100</v>
      </c>
      <c r="AC185" s="137">
        <f t="shared" si="50"/>
        <v>100</v>
      </c>
      <c r="AD185" s="137">
        <f t="shared" si="50"/>
        <v>100</v>
      </c>
      <c r="AE185" s="137">
        <f t="shared" si="50"/>
        <v>100</v>
      </c>
      <c r="AF185" s="137">
        <f t="shared" si="50"/>
        <v>100</v>
      </c>
      <c r="AG185" s="137">
        <f t="shared" si="50"/>
        <v>100</v>
      </c>
      <c r="AH185" s="137">
        <f t="shared" si="50"/>
        <v>0</v>
      </c>
      <c r="AI185" s="137">
        <f t="shared" si="50"/>
        <v>0</v>
      </c>
      <c r="AJ185" s="137">
        <f t="shared" si="50"/>
        <v>0</v>
      </c>
      <c r="AK185" s="136">
        <f ca="1">IF(AND(AND($AK$3&lt;=B185,B185&lt;=$AK$1),B185&lt;&gt;""),1,0)</f>
        <v>1</v>
      </c>
      <c r="AL185" s="136">
        <f>IF(OR(F185="工事・メンテ（共用可）",F185="要調整"),0.5,IF(F185="ヘリ訓練日",0.4,1))</f>
        <v>1</v>
      </c>
      <c r="AM185" s="136">
        <v>1</v>
      </c>
    </row>
    <row r="186" spans="1:39" ht="37.5">
      <c r="A186" s="149">
        <v>1231</v>
      </c>
      <c r="B186" s="150">
        <v>46394</v>
      </c>
      <c r="C186" s="156">
        <v>7</v>
      </c>
      <c r="D186" s="156">
        <v>21</v>
      </c>
      <c r="E186" s="152" t="s">
        <v>62</v>
      </c>
      <c r="F186" s="151" t="s">
        <v>490</v>
      </c>
      <c r="G186" s="154" t="s">
        <v>494</v>
      </c>
      <c r="H186" s="138" t="str">
        <f>IF(OR(G186="中止",G186="取消"),"998",IF(ISNA(MATCH($E186,施設情報!$B$2:$B$96,0)),"999",INDEX(施設情報!$C$2:$C$96,MATCH($E186,施設情報!$B$2:$B$96,0))))</f>
        <v>036</v>
      </c>
      <c r="I186" s="139">
        <f t="shared" si="35"/>
        <v>46394</v>
      </c>
      <c r="J186" s="137" t="str">
        <f t="shared" si="36"/>
        <v>036-46394</v>
      </c>
      <c r="K186" s="137">
        <f t="shared" si="37"/>
        <v>0.29166666666666669</v>
      </c>
      <c r="L186" s="137">
        <f t="shared" si="38"/>
        <v>0.875</v>
      </c>
      <c r="M186" s="137">
        <f t="shared" si="49"/>
        <v>0</v>
      </c>
      <c r="N186" s="137">
        <f t="shared" si="49"/>
        <v>0</v>
      </c>
      <c r="O186" s="137">
        <f t="shared" si="49"/>
        <v>0</v>
      </c>
      <c r="P186" s="137">
        <f t="shared" si="49"/>
        <v>0</v>
      </c>
      <c r="Q186" s="137">
        <f t="shared" si="49"/>
        <v>0</v>
      </c>
      <c r="R186" s="137">
        <f t="shared" si="49"/>
        <v>0</v>
      </c>
      <c r="S186" s="137">
        <f t="shared" si="49"/>
        <v>0</v>
      </c>
      <c r="T186" s="137">
        <f t="shared" si="49"/>
        <v>100</v>
      </c>
      <c r="U186" s="137">
        <f t="shared" si="49"/>
        <v>100</v>
      </c>
      <c r="V186" s="137">
        <f t="shared" si="49"/>
        <v>100</v>
      </c>
      <c r="W186" s="137">
        <f t="shared" si="50"/>
        <v>100</v>
      </c>
      <c r="X186" s="137">
        <f t="shared" si="50"/>
        <v>100</v>
      </c>
      <c r="Y186" s="137">
        <f t="shared" si="50"/>
        <v>100</v>
      </c>
      <c r="Z186" s="137">
        <f t="shared" si="50"/>
        <v>100</v>
      </c>
      <c r="AA186" s="137">
        <f t="shared" si="50"/>
        <v>100</v>
      </c>
      <c r="AB186" s="137">
        <f t="shared" si="50"/>
        <v>100</v>
      </c>
      <c r="AC186" s="137">
        <f t="shared" si="50"/>
        <v>100</v>
      </c>
      <c r="AD186" s="137">
        <f t="shared" si="50"/>
        <v>100</v>
      </c>
      <c r="AE186" s="137">
        <f t="shared" si="50"/>
        <v>100</v>
      </c>
      <c r="AF186" s="137">
        <f t="shared" si="50"/>
        <v>100</v>
      </c>
      <c r="AG186" s="137">
        <f t="shared" si="50"/>
        <v>100</v>
      </c>
      <c r="AH186" s="137">
        <f t="shared" si="50"/>
        <v>0</v>
      </c>
      <c r="AI186" s="137">
        <f t="shared" si="50"/>
        <v>0</v>
      </c>
      <c r="AJ186" s="137">
        <f t="shared" si="50"/>
        <v>0</v>
      </c>
      <c r="AK186" s="136">
        <f ca="1">IF(AND(AND($AK$3&lt;=B186,B186&lt;=$AK$1),B186&lt;&gt;""),1,0)</f>
        <v>1</v>
      </c>
      <c r="AL186" s="136">
        <f>IF(OR(F186="工事・メンテ（共用可）",F186="要調整"),0.5,IF(F186="ヘリ訓練日",0.4,1))</f>
        <v>1</v>
      </c>
      <c r="AM186" s="136">
        <v>1</v>
      </c>
    </row>
    <row r="187" spans="1:39" ht="37.5">
      <c r="A187" s="149">
        <v>1232</v>
      </c>
      <c r="B187" s="150">
        <v>46394</v>
      </c>
      <c r="C187" s="156">
        <v>7</v>
      </c>
      <c r="D187" s="156">
        <v>21</v>
      </c>
      <c r="E187" s="152" t="s">
        <v>65</v>
      </c>
      <c r="F187" s="151" t="s">
        <v>490</v>
      </c>
      <c r="G187" s="154" t="s">
        <v>494</v>
      </c>
      <c r="H187" s="138" t="str">
        <f>IF(OR(G187="中止",G187="取消"),"998",IF(ISNA(MATCH($E187,施設情報!$B$2:$B$96,0)),"999",INDEX(施設情報!$C$2:$C$96,MATCH($E187,施設情報!$B$2:$B$96,0))))</f>
        <v>037</v>
      </c>
      <c r="I187" s="139">
        <f t="shared" si="35"/>
        <v>46394</v>
      </c>
      <c r="J187" s="137" t="str">
        <f t="shared" si="36"/>
        <v>037-46394</v>
      </c>
      <c r="K187" s="137">
        <f t="shared" si="37"/>
        <v>0.29166666666666669</v>
      </c>
      <c r="L187" s="137">
        <f t="shared" si="38"/>
        <v>0.875</v>
      </c>
      <c r="M187" s="137">
        <f t="shared" si="49"/>
        <v>0</v>
      </c>
      <c r="N187" s="137">
        <f t="shared" si="49"/>
        <v>0</v>
      </c>
      <c r="O187" s="137">
        <f t="shared" si="49"/>
        <v>0</v>
      </c>
      <c r="P187" s="137">
        <f t="shared" si="49"/>
        <v>0</v>
      </c>
      <c r="Q187" s="137">
        <f t="shared" si="49"/>
        <v>0</v>
      </c>
      <c r="R187" s="137">
        <f t="shared" si="49"/>
        <v>0</v>
      </c>
      <c r="S187" s="137">
        <f t="shared" si="49"/>
        <v>0</v>
      </c>
      <c r="T187" s="137">
        <f t="shared" si="49"/>
        <v>100</v>
      </c>
      <c r="U187" s="137">
        <f t="shared" si="49"/>
        <v>100</v>
      </c>
      <c r="V187" s="137">
        <f t="shared" si="49"/>
        <v>100</v>
      </c>
      <c r="W187" s="137">
        <f t="shared" si="50"/>
        <v>100</v>
      </c>
      <c r="X187" s="137">
        <f t="shared" si="50"/>
        <v>100</v>
      </c>
      <c r="Y187" s="137">
        <f t="shared" si="50"/>
        <v>100</v>
      </c>
      <c r="Z187" s="137">
        <f t="shared" si="50"/>
        <v>100</v>
      </c>
      <c r="AA187" s="137">
        <f t="shared" si="50"/>
        <v>100</v>
      </c>
      <c r="AB187" s="137">
        <f t="shared" si="50"/>
        <v>100</v>
      </c>
      <c r="AC187" s="137">
        <f t="shared" si="50"/>
        <v>100</v>
      </c>
      <c r="AD187" s="137">
        <f t="shared" si="50"/>
        <v>100</v>
      </c>
      <c r="AE187" s="137">
        <f t="shared" si="50"/>
        <v>100</v>
      </c>
      <c r="AF187" s="137">
        <f t="shared" si="50"/>
        <v>100</v>
      </c>
      <c r="AG187" s="137">
        <f t="shared" si="50"/>
        <v>100</v>
      </c>
      <c r="AH187" s="137">
        <f t="shared" si="50"/>
        <v>0</v>
      </c>
      <c r="AI187" s="137">
        <f t="shared" si="50"/>
        <v>0</v>
      </c>
      <c r="AJ187" s="137">
        <f t="shared" si="50"/>
        <v>0</v>
      </c>
      <c r="AK187" s="136">
        <f ca="1">IF(AND(AND($AK$3&lt;=B187,B187&lt;=$AK$1),B187&lt;&gt;""),1,0)</f>
        <v>1</v>
      </c>
      <c r="AL187" s="136">
        <f>IF(OR(F187="工事・メンテ（共用可）",F187="要調整"),0.5,IF(F187="ヘリ訓練日",0.4,1))</f>
        <v>1</v>
      </c>
      <c r="AM187" s="136">
        <v>1</v>
      </c>
    </row>
    <row r="188" spans="1:39" ht="56.25">
      <c r="A188" s="149">
        <v>1233</v>
      </c>
      <c r="B188" s="150">
        <v>46394</v>
      </c>
      <c r="C188" s="156">
        <v>7</v>
      </c>
      <c r="D188" s="156">
        <v>21</v>
      </c>
      <c r="E188" s="152" t="s">
        <v>32</v>
      </c>
      <c r="F188" s="151" t="s">
        <v>490</v>
      </c>
      <c r="G188" s="154" t="s">
        <v>494</v>
      </c>
      <c r="H188" s="138" t="str">
        <f>IF(OR(G188="中止",G188="取消"),"998",IF(ISNA(MATCH($E188,施設情報!$B$2:$B$96,0)),"999",INDEX(施設情報!$C$2:$C$96,MATCH($E188,施設情報!$B$2:$B$96,0))))</f>
        <v>039</v>
      </c>
      <c r="I188" s="139">
        <f t="shared" si="35"/>
        <v>46394</v>
      </c>
      <c r="J188" s="137" t="str">
        <f t="shared" si="36"/>
        <v>039-46394</v>
      </c>
      <c r="K188" s="137">
        <f t="shared" si="37"/>
        <v>0.29166666666666669</v>
      </c>
      <c r="L188" s="137">
        <f t="shared" si="38"/>
        <v>0.875</v>
      </c>
      <c r="M188" s="137">
        <f t="shared" si="49"/>
        <v>0</v>
      </c>
      <c r="N188" s="137">
        <f t="shared" si="49"/>
        <v>0</v>
      </c>
      <c r="O188" s="137">
        <f t="shared" si="49"/>
        <v>0</v>
      </c>
      <c r="P188" s="137">
        <f t="shared" si="49"/>
        <v>0</v>
      </c>
      <c r="Q188" s="137">
        <f t="shared" si="49"/>
        <v>0</v>
      </c>
      <c r="R188" s="137">
        <f t="shared" si="49"/>
        <v>0</v>
      </c>
      <c r="S188" s="137">
        <f t="shared" si="49"/>
        <v>0</v>
      </c>
      <c r="T188" s="137">
        <f t="shared" si="49"/>
        <v>100</v>
      </c>
      <c r="U188" s="137">
        <f t="shared" si="49"/>
        <v>100</v>
      </c>
      <c r="V188" s="137">
        <f t="shared" si="49"/>
        <v>100</v>
      </c>
      <c r="W188" s="137">
        <f t="shared" si="50"/>
        <v>100</v>
      </c>
      <c r="X188" s="137">
        <f t="shared" si="50"/>
        <v>100</v>
      </c>
      <c r="Y188" s="137">
        <f t="shared" si="50"/>
        <v>100</v>
      </c>
      <c r="Z188" s="137">
        <f t="shared" si="50"/>
        <v>100</v>
      </c>
      <c r="AA188" s="137">
        <f t="shared" si="50"/>
        <v>100</v>
      </c>
      <c r="AB188" s="137">
        <f t="shared" si="50"/>
        <v>100</v>
      </c>
      <c r="AC188" s="137">
        <f t="shared" si="50"/>
        <v>100</v>
      </c>
      <c r="AD188" s="137">
        <f t="shared" si="50"/>
        <v>100</v>
      </c>
      <c r="AE188" s="137">
        <f t="shared" si="50"/>
        <v>100</v>
      </c>
      <c r="AF188" s="137">
        <f t="shared" si="50"/>
        <v>100</v>
      </c>
      <c r="AG188" s="137">
        <f t="shared" si="50"/>
        <v>100</v>
      </c>
      <c r="AH188" s="137">
        <f t="shared" si="50"/>
        <v>0</v>
      </c>
      <c r="AI188" s="137">
        <f t="shared" si="50"/>
        <v>0</v>
      </c>
      <c r="AJ188" s="137">
        <f t="shared" si="50"/>
        <v>0</v>
      </c>
      <c r="AK188" s="136">
        <f ca="1">IF(AND(AND($AK$3&lt;=B188,B188&lt;=$AK$1),B188&lt;&gt;""),1,0)</f>
        <v>1</v>
      </c>
      <c r="AL188" s="136">
        <f>IF(OR(F188="工事・メンテ（共用可）",F188="要調整"),0.5,IF(F188="ヘリ訓練日",0.4,1))</f>
        <v>1</v>
      </c>
      <c r="AM188" s="136">
        <v>1</v>
      </c>
    </row>
    <row r="189" spans="1:39" ht="56.25">
      <c r="A189" s="149">
        <v>1234</v>
      </c>
      <c r="B189" s="150">
        <v>46394</v>
      </c>
      <c r="C189" s="156">
        <v>7</v>
      </c>
      <c r="D189" s="156">
        <v>21</v>
      </c>
      <c r="E189" s="152" t="s">
        <v>33</v>
      </c>
      <c r="F189" s="151" t="s">
        <v>490</v>
      </c>
      <c r="G189" s="154" t="s">
        <v>494</v>
      </c>
      <c r="H189" s="138" t="str">
        <f>IF(OR(G189="中止",G189="取消"),"998",IF(ISNA(MATCH($E189,施設情報!$B$2:$B$96,0)),"999",INDEX(施設情報!$C$2:$C$96,MATCH($E189,施設情報!$B$2:$B$96,0))))</f>
        <v>038</v>
      </c>
      <c r="I189" s="139">
        <f t="shared" si="35"/>
        <v>46394</v>
      </c>
      <c r="J189" s="137" t="str">
        <f t="shared" si="36"/>
        <v>038-46394</v>
      </c>
      <c r="K189" s="137">
        <f t="shared" si="37"/>
        <v>0.29166666666666669</v>
      </c>
      <c r="L189" s="137">
        <f t="shared" si="38"/>
        <v>0.875</v>
      </c>
      <c r="M189" s="137">
        <f t="shared" si="49"/>
        <v>0</v>
      </c>
      <c r="N189" s="137">
        <f t="shared" si="49"/>
        <v>0</v>
      </c>
      <c r="O189" s="137">
        <f t="shared" si="49"/>
        <v>0</v>
      </c>
      <c r="P189" s="137">
        <f t="shared" si="49"/>
        <v>0</v>
      </c>
      <c r="Q189" s="137">
        <f t="shared" si="49"/>
        <v>0</v>
      </c>
      <c r="R189" s="137">
        <f t="shared" si="49"/>
        <v>0</v>
      </c>
      <c r="S189" s="137">
        <f t="shared" si="49"/>
        <v>0</v>
      </c>
      <c r="T189" s="137">
        <f t="shared" si="49"/>
        <v>100</v>
      </c>
      <c r="U189" s="137">
        <f t="shared" si="49"/>
        <v>100</v>
      </c>
      <c r="V189" s="137">
        <f t="shared" si="49"/>
        <v>100</v>
      </c>
      <c r="W189" s="137">
        <f t="shared" si="50"/>
        <v>100</v>
      </c>
      <c r="X189" s="137">
        <f t="shared" si="50"/>
        <v>100</v>
      </c>
      <c r="Y189" s="137">
        <f t="shared" si="50"/>
        <v>100</v>
      </c>
      <c r="Z189" s="137">
        <f t="shared" si="50"/>
        <v>100</v>
      </c>
      <c r="AA189" s="137">
        <f t="shared" si="50"/>
        <v>100</v>
      </c>
      <c r="AB189" s="137">
        <f t="shared" si="50"/>
        <v>100</v>
      </c>
      <c r="AC189" s="137">
        <f t="shared" si="50"/>
        <v>100</v>
      </c>
      <c r="AD189" s="137">
        <f t="shared" si="50"/>
        <v>100</v>
      </c>
      <c r="AE189" s="137">
        <f t="shared" si="50"/>
        <v>100</v>
      </c>
      <c r="AF189" s="137">
        <f t="shared" si="50"/>
        <v>100</v>
      </c>
      <c r="AG189" s="137">
        <f t="shared" si="50"/>
        <v>100</v>
      </c>
      <c r="AH189" s="137">
        <f t="shared" si="50"/>
        <v>0</v>
      </c>
      <c r="AI189" s="137">
        <f t="shared" si="50"/>
        <v>0</v>
      </c>
      <c r="AJ189" s="137">
        <f t="shared" si="50"/>
        <v>0</v>
      </c>
      <c r="AK189" s="136">
        <f ca="1">IF(AND(AND($AK$3&lt;=B189,B189&lt;=$AK$1),B189&lt;&gt;""),1,0)</f>
        <v>1</v>
      </c>
      <c r="AL189" s="136">
        <f>IF(OR(F189="工事・メンテ（共用可）",F189="要調整"),0.5,IF(F189="ヘリ訓練日",0.4,1))</f>
        <v>1</v>
      </c>
      <c r="AM189" s="136">
        <v>1</v>
      </c>
    </row>
    <row r="190" spans="1:39" ht="56.25">
      <c r="A190" s="149">
        <v>1235</v>
      </c>
      <c r="B190" s="150">
        <v>46394</v>
      </c>
      <c r="C190" s="156">
        <v>7</v>
      </c>
      <c r="D190" s="156">
        <v>21</v>
      </c>
      <c r="E190" s="152" t="s">
        <v>34</v>
      </c>
      <c r="F190" s="151" t="s">
        <v>490</v>
      </c>
      <c r="G190" s="154" t="s">
        <v>494</v>
      </c>
      <c r="H190" s="138" t="str">
        <f>IF(OR(G190="中止",G190="取消"),"998",IF(ISNA(MATCH($E190,施設情報!$B$2:$B$96,0)),"999",INDEX(施設情報!$C$2:$C$96,MATCH($E190,施設情報!$B$2:$B$96,0))))</f>
        <v>040</v>
      </c>
      <c r="I190" s="139">
        <f t="shared" si="35"/>
        <v>46394</v>
      </c>
      <c r="J190" s="137" t="str">
        <f t="shared" si="36"/>
        <v>040-46394</v>
      </c>
      <c r="K190" s="137">
        <f t="shared" si="37"/>
        <v>0.29166666666666669</v>
      </c>
      <c r="L190" s="137">
        <f t="shared" si="38"/>
        <v>0.875</v>
      </c>
      <c r="M190" s="137">
        <f t="shared" si="49"/>
        <v>0</v>
      </c>
      <c r="N190" s="137">
        <f t="shared" si="49"/>
        <v>0</v>
      </c>
      <c r="O190" s="137">
        <f t="shared" si="49"/>
        <v>0</v>
      </c>
      <c r="P190" s="137">
        <f t="shared" si="49"/>
        <v>0</v>
      </c>
      <c r="Q190" s="137">
        <f t="shared" si="49"/>
        <v>0</v>
      </c>
      <c r="R190" s="137">
        <f t="shared" si="49"/>
        <v>0</v>
      </c>
      <c r="S190" s="137">
        <f t="shared" si="49"/>
        <v>0</v>
      </c>
      <c r="T190" s="137">
        <f t="shared" si="49"/>
        <v>100</v>
      </c>
      <c r="U190" s="137">
        <f t="shared" si="49"/>
        <v>100</v>
      </c>
      <c r="V190" s="137">
        <f t="shared" si="49"/>
        <v>100</v>
      </c>
      <c r="W190" s="137">
        <f t="shared" si="50"/>
        <v>100</v>
      </c>
      <c r="X190" s="137">
        <f t="shared" si="50"/>
        <v>100</v>
      </c>
      <c r="Y190" s="137">
        <f t="shared" si="50"/>
        <v>100</v>
      </c>
      <c r="Z190" s="137">
        <f t="shared" si="50"/>
        <v>100</v>
      </c>
      <c r="AA190" s="137">
        <f t="shared" si="50"/>
        <v>100</v>
      </c>
      <c r="AB190" s="137">
        <f t="shared" si="50"/>
        <v>100</v>
      </c>
      <c r="AC190" s="137">
        <f t="shared" si="50"/>
        <v>100</v>
      </c>
      <c r="AD190" s="137">
        <f t="shared" si="50"/>
        <v>100</v>
      </c>
      <c r="AE190" s="137">
        <f t="shared" si="50"/>
        <v>100</v>
      </c>
      <c r="AF190" s="137">
        <f t="shared" si="50"/>
        <v>100</v>
      </c>
      <c r="AG190" s="137">
        <f t="shared" si="50"/>
        <v>100</v>
      </c>
      <c r="AH190" s="137">
        <f t="shared" si="50"/>
        <v>0</v>
      </c>
      <c r="AI190" s="137">
        <f t="shared" si="50"/>
        <v>0</v>
      </c>
      <c r="AJ190" s="137">
        <f t="shared" si="50"/>
        <v>0</v>
      </c>
      <c r="AK190" s="136">
        <f ca="1">IF(AND(AND($AK$3&lt;=B190,B190&lt;=$AK$1),B190&lt;&gt;""),1,0)</f>
        <v>1</v>
      </c>
      <c r="AL190" s="136">
        <f>IF(OR(F190="工事・メンテ（共用可）",F190="要調整"),0.5,IF(F190="ヘリ訓練日",0.4,1))</f>
        <v>1</v>
      </c>
      <c r="AM190" s="136">
        <v>1</v>
      </c>
    </row>
    <row r="191" spans="1:39" ht="56.25">
      <c r="A191" s="149">
        <v>1236</v>
      </c>
      <c r="B191" s="150">
        <v>46394</v>
      </c>
      <c r="C191" s="156">
        <v>7</v>
      </c>
      <c r="D191" s="156">
        <v>21</v>
      </c>
      <c r="E191" s="152" t="s">
        <v>35</v>
      </c>
      <c r="F191" s="151" t="s">
        <v>490</v>
      </c>
      <c r="G191" s="154" t="s">
        <v>494</v>
      </c>
      <c r="H191" s="138" t="str">
        <f>IF(OR(G191="中止",G191="取消"),"998",IF(ISNA(MATCH($E191,施設情報!$B$2:$B$96,0)),"999",INDEX(施設情報!$C$2:$C$96,MATCH($E191,施設情報!$B$2:$B$96,0))))</f>
        <v>041</v>
      </c>
      <c r="I191" s="139">
        <f t="shared" si="35"/>
        <v>46394</v>
      </c>
      <c r="J191" s="137" t="str">
        <f t="shared" si="36"/>
        <v>041-46394</v>
      </c>
      <c r="K191" s="137">
        <f t="shared" si="37"/>
        <v>0.29166666666666669</v>
      </c>
      <c r="L191" s="137">
        <f t="shared" si="38"/>
        <v>0.875</v>
      </c>
      <c r="M191" s="137">
        <f t="shared" si="49"/>
        <v>0</v>
      </c>
      <c r="N191" s="137">
        <f t="shared" si="49"/>
        <v>0</v>
      </c>
      <c r="O191" s="137">
        <f t="shared" si="49"/>
        <v>0</v>
      </c>
      <c r="P191" s="137">
        <f t="shared" si="49"/>
        <v>0</v>
      </c>
      <c r="Q191" s="137">
        <f t="shared" si="49"/>
        <v>0</v>
      </c>
      <c r="R191" s="137">
        <f t="shared" si="49"/>
        <v>0</v>
      </c>
      <c r="S191" s="137">
        <f t="shared" si="49"/>
        <v>0</v>
      </c>
      <c r="T191" s="137">
        <f t="shared" si="49"/>
        <v>100</v>
      </c>
      <c r="U191" s="137">
        <f t="shared" si="49"/>
        <v>100</v>
      </c>
      <c r="V191" s="137">
        <f t="shared" si="49"/>
        <v>100</v>
      </c>
      <c r="W191" s="137">
        <f t="shared" si="50"/>
        <v>100</v>
      </c>
      <c r="X191" s="137">
        <f t="shared" si="50"/>
        <v>100</v>
      </c>
      <c r="Y191" s="137">
        <f t="shared" si="50"/>
        <v>100</v>
      </c>
      <c r="Z191" s="137">
        <f t="shared" si="50"/>
        <v>100</v>
      </c>
      <c r="AA191" s="137">
        <f t="shared" si="50"/>
        <v>100</v>
      </c>
      <c r="AB191" s="137">
        <f t="shared" si="50"/>
        <v>100</v>
      </c>
      <c r="AC191" s="137">
        <f t="shared" si="50"/>
        <v>100</v>
      </c>
      <c r="AD191" s="137">
        <f t="shared" si="50"/>
        <v>100</v>
      </c>
      <c r="AE191" s="137">
        <f t="shared" si="50"/>
        <v>100</v>
      </c>
      <c r="AF191" s="137">
        <f t="shared" si="50"/>
        <v>100</v>
      </c>
      <c r="AG191" s="137">
        <f t="shared" si="50"/>
        <v>100</v>
      </c>
      <c r="AH191" s="137">
        <f t="shared" si="50"/>
        <v>0</v>
      </c>
      <c r="AI191" s="137">
        <f t="shared" si="50"/>
        <v>0</v>
      </c>
      <c r="AJ191" s="137">
        <f t="shared" si="50"/>
        <v>0</v>
      </c>
      <c r="AK191" s="136">
        <f ca="1">IF(AND(AND($AK$3&lt;=B191,B191&lt;=$AK$1),B191&lt;&gt;""),1,0)</f>
        <v>1</v>
      </c>
      <c r="AL191" s="136">
        <f>IF(OR(F191="工事・メンテ（共用可）",F191="要調整"),0.5,IF(F191="ヘリ訓練日",0.4,1))</f>
        <v>1</v>
      </c>
      <c r="AM191" s="136">
        <v>1</v>
      </c>
    </row>
    <row r="192" spans="1:39" ht="56.25">
      <c r="A192" s="149">
        <v>1237</v>
      </c>
      <c r="B192" s="150">
        <v>46394</v>
      </c>
      <c r="C192" s="156">
        <v>7</v>
      </c>
      <c r="D192" s="156">
        <v>21</v>
      </c>
      <c r="E192" s="152" t="s">
        <v>36</v>
      </c>
      <c r="F192" s="151" t="s">
        <v>490</v>
      </c>
      <c r="G192" s="154" t="s">
        <v>494</v>
      </c>
      <c r="H192" s="138" t="str">
        <f>IF(OR(G192="中止",G192="取消"),"998",IF(ISNA(MATCH($E192,施設情報!$B$2:$B$96,0)),"999",INDEX(施設情報!$C$2:$C$96,MATCH($E192,施設情報!$B$2:$B$96,0))))</f>
        <v>042</v>
      </c>
      <c r="I192" s="139">
        <f t="shared" si="35"/>
        <v>46394</v>
      </c>
      <c r="J192" s="137" t="str">
        <f t="shared" si="36"/>
        <v>042-46394</v>
      </c>
      <c r="K192" s="137">
        <f t="shared" si="37"/>
        <v>0.29166666666666669</v>
      </c>
      <c r="L192" s="137">
        <f t="shared" si="38"/>
        <v>0.875</v>
      </c>
      <c r="M192" s="137">
        <f t="shared" si="49"/>
        <v>0</v>
      </c>
      <c r="N192" s="137">
        <f t="shared" si="49"/>
        <v>0</v>
      </c>
      <c r="O192" s="137">
        <f t="shared" si="49"/>
        <v>0</v>
      </c>
      <c r="P192" s="137">
        <f t="shared" si="49"/>
        <v>0</v>
      </c>
      <c r="Q192" s="137">
        <f t="shared" si="49"/>
        <v>0</v>
      </c>
      <c r="R192" s="137">
        <f t="shared" si="49"/>
        <v>0</v>
      </c>
      <c r="S192" s="137">
        <f t="shared" si="49"/>
        <v>0</v>
      </c>
      <c r="T192" s="137">
        <f t="shared" si="49"/>
        <v>100</v>
      </c>
      <c r="U192" s="137">
        <f t="shared" si="49"/>
        <v>100</v>
      </c>
      <c r="V192" s="137">
        <f t="shared" si="49"/>
        <v>100</v>
      </c>
      <c r="W192" s="137">
        <f t="shared" si="50"/>
        <v>100</v>
      </c>
      <c r="X192" s="137">
        <f t="shared" si="50"/>
        <v>100</v>
      </c>
      <c r="Y192" s="137">
        <f t="shared" si="50"/>
        <v>100</v>
      </c>
      <c r="Z192" s="137">
        <f t="shared" si="50"/>
        <v>100</v>
      </c>
      <c r="AA192" s="137">
        <f t="shared" si="50"/>
        <v>100</v>
      </c>
      <c r="AB192" s="137">
        <f t="shared" si="50"/>
        <v>100</v>
      </c>
      <c r="AC192" s="137">
        <f t="shared" si="50"/>
        <v>100</v>
      </c>
      <c r="AD192" s="137">
        <f t="shared" si="50"/>
        <v>100</v>
      </c>
      <c r="AE192" s="137">
        <f t="shared" si="50"/>
        <v>100</v>
      </c>
      <c r="AF192" s="137">
        <f t="shared" si="50"/>
        <v>100</v>
      </c>
      <c r="AG192" s="137">
        <f t="shared" si="50"/>
        <v>100</v>
      </c>
      <c r="AH192" s="137">
        <f t="shared" si="50"/>
        <v>0</v>
      </c>
      <c r="AI192" s="137">
        <f t="shared" si="50"/>
        <v>0</v>
      </c>
      <c r="AJ192" s="137">
        <f t="shared" si="50"/>
        <v>0</v>
      </c>
      <c r="AK192" s="136">
        <f ca="1">IF(AND(AND($AK$3&lt;=B192,B192&lt;=$AK$1),B192&lt;&gt;""),1,0)</f>
        <v>1</v>
      </c>
      <c r="AL192" s="136">
        <f>IF(OR(F192="工事・メンテ（共用可）",F192="要調整"),0.5,IF(F192="ヘリ訓練日",0.4,1))</f>
        <v>1</v>
      </c>
      <c r="AM192" s="136">
        <v>1</v>
      </c>
    </row>
    <row r="193" spans="1:39" ht="56.25">
      <c r="A193" s="149">
        <v>1238</v>
      </c>
      <c r="B193" s="150">
        <v>46394</v>
      </c>
      <c r="C193" s="156">
        <v>7</v>
      </c>
      <c r="D193" s="156">
        <v>21</v>
      </c>
      <c r="E193" s="152" t="s">
        <v>37</v>
      </c>
      <c r="F193" s="151" t="s">
        <v>490</v>
      </c>
      <c r="G193" s="154" t="s">
        <v>494</v>
      </c>
      <c r="H193" s="138" t="str">
        <f>IF(OR(G193="中止",G193="取消"),"998",IF(ISNA(MATCH($E193,施設情報!$B$2:$B$96,0)),"999",INDEX(施設情報!$C$2:$C$96,MATCH($E193,施設情報!$B$2:$B$96,0))))</f>
        <v>043</v>
      </c>
      <c r="I193" s="139">
        <f t="shared" si="35"/>
        <v>46394</v>
      </c>
      <c r="J193" s="137" t="str">
        <f t="shared" si="36"/>
        <v>043-46394</v>
      </c>
      <c r="K193" s="137">
        <f t="shared" si="37"/>
        <v>0.29166666666666669</v>
      </c>
      <c r="L193" s="137">
        <f t="shared" si="38"/>
        <v>0.875</v>
      </c>
      <c r="M193" s="137">
        <f t="shared" si="49"/>
        <v>0</v>
      </c>
      <c r="N193" s="137">
        <f t="shared" si="49"/>
        <v>0</v>
      </c>
      <c r="O193" s="137">
        <f t="shared" si="49"/>
        <v>0</v>
      </c>
      <c r="P193" s="137">
        <f t="shared" si="49"/>
        <v>0</v>
      </c>
      <c r="Q193" s="137">
        <f t="shared" si="49"/>
        <v>0</v>
      </c>
      <c r="R193" s="137">
        <f t="shared" si="49"/>
        <v>0</v>
      </c>
      <c r="S193" s="137">
        <f t="shared" si="49"/>
        <v>0</v>
      </c>
      <c r="T193" s="137">
        <f t="shared" si="49"/>
        <v>100</v>
      </c>
      <c r="U193" s="137">
        <f t="shared" si="49"/>
        <v>100</v>
      </c>
      <c r="V193" s="137">
        <f t="shared" si="49"/>
        <v>100</v>
      </c>
      <c r="W193" s="137">
        <f t="shared" si="50"/>
        <v>100</v>
      </c>
      <c r="X193" s="137">
        <f t="shared" si="50"/>
        <v>100</v>
      </c>
      <c r="Y193" s="137">
        <f t="shared" si="50"/>
        <v>100</v>
      </c>
      <c r="Z193" s="137">
        <f t="shared" si="50"/>
        <v>100</v>
      </c>
      <c r="AA193" s="137">
        <f t="shared" si="50"/>
        <v>100</v>
      </c>
      <c r="AB193" s="137">
        <f t="shared" si="50"/>
        <v>100</v>
      </c>
      <c r="AC193" s="137">
        <f t="shared" si="50"/>
        <v>100</v>
      </c>
      <c r="AD193" s="137">
        <f t="shared" si="50"/>
        <v>100</v>
      </c>
      <c r="AE193" s="137">
        <f t="shared" si="50"/>
        <v>100</v>
      </c>
      <c r="AF193" s="137">
        <f t="shared" si="50"/>
        <v>100</v>
      </c>
      <c r="AG193" s="137">
        <f t="shared" si="50"/>
        <v>100</v>
      </c>
      <c r="AH193" s="137">
        <f t="shared" si="50"/>
        <v>0</v>
      </c>
      <c r="AI193" s="137">
        <f t="shared" si="50"/>
        <v>0</v>
      </c>
      <c r="AJ193" s="137">
        <f t="shared" si="50"/>
        <v>0</v>
      </c>
      <c r="AK193" s="136">
        <f ca="1">IF(AND(AND($AK$3&lt;=B193,B193&lt;=$AK$1),B193&lt;&gt;""),1,0)</f>
        <v>1</v>
      </c>
      <c r="AL193" s="136">
        <f>IF(OR(F193="工事・メンテ（共用可）",F193="要調整"),0.5,IF(F193="ヘリ訓練日",0.4,1))</f>
        <v>1</v>
      </c>
      <c r="AM193" s="136">
        <v>1</v>
      </c>
    </row>
    <row r="194" spans="1:39" ht="56.25">
      <c r="A194" s="149">
        <v>1239</v>
      </c>
      <c r="B194" s="150">
        <v>46394</v>
      </c>
      <c r="C194" s="156">
        <v>7</v>
      </c>
      <c r="D194" s="156">
        <v>21</v>
      </c>
      <c r="E194" s="152" t="s">
        <v>66</v>
      </c>
      <c r="F194" s="151" t="s">
        <v>490</v>
      </c>
      <c r="G194" s="154" t="s">
        <v>494</v>
      </c>
      <c r="H194" s="138" t="str">
        <f>IF(OR(G194="中止",G194="取消"),"998",IF(ISNA(MATCH($E194,施設情報!$B$2:$B$96,0)),"999",INDEX(施設情報!$C$2:$C$96,MATCH($E194,施設情報!$B$2:$B$96,0))))</f>
        <v>044</v>
      </c>
      <c r="I194" s="139">
        <f t="shared" si="35"/>
        <v>46394</v>
      </c>
      <c r="J194" s="137" t="str">
        <f t="shared" si="36"/>
        <v>044-46394</v>
      </c>
      <c r="K194" s="137">
        <f t="shared" si="37"/>
        <v>0.29166666666666669</v>
      </c>
      <c r="L194" s="137">
        <f t="shared" si="38"/>
        <v>0.875</v>
      </c>
      <c r="M194" s="137">
        <f t="shared" si="49"/>
        <v>0</v>
      </c>
      <c r="N194" s="137">
        <f t="shared" si="49"/>
        <v>0</v>
      </c>
      <c r="O194" s="137">
        <f t="shared" si="49"/>
        <v>0</v>
      </c>
      <c r="P194" s="137">
        <f t="shared" si="49"/>
        <v>0</v>
      </c>
      <c r="Q194" s="137">
        <f t="shared" si="49"/>
        <v>0</v>
      </c>
      <c r="R194" s="137">
        <f t="shared" si="49"/>
        <v>0</v>
      </c>
      <c r="S194" s="137">
        <f t="shared" si="49"/>
        <v>0</v>
      </c>
      <c r="T194" s="137">
        <f t="shared" si="49"/>
        <v>100</v>
      </c>
      <c r="U194" s="137">
        <f t="shared" si="49"/>
        <v>100</v>
      </c>
      <c r="V194" s="137">
        <f t="shared" si="49"/>
        <v>100</v>
      </c>
      <c r="W194" s="137">
        <f t="shared" si="50"/>
        <v>100</v>
      </c>
      <c r="X194" s="137">
        <f t="shared" si="50"/>
        <v>100</v>
      </c>
      <c r="Y194" s="137">
        <f t="shared" si="50"/>
        <v>100</v>
      </c>
      <c r="Z194" s="137">
        <f t="shared" si="50"/>
        <v>100</v>
      </c>
      <c r="AA194" s="137">
        <f t="shared" si="50"/>
        <v>100</v>
      </c>
      <c r="AB194" s="137">
        <f t="shared" si="50"/>
        <v>100</v>
      </c>
      <c r="AC194" s="137">
        <f t="shared" si="50"/>
        <v>100</v>
      </c>
      <c r="AD194" s="137">
        <f t="shared" si="50"/>
        <v>100</v>
      </c>
      <c r="AE194" s="137">
        <f t="shared" si="50"/>
        <v>100</v>
      </c>
      <c r="AF194" s="137">
        <f t="shared" si="50"/>
        <v>100</v>
      </c>
      <c r="AG194" s="137">
        <f t="shared" si="50"/>
        <v>100</v>
      </c>
      <c r="AH194" s="137">
        <f t="shared" si="50"/>
        <v>0</v>
      </c>
      <c r="AI194" s="137">
        <f t="shared" si="50"/>
        <v>0</v>
      </c>
      <c r="AJ194" s="137">
        <f t="shared" si="50"/>
        <v>0</v>
      </c>
      <c r="AK194" s="136">
        <f ca="1">IF(AND(AND($AK$3&lt;=B194,B194&lt;=$AK$1),B194&lt;&gt;""),1,0)</f>
        <v>1</v>
      </c>
      <c r="AL194" s="136">
        <f>IF(OR(F194="工事・メンテ（共用可）",F194="要調整"),0.5,IF(F194="ヘリ訓練日",0.4,1))</f>
        <v>1</v>
      </c>
      <c r="AM194" s="136">
        <v>1</v>
      </c>
    </row>
    <row r="195" spans="1:39" ht="75">
      <c r="A195" s="149">
        <v>1240</v>
      </c>
      <c r="B195" s="150">
        <v>46394</v>
      </c>
      <c r="C195" s="156">
        <v>7</v>
      </c>
      <c r="D195" s="156">
        <v>21</v>
      </c>
      <c r="E195" s="152" t="s">
        <v>67</v>
      </c>
      <c r="F195" s="151" t="s">
        <v>490</v>
      </c>
      <c r="G195" s="154" t="s">
        <v>494</v>
      </c>
      <c r="H195" s="138" t="str">
        <f>IF(OR(G195="中止",G195="取消"),"998",IF(ISNA(MATCH($E195,施設情報!$B$2:$B$96,0)),"999",INDEX(施設情報!$C$2:$C$96,MATCH($E195,施設情報!$B$2:$B$96,0))))</f>
        <v>045</v>
      </c>
      <c r="I195" s="139">
        <f t="shared" si="35"/>
        <v>46394</v>
      </c>
      <c r="J195" s="137" t="str">
        <f t="shared" si="36"/>
        <v>045-46394</v>
      </c>
      <c r="K195" s="137">
        <f t="shared" si="37"/>
        <v>0.29166666666666669</v>
      </c>
      <c r="L195" s="137">
        <f t="shared" si="38"/>
        <v>0.875</v>
      </c>
      <c r="M195" s="137">
        <f t="shared" ref="M195:V204" si="51">IF(AND(M$3&gt;=$K195,M$3&lt;$L195),100*$AM195,0)</f>
        <v>0</v>
      </c>
      <c r="N195" s="137">
        <f t="shared" si="51"/>
        <v>0</v>
      </c>
      <c r="O195" s="137">
        <f t="shared" si="51"/>
        <v>0</v>
      </c>
      <c r="P195" s="137">
        <f t="shared" si="51"/>
        <v>0</v>
      </c>
      <c r="Q195" s="137">
        <f t="shared" si="51"/>
        <v>0</v>
      </c>
      <c r="R195" s="137">
        <f t="shared" si="51"/>
        <v>0</v>
      </c>
      <c r="S195" s="137">
        <f t="shared" si="51"/>
        <v>0</v>
      </c>
      <c r="T195" s="137">
        <f t="shared" si="51"/>
        <v>100</v>
      </c>
      <c r="U195" s="137">
        <f t="shared" si="51"/>
        <v>100</v>
      </c>
      <c r="V195" s="137">
        <f t="shared" si="51"/>
        <v>100</v>
      </c>
      <c r="W195" s="137">
        <f t="shared" ref="W195:AJ204" si="52">IF(AND(W$3&gt;=$K195,W$3&lt;$L195),100*$AM195,0)</f>
        <v>100</v>
      </c>
      <c r="X195" s="137">
        <f t="shared" si="52"/>
        <v>100</v>
      </c>
      <c r="Y195" s="137">
        <f t="shared" si="52"/>
        <v>100</v>
      </c>
      <c r="Z195" s="137">
        <f t="shared" si="52"/>
        <v>100</v>
      </c>
      <c r="AA195" s="137">
        <f t="shared" si="52"/>
        <v>100</v>
      </c>
      <c r="AB195" s="137">
        <f t="shared" si="52"/>
        <v>100</v>
      </c>
      <c r="AC195" s="137">
        <f t="shared" si="52"/>
        <v>100</v>
      </c>
      <c r="AD195" s="137">
        <f t="shared" si="52"/>
        <v>100</v>
      </c>
      <c r="AE195" s="137">
        <f t="shared" si="52"/>
        <v>100</v>
      </c>
      <c r="AF195" s="137">
        <f t="shared" si="52"/>
        <v>100</v>
      </c>
      <c r="AG195" s="137">
        <f t="shared" si="52"/>
        <v>100</v>
      </c>
      <c r="AH195" s="137">
        <f t="shared" si="52"/>
        <v>0</v>
      </c>
      <c r="AI195" s="137">
        <f t="shared" si="52"/>
        <v>0</v>
      </c>
      <c r="AJ195" s="137">
        <f t="shared" si="52"/>
        <v>0</v>
      </c>
      <c r="AK195" s="136">
        <f ca="1">IF(AND(AND($AK$3&lt;=B195,B195&lt;=$AK$1),B195&lt;&gt;""),1,0)</f>
        <v>1</v>
      </c>
      <c r="AL195" s="136">
        <f>IF(OR(F195="工事・メンテ（共用可）",F195="要調整"),0.5,IF(F195="ヘリ訓練日",0.4,1))</f>
        <v>1</v>
      </c>
      <c r="AM195" s="136">
        <v>1</v>
      </c>
    </row>
    <row r="196" spans="1:39" ht="75">
      <c r="A196" s="149">
        <v>1241</v>
      </c>
      <c r="B196" s="150">
        <v>46394</v>
      </c>
      <c r="C196" s="156">
        <v>7</v>
      </c>
      <c r="D196" s="156">
        <v>21</v>
      </c>
      <c r="E196" s="152" t="s">
        <v>68</v>
      </c>
      <c r="F196" s="151" t="s">
        <v>490</v>
      </c>
      <c r="G196" s="154" t="s">
        <v>494</v>
      </c>
      <c r="H196" s="138" t="str">
        <f>IF(OR(G196="中止",G196="取消"),"998",IF(ISNA(MATCH($E196,施設情報!$B$2:$B$96,0)),"999",INDEX(施設情報!$C$2:$C$96,MATCH($E196,施設情報!$B$2:$B$96,0))))</f>
        <v>046</v>
      </c>
      <c r="I196" s="139">
        <f t="shared" si="35"/>
        <v>46394</v>
      </c>
      <c r="J196" s="137" t="str">
        <f t="shared" si="36"/>
        <v>046-46394</v>
      </c>
      <c r="K196" s="137">
        <f t="shared" si="37"/>
        <v>0.29166666666666669</v>
      </c>
      <c r="L196" s="137">
        <f t="shared" si="38"/>
        <v>0.875</v>
      </c>
      <c r="M196" s="137">
        <f t="shared" si="51"/>
        <v>0</v>
      </c>
      <c r="N196" s="137">
        <f t="shared" si="51"/>
        <v>0</v>
      </c>
      <c r="O196" s="137">
        <f t="shared" si="51"/>
        <v>0</v>
      </c>
      <c r="P196" s="137">
        <f t="shared" si="51"/>
        <v>0</v>
      </c>
      <c r="Q196" s="137">
        <f t="shared" si="51"/>
        <v>0</v>
      </c>
      <c r="R196" s="137">
        <f t="shared" si="51"/>
        <v>0</v>
      </c>
      <c r="S196" s="137">
        <f t="shared" si="51"/>
        <v>0</v>
      </c>
      <c r="T196" s="137">
        <f t="shared" si="51"/>
        <v>100</v>
      </c>
      <c r="U196" s="137">
        <f t="shared" si="51"/>
        <v>100</v>
      </c>
      <c r="V196" s="137">
        <f t="shared" si="51"/>
        <v>100</v>
      </c>
      <c r="W196" s="137">
        <f t="shared" si="52"/>
        <v>100</v>
      </c>
      <c r="X196" s="137">
        <f t="shared" si="52"/>
        <v>100</v>
      </c>
      <c r="Y196" s="137">
        <f t="shared" si="52"/>
        <v>100</v>
      </c>
      <c r="Z196" s="137">
        <f t="shared" si="52"/>
        <v>100</v>
      </c>
      <c r="AA196" s="137">
        <f t="shared" si="52"/>
        <v>100</v>
      </c>
      <c r="AB196" s="137">
        <f t="shared" si="52"/>
        <v>100</v>
      </c>
      <c r="AC196" s="137">
        <f t="shared" si="52"/>
        <v>100</v>
      </c>
      <c r="AD196" s="137">
        <f t="shared" si="52"/>
        <v>100</v>
      </c>
      <c r="AE196" s="137">
        <f t="shared" si="52"/>
        <v>100</v>
      </c>
      <c r="AF196" s="137">
        <f t="shared" si="52"/>
        <v>100</v>
      </c>
      <c r="AG196" s="137">
        <f t="shared" si="52"/>
        <v>100</v>
      </c>
      <c r="AH196" s="137">
        <f t="shared" si="52"/>
        <v>0</v>
      </c>
      <c r="AI196" s="137">
        <f t="shared" si="52"/>
        <v>0</v>
      </c>
      <c r="AJ196" s="137">
        <f t="shared" si="52"/>
        <v>0</v>
      </c>
      <c r="AK196" s="136">
        <f ca="1">IF(AND(AND($AK$3&lt;=B196,B196&lt;=$AK$1),B196&lt;&gt;""),1,0)</f>
        <v>1</v>
      </c>
      <c r="AL196" s="136">
        <f>IF(OR(F196="工事・メンテ（共用可）",F196="要調整"),0.5,IF(F196="ヘリ訓練日",0.4,1))</f>
        <v>1</v>
      </c>
      <c r="AM196" s="136">
        <v>1</v>
      </c>
    </row>
    <row r="197" spans="1:39" ht="75">
      <c r="A197" s="149">
        <v>1242</v>
      </c>
      <c r="B197" s="150">
        <v>46394</v>
      </c>
      <c r="C197" s="156">
        <v>7</v>
      </c>
      <c r="D197" s="156">
        <v>21</v>
      </c>
      <c r="E197" s="152" t="s">
        <v>69</v>
      </c>
      <c r="F197" s="151" t="s">
        <v>490</v>
      </c>
      <c r="G197" s="154" t="s">
        <v>494</v>
      </c>
      <c r="H197" s="138" t="str">
        <f>IF(OR(G197="中止",G197="取消"),"998",IF(ISNA(MATCH($E197,施設情報!$B$2:$B$96,0)),"999",INDEX(施設情報!$C$2:$C$96,MATCH($E197,施設情報!$B$2:$B$96,0))))</f>
        <v>047</v>
      </c>
      <c r="I197" s="139">
        <f t="shared" ref="I197:I260" si="53">B197</f>
        <v>46394</v>
      </c>
      <c r="J197" s="137" t="str">
        <f t="shared" ref="J197:J260" si="54">H197&amp;"-"&amp;I197</f>
        <v>047-46394</v>
      </c>
      <c r="K197" s="137">
        <f t="shared" ref="K197:K260" si="55">C197/24</f>
        <v>0.29166666666666669</v>
      </c>
      <c r="L197" s="137">
        <f t="shared" ref="L197:L260" si="56">D197/24</f>
        <v>0.875</v>
      </c>
      <c r="M197" s="137">
        <f t="shared" si="51"/>
        <v>0</v>
      </c>
      <c r="N197" s="137">
        <f t="shared" si="51"/>
        <v>0</v>
      </c>
      <c r="O197" s="137">
        <f t="shared" si="51"/>
        <v>0</v>
      </c>
      <c r="P197" s="137">
        <f t="shared" si="51"/>
        <v>0</v>
      </c>
      <c r="Q197" s="137">
        <f t="shared" si="51"/>
        <v>0</v>
      </c>
      <c r="R197" s="137">
        <f t="shared" si="51"/>
        <v>0</v>
      </c>
      <c r="S197" s="137">
        <f t="shared" si="51"/>
        <v>0</v>
      </c>
      <c r="T197" s="137">
        <f t="shared" si="51"/>
        <v>100</v>
      </c>
      <c r="U197" s="137">
        <f t="shared" si="51"/>
        <v>100</v>
      </c>
      <c r="V197" s="137">
        <f t="shared" si="51"/>
        <v>100</v>
      </c>
      <c r="W197" s="137">
        <f t="shared" si="52"/>
        <v>100</v>
      </c>
      <c r="X197" s="137">
        <f t="shared" si="52"/>
        <v>100</v>
      </c>
      <c r="Y197" s="137">
        <f t="shared" si="52"/>
        <v>100</v>
      </c>
      <c r="Z197" s="137">
        <f t="shared" si="52"/>
        <v>100</v>
      </c>
      <c r="AA197" s="137">
        <f t="shared" si="52"/>
        <v>100</v>
      </c>
      <c r="AB197" s="137">
        <f t="shared" si="52"/>
        <v>100</v>
      </c>
      <c r="AC197" s="137">
        <f t="shared" si="52"/>
        <v>100</v>
      </c>
      <c r="AD197" s="137">
        <f t="shared" si="52"/>
        <v>100</v>
      </c>
      <c r="AE197" s="137">
        <f t="shared" si="52"/>
        <v>100</v>
      </c>
      <c r="AF197" s="137">
        <f t="shared" si="52"/>
        <v>100</v>
      </c>
      <c r="AG197" s="137">
        <f t="shared" si="52"/>
        <v>100</v>
      </c>
      <c r="AH197" s="137">
        <f t="shared" si="52"/>
        <v>0</v>
      </c>
      <c r="AI197" s="137">
        <f t="shared" si="52"/>
        <v>0</v>
      </c>
      <c r="AJ197" s="137">
        <f t="shared" si="52"/>
        <v>0</v>
      </c>
      <c r="AK197" s="136">
        <f ca="1">IF(AND(AND($AK$3&lt;=B197,B197&lt;=$AK$1),B197&lt;&gt;""),1,0)</f>
        <v>1</v>
      </c>
      <c r="AL197" s="136">
        <f>IF(OR(F197="工事・メンテ（共用可）",F197="要調整"),0.5,IF(F197="ヘリ訓練日",0.4,1))</f>
        <v>1</v>
      </c>
      <c r="AM197" s="136">
        <v>1</v>
      </c>
    </row>
    <row r="198" spans="1:39" ht="93.75">
      <c r="A198" s="149">
        <v>1243</v>
      </c>
      <c r="B198" s="150">
        <v>46394</v>
      </c>
      <c r="C198" s="156">
        <v>7</v>
      </c>
      <c r="D198" s="156">
        <v>21</v>
      </c>
      <c r="E198" s="152" t="s">
        <v>70</v>
      </c>
      <c r="F198" s="151" t="s">
        <v>490</v>
      </c>
      <c r="G198" s="154" t="s">
        <v>494</v>
      </c>
      <c r="H198" s="138" t="str">
        <f>IF(OR(G198="中止",G198="取消"),"998",IF(ISNA(MATCH($E198,施設情報!$B$2:$B$96,0)),"999",INDEX(施設情報!$C$2:$C$96,MATCH($E198,施設情報!$B$2:$B$96,0))))</f>
        <v>050</v>
      </c>
      <c r="I198" s="139">
        <f t="shared" si="53"/>
        <v>46394</v>
      </c>
      <c r="J198" s="137" t="str">
        <f t="shared" si="54"/>
        <v>050-46394</v>
      </c>
      <c r="K198" s="137">
        <f t="shared" si="55"/>
        <v>0.29166666666666669</v>
      </c>
      <c r="L198" s="137">
        <f t="shared" si="56"/>
        <v>0.875</v>
      </c>
      <c r="M198" s="137">
        <f t="shared" si="51"/>
        <v>0</v>
      </c>
      <c r="N198" s="137">
        <f t="shared" si="51"/>
        <v>0</v>
      </c>
      <c r="O198" s="137">
        <f t="shared" si="51"/>
        <v>0</v>
      </c>
      <c r="P198" s="137">
        <f t="shared" si="51"/>
        <v>0</v>
      </c>
      <c r="Q198" s="137">
        <f t="shared" si="51"/>
        <v>0</v>
      </c>
      <c r="R198" s="137">
        <f t="shared" si="51"/>
        <v>0</v>
      </c>
      <c r="S198" s="137">
        <f t="shared" si="51"/>
        <v>0</v>
      </c>
      <c r="T198" s="137">
        <f t="shared" si="51"/>
        <v>100</v>
      </c>
      <c r="U198" s="137">
        <f t="shared" si="51"/>
        <v>100</v>
      </c>
      <c r="V198" s="137">
        <f t="shared" si="51"/>
        <v>100</v>
      </c>
      <c r="W198" s="137">
        <f t="shared" si="52"/>
        <v>100</v>
      </c>
      <c r="X198" s="137">
        <f t="shared" si="52"/>
        <v>100</v>
      </c>
      <c r="Y198" s="137">
        <f t="shared" si="52"/>
        <v>100</v>
      </c>
      <c r="Z198" s="137">
        <f t="shared" si="52"/>
        <v>100</v>
      </c>
      <c r="AA198" s="137">
        <f t="shared" si="52"/>
        <v>100</v>
      </c>
      <c r="AB198" s="137">
        <f t="shared" si="52"/>
        <v>100</v>
      </c>
      <c r="AC198" s="137">
        <f t="shared" si="52"/>
        <v>100</v>
      </c>
      <c r="AD198" s="137">
        <f t="shared" si="52"/>
        <v>100</v>
      </c>
      <c r="AE198" s="137">
        <f t="shared" si="52"/>
        <v>100</v>
      </c>
      <c r="AF198" s="137">
        <f t="shared" si="52"/>
        <v>100</v>
      </c>
      <c r="AG198" s="137">
        <f t="shared" si="52"/>
        <v>100</v>
      </c>
      <c r="AH198" s="137">
        <f t="shared" si="52"/>
        <v>0</v>
      </c>
      <c r="AI198" s="137">
        <f t="shared" si="52"/>
        <v>0</v>
      </c>
      <c r="AJ198" s="137">
        <f t="shared" si="52"/>
        <v>0</v>
      </c>
      <c r="AK198" s="136">
        <f ca="1">IF(AND(AND($AK$3&lt;=B198,B198&lt;=$AK$1),B198&lt;&gt;""),1,0)</f>
        <v>1</v>
      </c>
      <c r="AL198" s="136">
        <f>IF(OR(F198="工事・メンテ（共用可）",F198="要調整"),0.5,IF(F198="ヘリ訓練日",0.4,1))</f>
        <v>1</v>
      </c>
      <c r="AM198" s="136">
        <v>1</v>
      </c>
    </row>
    <row r="199" spans="1:39" ht="93.75">
      <c r="A199" s="149">
        <v>1244</v>
      </c>
      <c r="B199" s="150">
        <v>46394</v>
      </c>
      <c r="C199" s="156">
        <v>7</v>
      </c>
      <c r="D199" s="156">
        <v>21</v>
      </c>
      <c r="E199" s="152" t="s">
        <v>71</v>
      </c>
      <c r="F199" s="151" t="s">
        <v>490</v>
      </c>
      <c r="G199" s="154" t="s">
        <v>494</v>
      </c>
      <c r="H199" s="138" t="str">
        <f>IF(OR(G199="中止",G199="取消"),"998",IF(ISNA(MATCH($E199,施設情報!$B$2:$B$96,0)),"999",INDEX(施設情報!$C$2:$C$96,MATCH($E199,施設情報!$B$2:$B$96,0))))</f>
        <v>051</v>
      </c>
      <c r="I199" s="139">
        <f t="shared" si="53"/>
        <v>46394</v>
      </c>
      <c r="J199" s="137" t="str">
        <f t="shared" si="54"/>
        <v>051-46394</v>
      </c>
      <c r="K199" s="137">
        <f t="shared" si="55"/>
        <v>0.29166666666666669</v>
      </c>
      <c r="L199" s="137">
        <f t="shared" si="56"/>
        <v>0.875</v>
      </c>
      <c r="M199" s="137">
        <f t="shared" si="51"/>
        <v>0</v>
      </c>
      <c r="N199" s="137">
        <f t="shared" si="51"/>
        <v>0</v>
      </c>
      <c r="O199" s="137">
        <f t="shared" si="51"/>
        <v>0</v>
      </c>
      <c r="P199" s="137">
        <f t="shared" si="51"/>
        <v>0</v>
      </c>
      <c r="Q199" s="137">
        <f t="shared" si="51"/>
        <v>0</v>
      </c>
      <c r="R199" s="137">
        <f t="shared" si="51"/>
        <v>0</v>
      </c>
      <c r="S199" s="137">
        <f t="shared" si="51"/>
        <v>0</v>
      </c>
      <c r="T199" s="137">
        <f t="shared" si="51"/>
        <v>100</v>
      </c>
      <c r="U199" s="137">
        <f t="shared" si="51"/>
        <v>100</v>
      </c>
      <c r="V199" s="137">
        <f t="shared" si="51"/>
        <v>100</v>
      </c>
      <c r="W199" s="137">
        <f t="shared" si="52"/>
        <v>100</v>
      </c>
      <c r="X199" s="137">
        <f t="shared" si="52"/>
        <v>100</v>
      </c>
      <c r="Y199" s="137">
        <f t="shared" si="52"/>
        <v>100</v>
      </c>
      <c r="Z199" s="137">
        <f t="shared" si="52"/>
        <v>100</v>
      </c>
      <c r="AA199" s="137">
        <f t="shared" si="52"/>
        <v>100</v>
      </c>
      <c r="AB199" s="137">
        <f t="shared" si="52"/>
        <v>100</v>
      </c>
      <c r="AC199" s="137">
        <f t="shared" si="52"/>
        <v>100</v>
      </c>
      <c r="AD199" s="137">
        <f t="shared" si="52"/>
        <v>100</v>
      </c>
      <c r="AE199" s="137">
        <f t="shared" si="52"/>
        <v>100</v>
      </c>
      <c r="AF199" s="137">
        <f t="shared" si="52"/>
        <v>100</v>
      </c>
      <c r="AG199" s="137">
        <f t="shared" si="52"/>
        <v>100</v>
      </c>
      <c r="AH199" s="137">
        <f t="shared" si="52"/>
        <v>0</v>
      </c>
      <c r="AI199" s="137">
        <f t="shared" si="52"/>
        <v>0</v>
      </c>
      <c r="AJ199" s="137">
        <f t="shared" si="52"/>
        <v>0</v>
      </c>
      <c r="AK199" s="136">
        <f ca="1">IF(AND(AND($AK$3&lt;=B199,B199&lt;=$AK$1),B199&lt;&gt;""),1,0)</f>
        <v>1</v>
      </c>
      <c r="AL199" s="136">
        <f>IF(OR(F199="工事・メンテ（共用可）",F199="要調整"),0.5,IF(F199="ヘリ訓練日",0.4,1))</f>
        <v>1</v>
      </c>
      <c r="AM199" s="136">
        <v>1</v>
      </c>
    </row>
    <row r="200" spans="1:39" ht="93.75">
      <c r="A200" s="149">
        <v>1245</v>
      </c>
      <c r="B200" s="150">
        <v>46394</v>
      </c>
      <c r="C200" s="156">
        <v>7</v>
      </c>
      <c r="D200" s="156">
        <v>21</v>
      </c>
      <c r="E200" s="152" t="s">
        <v>72</v>
      </c>
      <c r="F200" s="151" t="s">
        <v>490</v>
      </c>
      <c r="G200" s="154" t="s">
        <v>494</v>
      </c>
      <c r="H200" s="138" t="str">
        <f>IF(OR(G200="中止",G200="取消"),"998",IF(ISNA(MATCH($E200,施設情報!$B$2:$B$96,0)),"999",INDEX(施設情報!$C$2:$C$96,MATCH($E200,施設情報!$B$2:$B$96,0))))</f>
        <v>052</v>
      </c>
      <c r="I200" s="139">
        <f t="shared" si="53"/>
        <v>46394</v>
      </c>
      <c r="J200" s="137" t="str">
        <f t="shared" si="54"/>
        <v>052-46394</v>
      </c>
      <c r="K200" s="137">
        <f t="shared" si="55"/>
        <v>0.29166666666666669</v>
      </c>
      <c r="L200" s="137">
        <f t="shared" si="56"/>
        <v>0.875</v>
      </c>
      <c r="M200" s="137">
        <f t="shared" si="51"/>
        <v>0</v>
      </c>
      <c r="N200" s="137">
        <f t="shared" si="51"/>
        <v>0</v>
      </c>
      <c r="O200" s="137">
        <f t="shared" si="51"/>
        <v>0</v>
      </c>
      <c r="P200" s="137">
        <f t="shared" si="51"/>
        <v>0</v>
      </c>
      <c r="Q200" s="137">
        <f t="shared" si="51"/>
        <v>0</v>
      </c>
      <c r="R200" s="137">
        <f t="shared" si="51"/>
        <v>0</v>
      </c>
      <c r="S200" s="137">
        <f t="shared" si="51"/>
        <v>0</v>
      </c>
      <c r="T200" s="137">
        <f t="shared" si="51"/>
        <v>100</v>
      </c>
      <c r="U200" s="137">
        <f t="shared" si="51"/>
        <v>100</v>
      </c>
      <c r="V200" s="137">
        <f t="shared" si="51"/>
        <v>100</v>
      </c>
      <c r="W200" s="137">
        <f t="shared" si="52"/>
        <v>100</v>
      </c>
      <c r="X200" s="137">
        <f t="shared" si="52"/>
        <v>100</v>
      </c>
      <c r="Y200" s="137">
        <f t="shared" si="52"/>
        <v>100</v>
      </c>
      <c r="Z200" s="137">
        <f t="shared" si="52"/>
        <v>100</v>
      </c>
      <c r="AA200" s="137">
        <f t="shared" si="52"/>
        <v>100</v>
      </c>
      <c r="AB200" s="137">
        <f t="shared" si="52"/>
        <v>100</v>
      </c>
      <c r="AC200" s="137">
        <f t="shared" si="52"/>
        <v>100</v>
      </c>
      <c r="AD200" s="137">
        <f t="shared" si="52"/>
        <v>100</v>
      </c>
      <c r="AE200" s="137">
        <f t="shared" si="52"/>
        <v>100</v>
      </c>
      <c r="AF200" s="137">
        <f t="shared" si="52"/>
        <v>100</v>
      </c>
      <c r="AG200" s="137">
        <f t="shared" si="52"/>
        <v>100</v>
      </c>
      <c r="AH200" s="137">
        <f t="shared" si="52"/>
        <v>0</v>
      </c>
      <c r="AI200" s="137">
        <f t="shared" si="52"/>
        <v>0</v>
      </c>
      <c r="AJ200" s="137">
        <f t="shared" si="52"/>
        <v>0</v>
      </c>
      <c r="AK200" s="136">
        <f ca="1">IF(AND(AND($AK$3&lt;=B200,B200&lt;=$AK$1),B200&lt;&gt;""),1,0)</f>
        <v>1</v>
      </c>
      <c r="AL200" s="136">
        <f>IF(OR(F200="工事・メンテ（共用可）",F200="要調整"),0.5,IF(F200="ヘリ訓練日",0.4,1))</f>
        <v>1</v>
      </c>
      <c r="AM200" s="136">
        <v>1</v>
      </c>
    </row>
    <row r="201" spans="1:39" ht="93.75">
      <c r="A201" s="149">
        <v>1246</v>
      </c>
      <c r="B201" s="150">
        <v>46394</v>
      </c>
      <c r="C201" s="156">
        <v>7</v>
      </c>
      <c r="D201" s="156">
        <v>21</v>
      </c>
      <c r="E201" s="152" t="s">
        <v>73</v>
      </c>
      <c r="F201" s="151" t="s">
        <v>490</v>
      </c>
      <c r="G201" s="154" t="s">
        <v>494</v>
      </c>
      <c r="H201" s="138" t="str">
        <f>IF(OR(G201="中止",G201="取消"),"998",IF(ISNA(MATCH($E201,施設情報!$B$2:$B$96,0)),"999",INDEX(施設情報!$C$2:$C$96,MATCH($E201,施設情報!$B$2:$B$96,0))))</f>
        <v>053</v>
      </c>
      <c r="I201" s="139">
        <f t="shared" si="53"/>
        <v>46394</v>
      </c>
      <c r="J201" s="137" t="str">
        <f t="shared" si="54"/>
        <v>053-46394</v>
      </c>
      <c r="K201" s="137">
        <f t="shared" si="55"/>
        <v>0.29166666666666669</v>
      </c>
      <c r="L201" s="137">
        <f t="shared" si="56"/>
        <v>0.875</v>
      </c>
      <c r="M201" s="137">
        <f t="shared" si="51"/>
        <v>0</v>
      </c>
      <c r="N201" s="137">
        <f t="shared" si="51"/>
        <v>0</v>
      </c>
      <c r="O201" s="137">
        <f t="shared" si="51"/>
        <v>0</v>
      </c>
      <c r="P201" s="137">
        <f t="shared" si="51"/>
        <v>0</v>
      </c>
      <c r="Q201" s="137">
        <f t="shared" si="51"/>
        <v>0</v>
      </c>
      <c r="R201" s="137">
        <f t="shared" si="51"/>
        <v>0</v>
      </c>
      <c r="S201" s="137">
        <f t="shared" si="51"/>
        <v>0</v>
      </c>
      <c r="T201" s="137">
        <f t="shared" si="51"/>
        <v>100</v>
      </c>
      <c r="U201" s="137">
        <f t="shared" si="51"/>
        <v>100</v>
      </c>
      <c r="V201" s="137">
        <f t="shared" si="51"/>
        <v>100</v>
      </c>
      <c r="W201" s="137">
        <f t="shared" si="52"/>
        <v>100</v>
      </c>
      <c r="X201" s="137">
        <f t="shared" si="52"/>
        <v>100</v>
      </c>
      <c r="Y201" s="137">
        <f t="shared" si="52"/>
        <v>100</v>
      </c>
      <c r="Z201" s="137">
        <f t="shared" si="52"/>
        <v>100</v>
      </c>
      <c r="AA201" s="137">
        <f t="shared" si="52"/>
        <v>100</v>
      </c>
      <c r="AB201" s="137">
        <f t="shared" si="52"/>
        <v>100</v>
      </c>
      <c r="AC201" s="137">
        <f t="shared" si="52"/>
        <v>100</v>
      </c>
      <c r="AD201" s="137">
        <f t="shared" si="52"/>
        <v>100</v>
      </c>
      <c r="AE201" s="137">
        <f t="shared" si="52"/>
        <v>100</v>
      </c>
      <c r="AF201" s="137">
        <f t="shared" si="52"/>
        <v>100</v>
      </c>
      <c r="AG201" s="137">
        <f t="shared" si="52"/>
        <v>100</v>
      </c>
      <c r="AH201" s="137">
        <f t="shared" si="52"/>
        <v>0</v>
      </c>
      <c r="AI201" s="137">
        <f t="shared" si="52"/>
        <v>0</v>
      </c>
      <c r="AJ201" s="137">
        <f t="shared" si="52"/>
        <v>0</v>
      </c>
      <c r="AK201" s="136">
        <f ca="1">IF(AND(AND($AK$3&lt;=B201,B201&lt;=$AK$1),B201&lt;&gt;""),1,0)</f>
        <v>1</v>
      </c>
      <c r="AL201" s="136">
        <f>IF(OR(F201="工事・メンテ（共用可）",F201="要調整"),0.5,IF(F201="ヘリ訓練日",0.4,1))</f>
        <v>1</v>
      </c>
      <c r="AM201" s="136">
        <v>1</v>
      </c>
    </row>
    <row r="202" spans="1:39" ht="75">
      <c r="A202" s="149">
        <v>1247</v>
      </c>
      <c r="B202" s="150">
        <v>46394</v>
      </c>
      <c r="C202" s="156">
        <v>7</v>
      </c>
      <c r="D202" s="156">
        <v>21</v>
      </c>
      <c r="E202" s="152" t="s">
        <v>74</v>
      </c>
      <c r="F202" s="151" t="s">
        <v>490</v>
      </c>
      <c r="G202" s="154" t="s">
        <v>494</v>
      </c>
      <c r="H202" s="138" t="str">
        <f>IF(OR(G202="中止",G202="取消"),"998",IF(ISNA(MATCH($E202,施設情報!$B$2:$B$96,0)),"999",INDEX(施設情報!$C$2:$C$96,MATCH($E202,施設情報!$B$2:$B$96,0))))</f>
        <v>048</v>
      </c>
      <c r="I202" s="139">
        <f t="shared" si="53"/>
        <v>46394</v>
      </c>
      <c r="J202" s="137" t="str">
        <f t="shared" si="54"/>
        <v>048-46394</v>
      </c>
      <c r="K202" s="137">
        <f t="shared" si="55"/>
        <v>0.29166666666666669</v>
      </c>
      <c r="L202" s="137">
        <f t="shared" si="56"/>
        <v>0.875</v>
      </c>
      <c r="M202" s="137">
        <f t="shared" si="51"/>
        <v>0</v>
      </c>
      <c r="N202" s="137">
        <f t="shared" si="51"/>
        <v>0</v>
      </c>
      <c r="O202" s="137">
        <f t="shared" si="51"/>
        <v>0</v>
      </c>
      <c r="P202" s="137">
        <f t="shared" si="51"/>
        <v>0</v>
      </c>
      <c r="Q202" s="137">
        <f t="shared" si="51"/>
        <v>0</v>
      </c>
      <c r="R202" s="137">
        <f t="shared" si="51"/>
        <v>0</v>
      </c>
      <c r="S202" s="137">
        <f t="shared" si="51"/>
        <v>0</v>
      </c>
      <c r="T202" s="137">
        <f t="shared" si="51"/>
        <v>100</v>
      </c>
      <c r="U202" s="137">
        <f t="shared" si="51"/>
        <v>100</v>
      </c>
      <c r="V202" s="137">
        <f t="shared" si="51"/>
        <v>100</v>
      </c>
      <c r="W202" s="137">
        <f t="shared" si="52"/>
        <v>100</v>
      </c>
      <c r="X202" s="137">
        <f t="shared" si="52"/>
        <v>100</v>
      </c>
      <c r="Y202" s="137">
        <f t="shared" si="52"/>
        <v>100</v>
      </c>
      <c r="Z202" s="137">
        <f t="shared" si="52"/>
        <v>100</v>
      </c>
      <c r="AA202" s="137">
        <f t="shared" si="52"/>
        <v>100</v>
      </c>
      <c r="AB202" s="137">
        <f t="shared" si="52"/>
        <v>100</v>
      </c>
      <c r="AC202" s="137">
        <f t="shared" si="52"/>
        <v>100</v>
      </c>
      <c r="AD202" s="137">
        <f t="shared" si="52"/>
        <v>100</v>
      </c>
      <c r="AE202" s="137">
        <f t="shared" si="52"/>
        <v>100</v>
      </c>
      <c r="AF202" s="137">
        <f t="shared" si="52"/>
        <v>100</v>
      </c>
      <c r="AG202" s="137">
        <f t="shared" si="52"/>
        <v>100</v>
      </c>
      <c r="AH202" s="137">
        <f t="shared" si="52"/>
        <v>0</v>
      </c>
      <c r="AI202" s="137">
        <f t="shared" si="52"/>
        <v>0</v>
      </c>
      <c r="AJ202" s="137">
        <f t="shared" si="52"/>
        <v>0</v>
      </c>
      <c r="AK202" s="136">
        <f ca="1">IF(AND(AND($AK$3&lt;=B202,B202&lt;=$AK$1),B202&lt;&gt;""),1,0)</f>
        <v>1</v>
      </c>
      <c r="AL202" s="136">
        <f>IF(OR(F202="工事・メンテ（共用可）",F202="要調整"),0.5,IF(F202="ヘリ訓練日",0.4,1))</f>
        <v>1</v>
      </c>
      <c r="AM202" s="136">
        <v>1</v>
      </c>
    </row>
    <row r="203" spans="1:39" ht="75">
      <c r="A203" s="149">
        <v>1248</v>
      </c>
      <c r="B203" s="150">
        <v>46394</v>
      </c>
      <c r="C203" s="156">
        <v>7</v>
      </c>
      <c r="D203" s="156">
        <v>21</v>
      </c>
      <c r="E203" s="152" t="s">
        <v>75</v>
      </c>
      <c r="F203" s="151" t="s">
        <v>490</v>
      </c>
      <c r="G203" s="154" t="s">
        <v>494</v>
      </c>
      <c r="H203" s="138" t="str">
        <f>IF(OR(G203="中止",G203="取消"),"998",IF(ISNA(MATCH($E203,施設情報!$B$2:$B$96,0)),"999",INDEX(施設情報!$C$2:$C$96,MATCH($E203,施設情報!$B$2:$B$96,0))))</f>
        <v>049</v>
      </c>
      <c r="I203" s="139">
        <f t="shared" si="53"/>
        <v>46394</v>
      </c>
      <c r="J203" s="137" t="str">
        <f t="shared" si="54"/>
        <v>049-46394</v>
      </c>
      <c r="K203" s="137">
        <f t="shared" si="55"/>
        <v>0.29166666666666669</v>
      </c>
      <c r="L203" s="137">
        <f t="shared" si="56"/>
        <v>0.875</v>
      </c>
      <c r="M203" s="137">
        <f t="shared" si="51"/>
        <v>0</v>
      </c>
      <c r="N203" s="137">
        <f t="shared" si="51"/>
        <v>0</v>
      </c>
      <c r="O203" s="137">
        <f t="shared" si="51"/>
        <v>0</v>
      </c>
      <c r="P203" s="137">
        <f t="shared" si="51"/>
        <v>0</v>
      </c>
      <c r="Q203" s="137">
        <f t="shared" si="51"/>
        <v>0</v>
      </c>
      <c r="R203" s="137">
        <f t="shared" si="51"/>
        <v>0</v>
      </c>
      <c r="S203" s="137">
        <f t="shared" si="51"/>
        <v>0</v>
      </c>
      <c r="T203" s="137">
        <f t="shared" si="51"/>
        <v>100</v>
      </c>
      <c r="U203" s="137">
        <f t="shared" si="51"/>
        <v>100</v>
      </c>
      <c r="V203" s="137">
        <f t="shared" si="51"/>
        <v>100</v>
      </c>
      <c r="W203" s="137">
        <f t="shared" si="52"/>
        <v>100</v>
      </c>
      <c r="X203" s="137">
        <f t="shared" si="52"/>
        <v>100</v>
      </c>
      <c r="Y203" s="137">
        <f t="shared" si="52"/>
        <v>100</v>
      </c>
      <c r="Z203" s="137">
        <f t="shared" si="52"/>
        <v>100</v>
      </c>
      <c r="AA203" s="137">
        <f t="shared" si="52"/>
        <v>100</v>
      </c>
      <c r="AB203" s="137">
        <f t="shared" si="52"/>
        <v>100</v>
      </c>
      <c r="AC203" s="137">
        <f t="shared" si="52"/>
        <v>100</v>
      </c>
      <c r="AD203" s="137">
        <f t="shared" si="52"/>
        <v>100</v>
      </c>
      <c r="AE203" s="137">
        <f t="shared" si="52"/>
        <v>100</v>
      </c>
      <c r="AF203" s="137">
        <f t="shared" si="52"/>
        <v>100</v>
      </c>
      <c r="AG203" s="137">
        <f t="shared" si="52"/>
        <v>100</v>
      </c>
      <c r="AH203" s="137">
        <f t="shared" si="52"/>
        <v>0</v>
      </c>
      <c r="AI203" s="137">
        <f t="shared" si="52"/>
        <v>0</v>
      </c>
      <c r="AJ203" s="137">
        <f t="shared" si="52"/>
        <v>0</v>
      </c>
      <c r="AK203" s="136">
        <f ca="1">IF(AND(AND($AK$3&lt;=B203,B203&lt;=$AK$1),B203&lt;&gt;""),1,0)</f>
        <v>1</v>
      </c>
      <c r="AL203" s="136">
        <f>IF(OR(F203="工事・メンテ（共用可）",F203="要調整"),0.5,IF(F203="ヘリ訓練日",0.4,1))</f>
        <v>1</v>
      </c>
      <c r="AM203" s="136">
        <v>1</v>
      </c>
    </row>
    <row r="204" spans="1:39" ht="75">
      <c r="A204" s="149">
        <v>1249</v>
      </c>
      <c r="B204" s="150">
        <v>46394</v>
      </c>
      <c r="C204" s="156">
        <v>7</v>
      </c>
      <c r="D204" s="156">
        <v>21</v>
      </c>
      <c r="E204" s="152" t="s">
        <v>76</v>
      </c>
      <c r="F204" s="151" t="s">
        <v>490</v>
      </c>
      <c r="G204" s="154" t="s">
        <v>494</v>
      </c>
      <c r="H204" s="138" t="str">
        <f>IF(OR(G204="中止",G204="取消"),"998",IF(ISNA(MATCH($E204,施設情報!$B$2:$B$96,0)),"999",INDEX(施設情報!$C$2:$C$96,MATCH($E204,施設情報!$B$2:$B$96,0))))</f>
        <v>054</v>
      </c>
      <c r="I204" s="139">
        <f t="shared" si="53"/>
        <v>46394</v>
      </c>
      <c r="J204" s="137" t="str">
        <f t="shared" si="54"/>
        <v>054-46394</v>
      </c>
      <c r="K204" s="137">
        <f t="shared" si="55"/>
        <v>0.29166666666666669</v>
      </c>
      <c r="L204" s="137">
        <f t="shared" si="56"/>
        <v>0.875</v>
      </c>
      <c r="M204" s="137">
        <f t="shared" si="51"/>
        <v>0</v>
      </c>
      <c r="N204" s="137">
        <f t="shared" si="51"/>
        <v>0</v>
      </c>
      <c r="O204" s="137">
        <f t="shared" si="51"/>
        <v>0</v>
      </c>
      <c r="P204" s="137">
        <f t="shared" si="51"/>
        <v>0</v>
      </c>
      <c r="Q204" s="137">
        <f t="shared" si="51"/>
        <v>0</v>
      </c>
      <c r="R204" s="137">
        <f t="shared" si="51"/>
        <v>0</v>
      </c>
      <c r="S204" s="137">
        <f t="shared" si="51"/>
        <v>0</v>
      </c>
      <c r="T204" s="137">
        <f t="shared" si="51"/>
        <v>100</v>
      </c>
      <c r="U204" s="137">
        <f t="shared" si="51"/>
        <v>100</v>
      </c>
      <c r="V204" s="137">
        <f t="shared" si="51"/>
        <v>100</v>
      </c>
      <c r="W204" s="137">
        <f t="shared" si="52"/>
        <v>100</v>
      </c>
      <c r="X204" s="137">
        <f t="shared" si="52"/>
        <v>100</v>
      </c>
      <c r="Y204" s="137">
        <f t="shared" si="52"/>
        <v>100</v>
      </c>
      <c r="Z204" s="137">
        <f t="shared" si="52"/>
        <v>100</v>
      </c>
      <c r="AA204" s="137">
        <f t="shared" si="52"/>
        <v>100</v>
      </c>
      <c r="AB204" s="137">
        <f t="shared" si="52"/>
        <v>100</v>
      </c>
      <c r="AC204" s="137">
        <f t="shared" si="52"/>
        <v>100</v>
      </c>
      <c r="AD204" s="137">
        <f t="shared" si="52"/>
        <v>100</v>
      </c>
      <c r="AE204" s="137">
        <f t="shared" si="52"/>
        <v>100</v>
      </c>
      <c r="AF204" s="137">
        <f t="shared" si="52"/>
        <v>100</v>
      </c>
      <c r="AG204" s="137">
        <f t="shared" si="52"/>
        <v>100</v>
      </c>
      <c r="AH204" s="137">
        <f t="shared" si="52"/>
        <v>0</v>
      </c>
      <c r="AI204" s="137">
        <f t="shared" si="52"/>
        <v>0</v>
      </c>
      <c r="AJ204" s="137">
        <f t="shared" si="52"/>
        <v>0</v>
      </c>
      <c r="AK204" s="136">
        <f ca="1">IF(AND(AND($AK$3&lt;=B204,B204&lt;=$AK$1),B204&lt;&gt;""),1,0)</f>
        <v>1</v>
      </c>
      <c r="AL204" s="136">
        <f>IF(OR(F204="工事・メンテ（共用可）",F204="要調整"),0.5,IF(F204="ヘリ訓練日",0.4,1))</f>
        <v>1</v>
      </c>
      <c r="AM204" s="136">
        <v>1</v>
      </c>
    </row>
    <row r="205" spans="1:39" ht="112.5">
      <c r="A205" s="149">
        <v>1250</v>
      </c>
      <c r="B205" s="150">
        <v>46394</v>
      </c>
      <c r="C205" s="211">
        <v>7</v>
      </c>
      <c r="D205" s="211">
        <v>21</v>
      </c>
      <c r="E205" s="152" t="s">
        <v>77</v>
      </c>
      <c r="F205" s="154" t="s">
        <v>490</v>
      </c>
      <c r="G205" s="154" t="s">
        <v>494</v>
      </c>
      <c r="H205" s="138" t="str">
        <f>IF(OR(G205="中止",G205="取消"),"998",IF(ISNA(MATCH($E205,施設情報!$B$2:$B$96,0)),"999",INDEX(施設情報!$C$2:$C$96,MATCH($E205,施設情報!$B$2:$B$96,0))))</f>
        <v>055</v>
      </c>
      <c r="I205" s="139">
        <f t="shared" si="53"/>
        <v>46394</v>
      </c>
      <c r="J205" s="137" t="str">
        <f t="shared" si="54"/>
        <v>055-46394</v>
      </c>
      <c r="K205" s="137">
        <f t="shared" si="55"/>
        <v>0.29166666666666669</v>
      </c>
      <c r="L205" s="137">
        <f t="shared" si="56"/>
        <v>0.875</v>
      </c>
      <c r="M205" s="137">
        <f t="shared" ref="M205:V214" si="57">IF(AND(M$3&gt;=$K205,M$3&lt;$L205),100*$AM205,0)</f>
        <v>0</v>
      </c>
      <c r="N205" s="137">
        <f t="shared" si="57"/>
        <v>0</v>
      </c>
      <c r="O205" s="137">
        <f t="shared" si="57"/>
        <v>0</v>
      </c>
      <c r="P205" s="137">
        <f t="shared" si="57"/>
        <v>0</v>
      </c>
      <c r="Q205" s="137">
        <f t="shared" si="57"/>
        <v>0</v>
      </c>
      <c r="R205" s="137">
        <f t="shared" si="57"/>
        <v>0</v>
      </c>
      <c r="S205" s="137">
        <f t="shared" si="57"/>
        <v>0</v>
      </c>
      <c r="T205" s="137">
        <f t="shared" si="57"/>
        <v>100</v>
      </c>
      <c r="U205" s="137">
        <f t="shared" si="57"/>
        <v>100</v>
      </c>
      <c r="V205" s="137">
        <f t="shared" si="57"/>
        <v>100</v>
      </c>
      <c r="W205" s="137">
        <f t="shared" ref="W205:AJ214" si="58">IF(AND(W$3&gt;=$K205,W$3&lt;$L205),100*$AM205,0)</f>
        <v>100</v>
      </c>
      <c r="X205" s="137">
        <f t="shared" si="58"/>
        <v>100</v>
      </c>
      <c r="Y205" s="137">
        <f t="shared" si="58"/>
        <v>100</v>
      </c>
      <c r="Z205" s="137">
        <f t="shared" si="58"/>
        <v>100</v>
      </c>
      <c r="AA205" s="137">
        <f t="shared" si="58"/>
        <v>100</v>
      </c>
      <c r="AB205" s="137">
        <f t="shared" si="58"/>
        <v>100</v>
      </c>
      <c r="AC205" s="137">
        <f t="shared" si="58"/>
        <v>100</v>
      </c>
      <c r="AD205" s="137">
        <f t="shared" si="58"/>
        <v>100</v>
      </c>
      <c r="AE205" s="137">
        <f t="shared" si="58"/>
        <v>100</v>
      </c>
      <c r="AF205" s="137">
        <f t="shared" si="58"/>
        <v>100</v>
      </c>
      <c r="AG205" s="137">
        <f t="shared" si="58"/>
        <v>100</v>
      </c>
      <c r="AH205" s="137">
        <f t="shared" si="58"/>
        <v>0</v>
      </c>
      <c r="AI205" s="137">
        <f t="shared" si="58"/>
        <v>0</v>
      </c>
      <c r="AJ205" s="137">
        <f t="shared" si="58"/>
        <v>0</v>
      </c>
      <c r="AK205" s="136">
        <f ca="1">IF(AND(AND($AK$3&lt;=B205,B205&lt;=$AK$1),B205&lt;&gt;""),1,0)</f>
        <v>1</v>
      </c>
      <c r="AL205" s="136">
        <f>IF(OR(F205="工事・メンテ（共用可）",F205="要調整"),0.5,IF(F205="ヘリ訓練日",0.4,1))</f>
        <v>1</v>
      </c>
      <c r="AM205" s="136">
        <v>1</v>
      </c>
    </row>
    <row r="206" spans="1:39" ht="93.75">
      <c r="A206" s="149">
        <v>1251</v>
      </c>
      <c r="B206" s="150">
        <v>46394</v>
      </c>
      <c r="C206" s="211">
        <v>7</v>
      </c>
      <c r="D206" s="211">
        <v>21</v>
      </c>
      <c r="E206" s="152" t="s">
        <v>78</v>
      </c>
      <c r="F206" s="154" t="s">
        <v>490</v>
      </c>
      <c r="G206" s="154" t="s">
        <v>494</v>
      </c>
      <c r="H206" s="138" t="str">
        <f>IF(OR(G206="中止",G206="取消"),"998",IF(ISNA(MATCH($E206,施設情報!$B$2:$B$96,0)),"999",INDEX(施設情報!$C$2:$C$96,MATCH($E206,施設情報!$B$2:$B$96,0))))</f>
        <v>056</v>
      </c>
      <c r="I206" s="139">
        <f t="shared" si="53"/>
        <v>46394</v>
      </c>
      <c r="J206" s="137" t="str">
        <f t="shared" si="54"/>
        <v>056-46394</v>
      </c>
      <c r="K206" s="137">
        <f t="shared" si="55"/>
        <v>0.29166666666666669</v>
      </c>
      <c r="L206" s="137">
        <f t="shared" si="56"/>
        <v>0.875</v>
      </c>
      <c r="M206" s="137">
        <f t="shared" si="57"/>
        <v>0</v>
      </c>
      <c r="N206" s="137">
        <f t="shared" si="57"/>
        <v>0</v>
      </c>
      <c r="O206" s="137">
        <f t="shared" si="57"/>
        <v>0</v>
      </c>
      <c r="P206" s="137">
        <f t="shared" si="57"/>
        <v>0</v>
      </c>
      <c r="Q206" s="137">
        <f t="shared" si="57"/>
        <v>0</v>
      </c>
      <c r="R206" s="137">
        <f t="shared" si="57"/>
        <v>0</v>
      </c>
      <c r="S206" s="137">
        <f t="shared" si="57"/>
        <v>0</v>
      </c>
      <c r="T206" s="137">
        <f t="shared" si="57"/>
        <v>100</v>
      </c>
      <c r="U206" s="137">
        <f t="shared" si="57"/>
        <v>100</v>
      </c>
      <c r="V206" s="137">
        <f t="shared" si="57"/>
        <v>100</v>
      </c>
      <c r="W206" s="137">
        <f t="shared" si="58"/>
        <v>100</v>
      </c>
      <c r="X206" s="137">
        <f t="shared" si="58"/>
        <v>100</v>
      </c>
      <c r="Y206" s="137">
        <f t="shared" si="58"/>
        <v>100</v>
      </c>
      <c r="Z206" s="137">
        <f t="shared" si="58"/>
        <v>100</v>
      </c>
      <c r="AA206" s="137">
        <f t="shared" si="58"/>
        <v>100</v>
      </c>
      <c r="AB206" s="137">
        <f t="shared" si="58"/>
        <v>100</v>
      </c>
      <c r="AC206" s="137">
        <f t="shared" si="58"/>
        <v>100</v>
      </c>
      <c r="AD206" s="137">
        <f t="shared" si="58"/>
        <v>100</v>
      </c>
      <c r="AE206" s="137">
        <f t="shared" si="58"/>
        <v>100</v>
      </c>
      <c r="AF206" s="137">
        <f t="shared" si="58"/>
        <v>100</v>
      </c>
      <c r="AG206" s="137">
        <f t="shared" si="58"/>
        <v>100</v>
      </c>
      <c r="AH206" s="137">
        <f t="shared" si="58"/>
        <v>0</v>
      </c>
      <c r="AI206" s="137">
        <f t="shared" si="58"/>
        <v>0</v>
      </c>
      <c r="AJ206" s="137">
        <f t="shared" si="58"/>
        <v>0</v>
      </c>
      <c r="AK206" s="136">
        <f ca="1">IF(AND(AND($AK$3&lt;=B206,B206&lt;=$AK$1),B206&lt;&gt;""),1,0)</f>
        <v>1</v>
      </c>
      <c r="AL206" s="136">
        <f>IF(OR(F206="工事・メンテ（共用可）",F206="要調整"),0.5,IF(F206="ヘリ訓練日",0.4,1))</f>
        <v>1</v>
      </c>
      <c r="AM206" s="136">
        <v>1</v>
      </c>
    </row>
    <row r="207" spans="1:39" ht="112.5">
      <c r="A207" s="149">
        <v>1252</v>
      </c>
      <c r="B207" s="150">
        <v>46394</v>
      </c>
      <c r="C207" s="211">
        <v>7</v>
      </c>
      <c r="D207" s="211">
        <v>21</v>
      </c>
      <c r="E207" s="152" t="s">
        <v>79</v>
      </c>
      <c r="F207" s="154" t="s">
        <v>490</v>
      </c>
      <c r="G207" s="154" t="s">
        <v>494</v>
      </c>
      <c r="H207" s="138" t="str">
        <f>IF(OR(G207="中止",G207="取消"),"998",IF(ISNA(MATCH($E207,施設情報!$B$2:$B$96,0)),"999",INDEX(施設情報!$C$2:$C$96,MATCH($E207,施設情報!$B$2:$B$96,0))))</f>
        <v>057</v>
      </c>
      <c r="I207" s="139">
        <f t="shared" si="53"/>
        <v>46394</v>
      </c>
      <c r="J207" s="137" t="str">
        <f t="shared" si="54"/>
        <v>057-46394</v>
      </c>
      <c r="K207" s="137">
        <f t="shared" si="55"/>
        <v>0.29166666666666669</v>
      </c>
      <c r="L207" s="137">
        <f t="shared" si="56"/>
        <v>0.875</v>
      </c>
      <c r="M207" s="137">
        <f t="shared" si="57"/>
        <v>0</v>
      </c>
      <c r="N207" s="137">
        <f t="shared" si="57"/>
        <v>0</v>
      </c>
      <c r="O207" s="137">
        <f t="shared" si="57"/>
        <v>0</v>
      </c>
      <c r="P207" s="137">
        <f t="shared" si="57"/>
        <v>0</v>
      </c>
      <c r="Q207" s="137">
        <f t="shared" si="57"/>
        <v>0</v>
      </c>
      <c r="R207" s="137">
        <f t="shared" si="57"/>
        <v>0</v>
      </c>
      <c r="S207" s="137">
        <f t="shared" si="57"/>
        <v>0</v>
      </c>
      <c r="T207" s="137">
        <f t="shared" si="57"/>
        <v>100</v>
      </c>
      <c r="U207" s="137">
        <f t="shared" si="57"/>
        <v>100</v>
      </c>
      <c r="V207" s="137">
        <f t="shared" si="57"/>
        <v>100</v>
      </c>
      <c r="W207" s="137">
        <f t="shared" si="58"/>
        <v>100</v>
      </c>
      <c r="X207" s="137">
        <f t="shared" si="58"/>
        <v>100</v>
      </c>
      <c r="Y207" s="137">
        <f t="shared" si="58"/>
        <v>100</v>
      </c>
      <c r="Z207" s="137">
        <f t="shared" si="58"/>
        <v>100</v>
      </c>
      <c r="AA207" s="137">
        <f t="shared" si="58"/>
        <v>100</v>
      </c>
      <c r="AB207" s="137">
        <f t="shared" si="58"/>
        <v>100</v>
      </c>
      <c r="AC207" s="137">
        <f t="shared" si="58"/>
        <v>100</v>
      </c>
      <c r="AD207" s="137">
        <f t="shared" si="58"/>
        <v>100</v>
      </c>
      <c r="AE207" s="137">
        <f t="shared" si="58"/>
        <v>100</v>
      </c>
      <c r="AF207" s="137">
        <f t="shared" si="58"/>
        <v>100</v>
      </c>
      <c r="AG207" s="137">
        <f t="shared" si="58"/>
        <v>100</v>
      </c>
      <c r="AH207" s="137">
        <f t="shared" si="58"/>
        <v>0</v>
      </c>
      <c r="AI207" s="137">
        <f t="shared" si="58"/>
        <v>0</v>
      </c>
      <c r="AJ207" s="137">
        <f t="shared" si="58"/>
        <v>0</v>
      </c>
      <c r="AK207" s="136">
        <f ca="1">IF(AND(AND($AK$3&lt;=B207,B207&lt;=$AK$1),B207&lt;&gt;""),1,0)</f>
        <v>1</v>
      </c>
      <c r="AL207" s="136">
        <f>IF(OR(F207="工事・メンテ（共用可）",F207="要調整"),0.5,IF(F207="ヘリ訓練日",0.4,1))</f>
        <v>1</v>
      </c>
      <c r="AM207" s="136">
        <v>1</v>
      </c>
    </row>
    <row r="208" spans="1:39" ht="112.5">
      <c r="A208" s="149">
        <v>1253</v>
      </c>
      <c r="B208" s="150">
        <v>46394</v>
      </c>
      <c r="C208" s="211">
        <v>7</v>
      </c>
      <c r="D208" s="211">
        <v>21</v>
      </c>
      <c r="E208" s="152" t="s">
        <v>80</v>
      </c>
      <c r="F208" s="154" t="s">
        <v>490</v>
      </c>
      <c r="G208" s="154" t="s">
        <v>494</v>
      </c>
      <c r="H208" s="138" t="str">
        <f>IF(OR(G208="中止",G208="取消"),"998",IF(ISNA(MATCH($E208,施設情報!$B$2:$B$96,0)),"999",INDEX(施設情報!$C$2:$C$96,MATCH($E208,施設情報!$B$2:$B$96,0))))</f>
        <v>058</v>
      </c>
      <c r="I208" s="139">
        <f t="shared" si="53"/>
        <v>46394</v>
      </c>
      <c r="J208" s="137" t="str">
        <f t="shared" si="54"/>
        <v>058-46394</v>
      </c>
      <c r="K208" s="137">
        <f t="shared" si="55"/>
        <v>0.29166666666666669</v>
      </c>
      <c r="L208" s="137">
        <f t="shared" si="56"/>
        <v>0.875</v>
      </c>
      <c r="M208" s="137">
        <f t="shared" si="57"/>
        <v>0</v>
      </c>
      <c r="N208" s="137">
        <f t="shared" si="57"/>
        <v>0</v>
      </c>
      <c r="O208" s="137">
        <f t="shared" si="57"/>
        <v>0</v>
      </c>
      <c r="P208" s="137">
        <f t="shared" si="57"/>
        <v>0</v>
      </c>
      <c r="Q208" s="137">
        <f t="shared" si="57"/>
        <v>0</v>
      </c>
      <c r="R208" s="137">
        <f t="shared" si="57"/>
        <v>0</v>
      </c>
      <c r="S208" s="137">
        <f t="shared" si="57"/>
        <v>0</v>
      </c>
      <c r="T208" s="137">
        <f t="shared" si="57"/>
        <v>100</v>
      </c>
      <c r="U208" s="137">
        <f t="shared" si="57"/>
        <v>100</v>
      </c>
      <c r="V208" s="137">
        <f t="shared" si="57"/>
        <v>100</v>
      </c>
      <c r="W208" s="137">
        <f t="shared" si="58"/>
        <v>100</v>
      </c>
      <c r="X208" s="137">
        <f t="shared" si="58"/>
        <v>100</v>
      </c>
      <c r="Y208" s="137">
        <f t="shared" si="58"/>
        <v>100</v>
      </c>
      <c r="Z208" s="137">
        <f t="shared" si="58"/>
        <v>100</v>
      </c>
      <c r="AA208" s="137">
        <f t="shared" si="58"/>
        <v>100</v>
      </c>
      <c r="AB208" s="137">
        <f t="shared" si="58"/>
        <v>100</v>
      </c>
      <c r="AC208" s="137">
        <f t="shared" si="58"/>
        <v>100</v>
      </c>
      <c r="AD208" s="137">
        <f t="shared" si="58"/>
        <v>100</v>
      </c>
      <c r="AE208" s="137">
        <f t="shared" si="58"/>
        <v>100</v>
      </c>
      <c r="AF208" s="137">
        <f t="shared" si="58"/>
        <v>100</v>
      </c>
      <c r="AG208" s="137">
        <f t="shared" si="58"/>
        <v>100</v>
      </c>
      <c r="AH208" s="137">
        <f t="shared" si="58"/>
        <v>0</v>
      </c>
      <c r="AI208" s="137">
        <f t="shared" si="58"/>
        <v>0</v>
      </c>
      <c r="AJ208" s="137">
        <f t="shared" si="58"/>
        <v>0</v>
      </c>
      <c r="AK208" s="136">
        <f ca="1">IF(AND(AND($AK$3&lt;=B208,B208&lt;=$AK$1),B208&lt;&gt;""),1,0)</f>
        <v>1</v>
      </c>
      <c r="AL208" s="136">
        <f>IF(OR(F208="工事・メンテ（共用可）",F208="要調整"),0.5,IF(F208="ヘリ訓練日",0.4,1))</f>
        <v>1</v>
      </c>
      <c r="AM208" s="136">
        <v>1</v>
      </c>
    </row>
    <row r="209" spans="1:39" ht="93.75">
      <c r="A209" s="149">
        <v>1254</v>
      </c>
      <c r="B209" s="150">
        <v>46394</v>
      </c>
      <c r="C209" s="211">
        <v>7</v>
      </c>
      <c r="D209" s="211">
        <v>21</v>
      </c>
      <c r="E209" s="152" t="s">
        <v>81</v>
      </c>
      <c r="F209" s="154" t="s">
        <v>490</v>
      </c>
      <c r="G209" s="154" t="s">
        <v>494</v>
      </c>
      <c r="H209" s="138" t="str">
        <f>IF(OR(G209="中止",G209="取消"),"998",IF(ISNA(MATCH($E209,施設情報!$B$2:$B$96,0)),"999",INDEX(施設情報!$C$2:$C$96,MATCH($E209,施設情報!$B$2:$B$96,0))))</f>
        <v>059</v>
      </c>
      <c r="I209" s="139">
        <f t="shared" si="53"/>
        <v>46394</v>
      </c>
      <c r="J209" s="137" t="str">
        <f t="shared" si="54"/>
        <v>059-46394</v>
      </c>
      <c r="K209" s="137">
        <f t="shared" si="55"/>
        <v>0.29166666666666669</v>
      </c>
      <c r="L209" s="137">
        <f t="shared" si="56"/>
        <v>0.875</v>
      </c>
      <c r="M209" s="137">
        <f t="shared" si="57"/>
        <v>0</v>
      </c>
      <c r="N209" s="137">
        <f t="shared" si="57"/>
        <v>0</v>
      </c>
      <c r="O209" s="137">
        <f t="shared" si="57"/>
        <v>0</v>
      </c>
      <c r="P209" s="137">
        <f t="shared" si="57"/>
        <v>0</v>
      </c>
      <c r="Q209" s="137">
        <f t="shared" si="57"/>
        <v>0</v>
      </c>
      <c r="R209" s="137">
        <f t="shared" si="57"/>
        <v>0</v>
      </c>
      <c r="S209" s="137">
        <f t="shared" si="57"/>
        <v>0</v>
      </c>
      <c r="T209" s="137">
        <f t="shared" si="57"/>
        <v>100</v>
      </c>
      <c r="U209" s="137">
        <f t="shared" si="57"/>
        <v>100</v>
      </c>
      <c r="V209" s="137">
        <f t="shared" si="57"/>
        <v>100</v>
      </c>
      <c r="W209" s="137">
        <f t="shared" si="58"/>
        <v>100</v>
      </c>
      <c r="X209" s="137">
        <f t="shared" si="58"/>
        <v>100</v>
      </c>
      <c r="Y209" s="137">
        <f t="shared" si="58"/>
        <v>100</v>
      </c>
      <c r="Z209" s="137">
        <f t="shared" si="58"/>
        <v>100</v>
      </c>
      <c r="AA209" s="137">
        <f t="shared" si="58"/>
        <v>100</v>
      </c>
      <c r="AB209" s="137">
        <f t="shared" si="58"/>
        <v>100</v>
      </c>
      <c r="AC209" s="137">
        <f t="shared" si="58"/>
        <v>100</v>
      </c>
      <c r="AD209" s="137">
        <f t="shared" si="58"/>
        <v>100</v>
      </c>
      <c r="AE209" s="137">
        <f t="shared" si="58"/>
        <v>100</v>
      </c>
      <c r="AF209" s="137">
        <f t="shared" si="58"/>
        <v>100</v>
      </c>
      <c r="AG209" s="137">
        <f t="shared" si="58"/>
        <v>100</v>
      </c>
      <c r="AH209" s="137">
        <f t="shared" si="58"/>
        <v>0</v>
      </c>
      <c r="AI209" s="137">
        <f t="shared" si="58"/>
        <v>0</v>
      </c>
      <c r="AJ209" s="137">
        <f t="shared" si="58"/>
        <v>0</v>
      </c>
      <c r="AK209" s="136">
        <f ca="1">IF(AND(AND($AK$3&lt;=B209,B209&lt;=$AK$1),B209&lt;&gt;""),1,0)</f>
        <v>1</v>
      </c>
      <c r="AL209" s="136">
        <f>IF(OR(F209="工事・メンテ（共用可）",F209="要調整"),0.5,IF(F209="ヘリ訓練日",0.4,1))</f>
        <v>1</v>
      </c>
      <c r="AM209" s="136">
        <v>1</v>
      </c>
    </row>
    <row r="210" spans="1:39" ht="93.75">
      <c r="A210" s="149">
        <v>1255</v>
      </c>
      <c r="B210" s="150">
        <v>46394</v>
      </c>
      <c r="C210" s="156">
        <v>7</v>
      </c>
      <c r="D210" s="156">
        <v>21</v>
      </c>
      <c r="E210" s="152" t="s">
        <v>82</v>
      </c>
      <c r="F210" s="151" t="s">
        <v>490</v>
      </c>
      <c r="G210" s="154" t="s">
        <v>494</v>
      </c>
      <c r="H210" s="138" t="str">
        <f>IF(OR(G210="中止",G210="取消"),"998",IF(ISNA(MATCH($E210,施設情報!$B$2:$B$96,0)),"999",INDEX(施設情報!$C$2:$C$96,MATCH($E210,施設情報!$B$2:$B$96,0))))</f>
        <v>060</v>
      </c>
      <c r="I210" s="139">
        <f t="shared" si="53"/>
        <v>46394</v>
      </c>
      <c r="J210" s="137" t="str">
        <f t="shared" si="54"/>
        <v>060-46394</v>
      </c>
      <c r="K210" s="137">
        <f t="shared" si="55"/>
        <v>0.29166666666666669</v>
      </c>
      <c r="L210" s="137">
        <f t="shared" si="56"/>
        <v>0.875</v>
      </c>
      <c r="M210" s="137">
        <f t="shared" si="57"/>
        <v>0</v>
      </c>
      <c r="N210" s="137">
        <f t="shared" si="57"/>
        <v>0</v>
      </c>
      <c r="O210" s="137">
        <f t="shared" si="57"/>
        <v>0</v>
      </c>
      <c r="P210" s="137">
        <f t="shared" si="57"/>
        <v>0</v>
      </c>
      <c r="Q210" s="137">
        <f t="shared" si="57"/>
        <v>0</v>
      </c>
      <c r="R210" s="137">
        <f t="shared" si="57"/>
        <v>0</v>
      </c>
      <c r="S210" s="137">
        <f t="shared" si="57"/>
        <v>0</v>
      </c>
      <c r="T210" s="137">
        <f t="shared" si="57"/>
        <v>100</v>
      </c>
      <c r="U210" s="137">
        <f t="shared" si="57"/>
        <v>100</v>
      </c>
      <c r="V210" s="137">
        <f t="shared" si="57"/>
        <v>100</v>
      </c>
      <c r="W210" s="137">
        <f t="shared" si="58"/>
        <v>100</v>
      </c>
      <c r="X210" s="137">
        <f t="shared" si="58"/>
        <v>100</v>
      </c>
      <c r="Y210" s="137">
        <f t="shared" si="58"/>
        <v>100</v>
      </c>
      <c r="Z210" s="137">
        <f t="shared" si="58"/>
        <v>100</v>
      </c>
      <c r="AA210" s="137">
        <f t="shared" si="58"/>
        <v>100</v>
      </c>
      <c r="AB210" s="137">
        <f t="shared" si="58"/>
        <v>100</v>
      </c>
      <c r="AC210" s="137">
        <f t="shared" si="58"/>
        <v>100</v>
      </c>
      <c r="AD210" s="137">
        <f t="shared" si="58"/>
        <v>100</v>
      </c>
      <c r="AE210" s="137">
        <f t="shared" si="58"/>
        <v>100</v>
      </c>
      <c r="AF210" s="137">
        <f t="shared" si="58"/>
        <v>100</v>
      </c>
      <c r="AG210" s="137">
        <f t="shared" si="58"/>
        <v>100</v>
      </c>
      <c r="AH210" s="137">
        <f t="shared" si="58"/>
        <v>0</v>
      </c>
      <c r="AI210" s="137">
        <f t="shared" si="58"/>
        <v>0</v>
      </c>
      <c r="AJ210" s="137">
        <f t="shared" si="58"/>
        <v>0</v>
      </c>
      <c r="AK210" s="136">
        <f ca="1">IF(AND(AND($AK$3&lt;=B210,B210&lt;=$AK$1),B210&lt;&gt;""),1,0)</f>
        <v>1</v>
      </c>
      <c r="AL210" s="136">
        <f>IF(OR(F210="工事・メンテ（共用可）",F210="要調整"),0.5,IF(F210="ヘリ訓練日",0.4,1))</f>
        <v>1</v>
      </c>
      <c r="AM210" s="136">
        <v>1</v>
      </c>
    </row>
    <row r="211" spans="1:39" ht="56.25">
      <c r="A211" s="149">
        <v>1256</v>
      </c>
      <c r="B211" s="150">
        <v>46394</v>
      </c>
      <c r="C211" s="156">
        <v>7</v>
      </c>
      <c r="D211" s="156">
        <v>21</v>
      </c>
      <c r="E211" s="152" t="s">
        <v>83</v>
      </c>
      <c r="F211" s="151" t="s">
        <v>490</v>
      </c>
      <c r="G211" s="154" t="s">
        <v>494</v>
      </c>
      <c r="H211" s="138" t="str">
        <f>IF(OR(G211="中止",G211="取消"),"998",IF(ISNA(MATCH($E211,施設情報!$B$2:$B$96,0)),"999",INDEX(施設情報!$C$2:$C$96,MATCH($E211,施設情報!$B$2:$B$96,0))))</f>
        <v>067</v>
      </c>
      <c r="I211" s="139">
        <f t="shared" si="53"/>
        <v>46394</v>
      </c>
      <c r="J211" s="137" t="str">
        <f t="shared" si="54"/>
        <v>067-46394</v>
      </c>
      <c r="K211" s="137">
        <f t="shared" si="55"/>
        <v>0.29166666666666669</v>
      </c>
      <c r="L211" s="137">
        <f t="shared" si="56"/>
        <v>0.875</v>
      </c>
      <c r="M211" s="137">
        <f t="shared" si="57"/>
        <v>0</v>
      </c>
      <c r="N211" s="137">
        <f t="shared" si="57"/>
        <v>0</v>
      </c>
      <c r="O211" s="137">
        <f t="shared" si="57"/>
        <v>0</v>
      </c>
      <c r="P211" s="137">
        <f t="shared" si="57"/>
        <v>0</v>
      </c>
      <c r="Q211" s="137">
        <f t="shared" si="57"/>
        <v>0</v>
      </c>
      <c r="R211" s="137">
        <f t="shared" si="57"/>
        <v>0</v>
      </c>
      <c r="S211" s="137">
        <f t="shared" si="57"/>
        <v>0</v>
      </c>
      <c r="T211" s="137">
        <f t="shared" si="57"/>
        <v>100</v>
      </c>
      <c r="U211" s="137">
        <f t="shared" si="57"/>
        <v>100</v>
      </c>
      <c r="V211" s="137">
        <f t="shared" si="57"/>
        <v>100</v>
      </c>
      <c r="W211" s="137">
        <f t="shared" si="58"/>
        <v>100</v>
      </c>
      <c r="X211" s="137">
        <f t="shared" si="58"/>
        <v>100</v>
      </c>
      <c r="Y211" s="137">
        <f t="shared" si="58"/>
        <v>100</v>
      </c>
      <c r="Z211" s="137">
        <f t="shared" si="58"/>
        <v>100</v>
      </c>
      <c r="AA211" s="137">
        <f t="shared" si="58"/>
        <v>100</v>
      </c>
      <c r="AB211" s="137">
        <f t="shared" si="58"/>
        <v>100</v>
      </c>
      <c r="AC211" s="137">
        <f t="shared" si="58"/>
        <v>100</v>
      </c>
      <c r="AD211" s="137">
        <f t="shared" si="58"/>
        <v>100</v>
      </c>
      <c r="AE211" s="137">
        <f t="shared" si="58"/>
        <v>100</v>
      </c>
      <c r="AF211" s="137">
        <f t="shared" si="58"/>
        <v>100</v>
      </c>
      <c r="AG211" s="137">
        <f t="shared" si="58"/>
        <v>100</v>
      </c>
      <c r="AH211" s="137">
        <f t="shared" si="58"/>
        <v>0</v>
      </c>
      <c r="AI211" s="137">
        <f t="shared" si="58"/>
        <v>0</v>
      </c>
      <c r="AJ211" s="137">
        <f t="shared" si="58"/>
        <v>0</v>
      </c>
      <c r="AK211" s="136">
        <f ca="1">IF(AND(AND($AK$3&lt;=B211,B211&lt;=$AK$1),B211&lt;&gt;""),1,0)</f>
        <v>1</v>
      </c>
      <c r="AL211" s="136">
        <f>IF(OR(F211="工事・メンテ（共用可）",F211="要調整"),0.5,IF(F211="ヘリ訓練日",0.4,1))</f>
        <v>1</v>
      </c>
      <c r="AM211" s="136">
        <v>1</v>
      </c>
    </row>
    <row r="212" spans="1:39" ht="56.25">
      <c r="A212" s="149">
        <v>1257</v>
      </c>
      <c r="B212" s="150">
        <v>46394</v>
      </c>
      <c r="C212" s="156">
        <v>7</v>
      </c>
      <c r="D212" s="156">
        <v>21</v>
      </c>
      <c r="E212" s="152" t="s">
        <v>84</v>
      </c>
      <c r="F212" s="151" t="s">
        <v>490</v>
      </c>
      <c r="G212" s="154" t="s">
        <v>494</v>
      </c>
      <c r="H212" s="138" t="str">
        <f>IF(OR(G212="中止",G212="取消"),"998",IF(ISNA(MATCH($E212,施設情報!$B$2:$B$96,0)),"999",INDEX(施設情報!$C$2:$C$96,MATCH($E212,施設情報!$B$2:$B$96,0))))</f>
        <v>065</v>
      </c>
      <c r="I212" s="139">
        <f t="shared" si="53"/>
        <v>46394</v>
      </c>
      <c r="J212" s="137" t="str">
        <f t="shared" si="54"/>
        <v>065-46394</v>
      </c>
      <c r="K212" s="137">
        <f t="shared" si="55"/>
        <v>0.29166666666666669</v>
      </c>
      <c r="L212" s="137">
        <f t="shared" si="56"/>
        <v>0.875</v>
      </c>
      <c r="M212" s="137">
        <f t="shared" si="57"/>
        <v>0</v>
      </c>
      <c r="N212" s="137">
        <f t="shared" si="57"/>
        <v>0</v>
      </c>
      <c r="O212" s="137">
        <f t="shared" si="57"/>
        <v>0</v>
      </c>
      <c r="P212" s="137">
        <f t="shared" si="57"/>
        <v>0</v>
      </c>
      <c r="Q212" s="137">
        <f t="shared" si="57"/>
        <v>0</v>
      </c>
      <c r="R212" s="137">
        <f t="shared" si="57"/>
        <v>0</v>
      </c>
      <c r="S212" s="137">
        <f t="shared" si="57"/>
        <v>0</v>
      </c>
      <c r="T212" s="137">
        <f t="shared" si="57"/>
        <v>100</v>
      </c>
      <c r="U212" s="137">
        <f t="shared" si="57"/>
        <v>100</v>
      </c>
      <c r="V212" s="137">
        <f t="shared" si="57"/>
        <v>100</v>
      </c>
      <c r="W212" s="137">
        <f t="shared" si="58"/>
        <v>100</v>
      </c>
      <c r="X212" s="137">
        <f t="shared" si="58"/>
        <v>100</v>
      </c>
      <c r="Y212" s="137">
        <f t="shared" si="58"/>
        <v>100</v>
      </c>
      <c r="Z212" s="137">
        <f t="shared" si="58"/>
        <v>100</v>
      </c>
      <c r="AA212" s="137">
        <f t="shared" si="58"/>
        <v>100</v>
      </c>
      <c r="AB212" s="137">
        <f t="shared" si="58"/>
        <v>100</v>
      </c>
      <c r="AC212" s="137">
        <f t="shared" si="58"/>
        <v>100</v>
      </c>
      <c r="AD212" s="137">
        <f t="shared" si="58"/>
        <v>100</v>
      </c>
      <c r="AE212" s="137">
        <f t="shared" si="58"/>
        <v>100</v>
      </c>
      <c r="AF212" s="137">
        <f t="shared" si="58"/>
        <v>100</v>
      </c>
      <c r="AG212" s="137">
        <f t="shared" si="58"/>
        <v>100</v>
      </c>
      <c r="AH212" s="137">
        <f t="shared" si="58"/>
        <v>0</v>
      </c>
      <c r="AI212" s="137">
        <f t="shared" si="58"/>
        <v>0</v>
      </c>
      <c r="AJ212" s="137">
        <f t="shared" si="58"/>
        <v>0</v>
      </c>
      <c r="AK212" s="136">
        <f ca="1">IF(AND(AND($AK$3&lt;=B212,B212&lt;=$AK$1),B212&lt;&gt;""),1,0)</f>
        <v>1</v>
      </c>
      <c r="AL212" s="136">
        <f>IF(OR(F212="工事・メンテ（共用可）",F212="要調整"),0.5,IF(F212="ヘリ訓練日",0.4,1))</f>
        <v>1</v>
      </c>
      <c r="AM212" s="136">
        <v>1</v>
      </c>
    </row>
    <row r="213" spans="1:39" ht="56.25">
      <c r="A213" s="149">
        <v>1258</v>
      </c>
      <c r="B213" s="150">
        <v>46394</v>
      </c>
      <c r="C213" s="156">
        <v>7</v>
      </c>
      <c r="D213" s="156">
        <v>21</v>
      </c>
      <c r="E213" s="152" t="s">
        <v>85</v>
      </c>
      <c r="F213" s="151" t="s">
        <v>490</v>
      </c>
      <c r="G213" s="154" t="s">
        <v>494</v>
      </c>
      <c r="H213" s="138" t="str">
        <f>IF(OR(G213="中止",G213="取消"),"998",IF(ISNA(MATCH($E213,施設情報!$B$2:$B$96,0)),"999",INDEX(施設情報!$C$2:$C$96,MATCH($E213,施設情報!$B$2:$B$96,0))))</f>
        <v>066</v>
      </c>
      <c r="I213" s="139">
        <f t="shared" si="53"/>
        <v>46394</v>
      </c>
      <c r="J213" s="137" t="str">
        <f t="shared" si="54"/>
        <v>066-46394</v>
      </c>
      <c r="K213" s="137">
        <f t="shared" si="55"/>
        <v>0.29166666666666669</v>
      </c>
      <c r="L213" s="137">
        <f t="shared" si="56"/>
        <v>0.875</v>
      </c>
      <c r="M213" s="137">
        <f t="shared" si="57"/>
        <v>0</v>
      </c>
      <c r="N213" s="137">
        <f t="shared" si="57"/>
        <v>0</v>
      </c>
      <c r="O213" s="137">
        <f t="shared" si="57"/>
        <v>0</v>
      </c>
      <c r="P213" s="137">
        <f t="shared" si="57"/>
        <v>0</v>
      </c>
      <c r="Q213" s="137">
        <f t="shared" si="57"/>
        <v>0</v>
      </c>
      <c r="R213" s="137">
        <f t="shared" si="57"/>
        <v>0</v>
      </c>
      <c r="S213" s="137">
        <f t="shared" si="57"/>
        <v>0</v>
      </c>
      <c r="T213" s="137">
        <f t="shared" si="57"/>
        <v>100</v>
      </c>
      <c r="U213" s="137">
        <f t="shared" si="57"/>
        <v>100</v>
      </c>
      <c r="V213" s="137">
        <f t="shared" si="57"/>
        <v>100</v>
      </c>
      <c r="W213" s="137">
        <f t="shared" si="58"/>
        <v>100</v>
      </c>
      <c r="X213" s="137">
        <f t="shared" si="58"/>
        <v>100</v>
      </c>
      <c r="Y213" s="137">
        <f t="shared" si="58"/>
        <v>100</v>
      </c>
      <c r="Z213" s="137">
        <f t="shared" si="58"/>
        <v>100</v>
      </c>
      <c r="AA213" s="137">
        <f t="shared" si="58"/>
        <v>100</v>
      </c>
      <c r="AB213" s="137">
        <f t="shared" si="58"/>
        <v>100</v>
      </c>
      <c r="AC213" s="137">
        <f t="shared" si="58"/>
        <v>100</v>
      </c>
      <c r="AD213" s="137">
        <f t="shared" si="58"/>
        <v>100</v>
      </c>
      <c r="AE213" s="137">
        <f t="shared" si="58"/>
        <v>100</v>
      </c>
      <c r="AF213" s="137">
        <f t="shared" si="58"/>
        <v>100</v>
      </c>
      <c r="AG213" s="137">
        <f t="shared" si="58"/>
        <v>100</v>
      </c>
      <c r="AH213" s="137">
        <f t="shared" si="58"/>
        <v>0</v>
      </c>
      <c r="AI213" s="137">
        <f t="shared" si="58"/>
        <v>0</v>
      </c>
      <c r="AJ213" s="137">
        <f t="shared" si="58"/>
        <v>0</v>
      </c>
      <c r="AK213" s="136">
        <f ca="1">IF(AND(AND($AK$3&lt;=B213,B213&lt;=$AK$1),B213&lt;&gt;""),1,0)</f>
        <v>1</v>
      </c>
      <c r="AL213" s="136">
        <f>IF(OR(F213="工事・メンテ（共用可）",F213="要調整"),0.5,IF(F213="ヘリ訓練日",0.4,1))</f>
        <v>1</v>
      </c>
      <c r="AM213" s="136">
        <v>1</v>
      </c>
    </row>
    <row r="214" spans="1:39" ht="37.5">
      <c r="A214" s="149">
        <v>1259</v>
      </c>
      <c r="B214" s="150">
        <v>46394</v>
      </c>
      <c r="C214" s="156">
        <v>7</v>
      </c>
      <c r="D214" s="156">
        <v>21</v>
      </c>
      <c r="E214" s="152" t="s">
        <v>86</v>
      </c>
      <c r="F214" s="151" t="s">
        <v>490</v>
      </c>
      <c r="G214" s="154" t="s">
        <v>494</v>
      </c>
      <c r="H214" s="138" t="str">
        <f>IF(OR(G214="中止",G214="取消"),"998",IF(ISNA(MATCH($E214,施設情報!$B$2:$B$96,0)),"999",INDEX(施設情報!$C$2:$C$96,MATCH($E214,施設情報!$B$2:$B$96,0))))</f>
        <v>068</v>
      </c>
      <c r="I214" s="139">
        <f t="shared" si="53"/>
        <v>46394</v>
      </c>
      <c r="J214" s="137" t="str">
        <f t="shared" si="54"/>
        <v>068-46394</v>
      </c>
      <c r="K214" s="137">
        <f t="shared" si="55"/>
        <v>0.29166666666666669</v>
      </c>
      <c r="L214" s="137">
        <f t="shared" si="56"/>
        <v>0.875</v>
      </c>
      <c r="M214" s="137">
        <f t="shared" si="57"/>
        <v>0</v>
      </c>
      <c r="N214" s="137">
        <f t="shared" si="57"/>
        <v>0</v>
      </c>
      <c r="O214" s="137">
        <f t="shared" si="57"/>
        <v>0</v>
      </c>
      <c r="P214" s="137">
        <f t="shared" si="57"/>
        <v>0</v>
      </c>
      <c r="Q214" s="137">
        <f t="shared" si="57"/>
        <v>0</v>
      </c>
      <c r="R214" s="137">
        <f t="shared" si="57"/>
        <v>0</v>
      </c>
      <c r="S214" s="137">
        <f t="shared" si="57"/>
        <v>0</v>
      </c>
      <c r="T214" s="137">
        <f t="shared" si="57"/>
        <v>100</v>
      </c>
      <c r="U214" s="137">
        <f t="shared" si="57"/>
        <v>100</v>
      </c>
      <c r="V214" s="137">
        <f t="shared" si="57"/>
        <v>100</v>
      </c>
      <c r="W214" s="137">
        <f t="shared" si="58"/>
        <v>100</v>
      </c>
      <c r="X214" s="137">
        <f t="shared" si="58"/>
        <v>100</v>
      </c>
      <c r="Y214" s="137">
        <f t="shared" si="58"/>
        <v>100</v>
      </c>
      <c r="Z214" s="137">
        <f t="shared" si="58"/>
        <v>100</v>
      </c>
      <c r="AA214" s="137">
        <f t="shared" si="58"/>
        <v>100</v>
      </c>
      <c r="AB214" s="137">
        <f t="shared" si="58"/>
        <v>100</v>
      </c>
      <c r="AC214" s="137">
        <f t="shared" si="58"/>
        <v>100</v>
      </c>
      <c r="AD214" s="137">
        <f t="shared" si="58"/>
        <v>100</v>
      </c>
      <c r="AE214" s="137">
        <f t="shared" si="58"/>
        <v>100</v>
      </c>
      <c r="AF214" s="137">
        <f t="shared" si="58"/>
        <v>100</v>
      </c>
      <c r="AG214" s="137">
        <f t="shared" si="58"/>
        <v>100</v>
      </c>
      <c r="AH214" s="137">
        <f t="shared" si="58"/>
        <v>0</v>
      </c>
      <c r="AI214" s="137">
        <f t="shared" si="58"/>
        <v>0</v>
      </c>
      <c r="AJ214" s="137">
        <f t="shared" si="58"/>
        <v>0</v>
      </c>
      <c r="AK214" s="136">
        <f ca="1">IF(AND(AND($AK$3&lt;=B214,B214&lt;=$AK$1),B214&lt;&gt;""),1,0)</f>
        <v>1</v>
      </c>
      <c r="AL214" s="136">
        <f>IF(OR(F214="工事・メンテ（共用可）",F214="要調整"),0.5,IF(F214="ヘリ訓練日",0.4,1))</f>
        <v>1</v>
      </c>
      <c r="AM214" s="136">
        <v>1</v>
      </c>
    </row>
    <row r="215" spans="1:39" ht="37.5">
      <c r="A215" s="149">
        <v>1260</v>
      </c>
      <c r="B215" s="150">
        <v>46394</v>
      </c>
      <c r="C215" s="156">
        <v>7</v>
      </c>
      <c r="D215" s="156">
        <v>21</v>
      </c>
      <c r="E215" s="152" t="s">
        <v>87</v>
      </c>
      <c r="F215" s="151" t="s">
        <v>490</v>
      </c>
      <c r="G215" s="154" t="s">
        <v>494</v>
      </c>
      <c r="H215" s="138" t="str">
        <f>IF(OR(G215="中止",G215="取消"),"998",IF(ISNA(MATCH($E215,施設情報!$B$2:$B$96,0)),"999",INDEX(施設情報!$C$2:$C$96,MATCH($E215,施設情報!$B$2:$B$96,0))))</f>
        <v>063</v>
      </c>
      <c r="I215" s="139">
        <f t="shared" si="53"/>
        <v>46394</v>
      </c>
      <c r="J215" s="137" t="str">
        <f t="shared" si="54"/>
        <v>063-46394</v>
      </c>
      <c r="K215" s="137">
        <f t="shared" si="55"/>
        <v>0.29166666666666669</v>
      </c>
      <c r="L215" s="137">
        <f t="shared" si="56"/>
        <v>0.875</v>
      </c>
      <c r="M215" s="137">
        <f t="shared" ref="M215:V224" si="59">IF(AND(M$3&gt;=$K215,M$3&lt;$L215),100*$AM215,0)</f>
        <v>0</v>
      </c>
      <c r="N215" s="137">
        <f t="shared" si="59"/>
        <v>0</v>
      </c>
      <c r="O215" s="137">
        <f t="shared" si="59"/>
        <v>0</v>
      </c>
      <c r="P215" s="137">
        <f t="shared" si="59"/>
        <v>0</v>
      </c>
      <c r="Q215" s="137">
        <f t="shared" si="59"/>
        <v>0</v>
      </c>
      <c r="R215" s="137">
        <f t="shared" si="59"/>
        <v>0</v>
      </c>
      <c r="S215" s="137">
        <f t="shared" si="59"/>
        <v>0</v>
      </c>
      <c r="T215" s="137">
        <f t="shared" si="59"/>
        <v>100</v>
      </c>
      <c r="U215" s="137">
        <f t="shared" si="59"/>
        <v>100</v>
      </c>
      <c r="V215" s="137">
        <f t="shared" si="59"/>
        <v>100</v>
      </c>
      <c r="W215" s="137">
        <f t="shared" ref="W215:AJ224" si="60">IF(AND(W$3&gt;=$K215,W$3&lt;$L215),100*$AM215,0)</f>
        <v>100</v>
      </c>
      <c r="X215" s="137">
        <f t="shared" si="60"/>
        <v>100</v>
      </c>
      <c r="Y215" s="137">
        <f t="shared" si="60"/>
        <v>100</v>
      </c>
      <c r="Z215" s="137">
        <f t="shared" si="60"/>
        <v>100</v>
      </c>
      <c r="AA215" s="137">
        <f t="shared" si="60"/>
        <v>100</v>
      </c>
      <c r="AB215" s="137">
        <f t="shared" si="60"/>
        <v>100</v>
      </c>
      <c r="AC215" s="137">
        <f t="shared" si="60"/>
        <v>100</v>
      </c>
      <c r="AD215" s="137">
        <f t="shared" si="60"/>
        <v>100</v>
      </c>
      <c r="AE215" s="137">
        <f t="shared" si="60"/>
        <v>100</v>
      </c>
      <c r="AF215" s="137">
        <f t="shared" si="60"/>
        <v>100</v>
      </c>
      <c r="AG215" s="137">
        <f t="shared" si="60"/>
        <v>100</v>
      </c>
      <c r="AH215" s="137">
        <f t="shared" si="60"/>
        <v>0</v>
      </c>
      <c r="AI215" s="137">
        <f t="shared" si="60"/>
        <v>0</v>
      </c>
      <c r="AJ215" s="137">
        <f t="shared" si="60"/>
        <v>0</v>
      </c>
      <c r="AK215" s="136">
        <f ca="1">IF(AND(AND($AK$3&lt;=B215,B215&lt;=$AK$1),B215&lt;&gt;""),1,0)</f>
        <v>1</v>
      </c>
      <c r="AL215" s="136">
        <f>IF(OR(F215="工事・メンテ（共用可）",F215="要調整"),0.5,IF(F215="ヘリ訓練日",0.4,1))</f>
        <v>1</v>
      </c>
      <c r="AM215" s="136">
        <v>1</v>
      </c>
    </row>
    <row r="216" spans="1:39" ht="37.5">
      <c r="A216" s="149">
        <v>1261</v>
      </c>
      <c r="B216" s="150">
        <v>46394</v>
      </c>
      <c r="C216" s="156">
        <v>7</v>
      </c>
      <c r="D216" s="156">
        <v>21</v>
      </c>
      <c r="E216" s="152" t="s">
        <v>88</v>
      </c>
      <c r="F216" s="151" t="s">
        <v>490</v>
      </c>
      <c r="G216" s="154" t="s">
        <v>494</v>
      </c>
      <c r="H216" s="138" t="str">
        <f>IF(OR(G216="中止",G216="取消"),"998",IF(ISNA(MATCH($E216,施設情報!$B$2:$B$96,0)),"999",INDEX(施設情報!$C$2:$C$96,MATCH($E216,施設情報!$B$2:$B$96,0))))</f>
        <v>064</v>
      </c>
      <c r="I216" s="139">
        <f t="shared" si="53"/>
        <v>46394</v>
      </c>
      <c r="J216" s="137" t="str">
        <f t="shared" si="54"/>
        <v>064-46394</v>
      </c>
      <c r="K216" s="137">
        <f t="shared" si="55"/>
        <v>0.29166666666666669</v>
      </c>
      <c r="L216" s="137">
        <f t="shared" si="56"/>
        <v>0.875</v>
      </c>
      <c r="M216" s="137">
        <f t="shared" si="59"/>
        <v>0</v>
      </c>
      <c r="N216" s="137">
        <f t="shared" si="59"/>
        <v>0</v>
      </c>
      <c r="O216" s="137">
        <f t="shared" si="59"/>
        <v>0</v>
      </c>
      <c r="P216" s="137">
        <f t="shared" si="59"/>
        <v>0</v>
      </c>
      <c r="Q216" s="137">
        <f t="shared" si="59"/>
        <v>0</v>
      </c>
      <c r="R216" s="137">
        <f t="shared" si="59"/>
        <v>0</v>
      </c>
      <c r="S216" s="137">
        <f t="shared" si="59"/>
        <v>0</v>
      </c>
      <c r="T216" s="137">
        <f t="shared" si="59"/>
        <v>100</v>
      </c>
      <c r="U216" s="137">
        <f t="shared" si="59"/>
        <v>100</v>
      </c>
      <c r="V216" s="137">
        <f t="shared" si="59"/>
        <v>100</v>
      </c>
      <c r="W216" s="137">
        <f t="shared" si="60"/>
        <v>100</v>
      </c>
      <c r="X216" s="137">
        <f t="shared" si="60"/>
        <v>100</v>
      </c>
      <c r="Y216" s="137">
        <f t="shared" si="60"/>
        <v>100</v>
      </c>
      <c r="Z216" s="137">
        <f t="shared" si="60"/>
        <v>100</v>
      </c>
      <c r="AA216" s="137">
        <f t="shared" si="60"/>
        <v>100</v>
      </c>
      <c r="AB216" s="137">
        <f t="shared" si="60"/>
        <v>100</v>
      </c>
      <c r="AC216" s="137">
        <f t="shared" si="60"/>
        <v>100</v>
      </c>
      <c r="AD216" s="137">
        <f t="shared" si="60"/>
        <v>100</v>
      </c>
      <c r="AE216" s="137">
        <f t="shared" si="60"/>
        <v>100</v>
      </c>
      <c r="AF216" s="137">
        <f t="shared" si="60"/>
        <v>100</v>
      </c>
      <c r="AG216" s="137">
        <f t="shared" si="60"/>
        <v>100</v>
      </c>
      <c r="AH216" s="137">
        <f t="shared" si="60"/>
        <v>0</v>
      </c>
      <c r="AI216" s="137">
        <f t="shared" si="60"/>
        <v>0</v>
      </c>
      <c r="AJ216" s="137">
        <f t="shared" si="60"/>
        <v>0</v>
      </c>
      <c r="AK216" s="136">
        <f ca="1">IF(AND(AND($AK$3&lt;=B216,B216&lt;=$AK$1),B216&lt;&gt;""),1,0)</f>
        <v>1</v>
      </c>
      <c r="AL216" s="136">
        <f>IF(OR(F216="工事・メンテ（共用可）",F216="要調整"),0.5,IF(F216="ヘリ訓練日",0.4,1))</f>
        <v>1</v>
      </c>
      <c r="AM216" s="136">
        <v>1</v>
      </c>
    </row>
    <row r="217" spans="1:39" ht="37.5">
      <c r="A217" s="149">
        <v>1262</v>
      </c>
      <c r="B217" s="150">
        <v>46394</v>
      </c>
      <c r="C217" s="156">
        <v>7</v>
      </c>
      <c r="D217" s="156">
        <v>21</v>
      </c>
      <c r="E217" s="152" t="s">
        <v>89</v>
      </c>
      <c r="F217" s="151" t="s">
        <v>490</v>
      </c>
      <c r="G217" s="154" t="s">
        <v>494</v>
      </c>
      <c r="H217" s="138" t="str">
        <f>IF(OR(G217="中止",G217="取消"),"998",IF(ISNA(MATCH($E217,施設情報!$B$2:$B$96,0)),"999",INDEX(施設情報!$C$2:$C$96,MATCH($E217,施設情報!$B$2:$B$96,0))))</f>
        <v>019</v>
      </c>
      <c r="I217" s="139">
        <f t="shared" si="53"/>
        <v>46394</v>
      </c>
      <c r="J217" s="137" t="str">
        <f t="shared" si="54"/>
        <v>019-46394</v>
      </c>
      <c r="K217" s="137">
        <f t="shared" si="55"/>
        <v>0.29166666666666669</v>
      </c>
      <c r="L217" s="137">
        <f t="shared" si="56"/>
        <v>0.875</v>
      </c>
      <c r="M217" s="137">
        <f t="shared" si="59"/>
        <v>0</v>
      </c>
      <c r="N217" s="137">
        <f t="shared" si="59"/>
        <v>0</v>
      </c>
      <c r="O217" s="137">
        <f t="shared" si="59"/>
        <v>0</v>
      </c>
      <c r="P217" s="137">
        <f t="shared" si="59"/>
        <v>0</v>
      </c>
      <c r="Q217" s="137">
        <f t="shared" si="59"/>
        <v>0</v>
      </c>
      <c r="R217" s="137">
        <f t="shared" si="59"/>
        <v>0</v>
      </c>
      <c r="S217" s="137">
        <f t="shared" si="59"/>
        <v>0</v>
      </c>
      <c r="T217" s="137">
        <f t="shared" si="59"/>
        <v>100</v>
      </c>
      <c r="U217" s="137">
        <f t="shared" si="59"/>
        <v>100</v>
      </c>
      <c r="V217" s="137">
        <f t="shared" si="59"/>
        <v>100</v>
      </c>
      <c r="W217" s="137">
        <f t="shared" si="60"/>
        <v>100</v>
      </c>
      <c r="X217" s="137">
        <f t="shared" si="60"/>
        <v>100</v>
      </c>
      <c r="Y217" s="137">
        <f t="shared" si="60"/>
        <v>100</v>
      </c>
      <c r="Z217" s="137">
        <f t="shared" si="60"/>
        <v>100</v>
      </c>
      <c r="AA217" s="137">
        <f t="shared" si="60"/>
        <v>100</v>
      </c>
      <c r="AB217" s="137">
        <f t="shared" si="60"/>
        <v>100</v>
      </c>
      <c r="AC217" s="137">
        <f t="shared" si="60"/>
        <v>100</v>
      </c>
      <c r="AD217" s="137">
        <f t="shared" si="60"/>
        <v>100</v>
      </c>
      <c r="AE217" s="137">
        <f t="shared" si="60"/>
        <v>100</v>
      </c>
      <c r="AF217" s="137">
        <f t="shared" si="60"/>
        <v>100</v>
      </c>
      <c r="AG217" s="137">
        <f t="shared" si="60"/>
        <v>100</v>
      </c>
      <c r="AH217" s="137">
        <f t="shared" si="60"/>
        <v>0</v>
      </c>
      <c r="AI217" s="137">
        <f t="shared" si="60"/>
        <v>0</v>
      </c>
      <c r="AJ217" s="137">
        <f t="shared" si="60"/>
        <v>0</v>
      </c>
      <c r="AK217" s="136">
        <f ca="1">IF(AND(AND($AK$3&lt;=B217,B217&lt;=$AK$1),B217&lt;&gt;""),1,0)</f>
        <v>1</v>
      </c>
      <c r="AL217" s="136">
        <f>IF(OR(F217="工事・メンテ（共用可）",F217="要調整"),0.5,IF(F217="ヘリ訓練日",0.4,1))</f>
        <v>1</v>
      </c>
      <c r="AM217" s="136">
        <v>1</v>
      </c>
    </row>
    <row r="218" spans="1:39" ht="37.5">
      <c r="A218" s="149">
        <v>1263</v>
      </c>
      <c r="B218" s="150">
        <v>46394</v>
      </c>
      <c r="C218" s="156">
        <v>7</v>
      </c>
      <c r="D218" s="156">
        <v>21</v>
      </c>
      <c r="E218" s="152" t="s">
        <v>90</v>
      </c>
      <c r="F218" s="151" t="s">
        <v>490</v>
      </c>
      <c r="G218" s="154" t="s">
        <v>494</v>
      </c>
      <c r="H218" s="138" t="str">
        <f>IF(OR(G218="中止",G218="取消"),"998",IF(ISNA(MATCH($E218,施設情報!$B$2:$B$96,0)),"999",INDEX(施設情報!$C$2:$C$96,MATCH($E218,施設情報!$B$2:$B$96,0))))</f>
        <v>018</v>
      </c>
      <c r="I218" s="139">
        <f t="shared" si="53"/>
        <v>46394</v>
      </c>
      <c r="J218" s="137" t="str">
        <f t="shared" si="54"/>
        <v>018-46394</v>
      </c>
      <c r="K218" s="137">
        <f t="shared" si="55"/>
        <v>0.29166666666666669</v>
      </c>
      <c r="L218" s="137">
        <f t="shared" si="56"/>
        <v>0.875</v>
      </c>
      <c r="M218" s="137">
        <f t="shared" si="59"/>
        <v>0</v>
      </c>
      <c r="N218" s="137">
        <f t="shared" si="59"/>
        <v>0</v>
      </c>
      <c r="O218" s="137">
        <f t="shared" si="59"/>
        <v>0</v>
      </c>
      <c r="P218" s="137">
        <f t="shared" si="59"/>
        <v>0</v>
      </c>
      <c r="Q218" s="137">
        <f t="shared" si="59"/>
        <v>0</v>
      </c>
      <c r="R218" s="137">
        <f t="shared" si="59"/>
        <v>0</v>
      </c>
      <c r="S218" s="137">
        <f t="shared" si="59"/>
        <v>0</v>
      </c>
      <c r="T218" s="137">
        <f t="shared" si="59"/>
        <v>100</v>
      </c>
      <c r="U218" s="137">
        <f t="shared" si="59"/>
        <v>100</v>
      </c>
      <c r="V218" s="137">
        <f t="shared" si="59"/>
        <v>100</v>
      </c>
      <c r="W218" s="137">
        <f t="shared" si="60"/>
        <v>100</v>
      </c>
      <c r="X218" s="137">
        <f t="shared" si="60"/>
        <v>100</v>
      </c>
      <c r="Y218" s="137">
        <f t="shared" si="60"/>
        <v>100</v>
      </c>
      <c r="Z218" s="137">
        <f t="shared" si="60"/>
        <v>100</v>
      </c>
      <c r="AA218" s="137">
        <f t="shared" si="60"/>
        <v>100</v>
      </c>
      <c r="AB218" s="137">
        <f t="shared" si="60"/>
        <v>100</v>
      </c>
      <c r="AC218" s="137">
        <f t="shared" si="60"/>
        <v>100</v>
      </c>
      <c r="AD218" s="137">
        <f t="shared" si="60"/>
        <v>100</v>
      </c>
      <c r="AE218" s="137">
        <f t="shared" si="60"/>
        <v>100</v>
      </c>
      <c r="AF218" s="137">
        <f t="shared" si="60"/>
        <v>100</v>
      </c>
      <c r="AG218" s="137">
        <f t="shared" si="60"/>
        <v>100</v>
      </c>
      <c r="AH218" s="137">
        <f t="shared" si="60"/>
        <v>0</v>
      </c>
      <c r="AI218" s="137">
        <f t="shared" si="60"/>
        <v>0</v>
      </c>
      <c r="AJ218" s="137">
        <f t="shared" si="60"/>
        <v>0</v>
      </c>
      <c r="AK218" s="136">
        <f ca="1">IF(AND(AND($AK$3&lt;=B218,B218&lt;=$AK$1),B218&lt;&gt;""),1,0)</f>
        <v>1</v>
      </c>
      <c r="AL218" s="136">
        <f>IF(OR(F218="工事・メンテ（共用可）",F218="要調整"),0.5,IF(F218="ヘリ訓練日",0.4,1))</f>
        <v>1</v>
      </c>
      <c r="AM218" s="136">
        <v>1</v>
      </c>
    </row>
    <row r="219" spans="1:39" ht="37.5">
      <c r="A219" s="149">
        <v>122</v>
      </c>
      <c r="B219" s="150">
        <v>46395</v>
      </c>
      <c r="C219" s="156">
        <v>9</v>
      </c>
      <c r="D219" s="156">
        <v>12</v>
      </c>
      <c r="E219" s="152" t="s">
        <v>4</v>
      </c>
      <c r="F219" s="151" t="s">
        <v>0</v>
      </c>
      <c r="G219" s="154" t="s">
        <v>1</v>
      </c>
      <c r="H219" s="138" t="str">
        <f>IF(OR(G219="中止",G219="取消"),"998",IF(ISNA(MATCH($E219,施設情報!$B$2:$B$96,0)),"999",INDEX(施設情報!$C$2:$C$96,MATCH($E219,施設情報!$B$2:$B$96,0))))</f>
        <v>063</v>
      </c>
      <c r="I219" s="139">
        <f t="shared" si="53"/>
        <v>46395</v>
      </c>
      <c r="J219" s="137" t="str">
        <f t="shared" si="54"/>
        <v>063-46395</v>
      </c>
      <c r="K219" s="137">
        <f t="shared" si="55"/>
        <v>0.375</v>
      </c>
      <c r="L219" s="137">
        <f t="shared" si="56"/>
        <v>0.5</v>
      </c>
      <c r="M219" s="137">
        <f t="shared" si="59"/>
        <v>0</v>
      </c>
      <c r="N219" s="137">
        <f t="shared" si="59"/>
        <v>0</v>
      </c>
      <c r="O219" s="137">
        <f t="shared" si="59"/>
        <v>0</v>
      </c>
      <c r="P219" s="137">
        <f t="shared" si="59"/>
        <v>0</v>
      </c>
      <c r="Q219" s="137">
        <f t="shared" si="59"/>
        <v>0</v>
      </c>
      <c r="R219" s="137">
        <f t="shared" si="59"/>
        <v>0</v>
      </c>
      <c r="S219" s="137">
        <f t="shared" si="59"/>
        <v>0</v>
      </c>
      <c r="T219" s="137">
        <f t="shared" si="59"/>
        <v>0</v>
      </c>
      <c r="U219" s="137">
        <f t="shared" si="59"/>
        <v>0</v>
      </c>
      <c r="V219" s="137">
        <f t="shared" si="59"/>
        <v>100</v>
      </c>
      <c r="W219" s="137">
        <f t="shared" si="60"/>
        <v>100</v>
      </c>
      <c r="X219" s="137">
        <f t="shared" si="60"/>
        <v>100</v>
      </c>
      <c r="Y219" s="137">
        <f t="shared" si="60"/>
        <v>0</v>
      </c>
      <c r="Z219" s="137">
        <f t="shared" si="60"/>
        <v>0</v>
      </c>
      <c r="AA219" s="137">
        <f t="shared" si="60"/>
        <v>0</v>
      </c>
      <c r="AB219" s="137">
        <f t="shared" si="60"/>
        <v>0</v>
      </c>
      <c r="AC219" s="137">
        <f t="shared" si="60"/>
        <v>0</v>
      </c>
      <c r="AD219" s="137">
        <f t="shared" si="60"/>
        <v>0</v>
      </c>
      <c r="AE219" s="137">
        <f t="shared" si="60"/>
        <v>0</v>
      </c>
      <c r="AF219" s="137">
        <f t="shared" si="60"/>
        <v>0</v>
      </c>
      <c r="AG219" s="137">
        <f t="shared" si="60"/>
        <v>0</v>
      </c>
      <c r="AH219" s="137">
        <f t="shared" si="60"/>
        <v>0</v>
      </c>
      <c r="AI219" s="137">
        <f t="shared" si="60"/>
        <v>0</v>
      </c>
      <c r="AJ219" s="137">
        <f t="shared" si="60"/>
        <v>0</v>
      </c>
      <c r="AK219" s="136">
        <f ca="1">IF(AND(AND($AK$3&lt;=B219,B219&lt;=$AK$1),B219&lt;&gt;""),1,0)</f>
        <v>1</v>
      </c>
      <c r="AL219" s="136">
        <f>IF(OR(F219="工事・メンテ（共用可）",F219="要調整"),0.5,IF(F219="ヘリ訓練日",0.4,1))</f>
        <v>1</v>
      </c>
      <c r="AM219" s="136">
        <v>1</v>
      </c>
    </row>
    <row r="220" spans="1:39" ht="37.5">
      <c r="A220" s="149">
        <v>123</v>
      </c>
      <c r="B220" s="150">
        <v>46395</v>
      </c>
      <c r="C220" s="156">
        <v>9</v>
      </c>
      <c r="D220" s="156">
        <v>12</v>
      </c>
      <c r="E220" s="152" t="s">
        <v>5</v>
      </c>
      <c r="F220" s="151" t="s">
        <v>0</v>
      </c>
      <c r="G220" s="154" t="s">
        <v>1</v>
      </c>
      <c r="H220" s="138" t="str">
        <f>IF(OR(G220="中止",G220="取消"),"998",IF(ISNA(MATCH($E220,施設情報!$B$2:$B$96,0)),"999",INDEX(施設情報!$C$2:$C$96,MATCH($E220,施設情報!$B$2:$B$96,0))))</f>
        <v>064</v>
      </c>
      <c r="I220" s="139">
        <f t="shared" si="53"/>
        <v>46395</v>
      </c>
      <c r="J220" s="137" t="str">
        <f t="shared" si="54"/>
        <v>064-46395</v>
      </c>
      <c r="K220" s="137">
        <f t="shared" si="55"/>
        <v>0.375</v>
      </c>
      <c r="L220" s="137">
        <f t="shared" si="56"/>
        <v>0.5</v>
      </c>
      <c r="M220" s="137">
        <f t="shared" si="59"/>
        <v>0</v>
      </c>
      <c r="N220" s="137">
        <f t="shared" si="59"/>
        <v>0</v>
      </c>
      <c r="O220" s="137">
        <f t="shared" si="59"/>
        <v>0</v>
      </c>
      <c r="P220" s="137">
        <f t="shared" si="59"/>
        <v>0</v>
      </c>
      <c r="Q220" s="137">
        <f t="shared" si="59"/>
        <v>0</v>
      </c>
      <c r="R220" s="137">
        <f t="shared" si="59"/>
        <v>0</v>
      </c>
      <c r="S220" s="137">
        <f t="shared" si="59"/>
        <v>0</v>
      </c>
      <c r="T220" s="137">
        <f t="shared" si="59"/>
        <v>0</v>
      </c>
      <c r="U220" s="137">
        <f t="shared" si="59"/>
        <v>0</v>
      </c>
      <c r="V220" s="137">
        <f t="shared" si="59"/>
        <v>100</v>
      </c>
      <c r="W220" s="137">
        <f t="shared" si="60"/>
        <v>100</v>
      </c>
      <c r="X220" s="137">
        <f t="shared" si="60"/>
        <v>100</v>
      </c>
      <c r="Y220" s="137">
        <f t="shared" si="60"/>
        <v>0</v>
      </c>
      <c r="Z220" s="137">
        <f t="shared" si="60"/>
        <v>0</v>
      </c>
      <c r="AA220" s="137">
        <f t="shared" si="60"/>
        <v>0</v>
      </c>
      <c r="AB220" s="137">
        <f t="shared" si="60"/>
        <v>0</v>
      </c>
      <c r="AC220" s="137">
        <f t="shared" si="60"/>
        <v>0</v>
      </c>
      <c r="AD220" s="137">
        <f t="shared" si="60"/>
        <v>0</v>
      </c>
      <c r="AE220" s="137">
        <f t="shared" si="60"/>
        <v>0</v>
      </c>
      <c r="AF220" s="137">
        <f t="shared" si="60"/>
        <v>0</v>
      </c>
      <c r="AG220" s="137">
        <f t="shared" si="60"/>
        <v>0</v>
      </c>
      <c r="AH220" s="137">
        <f t="shared" si="60"/>
        <v>0</v>
      </c>
      <c r="AI220" s="137">
        <f t="shared" si="60"/>
        <v>0</v>
      </c>
      <c r="AJ220" s="137">
        <f t="shared" si="60"/>
        <v>0</v>
      </c>
      <c r="AK220" s="136">
        <f ca="1">IF(AND(AND($AK$3&lt;=B220,B220&lt;=$AK$1),B220&lt;&gt;""),1,0)</f>
        <v>1</v>
      </c>
      <c r="AL220" s="136">
        <f>IF(OR(F220="工事・メンテ（共用可）",F220="要調整"),0.5,IF(F220="ヘリ訓練日",0.4,1))</f>
        <v>1</v>
      </c>
      <c r="AM220" s="136">
        <v>1</v>
      </c>
    </row>
    <row r="221" spans="1:39" ht="56.25">
      <c r="A221" s="149">
        <v>124</v>
      </c>
      <c r="B221" s="150">
        <v>46395</v>
      </c>
      <c r="C221" s="156">
        <v>9</v>
      </c>
      <c r="D221" s="156">
        <v>16</v>
      </c>
      <c r="E221" s="152" t="s">
        <v>32</v>
      </c>
      <c r="F221" s="151" t="s">
        <v>95</v>
      </c>
      <c r="G221" s="154" t="s">
        <v>1</v>
      </c>
      <c r="H221" s="138" t="str">
        <f>IF(OR(G221="中止",G221="取消"),"998",IF(ISNA(MATCH($E221,施設情報!$B$2:$B$96,0)),"999",INDEX(施設情報!$C$2:$C$96,MATCH($E221,施設情報!$B$2:$B$96,0))))</f>
        <v>039</v>
      </c>
      <c r="I221" s="139">
        <f t="shared" si="53"/>
        <v>46395</v>
      </c>
      <c r="J221" s="137" t="str">
        <f t="shared" si="54"/>
        <v>039-46395</v>
      </c>
      <c r="K221" s="137">
        <f t="shared" si="55"/>
        <v>0.375</v>
      </c>
      <c r="L221" s="137">
        <f t="shared" si="56"/>
        <v>0.66666666666666663</v>
      </c>
      <c r="M221" s="137">
        <f t="shared" si="59"/>
        <v>0</v>
      </c>
      <c r="N221" s="137">
        <f t="shared" si="59"/>
        <v>0</v>
      </c>
      <c r="O221" s="137">
        <f t="shared" si="59"/>
        <v>0</v>
      </c>
      <c r="P221" s="137">
        <f t="shared" si="59"/>
        <v>0</v>
      </c>
      <c r="Q221" s="137">
        <f t="shared" si="59"/>
        <v>0</v>
      </c>
      <c r="R221" s="137">
        <f t="shared" si="59"/>
        <v>0</v>
      </c>
      <c r="S221" s="137">
        <f t="shared" si="59"/>
        <v>0</v>
      </c>
      <c r="T221" s="137">
        <f t="shared" si="59"/>
        <v>0</v>
      </c>
      <c r="U221" s="137">
        <f t="shared" si="59"/>
        <v>0</v>
      </c>
      <c r="V221" s="137">
        <f t="shared" si="59"/>
        <v>100</v>
      </c>
      <c r="W221" s="137">
        <f t="shared" si="60"/>
        <v>100</v>
      </c>
      <c r="X221" s="137">
        <f t="shared" si="60"/>
        <v>100</v>
      </c>
      <c r="Y221" s="137">
        <f t="shared" si="60"/>
        <v>100</v>
      </c>
      <c r="Z221" s="137">
        <f t="shared" si="60"/>
        <v>100</v>
      </c>
      <c r="AA221" s="137">
        <f t="shared" si="60"/>
        <v>100</v>
      </c>
      <c r="AB221" s="137">
        <f t="shared" si="60"/>
        <v>100</v>
      </c>
      <c r="AC221" s="137">
        <f t="shared" si="60"/>
        <v>0</v>
      </c>
      <c r="AD221" s="137">
        <f t="shared" si="60"/>
        <v>0</v>
      </c>
      <c r="AE221" s="137">
        <f t="shared" si="60"/>
        <v>0</v>
      </c>
      <c r="AF221" s="137">
        <f t="shared" si="60"/>
        <v>0</v>
      </c>
      <c r="AG221" s="137">
        <f t="shared" si="60"/>
        <v>0</v>
      </c>
      <c r="AH221" s="137">
        <f t="shared" si="60"/>
        <v>0</v>
      </c>
      <c r="AI221" s="137">
        <f t="shared" si="60"/>
        <v>0</v>
      </c>
      <c r="AJ221" s="137">
        <f t="shared" si="60"/>
        <v>0</v>
      </c>
      <c r="AK221" s="136">
        <f ca="1">IF(AND(AND($AK$3&lt;=B221,B221&lt;=$AK$1),B221&lt;&gt;""),1,0)</f>
        <v>1</v>
      </c>
      <c r="AL221" s="136">
        <f>IF(OR(F221="工事・メンテ（共用可）",F221="要調整"),0.5,IF(F221="ヘリ訓練日",0.4,1))</f>
        <v>1</v>
      </c>
      <c r="AM221" s="136">
        <v>1</v>
      </c>
    </row>
    <row r="222" spans="1:39" ht="56.25">
      <c r="A222" s="149">
        <v>125</v>
      </c>
      <c r="B222" s="150">
        <v>46395</v>
      </c>
      <c r="C222" s="156">
        <v>9</v>
      </c>
      <c r="D222" s="156">
        <v>16</v>
      </c>
      <c r="E222" s="152" t="s">
        <v>33</v>
      </c>
      <c r="F222" s="151" t="s">
        <v>95</v>
      </c>
      <c r="G222" s="154" t="s">
        <v>1</v>
      </c>
      <c r="H222" s="138" t="str">
        <f>IF(OR(G222="中止",G222="取消"),"998",IF(ISNA(MATCH($E222,施設情報!$B$2:$B$96,0)),"999",INDEX(施設情報!$C$2:$C$96,MATCH($E222,施設情報!$B$2:$B$96,0))))</f>
        <v>038</v>
      </c>
      <c r="I222" s="139">
        <f t="shared" si="53"/>
        <v>46395</v>
      </c>
      <c r="J222" s="137" t="str">
        <f t="shared" si="54"/>
        <v>038-46395</v>
      </c>
      <c r="K222" s="137">
        <f t="shared" si="55"/>
        <v>0.375</v>
      </c>
      <c r="L222" s="137">
        <f t="shared" si="56"/>
        <v>0.66666666666666663</v>
      </c>
      <c r="M222" s="137">
        <f t="shared" si="59"/>
        <v>0</v>
      </c>
      <c r="N222" s="137">
        <f t="shared" si="59"/>
        <v>0</v>
      </c>
      <c r="O222" s="137">
        <f t="shared" si="59"/>
        <v>0</v>
      </c>
      <c r="P222" s="137">
        <f t="shared" si="59"/>
        <v>0</v>
      </c>
      <c r="Q222" s="137">
        <f t="shared" si="59"/>
        <v>0</v>
      </c>
      <c r="R222" s="137">
        <f t="shared" si="59"/>
        <v>0</v>
      </c>
      <c r="S222" s="137">
        <f t="shared" si="59"/>
        <v>0</v>
      </c>
      <c r="T222" s="137">
        <f t="shared" si="59"/>
        <v>0</v>
      </c>
      <c r="U222" s="137">
        <f t="shared" si="59"/>
        <v>0</v>
      </c>
      <c r="V222" s="137">
        <f t="shared" si="59"/>
        <v>100</v>
      </c>
      <c r="W222" s="137">
        <f t="shared" si="60"/>
        <v>100</v>
      </c>
      <c r="X222" s="137">
        <f t="shared" si="60"/>
        <v>100</v>
      </c>
      <c r="Y222" s="137">
        <f t="shared" si="60"/>
        <v>100</v>
      </c>
      <c r="Z222" s="137">
        <f t="shared" si="60"/>
        <v>100</v>
      </c>
      <c r="AA222" s="137">
        <f t="shared" si="60"/>
        <v>100</v>
      </c>
      <c r="AB222" s="137">
        <f t="shared" si="60"/>
        <v>100</v>
      </c>
      <c r="AC222" s="137">
        <f t="shared" si="60"/>
        <v>0</v>
      </c>
      <c r="AD222" s="137">
        <f t="shared" si="60"/>
        <v>0</v>
      </c>
      <c r="AE222" s="137">
        <f t="shared" si="60"/>
        <v>0</v>
      </c>
      <c r="AF222" s="137">
        <f t="shared" si="60"/>
        <v>0</v>
      </c>
      <c r="AG222" s="137">
        <f t="shared" si="60"/>
        <v>0</v>
      </c>
      <c r="AH222" s="137">
        <f t="shared" si="60"/>
        <v>0</v>
      </c>
      <c r="AI222" s="137">
        <f t="shared" si="60"/>
        <v>0</v>
      </c>
      <c r="AJ222" s="137">
        <f t="shared" si="60"/>
        <v>0</v>
      </c>
      <c r="AK222" s="136">
        <f ca="1">IF(AND(AND($AK$3&lt;=B222,B222&lt;=$AK$1),B222&lt;&gt;""),1,0)</f>
        <v>1</v>
      </c>
      <c r="AL222" s="136">
        <f>IF(OR(F222="工事・メンテ（共用可）",F222="要調整"),0.5,IF(F222="ヘリ訓練日",0.4,1))</f>
        <v>1</v>
      </c>
      <c r="AM222" s="136">
        <v>1</v>
      </c>
    </row>
    <row r="223" spans="1:39" ht="56.25">
      <c r="A223" s="149">
        <v>311</v>
      </c>
      <c r="B223" s="150">
        <v>46395</v>
      </c>
      <c r="C223" s="156">
        <v>0</v>
      </c>
      <c r="D223" s="156">
        <v>24</v>
      </c>
      <c r="E223" s="152" t="s">
        <v>52</v>
      </c>
      <c r="F223" s="151" t="s">
        <v>95</v>
      </c>
      <c r="G223" s="205" t="s">
        <v>1</v>
      </c>
      <c r="H223" s="138" t="str">
        <f>IF(OR(G223="中止",G223="取消"),"998",IF(ISNA(MATCH($E223,施設情報!$B$2:$B$96,0)),"999",INDEX(施設情報!$C$2:$C$96,MATCH($E223,施設情報!$B$2:$B$96,0))))</f>
        <v>024</v>
      </c>
      <c r="I223" s="139">
        <f t="shared" si="53"/>
        <v>46395</v>
      </c>
      <c r="J223" s="137" t="str">
        <f t="shared" si="54"/>
        <v>024-46395</v>
      </c>
      <c r="K223" s="137">
        <f t="shared" si="55"/>
        <v>0</v>
      </c>
      <c r="L223" s="137">
        <f t="shared" si="56"/>
        <v>1</v>
      </c>
      <c r="M223" s="137">
        <f t="shared" si="59"/>
        <v>100</v>
      </c>
      <c r="N223" s="137">
        <f t="shared" si="59"/>
        <v>100</v>
      </c>
      <c r="O223" s="137">
        <f t="shared" si="59"/>
        <v>100</v>
      </c>
      <c r="P223" s="137">
        <f t="shared" si="59"/>
        <v>100</v>
      </c>
      <c r="Q223" s="137">
        <f t="shared" si="59"/>
        <v>100</v>
      </c>
      <c r="R223" s="137">
        <f t="shared" si="59"/>
        <v>100</v>
      </c>
      <c r="S223" s="137">
        <f t="shared" si="59"/>
        <v>100</v>
      </c>
      <c r="T223" s="137">
        <f t="shared" si="59"/>
        <v>100</v>
      </c>
      <c r="U223" s="137">
        <f t="shared" si="59"/>
        <v>100</v>
      </c>
      <c r="V223" s="137">
        <f t="shared" si="59"/>
        <v>100</v>
      </c>
      <c r="W223" s="137">
        <f t="shared" si="60"/>
        <v>100</v>
      </c>
      <c r="X223" s="137">
        <f t="shared" si="60"/>
        <v>100</v>
      </c>
      <c r="Y223" s="137">
        <f t="shared" si="60"/>
        <v>100</v>
      </c>
      <c r="Z223" s="137">
        <f t="shared" si="60"/>
        <v>100</v>
      </c>
      <c r="AA223" s="137">
        <f t="shared" si="60"/>
        <v>100</v>
      </c>
      <c r="AB223" s="137">
        <f t="shared" si="60"/>
        <v>100</v>
      </c>
      <c r="AC223" s="137">
        <f t="shared" si="60"/>
        <v>100</v>
      </c>
      <c r="AD223" s="137">
        <f t="shared" si="60"/>
        <v>100</v>
      </c>
      <c r="AE223" s="137">
        <f t="shared" si="60"/>
        <v>100</v>
      </c>
      <c r="AF223" s="137">
        <f t="shared" si="60"/>
        <v>100</v>
      </c>
      <c r="AG223" s="137">
        <f t="shared" si="60"/>
        <v>100</v>
      </c>
      <c r="AH223" s="137">
        <f t="shared" si="60"/>
        <v>100</v>
      </c>
      <c r="AI223" s="137">
        <f t="shared" si="60"/>
        <v>100</v>
      </c>
      <c r="AJ223" s="137">
        <f t="shared" si="60"/>
        <v>100</v>
      </c>
      <c r="AK223" s="136">
        <f ca="1">IF(AND(AND($AK$3&lt;=B223,B223&lt;=$AK$1),B223&lt;&gt;""),1,0)</f>
        <v>1</v>
      </c>
      <c r="AL223" s="136">
        <f>IF(OR(F223="工事・メンテ（共用可）",F223="要調整"),0.5,IF(F223="ヘリ訓練日",0.4,1))</f>
        <v>1</v>
      </c>
      <c r="AM223" s="136">
        <v>1</v>
      </c>
    </row>
    <row r="224" spans="1:39" ht="54">
      <c r="A224" s="149">
        <v>1264</v>
      </c>
      <c r="B224" s="150">
        <v>46395</v>
      </c>
      <c r="C224" s="156">
        <v>7</v>
      </c>
      <c r="D224" s="156">
        <v>21</v>
      </c>
      <c r="E224" s="152" t="s">
        <v>38</v>
      </c>
      <c r="F224" s="151" t="s">
        <v>490</v>
      </c>
      <c r="G224" s="154" t="s">
        <v>494</v>
      </c>
      <c r="H224" s="138" t="str">
        <f>IF(OR(G224="中止",G224="取消"),"998",IF(ISNA(MATCH($E224,施設情報!$B$2:$B$96,0)),"999",INDEX(施設情報!$C$2:$C$96,MATCH($E224,施設情報!$B$2:$B$96,0))))</f>
        <v>002</v>
      </c>
      <c r="I224" s="139">
        <f t="shared" si="53"/>
        <v>46395</v>
      </c>
      <c r="J224" s="137" t="str">
        <f t="shared" si="54"/>
        <v>002-46395</v>
      </c>
      <c r="K224" s="137">
        <f t="shared" si="55"/>
        <v>0.29166666666666669</v>
      </c>
      <c r="L224" s="137">
        <f t="shared" si="56"/>
        <v>0.875</v>
      </c>
      <c r="M224" s="137">
        <f t="shared" si="59"/>
        <v>0</v>
      </c>
      <c r="N224" s="137">
        <f t="shared" si="59"/>
        <v>0</v>
      </c>
      <c r="O224" s="137">
        <f t="shared" si="59"/>
        <v>0</v>
      </c>
      <c r="P224" s="137">
        <f t="shared" si="59"/>
        <v>0</v>
      </c>
      <c r="Q224" s="137">
        <f t="shared" si="59"/>
        <v>0</v>
      </c>
      <c r="R224" s="137">
        <f t="shared" si="59"/>
        <v>0</v>
      </c>
      <c r="S224" s="137">
        <f t="shared" si="59"/>
        <v>0</v>
      </c>
      <c r="T224" s="137">
        <f t="shared" si="59"/>
        <v>100</v>
      </c>
      <c r="U224" s="137">
        <f t="shared" si="59"/>
        <v>100</v>
      </c>
      <c r="V224" s="137">
        <f t="shared" si="59"/>
        <v>100</v>
      </c>
      <c r="W224" s="137">
        <f t="shared" si="60"/>
        <v>100</v>
      </c>
      <c r="X224" s="137">
        <f t="shared" si="60"/>
        <v>100</v>
      </c>
      <c r="Y224" s="137">
        <f t="shared" si="60"/>
        <v>100</v>
      </c>
      <c r="Z224" s="137">
        <f t="shared" si="60"/>
        <v>100</v>
      </c>
      <c r="AA224" s="137">
        <f t="shared" si="60"/>
        <v>100</v>
      </c>
      <c r="AB224" s="137">
        <f t="shared" si="60"/>
        <v>100</v>
      </c>
      <c r="AC224" s="137">
        <f t="shared" si="60"/>
        <v>100</v>
      </c>
      <c r="AD224" s="137">
        <f t="shared" si="60"/>
        <v>100</v>
      </c>
      <c r="AE224" s="137">
        <f t="shared" si="60"/>
        <v>100</v>
      </c>
      <c r="AF224" s="137">
        <f t="shared" si="60"/>
        <v>100</v>
      </c>
      <c r="AG224" s="137">
        <f t="shared" si="60"/>
        <v>100</v>
      </c>
      <c r="AH224" s="137">
        <f t="shared" si="60"/>
        <v>0</v>
      </c>
      <c r="AI224" s="137">
        <f t="shared" si="60"/>
        <v>0</v>
      </c>
      <c r="AJ224" s="137">
        <f t="shared" si="60"/>
        <v>0</v>
      </c>
      <c r="AK224" s="136">
        <f ca="1">IF(AND(AND($AK$3&lt;=B224,B224&lt;=$AK$1),B224&lt;&gt;""),1,0)</f>
        <v>1</v>
      </c>
      <c r="AL224" s="136">
        <f>IF(OR(F224="工事・メンテ（共用可）",F224="要調整"),0.5,IF(F224="ヘリ訓練日",0.4,1))</f>
        <v>1</v>
      </c>
      <c r="AM224" s="136">
        <v>1</v>
      </c>
    </row>
    <row r="225" spans="1:39" ht="37.5">
      <c r="A225" s="149">
        <v>1265</v>
      </c>
      <c r="B225" s="150">
        <v>46395</v>
      </c>
      <c r="C225" s="156">
        <v>7</v>
      </c>
      <c r="D225" s="156">
        <v>21</v>
      </c>
      <c r="E225" s="152" t="s">
        <v>39</v>
      </c>
      <c r="F225" s="151" t="s">
        <v>490</v>
      </c>
      <c r="G225" s="154" t="s">
        <v>494</v>
      </c>
      <c r="H225" s="138" t="str">
        <f>IF(OR(G225="中止",G225="取消"),"998",IF(ISNA(MATCH($E225,施設情報!$B$2:$B$96,0)),"999",INDEX(施設情報!$C$2:$C$96,MATCH($E225,施設情報!$B$2:$B$96,0))))</f>
        <v>003</v>
      </c>
      <c r="I225" s="139">
        <f t="shared" si="53"/>
        <v>46395</v>
      </c>
      <c r="J225" s="137" t="str">
        <f t="shared" si="54"/>
        <v>003-46395</v>
      </c>
      <c r="K225" s="137">
        <f t="shared" si="55"/>
        <v>0.29166666666666669</v>
      </c>
      <c r="L225" s="137">
        <f t="shared" si="56"/>
        <v>0.875</v>
      </c>
      <c r="M225" s="137">
        <f t="shared" ref="M225:V234" si="61">IF(AND(M$3&gt;=$K225,M$3&lt;$L225),100*$AM225,0)</f>
        <v>0</v>
      </c>
      <c r="N225" s="137">
        <f t="shared" si="61"/>
        <v>0</v>
      </c>
      <c r="O225" s="137">
        <f t="shared" si="61"/>
        <v>0</v>
      </c>
      <c r="P225" s="137">
        <f t="shared" si="61"/>
        <v>0</v>
      </c>
      <c r="Q225" s="137">
        <f t="shared" si="61"/>
        <v>0</v>
      </c>
      <c r="R225" s="137">
        <f t="shared" si="61"/>
        <v>0</v>
      </c>
      <c r="S225" s="137">
        <f t="shared" si="61"/>
        <v>0</v>
      </c>
      <c r="T225" s="137">
        <f t="shared" si="61"/>
        <v>100</v>
      </c>
      <c r="U225" s="137">
        <f t="shared" si="61"/>
        <v>100</v>
      </c>
      <c r="V225" s="137">
        <f t="shared" si="61"/>
        <v>100</v>
      </c>
      <c r="W225" s="137">
        <f t="shared" ref="W225:AJ234" si="62">IF(AND(W$3&gt;=$K225,W$3&lt;$L225),100*$AM225,0)</f>
        <v>100</v>
      </c>
      <c r="X225" s="137">
        <f t="shared" si="62"/>
        <v>100</v>
      </c>
      <c r="Y225" s="137">
        <f t="shared" si="62"/>
        <v>100</v>
      </c>
      <c r="Z225" s="137">
        <f t="shared" si="62"/>
        <v>100</v>
      </c>
      <c r="AA225" s="137">
        <f t="shared" si="62"/>
        <v>100</v>
      </c>
      <c r="AB225" s="137">
        <f t="shared" si="62"/>
        <v>100</v>
      </c>
      <c r="AC225" s="137">
        <f t="shared" si="62"/>
        <v>100</v>
      </c>
      <c r="AD225" s="137">
        <f t="shared" si="62"/>
        <v>100</v>
      </c>
      <c r="AE225" s="137">
        <f t="shared" si="62"/>
        <v>100</v>
      </c>
      <c r="AF225" s="137">
        <f t="shared" si="62"/>
        <v>100</v>
      </c>
      <c r="AG225" s="137">
        <f t="shared" si="62"/>
        <v>100</v>
      </c>
      <c r="AH225" s="137">
        <f t="shared" si="62"/>
        <v>0</v>
      </c>
      <c r="AI225" s="137">
        <f t="shared" si="62"/>
        <v>0</v>
      </c>
      <c r="AJ225" s="137">
        <f t="shared" si="62"/>
        <v>0</v>
      </c>
      <c r="AK225" s="136">
        <f ca="1">IF(AND(AND($AK$3&lt;=B225,B225&lt;=$AK$1),B225&lt;&gt;""),1,0)</f>
        <v>1</v>
      </c>
      <c r="AL225" s="136">
        <f>IF(OR(F225="工事・メンテ（共用可）",F225="要調整"),0.5,IF(F225="ヘリ訓練日",0.4,1))</f>
        <v>1</v>
      </c>
      <c r="AM225" s="136">
        <v>1</v>
      </c>
    </row>
    <row r="226" spans="1:39" ht="75">
      <c r="A226" s="149">
        <v>1266</v>
      </c>
      <c r="B226" s="150">
        <v>46395</v>
      </c>
      <c r="C226" s="156">
        <v>7</v>
      </c>
      <c r="D226" s="156">
        <v>21</v>
      </c>
      <c r="E226" s="152" t="s">
        <v>40</v>
      </c>
      <c r="F226" s="151" t="s">
        <v>490</v>
      </c>
      <c r="G226" s="154" t="s">
        <v>494</v>
      </c>
      <c r="H226" s="138" t="str">
        <f>IF(OR(G226="中止",G226="取消"),"998",IF(ISNA(MATCH($E226,施設情報!$B$2:$B$96,0)),"999",INDEX(施設情報!$C$2:$C$96,MATCH($E226,施設情報!$B$2:$B$96,0))))</f>
        <v>004</v>
      </c>
      <c r="I226" s="139">
        <f t="shared" si="53"/>
        <v>46395</v>
      </c>
      <c r="J226" s="137" t="str">
        <f t="shared" si="54"/>
        <v>004-46395</v>
      </c>
      <c r="K226" s="137">
        <f t="shared" si="55"/>
        <v>0.29166666666666669</v>
      </c>
      <c r="L226" s="137">
        <f t="shared" si="56"/>
        <v>0.875</v>
      </c>
      <c r="M226" s="137">
        <f t="shared" si="61"/>
        <v>0</v>
      </c>
      <c r="N226" s="137">
        <f t="shared" si="61"/>
        <v>0</v>
      </c>
      <c r="O226" s="137">
        <f t="shared" si="61"/>
        <v>0</v>
      </c>
      <c r="P226" s="137">
        <f t="shared" si="61"/>
        <v>0</v>
      </c>
      <c r="Q226" s="137">
        <f t="shared" si="61"/>
        <v>0</v>
      </c>
      <c r="R226" s="137">
        <f t="shared" si="61"/>
        <v>0</v>
      </c>
      <c r="S226" s="137">
        <f t="shared" si="61"/>
        <v>0</v>
      </c>
      <c r="T226" s="137">
        <f t="shared" si="61"/>
        <v>100</v>
      </c>
      <c r="U226" s="137">
        <f t="shared" si="61"/>
        <v>100</v>
      </c>
      <c r="V226" s="137">
        <f t="shared" si="61"/>
        <v>100</v>
      </c>
      <c r="W226" s="137">
        <f t="shared" si="62"/>
        <v>100</v>
      </c>
      <c r="X226" s="137">
        <f t="shared" si="62"/>
        <v>100</v>
      </c>
      <c r="Y226" s="137">
        <f t="shared" si="62"/>
        <v>100</v>
      </c>
      <c r="Z226" s="137">
        <f t="shared" si="62"/>
        <v>100</v>
      </c>
      <c r="AA226" s="137">
        <f t="shared" si="62"/>
        <v>100</v>
      </c>
      <c r="AB226" s="137">
        <f t="shared" si="62"/>
        <v>100</v>
      </c>
      <c r="AC226" s="137">
        <f t="shared" si="62"/>
        <v>100</v>
      </c>
      <c r="AD226" s="137">
        <f t="shared" si="62"/>
        <v>100</v>
      </c>
      <c r="AE226" s="137">
        <f t="shared" si="62"/>
        <v>100</v>
      </c>
      <c r="AF226" s="137">
        <f t="shared" si="62"/>
        <v>100</v>
      </c>
      <c r="AG226" s="137">
        <f t="shared" si="62"/>
        <v>100</v>
      </c>
      <c r="AH226" s="137">
        <f t="shared" si="62"/>
        <v>0</v>
      </c>
      <c r="AI226" s="137">
        <f t="shared" si="62"/>
        <v>0</v>
      </c>
      <c r="AJ226" s="137">
        <f t="shared" si="62"/>
        <v>0</v>
      </c>
      <c r="AK226" s="136">
        <f ca="1">IF(AND(AND($AK$3&lt;=B226,B226&lt;=$AK$1),B226&lt;&gt;""),1,0)</f>
        <v>1</v>
      </c>
      <c r="AL226" s="136">
        <f>IF(OR(F226="工事・メンテ（共用可）",F226="要調整"),0.5,IF(F226="ヘリ訓練日",0.4,1))</f>
        <v>1</v>
      </c>
      <c r="AM226" s="136">
        <v>1</v>
      </c>
    </row>
    <row r="227" spans="1:39" ht="93.75">
      <c r="A227" s="149">
        <v>1267</v>
      </c>
      <c r="B227" s="150">
        <v>46395</v>
      </c>
      <c r="C227" s="156">
        <v>7</v>
      </c>
      <c r="D227" s="156">
        <v>21</v>
      </c>
      <c r="E227" s="152" t="s">
        <v>41</v>
      </c>
      <c r="F227" s="151" t="s">
        <v>490</v>
      </c>
      <c r="G227" s="154" t="s">
        <v>494</v>
      </c>
      <c r="H227" s="138" t="str">
        <f>IF(OR(G227="中止",G227="取消"),"998",IF(ISNA(MATCH($E227,施設情報!$B$2:$B$96,0)),"999",INDEX(施設情報!$C$2:$C$96,MATCH($E227,施設情報!$B$2:$B$96,0))))</f>
        <v>005</v>
      </c>
      <c r="I227" s="139">
        <f t="shared" si="53"/>
        <v>46395</v>
      </c>
      <c r="J227" s="137" t="str">
        <f t="shared" si="54"/>
        <v>005-46395</v>
      </c>
      <c r="K227" s="137">
        <f t="shared" si="55"/>
        <v>0.29166666666666669</v>
      </c>
      <c r="L227" s="137">
        <f t="shared" si="56"/>
        <v>0.875</v>
      </c>
      <c r="M227" s="137">
        <f t="shared" si="61"/>
        <v>0</v>
      </c>
      <c r="N227" s="137">
        <f t="shared" si="61"/>
        <v>0</v>
      </c>
      <c r="O227" s="137">
        <f t="shared" si="61"/>
        <v>0</v>
      </c>
      <c r="P227" s="137">
        <f t="shared" si="61"/>
        <v>0</v>
      </c>
      <c r="Q227" s="137">
        <f t="shared" si="61"/>
        <v>0</v>
      </c>
      <c r="R227" s="137">
        <f t="shared" si="61"/>
        <v>0</v>
      </c>
      <c r="S227" s="137">
        <f t="shared" si="61"/>
        <v>0</v>
      </c>
      <c r="T227" s="137">
        <f t="shared" si="61"/>
        <v>100</v>
      </c>
      <c r="U227" s="137">
        <f t="shared" si="61"/>
        <v>100</v>
      </c>
      <c r="V227" s="137">
        <f t="shared" si="61"/>
        <v>100</v>
      </c>
      <c r="W227" s="137">
        <f t="shared" si="62"/>
        <v>100</v>
      </c>
      <c r="X227" s="137">
        <f t="shared" si="62"/>
        <v>100</v>
      </c>
      <c r="Y227" s="137">
        <f t="shared" si="62"/>
        <v>100</v>
      </c>
      <c r="Z227" s="137">
        <f t="shared" si="62"/>
        <v>100</v>
      </c>
      <c r="AA227" s="137">
        <f t="shared" si="62"/>
        <v>100</v>
      </c>
      <c r="AB227" s="137">
        <f t="shared" si="62"/>
        <v>100</v>
      </c>
      <c r="AC227" s="137">
        <f t="shared" si="62"/>
        <v>100</v>
      </c>
      <c r="AD227" s="137">
        <f t="shared" si="62"/>
        <v>100</v>
      </c>
      <c r="AE227" s="137">
        <f t="shared" si="62"/>
        <v>100</v>
      </c>
      <c r="AF227" s="137">
        <f t="shared" si="62"/>
        <v>100</v>
      </c>
      <c r="AG227" s="137">
        <f t="shared" si="62"/>
        <v>100</v>
      </c>
      <c r="AH227" s="137">
        <f t="shared" si="62"/>
        <v>0</v>
      </c>
      <c r="AI227" s="137">
        <f t="shared" si="62"/>
        <v>0</v>
      </c>
      <c r="AJ227" s="137">
        <f t="shared" si="62"/>
        <v>0</v>
      </c>
      <c r="AK227" s="136">
        <f ca="1">IF(AND(AND($AK$3&lt;=B227,B227&lt;=$AK$1),B227&lt;&gt;""),1,0)</f>
        <v>1</v>
      </c>
      <c r="AL227" s="136">
        <f>IF(OR(F227="工事・メンテ（共用可）",F227="要調整"),0.5,IF(F227="ヘリ訓練日",0.4,1))</f>
        <v>1</v>
      </c>
      <c r="AM227" s="136">
        <v>1</v>
      </c>
    </row>
    <row r="228" spans="1:39" ht="75">
      <c r="A228" s="149">
        <v>1268</v>
      </c>
      <c r="B228" s="150">
        <v>46395</v>
      </c>
      <c r="C228" s="156">
        <v>7</v>
      </c>
      <c r="D228" s="156">
        <v>21</v>
      </c>
      <c r="E228" s="152" t="s">
        <v>42</v>
      </c>
      <c r="F228" s="151" t="s">
        <v>490</v>
      </c>
      <c r="G228" s="154" t="s">
        <v>494</v>
      </c>
      <c r="H228" s="138" t="str">
        <f>IF(OR(G228="中止",G228="取消"),"998",IF(ISNA(MATCH($E228,施設情報!$B$2:$B$96,0)),"999",INDEX(施設情報!$C$2:$C$96,MATCH($E228,施設情報!$B$2:$B$96,0))))</f>
        <v>006</v>
      </c>
      <c r="I228" s="139">
        <f t="shared" si="53"/>
        <v>46395</v>
      </c>
      <c r="J228" s="137" t="str">
        <f t="shared" si="54"/>
        <v>006-46395</v>
      </c>
      <c r="K228" s="137">
        <f t="shared" si="55"/>
        <v>0.29166666666666669</v>
      </c>
      <c r="L228" s="137">
        <f t="shared" si="56"/>
        <v>0.875</v>
      </c>
      <c r="M228" s="137">
        <f t="shared" si="61"/>
        <v>0</v>
      </c>
      <c r="N228" s="137">
        <f t="shared" si="61"/>
        <v>0</v>
      </c>
      <c r="O228" s="137">
        <f t="shared" si="61"/>
        <v>0</v>
      </c>
      <c r="P228" s="137">
        <f t="shared" si="61"/>
        <v>0</v>
      </c>
      <c r="Q228" s="137">
        <f t="shared" si="61"/>
        <v>0</v>
      </c>
      <c r="R228" s="137">
        <f t="shared" si="61"/>
        <v>0</v>
      </c>
      <c r="S228" s="137">
        <f t="shared" si="61"/>
        <v>0</v>
      </c>
      <c r="T228" s="137">
        <f t="shared" si="61"/>
        <v>100</v>
      </c>
      <c r="U228" s="137">
        <f t="shared" si="61"/>
        <v>100</v>
      </c>
      <c r="V228" s="137">
        <f t="shared" si="61"/>
        <v>100</v>
      </c>
      <c r="W228" s="137">
        <f t="shared" si="62"/>
        <v>100</v>
      </c>
      <c r="X228" s="137">
        <f t="shared" si="62"/>
        <v>100</v>
      </c>
      <c r="Y228" s="137">
        <f t="shared" si="62"/>
        <v>100</v>
      </c>
      <c r="Z228" s="137">
        <f t="shared" si="62"/>
        <v>100</v>
      </c>
      <c r="AA228" s="137">
        <f t="shared" si="62"/>
        <v>100</v>
      </c>
      <c r="AB228" s="137">
        <f t="shared" si="62"/>
        <v>100</v>
      </c>
      <c r="AC228" s="137">
        <f t="shared" si="62"/>
        <v>100</v>
      </c>
      <c r="AD228" s="137">
        <f t="shared" si="62"/>
        <v>100</v>
      </c>
      <c r="AE228" s="137">
        <f t="shared" si="62"/>
        <v>100</v>
      </c>
      <c r="AF228" s="137">
        <f t="shared" si="62"/>
        <v>100</v>
      </c>
      <c r="AG228" s="137">
        <f t="shared" si="62"/>
        <v>100</v>
      </c>
      <c r="AH228" s="137">
        <f t="shared" si="62"/>
        <v>0</v>
      </c>
      <c r="AI228" s="137">
        <f t="shared" si="62"/>
        <v>0</v>
      </c>
      <c r="AJ228" s="137">
        <f t="shared" si="62"/>
        <v>0</v>
      </c>
      <c r="AK228" s="136">
        <f ca="1">IF(AND(AND($AK$3&lt;=B228,B228&lt;=$AK$1),B228&lt;&gt;""),1,0)</f>
        <v>1</v>
      </c>
      <c r="AL228" s="136">
        <f>IF(OR(F228="工事・メンテ（共用可）",F228="要調整"),0.5,IF(F228="ヘリ訓練日",0.4,1))</f>
        <v>1</v>
      </c>
      <c r="AM228" s="136">
        <v>1</v>
      </c>
    </row>
    <row r="229" spans="1:39" ht="37.5">
      <c r="A229" s="149">
        <v>1269</v>
      </c>
      <c r="B229" s="150">
        <v>46395</v>
      </c>
      <c r="C229" s="156">
        <v>7</v>
      </c>
      <c r="D229" s="156">
        <v>21</v>
      </c>
      <c r="E229" s="152" t="s">
        <v>2</v>
      </c>
      <c r="F229" s="151" t="s">
        <v>490</v>
      </c>
      <c r="G229" s="154" t="s">
        <v>494</v>
      </c>
      <c r="H229" s="138" t="str">
        <f>IF(OR(G229="中止",G229="取消"),"998",IF(ISNA(MATCH($E229,施設情報!$B$2:$B$96,0)),"999",INDEX(施設情報!$C$2:$C$96,MATCH($E229,施設情報!$B$2:$B$96,0))))</f>
        <v>008</v>
      </c>
      <c r="I229" s="139">
        <f t="shared" si="53"/>
        <v>46395</v>
      </c>
      <c r="J229" s="137" t="str">
        <f t="shared" si="54"/>
        <v>008-46395</v>
      </c>
      <c r="K229" s="137">
        <f t="shared" si="55"/>
        <v>0.29166666666666669</v>
      </c>
      <c r="L229" s="137">
        <f t="shared" si="56"/>
        <v>0.875</v>
      </c>
      <c r="M229" s="137">
        <f t="shared" si="61"/>
        <v>0</v>
      </c>
      <c r="N229" s="137">
        <f t="shared" si="61"/>
        <v>0</v>
      </c>
      <c r="O229" s="137">
        <f t="shared" si="61"/>
        <v>0</v>
      </c>
      <c r="P229" s="137">
        <f t="shared" si="61"/>
        <v>0</v>
      </c>
      <c r="Q229" s="137">
        <f t="shared" si="61"/>
        <v>0</v>
      </c>
      <c r="R229" s="137">
        <f t="shared" si="61"/>
        <v>0</v>
      </c>
      <c r="S229" s="137">
        <f t="shared" si="61"/>
        <v>0</v>
      </c>
      <c r="T229" s="137">
        <f t="shared" si="61"/>
        <v>100</v>
      </c>
      <c r="U229" s="137">
        <f t="shared" si="61"/>
        <v>100</v>
      </c>
      <c r="V229" s="137">
        <f t="shared" si="61"/>
        <v>100</v>
      </c>
      <c r="W229" s="137">
        <f t="shared" si="62"/>
        <v>100</v>
      </c>
      <c r="X229" s="137">
        <f t="shared" si="62"/>
        <v>100</v>
      </c>
      <c r="Y229" s="137">
        <f t="shared" si="62"/>
        <v>100</v>
      </c>
      <c r="Z229" s="137">
        <f t="shared" si="62"/>
        <v>100</v>
      </c>
      <c r="AA229" s="137">
        <f t="shared" si="62"/>
        <v>100</v>
      </c>
      <c r="AB229" s="137">
        <f t="shared" si="62"/>
        <v>100</v>
      </c>
      <c r="AC229" s="137">
        <f t="shared" si="62"/>
        <v>100</v>
      </c>
      <c r="AD229" s="137">
        <f t="shared" si="62"/>
        <v>100</v>
      </c>
      <c r="AE229" s="137">
        <f t="shared" si="62"/>
        <v>100</v>
      </c>
      <c r="AF229" s="137">
        <f t="shared" si="62"/>
        <v>100</v>
      </c>
      <c r="AG229" s="137">
        <f t="shared" si="62"/>
        <v>100</v>
      </c>
      <c r="AH229" s="137">
        <f t="shared" si="62"/>
        <v>0</v>
      </c>
      <c r="AI229" s="137">
        <f t="shared" si="62"/>
        <v>0</v>
      </c>
      <c r="AJ229" s="137">
        <f t="shared" si="62"/>
        <v>0</v>
      </c>
      <c r="AK229" s="136">
        <f ca="1">IF(AND(AND($AK$3&lt;=B229,B229&lt;=$AK$1),B229&lt;&gt;""),1,0)</f>
        <v>1</v>
      </c>
      <c r="AL229" s="136">
        <f>IF(OR(F229="工事・メンテ（共用可）",F229="要調整"),0.5,IF(F229="ヘリ訓練日",0.4,1))</f>
        <v>1</v>
      </c>
      <c r="AM229" s="136">
        <v>1</v>
      </c>
    </row>
    <row r="230" spans="1:39" ht="56.25">
      <c r="A230" s="149">
        <v>1270</v>
      </c>
      <c r="B230" s="150">
        <v>46395</v>
      </c>
      <c r="C230" s="156">
        <v>7</v>
      </c>
      <c r="D230" s="156">
        <v>21</v>
      </c>
      <c r="E230" s="152" t="s">
        <v>44</v>
      </c>
      <c r="F230" s="151" t="s">
        <v>490</v>
      </c>
      <c r="G230" s="154" t="s">
        <v>494</v>
      </c>
      <c r="H230" s="138" t="str">
        <f>IF(OR(G230="中止",G230="取消"),"998",IF(ISNA(MATCH($E230,施設情報!$B$2:$B$96,0)),"999",INDEX(施設情報!$C$2:$C$96,MATCH($E230,施設情報!$B$2:$B$96,0))))</f>
        <v>015</v>
      </c>
      <c r="I230" s="139">
        <f t="shared" si="53"/>
        <v>46395</v>
      </c>
      <c r="J230" s="137" t="str">
        <f t="shared" si="54"/>
        <v>015-46395</v>
      </c>
      <c r="K230" s="137">
        <f t="shared" si="55"/>
        <v>0.29166666666666669</v>
      </c>
      <c r="L230" s="137">
        <f t="shared" si="56"/>
        <v>0.875</v>
      </c>
      <c r="M230" s="137">
        <f t="shared" si="61"/>
        <v>0</v>
      </c>
      <c r="N230" s="137">
        <f t="shared" si="61"/>
        <v>0</v>
      </c>
      <c r="O230" s="137">
        <f t="shared" si="61"/>
        <v>0</v>
      </c>
      <c r="P230" s="137">
        <f t="shared" si="61"/>
        <v>0</v>
      </c>
      <c r="Q230" s="137">
        <f t="shared" si="61"/>
        <v>0</v>
      </c>
      <c r="R230" s="137">
        <f t="shared" si="61"/>
        <v>0</v>
      </c>
      <c r="S230" s="137">
        <f t="shared" si="61"/>
        <v>0</v>
      </c>
      <c r="T230" s="137">
        <f t="shared" si="61"/>
        <v>100</v>
      </c>
      <c r="U230" s="137">
        <f t="shared" si="61"/>
        <v>100</v>
      </c>
      <c r="V230" s="137">
        <f t="shared" si="61"/>
        <v>100</v>
      </c>
      <c r="W230" s="137">
        <f t="shared" si="62"/>
        <v>100</v>
      </c>
      <c r="X230" s="137">
        <f t="shared" si="62"/>
        <v>100</v>
      </c>
      <c r="Y230" s="137">
        <f t="shared" si="62"/>
        <v>100</v>
      </c>
      <c r="Z230" s="137">
        <f t="shared" si="62"/>
        <v>100</v>
      </c>
      <c r="AA230" s="137">
        <f t="shared" si="62"/>
        <v>100</v>
      </c>
      <c r="AB230" s="137">
        <f t="shared" si="62"/>
        <v>100</v>
      </c>
      <c r="AC230" s="137">
        <f t="shared" si="62"/>
        <v>100</v>
      </c>
      <c r="AD230" s="137">
        <f t="shared" si="62"/>
        <v>100</v>
      </c>
      <c r="AE230" s="137">
        <f t="shared" si="62"/>
        <v>100</v>
      </c>
      <c r="AF230" s="137">
        <f t="shared" si="62"/>
        <v>100</v>
      </c>
      <c r="AG230" s="137">
        <f t="shared" si="62"/>
        <v>100</v>
      </c>
      <c r="AH230" s="137">
        <f t="shared" si="62"/>
        <v>0</v>
      </c>
      <c r="AI230" s="137">
        <f t="shared" si="62"/>
        <v>0</v>
      </c>
      <c r="AJ230" s="137">
        <f t="shared" si="62"/>
        <v>0</v>
      </c>
      <c r="AK230" s="136">
        <f ca="1">IF(AND(AND($AK$3&lt;=B230,B230&lt;=$AK$1),B230&lt;&gt;""),1,0)</f>
        <v>1</v>
      </c>
      <c r="AL230" s="136">
        <f>IF(OR(F230="工事・メンテ（共用可）",F230="要調整"),0.5,IF(F230="ヘリ訓練日",0.4,1))</f>
        <v>1</v>
      </c>
      <c r="AM230" s="136">
        <v>1</v>
      </c>
    </row>
    <row r="231" spans="1:39" ht="56.25">
      <c r="A231" s="149">
        <v>1271</v>
      </c>
      <c r="B231" s="150">
        <v>46395</v>
      </c>
      <c r="C231" s="156">
        <v>7</v>
      </c>
      <c r="D231" s="156">
        <v>21</v>
      </c>
      <c r="E231" s="152" t="s">
        <v>47</v>
      </c>
      <c r="F231" s="151" t="s">
        <v>490</v>
      </c>
      <c r="G231" s="154" t="s">
        <v>494</v>
      </c>
      <c r="H231" s="138" t="str">
        <f>IF(OR(G231="中止",G231="取消"),"998",IF(ISNA(MATCH($E231,施設情報!$B$2:$B$96,0)),"999",INDEX(施設情報!$C$2:$C$96,MATCH($E231,施設情報!$B$2:$B$96,0))))</f>
        <v>020</v>
      </c>
      <c r="I231" s="139">
        <f t="shared" si="53"/>
        <v>46395</v>
      </c>
      <c r="J231" s="137" t="str">
        <f t="shared" si="54"/>
        <v>020-46395</v>
      </c>
      <c r="K231" s="137">
        <f t="shared" si="55"/>
        <v>0.29166666666666669</v>
      </c>
      <c r="L231" s="137">
        <f t="shared" si="56"/>
        <v>0.875</v>
      </c>
      <c r="M231" s="137">
        <f t="shared" si="61"/>
        <v>0</v>
      </c>
      <c r="N231" s="137">
        <f t="shared" si="61"/>
        <v>0</v>
      </c>
      <c r="O231" s="137">
        <f t="shared" si="61"/>
        <v>0</v>
      </c>
      <c r="P231" s="137">
        <f t="shared" si="61"/>
        <v>0</v>
      </c>
      <c r="Q231" s="137">
        <f t="shared" si="61"/>
        <v>0</v>
      </c>
      <c r="R231" s="137">
        <f t="shared" si="61"/>
        <v>0</v>
      </c>
      <c r="S231" s="137">
        <f t="shared" si="61"/>
        <v>0</v>
      </c>
      <c r="T231" s="137">
        <f t="shared" si="61"/>
        <v>100</v>
      </c>
      <c r="U231" s="137">
        <f t="shared" si="61"/>
        <v>100</v>
      </c>
      <c r="V231" s="137">
        <f t="shared" si="61"/>
        <v>100</v>
      </c>
      <c r="W231" s="137">
        <f t="shared" si="62"/>
        <v>100</v>
      </c>
      <c r="X231" s="137">
        <f t="shared" si="62"/>
        <v>100</v>
      </c>
      <c r="Y231" s="137">
        <f t="shared" si="62"/>
        <v>100</v>
      </c>
      <c r="Z231" s="137">
        <f t="shared" si="62"/>
        <v>100</v>
      </c>
      <c r="AA231" s="137">
        <f t="shared" si="62"/>
        <v>100</v>
      </c>
      <c r="AB231" s="137">
        <f t="shared" si="62"/>
        <v>100</v>
      </c>
      <c r="AC231" s="137">
        <f t="shared" si="62"/>
        <v>100</v>
      </c>
      <c r="AD231" s="137">
        <f t="shared" si="62"/>
        <v>100</v>
      </c>
      <c r="AE231" s="137">
        <f t="shared" si="62"/>
        <v>100</v>
      </c>
      <c r="AF231" s="137">
        <f t="shared" si="62"/>
        <v>100</v>
      </c>
      <c r="AG231" s="137">
        <f t="shared" si="62"/>
        <v>100</v>
      </c>
      <c r="AH231" s="137">
        <f t="shared" si="62"/>
        <v>0</v>
      </c>
      <c r="AI231" s="137">
        <f t="shared" si="62"/>
        <v>0</v>
      </c>
      <c r="AJ231" s="137">
        <f t="shared" si="62"/>
        <v>0</v>
      </c>
      <c r="AK231" s="136">
        <f ca="1">IF(AND(AND($AK$3&lt;=B231,B231&lt;=$AK$1),B231&lt;&gt;""),1,0)</f>
        <v>1</v>
      </c>
      <c r="AL231" s="136">
        <f>IF(OR(F231="工事・メンテ（共用可）",F231="要調整"),0.5,IF(F231="ヘリ訓練日",0.4,1))</f>
        <v>1</v>
      </c>
      <c r="AM231" s="136">
        <v>1</v>
      </c>
    </row>
    <row r="232" spans="1:39">
      <c r="A232" s="149">
        <v>1272</v>
      </c>
      <c r="B232" s="150">
        <v>46395</v>
      </c>
      <c r="C232" s="156">
        <v>7</v>
      </c>
      <c r="D232" s="156">
        <v>21</v>
      </c>
      <c r="E232" s="152" t="s">
        <v>49</v>
      </c>
      <c r="F232" s="151" t="s">
        <v>490</v>
      </c>
      <c r="G232" s="154" t="s">
        <v>494</v>
      </c>
      <c r="H232" s="138" t="str">
        <f>IF(OR(G232="中止",G232="取消"),"998",IF(ISNA(MATCH($E232,施設情報!$B$2:$B$96,0)),"999",INDEX(施設情報!$C$2:$C$96,MATCH($E232,施設情報!$B$2:$B$96,0))))</f>
        <v>022</v>
      </c>
      <c r="I232" s="139">
        <f t="shared" si="53"/>
        <v>46395</v>
      </c>
      <c r="J232" s="137" t="str">
        <f t="shared" si="54"/>
        <v>022-46395</v>
      </c>
      <c r="K232" s="137">
        <f t="shared" si="55"/>
        <v>0.29166666666666669</v>
      </c>
      <c r="L232" s="137">
        <f t="shared" si="56"/>
        <v>0.875</v>
      </c>
      <c r="M232" s="137">
        <f t="shared" si="61"/>
        <v>0</v>
      </c>
      <c r="N232" s="137">
        <f t="shared" si="61"/>
        <v>0</v>
      </c>
      <c r="O232" s="137">
        <f t="shared" si="61"/>
        <v>0</v>
      </c>
      <c r="P232" s="137">
        <f t="shared" si="61"/>
        <v>0</v>
      </c>
      <c r="Q232" s="137">
        <f t="shared" si="61"/>
        <v>0</v>
      </c>
      <c r="R232" s="137">
        <f t="shared" si="61"/>
        <v>0</v>
      </c>
      <c r="S232" s="137">
        <f t="shared" si="61"/>
        <v>0</v>
      </c>
      <c r="T232" s="137">
        <f t="shared" si="61"/>
        <v>100</v>
      </c>
      <c r="U232" s="137">
        <f t="shared" si="61"/>
        <v>100</v>
      </c>
      <c r="V232" s="137">
        <f t="shared" si="61"/>
        <v>100</v>
      </c>
      <c r="W232" s="137">
        <f t="shared" si="62"/>
        <v>100</v>
      </c>
      <c r="X232" s="137">
        <f t="shared" si="62"/>
        <v>100</v>
      </c>
      <c r="Y232" s="137">
        <f t="shared" si="62"/>
        <v>100</v>
      </c>
      <c r="Z232" s="137">
        <f t="shared" si="62"/>
        <v>100</v>
      </c>
      <c r="AA232" s="137">
        <f t="shared" si="62"/>
        <v>100</v>
      </c>
      <c r="AB232" s="137">
        <f t="shared" si="62"/>
        <v>100</v>
      </c>
      <c r="AC232" s="137">
        <f t="shared" si="62"/>
        <v>100</v>
      </c>
      <c r="AD232" s="137">
        <f t="shared" si="62"/>
        <v>100</v>
      </c>
      <c r="AE232" s="137">
        <f t="shared" si="62"/>
        <v>100</v>
      </c>
      <c r="AF232" s="137">
        <f t="shared" si="62"/>
        <v>100</v>
      </c>
      <c r="AG232" s="137">
        <f t="shared" si="62"/>
        <v>100</v>
      </c>
      <c r="AH232" s="137">
        <f t="shared" si="62"/>
        <v>0</v>
      </c>
      <c r="AI232" s="137">
        <f t="shared" si="62"/>
        <v>0</v>
      </c>
      <c r="AJ232" s="137">
        <f t="shared" si="62"/>
        <v>0</v>
      </c>
      <c r="AK232" s="136">
        <f ca="1">IF(AND(AND($AK$3&lt;=B232,B232&lt;=$AK$1),B232&lt;&gt;""),1,0)</f>
        <v>1</v>
      </c>
      <c r="AL232" s="136">
        <f>IF(OR(F232="工事・メンテ（共用可）",F232="要調整"),0.5,IF(F232="ヘリ訓練日",0.4,1))</f>
        <v>1</v>
      </c>
      <c r="AM232" s="136">
        <v>1</v>
      </c>
    </row>
    <row r="233" spans="1:39" ht="56.25">
      <c r="A233" s="149">
        <v>1273</v>
      </c>
      <c r="B233" s="150">
        <v>46395</v>
      </c>
      <c r="C233" s="156">
        <v>7</v>
      </c>
      <c r="D233" s="156">
        <v>21</v>
      </c>
      <c r="E233" s="152" t="s">
        <v>50</v>
      </c>
      <c r="F233" s="151" t="s">
        <v>490</v>
      </c>
      <c r="G233" s="154" t="s">
        <v>494</v>
      </c>
      <c r="H233" s="138" t="str">
        <f>IF(OR(G233="中止",G233="取消"),"998",IF(ISNA(MATCH($E233,施設情報!$B$2:$B$96,0)),"999",INDEX(施設情報!$C$2:$C$96,MATCH($E233,施設情報!$B$2:$B$96,0))))</f>
        <v>023</v>
      </c>
      <c r="I233" s="139">
        <f t="shared" si="53"/>
        <v>46395</v>
      </c>
      <c r="J233" s="137" t="str">
        <f t="shared" si="54"/>
        <v>023-46395</v>
      </c>
      <c r="K233" s="137">
        <f t="shared" si="55"/>
        <v>0.29166666666666669</v>
      </c>
      <c r="L233" s="137">
        <f t="shared" si="56"/>
        <v>0.875</v>
      </c>
      <c r="M233" s="137">
        <f t="shared" si="61"/>
        <v>0</v>
      </c>
      <c r="N233" s="137">
        <f t="shared" si="61"/>
        <v>0</v>
      </c>
      <c r="O233" s="137">
        <f t="shared" si="61"/>
        <v>0</v>
      </c>
      <c r="P233" s="137">
        <f t="shared" si="61"/>
        <v>0</v>
      </c>
      <c r="Q233" s="137">
        <f t="shared" si="61"/>
        <v>0</v>
      </c>
      <c r="R233" s="137">
        <f t="shared" si="61"/>
        <v>0</v>
      </c>
      <c r="S233" s="137">
        <f t="shared" si="61"/>
        <v>0</v>
      </c>
      <c r="T233" s="137">
        <f t="shared" si="61"/>
        <v>100</v>
      </c>
      <c r="U233" s="137">
        <f t="shared" si="61"/>
        <v>100</v>
      </c>
      <c r="V233" s="137">
        <f t="shared" si="61"/>
        <v>100</v>
      </c>
      <c r="W233" s="137">
        <f t="shared" si="62"/>
        <v>100</v>
      </c>
      <c r="X233" s="137">
        <f t="shared" si="62"/>
        <v>100</v>
      </c>
      <c r="Y233" s="137">
        <f t="shared" si="62"/>
        <v>100</v>
      </c>
      <c r="Z233" s="137">
        <f t="shared" si="62"/>
        <v>100</v>
      </c>
      <c r="AA233" s="137">
        <f t="shared" si="62"/>
        <v>100</v>
      </c>
      <c r="AB233" s="137">
        <f t="shared" si="62"/>
        <v>100</v>
      </c>
      <c r="AC233" s="137">
        <f t="shared" si="62"/>
        <v>100</v>
      </c>
      <c r="AD233" s="137">
        <f t="shared" si="62"/>
        <v>100</v>
      </c>
      <c r="AE233" s="137">
        <f t="shared" si="62"/>
        <v>100</v>
      </c>
      <c r="AF233" s="137">
        <f t="shared" si="62"/>
        <v>100</v>
      </c>
      <c r="AG233" s="137">
        <f t="shared" si="62"/>
        <v>100</v>
      </c>
      <c r="AH233" s="137">
        <f t="shared" si="62"/>
        <v>0</v>
      </c>
      <c r="AI233" s="137">
        <f t="shared" si="62"/>
        <v>0</v>
      </c>
      <c r="AJ233" s="137">
        <f t="shared" si="62"/>
        <v>0</v>
      </c>
      <c r="AK233" s="136">
        <f ca="1">IF(AND(AND($AK$3&lt;=B233,B233&lt;=$AK$1),B233&lt;&gt;""),1,0)</f>
        <v>1</v>
      </c>
      <c r="AL233" s="136">
        <f>IF(OR(F233="工事・メンテ（共用可）",F233="要調整"),0.5,IF(F233="ヘリ訓練日",0.4,1))</f>
        <v>1</v>
      </c>
      <c r="AM233" s="136">
        <v>1</v>
      </c>
    </row>
    <row r="234" spans="1:39" ht="56.25">
      <c r="A234" s="149">
        <v>1274</v>
      </c>
      <c r="B234" s="150">
        <v>46395</v>
      </c>
      <c r="C234" s="156">
        <v>7</v>
      </c>
      <c r="D234" s="156">
        <v>21</v>
      </c>
      <c r="E234" s="152" t="s">
        <v>52</v>
      </c>
      <c r="F234" s="151" t="s">
        <v>490</v>
      </c>
      <c r="G234" s="154" t="s">
        <v>494</v>
      </c>
      <c r="H234" s="138" t="str">
        <f>IF(OR(G234="中止",G234="取消"),"998",IF(ISNA(MATCH($E234,施設情報!$B$2:$B$96,0)),"999",INDEX(施設情報!$C$2:$C$96,MATCH($E234,施設情報!$B$2:$B$96,0))))</f>
        <v>024</v>
      </c>
      <c r="I234" s="139">
        <f t="shared" si="53"/>
        <v>46395</v>
      </c>
      <c r="J234" s="137" t="str">
        <f t="shared" si="54"/>
        <v>024-46395</v>
      </c>
      <c r="K234" s="137">
        <f t="shared" si="55"/>
        <v>0.29166666666666669</v>
      </c>
      <c r="L234" s="137">
        <f t="shared" si="56"/>
        <v>0.875</v>
      </c>
      <c r="M234" s="137">
        <f t="shared" si="61"/>
        <v>0</v>
      </c>
      <c r="N234" s="137">
        <f t="shared" si="61"/>
        <v>0</v>
      </c>
      <c r="O234" s="137">
        <f t="shared" si="61"/>
        <v>0</v>
      </c>
      <c r="P234" s="137">
        <f t="shared" si="61"/>
        <v>0</v>
      </c>
      <c r="Q234" s="137">
        <f t="shared" si="61"/>
        <v>0</v>
      </c>
      <c r="R234" s="137">
        <f t="shared" si="61"/>
        <v>0</v>
      </c>
      <c r="S234" s="137">
        <f t="shared" si="61"/>
        <v>0</v>
      </c>
      <c r="T234" s="137">
        <f t="shared" si="61"/>
        <v>100</v>
      </c>
      <c r="U234" s="137">
        <f t="shared" si="61"/>
        <v>100</v>
      </c>
      <c r="V234" s="137">
        <f t="shared" si="61"/>
        <v>100</v>
      </c>
      <c r="W234" s="137">
        <f t="shared" si="62"/>
        <v>100</v>
      </c>
      <c r="X234" s="137">
        <f t="shared" si="62"/>
        <v>100</v>
      </c>
      <c r="Y234" s="137">
        <f t="shared" si="62"/>
        <v>100</v>
      </c>
      <c r="Z234" s="137">
        <f t="shared" si="62"/>
        <v>100</v>
      </c>
      <c r="AA234" s="137">
        <f t="shared" si="62"/>
        <v>100</v>
      </c>
      <c r="AB234" s="137">
        <f t="shared" si="62"/>
        <v>100</v>
      </c>
      <c r="AC234" s="137">
        <f t="shared" si="62"/>
        <v>100</v>
      </c>
      <c r="AD234" s="137">
        <f t="shared" si="62"/>
        <v>100</v>
      </c>
      <c r="AE234" s="137">
        <f t="shared" si="62"/>
        <v>100</v>
      </c>
      <c r="AF234" s="137">
        <f t="shared" si="62"/>
        <v>100</v>
      </c>
      <c r="AG234" s="137">
        <f t="shared" si="62"/>
        <v>100</v>
      </c>
      <c r="AH234" s="137">
        <f t="shared" si="62"/>
        <v>0</v>
      </c>
      <c r="AI234" s="137">
        <f t="shared" si="62"/>
        <v>0</v>
      </c>
      <c r="AJ234" s="137">
        <f t="shared" si="62"/>
        <v>0</v>
      </c>
      <c r="AK234" s="136">
        <f ca="1">IF(AND(AND($AK$3&lt;=B234,B234&lt;=$AK$1),B234&lt;&gt;""),1,0)</f>
        <v>1</v>
      </c>
      <c r="AL234" s="136">
        <f>IF(OR(F234="工事・メンテ（共用可）",F234="要調整"),0.5,IF(F234="ヘリ訓練日",0.4,1))</f>
        <v>1</v>
      </c>
      <c r="AM234" s="136">
        <v>1</v>
      </c>
    </row>
    <row r="235" spans="1:39" ht="56.25">
      <c r="A235" s="149">
        <v>1275</v>
      </c>
      <c r="B235" s="150">
        <v>46395</v>
      </c>
      <c r="C235" s="156">
        <v>7</v>
      </c>
      <c r="D235" s="156">
        <v>21</v>
      </c>
      <c r="E235" s="152" t="s">
        <v>31</v>
      </c>
      <c r="F235" s="151" t="s">
        <v>490</v>
      </c>
      <c r="G235" s="154" t="s">
        <v>494</v>
      </c>
      <c r="H235" s="138" t="str">
        <f>IF(OR(G235="中止",G235="取消"),"998",IF(ISNA(MATCH($E235,施設情報!$B$2:$B$96,0)),"999",INDEX(施設情報!$C$2:$C$96,MATCH($E235,施設情報!$B$2:$B$96,0))))</f>
        <v>025</v>
      </c>
      <c r="I235" s="139">
        <f t="shared" si="53"/>
        <v>46395</v>
      </c>
      <c r="J235" s="137" t="str">
        <f t="shared" si="54"/>
        <v>025-46395</v>
      </c>
      <c r="K235" s="137">
        <f t="shared" si="55"/>
        <v>0.29166666666666669</v>
      </c>
      <c r="L235" s="137">
        <f t="shared" si="56"/>
        <v>0.875</v>
      </c>
      <c r="M235" s="137">
        <f t="shared" ref="M235:V244" si="63">IF(AND(M$3&gt;=$K235,M$3&lt;$L235),100*$AM235,0)</f>
        <v>0</v>
      </c>
      <c r="N235" s="137">
        <f t="shared" si="63"/>
        <v>0</v>
      </c>
      <c r="O235" s="137">
        <f t="shared" si="63"/>
        <v>0</v>
      </c>
      <c r="P235" s="137">
        <f t="shared" si="63"/>
        <v>0</v>
      </c>
      <c r="Q235" s="137">
        <f t="shared" si="63"/>
        <v>0</v>
      </c>
      <c r="R235" s="137">
        <f t="shared" si="63"/>
        <v>0</v>
      </c>
      <c r="S235" s="137">
        <f t="shared" si="63"/>
        <v>0</v>
      </c>
      <c r="T235" s="137">
        <f t="shared" si="63"/>
        <v>100</v>
      </c>
      <c r="U235" s="137">
        <f t="shared" si="63"/>
        <v>100</v>
      </c>
      <c r="V235" s="137">
        <f t="shared" si="63"/>
        <v>100</v>
      </c>
      <c r="W235" s="137">
        <f t="shared" ref="W235:AJ244" si="64">IF(AND(W$3&gt;=$K235,W$3&lt;$L235),100*$AM235,0)</f>
        <v>100</v>
      </c>
      <c r="X235" s="137">
        <f t="shared" si="64"/>
        <v>100</v>
      </c>
      <c r="Y235" s="137">
        <f t="shared" si="64"/>
        <v>100</v>
      </c>
      <c r="Z235" s="137">
        <f t="shared" si="64"/>
        <v>100</v>
      </c>
      <c r="AA235" s="137">
        <f t="shared" si="64"/>
        <v>100</v>
      </c>
      <c r="AB235" s="137">
        <f t="shared" si="64"/>
        <v>100</v>
      </c>
      <c r="AC235" s="137">
        <f t="shared" si="64"/>
        <v>100</v>
      </c>
      <c r="AD235" s="137">
        <f t="shared" si="64"/>
        <v>100</v>
      </c>
      <c r="AE235" s="137">
        <f t="shared" si="64"/>
        <v>100</v>
      </c>
      <c r="AF235" s="137">
        <f t="shared" si="64"/>
        <v>100</v>
      </c>
      <c r="AG235" s="137">
        <f t="shared" si="64"/>
        <v>100</v>
      </c>
      <c r="AH235" s="137">
        <f t="shared" si="64"/>
        <v>0</v>
      </c>
      <c r="AI235" s="137">
        <f t="shared" si="64"/>
        <v>0</v>
      </c>
      <c r="AJ235" s="137">
        <f t="shared" si="64"/>
        <v>0</v>
      </c>
      <c r="AK235" s="136">
        <f ca="1">IF(AND(AND($AK$3&lt;=B235,B235&lt;=$AK$1),B235&lt;&gt;""),1,0)</f>
        <v>1</v>
      </c>
      <c r="AL235" s="136">
        <f>IF(OR(F235="工事・メンテ（共用可）",F235="要調整"),0.5,IF(F235="ヘリ訓練日",0.4,1))</f>
        <v>1</v>
      </c>
      <c r="AM235" s="136">
        <v>1</v>
      </c>
    </row>
    <row r="236" spans="1:39" ht="56.25">
      <c r="A236" s="149">
        <v>1276</v>
      </c>
      <c r="B236" s="150">
        <v>46395</v>
      </c>
      <c r="C236" s="156">
        <v>7</v>
      </c>
      <c r="D236" s="156">
        <v>21</v>
      </c>
      <c r="E236" s="152" t="s">
        <v>53</v>
      </c>
      <c r="F236" s="151" t="s">
        <v>490</v>
      </c>
      <c r="G236" s="154" t="s">
        <v>494</v>
      </c>
      <c r="H236" s="138" t="str">
        <f>IF(OR(G236="中止",G236="取消"),"998",IF(ISNA(MATCH($E236,施設情報!$B$2:$B$96,0)),"999",INDEX(施設情報!$C$2:$C$96,MATCH($E236,施設情報!$B$2:$B$96,0))))</f>
        <v>026</v>
      </c>
      <c r="I236" s="139">
        <f t="shared" si="53"/>
        <v>46395</v>
      </c>
      <c r="J236" s="137" t="str">
        <f t="shared" si="54"/>
        <v>026-46395</v>
      </c>
      <c r="K236" s="137">
        <f t="shared" si="55"/>
        <v>0.29166666666666669</v>
      </c>
      <c r="L236" s="137">
        <f t="shared" si="56"/>
        <v>0.875</v>
      </c>
      <c r="M236" s="137">
        <f t="shared" si="63"/>
        <v>0</v>
      </c>
      <c r="N236" s="137">
        <f t="shared" si="63"/>
        <v>0</v>
      </c>
      <c r="O236" s="137">
        <f t="shared" si="63"/>
        <v>0</v>
      </c>
      <c r="P236" s="137">
        <f t="shared" si="63"/>
        <v>0</v>
      </c>
      <c r="Q236" s="137">
        <f t="shared" si="63"/>
        <v>0</v>
      </c>
      <c r="R236" s="137">
        <f t="shared" si="63"/>
        <v>0</v>
      </c>
      <c r="S236" s="137">
        <f t="shared" si="63"/>
        <v>0</v>
      </c>
      <c r="T236" s="137">
        <f t="shared" si="63"/>
        <v>100</v>
      </c>
      <c r="U236" s="137">
        <f t="shared" si="63"/>
        <v>100</v>
      </c>
      <c r="V236" s="137">
        <f t="shared" si="63"/>
        <v>100</v>
      </c>
      <c r="W236" s="137">
        <f t="shared" si="64"/>
        <v>100</v>
      </c>
      <c r="X236" s="137">
        <f t="shared" si="64"/>
        <v>100</v>
      </c>
      <c r="Y236" s="137">
        <f t="shared" si="64"/>
        <v>100</v>
      </c>
      <c r="Z236" s="137">
        <f t="shared" si="64"/>
        <v>100</v>
      </c>
      <c r="AA236" s="137">
        <f t="shared" si="64"/>
        <v>100</v>
      </c>
      <c r="AB236" s="137">
        <f t="shared" si="64"/>
        <v>100</v>
      </c>
      <c r="AC236" s="137">
        <f t="shared" si="64"/>
        <v>100</v>
      </c>
      <c r="AD236" s="137">
        <f t="shared" si="64"/>
        <v>100</v>
      </c>
      <c r="AE236" s="137">
        <f t="shared" si="64"/>
        <v>100</v>
      </c>
      <c r="AF236" s="137">
        <f t="shared" si="64"/>
        <v>100</v>
      </c>
      <c r="AG236" s="137">
        <f t="shared" si="64"/>
        <v>100</v>
      </c>
      <c r="AH236" s="137">
        <f t="shared" si="64"/>
        <v>0</v>
      </c>
      <c r="AI236" s="137">
        <f t="shared" si="64"/>
        <v>0</v>
      </c>
      <c r="AJ236" s="137">
        <f t="shared" si="64"/>
        <v>0</v>
      </c>
      <c r="AK236" s="136">
        <f ca="1">IF(AND(AND($AK$3&lt;=B236,B236&lt;=$AK$1),B236&lt;&gt;""),1,0)</f>
        <v>1</v>
      </c>
      <c r="AL236" s="136">
        <f>IF(OR(F236="工事・メンテ（共用可）",F236="要調整"),0.5,IF(F236="ヘリ訓練日",0.4,1))</f>
        <v>1</v>
      </c>
      <c r="AM236" s="136">
        <v>1</v>
      </c>
    </row>
    <row r="237" spans="1:39" ht="56.25">
      <c r="A237" s="149">
        <v>1277</v>
      </c>
      <c r="B237" s="150">
        <v>46395</v>
      </c>
      <c r="C237" s="156">
        <v>7</v>
      </c>
      <c r="D237" s="156">
        <v>21</v>
      </c>
      <c r="E237" s="2" t="s">
        <v>30</v>
      </c>
      <c r="F237" s="151" t="s">
        <v>490</v>
      </c>
      <c r="G237" s="154" t="s">
        <v>494</v>
      </c>
      <c r="H237" s="138" t="str">
        <f>IF(OR(G237="中止",G237="取消"),"998",IF(ISNA(MATCH($E237,施設情報!$B$2:$B$96,0)),"999",INDEX(施設情報!$C$2:$C$96,MATCH($E237,施設情報!$B$2:$B$96,0))))</f>
        <v>027</v>
      </c>
      <c r="I237" s="139">
        <f t="shared" si="53"/>
        <v>46395</v>
      </c>
      <c r="J237" s="137" t="str">
        <f t="shared" si="54"/>
        <v>027-46395</v>
      </c>
      <c r="K237" s="137">
        <f t="shared" si="55"/>
        <v>0.29166666666666669</v>
      </c>
      <c r="L237" s="137">
        <f t="shared" si="56"/>
        <v>0.875</v>
      </c>
      <c r="M237" s="137">
        <f t="shared" si="63"/>
        <v>0</v>
      </c>
      <c r="N237" s="137">
        <f t="shared" si="63"/>
        <v>0</v>
      </c>
      <c r="O237" s="137">
        <f t="shared" si="63"/>
        <v>0</v>
      </c>
      <c r="P237" s="137">
        <f t="shared" si="63"/>
        <v>0</v>
      </c>
      <c r="Q237" s="137">
        <f t="shared" si="63"/>
        <v>0</v>
      </c>
      <c r="R237" s="137">
        <f t="shared" si="63"/>
        <v>0</v>
      </c>
      <c r="S237" s="137">
        <f t="shared" si="63"/>
        <v>0</v>
      </c>
      <c r="T237" s="137">
        <f t="shared" si="63"/>
        <v>100</v>
      </c>
      <c r="U237" s="137">
        <f t="shared" si="63"/>
        <v>100</v>
      </c>
      <c r="V237" s="137">
        <f t="shared" si="63"/>
        <v>100</v>
      </c>
      <c r="W237" s="137">
        <f t="shared" si="64"/>
        <v>100</v>
      </c>
      <c r="X237" s="137">
        <f t="shared" si="64"/>
        <v>100</v>
      </c>
      <c r="Y237" s="137">
        <f t="shared" si="64"/>
        <v>100</v>
      </c>
      <c r="Z237" s="137">
        <f t="shared" si="64"/>
        <v>100</v>
      </c>
      <c r="AA237" s="137">
        <f t="shared" si="64"/>
        <v>100</v>
      </c>
      <c r="AB237" s="137">
        <f t="shared" si="64"/>
        <v>100</v>
      </c>
      <c r="AC237" s="137">
        <f t="shared" si="64"/>
        <v>100</v>
      </c>
      <c r="AD237" s="137">
        <f t="shared" si="64"/>
        <v>100</v>
      </c>
      <c r="AE237" s="137">
        <f t="shared" si="64"/>
        <v>100</v>
      </c>
      <c r="AF237" s="137">
        <f t="shared" si="64"/>
        <v>100</v>
      </c>
      <c r="AG237" s="137">
        <f t="shared" si="64"/>
        <v>100</v>
      </c>
      <c r="AH237" s="137">
        <f t="shared" si="64"/>
        <v>0</v>
      </c>
      <c r="AI237" s="137">
        <f t="shared" si="64"/>
        <v>0</v>
      </c>
      <c r="AJ237" s="137">
        <f t="shared" si="64"/>
        <v>0</v>
      </c>
      <c r="AK237" s="136">
        <f ca="1">IF(AND(AND($AK$3&lt;=B237,B237&lt;=$AK$1),B237&lt;&gt;""),1,0)</f>
        <v>1</v>
      </c>
      <c r="AL237" s="136">
        <f>IF(OR(F237="工事・メンテ（共用可）",F237="要調整"),0.5,IF(F237="ヘリ訓練日",0.4,1))</f>
        <v>1</v>
      </c>
      <c r="AM237" s="136">
        <v>1</v>
      </c>
    </row>
    <row r="238" spans="1:39" ht="75">
      <c r="A238" s="149">
        <v>1278</v>
      </c>
      <c r="B238" s="150">
        <v>46395</v>
      </c>
      <c r="C238" s="156">
        <v>7</v>
      </c>
      <c r="D238" s="156">
        <v>21</v>
      </c>
      <c r="E238" s="2" t="s">
        <v>60</v>
      </c>
      <c r="F238" s="151" t="s">
        <v>490</v>
      </c>
      <c r="G238" s="154" t="s">
        <v>494</v>
      </c>
      <c r="H238" s="138" t="str">
        <f>IF(OR(G238="中止",G238="取消"),"998",IF(ISNA(MATCH($E238,施設情報!$B$2:$B$96,0)),"999",INDEX(施設情報!$C$2:$C$96,MATCH($E238,施設情報!$B$2:$B$96,0))))</f>
        <v>028</v>
      </c>
      <c r="I238" s="139">
        <f t="shared" si="53"/>
        <v>46395</v>
      </c>
      <c r="J238" s="137" t="str">
        <f t="shared" si="54"/>
        <v>028-46395</v>
      </c>
      <c r="K238" s="137">
        <f t="shared" si="55"/>
        <v>0.29166666666666669</v>
      </c>
      <c r="L238" s="137">
        <f t="shared" si="56"/>
        <v>0.875</v>
      </c>
      <c r="M238" s="137">
        <f t="shared" si="63"/>
        <v>0</v>
      </c>
      <c r="N238" s="137">
        <f t="shared" si="63"/>
        <v>0</v>
      </c>
      <c r="O238" s="137">
        <f t="shared" si="63"/>
        <v>0</v>
      </c>
      <c r="P238" s="137">
        <f t="shared" si="63"/>
        <v>0</v>
      </c>
      <c r="Q238" s="137">
        <f t="shared" si="63"/>
        <v>0</v>
      </c>
      <c r="R238" s="137">
        <f t="shared" si="63"/>
        <v>0</v>
      </c>
      <c r="S238" s="137">
        <f t="shared" si="63"/>
        <v>0</v>
      </c>
      <c r="T238" s="137">
        <f t="shared" si="63"/>
        <v>100</v>
      </c>
      <c r="U238" s="137">
        <f t="shared" si="63"/>
        <v>100</v>
      </c>
      <c r="V238" s="137">
        <f t="shared" si="63"/>
        <v>100</v>
      </c>
      <c r="W238" s="137">
        <f t="shared" si="64"/>
        <v>100</v>
      </c>
      <c r="X238" s="137">
        <f t="shared" si="64"/>
        <v>100</v>
      </c>
      <c r="Y238" s="137">
        <f t="shared" si="64"/>
        <v>100</v>
      </c>
      <c r="Z238" s="137">
        <f t="shared" si="64"/>
        <v>100</v>
      </c>
      <c r="AA238" s="137">
        <f t="shared" si="64"/>
        <v>100</v>
      </c>
      <c r="AB238" s="137">
        <f t="shared" si="64"/>
        <v>100</v>
      </c>
      <c r="AC238" s="137">
        <f t="shared" si="64"/>
        <v>100</v>
      </c>
      <c r="AD238" s="137">
        <f t="shared" si="64"/>
        <v>100</v>
      </c>
      <c r="AE238" s="137">
        <f t="shared" si="64"/>
        <v>100</v>
      </c>
      <c r="AF238" s="137">
        <f t="shared" si="64"/>
        <v>100</v>
      </c>
      <c r="AG238" s="137">
        <f t="shared" si="64"/>
        <v>100</v>
      </c>
      <c r="AH238" s="137">
        <f t="shared" si="64"/>
        <v>0</v>
      </c>
      <c r="AI238" s="137">
        <f t="shared" si="64"/>
        <v>0</v>
      </c>
      <c r="AJ238" s="137">
        <f t="shared" si="64"/>
        <v>0</v>
      </c>
      <c r="AK238" s="136">
        <f ca="1">IF(AND(AND($AK$3&lt;=B238,B238&lt;=$AK$1),B238&lt;&gt;""),1,0)</f>
        <v>1</v>
      </c>
      <c r="AL238" s="136">
        <f>IF(OR(F238="工事・メンテ（共用可）",F238="要調整"),0.5,IF(F238="ヘリ訓練日",0.4,1))</f>
        <v>1</v>
      </c>
      <c r="AM238" s="136">
        <v>1</v>
      </c>
    </row>
    <row r="239" spans="1:39" ht="75">
      <c r="A239" s="149">
        <v>1279</v>
      </c>
      <c r="B239" s="150">
        <v>46395</v>
      </c>
      <c r="C239" s="156">
        <v>7</v>
      </c>
      <c r="D239" s="156">
        <v>21</v>
      </c>
      <c r="E239" s="2" t="s">
        <v>61</v>
      </c>
      <c r="F239" s="151" t="s">
        <v>490</v>
      </c>
      <c r="G239" s="154" t="s">
        <v>494</v>
      </c>
      <c r="H239" s="138" t="str">
        <f>IF(OR(G239="中止",G239="取消"),"998",IF(ISNA(MATCH($E239,施設情報!$B$2:$B$96,0)),"999",INDEX(施設情報!$C$2:$C$96,MATCH($E239,施設情報!$B$2:$B$96,0))))</f>
        <v>029</v>
      </c>
      <c r="I239" s="139">
        <f t="shared" si="53"/>
        <v>46395</v>
      </c>
      <c r="J239" s="137" t="str">
        <f t="shared" si="54"/>
        <v>029-46395</v>
      </c>
      <c r="K239" s="137">
        <f t="shared" si="55"/>
        <v>0.29166666666666669</v>
      </c>
      <c r="L239" s="137">
        <f t="shared" si="56"/>
        <v>0.875</v>
      </c>
      <c r="M239" s="137">
        <f t="shared" si="63"/>
        <v>0</v>
      </c>
      <c r="N239" s="137">
        <f t="shared" si="63"/>
        <v>0</v>
      </c>
      <c r="O239" s="137">
        <f t="shared" si="63"/>
        <v>0</v>
      </c>
      <c r="P239" s="137">
        <f t="shared" si="63"/>
        <v>0</v>
      </c>
      <c r="Q239" s="137">
        <f t="shared" si="63"/>
        <v>0</v>
      </c>
      <c r="R239" s="137">
        <f t="shared" si="63"/>
        <v>0</v>
      </c>
      <c r="S239" s="137">
        <f t="shared" si="63"/>
        <v>0</v>
      </c>
      <c r="T239" s="137">
        <f t="shared" si="63"/>
        <v>100</v>
      </c>
      <c r="U239" s="137">
        <f t="shared" si="63"/>
        <v>100</v>
      </c>
      <c r="V239" s="137">
        <f t="shared" si="63"/>
        <v>100</v>
      </c>
      <c r="W239" s="137">
        <f t="shared" si="64"/>
        <v>100</v>
      </c>
      <c r="X239" s="137">
        <f t="shared" si="64"/>
        <v>100</v>
      </c>
      <c r="Y239" s="137">
        <f t="shared" si="64"/>
        <v>100</v>
      </c>
      <c r="Z239" s="137">
        <f t="shared" si="64"/>
        <v>100</v>
      </c>
      <c r="AA239" s="137">
        <f t="shared" si="64"/>
        <v>100</v>
      </c>
      <c r="AB239" s="137">
        <f t="shared" si="64"/>
        <v>100</v>
      </c>
      <c r="AC239" s="137">
        <f t="shared" si="64"/>
        <v>100</v>
      </c>
      <c r="AD239" s="137">
        <f t="shared" si="64"/>
        <v>100</v>
      </c>
      <c r="AE239" s="137">
        <f t="shared" si="64"/>
        <v>100</v>
      </c>
      <c r="AF239" s="137">
        <f t="shared" si="64"/>
        <v>100</v>
      </c>
      <c r="AG239" s="137">
        <f t="shared" si="64"/>
        <v>100</v>
      </c>
      <c r="AH239" s="137">
        <f t="shared" si="64"/>
        <v>0</v>
      </c>
      <c r="AI239" s="137">
        <f t="shared" si="64"/>
        <v>0</v>
      </c>
      <c r="AJ239" s="137">
        <f t="shared" si="64"/>
        <v>0</v>
      </c>
      <c r="AK239" s="136">
        <f ca="1">IF(AND(AND($AK$3&lt;=B239,B239&lt;=$AK$1),B239&lt;&gt;""),1,0)</f>
        <v>1</v>
      </c>
      <c r="AL239" s="136">
        <f>IF(OR(F239="工事・メンテ（共用可）",F239="要調整"),0.5,IF(F239="ヘリ訓練日",0.4,1))</f>
        <v>1</v>
      </c>
      <c r="AM239" s="136">
        <v>1</v>
      </c>
    </row>
    <row r="240" spans="1:39" ht="37.5">
      <c r="A240" s="149">
        <v>1280</v>
      </c>
      <c r="B240" s="150">
        <v>46395</v>
      </c>
      <c r="C240" s="156">
        <v>7</v>
      </c>
      <c r="D240" s="156">
        <v>21</v>
      </c>
      <c r="E240" s="152" t="s">
        <v>62</v>
      </c>
      <c r="F240" s="151" t="s">
        <v>490</v>
      </c>
      <c r="G240" s="154" t="s">
        <v>494</v>
      </c>
      <c r="H240" s="138" t="str">
        <f>IF(OR(G240="中止",G240="取消"),"998",IF(ISNA(MATCH($E240,施設情報!$B$2:$B$96,0)),"999",INDEX(施設情報!$C$2:$C$96,MATCH($E240,施設情報!$B$2:$B$96,0))))</f>
        <v>036</v>
      </c>
      <c r="I240" s="139">
        <f t="shared" si="53"/>
        <v>46395</v>
      </c>
      <c r="J240" s="137" t="str">
        <f t="shared" si="54"/>
        <v>036-46395</v>
      </c>
      <c r="K240" s="137">
        <f t="shared" si="55"/>
        <v>0.29166666666666669</v>
      </c>
      <c r="L240" s="137">
        <f t="shared" si="56"/>
        <v>0.875</v>
      </c>
      <c r="M240" s="137">
        <f t="shared" si="63"/>
        <v>0</v>
      </c>
      <c r="N240" s="137">
        <f t="shared" si="63"/>
        <v>0</v>
      </c>
      <c r="O240" s="137">
        <f t="shared" si="63"/>
        <v>0</v>
      </c>
      <c r="P240" s="137">
        <f t="shared" si="63"/>
        <v>0</v>
      </c>
      <c r="Q240" s="137">
        <f t="shared" si="63"/>
        <v>0</v>
      </c>
      <c r="R240" s="137">
        <f t="shared" si="63"/>
        <v>0</v>
      </c>
      <c r="S240" s="137">
        <f t="shared" si="63"/>
        <v>0</v>
      </c>
      <c r="T240" s="137">
        <f t="shared" si="63"/>
        <v>100</v>
      </c>
      <c r="U240" s="137">
        <f t="shared" si="63"/>
        <v>100</v>
      </c>
      <c r="V240" s="137">
        <f t="shared" si="63"/>
        <v>100</v>
      </c>
      <c r="W240" s="137">
        <f t="shared" si="64"/>
        <v>100</v>
      </c>
      <c r="X240" s="137">
        <f t="shared" si="64"/>
        <v>100</v>
      </c>
      <c r="Y240" s="137">
        <f t="shared" si="64"/>
        <v>100</v>
      </c>
      <c r="Z240" s="137">
        <f t="shared" si="64"/>
        <v>100</v>
      </c>
      <c r="AA240" s="137">
        <f t="shared" si="64"/>
        <v>100</v>
      </c>
      <c r="AB240" s="137">
        <f t="shared" si="64"/>
        <v>100</v>
      </c>
      <c r="AC240" s="137">
        <f t="shared" si="64"/>
        <v>100</v>
      </c>
      <c r="AD240" s="137">
        <f t="shared" si="64"/>
        <v>100</v>
      </c>
      <c r="AE240" s="137">
        <f t="shared" si="64"/>
        <v>100</v>
      </c>
      <c r="AF240" s="137">
        <f t="shared" si="64"/>
        <v>100</v>
      </c>
      <c r="AG240" s="137">
        <f t="shared" si="64"/>
        <v>100</v>
      </c>
      <c r="AH240" s="137">
        <f t="shared" si="64"/>
        <v>0</v>
      </c>
      <c r="AI240" s="137">
        <f t="shared" si="64"/>
        <v>0</v>
      </c>
      <c r="AJ240" s="137">
        <f t="shared" si="64"/>
        <v>0</v>
      </c>
      <c r="AK240" s="136">
        <f ca="1">IF(AND(AND($AK$3&lt;=B240,B240&lt;=$AK$1),B240&lt;&gt;""),1,0)</f>
        <v>1</v>
      </c>
      <c r="AL240" s="136">
        <f>IF(OR(F240="工事・メンテ（共用可）",F240="要調整"),0.5,IF(F240="ヘリ訓練日",0.4,1))</f>
        <v>1</v>
      </c>
      <c r="AM240" s="136">
        <v>1</v>
      </c>
    </row>
    <row r="241" spans="1:39" ht="37.5">
      <c r="A241" s="149">
        <v>1281</v>
      </c>
      <c r="B241" s="150">
        <v>46395</v>
      </c>
      <c r="C241" s="156">
        <v>7</v>
      </c>
      <c r="D241" s="156">
        <v>21</v>
      </c>
      <c r="E241" s="152" t="s">
        <v>65</v>
      </c>
      <c r="F241" s="151" t="s">
        <v>490</v>
      </c>
      <c r="G241" s="154" t="s">
        <v>494</v>
      </c>
      <c r="H241" s="138" t="str">
        <f>IF(OR(G241="中止",G241="取消"),"998",IF(ISNA(MATCH($E241,施設情報!$B$2:$B$96,0)),"999",INDEX(施設情報!$C$2:$C$96,MATCH($E241,施設情報!$B$2:$B$96,0))))</f>
        <v>037</v>
      </c>
      <c r="I241" s="139">
        <f t="shared" si="53"/>
        <v>46395</v>
      </c>
      <c r="J241" s="137" t="str">
        <f t="shared" si="54"/>
        <v>037-46395</v>
      </c>
      <c r="K241" s="137">
        <f t="shared" si="55"/>
        <v>0.29166666666666669</v>
      </c>
      <c r="L241" s="137">
        <f t="shared" si="56"/>
        <v>0.875</v>
      </c>
      <c r="M241" s="137">
        <f t="shared" si="63"/>
        <v>0</v>
      </c>
      <c r="N241" s="137">
        <f t="shared" si="63"/>
        <v>0</v>
      </c>
      <c r="O241" s="137">
        <f t="shared" si="63"/>
        <v>0</v>
      </c>
      <c r="P241" s="137">
        <f t="shared" si="63"/>
        <v>0</v>
      </c>
      <c r="Q241" s="137">
        <f t="shared" si="63"/>
        <v>0</v>
      </c>
      <c r="R241" s="137">
        <f t="shared" si="63"/>
        <v>0</v>
      </c>
      <c r="S241" s="137">
        <f t="shared" si="63"/>
        <v>0</v>
      </c>
      <c r="T241" s="137">
        <f t="shared" si="63"/>
        <v>100</v>
      </c>
      <c r="U241" s="137">
        <f t="shared" si="63"/>
        <v>100</v>
      </c>
      <c r="V241" s="137">
        <f t="shared" si="63"/>
        <v>100</v>
      </c>
      <c r="W241" s="137">
        <f t="shared" si="64"/>
        <v>100</v>
      </c>
      <c r="X241" s="137">
        <f t="shared" si="64"/>
        <v>100</v>
      </c>
      <c r="Y241" s="137">
        <f t="shared" si="64"/>
        <v>100</v>
      </c>
      <c r="Z241" s="137">
        <f t="shared" si="64"/>
        <v>100</v>
      </c>
      <c r="AA241" s="137">
        <f t="shared" si="64"/>
        <v>100</v>
      </c>
      <c r="AB241" s="137">
        <f t="shared" si="64"/>
        <v>100</v>
      </c>
      <c r="AC241" s="137">
        <f t="shared" si="64"/>
        <v>100</v>
      </c>
      <c r="AD241" s="137">
        <f t="shared" si="64"/>
        <v>100</v>
      </c>
      <c r="AE241" s="137">
        <f t="shared" si="64"/>
        <v>100</v>
      </c>
      <c r="AF241" s="137">
        <f t="shared" si="64"/>
        <v>100</v>
      </c>
      <c r="AG241" s="137">
        <f t="shared" si="64"/>
        <v>100</v>
      </c>
      <c r="AH241" s="137">
        <f t="shared" si="64"/>
        <v>0</v>
      </c>
      <c r="AI241" s="137">
        <f t="shared" si="64"/>
        <v>0</v>
      </c>
      <c r="AJ241" s="137">
        <f t="shared" si="64"/>
        <v>0</v>
      </c>
      <c r="AK241" s="136">
        <f ca="1">IF(AND(AND($AK$3&lt;=B241,B241&lt;=$AK$1),B241&lt;&gt;""),1,0)</f>
        <v>1</v>
      </c>
      <c r="AL241" s="136">
        <f>IF(OR(F241="工事・メンテ（共用可）",F241="要調整"),0.5,IF(F241="ヘリ訓練日",0.4,1))</f>
        <v>1</v>
      </c>
      <c r="AM241" s="136">
        <v>1</v>
      </c>
    </row>
    <row r="242" spans="1:39" ht="56.25">
      <c r="A242" s="149">
        <v>1282</v>
      </c>
      <c r="B242" s="150">
        <v>46395</v>
      </c>
      <c r="C242" s="156">
        <v>7</v>
      </c>
      <c r="D242" s="156">
        <v>21</v>
      </c>
      <c r="E242" s="152" t="s">
        <v>32</v>
      </c>
      <c r="F242" s="151" t="s">
        <v>490</v>
      </c>
      <c r="G242" s="154" t="s">
        <v>494</v>
      </c>
      <c r="H242" s="138" t="str">
        <f>IF(OR(G242="中止",G242="取消"),"998",IF(ISNA(MATCH($E242,施設情報!$B$2:$B$96,0)),"999",INDEX(施設情報!$C$2:$C$96,MATCH($E242,施設情報!$B$2:$B$96,0))))</f>
        <v>039</v>
      </c>
      <c r="I242" s="139">
        <f t="shared" si="53"/>
        <v>46395</v>
      </c>
      <c r="J242" s="137" t="str">
        <f t="shared" si="54"/>
        <v>039-46395</v>
      </c>
      <c r="K242" s="137">
        <f t="shared" si="55"/>
        <v>0.29166666666666669</v>
      </c>
      <c r="L242" s="137">
        <f t="shared" si="56"/>
        <v>0.875</v>
      </c>
      <c r="M242" s="137">
        <f t="shared" si="63"/>
        <v>0</v>
      </c>
      <c r="N242" s="137">
        <f t="shared" si="63"/>
        <v>0</v>
      </c>
      <c r="O242" s="137">
        <f t="shared" si="63"/>
        <v>0</v>
      </c>
      <c r="P242" s="137">
        <f t="shared" si="63"/>
        <v>0</v>
      </c>
      <c r="Q242" s="137">
        <f t="shared" si="63"/>
        <v>0</v>
      </c>
      <c r="R242" s="137">
        <f t="shared" si="63"/>
        <v>0</v>
      </c>
      <c r="S242" s="137">
        <f t="shared" si="63"/>
        <v>0</v>
      </c>
      <c r="T242" s="137">
        <f t="shared" si="63"/>
        <v>100</v>
      </c>
      <c r="U242" s="137">
        <f t="shared" si="63"/>
        <v>100</v>
      </c>
      <c r="V242" s="137">
        <f t="shared" si="63"/>
        <v>100</v>
      </c>
      <c r="W242" s="137">
        <f t="shared" si="64"/>
        <v>100</v>
      </c>
      <c r="X242" s="137">
        <f t="shared" si="64"/>
        <v>100</v>
      </c>
      <c r="Y242" s="137">
        <f t="shared" si="64"/>
        <v>100</v>
      </c>
      <c r="Z242" s="137">
        <f t="shared" si="64"/>
        <v>100</v>
      </c>
      <c r="AA242" s="137">
        <f t="shared" si="64"/>
        <v>100</v>
      </c>
      <c r="AB242" s="137">
        <f t="shared" si="64"/>
        <v>100</v>
      </c>
      <c r="AC242" s="137">
        <f t="shared" si="64"/>
        <v>100</v>
      </c>
      <c r="AD242" s="137">
        <f t="shared" si="64"/>
        <v>100</v>
      </c>
      <c r="AE242" s="137">
        <f t="shared" si="64"/>
        <v>100</v>
      </c>
      <c r="AF242" s="137">
        <f t="shared" si="64"/>
        <v>100</v>
      </c>
      <c r="AG242" s="137">
        <f t="shared" si="64"/>
        <v>100</v>
      </c>
      <c r="AH242" s="137">
        <f t="shared" si="64"/>
        <v>0</v>
      </c>
      <c r="AI242" s="137">
        <f t="shared" si="64"/>
        <v>0</v>
      </c>
      <c r="AJ242" s="137">
        <f t="shared" si="64"/>
        <v>0</v>
      </c>
      <c r="AK242" s="136">
        <f ca="1">IF(AND(AND($AK$3&lt;=B242,B242&lt;=$AK$1),B242&lt;&gt;""),1,0)</f>
        <v>1</v>
      </c>
      <c r="AL242" s="136">
        <f>IF(OR(F242="工事・メンテ（共用可）",F242="要調整"),0.5,IF(F242="ヘリ訓練日",0.4,1))</f>
        <v>1</v>
      </c>
      <c r="AM242" s="136">
        <v>1</v>
      </c>
    </row>
    <row r="243" spans="1:39" ht="56.25">
      <c r="A243" s="149">
        <v>1283</v>
      </c>
      <c r="B243" s="150">
        <v>46395</v>
      </c>
      <c r="C243" s="156">
        <v>7</v>
      </c>
      <c r="D243" s="156">
        <v>21</v>
      </c>
      <c r="E243" s="152" t="s">
        <v>33</v>
      </c>
      <c r="F243" s="151" t="s">
        <v>490</v>
      </c>
      <c r="G243" s="154" t="s">
        <v>494</v>
      </c>
      <c r="H243" s="138" t="str">
        <f>IF(OR(G243="中止",G243="取消"),"998",IF(ISNA(MATCH($E243,施設情報!$B$2:$B$96,0)),"999",INDEX(施設情報!$C$2:$C$96,MATCH($E243,施設情報!$B$2:$B$96,0))))</f>
        <v>038</v>
      </c>
      <c r="I243" s="139">
        <f t="shared" si="53"/>
        <v>46395</v>
      </c>
      <c r="J243" s="137" t="str">
        <f t="shared" si="54"/>
        <v>038-46395</v>
      </c>
      <c r="K243" s="137">
        <f t="shared" si="55"/>
        <v>0.29166666666666669</v>
      </c>
      <c r="L243" s="137">
        <f t="shared" si="56"/>
        <v>0.875</v>
      </c>
      <c r="M243" s="137">
        <f t="shared" si="63"/>
        <v>0</v>
      </c>
      <c r="N243" s="137">
        <f t="shared" si="63"/>
        <v>0</v>
      </c>
      <c r="O243" s="137">
        <f t="shared" si="63"/>
        <v>0</v>
      </c>
      <c r="P243" s="137">
        <f t="shared" si="63"/>
        <v>0</v>
      </c>
      <c r="Q243" s="137">
        <f t="shared" si="63"/>
        <v>0</v>
      </c>
      <c r="R243" s="137">
        <f t="shared" si="63"/>
        <v>0</v>
      </c>
      <c r="S243" s="137">
        <f t="shared" si="63"/>
        <v>0</v>
      </c>
      <c r="T243" s="137">
        <f t="shared" si="63"/>
        <v>100</v>
      </c>
      <c r="U243" s="137">
        <f t="shared" si="63"/>
        <v>100</v>
      </c>
      <c r="V243" s="137">
        <f t="shared" si="63"/>
        <v>100</v>
      </c>
      <c r="W243" s="137">
        <f t="shared" si="64"/>
        <v>100</v>
      </c>
      <c r="X243" s="137">
        <f t="shared" si="64"/>
        <v>100</v>
      </c>
      <c r="Y243" s="137">
        <f t="shared" si="64"/>
        <v>100</v>
      </c>
      <c r="Z243" s="137">
        <f t="shared" si="64"/>
        <v>100</v>
      </c>
      <c r="AA243" s="137">
        <f t="shared" si="64"/>
        <v>100</v>
      </c>
      <c r="AB243" s="137">
        <f t="shared" si="64"/>
        <v>100</v>
      </c>
      <c r="AC243" s="137">
        <f t="shared" si="64"/>
        <v>100</v>
      </c>
      <c r="AD243" s="137">
        <f t="shared" si="64"/>
        <v>100</v>
      </c>
      <c r="AE243" s="137">
        <f t="shared" si="64"/>
        <v>100</v>
      </c>
      <c r="AF243" s="137">
        <f t="shared" si="64"/>
        <v>100</v>
      </c>
      <c r="AG243" s="137">
        <f t="shared" si="64"/>
        <v>100</v>
      </c>
      <c r="AH243" s="137">
        <f t="shared" si="64"/>
        <v>0</v>
      </c>
      <c r="AI243" s="137">
        <f t="shared" si="64"/>
        <v>0</v>
      </c>
      <c r="AJ243" s="137">
        <f t="shared" si="64"/>
        <v>0</v>
      </c>
      <c r="AK243" s="136">
        <f ca="1">IF(AND(AND($AK$3&lt;=B243,B243&lt;=$AK$1),B243&lt;&gt;""),1,0)</f>
        <v>1</v>
      </c>
      <c r="AL243" s="136">
        <f>IF(OR(F243="工事・メンテ（共用可）",F243="要調整"),0.5,IF(F243="ヘリ訓練日",0.4,1))</f>
        <v>1</v>
      </c>
      <c r="AM243" s="136">
        <v>1</v>
      </c>
    </row>
    <row r="244" spans="1:39" ht="56.25">
      <c r="A244" s="149">
        <v>1284</v>
      </c>
      <c r="B244" s="150">
        <v>46395</v>
      </c>
      <c r="C244" s="156">
        <v>7</v>
      </c>
      <c r="D244" s="156">
        <v>21</v>
      </c>
      <c r="E244" s="152" t="s">
        <v>34</v>
      </c>
      <c r="F244" s="151" t="s">
        <v>490</v>
      </c>
      <c r="G244" s="154" t="s">
        <v>494</v>
      </c>
      <c r="H244" s="138" t="str">
        <f>IF(OR(G244="中止",G244="取消"),"998",IF(ISNA(MATCH($E244,施設情報!$B$2:$B$96,0)),"999",INDEX(施設情報!$C$2:$C$96,MATCH($E244,施設情報!$B$2:$B$96,0))))</f>
        <v>040</v>
      </c>
      <c r="I244" s="139">
        <f t="shared" si="53"/>
        <v>46395</v>
      </c>
      <c r="J244" s="137" t="str">
        <f t="shared" si="54"/>
        <v>040-46395</v>
      </c>
      <c r="K244" s="137">
        <f t="shared" si="55"/>
        <v>0.29166666666666669</v>
      </c>
      <c r="L244" s="137">
        <f t="shared" si="56"/>
        <v>0.875</v>
      </c>
      <c r="M244" s="137">
        <f t="shared" si="63"/>
        <v>0</v>
      </c>
      <c r="N244" s="137">
        <f t="shared" si="63"/>
        <v>0</v>
      </c>
      <c r="O244" s="137">
        <f t="shared" si="63"/>
        <v>0</v>
      </c>
      <c r="P244" s="137">
        <f t="shared" si="63"/>
        <v>0</v>
      </c>
      <c r="Q244" s="137">
        <f t="shared" si="63"/>
        <v>0</v>
      </c>
      <c r="R244" s="137">
        <f t="shared" si="63"/>
        <v>0</v>
      </c>
      <c r="S244" s="137">
        <f t="shared" si="63"/>
        <v>0</v>
      </c>
      <c r="T244" s="137">
        <f t="shared" si="63"/>
        <v>100</v>
      </c>
      <c r="U244" s="137">
        <f t="shared" si="63"/>
        <v>100</v>
      </c>
      <c r="V244" s="137">
        <f t="shared" si="63"/>
        <v>100</v>
      </c>
      <c r="W244" s="137">
        <f t="shared" si="64"/>
        <v>100</v>
      </c>
      <c r="X244" s="137">
        <f t="shared" si="64"/>
        <v>100</v>
      </c>
      <c r="Y244" s="137">
        <f t="shared" si="64"/>
        <v>100</v>
      </c>
      <c r="Z244" s="137">
        <f t="shared" si="64"/>
        <v>100</v>
      </c>
      <c r="AA244" s="137">
        <f t="shared" si="64"/>
        <v>100</v>
      </c>
      <c r="AB244" s="137">
        <f t="shared" si="64"/>
        <v>100</v>
      </c>
      <c r="AC244" s="137">
        <f t="shared" si="64"/>
        <v>100</v>
      </c>
      <c r="AD244" s="137">
        <f t="shared" si="64"/>
        <v>100</v>
      </c>
      <c r="AE244" s="137">
        <f t="shared" si="64"/>
        <v>100</v>
      </c>
      <c r="AF244" s="137">
        <f t="shared" si="64"/>
        <v>100</v>
      </c>
      <c r="AG244" s="137">
        <f t="shared" si="64"/>
        <v>100</v>
      </c>
      <c r="AH244" s="137">
        <f t="shared" si="64"/>
        <v>0</v>
      </c>
      <c r="AI244" s="137">
        <f t="shared" si="64"/>
        <v>0</v>
      </c>
      <c r="AJ244" s="137">
        <f t="shared" si="64"/>
        <v>0</v>
      </c>
      <c r="AK244" s="136">
        <f ca="1">IF(AND(AND($AK$3&lt;=B244,B244&lt;=$AK$1),B244&lt;&gt;""),1,0)</f>
        <v>1</v>
      </c>
      <c r="AL244" s="136">
        <f>IF(OR(F244="工事・メンテ（共用可）",F244="要調整"),0.5,IF(F244="ヘリ訓練日",0.4,1))</f>
        <v>1</v>
      </c>
      <c r="AM244" s="136">
        <v>1</v>
      </c>
    </row>
    <row r="245" spans="1:39" ht="56.25">
      <c r="A245" s="149">
        <v>1285</v>
      </c>
      <c r="B245" s="150">
        <v>46395</v>
      </c>
      <c r="C245" s="156">
        <v>7</v>
      </c>
      <c r="D245" s="156">
        <v>21</v>
      </c>
      <c r="E245" s="152" t="s">
        <v>35</v>
      </c>
      <c r="F245" s="151" t="s">
        <v>490</v>
      </c>
      <c r="G245" s="154" t="s">
        <v>494</v>
      </c>
      <c r="H245" s="138" t="str">
        <f>IF(OR(G245="中止",G245="取消"),"998",IF(ISNA(MATCH($E245,施設情報!$B$2:$B$96,0)),"999",INDEX(施設情報!$C$2:$C$96,MATCH($E245,施設情報!$B$2:$B$96,0))))</f>
        <v>041</v>
      </c>
      <c r="I245" s="139">
        <f t="shared" si="53"/>
        <v>46395</v>
      </c>
      <c r="J245" s="137" t="str">
        <f t="shared" si="54"/>
        <v>041-46395</v>
      </c>
      <c r="K245" s="137">
        <f t="shared" si="55"/>
        <v>0.29166666666666669</v>
      </c>
      <c r="L245" s="137">
        <f t="shared" si="56"/>
        <v>0.875</v>
      </c>
      <c r="M245" s="137">
        <f t="shared" ref="M245:V254" si="65">IF(AND(M$3&gt;=$K245,M$3&lt;$L245),100*$AM245,0)</f>
        <v>0</v>
      </c>
      <c r="N245" s="137">
        <f t="shared" si="65"/>
        <v>0</v>
      </c>
      <c r="O245" s="137">
        <f t="shared" si="65"/>
        <v>0</v>
      </c>
      <c r="P245" s="137">
        <f t="shared" si="65"/>
        <v>0</v>
      </c>
      <c r="Q245" s="137">
        <f t="shared" si="65"/>
        <v>0</v>
      </c>
      <c r="R245" s="137">
        <f t="shared" si="65"/>
        <v>0</v>
      </c>
      <c r="S245" s="137">
        <f t="shared" si="65"/>
        <v>0</v>
      </c>
      <c r="T245" s="137">
        <f t="shared" si="65"/>
        <v>100</v>
      </c>
      <c r="U245" s="137">
        <f t="shared" si="65"/>
        <v>100</v>
      </c>
      <c r="V245" s="137">
        <f t="shared" si="65"/>
        <v>100</v>
      </c>
      <c r="W245" s="137">
        <f t="shared" ref="W245:AJ254" si="66">IF(AND(W$3&gt;=$K245,W$3&lt;$L245),100*$AM245,0)</f>
        <v>100</v>
      </c>
      <c r="X245" s="137">
        <f t="shared" si="66"/>
        <v>100</v>
      </c>
      <c r="Y245" s="137">
        <f t="shared" si="66"/>
        <v>100</v>
      </c>
      <c r="Z245" s="137">
        <f t="shared" si="66"/>
        <v>100</v>
      </c>
      <c r="AA245" s="137">
        <f t="shared" si="66"/>
        <v>100</v>
      </c>
      <c r="AB245" s="137">
        <f t="shared" si="66"/>
        <v>100</v>
      </c>
      <c r="AC245" s="137">
        <f t="shared" si="66"/>
        <v>100</v>
      </c>
      <c r="AD245" s="137">
        <f t="shared" si="66"/>
        <v>100</v>
      </c>
      <c r="AE245" s="137">
        <f t="shared" si="66"/>
        <v>100</v>
      </c>
      <c r="AF245" s="137">
        <f t="shared" si="66"/>
        <v>100</v>
      </c>
      <c r="AG245" s="137">
        <f t="shared" si="66"/>
        <v>100</v>
      </c>
      <c r="AH245" s="137">
        <f t="shared" si="66"/>
        <v>0</v>
      </c>
      <c r="AI245" s="137">
        <f t="shared" si="66"/>
        <v>0</v>
      </c>
      <c r="AJ245" s="137">
        <f t="shared" si="66"/>
        <v>0</v>
      </c>
      <c r="AK245" s="136">
        <f ca="1">IF(AND(AND($AK$3&lt;=B245,B245&lt;=$AK$1),B245&lt;&gt;""),1,0)</f>
        <v>1</v>
      </c>
      <c r="AL245" s="136">
        <f>IF(OR(F245="工事・メンテ（共用可）",F245="要調整"),0.5,IF(F245="ヘリ訓練日",0.4,1))</f>
        <v>1</v>
      </c>
      <c r="AM245" s="136">
        <v>1</v>
      </c>
    </row>
    <row r="246" spans="1:39" ht="56.25">
      <c r="A246" s="149">
        <v>1286</v>
      </c>
      <c r="B246" s="150">
        <v>46395</v>
      </c>
      <c r="C246" s="156">
        <v>7</v>
      </c>
      <c r="D246" s="156">
        <v>21</v>
      </c>
      <c r="E246" s="152" t="s">
        <v>36</v>
      </c>
      <c r="F246" s="151" t="s">
        <v>490</v>
      </c>
      <c r="G246" s="154" t="s">
        <v>494</v>
      </c>
      <c r="H246" s="138" t="str">
        <f>IF(OR(G246="中止",G246="取消"),"998",IF(ISNA(MATCH($E246,施設情報!$B$2:$B$96,0)),"999",INDEX(施設情報!$C$2:$C$96,MATCH($E246,施設情報!$B$2:$B$96,0))))</f>
        <v>042</v>
      </c>
      <c r="I246" s="139">
        <f t="shared" si="53"/>
        <v>46395</v>
      </c>
      <c r="J246" s="137" t="str">
        <f t="shared" si="54"/>
        <v>042-46395</v>
      </c>
      <c r="K246" s="137">
        <f t="shared" si="55"/>
        <v>0.29166666666666669</v>
      </c>
      <c r="L246" s="137">
        <f t="shared" si="56"/>
        <v>0.875</v>
      </c>
      <c r="M246" s="137">
        <f t="shared" si="65"/>
        <v>0</v>
      </c>
      <c r="N246" s="137">
        <f t="shared" si="65"/>
        <v>0</v>
      </c>
      <c r="O246" s="137">
        <f t="shared" si="65"/>
        <v>0</v>
      </c>
      <c r="P246" s="137">
        <f t="shared" si="65"/>
        <v>0</v>
      </c>
      <c r="Q246" s="137">
        <f t="shared" si="65"/>
        <v>0</v>
      </c>
      <c r="R246" s="137">
        <f t="shared" si="65"/>
        <v>0</v>
      </c>
      <c r="S246" s="137">
        <f t="shared" si="65"/>
        <v>0</v>
      </c>
      <c r="T246" s="137">
        <f t="shared" si="65"/>
        <v>100</v>
      </c>
      <c r="U246" s="137">
        <f t="shared" si="65"/>
        <v>100</v>
      </c>
      <c r="V246" s="137">
        <f t="shared" si="65"/>
        <v>100</v>
      </c>
      <c r="W246" s="137">
        <f t="shared" si="66"/>
        <v>100</v>
      </c>
      <c r="X246" s="137">
        <f t="shared" si="66"/>
        <v>100</v>
      </c>
      <c r="Y246" s="137">
        <f t="shared" si="66"/>
        <v>100</v>
      </c>
      <c r="Z246" s="137">
        <f t="shared" si="66"/>
        <v>100</v>
      </c>
      <c r="AA246" s="137">
        <f t="shared" si="66"/>
        <v>100</v>
      </c>
      <c r="AB246" s="137">
        <f t="shared" si="66"/>
        <v>100</v>
      </c>
      <c r="AC246" s="137">
        <f t="shared" si="66"/>
        <v>100</v>
      </c>
      <c r="AD246" s="137">
        <f t="shared" si="66"/>
        <v>100</v>
      </c>
      <c r="AE246" s="137">
        <f t="shared" si="66"/>
        <v>100</v>
      </c>
      <c r="AF246" s="137">
        <f t="shared" si="66"/>
        <v>100</v>
      </c>
      <c r="AG246" s="137">
        <f t="shared" si="66"/>
        <v>100</v>
      </c>
      <c r="AH246" s="137">
        <f t="shared" si="66"/>
        <v>0</v>
      </c>
      <c r="AI246" s="137">
        <f t="shared" si="66"/>
        <v>0</v>
      </c>
      <c r="AJ246" s="137">
        <f t="shared" si="66"/>
        <v>0</v>
      </c>
      <c r="AK246" s="136">
        <f ca="1">IF(AND(AND($AK$3&lt;=B246,B246&lt;=$AK$1),B246&lt;&gt;""),1,0)</f>
        <v>1</v>
      </c>
      <c r="AL246" s="136">
        <f>IF(OR(F246="工事・メンテ（共用可）",F246="要調整"),0.5,IF(F246="ヘリ訓練日",0.4,1))</f>
        <v>1</v>
      </c>
      <c r="AM246" s="136">
        <v>1</v>
      </c>
    </row>
    <row r="247" spans="1:39" ht="56.25">
      <c r="A247" s="149">
        <v>1287</v>
      </c>
      <c r="B247" s="150">
        <v>46395</v>
      </c>
      <c r="C247" s="156">
        <v>7</v>
      </c>
      <c r="D247" s="156">
        <v>21</v>
      </c>
      <c r="E247" s="152" t="s">
        <v>37</v>
      </c>
      <c r="F247" s="151" t="s">
        <v>490</v>
      </c>
      <c r="G247" s="154" t="s">
        <v>494</v>
      </c>
      <c r="H247" s="138" t="str">
        <f>IF(OR(G247="中止",G247="取消"),"998",IF(ISNA(MATCH($E247,施設情報!$B$2:$B$96,0)),"999",INDEX(施設情報!$C$2:$C$96,MATCH($E247,施設情報!$B$2:$B$96,0))))</f>
        <v>043</v>
      </c>
      <c r="I247" s="139">
        <f t="shared" si="53"/>
        <v>46395</v>
      </c>
      <c r="J247" s="137" t="str">
        <f t="shared" si="54"/>
        <v>043-46395</v>
      </c>
      <c r="K247" s="137">
        <f t="shared" si="55"/>
        <v>0.29166666666666669</v>
      </c>
      <c r="L247" s="137">
        <f t="shared" si="56"/>
        <v>0.875</v>
      </c>
      <c r="M247" s="137">
        <f t="shared" si="65"/>
        <v>0</v>
      </c>
      <c r="N247" s="137">
        <f t="shared" si="65"/>
        <v>0</v>
      </c>
      <c r="O247" s="137">
        <f t="shared" si="65"/>
        <v>0</v>
      </c>
      <c r="P247" s="137">
        <f t="shared" si="65"/>
        <v>0</v>
      </c>
      <c r="Q247" s="137">
        <f t="shared" si="65"/>
        <v>0</v>
      </c>
      <c r="R247" s="137">
        <f t="shared" si="65"/>
        <v>0</v>
      </c>
      <c r="S247" s="137">
        <f t="shared" si="65"/>
        <v>0</v>
      </c>
      <c r="T247" s="137">
        <f t="shared" si="65"/>
        <v>100</v>
      </c>
      <c r="U247" s="137">
        <f t="shared" si="65"/>
        <v>100</v>
      </c>
      <c r="V247" s="137">
        <f t="shared" si="65"/>
        <v>100</v>
      </c>
      <c r="W247" s="137">
        <f t="shared" si="66"/>
        <v>100</v>
      </c>
      <c r="X247" s="137">
        <f t="shared" si="66"/>
        <v>100</v>
      </c>
      <c r="Y247" s="137">
        <f t="shared" si="66"/>
        <v>100</v>
      </c>
      <c r="Z247" s="137">
        <f t="shared" si="66"/>
        <v>100</v>
      </c>
      <c r="AA247" s="137">
        <f t="shared" si="66"/>
        <v>100</v>
      </c>
      <c r="AB247" s="137">
        <f t="shared" si="66"/>
        <v>100</v>
      </c>
      <c r="AC247" s="137">
        <f t="shared" si="66"/>
        <v>100</v>
      </c>
      <c r="AD247" s="137">
        <f t="shared" si="66"/>
        <v>100</v>
      </c>
      <c r="AE247" s="137">
        <f t="shared" si="66"/>
        <v>100</v>
      </c>
      <c r="AF247" s="137">
        <f t="shared" si="66"/>
        <v>100</v>
      </c>
      <c r="AG247" s="137">
        <f t="shared" si="66"/>
        <v>100</v>
      </c>
      <c r="AH247" s="137">
        <f t="shared" si="66"/>
        <v>0</v>
      </c>
      <c r="AI247" s="137">
        <f t="shared" si="66"/>
        <v>0</v>
      </c>
      <c r="AJ247" s="137">
        <f t="shared" si="66"/>
        <v>0</v>
      </c>
      <c r="AK247" s="136">
        <f ca="1">IF(AND(AND($AK$3&lt;=B247,B247&lt;=$AK$1),B247&lt;&gt;""),1,0)</f>
        <v>1</v>
      </c>
      <c r="AL247" s="136">
        <f>IF(OR(F247="工事・メンテ（共用可）",F247="要調整"),0.5,IF(F247="ヘリ訓練日",0.4,1))</f>
        <v>1</v>
      </c>
      <c r="AM247" s="136">
        <v>1</v>
      </c>
    </row>
    <row r="248" spans="1:39" ht="56.25">
      <c r="A248" s="149">
        <v>1288</v>
      </c>
      <c r="B248" s="150">
        <v>46395</v>
      </c>
      <c r="C248" s="156">
        <v>7</v>
      </c>
      <c r="D248" s="156">
        <v>21</v>
      </c>
      <c r="E248" s="152" t="s">
        <v>66</v>
      </c>
      <c r="F248" s="151" t="s">
        <v>490</v>
      </c>
      <c r="G248" s="154" t="s">
        <v>494</v>
      </c>
      <c r="H248" s="138" t="str">
        <f>IF(OR(G248="中止",G248="取消"),"998",IF(ISNA(MATCH($E248,施設情報!$B$2:$B$96,0)),"999",INDEX(施設情報!$C$2:$C$96,MATCH($E248,施設情報!$B$2:$B$96,0))))</f>
        <v>044</v>
      </c>
      <c r="I248" s="139">
        <f t="shared" si="53"/>
        <v>46395</v>
      </c>
      <c r="J248" s="137" t="str">
        <f t="shared" si="54"/>
        <v>044-46395</v>
      </c>
      <c r="K248" s="137">
        <f t="shared" si="55"/>
        <v>0.29166666666666669</v>
      </c>
      <c r="L248" s="137">
        <f t="shared" si="56"/>
        <v>0.875</v>
      </c>
      <c r="M248" s="137">
        <f t="shared" si="65"/>
        <v>0</v>
      </c>
      <c r="N248" s="137">
        <f t="shared" si="65"/>
        <v>0</v>
      </c>
      <c r="O248" s="137">
        <f t="shared" si="65"/>
        <v>0</v>
      </c>
      <c r="P248" s="137">
        <f t="shared" si="65"/>
        <v>0</v>
      </c>
      <c r="Q248" s="137">
        <f t="shared" si="65"/>
        <v>0</v>
      </c>
      <c r="R248" s="137">
        <f t="shared" si="65"/>
        <v>0</v>
      </c>
      <c r="S248" s="137">
        <f t="shared" si="65"/>
        <v>0</v>
      </c>
      <c r="T248" s="137">
        <f t="shared" si="65"/>
        <v>100</v>
      </c>
      <c r="U248" s="137">
        <f t="shared" si="65"/>
        <v>100</v>
      </c>
      <c r="V248" s="137">
        <f t="shared" si="65"/>
        <v>100</v>
      </c>
      <c r="W248" s="137">
        <f t="shared" si="66"/>
        <v>100</v>
      </c>
      <c r="X248" s="137">
        <f t="shared" si="66"/>
        <v>100</v>
      </c>
      <c r="Y248" s="137">
        <f t="shared" si="66"/>
        <v>100</v>
      </c>
      <c r="Z248" s="137">
        <f t="shared" si="66"/>
        <v>100</v>
      </c>
      <c r="AA248" s="137">
        <f t="shared" si="66"/>
        <v>100</v>
      </c>
      <c r="AB248" s="137">
        <f t="shared" si="66"/>
        <v>100</v>
      </c>
      <c r="AC248" s="137">
        <f t="shared" si="66"/>
        <v>100</v>
      </c>
      <c r="AD248" s="137">
        <f t="shared" si="66"/>
        <v>100</v>
      </c>
      <c r="AE248" s="137">
        <f t="shared" si="66"/>
        <v>100</v>
      </c>
      <c r="AF248" s="137">
        <f t="shared" si="66"/>
        <v>100</v>
      </c>
      <c r="AG248" s="137">
        <f t="shared" si="66"/>
        <v>100</v>
      </c>
      <c r="AH248" s="137">
        <f t="shared" si="66"/>
        <v>0</v>
      </c>
      <c r="AI248" s="137">
        <f t="shared" si="66"/>
        <v>0</v>
      </c>
      <c r="AJ248" s="137">
        <f t="shared" si="66"/>
        <v>0</v>
      </c>
      <c r="AK248" s="136">
        <f ca="1">IF(AND(AND($AK$3&lt;=B248,B248&lt;=$AK$1),B248&lt;&gt;""),1,0)</f>
        <v>1</v>
      </c>
      <c r="AL248" s="136">
        <f>IF(OR(F248="工事・メンテ（共用可）",F248="要調整"),0.5,IF(F248="ヘリ訓練日",0.4,1))</f>
        <v>1</v>
      </c>
      <c r="AM248" s="136">
        <v>1</v>
      </c>
    </row>
    <row r="249" spans="1:39" ht="75">
      <c r="A249" s="149">
        <v>1289</v>
      </c>
      <c r="B249" s="150">
        <v>46395</v>
      </c>
      <c r="C249" s="156">
        <v>7</v>
      </c>
      <c r="D249" s="156">
        <v>21</v>
      </c>
      <c r="E249" s="152" t="s">
        <v>67</v>
      </c>
      <c r="F249" s="151" t="s">
        <v>490</v>
      </c>
      <c r="G249" s="154" t="s">
        <v>494</v>
      </c>
      <c r="H249" s="138" t="str">
        <f>IF(OR(G249="中止",G249="取消"),"998",IF(ISNA(MATCH($E249,施設情報!$B$2:$B$96,0)),"999",INDEX(施設情報!$C$2:$C$96,MATCH($E249,施設情報!$B$2:$B$96,0))))</f>
        <v>045</v>
      </c>
      <c r="I249" s="139">
        <f t="shared" si="53"/>
        <v>46395</v>
      </c>
      <c r="J249" s="137" t="str">
        <f t="shared" si="54"/>
        <v>045-46395</v>
      </c>
      <c r="K249" s="137">
        <f t="shared" si="55"/>
        <v>0.29166666666666669</v>
      </c>
      <c r="L249" s="137">
        <f t="shared" si="56"/>
        <v>0.875</v>
      </c>
      <c r="M249" s="137">
        <f t="shared" si="65"/>
        <v>0</v>
      </c>
      <c r="N249" s="137">
        <f t="shared" si="65"/>
        <v>0</v>
      </c>
      <c r="O249" s="137">
        <f t="shared" si="65"/>
        <v>0</v>
      </c>
      <c r="P249" s="137">
        <f t="shared" si="65"/>
        <v>0</v>
      </c>
      <c r="Q249" s="137">
        <f t="shared" si="65"/>
        <v>0</v>
      </c>
      <c r="R249" s="137">
        <f t="shared" si="65"/>
        <v>0</v>
      </c>
      <c r="S249" s="137">
        <f t="shared" si="65"/>
        <v>0</v>
      </c>
      <c r="T249" s="137">
        <f t="shared" si="65"/>
        <v>100</v>
      </c>
      <c r="U249" s="137">
        <f t="shared" si="65"/>
        <v>100</v>
      </c>
      <c r="V249" s="137">
        <f t="shared" si="65"/>
        <v>100</v>
      </c>
      <c r="W249" s="137">
        <f t="shared" si="66"/>
        <v>100</v>
      </c>
      <c r="X249" s="137">
        <f t="shared" si="66"/>
        <v>100</v>
      </c>
      <c r="Y249" s="137">
        <f t="shared" si="66"/>
        <v>100</v>
      </c>
      <c r="Z249" s="137">
        <f t="shared" si="66"/>
        <v>100</v>
      </c>
      <c r="AA249" s="137">
        <f t="shared" si="66"/>
        <v>100</v>
      </c>
      <c r="AB249" s="137">
        <f t="shared" si="66"/>
        <v>100</v>
      </c>
      <c r="AC249" s="137">
        <f t="shared" si="66"/>
        <v>100</v>
      </c>
      <c r="AD249" s="137">
        <f t="shared" si="66"/>
        <v>100</v>
      </c>
      <c r="AE249" s="137">
        <f t="shared" si="66"/>
        <v>100</v>
      </c>
      <c r="AF249" s="137">
        <f t="shared" si="66"/>
        <v>100</v>
      </c>
      <c r="AG249" s="137">
        <f t="shared" si="66"/>
        <v>100</v>
      </c>
      <c r="AH249" s="137">
        <f t="shared" si="66"/>
        <v>0</v>
      </c>
      <c r="AI249" s="137">
        <f t="shared" si="66"/>
        <v>0</v>
      </c>
      <c r="AJ249" s="137">
        <f t="shared" si="66"/>
        <v>0</v>
      </c>
      <c r="AK249" s="136">
        <f ca="1">IF(AND(AND($AK$3&lt;=B249,B249&lt;=$AK$1),B249&lt;&gt;""),1,0)</f>
        <v>1</v>
      </c>
      <c r="AL249" s="136">
        <f>IF(OR(F249="工事・メンテ（共用可）",F249="要調整"),0.5,IF(F249="ヘリ訓練日",0.4,1))</f>
        <v>1</v>
      </c>
      <c r="AM249" s="136">
        <v>1</v>
      </c>
    </row>
    <row r="250" spans="1:39" ht="75">
      <c r="A250" s="149">
        <v>1290</v>
      </c>
      <c r="B250" s="150">
        <v>46395</v>
      </c>
      <c r="C250" s="156">
        <v>7</v>
      </c>
      <c r="D250" s="156">
        <v>21</v>
      </c>
      <c r="E250" s="152" t="s">
        <v>68</v>
      </c>
      <c r="F250" s="151" t="s">
        <v>490</v>
      </c>
      <c r="G250" s="154" t="s">
        <v>494</v>
      </c>
      <c r="H250" s="138" t="str">
        <f>IF(OR(G250="中止",G250="取消"),"998",IF(ISNA(MATCH($E250,施設情報!$B$2:$B$96,0)),"999",INDEX(施設情報!$C$2:$C$96,MATCH($E250,施設情報!$B$2:$B$96,0))))</f>
        <v>046</v>
      </c>
      <c r="I250" s="139">
        <f t="shared" si="53"/>
        <v>46395</v>
      </c>
      <c r="J250" s="137" t="str">
        <f t="shared" si="54"/>
        <v>046-46395</v>
      </c>
      <c r="K250" s="137">
        <f t="shared" si="55"/>
        <v>0.29166666666666669</v>
      </c>
      <c r="L250" s="137">
        <f t="shared" si="56"/>
        <v>0.875</v>
      </c>
      <c r="M250" s="137">
        <f t="shared" si="65"/>
        <v>0</v>
      </c>
      <c r="N250" s="137">
        <f t="shared" si="65"/>
        <v>0</v>
      </c>
      <c r="O250" s="137">
        <f t="shared" si="65"/>
        <v>0</v>
      </c>
      <c r="P250" s="137">
        <f t="shared" si="65"/>
        <v>0</v>
      </c>
      <c r="Q250" s="137">
        <f t="shared" si="65"/>
        <v>0</v>
      </c>
      <c r="R250" s="137">
        <f t="shared" si="65"/>
        <v>0</v>
      </c>
      <c r="S250" s="137">
        <f t="shared" si="65"/>
        <v>0</v>
      </c>
      <c r="T250" s="137">
        <f t="shared" si="65"/>
        <v>100</v>
      </c>
      <c r="U250" s="137">
        <f t="shared" si="65"/>
        <v>100</v>
      </c>
      <c r="V250" s="137">
        <f t="shared" si="65"/>
        <v>100</v>
      </c>
      <c r="W250" s="137">
        <f t="shared" si="66"/>
        <v>100</v>
      </c>
      <c r="X250" s="137">
        <f t="shared" si="66"/>
        <v>100</v>
      </c>
      <c r="Y250" s="137">
        <f t="shared" si="66"/>
        <v>100</v>
      </c>
      <c r="Z250" s="137">
        <f t="shared" si="66"/>
        <v>100</v>
      </c>
      <c r="AA250" s="137">
        <f t="shared" si="66"/>
        <v>100</v>
      </c>
      <c r="AB250" s="137">
        <f t="shared" si="66"/>
        <v>100</v>
      </c>
      <c r="AC250" s="137">
        <f t="shared" si="66"/>
        <v>100</v>
      </c>
      <c r="AD250" s="137">
        <f t="shared" si="66"/>
        <v>100</v>
      </c>
      <c r="AE250" s="137">
        <f t="shared" si="66"/>
        <v>100</v>
      </c>
      <c r="AF250" s="137">
        <f t="shared" si="66"/>
        <v>100</v>
      </c>
      <c r="AG250" s="137">
        <f t="shared" si="66"/>
        <v>100</v>
      </c>
      <c r="AH250" s="137">
        <f t="shared" si="66"/>
        <v>0</v>
      </c>
      <c r="AI250" s="137">
        <f t="shared" si="66"/>
        <v>0</v>
      </c>
      <c r="AJ250" s="137">
        <f t="shared" si="66"/>
        <v>0</v>
      </c>
      <c r="AK250" s="136">
        <f ca="1">IF(AND(AND($AK$3&lt;=B250,B250&lt;=$AK$1),B250&lt;&gt;""),1,0)</f>
        <v>1</v>
      </c>
      <c r="AL250" s="136">
        <f>IF(OR(F250="工事・メンテ（共用可）",F250="要調整"),0.5,IF(F250="ヘリ訓練日",0.4,1))</f>
        <v>1</v>
      </c>
      <c r="AM250" s="136">
        <v>1</v>
      </c>
    </row>
    <row r="251" spans="1:39" ht="75">
      <c r="A251" s="149">
        <v>1291</v>
      </c>
      <c r="B251" s="150">
        <v>46395</v>
      </c>
      <c r="C251" s="156">
        <v>7</v>
      </c>
      <c r="D251" s="156">
        <v>21</v>
      </c>
      <c r="E251" s="152" t="s">
        <v>69</v>
      </c>
      <c r="F251" s="151" t="s">
        <v>490</v>
      </c>
      <c r="G251" s="154" t="s">
        <v>494</v>
      </c>
      <c r="H251" s="138" t="str">
        <f>IF(OR(G251="中止",G251="取消"),"998",IF(ISNA(MATCH($E251,施設情報!$B$2:$B$96,0)),"999",INDEX(施設情報!$C$2:$C$96,MATCH($E251,施設情報!$B$2:$B$96,0))))</f>
        <v>047</v>
      </c>
      <c r="I251" s="139">
        <f t="shared" si="53"/>
        <v>46395</v>
      </c>
      <c r="J251" s="137" t="str">
        <f t="shared" si="54"/>
        <v>047-46395</v>
      </c>
      <c r="K251" s="137">
        <f t="shared" si="55"/>
        <v>0.29166666666666669</v>
      </c>
      <c r="L251" s="137">
        <f t="shared" si="56"/>
        <v>0.875</v>
      </c>
      <c r="M251" s="137">
        <f t="shared" si="65"/>
        <v>0</v>
      </c>
      <c r="N251" s="137">
        <f t="shared" si="65"/>
        <v>0</v>
      </c>
      <c r="O251" s="137">
        <f t="shared" si="65"/>
        <v>0</v>
      </c>
      <c r="P251" s="137">
        <f t="shared" si="65"/>
        <v>0</v>
      </c>
      <c r="Q251" s="137">
        <f t="shared" si="65"/>
        <v>0</v>
      </c>
      <c r="R251" s="137">
        <f t="shared" si="65"/>
        <v>0</v>
      </c>
      <c r="S251" s="137">
        <f t="shared" si="65"/>
        <v>0</v>
      </c>
      <c r="T251" s="137">
        <f t="shared" si="65"/>
        <v>100</v>
      </c>
      <c r="U251" s="137">
        <f t="shared" si="65"/>
        <v>100</v>
      </c>
      <c r="V251" s="137">
        <f t="shared" si="65"/>
        <v>100</v>
      </c>
      <c r="W251" s="137">
        <f t="shared" si="66"/>
        <v>100</v>
      </c>
      <c r="X251" s="137">
        <f t="shared" si="66"/>
        <v>100</v>
      </c>
      <c r="Y251" s="137">
        <f t="shared" si="66"/>
        <v>100</v>
      </c>
      <c r="Z251" s="137">
        <f t="shared" si="66"/>
        <v>100</v>
      </c>
      <c r="AA251" s="137">
        <f t="shared" si="66"/>
        <v>100</v>
      </c>
      <c r="AB251" s="137">
        <f t="shared" si="66"/>
        <v>100</v>
      </c>
      <c r="AC251" s="137">
        <f t="shared" si="66"/>
        <v>100</v>
      </c>
      <c r="AD251" s="137">
        <f t="shared" si="66"/>
        <v>100</v>
      </c>
      <c r="AE251" s="137">
        <f t="shared" si="66"/>
        <v>100</v>
      </c>
      <c r="AF251" s="137">
        <f t="shared" si="66"/>
        <v>100</v>
      </c>
      <c r="AG251" s="137">
        <f t="shared" si="66"/>
        <v>100</v>
      </c>
      <c r="AH251" s="137">
        <f t="shared" si="66"/>
        <v>0</v>
      </c>
      <c r="AI251" s="137">
        <f t="shared" si="66"/>
        <v>0</v>
      </c>
      <c r="AJ251" s="137">
        <f t="shared" si="66"/>
        <v>0</v>
      </c>
      <c r="AK251" s="136">
        <f ca="1">IF(AND(AND($AK$3&lt;=B251,B251&lt;=$AK$1),B251&lt;&gt;""),1,0)</f>
        <v>1</v>
      </c>
      <c r="AL251" s="136">
        <f>IF(OR(F251="工事・メンテ（共用可）",F251="要調整"),0.5,IF(F251="ヘリ訓練日",0.4,1))</f>
        <v>1</v>
      </c>
      <c r="AM251" s="136">
        <v>1</v>
      </c>
    </row>
    <row r="252" spans="1:39" ht="93.75">
      <c r="A252" s="149">
        <v>1292</v>
      </c>
      <c r="B252" s="150">
        <v>46395</v>
      </c>
      <c r="C252" s="156">
        <v>7</v>
      </c>
      <c r="D252" s="156">
        <v>21</v>
      </c>
      <c r="E252" s="152" t="s">
        <v>70</v>
      </c>
      <c r="F252" s="151" t="s">
        <v>490</v>
      </c>
      <c r="G252" s="154" t="s">
        <v>494</v>
      </c>
      <c r="H252" s="138" t="str">
        <f>IF(OR(G252="中止",G252="取消"),"998",IF(ISNA(MATCH($E252,施設情報!$B$2:$B$96,0)),"999",INDEX(施設情報!$C$2:$C$96,MATCH($E252,施設情報!$B$2:$B$96,0))))</f>
        <v>050</v>
      </c>
      <c r="I252" s="139">
        <f t="shared" si="53"/>
        <v>46395</v>
      </c>
      <c r="J252" s="137" t="str">
        <f t="shared" si="54"/>
        <v>050-46395</v>
      </c>
      <c r="K252" s="137">
        <f t="shared" si="55"/>
        <v>0.29166666666666669</v>
      </c>
      <c r="L252" s="137">
        <f t="shared" si="56"/>
        <v>0.875</v>
      </c>
      <c r="M252" s="137">
        <f t="shared" si="65"/>
        <v>0</v>
      </c>
      <c r="N252" s="137">
        <f t="shared" si="65"/>
        <v>0</v>
      </c>
      <c r="O252" s="137">
        <f t="shared" si="65"/>
        <v>0</v>
      </c>
      <c r="P252" s="137">
        <f t="shared" si="65"/>
        <v>0</v>
      </c>
      <c r="Q252" s="137">
        <f t="shared" si="65"/>
        <v>0</v>
      </c>
      <c r="R252" s="137">
        <f t="shared" si="65"/>
        <v>0</v>
      </c>
      <c r="S252" s="137">
        <f t="shared" si="65"/>
        <v>0</v>
      </c>
      <c r="T252" s="137">
        <f t="shared" si="65"/>
        <v>100</v>
      </c>
      <c r="U252" s="137">
        <f t="shared" si="65"/>
        <v>100</v>
      </c>
      <c r="V252" s="137">
        <f t="shared" si="65"/>
        <v>100</v>
      </c>
      <c r="W252" s="137">
        <f t="shared" si="66"/>
        <v>100</v>
      </c>
      <c r="X252" s="137">
        <f t="shared" si="66"/>
        <v>100</v>
      </c>
      <c r="Y252" s="137">
        <f t="shared" si="66"/>
        <v>100</v>
      </c>
      <c r="Z252" s="137">
        <f t="shared" si="66"/>
        <v>100</v>
      </c>
      <c r="AA252" s="137">
        <f t="shared" si="66"/>
        <v>100</v>
      </c>
      <c r="AB252" s="137">
        <f t="shared" si="66"/>
        <v>100</v>
      </c>
      <c r="AC252" s="137">
        <f t="shared" si="66"/>
        <v>100</v>
      </c>
      <c r="AD252" s="137">
        <f t="shared" si="66"/>
        <v>100</v>
      </c>
      <c r="AE252" s="137">
        <f t="shared" si="66"/>
        <v>100</v>
      </c>
      <c r="AF252" s="137">
        <f t="shared" si="66"/>
        <v>100</v>
      </c>
      <c r="AG252" s="137">
        <f t="shared" si="66"/>
        <v>100</v>
      </c>
      <c r="AH252" s="137">
        <f t="shared" si="66"/>
        <v>0</v>
      </c>
      <c r="AI252" s="137">
        <f t="shared" si="66"/>
        <v>0</v>
      </c>
      <c r="AJ252" s="137">
        <f t="shared" si="66"/>
        <v>0</v>
      </c>
      <c r="AK252" s="136">
        <f ca="1">IF(AND(AND($AK$3&lt;=B252,B252&lt;=$AK$1),B252&lt;&gt;""),1,0)</f>
        <v>1</v>
      </c>
      <c r="AL252" s="136">
        <f>IF(OR(F252="工事・メンテ（共用可）",F252="要調整"),0.5,IF(F252="ヘリ訓練日",0.4,1))</f>
        <v>1</v>
      </c>
      <c r="AM252" s="136">
        <v>1</v>
      </c>
    </row>
    <row r="253" spans="1:39" ht="93.75">
      <c r="A253" s="149">
        <v>1293</v>
      </c>
      <c r="B253" s="150">
        <v>46395</v>
      </c>
      <c r="C253" s="156">
        <v>7</v>
      </c>
      <c r="D253" s="156">
        <v>21</v>
      </c>
      <c r="E253" s="152" t="s">
        <v>71</v>
      </c>
      <c r="F253" s="151" t="s">
        <v>490</v>
      </c>
      <c r="G253" s="154" t="s">
        <v>494</v>
      </c>
      <c r="H253" s="138" t="str">
        <f>IF(OR(G253="中止",G253="取消"),"998",IF(ISNA(MATCH($E253,施設情報!$B$2:$B$96,0)),"999",INDEX(施設情報!$C$2:$C$96,MATCH($E253,施設情報!$B$2:$B$96,0))))</f>
        <v>051</v>
      </c>
      <c r="I253" s="139">
        <f t="shared" si="53"/>
        <v>46395</v>
      </c>
      <c r="J253" s="137" t="str">
        <f t="shared" si="54"/>
        <v>051-46395</v>
      </c>
      <c r="K253" s="137">
        <f t="shared" si="55"/>
        <v>0.29166666666666669</v>
      </c>
      <c r="L253" s="137">
        <f t="shared" si="56"/>
        <v>0.875</v>
      </c>
      <c r="M253" s="137">
        <f t="shared" si="65"/>
        <v>0</v>
      </c>
      <c r="N253" s="137">
        <f t="shared" si="65"/>
        <v>0</v>
      </c>
      <c r="O253" s="137">
        <f t="shared" si="65"/>
        <v>0</v>
      </c>
      <c r="P253" s="137">
        <f t="shared" si="65"/>
        <v>0</v>
      </c>
      <c r="Q253" s="137">
        <f t="shared" si="65"/>
        <v>0</v>
      </c>
      <c r="R253" s="137">
        <f t="shared" si="65"/>
        <v>0</v>
      </c>
      <c r="S253" s="137">
        <f t="shared" si="65"/>
        <v>0</v>
      </c>
      <c r="T253" s="137">
        <f t="shared" si="65"/>
        <v>100</v>
      </c>
      <c r="U253" s="137">
        <f t="shared" si="65"/>
        <v>100</v>
      </c>
      <c r="V253" s="137">
        <f t="shared" si="65"/>
        <v>100</v>
      </c>
      <c r="W253" s="137">
        <f t="shared" si="66"/>
        <v>100</v>
      </c>
      <c r="X253" s="137">
        <f t="shared" si="66"/>
        <v>100</v>
      </c>
      <c r="Y253" s="137">
        <f t="shared" si="66"/>
        <v>100</v>
      </c>
      <c r="Z253" s="137">
        <f t="shared" si="66"/>
        <v>100</v>
      </c>
      <c r="AA253" s="137">
        <f t="shared" si="66"/>
        <v>100</v>
      </c>
      <c r="AB253" s="137">
        <f t="shared" si="66"/>
        <v>100</v>
      </c>
      <c r="AC253" s="137">
        <f t="shared" si="66"/>
        <v>100</v>
      </c>
      <c r="AD253" s="137">
        <f t="shared" si="66"/>
        <v>100</v>
      </c>
      <c r="AE253" s="137">
        <f t="shared" si="66"/>
        <v>100</v>
      </c>
      <c r="AF253" s="137">
        <f t="shared" si="66"/>
        <v>100</v>
      </c>
      <c r="AG253" s="137">
        <f t="shared" si="66"/>
        <v>100</v>
      </c>
      <c r="AH253" s="137">
        <f t="shared" si="66"/>
        <v>0</v>
      </c>
      <c r="AI253" s="137">
        <f t="shared" si="66"/>
        <v>0</v>
      </c>
      <c r="AJ253" s="137">
        <f t="shared" si="66"/>
        <v>0</v>
      </c>
      <c r="AK253" s="136">
        <f ca="1">IF(AND(AND($AK$3&lt;=B253,B253&lt;=$AK$1),B253&lt;&gt;""),1,0)</f>
        <v>1</v>
      </c>
      <c r="AL253" s="136">
        <f>IF(OR(F253="工事・メンテ（共用可）",F253="要調整"),0.5,IF(F253="ヘリ訓練日",0.4,1))</f>
        <v>1</v>
      </c>
      <c r="AM253" s="136">
        <v>1</v>
      </c>
    </row>
    <row r="254" spans="1:39" ht="93.75">
      <c r="A254" s="149">
        <v>1294</v>
      </c>
      <c r="B254" s="150">
        <v>46395</v>
      </c>
      <c r="C254" s="156">
        <v>7</v>
      </c>
      <c r="D254" s="156">
        <v>21</v>
      </c>
      <c r="E254" s="152" t="s">
        <v>72</v>
      </c>
      <c r="F254" s="151" t="s">
        <v>490</v>
      </c>
      <c r="G254" s="154" t="s">
        <v>494</v>
      </c>
      <c r="H254" s="138" t="str">
        <f>IF(OR(G254="中止",G254="取消"),"998",IF(ISNA(MATCH($E254,施設情報!$B$2:$B$96,0)),"999",INDEX(施設情報!$C$2:$C$96,MATCH($E254,施設情報!$B$2:$B$96,0))))</f>
        <v>052</v>
      </c>
      <c r="I254" s="139">
        <f t="shared" si="53"/>
        <v>46395</v>
      </c>
      <c r="J254" s="137" t="str">
        <f t="shared" si="54"/>
        <v>052-46395</v>
      </c>
      <c r="K254" s="137">
        <f t="shared" si="55"/>
        <v>0.29166666666666669</v>
      </c>
      <c r="L254" s="137">
        <f t="shared" si="56"/>
        <v>0.875</v>
      </c>
      <c r="M254" s="137">
        <f t="shared" si="65"/>
        <v>0</v>
      </c>
      <c r="N254" s="137">
        <f t="shared" si="65"/>
        <v>0</v>
      </c>
      <c r="O254" s="137">
        <f t="shared" si="65"/>
        <v>0</v>
      </c>
      <c r="P254" s="137">
        <f t="shared" si="65"/>
        <v>0</v>
      </c>
      <c r="Q254" s="137">
        <f t="shared" si="65"/>
        <v>0</v>
      </c>
      <c r="R254" s="137">
        <f t="shared" si="65"/>
        <v>0</v>
      </c>
      <c r="S254" s="137">
        <f t="shared" si="65"/>
        <v>0</v>
      </c>
      <c r="T254" s="137">
        <f t="shared" si="65"/>
        <v>100</v>
      </c>
      <c r="U254" s="137">
        <f t="shared" si="65"/>
        <v>100</v>
      </c>
      <c r="V254" s="137">
        <f t="shared" si="65"/>
        <v>100</v>
      </c>
      <c r="W254" s="137">
        <f t="shared" si="66"/>
        <v>100</v>
      </c>
      <c r="X254" s="137">
        <f t="shared" si="66"/>
        <v>100</v>
      </c>
      <c r="Y254" s="137">
        <f t="shared" si="66"/>
        <v>100</v>
      </c>
      <c r="Z254" s="137">
        <f t="shared" si="66"/>
        <v>100</v>
      </c>
      <c r="AA254" s="137">
        <f t="shared" si="66"/>
        <v>100</v>
      </c>
      <c r="AB254" s="137">
        <f t="shared" si="66"/>
        <v>100</v>
      </c>
      <c r="AC254" s="137">
        <f t="shared" si="66"/>
        <v>100</v>
      </c>
      <c r="AD254" s="137">
        <f t="shared" si="66"/>
        <v>100</v>
      </c>
      <c r="AE254" s="137">
        <f t="shared" si="66"/>
        <v>100</v>
      </c>
      <c r="AF254" s="137">
        <f t="shared" si="66"/>
        <v>100</v>
      </c>
      <c r="AG254" s="137">
        <f t="shared" si="66"/>
        <v>100</v>
      </c>
      <c r="AH254" s="137">
        <f t="shared" si="66"/>
        <v>0</v>
      </c>
      <c r="AI254" s="137">
        <f t="shared" si="66"/>
        <v>0</v>
      </c>
      <c r="AJ254" s="137">
        <f t="shared" si="66"/>
        <v>0</v>
      </c>
      <c r="AK254" s="136">
        <f ca="1">IF(AND(AND($AK$3&lt;=B254,B254&lt;=$AK$1),B254&lt;&gt;""),1,0)</f>
        <v>1</v>
      </c>
      <c r="AL254" s="136">
        <f>IF(OR(F254="工事・メンテ（共用可）",F254="要調整"),0.5,IF(F254="ヘリ訓練日",0.4,1))</f>
        <v>1</v>
      </c>
      <c r="AM254" s="136">
        <v>1</v>
      </c>
    </row>
    <row r="255" spans="1:39" ht="93.75">
      <c r="A255" s="149">
        <v>1295</v>
      </c>
      <c r="B255" s="150">
        <v>46395</v>
      </c>
      <c r="C255" s="156">
        <v>7</v>
      </c>
      <c r="D255" s="156">
        <v>21</v>
      </c>
      <c r="E255" s="152" t="s">
        <v>73</v>
      </c>
      <c r="F255" s="151" t="s">
        <v>490</v>
      </c>
      <c r="G255" s="154" t="s">
        <v>494</v>
      </c>
      <c r="H255" s="138" t="str">
        <f>IF(OR(G255="中止",G255="取消"),"998",IF(ISNA(MATCH($E255,施設情報!$B$2:$B$96,0)),"999",INDEX(施設情報!$C$2:$C$96,MATCH($E255,施設情報!$B$2:$B$96,0))))</f>
        <v>053</v>
      </c>
      <c r="I255" s="139">
        <f t="shared" si="53"/>
        <v>46395</v>
      </c>
      <c r="J255" s="137" t="str">
        <f t="shared" si="54"/>
        <v>053-46395</v>
      </c>
      <c r="K255" s="137">
        <f t="shared" si="55"/>
        <v>0.29166666666666669</v>
      </c>
      <c r="L255" s="137">
        <f t="shared" si="56"/>
        <v>0.875</v>
      </c>
      <c r="M255" s="137">
        <f t="shared" ref="M255:V264" si="67">IF(AND(M$3&gt;=$K255,M$3&lt;$L255),100*$AM255,0)</f>
        <v>0</v>
      </c>
      <c r="N255" s="137">
        <f t="shared" si="67"/>
        <v>0</v>
      </c>
      <c r="O255" s="137">
        <f t="shared" si="67"/>
        <v>0</v>
      </c>
      <c r="P255" s="137">
        <f t="shared" si="67"/>
        <v>0</v>
      </c>
      <c r="Q255" s="137">
        <f t="shared" si="67"/>
        <v>0</v>
      </c>
      <c r="R255" s="137">
        <f t="shared" si="67"/>
        <v>0</v>
      </c>
      <c r="S255" s="137">
        <f t="shared" si="67"/>
        <v>0</v>
      </c>
      <c r="T255" s="137">
        <f t="shared" si="67"/>
        <v>100</v>
      </c>
      <c r="U255" s="137">
        <f t="shared" si="67"/>
        <v>100</v>
      </c>
      <c r="V255" s="137">
        <f t="shared" si="67"/>
        <v>100</v>
      </c>
      <c r="W255" s="137">
        <f t="shared" ref="W255:AJ264" si="68">IF(AND(W$3&gt;=$K255,W$3&lt;$L255),100*$AM255,0)</f>
        <v>100</v>
      </c>
      <c r="X255" s="137">
        <f t="shared" si="68"/>
        <v>100</v>
      </c>
      <c r="Y255" s="137">
        <f t="shared" si="68"/>
        <v>100</v>
      </c>
      <c r="Z255" s="137">
        <f t="shared" si="68"/>
        <v>100</v>
      </c>
      <c r="AA255" s="137">
        <f t="shared" si="68"/>
        <v>100</v>
      </c>
      <c r="AB255" s="137">
        <f t="shared" si="68"/>
        <v>100</v>
      </c>
      <c r="AC255" s="137">
        <f t="shared" si="68"/>
        <v>100</v>
      </c>
      <c r="AD255" s="137">
        <f t="shared" si="68"/>
        <v>100</v>
      </c>
      <c r="AE255" s="137">
        <f t="shared" si="68"/>
        <v>100</v>
      </c>
      <c r="AF255" s="137">
        <f t="shared" si="68"/>
        <v>100</v>
      </c>
      <c r="AG255" s="137">
        <f t="shared" si="68"/>
        <v>100</v>
      </c>
      <c r="AH255" s="137">
        <f t="shared" si="68"/>
        <v>0</v>
      </c>
      <c r="AI255" s="137">
        <f t="shared" si="68"/>
        <v>0</v>
      </c>
      <c r="AJ255" s="137">
        <f t="shared" si="68"/>
        <v>0</v>
      </c>
      <c r="AK255" s="136">
        <f ca="1">IF(AND(AND($AK$3&lt;=B255,B255&lt;=$AK$1),B255&lt;&gt;""),1,0)</f>
        <v>1</v>
      </c>
      <c r="AL255" s="136">
        <f>IF(OR(F255="工事・メンテ（共用可）",F255="要調整"),0.5,IF(F255="ヘリ訓練日",0.4,1))</f>
        <v>1</v>
      </c>
      <c r="AM255" s="136">
        <v>1</v>
      </c>
    </row>
    <row r="256" spans="1:39" ht="75">
      <c r="A256" s="149">
        <v>1296</v>
      </c>
      <c r="B256" s="150">
        <v>46395</v>
      </c>
      <c r="C256" s="156">
        <v>7</v>
      </c>
      <c r="D256" s="156">
        <v>21</v>
      </c>
      <c r="E256" s="152" t="s">
        <v>74</v>
      </c>
      <c r="F256" s="151" t="s">
        <v>490</v>
      </c>
      <c r="G256" s="154" t="s">
        <v>494</v>
      </c>
      <c r="H256" s="138" t="str">
        <f>IF(OR(G256="中止",G256="取消"),"998",IF(ISNA(MATCH($E256,施設情報!$B$2:$B$96,0)),"999",INDEX(施設情報!$C$2:$C$96,MATCH($E256,施設情報!$B$2:$B$96,0))))</f>
        <v>048</v>
      </c>
      <c r="I256" s="139">
        <f t="shared" si="53"/>
        <v>46395</v>
      </c>
      <c r="J256" s="137" t="str">
        <f t="shared" si="54"/>
        <v>048-46395</v>
      </c>
      <c r="K256" s="137">
        <f t="shared" si="55"/>
        <v>0.29166666666666669</v>
      </c>
      <c r="L256" s="137">
        <f t="shared" si="56"/>
        <v>0.875</v>
      </c>
      <c r="M256" s="137">
        <f t="shared" si="67"/>
        <v>0</v>
      </c>
      <c r="N256" s="137">
        <f t="shared" si="67"/>
        <v>0</v>
      </c>
      <c r="O256" s="137">
        <f t="shared" si="67"/>
        <v>0</v>
      </c>
      <c r="P256" s="137">
        <f t="shared" si="67"/>
        <v>0</v>
      </c>
      <c r="Q256" s="137">
        <f t="shared" si="67"/>
        <v>0</v>
      </c>
      <c r="R256" s="137">
        <f t="shared" si="67"/>
        <v>0</v>
      </c>
      <c r="S256" s="137">
        <f t="shared" si="67"/>
        <v>0</v>
      </c>
      <c r="T256" s="137">
        <f t="shared" si="67"/>
        <v>100</v>
      </c>
      <c r="U256" s="137">
        <f t="shared" si="67"/>
        <v>100</v>
      </c>
      <c r="V256" s="137">
        <f t="shared" si="67"/>
        <v>100</v>
      </c>
      <c r="W256" s="137">
        <f t="shared" si="68"/>
        <v>100</v>
      </c>
      <c r="X256" s="137">
        <f t="shared" si="68"/>
        <v>100</v>
      </c>
      <c r="Y256" s="137">
        <f t="shared" si="68"/>
        <v>100</v>
      </c>
      <c r="Z256" s="137">
        <f t="shared" si="68"/>
        <v>100</v>
      </c>
      <c r="AA256" s="137">
        <f t="shared" si="68"/>
        <v>100</v>
      </c>
      <c r="AB256" s="137">
        <f t="shared" si="68"/>
        <v>100</v>
      </c>
      <c r="AC256" s="137">
        <f t="shared" si="68"/>
        <v>100</v>
      </c>
      <c r="AD256" s="137">
        <f t="shared" si="68"/>
        <v>100</v>
      </c>
      <c r="AE256" s="137">
        <f t="shared" si="68"/>
        <v>100</v>
      </c>
      <c r="AF256" s="137">
        <f t="shared" si="68"/>
        <v>100</v>
      </c>
      <c r="AG256" s="137">
        <f t="shared" si="68"/>
        <v>100</v>
      </c>
      <c r="AH256" s="137">
        <f t="shared" si="68"/>
        <v>0</v>
      </c>
      <c r="AI256" s="137">
        <f t="shared" si="68"/>
        <v>0</v>
      </c>
      <c r="AJ256" s="137">
        <f t="shared" si="68"/>
        <v>0</v>
      </c>
      <c r="AK256" s="136">
        <f ca="1">IF(AND(AND($AK$3&lt;=B256,B256&lt;=$AK$1),B256&lt;&gt;""),1,0)</f>
        <v>1</v>
      </c>
      <c r="AL256" s="136">
        <f>IF(OR(F256="工事・メンテ（共用可）",F256="要調整"),0.5,IF(F256="ヘリ訓練日",0.4,1))</f>
        <v>1</v>
      </c>
      <c r="AM256" s="136">
        <v>1</v>
      </c>
    </row>
    <row r="257" spans="1:39" ht="75">
      <c r="A257" s="149">
        <v>1297</v>
      </c>
      <c r="B257" s="150">
        <v>46395</v>
      </c>
      <c r="C257" s="156">
        <v>7</v>
      </c>
      <c r="D257" s="156">
        <v>21</v>
      </c>
      <c r="E257" s="2" t="s">
        <v>75</v>
      </c>
      <c r="F257" s="151" t="s">
        <v>490</v>
      </c>
      <c r="G257" s="154" t="s">
        <v>494</v>
      </c>
      <c r="H257" s="138" t="str">
        <f>IF(OR(G257="中止",G257="取消"),"998",IF(ISNA(MATCH($E257,施設情報!$B$2:$B$96,0)),"999",INDEX(施設情報!$C$2:$C$96,MATCH($E257,施設情報!$B$2:$B$96,0))))</f>
        <v>049</v>
      </c>
      <c r="I257" s="139">
        <f t="shared" si="53"/>
        <v>46395</v>
      </c>
      <c r="J257" s="137" t="str">
        <f t="shared" si="54"/>
        <v>049-46395</v>
      </c>
      <c r="K257" s="137">
        <f t="shared" si="55"/>
        <v>0.29166666666666669</v>
      </c>
      <c r="L257" s="137">
        <f t="shared" si="56"/>
        <v>0.875</v>
      </c>
      <c r="M257" s="137">
        <f t="shared" si="67"/>
        <v>0</v>
      </c>
      <c r="N257" s="137">
        <f t="shared" si="67"/>
        <v>0</v>
      </c>
      <c r="O257" s="137">
        <f t="shared" si="67"/>
        <v>0</v>
      </c>
      <c r="P257" s="137">
        <f t="shared" si="67"/>
        <v>0</v>
      </c>
      <c r="Q257" s="137">
        <f t="shared" si="67"/>
        <v>0</v>
      </c>
      <c r="R257" s="137">
        <f t="shared" si="67"/>
        <v>0</v>
      </c>
      <c r="S257" s="137">
        <f t="shared" si="67"/>
        <v>0</v>
      </c>
      <c r="T257" s="137">
        <f t="shared" si="67"/>
        <v>100</v>
      </c>
      <c r="U257" s="137">
        <f t="shared" si="67"/>
        <v>100</v>
      </c>
      <c r="V257" s="137">
        <f t="shared" si="67"/>
        <v>100</v>
      </c>
      <c r="W257" s="137">
        <f t="shared" si="68"/>
        <v>100</v>
      </c>
      <c r="X257" s="137">
        <f t="shared" si="68"/>
        <v>100</v>
      </c>
      <c r="Y257" s="137">
        <f t="shared" si="68"/>
        <v>100</v>
      </c>
      <c r="Z257" s="137">
        <f t="shared" si="68"/>
        <v>100</v>
      </c>
      <c r="AA257" s="137">
        <f t="shared" si="68"/>
        <v>100</v>
      </c>
      <c r="AB257" s="137">
        <f t="shared" si="68"/>
        <v>100</v>
      </c>
      <c r="AC257" s="137">
        <f t="shared" si="68"/>
        <v>100</v>
      </c>
      <c r="AD257" s="137">
        <f t="shared" si="68"/>
        <v>100</v>
      </c>
      <c r="AE257" s="137">
        <f t="shared" si="68"/>
        <v>100</v>
      </c>
      <c r="AF257" s="137">
        <f t="shared" si="68"/>
        <v>100</v>
      </c>
      <c r="AG257" s="137">
        <f t="shared" si="68"/>
        <v>100</v>
      </c>
      <c r="AH257" s="137">
        <f t="shared" si="68"/>
        <v>0</v>
      </c>
      <c r="AI257" s="137">
        <f t="shared" si="68"/>
        <v>0</v>
      </c>
      <c r="AJ257" s="137">
        <f t="shared" si="68"/>
        <v>0</v>
      </c>
      <c r="AK257" s="136">
        <f ca="1">IF(AND(AND($AK$3&lt;=B257,B257&lt;=$AK$1),B257&lt;&gt;""),1,0)</f>
        <v>1</v>
      </c>
      <c r="AL257" s="136">
        <f>IF(OR(F257="工事・メンテ（共用可）",F257="要調整"),0.5,IF(F257="ヘリ訓練日",0.4,1))</f>
        <v>1</v>
      </c>
      <c r="AM257" s="136">
        <v>1</v>
      </c>
    </row>
    <row r="258" spans="1:39" ht="75">
      <c r="A258" s="149">
        <v>1298</v>
      </c>
      <c r="B258" s="150">
        <v>46395</v>
      </c>
      <c r="C258" s="156">
        <v>7</v>
      </c>
      <c r="D258" s="156">
        <v>21</v>
      </c>
      <c r="E258" s="2" t="s">
        <v>76</v>
      </c>
      <c r="F258" s="151" t="s">
        <v>490</v>
      </c>
      <c r="G258" s="154" t="s">
        <v>494</v>
      </c>
      <c r="H258" s="138" t="str">
        <f>IF(OR(G258="中止",G258="取消"),"998",IF(ISNA(MATCH($E258,施設情報!$B$2:$B$96,0)),"999",INDEX(施設情報!$C$2:$C$96,MATCH($E258,施設情報!$B$2:$B$96,0))))</f>
        <v>054</v>
      </c>
      <c r="I258" s="139">
        <f t="shared" si="53"/>
        <v>46395</v>
      </c>
      <c r="J258" s="137" t="str">
        <f t="shared" si="54"/>
        <v>054-46395</v>
      </c>
      <c r="K258" s="137">
        <f t="shared" si="55"/>
        <v>0.29166666666666669</v>
      </c>
      <c r="L258" s="137">
        <f t="shared" si="56"/>
        <v>0.875</v>
      </c>
      <c r="M258" s="137">
        <f t="shared" si="67"/>
        <v>0</v>
      </c>
      <c r="N258" s="137">
        <f t="shared" si="67"/>
        <v>0</v>
      </c>
      <c r="O258" s="137">
        <f t="shared" si="67"/>
        <v>0</v>
      </c>
      <c r="P258" s="137">
        <f t="shared" si="67"/>
        <v>0</v>
      </c>
      <c r="Q258" s="137">
        <f t="shared" si="67"/>
        <v>0</v>
      </c>
      <c r="R258" s="137">
        <f t="shared" si="67"/>
        <v>0</v>
      </c>
      <c r="S258" s="137">
        <f t="shared" si="67"/>
        <v>0</v>
      </c>
      <c r="T258" s="137">
        <f t="shared" si="67"/>
        <v>100</v>
      </c>
      <c r="U258" s="137">
        <f t="shared" si="67"/>
        <v>100</v>
      </c>
      <c r="V258" s="137">
        <f t="shared" si="67"/>
        <v>100</v>
      </c>
      <c r="W258" s="137">
        <f t="shared" si="68"/>
        <v>100</v>
      </c>
      <c r="X258" s="137">
        <f t="shared" si="68"/>
        <v>100</v>
      </c>
      <c r="Y258" s="137">
        <f t="shared" si="68"/>
        <v>100</v>
      </c>
      <c r="Z258" s="137">
        <f t="shared" si="68"/>
        <v>100</v>
      </c>
      <c r="AA258" s="137">
        <f t="shared" si="68"/>
        <v>100</v>
      </c>
      <c r="AB258" s="137">
        <f t="shared" si="68"/>
        <v>100</v>
      </c>
      <c r="AC258" s="137">
        <f t="shared" si="68"/>
        <v>100</v>
      </c>
      <c r="AD258" s="137">
        <f t="shared" si="68"/>
        <v>100</v>
      </c>
      <c r="AE258" s="137">
        <f t="shared" si="68"/>
        <v>100</v>
      </c>
      <c r="AF258" s="137">
        <f t="shared" si="68"/>
        <v>100</v>
      </c>
      <c r="AG258" s="137">
        <f t="shared" si="68"/>
        <v>100</v>
      </c>
      <c r="AH258" s="137">
        <f t="shared" si="68"/>
        <v>0</v>
      </c>
      <c r="AI258" s="137">
        <f t="shared" si="68"/>
        <v>0</v>
      </c>
      <c r="AJ258" s="137">
        <f t="shared" si="68"/>
        <v>0</v>
      </c>
      <c r="AK258" s="136">
        <f ca="1">IF(AND(AND($AK$3&lt;=B258,B258&lt;=$AK$1),B258&lt;&gt;""),1,0)</f>
        <v>1</v>
      </c>
      <c r="AL258" s="136">
        <f>IF(OR(F258="工事・メンテ（共用可）",F258="要調整"),0.5,IF(F258="ヘリ訓練日",0.4,1))</f>
        <v>1</v>
      </c>
      <c r="AM258" s="136">
        <v>1</v>
      </c>
    </row>
    <row r="259" spans="1:39" ht="112.5">
      <c r="A259" s="149">
        <v>1299</v>
      </c>
      <c r="B259" s="150">
        <v>46395</v>
      </c>
      <c r="C259" s="156">
        <v>7</v>
      </c>
      <c r="D259" s="156">
        <v>21</v>
      </c>
      <c r="E259" s="2" t="s">
        <v>77</v>
      </c>
      <c r="F259" s="151" t="s">
        <v>490</v>
      </c>
      <c r="G259" s="154" t="s">
        <v>494</v>
      </c>
      <c r="H259" s="138" t="str">
        <f>IF(OR(G259="中止",G259="取消"),"998",IF(ISNA(MATCH($E259,施設情報!$B$2:$B$96,0)),"999",INDEX(施設情報!$C$2:$C$96,MATCH($E259,施設情報!$B$2:$B$96,0))))</f>
        <v>055</v>
      </c>
      <c r="I259" s="139">
        <f t="shared" si="53"/>
        <v>46395</v>
      </c>
      <c r="J259" s="137" t="str">
        <f t="shared" si="54"/>
        <v>055-46395</v>
      </c>
      <c r="K259" s="137">
        <f t="shared" si="55"/>
        <v>0.29166666666666669</v>
      </c>
      <c r="L259" s="137">
        <f t="shared" si="56"/>
        <v>0.875</v>
      </c>
      <c r="M259" s="137">
        <f t="shared" si="67"/>
        <v>0</v>
      </c>
      <c r="N259" s="137">
        <f t="shared" si="67"/>
        <v>0</v>
      </c>
      <c r="O259" s="137">
        <f t="shared" si="67"/>
        <v>0</v>
      </c>
      <c r="P259" s="137">
        <f t="shared" si="67"/>
        <v>0</v>
      </c>
      <c r="Q259" s="137">
        <f t="shared" si="67"/>
        <v>0</v>
      </c>
      <c r="R259" s="137">
        <f t="shared" si="67"/>
        <v>0</v>
      </c>
      <c r="S259" s="137">
        <f t="shared" si="67"/>
        <v>0</v>
      </c>
      <c r="T259" s="137">
        <f t="shared" si="67"/>
        <v>100</v>
      </c>
      <c r="U259" s="137">
        <f t="shared" si="67"/>
        <v>100</v>
      </c>
      <c r="V259" s="137">
        <f t="shared" si="67"/>
        <v>100</v>
      </c>
      <c r="W259" s="137">
        <f t="shared" si="68"/>
        <v>100</v>
      </c>
      <c r="X259" s="137">
        <f t="shared" si="68"/>
        <v>100</v>
      </c>
      <c r="Y259" s="137">
        <f t="shared" si="68"/>
        <v>100</v>
      </c>
      <c r="Z259" s="137">
        <f t="shared" si="68"/>
        <v>100</v>
      </c>
      <c r="AA259" s="137">
        <f t="shared" si="68"/>
        <v>100</v>
      </c>
      <c r="AB259" s="137">
        <f t="shared" si="68"/>
        <v>100</v>
      </c>
      <c r="AC259" s="137">
        <f t="shared" si="68"/>
        <v>100</v>
      </c>
      <c r="AD259" s="137">
        <f t="shared" si="68"/>
        <v>100</v>
      </c>
      <c r="AE259" s="137">
        <f t="shared" si="68"/>
        <v>100</v>
      </c>
      <c r="AF259" s="137">
        <f t="shared" si="68"/>
        <v>100</v>
      </c>
      <c r="AG259" s="137">
        <f t="shared" si="68"/>
        <v>100</v>
      </c>
      <c r="AH259" s="137">
        <f t="shared" si="68"/>
        <v>0</v>
      </c>
      <c r="AI259" s="137">
        <f t="shared" si="68"/>
        <v>0</v>
      </c>
      <c r="AJ259" s="137">
        <f t="shared" si="68"/>
        <v>0</v>
      </c>
      <c r="AK259" s="136">
        <f ca="1">IF(AND(AND($AK$3&lt;=B259,B259&lt;=$AK$1),B259&lt;&gt;""),1,0)</f>
        <v>1</v>
      </c>
      <c r="AL259" s="136">
        <f>IF(OR(F259="工事・メンテ（共用可）",F259="要調整"),0.5,IF(F259="ヘリ訓練日",0.4,1))</f>
        <v>1</v>
      </c>
      <c r="AM259" s="136">
        <v>1</v>
      </c>
    </row>
    <row r="260" spans="1:39" ht="93.75">
      <c r="A260" s="149">
        <v>1300</v>
      </c>
      <c r="B260" s="150">
        <v>46395</v>
      </c>
      <c r="C260" s="156">
        <v>7</v>
      </c>
      <c r="D260" s="156">
        <v>21</v>
      </c>
      <c r="E260" s="1" t="s">
        <v>78</v>
      </c>
      <c r="F260" s="151" t="s">
        <v>490</v>
      </c>
      <c r="G260" s="154" t="s">
        <v>494</v>
      </c>
      <c r="H260" s="138" t="str">
        <f>IF(OR(G260="中止",G260="取消"),"998",IF(ISNA(MATCH($E260,施設情報!$B$2:$B$96,0)),"999",INDEX(施設情報!$C$2:$C$96,MATCH($E260,施設情報!$B$2:$B$96,0))))</f>
        <v>056</v>
      </c>
      <c r="I260" s="139">
        <f t="shared" si="53"/>
        <v>46395</v>
      </c>
      <c r="J260" s="137" t="str">
        <f t="shared" si="54"/>
        <v>056-46395</v>
      </c>
      <c r="K260" s="137">
        <f t="shared" si="55"/>
        <v>0.29166666666666669</v>
      </c>
      <c r="L260" s="137">
        <f t="shared" si="56"/>
        <v>0.875</v>
      </c>
      <c r="M260" s="137">
        <f t="shared" si="67"/>
        <v>0</v>
      </c>
      <c r="N260" s="137">
        <f t="shared" si="67"/>
        <v>0</v>
      </c>
      <c r="O260" s="137">
        <f t="shared" si="67"/>
        <v>0</v>
      </c>
      <c r="P260" s="137">
        <f t="shared" si="67"/>
        <v>0</v>
      </c>
      <c r="Q260" s="137">
        <f t="shared" si="67"/>
        <v>0</v>
      </c>
      <c r="R260" s="137">
        <f t="shared" si="67"/>
        <v>0</v>
      </c>
      <c r="S260" s="137">
        <f t="shared" si="67"/>
        <v>0</v>
      </c>
      <c r="T260" s="137">
        <f t="shared" si="67"/>
        <v>100</v>
      </c>
      <c r="U260" s="137">
        <f t="shared" si="67"/>
        <v>100</v>
      </c>
      <c r="V260" s="137">
        <f t="shared" si="67"/>
        <v>100</v>
      </c>
      <c r="W260" s="137">
        <f t="shared" si="68"/>
        <v>100</v>
      </c>
      <c r="X260" s="137">
        <f t="shared" si="68"/>
        <v>100</v>
      </c>
      <c r="Y260" s="137">
        <f t="shared" si="68"/>
        <v>100</v>
      </c>
      <c r="Z260" s="137">
        <f t="shared" si="68"/>
        <v>100</v>
      </c>
      <c r="AA260" s="137">
        <f t="shared" si="68"/>
        <v>100</v>
      </c>
      <c r="AB260" s="137">
        <f t="shared" si="68"/>
        <v>100</v>
      </c>
      <c r="AC260" s="137">
        <f t="shared" si="68"/>
        <v>100</v>
      </c>
      <c r="AD260" s="137">
        <f t="shared" si="68"/>
        <v>100</v>
      </c>
      <c r="AE260" s="137">
        <f t="shared" si="68"/>
        <v>100</v>
      </c>
      <c r="AF260" s="137">
        <f t="shared" si="68"/>
        <v>100</v>
      </c>
      <c r="AG260" s="137">
        <f t="shared" si="68"/>
        <v>100</v>
      </c>
      <c r="AH260" s="137">
        <f t="shared" si="68"/>
        <v>0</v>
      </c>
      <c r="AI260" s="137">
        <f t="shared" si="68"/>
        <v>0</v>
      </c>
      <c r="AJ260" s="137">
        <f t="shared" si="68"/>
        <v>0</v>
      </c>
      <c r="AK260" s="136">
        <f ca="1">IF(AND(AND($AK$3&lt;=B260,B260&lt;=$AK$1),B260&lt;&gt;""),1,0)</f>
        <v>1</v>
      </c>
      <c r="AL260" s="136">
        <f>IF(OR(F260="工事・メンテ（共用可）",F260="要調整"),0.5,IF(F260="ヘリ訓練日",0.4,1))</f>
        <v>1</v>
      </c>
      <c r="AM260" s="136">
        <v>1</v>
      </c>
    </row>
    <row r="261" spans="1:39" ht="112.5">
      <c r="A261" s="149">
        <v>1301</v>
      </c>
      <c r="B261" s="150">
        <v>46395</v>
      </c>
      <c r="C261" s="156">
        <v>7</v>
      </c>
      <c r="D261" s="156">
        <v>21</v>
      </c>
      <c r="E261" s="152" t="s">
        <v>79</v>
      </c>
      <c r="F261" s="151" t="s">
        <v>490</v>
      </c>
      <c r="G261" s="154" t="s">
        <v>494</v>
      </c>
      <c r="H261" s="138" t="str">
        <f>IF(OR(G261="中止",G261="取消"),"998",IF(ISNA(MATCH($E261,施設情報!$B$2:$B$96,0)),"999",INDEX(施設情報!$C$2:$C$96,MATCH($E261,施設情報!$B$2:$B$96,0))))</f>
        <v>057</v>
      </c>
      <c r="I261" s="139">
        <f t="shared" ref="I261:I324" si="69">B261</f>
        <v>46395</v>
      </c>
      <c r="J261" s="137" t="str">
        <f t="shared" ref="J261:J324" si="70">H261&amp;"-"&amp;I261</f>
        <v>057-46395</v>
      </c>
      <c r="K261" s="137">
        <f t="shared" ref="K261:K324" si="71">C261/24</f>
        <v>0.29166666666666669</v>
      </c>
      <c r="L261" s="137">
        <f t="shared" ref="L261:L324" si="72">D261/24</f>
        <v>0.875</v>
      </c>
      <c r="M261" s="137">
        <f t="shared" si="67"/>
        <v>0</v>
      </c>
      <c r="N261" s="137">
        <f t="shared" si="67"/>
        <v>0</v>
      </c>
      <c r="O261" s="137">
        <f t="shared" si="67"/>
        <v>0</v>
      </c>
      <c r="P261" s="137">
        <f t="shared" si="67"/>
        <v>0</v>
      </c>
      <c r="Q261" s="137">
        <f t="shared" si="67"/>
        <v>0</v>
      </c>
      <c r="R261" s="137">
        <f t="shared" si="67"/>
        <v>0</v>
      </c>
      <c r="S261" s="137">
        <f t="shared" si="67"/>
        <v>0</v>
      </c>
      <c r="T261" s="137">
        <f t="shared" si="67"/>
        <v>100</v>
      </c>
      <c r="U261" s="137">
        <f t="shared" si="67"/>
        <v>100</v>
      </c>
      <c r="V261" s="137">
        <f t="shared" si="67"/>
        <v>100</v>
      </c>
      <c r="W261" s="137">
        <f t="shared" si="68"/>
        <v>100</v>
      </c>
      <c r="X261" s="137">
        <f t="shared" si="68"/>
        <v>100</v>
      </c>
      <c r="Y261" s="137">
        <f t="shared" si="68"/>
        <v>100</v>
      </c>
      <c r="Z261" s="137">
        <f t="shared" si="68"/>
        <v>100</v>
      </c>
      <c r="AA261" s="137">
        <f t="shared" si="68"/>
        <v>100</v>
      </c>
      <c r="AB261" s="137">
        <f t="shared" si="68"/>
        <v>100</v>
      </c>
      <c r="AC261" s="137">
        <f t="shared" si="68"/>
        <v>100</v>
      </c>
      <c r="AD261" s="137">
        <f t="shared" si="68"/>
        <v>100</v>
      </c>
      <c r="AE261" s="137">
        <f t="shared" si="68"/>
        <v>100</v>
      </c>
      <c r="AF261" s="137">
        <f t="shared" si="68"/>
        <v>100</v>
      </c>
      <c r="AG261" s="137">
        <f t="shared" si="68"/>
        <v>100</v>
      </c>
      <c r="AH261" s="137">
        <f t="shared" si="68"/>
        <v>0</v>
      </c>
      <c r="AI261" s="137">
        <f t="shared" si="68"/>
        <v>0</v>
      </c>
      <c r="AJ261" s="137">
        <f t="shared" si="68"/>
        <v>0</v>
      </c>
      <c r="AK261" s="136">
        <f ca="1">IF(AND(AND($AK$3&lt;=B261,B261&lt;=$AK$1),B261&lt;&gt;""),1,0)</f>
        <v>1</v>
      </c>
      <c r="AL261" s="136">
        <f>IF(OR(F261="工事・メンテ（共用可）",F261="要調整"),0.5,IF(F261="ヘリ訓練日",0.4,1))</f>
        <v>1</v>
      </c>
      <c r="AM261" s="136">
        <v>1</v>
      </c>
    </row>
    <row r="262" spans="1:39" ht="112.5">
      <c r="A262" s="149">
        <v>1302</v>
      </c>
      <c r="B262" s="150">
        <v>46395</v>
      </c>
      <c r="C262" s="156">
        <v>7</v>
      </c>
      <c r="D262" s="156">
        <v>21</v>
      </c>
      <c r="E262" s="2" t="s">
        <v>80</v>
      </c>
      <c r="F262" s="151" t="s">
        <v>490</v>
      </c>
      <c r="G262" s="154" t="s">
        <v>494</v>
      </c>
      <c r="H262" s="138" t="str">
        <f>IF(OR(G262="中止",G262="取消"),"998",IF(ISNA(MATCH($E262,施設情報!$B$2:$B$96,0)),"999",INDEX(施設情報!$C$2:$C$96,MATCH($E262,施設情報!$B$2:$B$96,0))))</f>
        <v>058</v>
      </c>
      <c r="I262" s="139">
        <f t="shared" si="69"/>
        <v>46395</v>
      </c>
      <c r="J262" s="137" t="str">
        <f t="shared" si="70"/>
        <v>058-46395</v>
      </c>
      <c r="K262" s="137">
        <f t="shared" si="71"/>
        <v>0.29166666666666669</v>
      </c>
      <c r="L262" s="137">
        <f t="shared" si="72"/>
        <v>0.875</v>
      </c>
      <c r="M262" s="137">
        <f t="shared" si="67"/>
        <v>0</v>
      </c>
      <c r="N262" s="137">
        <f t="shared" si="67"/>
        <v>0</v>
      </c>
      <c r="O262" s="137">
        <f t="shared" si="67"/>
        <v>0</v>
      </c>
      <c r="P262" s="137">
        <f t="shared" si="67"/>
        <v>0</v>
      </c>
      <c r="Q262" s="137">
        <f t="shared" si="67"/>
        <v>0</v>
      </c>
      <c r="R262" s="137">
        <f t="shared" si="67"/>
        <v>0</v>
      </c>
      <c r="S262" s="137">
        <f t="shared" si="67"/>
        <v>0</v>
      </c>
      <c r="T262" s="137">
        <f t="shared" si="67"/>
        <v>100</v>
      </c>
      <c r="U262" s="137">
        <f t="shared" si="67"/>
        <v>100</v>
      </c>
      <c r="V262" s="137">
        <f t="shared" si="67"/>
        <v>100</v>
      </c>
      <c r="W262" s="137">
        <f t="shared" si="68"/>
        <v>100</v>
      </c>
      <c r="X262" s="137">
        <f t="shared" si="68"/>
        <v>100</v>
      </c>
      <c r="Y262" s="137">
        <f t="shared" si="68"/>
        <v>100</v>
      </c>
      <c r="Z262" s="137">
        <f t="shared" si="68"/>
        <v>100</v>
      </c>
      <c r="AA262" s="137">
        <f t="shared" si="68"/>
        <v>100</v>
      </c>
      <c r="AB262" s="137">
        <f t="shared" si="68"/>
        <v>100</v>
      </c>
      <c r="AC262" s="137">
        <f t="shared" si="68"/>
        <v>100</v>
      </c>
      <c r="AD262" s="137">
        <f t="shared" si="68"/>
        <v>100</v>
      </c>
      <c r="AE262" s="137">
        <f t="shared" si="68"/>
        <v>100</v>
      </c>
      <c r="AF262" s="137">
        <f t="shared" si="68"/>
        <v>100</v>
      </c>
      <c r="AG262" s="137">
        <f t="shared" si="68"/>
        <v>100</v>
      </c>
      <c r="AH262" s="137">
        <f t="shared" si="68"/>
        <v>0</v>
      </c>
      <c r="AI262" s="137">
        <f t="shared" si="68"/>
        <v>0</v>
      </c>
      <c r="AJ262" s="137">
        <f t="shared" si="68"/>
        <v>0</v>
      </c>
      <c r="AK262" s="136">
        <f ca="1">IF(AND(AND($AK$3&lt;=B262,B262&lt;=$AK$1),B262&lt;&gt;""),1,0)</f>
        <v>1</v>
      </c>
      <c r="AL262" s="136">
        <f>IF(OR(F262="工事・メンテ（共用可）",F262="要調整"),0.5,IF(F262="ヘリ訓練日",0.4,1))</f>
        <v>1</v>
      </c>
      <c r="AM262" s="136">
        <v>1</v>
      </c>
    </row>
    <row r="263" spans="1:39" ht="93.75">
      <c r="A263" s="149">
        <v>1303</v>
      </c>
      <c r="B263" s="150">
        <v>46395</v>
      </c>
      <c r="C263" s="156">
        <v>7</v>
      </c>
      <c r="D263" s="156">
        <v>21</v>
      </c>
      <c r="E263" s="2" t="s">
        <v>81</v>
      </c>
      <c r="F263" s="151" t="s">
        <v>490</v>
      </c>
      <c r="G263" s="154" t="s">
        <v>494</v>
      </c>
      <c r="H263" s="138" t="str">
        <f>IF(OR(G263="中止",G263="取消"),"998",IF(ISNA(MATCH($E263,施設情報!$B$2:$B$96,0)),"999",INDEX(施設情報!$C$2:$C$96,MATCH($E263,施設情報!$B$2:$B$96,0))))</f>
        <v>059</v>
      </c>
      <c r="I263" s="139">
        <f t="shared" si="69"/>
        <v>46395</v>
      </c>
      <c r="J263" s="137" t="str">
        <f t="shared" si="70"/>
        <v>059-46395</v>
      </c>
      <c r="K263" s="137">
        <f t="shared" si="71"/>
        <v>0.29166666666666669</v>
      </c>
      <c r="L263" s="137">
        <f t="shared" si="72"/>
        <v>0.875</v>
      </c>
      <c r="M263" s="137">
        <f t="shared" si="67"/>
        <v>0</v>
      </c>
      <c r="N263" s="137">
        <f t="shared" si="67"/>
        <v>0</v>
      </c>
      <c r="O263" s="137">
        <f t="shared" si="67"/>
        <v>0</v>
      </c>
      <c r="P263" s="137">
        <f t="shared" si="67"/>
        <v>0</v>
      </c>
      <c r="Q263" s="137">
        <f t="shared" si="67"/>
        <v>0</v>
      </c>
      <c r="R263" s="137">
        <f t="shared" si="67"/>
        <v>0</v>
      </c>
      <c r="S263" s="137">
        <f t="shared" si="67"/>
        <v>0</v>
      </c>
      <c r="T263" s="137">
        <f t="shared" si="67"/>
        <v>100</v>
      </c>
      <c r="U263" s="137">
        <f t="shared" si="67"/>
        <v>100</v>
      </c>
      <c r="V263" s="137">
        <f t="shared" si="67"/>
        <v>100</v>
      </c>
      <c r="W263" s="137">
        <f t="shared" si="68"/>
        <v>100</v>
      </c>
      <c r="X263" s="137">
        <f t="shared" si="68"/>
        <v>100</v>
      </c>
      <c r="Y263" s="137">
        <f t="shared" si="68"/>
        <v>100</v>
      </c>
      <c r="Z263" s="137">
        <f t="shared" si="68"/>
        <v>100</v>
      </c>
      <c r="AA263" s="137">
        <f t="shared" si="68"/>
        <v>100</v>
      </c>
      <c r="AB263" s="137">
        <f t="shared" si="68"/>
        <v>100</v>
      </c>
      <c r="AC263" s="137">
        <f t="shared" si="68"/>
        <v>100</v>
      </c>
      <c r="AD263" s="137">
        <f t="shared" si="68"/>
        <v>100</v>
      </c>
      <c r="AE263" s="137">
        <f t="shared" si="68"/>
        <v>100</v>
      </c>
      <c r="AF263" s="137">
        <f t="shared" si="68"/>
        <v>100</v>
      </c>
      <c r="AG263" s="137">
        <f t="shared" si="68"/>
        <v>100</v>
      </c>
      <c r="AH263" s="137">
        <f t="shared" si="68"/>
        <v>0</v>
      </c>
      <c r="AI263" s="137">
        <f t="shared" si="68"/>
        <v>0</v>
      </c>
      <c r="AJ263" s="137">
        <f t="shared" si="68"/>
        <v>0</v>
      </c>
      <c r="AK263" s="136">
        <f ca="1">IF(AND(AND($AK$3&lt;=B263,B263&lt;=$AK$1),B263&lt;&gt;""),1,0)</f>
        <v>1</v>
      </c>
      <c r="AL263" s="136">
        <f>IF(OR(F263="工事・メンテ（共用可）",F263="要調整"),0.5,IF(F263="ヘリ訓練日",0.4,1))</f>
        <v>1</v>
      </c>
      <c r="AM263" s="136">
        <v>1</v>
      </c>
    </row>
    <row r="264" spans="1:39" ht="93.75">
      <c r="A264" s="149">
        <v>1304</v>
      </c>
      <c r="B264" s="150">
        <v>46395</v>
      </c>
      <c r="C264" s="156">
        <v>7</v>
      </c>
      <c r="D264" s="156">
        <v>21</v>
      </c>
      <c r="E264" s="2" t="s">
        <v>82</v>
      </c>
      <c r="F264" s="151" t="s">
        <v>490</v>
      </c>
      <c r="G264" s="154" t="s">
        <v>494</v>
      </c>
      <c r="H264" s="138" t="str">
        <f>IF(OR(G264="中止",G264="取消"),"998",IF(ISNA(MATCH($E264,施設情報!$B$2:$B$96,0)),"999",INDEX(施設情報!$C$2:$C$96,MATCH($E264,施設情報!$B$2:$B$96,0))))</f>
        <v>060</v>
      </c>
      <c r="I264" s="139">
        <f t="shared" si="69"/>
        <v>46395</v>
      </c>
      <c r="J264" s="137" t="str">
        <f t="shared" si="70"/>
        <v>060-46395</v>
      </c>
      <c r="K264" s="137">
        <f t="shared" si="71"/>
        <v>0.29166666666666669</v>
      </c>
      <c r="L264" s="137">
        <f t="shared" si="72"/>
        <v>0.875</v>
      </c>
      <c r="M264" s="137">
        <f t="shared" si="67"/>
        <v>0</v>
      </c>
      <c r="N264" s="137">
        <f t="shared" si="67"/>
        <v>0</v>
      </c>
      <c r="O264" s="137">
        <f t="shared" si="67"/>
        <v>0</v>
      </c>
      <c r="P264" s="137">
        <f t="shared" si="67"/>
        <v>0</v>
      </c>
      <c r="Q264" s="137">
        <f t="shared" si="67"/>
        <v>0</v>
      </c>
      <c r="R264" s="137">
        <f t="shared" si="67"/>
        <v>0</v>
      </c>
      <c r="S264" s="137">
        <f t="shared" si="67"/>
        <v>0</v>
      </c>
      <c r="T264" s="137">
        <f t="shared" si="67"/>
        <v>100</v>
      </c>
      <c r="U264" s="137">
        <f t="shared" si="67"/>
        <v>100</v>
      </c>
      <c r="V264" s="137">
        <f t="shared" si="67"/>
        <v>100</v>
      </c>
      <c r="W264" s="137">
        <f t="shared" si="68"/>
        <v>100</v>
      </c>
      <c r="X264" s="137">
        <f t="shared" si="68"/>
        <v>100</v>
      </c>
      <c r="Y264" s="137">
        <f t="shared" si="68"/>
        <v>100</v>
      </c>
      <c r="Z264" s="137">
        <f t="shared" si="68"/>
        <v>100</v>
      </c>
      <c r="AA264" s="137">
        <f t="shared" si="68"/>
        <v>100</v>
      </c>
      <c r="AB264" s="137">
        <f t="shared" si="68"/>
        <v>100</v>
      </c>
      <c r="AC264" s="137">
        <f t="shared" si="68"/>
        <v>100</v>
      </c>
      <c r="AD264" s="137">
        <f t="shared" si="68"/>
        <v>100</v>
      </c>
      <c r="AE264" s="137">
        <f t="shared" si="68"/>
        <v>100</v>
      </c>
      <c r="AF264" s="137">
        <f t="shared" si="68"/>
        <v>100</v>
      </c>
      <c r="AG264" s="137">
        <f t="shared" si="68"/>
        <v>100</v>
      </c>
      <c r="AH264" s="137">
        <f t="shared" si="68"/>
        <v>0</v>
      </c>
      <c r="AI264" s="137">
        <f t="shared" si="68"/>
        <v>0</v>
      </c>
      <c r="AJ264" s="137">
        <f t="shared" si="68"/>
        <v>0</v>
      </c>
      <c r="AK264" s="136">
        <f ca="1">IF(AND(AND($AK$3&lt;=B264,B264&lt;=$AK$1),B264&lt;&gt;""),1,0)</f>
        <v>1</v>
      </c>
      <c r="AL264" s="136">
        <f>IF(OR(F264="工事・メンテ（共用可）",F264="要調整"),0.5,IF(F264="ヘリ訓練日",0.4,1))</f>
        <v>1</v>
      </c>
      <c r="AM264" s="136">
        <v>1</v>
      </c>
    </row>
    <row r="265" spans="1:39" ht="56.25">
      <c r="A265" s="149">
        <v>1305</v>
      </c>
      <c r="B265" s="150">
        <v>46395</v>
      </c>
      <c r="C265" s="156">
        <v>7</v>
      </c>
      <c r="D265" s="156">
        <v>21</v>
      </c>
      <c r="E265" s="152" t="s">
        <v>83</v>
      </c>
      <c r="F265" s="151" t="s">
        <v>490</v>
      </c>
      <c r="G265" s="154" t="s">
        <v>494</v>
      </c>
      <c r="H265" s="138" t="str">
        <f>IF(OR(G265="中止",G265="取消"),"998",IF(ISNA(MATCH($E265,施設情報!$B$2:$B$96,0)),"999",INDEX(施設情報!$C$2:$C$96,MATCH($E265,施設情報!$B$2:$B$96,0))))</f>
        <v>067</v>
      </c>
      <c r="I265" s="139">
        <f t="shared" si="69"/>
        <v>46395</v>
      </c>
      <c r="J265" s="137" t="str">
        <f t="shared" si="70"/>
        <v>067-46395</v>
      </c>
      <c r="K265" s="137">
        <f t="shared" si="71"/>
        <v>0.29166666666666669</v>
      </c>
      <c r="L265" s="137">
        <f t="shared" si="72"/>
        <v>0.875</v>
      </c>
      <c r="M265" s="137">
        <f t="shared" ref="M265:V274" si="73">IF(AND(M$3&gt;=$K265,M$3&lt;$L265),100*$AM265,0)</f>
        <v>0</v>
      </c>
      <c r="N265" s="137">
        <f t="shared" si="73"/>
        <v>0</v>
      </c>
      <c r="O265" s="137">
        <f t="shared" si="73"/>
        <v>0</v>
      </c>
      <c r="P265" s="137">
        <f t="shared" si="73"/>
        <v>0</v>
      </c>
      <c r="Q265" s="137">
        <f t="shared" si="73"/>
        <v>0</v>
      </c>
      <c r="R265" s="137">
        <f t="shared" si="73"/>
        <v>0</v>
      </c>
      <c r="S265" s="137">
        <f t="shared" si="73"/>
        <v>0</v>
      </c>
      <c r="T265" s="137">
        <f t="shared" si="73"/>
        <v>100</v>
      </c>
      <c r="U265" s="137">
        <f t="shared" si="73"/>
        <v>100</v>
      </c>
      <c r="V265" s="137">
        <f t="shared" si="73"/>
        <v>100</v>
      </c>
      <c r="W265" s="137">
        <f t="shared" ref="W265:AJ274" si="74">IF(AND(W$3&gt;=$K265,W$3&lt;$L265),100*$AM265,0)</f>
        <v>100</v>
      </c>
      <c r="X265" s="137">
        <f t="shared" si="74"/>
        <v>100</v>
      </c>
      <c r="Y265" s="137">
        <f t="shared" si="74"/>
        <v>100</v>
      </c>
      <c r="Z265" s="137">
        <f t="shared" si="74"/>
        <v>100</v>
      </c>
      <c r="AA265" s="137">
        <f t="shared" si="74"/>
        <v>100</v>
      </c>
      <c r="AB265" s="137">
        <f t="shared" si="74"/>
        <v>100</v>
      </c>
      <c r="AC265" s="137">
        <f t="shared" si="74"/>
        <v>100</v>
      </c>
      <c r="AD265" s="137">
        <f t="shared" si="74"/>
        <v>100</v>
      </c>
      <c r="AE265" s="137">
        <f t="shared" si="74"/>
        <v>100</v>
      </c>
      <c r="AF265" s="137">
        <f t="shared" si="74"/>
        <v>100</v>
      </c>
      <c r="AG265" s="137">
        <f t="shared" si="74"/>
        <v>100</v>
      </c>
      <c r="AH265" s="137">
        <f t="shared" si="74"/>
        <v>0</v>
      </c>
      <c r="AI265" s="137">
        <f t="shared" si="74"/>
        <v>0</v>
      </c>
      <c r="AJ265" s="137">
        <f t="shared" si="74"/>
        <v>0</v>
      </c>
      <c r="AK265" s="136">
        <f ca="1">IF(AND(AND($AK$3&lt;=B265,B265&lt;=$AK$1),B265&lt;&gt;""),1,0)</f>
        <v>1</v>
      </c>
      <c r="AL265" s="136">
        <f>IF(OR(F265="工事・メンテ（共用可）",F265="要調整"),0.5,IF(F265="ヘリ訓練日",0.4,1))</f>
        <v>1</v>
      </c>
      <c r="AM265" s="136">
        <v>1</v>
      </c>
    </row>
    <row r="266" spans="1:39" ht="56.25">
      <c r="A266" s="149">
        <v>1306</v>
      </c>
      <c r="B266" s="150">
        <v>46395</v>
      </c>
      <c r="C266" s="156">
        <v>7</v>
      </c>
      <c r="D266" s="156">
        <v>21</v>
      </c>
      <c r="E266" s="152" t="s">
        <v>84</v>
      </c>
      <c r="F266" s="151" t="s">
        <v>490</v>
      </c>
      <c r="G266" s="154" t="s">
        <v>494</v>
      </c>
      <c r="H266" s="138" t="str">
        <f>IF(OR(G266="中止",G266="取消"),"998",IF(ISNA(MATCH($E266,施設情報!$B$2:$B$96,0)),"999",INDEX(施設情報!$C$2:$C$96,MATCH($E266,施設情報!$B$2:$B$96,0))))</f>
        <v>065</v>
      </c>
      <c r="I266" s="139">
        <f t="shared" si="69"/>
        <v>46395</v>
      </c>
      <c r="J266" s="137" t="str">
        <f t="shared" si="70"/>
        <v>065-46395</v>
      </c>
      <c r="K266" s="137">
        <f t="shared" si="71"/>
        <v>0.29166666666666669</v>
      </c>
      <c r="L266" s="137">
        <f t="shared" si="72"/>
        <v>0.875</v>
      </c>
      <c r="M266" s="137">
        <f t="shared" si="73"/>
        <v>0</v>
      </c>
      <c r="N266" s="137">
        <f t="shared" si="73"/>
        <v>0</v>
      </c>
      <c r="O266" s="137">
        <f t="shared" si="73"/>
        <v>0</v>
      </c>
      <c r="P266" s="137">
        <f t="shared" si="73"/>
        <v>0</v>
      </c>
      <c r="Q266" s="137">
        <f t="shared" si="73"/>
        <v>0</v>
      </c>
      <c r="R266" s="137">
        <f t="shared" si="73"/>
        <v>0</v>
      </c>
      <c r="S266" s="137">
        <f t="shared" si="73"/>
        <v>0</v>
      </c>
      <c r="T266" s="137">
        <f t="shared" si="73"/>
        <v>100</v>
      </c>
      <c r="U266" s="137">
        <f t="shared" si="73"/>
        <v>100</v>
      </c>
      <c r="V266" s="137">
        <f t="shared" si="73"/>
        <v>100</v>
      </c>
      <c r="W266" s="137">
        <f t="shared" si="74"/>
        <v>100</v>
      </c>
      <c r="X266" s="137">
        <f t="shared" si="74"/>
        <v>100</v>
      </c>
      <c r="Y266" s="137">
        <f t="shared" si="74"/>
        <v>100</v>
      </c>
      <c r="Z266" s="137">
        <f t="shared" si="74"/>
        <v>100</v>
      </c>
      <c r="AA266" s="137">
        <f t="shared" si="74"/>
        <v>100</v>
      </c>
      <c r="AB266" s="137">
        <f t="shared" si="74"/>
        <v>100</v>
      </c>
      <c r="AC266" s="137">
        <f t="shared" si="74"/>
        <v>100</v>
      </c>
      <c r="AD266" s="137">
        <f t="shared" si="74"/>
        <v>100</v>
      </c>
      <c r="AE266" s="137">
        <f t="shared" si="74"/>
        <v>100</v>
      </c>
      <c r="AF266" s="137">
        <f t="shared" si="74"/>
        <v>100</v>
      </c>
      <c r="AG266" s="137">
        <f t="shared" si="74"/>
        <v>100</v>
      </c>
      <c r="AH266" s="137">
        <f t="shared" si="74"/>
        <v>0</v>
      </c>
      <c r="AI266" s="137">
        <f t="shared" si="74"/>
        <v>0</v>
      </c>
      <c r="AJ266" s="137">
        <f t="shared" si="74"/>
        <v>0</v>
      </c>
      <c r="AK266" s="136">
        <f ca="1">IF(AND(AND($AK$3&lt;=B266,B266&lt;=$AK$1),B266&lt;&gt;""),1,0)</f>
        <v>1</v>
      </c>
      <c r="AL266" s="136">
        <f>IF(OR(F266="工事・メンテ（共用可）",F266="要調整"),0.5,IF(F266="ヘリ訓練日",0.4,1))</f>
        <v>1</v>
      </c>
      <c r="AM266" s="136">
        <v>1</v>
      </c>
    </row>
    <row r="267" spans="1:39" ht="56.25">
      <c r="A267" s="149">
        <v>1307</v>
      </c>
      <c r="B267" s="150">
        <v>46395</v>
      </c>
      <c r="C267" s="156">
        <v>7</v>
      </c>
      <c r="D267" s="156">
        <v>21</v>
      </c>
      <c r="E267" s="152" t="s">
        <v>85</v>
      </c>
      <c r="F267" s="151" t="s">
        <v>490</v>
      </c>
      <c r="G267" s="154" t="s">
        <v>494</v>
      </c>
      <c r="H267" s="138" t="str">
        <f>IF(OR(G267="中止",G267="取消"),"998",IF(ISNA(MATCH($E267,施設情報!$B$2:$B$96,0)),"999",INDEX(施設情報!$C$2:$C$96,MATCH($E267,施設情報!$B$2:$B$96,0))))</f>
        <v>066</v>
      </c>
      <c r="I267" s="139">
        <f t="shared" si="69"/>
        <v>46395</v>
      </c>
      <c r="J267" s="137" t="str">
        <f t="shared" si="70"/>
        <v>066-46395</v>
      </c>
      <c r="K267" s="137">
        <f t="shared" si="71"/>
        <v>0.29166666666666669</v>
      </c>
      <c r="L267" s="137">
        <f t="shared" si="72"/>
        <v>0.875</v>
      </c>
      <c r="M267" s="137">
        <f t="shared" si="73"/>
        <v>0</v>
      </c>
      <c r="N267" s="137">
        <f t="shared" si="73"/>
        <v>0</v>
      </c>
      <c r="O267" s="137">
        <f t="shared" si="73"/>
        <v>0</v>
      </c>
      <c r="P267" s="137">
        <f t="shared" si="73"/>
        <v>0</v>
      </c>
      <c r="Q267" s="137">
        <f t="shared" si="73"/>
        <v>0</v>
      </c>
      <c r="R267" s="137">
        <f t="shared" si="73"/>
        <v>0</v>
      </c>
      <c r="S267" s="137">
        <f t="shared" si="73"/>
        <v>0</v>
      </c>
      <c r="T267" s="137">
        <f t="shared" si="73"/>
        <v>100</v>
      </c>
      <c r="U267" s="137">
        <f t="shared" si="73"/>
        <v>100</v>
      </c>
      <c r="V267" s="137">
        <f t="shared" si="73"/>
        <v>100</v>
      </c>
      <c r="W267" s="137">
        <f t="shared" si="74"/>
        <v>100</v>
      </c>
      <c r="X267" s="137">
        <f t="shared" si="74"/>
        <v>100</v>
      </c>
      <c r="Y267" s="137">
        <f t="shared" si="74"/>
        <v>100</v>
      </c>
      <c r="Z267" s="137">
        <f t="shared" si="74"/>
        <v>100</v>
      </c>
      <c r="AA267" s="137">
        <f t="shared" si="74"/>
        <v>100</v>
      </c>
      <c r="AB267" s="137">
        <f t="shared" si="74"/>
        <v>100</v>
      </c>
      <c r="AC267" s="137">
        <f t="shared" si="74"/>
        <v>100</v>
      </c>
      <c r="AD267" s="137">
        <f t="shared" si="74"/>
        <v>100</v>
      </c>
      <c r="AE267" s="137">
        <f t="shared" si="74"/>
        <v>100</v>
      </c>
      <c r="AF267" s="137">
        <f t="shared" si="74"/>
        <v>100</v>
      </c>
      <c r="AG267" s="137">
        <f t="shared" si="74"/>
        <v>100</v>
      </c>
      <c r="AH267" s="137">
        <f t="shared" si="74"/>
        <v>0</v>
      </c>
      <c r="AI267" s="137">
        <f t="shared" si="74"/>
        <v>0</v>
      </c>
      <c r="AJ267" s="137">
        <f t="shared" si="74"/>
        <v>0</v>
      </c>
      <c r="AK267" s="136">
        <f ca="1">IF(AND(AND($AK$3&lt;=B267,B267&lt;=$AK$1),B267&lt;&gt;""),1,0)</f>
        <v>1</v>
      </c>
      <c r="AL267" s="136">
        <f>IF(OR(F267="工事・メンテ（共用可）",F267="要調整"),0.5,IF(F267="ヘリ訓練日",0.4,1))</f>
        <v>1</v>
      </c>
      <c r="AM267" s="136">
        <v>1</v>
      </c>
    </row>
    <row r="268" spans="1:39" ht="37.5">
      <c r="A268" s="149">
        <v>1308</v>
      </c>
      <c r="B268" s="150">
        <v>46395</v>
      </c>
      <c r="C268" s="156">
        <v>7</v>
      </c>
      <c r="D268" s="156">
        <v>21</v>
      </c>
      <c r="E268" s="152" t="s">
        <v>86</v>
      </c>
      <c r="F268" s="151" t="s">
        <v>490</v>
      </c>
      <c r="G268" s="154" t="s">
        <v>494</v>
      </c>
      <c r="H268" s="138" t="str">
        <f>IF(OR(G268="中止",G268="取消"),"998",IF(ISNA(MATCH($E268,施設情報!$B$2:$B$96,0)),"999",INDEX(施設情報!$C$2:$C$96,MATCH($E268,施設情報!$B$2:$B$96,0))))</f>
        <v>068</v>
      </c>
      <c r="I268" s="139">
        <f t="shared" si="69"/>
        <v>46395</v>
      </c>
      <c r="J268" s="137" t="str">
        <f t="shared" si="70"/>
        <v>068-46395</v>
      </c>
      <c r="K268" s="137">
        <f t="shared" si="71"/>
        <v>0.29166666666666669</v>
      </c>
      <c r="L268" s="137">
        <f t="shared" si="72"/>
        <v>0.875</v>
      </c>
      <c r="M268" s="137">
        <f t="shared" si="73"/>
        <v>0</v>
      </c>
      <c r="N268" s="137">
        <f t="shared" si="73"/>
        <v>0</v>
      </c>
      <c r="O268" s="137">
        <f t="shared" si="73"/>
        <v>0</v>
      </c>
      <c r="P268" s="137">
        <f t="shared" si="73"/>
        <v>0</v>
      </c>
      <c r="Q268" s="137">
        <f t="shared" si="73"/>
        <v>0</v>
      </c>
      <c r="R268" s="137">
        <f t="shared" si="73"/>
        <v>0</v>
      </c>
      <c r="S268" s="137">
        <f t="shared" si="73"/>
        <v>0</v>
      </c>
      <c r="T268" s="137">
        <f t="shared" si="73"/>
        <v>100</v>
      </c>
      <c r="U268" s="137">
        <f t="shared" si="73"/>
        <v>100</v>
      </c>
      <c r="V268" s="137">
        <f t="shared" si="73"/>
        <v>100</v>
      </c>
      <c r="W268" s="137">
        <f t="shared" si="74"/>
        <v>100</v>
      </c>
      <c r="X268" s="137">
        <f t="shared" si="74"/>
        <v>100</v>
      </c>
      <c r="Y268" s="137">
        <f t="shared" si="74"/>
        <v>100</v>
      </c>
      <c r="Z268" s="137">
        <f t="shared" si="74"/>
        <v>100</v>
      </c>
      <c r="AA268" s="137">
        <f t="shared" si="74"/>
        <v>100</v>
      </c>
      <c r="AB268" s="137">
        <f t="shared" si="74"/>
        <v>100</v>
      </c>
      <c r="AC268" s="137">
        <f t="shared" si="74"/>
        <v>100</v>
      </c>
      <c r="AD268" s="137">
        <f t="shared" si="74"/>
        <v>100</v>
      </c>
      <c r="AE268" s="137">
        <f t="shared" si="74"/>
        <v>100</v>
      </c>
      <c r="AF268" s="137">
        <f t="shared" si="74"/>
        <v>100</v>
      </c>
      <c r="AG268" s="137">
        <f t="shared" si="74"/>
        <v>100</v>
      </c>
      <c r="AH268" s="137">
        <f t="shared" si="74"/>
        <v>0</v>
      </c>
      <c r="AI268" s="137">
        <f t="shared" si="74"/>
        <v>0</v>
      </c>
      <c r="AJ268" s="137">
        <f t="shared" si="74"/>
        <v>0</v>
      </c>
      <c r="AK268" s="136">
        <f ca="1">IF(AND(AND($AK$3&lt;=B268,B268&lt;=$AK$1),B268&lt;&gt;""),1,0)</f>
        <v>1</v>
      </c>
      <c r="AL268" s="136">
        <f>IF(OR(F268="工事・メンテ（共用可）",F268="要調整"),0.5,IF(F268="ヘリ訓練日",0.4,1))</f>
        <v>1</v>
      </c>
      <c r="AM268" s="136">
        <v>1</v>
      </c>
    </row>
    <row r="269" spans="1:39" ht="37.5">
      <c r="A269" s="149">
        <v>1309</v>
      </c>
      <c r="B269" s="150">
        <v>46395</v>
      </c>
      <c r="C269" s="156">
        <v>7</v>
      </c>
      <c r="D269" s="156">
        <v>21</v>
      </c>
      <c r="E269" s="152" t="s">
        <v>87</v>
      </c>
      <c r="F269" s="151" t="s">
        <v>490</v>
      </c>
      <c r="G269" s="154" t="s">
        <v>494</v>
      </c>
      <c r="H269" s="138" t="str">
        <f>IF(OR(G269="中止",G269="取消"),"998",IF(ISNA(MATCH($E269,施設情報!$B$2:$B$96,0)),"999",INDEX(施設情報!$C$2:$C$96,MATCH($E269,施設情報!$B$2:$B$96,0))))</f>
        <v>063</v>
      </c>
      <c r="I269" s="139">
        <f t="shared" si="69"/>
        <v>46395</v>
      </c>
      <c r="J269" s="137" t="str">
        <f t="shared" si="70"/>
        <v>063-46395</v>
      </c>
      <c r="K269" s="137">
        <f t="shared" si="71"/>
        <v>0.29166666666666669</v>
      </c>
      <c r="L269" s="137">
        <f t="shared" si="72"/>
        <v>0.875</v>
      </c>
      <c r="M269" s="137">
        <f t="shared" si="73"/>
        <v>0</v>
      </c>
      <c r="N269" s="137">
        <f t="shared" si="73"/>
        <v>0</v>
      </c>
      <c r="O269" s="137">
        <f t="shared" si="73"/>
        <v>0</v>
      </c>
      <c r="P269" s="137">
        <f t="shared" si="73"/>
        <v>0</v>
      </c>
      <c r="Q269" s="137">
        <f t="shared" si="73"/>
        <v>0</v>
      </c>
      <c r="R269" s="137">
        <f t="shared" si="73"/>
        <v>0</v>
      </c>
      <c r="S269" s="137">
        <f t="shared" si="73"/>
        <v>0</v>
      </c>
      <c r="T269" s="137">
        <f t="shared" si="73"/>
        <v>100</v>
      </c>
      <c r="U269" s="137">
        <f t="shared" si="73"/>
        <v>100</v>
      </c>
      <c r="V269" s="137">
        <f t="shared" si="73"/>
        <v>100</v>
      </c>
      <c r="W269" s="137">
        <f t="shared" si="74"/>
        <v>100</v>
      </c>
      <c r="X269" s="137">
        <f t="shared" si="74"/>
        <v>100</v>
      </c>
      <c r="Y269" s="137">
        <f t="shared" si="74"/>
        <v>100</v>
      </c>
      <c r="Z269" s="137">
        <f t="shared" si="74"/>
        <v>100</v>
      </c>
      <c r="AA269" s="137">
        <f t="shared" si="74"/>
        <v>100</v>
      </c>
      <c r="AB269" s="137">
        <f t="shared" si="74"/>
        <v>100</v>
      </c>
      <c r="AC269" s="137">
        <f t="shared" si="74"/>
        <v>100</v>
      </c>
      <c r="AD269" s="137">
        <f t="shared" si="74"/>
        <v>100</v>
      </c>
      <c r="AE269" s="137">
        <f t="shared" si="74"/>
        <v>100</v>
      </c>
      <c r="AF269" s="137">
        <f t="shared" si="74"/>
        <v>100</v>
      </c>
      <c r="AG269" s="137">
        <f t="shared" si="74"/>
        <v>100</v>
      </c>
      <c r="AH269" s="137">
        <f t="shared" si="74"/>
        <v>0</v>
      </c>
      <c r="AI269" s="137">
        <f t="shared" si="74"/>
        <v>0</v>
      </c>
      <c r="AJ269" s="137">
        <f t="shared" si="74"/>
        <v>0</v>
      </c>
      <c r="AK269" s="136">
        <f ca="1">IF(AND(AND($AK$3&lt;=B269,B269&lt;=$AK$1),B269&lt;&gt;""),1,0)</f>
        <v>1</v>
      </c>
      <c r="AL269" s="136">
        <f>IF(OR(F269="工事・メンテ（共用可）",F269="要調整"),0.5,IF(F269="ヘリ訓練日",0.4,1))</f>
        <v>1</v>
      </c>
      <c r="AM269" s="136">
        <v>1</v>
      </c>
    </row>
    <row r="270" spans="1:39" ht="37.5">
      <c r="A270" s="149">
        <v>1310</v>
      </c>
      <c r="B270" s="150">
        <v>46395</v>
      </c>
      <c r="C270" s="156">
        <v>7</v>
      </c>
      <c r="D270" s="156">
        <v>21</v>
      </c>
      <c r="E270" s="152" t="s">
        <v>88</v>
      </c>
      <c r="F270" s="151" t="s">
        <v>490</v>
      </c>
      <c r="G270" s="154" t="s">
        <v>494</v>
      </c>
      <c r="H270" s="138" t="str">
        <f>IF(OR(G270="中止",G270="取消"),"998",IF(ISNA(MATCH($E270,施設情報!$B$2:$B$96,0)),"999",INDEX(施設情報!$C$2:$C$96,MATCH($E270,施設情報!$B$2:$B$96,0))))</f>
        <v>064</v>
      </c>
      <c r="I270" s="139">
        <f t="shared" si="69"/>
        <v>46395</v>
      </c>
      <c r="J270" s="137" t="str">
        <f t="shared" si="70"/>
        <v>064-46395</v>
      </c>
      <c r="K270" s="137">
        <f t="shared" si="71"/>
        <v>0.29166666666666669</v>
      </c>
      <c r="L270" s="137">
        <f t="shared" si="72"/>
        <v>0.875</v>
      </c>
      <c r="M270" s="137">
        <f t="shared" si="73"/>
        <v>0</v>
      </c>
      <c r="N270" s="137">
        <f t="shared" si="73"/>
        <v>0</v>
      </c>
      <c r="O270" s="137">
        <f t="shared" si="73"/>
        <v>0</v>
      </c>
      <c r="P270" s="137">
        <f t="shared" si="73"/>
        <v>0</v>
      </c>
      <c r="Q270" s="137">
        <f t="shared" si="73"/>
        <v>0</v>
      </c>
      <c r="R270" s="137">
        <f t="shared" si="73"/>
        <v>0</v>
      </c>
      <c r="S270" s="137">
        <f t="shared" si="73"/>
        <v>0</v>
      </c>
      <c r="T270" s="137">
        <f t="shared" si="73"/>
        <v>100</v>
      </c>
      <c r="U270" s="137">
        <f t="shared" si="73"/>
        <v>100</v>
      </c>
      <c r="V270" s="137">
        <f t="shared" si="73"/>
        <v>100</v>
      </c>
      <c r="W270" s="137">
        <f t="shared" si="74"/>
        <v>100</v>
      </c>
      <c r="X270" s="137">
        <f t="shared" si="74"/>
        <v>100</v>
      </c>
      <c r="Y270" s="137">
        <f t="shared" si="74"/>
        <v>100</v>
      </c>
      <c r="Z270" s="137">
        <f t="shared" si="74"/>
        <v>100</v>
      </c>
      <c r="AA270" s="137">
        <f t="shared" si="74"/>
        <v>100</v>
      </c>
      <c r="AB270" s="137">
        <f t="shared" si="74"/>
        <v>100</v>
      </c>
      <c r="AC270" s="137">
        <f t="shared" si="74"/>
        <v>100</v>
      </c>
      <c r="AD270" s="137">
        <f t="shared" si="74"/>
        <v>100</v>
      </c>
      <c r="AE270" s="137">
        <f t="shared" si="74"/>
        <v>100</v>
      </c>
      <c r="AF270" s="137">
        <f t="shared" si="74"/>
        <v>100</v>
      </c>
      <c r="AG270" s="137">
        <f t="shared" si="74"/>
        <v>100</v>
      </c>
      <c r="AH270" s="137">
        <f t="shared" si="74"/>
        <v>0</v>
      </c>
      <c r="AI270" s="137">
        <f t="shared" si="74"/>
        <v>0</v>
      </c>
      <c r="AJ270" s="137">
        <f t="shared" si="74"/>
        <v>0</v>
      </c>
      <c r="AK270" s="136">
        <f ca="1">IF(AND(AND($AK$3&lt;=B270,B270&lt;=$AK$1),B270&lt;&gt;""),1,0)</f>
        <v>1</v>
      </c>
      <c r="AL270" s="136">
        <f>IF(OR(F270="工事・メンテ（共用可）",F270="要調整"),0.5,IF(F270="ヘリ訓練日",0.4,1))</f>
        <v>1</v>
      </c>
      <c r="AM270" s="136">
        <v>1</v>
      </c>
    </row>
    <row r="271" spans="1:39" ht="37.5">
      <c r="A271" s="149">
        <v>1311</v>
      </c>
      <c r="B271" s="150">
        <v>46395</v>
      </c>
      <c r="C271" s="156">
        <v>7</v>
      </c>
      <c r="D271" s="156">
        <v>21</v>
      </c>
      <c r="E271" s="152" t="s">
        <v>89</v>
      </c>
      <c r="F271" s="151" t="s">
        <v>490</v>
      </c>
      <c r="G271" s="154" t="s">
        <v>494</v>
      </c>
      <c r="H271" s="138" t="str">
        <f>IF(OR(G271="中止",G271="取消"),"998",IF(ISNA(MATCH($E271,施設情報!$B$2:$B$96,0)),"999",INDEX(施設情報!$C$2:$C$96,MATCH($E271,施設情報!$B$2:$B$96,0))))</f>
        <v>019</v>
      </c>
      <c r="I271" s="139">
        <f t="shared" si="69"/>
        <v>46395</v>
      </c>
      <c r="J271" s="137" t="str">
        <f t="shared" si="70"/>
        <v>019-46395</v>
      </c>
      <c r="K271" s="137">
        <f t="shared" si="71"/>
        <v>0.29166666666666669</v>
      </c>
      <c r="L271" s="137">
        <f t="shared" si="72"/>
        <v>0.875</v>
      </c>
      <c r="M271" s="137">
        <f t="shared" si="73"/>
        <v>0</v>
      </c>
      <c r="N271" s="137">
        <f t="shared" si="73"/>
        <v>0</v>
      </c>
      <c r="O271" s="137">
        <f t="shared" si="73"/>
        <v>0</v>
      </c>
      <c r="P271" s="137">
        <f t="shared" si="73"/>
        <v>0</v>
      </c>
      <c r="Q271" s="137">
        <f t="shared" si="73"/>
        <v>0</v>
      </c>
      <c r="R271" s="137">
        <f t="shared" si="73"/>
        <v>0</v>
      </c>
      <c r="S271" s="137">
        <f t="shared" si="73"/>
        <v>0</v>
      </c>
      <c r="T271" s="137">
        <f t="shared" si="73"/>
        <v>100</v>
      </c>
      <c r="U271" s="137">
        <f t="shared" si="73"/>
        <v>100</v>
      </c>
      <c r="V271" s="137">
        <f t="shared" si="73"/>
        <v>100</v>
      </c>
      <c r="W271" s="137">
        <f t="shared" si="74"/>
        <v>100</v>
      </c>
      <c r="X271" s="137">
        <f t="shared" si="74"/>
        <v>100</v>
      </c>
      <c r="Y271" s="137">
        <f t="shared" si="74"/>
        <v>100</v>
      </c>
      <c r="Z271" s="137">
        <f t="shared" si="74"/>
        <v>100</v>
      </c>
      <c r="AA271" s="137">
        <f t="shared" si="74"/>
        <v>100</v>
      </c>
      <c r="AB271" s="137">
        <f t="shared" si="74"/>
        <v>100</v>
      </c>
      <c r="AC271" s="137">
        <f t="shared" si="74"/>
        <v>100</v>
      </c>
      <c r="AD271" s="137">
        <f t="shared" si="74"/>
        <v>100</v>
      </c>
      <c r="AE271" s="137">
        <f t="shared" si="74"/>
        <v>100</v>
      </c>
      <c r="AF271" s="137">
        <f t="shared" si="74"/>
        <v>100</v>
      </c>
      <c r="AG271" s="137">
        <f t="shared" si="74"/>
        <v>100</v>
      </c>
      <c r="AH271" s="137">
        <f t="shared" si="74"/>
        <v>0</v>
      </c>
      <c r="AI271" s="137">
        <f t="shared" si="74"/>
        <v>0</v>
      </c>
      <c r="AJ271" s="137">
        <f t="shared" si="74"/>
        <v>0</v>
      </c>
      <c r="AK271" s="136">
        <f ca="1">IF(AND(AND($AK$3&lt;=B271,B271&lt;=$AK$1),B271&lt;&gt;""),1,0)</f>
        <v>1</v>
      </c>
      <c r="AL271" s="136">
        <f>IF(OR(F271="工事・メンテ（共用可）",F271="要調整"),0.5,IF(F271="ヘリ訓練日",0.4,1))</f>
        <v>1</v>
      </c>
      <c r="AM271" s="136">
        <v>1</v>
      </c>
    </row>
    <row r="272" spans="1:39" ht="37.5">
      <c r="A272" s="149">
        <v>1312</v>
      </c>
      <c r="B272" s="150">
        <v>46395</v>
      </c>
      <c r="C272" s="156">
        <v>7</v>
      </c>
      <c r="D272" s="156">
        <v>21</v>
      </c>
      <c r="E272" s="152" t="s">
        <v>90</v>
      </c>
      <c r="F272" s="151" t="s">
        <v>490</v>
      </c>
      <c r="G272" s="154" t="s">
        <v>494</v>
      </c>
      <c r="H272" s="138" t="str">
        <f>IF(OR(G272="中止",G272="取消"),"998",IF(ISNA(MATCH($E272,施設情報!$B$2:$B$96,0)),"999",INDEX(施設情報!$C$2:$C$96,MATCH($E272,施設情報!$B$2:$B$96,0))))</f>
        <v>018</v>
      </c>
      <c r="I272" s="139">
        <f t="shared" si="69"/>
        <v>46395</v>
      </c>
      <c r="J272" s="137" t="str">
        <f t="shared" si="70"/>
        <v>018-46395</v>
      </c>
      <c r="K272" s="137">
        <f t="shared" si="71"/>
        <v>0.29166666666666669</v>
      </c>
      <c r="L272" s="137">
        <f t="shared" si="72"/>
        <v>0.875</v>
      </c>
      <c r="M272" s="137">
        <f t="shared" si="73"/>
        <v>0</v>
      </c>
      <c r="N272" s="137">
        <f t="shared" si="73"/>
        <v>0</v>
      </c>
      <c r="O272" s="137">
        <f t="shared" si="73"/>
        <v>0</v>
      </c>
      <c r="P272" s="137">
        <f t="shared" si="73"/>
        <v>0</v>
      </c>
      <c r="Q272" s="137">
        <f t="shared" si="73"/>
        <v>0</v>
      </c>
      <c r="R272" s="137">
        <f t="shared" si="73"/>
        <v>0</v>
      </c>
      <c r="S272" s="137">
        <f t="shared" si="73"/>
        <v>0</v>
      </c>
      <c r="T272" s="137">
        <f t="shared" si="73"/>
        <v>100</v>
      </c>
      <c r="U272" s="137">
        <f t="shared" si="73"/>
        <v>100</v>
      </c>
      <c r="V272" s="137">
        <f t="shared" si="73"/>
        <v>100</v>
      </c>
      <c r="W272" s="137">
        <f t="shared" si="74"/>
        <v>100</v>
      </c>
      <c r="X272" s="137">
        <f t="shared" si="74"/>
        <v>100</v>
      </c>
      <c r="Y272" s="137">
        <f t="shared" si="74"/>
        <v>100</v>
      </c>
      <c r="Z272" s="137">
        <f t="shared" si="74"/>
        <v>100</v>
      </c>
      <c r="AA272" s="137">
        <f t="shared" si="74"/>
        <v>100</v>
      </c>
      <c r="AB272" s="137">
        <f t="shared" si="74"/>
        <v>100</v>
      </c>
      <c r="AC272" s="137">
        <f t="shared" si="74"/>
        <v>100</v>
      </c>
      <c r="AD272" s="137">
        <f t="shared" si="74"/>
        <v>100</v>
      </c>
      <c r="AE272" s="137">
        <f t="shared" si="74"/>
        <v>100</v>
      </c>
      <c r="AF272" s="137">
        <f t="shared" si="74"/>
        <v>100</v>
      </c>
      <c r="AG272" s="137">
        <f t="shared" si="74"/>
        <v>100</v>
      </c>
      <c r="AH272" s="137">
        <f t="shared" si="74"/>
        <v>0</v>
      </c>
      <c r="AI272" s="137">
        <f t="shared" si="74"/>
        <v>0</v>
      </c>
      <c r="AJ272" s="137">
        <f t="shared" si="74"/>
        <v>0</v>
      </c>
      <c r="AK272" s="136">
        <f ca="1">IF(AND(AND($AK$3&lt;=B272,B272&lt;=$AK$1),B272&lt;&gt;""),1,0)</f>
        <v>1</v>
      </c>
      <c r="AL272" s="136">
        <f>IF(OR(F272="工事・メンテ（共用可）",F272="要調整"),0.5,IF(F272="ヘリ訓練日",0.4,1))</f>
        <v>1</v>
      </c>
      <c r="AM272" s="136">
        <v>1</v>
      </c>
    </row>
    <row r="273" spans="1:39" ht="37.5">
      <c r="A273" s="149">
        <v>3</v>
      </c>
      <c r="B273" s="150">
        <v>46396</v>
      </c>
      <c r="C273" s="156">
        <v>0</v>
      </c>
      <c r="D273" s="156">
        <v>24</v>
      </c>
      <c r="E273" s="152" t="s">
        <v>28</v>
      </c>
      <c r="F273" s="151" t="s">
        <v>29</v>
      </c>
      <c r="G273" s="154" t="s">
        <v>1</v>
      </c>
      <c r="H273" s="138" t="str">
        <f>IF(OR(G273="中止",G273="取消"),"998",IF(ISNA(MATCH($E273,施設情報!$B$2:$B$96,0)),"999",INDEX(施設情報!$C$2:$C$96,MATCH($E273,施設情報!$B$2:$B$96,0))))</f>
        <v>001</v>
      </c>
      <c r="I273" s="139">
        <f t="shared" si="69"/>
        <v>46396</v>
      </c>
      <c r="J273" s="137" t="str">
        <f t="shared" si="70"/>
        <v>001-46396</v>
      </c>
      <c r="K273" s="137">
        <f t="shared" si="71"/>
        <v>0</v>
      </c>
      <c r="L273" s="137">
        <f t="shared" si="72"/>
        <v>1</v>
      </c>
      <c r="M273" s="137">
        <f t="shared" si="73"/>
        <v>100</v>
      </c>
      <c r="N273" s="137">
        <f t="shared" si="73"/>
        <v>100</v>
      </c>
      <c r="O273" s="137">
        <f t="shared" si="73"/>
        <v>100</v>
      </c>
      <c r="P273" s="137">
        <f t="shared" si="73"/>
        <v>100</v>
      </c>
      <c r="Q273" s="137">
        <f t="shared" si="73"/>
        <v>100</v>
      </c>
      <c r="R273" s="137">
        <f t="shared" si="73"/>
        <v>100</v>
      </c>
      <c r="S273" s="137">
        <f t="shared" si="73"/>
        <v>100</v>
      </c>
      <c r="T273" s="137">
        <f t="shared" si="73"/>
        <v>100</v>
      </c>
      <c r="U273" s="137">
        <f t="shared" si="73"/>
        <v>100</v>
      </c>
      <c r="V273" s="137">
        <f t="shared" si="73"/>
        <v>100</v>
      </c>
      <c r="W273" s="137">
        <f t="shared" si="74"/>
        <v>100</v>
      </c>
      <c r="X273" s="137">
        <f t="shared" si="74"/>
        <v>100</v>
      </c>
      <c r="Y273" s="137">
        <f t="shared" si="74"/>
        <v>100</v>
      </c>
      <c r="Z273" s="137">
        <f t="shared" si="74"/>
        <v>100</v>
      </c>
      <c r="AA273" s="137">
        <f t="shared" si="74"/>
        <v>100</v>
      </c>
      <c r="AB273" s="137">
        <f t="shared" si="74"/>
        <v>100</v>
      </c>
      <c r="AC273" s="137">
        <f t="shared" si="74"/>
        <v>100</v>
      </c>
      <c r="AD273" s="137">
        <f t="shared" si="74"/>
        <v>100</v>
      </c>
      <c r="AE273" s="137">
        <f t="shared" si="74"/>
        <v>100</v>
      </c>
      <c r="AF273" s="137">
        <f t="shared" si="74"/>
        <v>100</v>
      </c>
      <c r="AG273" s="137">
        <f t="shared" si="74"/>
        <v>100</v>
      </c>
      <c r="AH273" s="137">
        <f t="shared" si="74"/>
        <v>100</v>
      </c>
      <c r="AI273" s="137">
        <f t="shared" si="74"/>
        <v>100</v>
      </c>
      <c r="AJ273" s="137">
        <f t="shared" si="74"/>
        <v>100</v>
      </c>
      <c r="AK273" s="136">
        <f ca="1">IF(AND(AND($AK$3&lt;=B273,B273&lt;=$AK$1),B273&lt;&gt;""),1,0)</f>
        <v>1</v>
      </c>
      <c r="AL273" s="136">
        <f>IF(OR(F273="工事・メンテ（共用可）",F273="要調整"),0.5,IF(F273="ヘリ訓練日",0.4,1))</f>
        <v>1</v>
      </c>
      <c r="AM273" s="136">
        <v>1</v>
      </c>
    </row>
    <row r="274" spans="1:39" ht="56.25">
      <c r="A274" s="149">
        <v>312</v>
      </c>
      <c r="B274" s="150">
        <v>46396</v>
      </c>
      <c r="C274" s="156">
        <v>0</v>
      </c>
      <c r="D274" s="156">
        <v>24</v>
      </c>
      <c r="E274" s="152" t="s">
        <v>52</v>
      </c>
      <c r="F274" s="151" t="s">
        <v>95</v>
      </c>
      <c r="G274" s="205" t="s">
        <v>1</v>
      </c>
      <c r="H274" s="138" t="str">
        <f>IF(OR(G274="中止",G274="取消"),"998",IF(ISNA(MATCH($E274,施設情報!$B$2:$B$96,0)),"999",INDEX(施設情報!$C$2:$C$96,MATCH($E274,施設情報!$B$2:$B$96,0))))</f>
        <v>024</v>
      </c>
      <c r="I274" s="139">
        <f t="shared" si="69"/>
        <v>46396</v>
      </c>
      <c r="J274" s="137" t="str">
        <f t="shared" si="70"/>
        <v>024-46396</v>
      </c>
      <c r="K274" s="137">
        <f t="shared" si="71"/>
        <v>0</v>
      </c>
      <c r="L274" s="137">
        <f t="shared" si="72"/>
        <v>1</v>
      </c>
      <c r="M274" s="137">
        <f t="shared" si="73"/>
        <v>100</v>
      </c>
      <c r="N274" s="137">
        <f t="shared" si="73"/>
        <v>100</v>
      </c>
      <c r="O274" s="137">
        <f t="shared" si="73"/>
        <v>100</v>
      </c>
      <c r="P274" s="137">
        <f t="shared" si="73"/>
        <v>100</v>
      </c>
      <c r="Q274" s="137">
        <f t="shared" si="73"/>
        <v>100</v>
      </c>
      <c r="R274" s="137">
        <f t="shared" si="73"/>
        <v>100</v>
      </c>
      <c r="S274" s="137">
        <f t="shared" si="73"/>
        <v>100</v>
      </c>
      <c r="T274" s="137">
        <f t="shared" si="73"/>
        <v>100</v>
      </c>
      <c r="U274" s="137">
        <f t="shared" si="73"/>
        <v>100</v>
      </c>
      <c r="V274" s="137">
        <f t="shared" si="73"/>
        <v>100</v>
      </c>
      <c r="W274" s="137">
        <f t="shared" si="74"/>
        <v>100</v>
      </c>
      <c r="X274" s="137">
        <f t="shared" si="74"/>
        <v>100</v>
      </c>
      <c r="Y274" s="137">
        <f t="shared" si="74"/>
        <v>100</v>
      </c>
      <c r="Z274" s="137">
        <f t="shared" si="74"/>
        <v>100</v>
      </c>
      <c r="AA274" s="137">
        <f t="shared" si="74"/>
        <v>100</v>
      </c>
      <c r="AB274" s="137">
        <f t="shared" si="74"/>
        <v>100</v>
      </c>
      <c r="AC274" s="137">
        <f t="shared" si="74"/>
        <v>100</v>
      </c>
      <c r="AD274" s="137">
        <f t="shared" si="74"/>
        <v>100</v>
      </c>
      <c r="AE274" s="137">
        <f t="shared" si="74"/>
        <v>100</v>
      </c>
      <c r="AF274" s="137">
        <f t="shared" si="74"/>
        <v>100</v>
      </c>
      <c r="AG274" s="137">
        <f t="shared" si="74"/>
        <v>100</v>
      </c>
      <c r="AH274" s="137">
        <f t="shared" si="74"/>
        <v>100</v>
      </c>
      <c r="AI274" s="137">
        <f t="shared" si="74"/>
        <v>100</v>
      </c>
      <c r="AJ274" s="137">
        <f t="shared" si="74"/>
        <v>100</v>
      </c>
      <c r="AK274" s="136">
        <f ca="1">IF(AND(AND($AK$3&lt;=B274,B274&lt;=$AK$1),B274&lt;&gt;""),1,0)</f>
        <v>1</v>
      </c>
      <c r="AL274" s="136">
        <f>IF(OR(F274="工事・メンテ（共用可）",F274="要調整"),0.5,IF(F274="ヘリ訓練日",0.4,1))</f>
        <v>1</v>
      </c>
      <c r="AM274" s="136">
        <v>1</v>
      </c>
    </row>
    <row r="275" spans="1:39" ht="37.5">
      <c r="A275" s="149">
        <v>4</v>
      </c>
      <c r="B275" s="150">
        <v>46397</v>
      </c>
      <c r="C275" s="156">
        <v>0</v>
      </c>
      <c r="D275" s="156">
        <v>24</v>
      </c>
      <c r="E275" s="152" t="s">
        <v>28</v>
      </c>
      <c r="F275" s="151" t="s">
        <v>29</v>
      </c>
      <c r="G275" s="154" t="s">
        <v>1</v>
      </c>
      <c r="H275" s="138" t="str">
        <f>IF(OR(G275="中止",G275="取消"),"998",IF(ISNA(MATCH($E275,施設情報!$B$2:$B$96,0)),"999",INDEX(施設情報!$C$2:$C$96,MATCH($E275,施設情報!$B$2:$B$96,0))))</f>
        <v>001</v>
      </c>
      <c r="I275" s="139">
        <f t="shared" si="69"/>
        <v>46397</v>
      </c>
      <c r="J275" s="137" t="str">
        <f t="shared" si="70"/>
        <v>001-46397</v>
      </c>
      <c r="K275" s="137">
        <f t="shared" si="71"/>
        <v>0</v>
      </c>
      <c r="L275" s="137">
        <f t="shared" si="72"/>
        <v>1</v>
      </c>
      <c r="M275" s="137">
        <f t="shared" ref="M275:V284" si="75">IF(AND(M$3&gt;=$K275,M$3&lt;$L275),100*$AM275,0)</f>
        <v>100</v>
      </c>
      <c r="N275" s="137">
        <f t="shared" si="75"/>
        <v>100</v>
      </c>
      <c r="O275" s="137">
        <f t="shared" si="75"/>
        <v>100</v>
      </c>
      <c r="P275" s="137">
        <f t="shared" si="75"/>
        <v>100</v>
      </c>
      <c r="Q275" s="137">
        <f t="shared" si="75"/>
        <v>100</v>
      </c>
      <c r="R275" s="137">
        <f t="shared" si="75"/>
        <v>100</v>
      </c>
      <c r="S275" s="137">
        <f t="shared" si="75"/>
        <v>100</v>
      </c>
      <c r="T275" s="137">
        <f t="shared" si="75"/>
        <v>100</v>
      </c>
      <c r="U275" s="137">
        <f t="shared" si="75"/>
        <v>100</v>
      </c>
      <c r="V275" s="137">
        <f t="shared" si="75"/>
        <v>100</v>
      </c>
      <c r="W275" s="137">
        <f t="shared" ref="W275:AJ284" si="76">IF(AND(W$3&gt;=$K275,W$3&lt;$L275),100*$AM275,0)</f>
        <v>100</v>
      </c>
      <c r="X275" s="137">
        <f t="shared" si="76"/>
        <v>100</v>
      </c>
      <c r="Y275" s="137">
        <f t="shared" si="76"/>
        <v>100</v>
      </c>
      <c r="Z275" s="137">
        <f t="shared" si="76"/>
        <v>100</v>
      </c>
      <c r="AA275" s="137">
        <f t="shared" si="76"/>
        <v>100</v>
      </c>
      <c r="AB275" s="137">
        <f t="shared" si="76"/>
        <v>100</v>
      </c>
      <c r="AC275" s="137">
        <f t="shared" si="76"/>
        <v>100</v>
      </c>
      <c r="AD275" s="137">
        <f t="shared" si="76"/>
        <v>100</v>
      </c>
      <c r="AE275" s="137">
        <f t="shared" si="76"/>
        <v>100</v>
      </c>
      <c r="AF275" s="137">
        <f t="shared" si="76"/>
        <v>100</v>
      </c>
      <c r="AG275" s="137">
        <f t="shared" si="76"/>
        <v>100</v>
      </c>
      <c r="AH275" s="137">
        <f t="shared" si="76"/>
        <v>100</v>
      </c>
      <c r="AI275" s="137">
        <f t="shared" si="76"/>
        <v>100</v>
      </c>
      <c r="AJ275" s="137">
        <f t="shared" si="76"/>
        <v>100</v>
      </c>
      <c r="AK275" s="136">
        <f ca="1">IF(AND(AND($AK$3&lt;=B275,B275&lt;=$AK$1),B275&lt;&gt;""),1,0)</f>
        <v>1</v>
      </c>
      <c r="AL275" s="136">
        <f>IF(OR(F275="工事・メンテ（共用可）",F275="要調整"),0.5,IF(F275="ヘリ訓練日",0.4,1))</f>
        <v>1</v>
      </c>
      <c r="AM275" s="136">
        <v>1</v>
      </c>
    </row>
    <row r="276" spans="1:39" ht="56.25">
      <c r="A276" s="149">
        <v>313</v>
      </c>
      <c r="B276" s="150">
        <v>46397</v>
      </c>
      <c r="C276" s="156">
        <v>0</v>
      </c>
      <c r="D276" s="156">
        <v>24</v>
      </c>
      <c r="E276" s="152" t="s">
        <v>52</v>
      </c>
      <c r="F276" s="151" t="s">
        <v>95</v>
      </c>
      <c r="G276" s="205" t="s">
        <v>1</v>
      </c>
      <c r="H276" s="138" t="str">
        <f>IF(OR(G276="中止",G276="取消"),"998",IF(ISNA(MATCH($E276,施設情報!$B$2:$B$96,0)),"999",INDEX(施設情報!$C$2:$C$96,MATCH($E276,施設情報!$B$2:$B$96,0))))</f>
        <v>024</v>
      </c>
      <c r="I276" s="139">
        <f t="shared" si="69"/>
        <v>46397</v>
      </c>
      <c r="J276" s="137" t="str">
        <f t="shared" si="70"/>
        <v>024-46397</v>
      </c>
      <c r="K276" s="137">
        <f t="shared" si="71"/>
        <v>0</v>
      </c>
      <c r="L276" s="137">
        <f t="shared" si="72"/>
        <v>1</v>
      </c>
      <c r="M276" s="137">
        <f t="shared" si="75"/>
        <v>100</v>
      </c>
      <c r="N276" s="137">
        <f t="shared" si="75"/>
        <v>100</v>
      </c>
      <c r="O276" s="137">
        <f t="shared" si="75"/>
        <v>100</v>
      </c>
      <c r="P276" s="137">
        <f t="shared" si="75"/>
        <v>100</v>
      </c>
      <c r="Q276" s="137">
        <f t="shared" si="75"/>
        <v>100</v>
      </c>
      <c r="R276" s="137">
        <f t="shared" si="75"/>
        <v>100</v>
      </c>
      <c r="S276" s="137">
        <f t="shared" si="75"/>
        <v>100</v>
      </c>
      <c r="T276" s="137">
        <f t="shared" si="75"/>
        <v>100</v>
      </c>
      <c r="U276" s="137">
        <f t="shared" si="75"/>
        <v>100</v>
      </c>
      <c r="V276" s="137">
        <f t="shared" si="75"/>
        <v>100</v>
      </c>
      <c r="W276" s="137">
        <f t="shared" si="76"/>
        <v>100</v>
      </c>
      <c r="X276" s="137">
        <f t="shared" si="76"/>
        <v>100</v>
      </c>
      <c r="Y276" s="137">
        <f t="shared" si="76"/>
        <v>100</v>
      </c>
      <c r="Z276" s="137">
        <f t="shared" si="76"/>
        <v>100</v>
      </c>
      <c r="AA276" s="137">
        <f t="shared" si="76"/>
        <v>100</v>
      </c>
      <c r="AB276" s="137">
        <f t="shared" si="76"/>
        <v>100</v>
      </c>
      <c r="AC276" s="137">
        <f t="shared" si="76"/>
        <v>100</v>
      </c>
      <c r="AD276" s="137">
        <f t="shared" si="76"/>
        <v>100</v>
      </c>
      <c r="AE276" s="137">
        <f t="shared" si="76"/>
        <v>100</v>
      </c>
      <c r="AF276" s="137">
        <f t="shared" si="76"/>
        <v>100</v>
      </c>
      <c r="AG276" s="137">
        <f t="shared" si="76"/>
        <v>100</v>
      </c>
      <c r="AH276" s="137">
        <f t="shared" si="76"/>
        <v>100</v>
      </c>
      <c r="AI276" s="137">
        <f t="shared" si="76"/>
        <v>100</v>
      </c>
      <c r="AJ276" s="137">
        <f t="shared" si="76"/>
        <v>100</v>
      </c>
      <c r="AK276" s="136">
        <f ca="1">IF(AND(AND($AK$3&lt;=B276,B276&lt;=$AK$1),B276&lt;&gt;""),1,0)</f>
        <v>1</v>
      </c>
      <c r="AL276" s="136">
        <f>IF(OR(F276="工事・メンテ（共用可）",F276="要調整"),0.5,IF(F276="ヘリ訓練日",0.4,1))</f>
        <v>1</v>
      </c>
      <c r="AM276" s="136">
        <v>1</v>
      </c>
    </row>
    <row r="277" spans="1:39" ht="37.5">
      <c r="A277" s="149">
        <v>106</v>
      </c>
      <c r="B277" s="150">
        <v>46398</v>
      </c>
      <c r="C277" s="156">
        <v>0</v>
      </c>
      <c r="D277" s="156">
        <v>24</v>
      </c>
      <c r="E277" s="152" t="s">
        <v>28</v>
      </c>
      <c r="F277" s="151" t="s">
        <v>29</v>
      </c>
      <c r="G277" s="154" t="s">
        <v>1</v>
      </c>
      <c r="H277" s="138" t="str">
        <f>IF(OR(G277="中止",G277="取消"),"998",IF(ISNA(MATCH($E277,施設情報!$B$2:$B$96,0)),"999",INDEX(施設情報!$C$2:$C$96,MATCH($E277,施設情報!$B$2:$B$96,0))))</f>
        <v>001</v>
      </c>
      <c r="I277" s="139">
        <f t="shared" si="69"/>
        <v>46398</v>
      </c>
      <c r="J277" s="137" t="str">
        <f t="shared" si="70"/>
        <v>001-46398</v>
      </c>
      <c r="K277" s="137">
        <f t="shared" si="71"/>
        <v>0</v>
      </c>
      <c r="L277" s="137">
        <f t="shared" si="72"/>
        <v>1</v>
      </c>
      <c r="M277" s="137">
        <f t="shared" si="75"/>
        <v>100</v>
      </c>
      <c r="N277" s="137">
        <f t="shared" si="75"/>
        <v>100</v>
      </c>
      <c r="O277" s="137">
        <f t="shared" si="75"/>
        <v>100</v>
      </c>
      <c r="P277" s="137">
        <f t="shared" si="75"/>
        <v>100</v>
      </c>
      <c r="Q277" s="137">
        <f t="shared" si="75"/>
        <v>100</v>
      </c>
      <c r="R277" s="137">
        <f t="shared" si="75"/>
        <v>100</v>
      </c>
      <c r="S277" s="137">
        <f t="shared" si="75"/>
        <v>100</v>
      </c>
      <c r="T277" s="137">
        <f t="shared" si="75"/>
        <v>100</v>
      </c>
      <c r="U277" s="137">
        <f t="shared" si="75"/>
        <v>100</v>
      </c>
      <c r="V277" s="137">
        <f t="shared" si="75"/>
        <v>100</v>
      </c>
      <c r="W277" s="137">
        <f t="shared" si="76"/>
        <v>100</v>
      </c>
      <c r="X277" s="137">
        <f t="shared" si="76"/>
        <v>100</v>
      </c>
      <c r="Y277" s="137">
        <f t="shared" si="76"/>
        <v>100</v>
      </c>
      <c r="Z277" s="137">
        <f t="shared" si="76"/>
        <v>100</v>
      </c>
      <c r="AA277" s="137">
        <f t="shared" si="76"/>
        <v>100</v>
      </c>
      <c r="AB277" s="137">
        <f t="shared" si="76"/>
        <v>100</v>
      </c>
      <c r="AC277" s="137">
        <f t="shared" si="76"/>
        <v>100</v>
      </c>
      <c r="AD277" s="137">
        <f t="shared" si="76"/>
        <v>100</v>
      </c>
      <c r="AE277" s="137">
        <f t="shared" si="76"/>
        <v>100</v>
      </c>
      <c r="AF277" s="137">
        <f t="shared" si="76"/>
        <v>100</v>
      </c>
      <c r="AG277" s="137">
        <f t="shared" si="76"/>
        <v>100</v>
      </c>
      <c r="AH277" s="137">
        <f t="shared" si="76"/>
        <v>100</v>
      </c>
      <c r="AI277" s="137">
        <f t="shared" si="76"/>
        <v>100</v>
      </c>
      <c r="AJ277" s="137">
        <f t="shared" si="76"/>
        <v>100</v>
      </c>
      <c r="AK277" s="136">
        <f ca="1">IF(AND(AND($AK$3&lt;=B277,B277&lt;=$AK$1),B277&lt;&gt;""),1,0)</f>
        <v>1</v>
      </c>
      <c r="AL277" s="136">
        <f>IF(OR(F277="工事・メンテ（共用可）",F277="要調整"),0.5,IF(F277="ヘリ訓練日",0.4,1))</f>
        <v>1</v>
      </c>
      <c r="AM277" s="136">
        <v>1</v>
      </c>
    </row>
    <row r="278" spans="1:39" ht="56.25">
      <c r="A278" s="149">
        <v>314</v>
      </c>
      <c r="B278" s="150">
        <v>46398</v>
      </c>
      <c r="C278" s="156">
        <v>0</v>
      </c>
      <c r="D278" s="156">
        <v>24</v>
      </c>
      <c r="E278" s="152" t="s">
        <v>52</v>
      </c>
      <c r="F278" s="151" t="s">
        <v>95</v>
      </c>
      <c r="G278" s="205" t="s">
        <v>1</v>
      </c>
      <c r="H278" s="138" t="str">
        <f>IF(OR(G278="中止",G278="取消"),"998",IF(ISNA(MATCH($E278,施設情報!$B$2:$B$96,0)),"999",INDEX(施設情報!$C$2:$C$96,MATCH($E278,施設情報!$B$2:$B$96,0))))</f>
        <v>024</v>
      </c>
      <c r="I278" s="139">
        <f t="shared" si="69"/>
        <v>46398</v>
      </c>
      <c r="J278" s="137" t="str">
        <f t="shared" si="70"/>
        <v>024-46398</v>
      </c>
      <c r="K278" s="137">
        <f t="shared" si="71"/>
        <v>0</v>
      </c>
      <c r="L278" s="137">
        <f t="shared" si="72"/>
        <v>1</v>
      </c>
      <c r="M278" s="137">
        <f t="shared" si="75"/>
        <v>100</v>
      </c>
      <c r="N278" s="137">
        <f t="shared" si="75"/>
        <v>100</v>
      </c>
      <c r="O278" s="137">
        <f t="shared" si="75"/>
        <v>100</v>
      </c>
      <c r="P278" s="137">
        <f t="shared" si="75"/>
        <v>100</v>
      </c>
      <c r="Q278" s="137">
        <f t="shared" si="75"/>
        <v>100</v>
      </c>
      <c r="R278" s="137">
        <f t="shared" si="75"/>
        <v>100</v>
      </c>
      <c r="S278" s="137">
        <f t="shared" si="75"/>
        <v>100</v>
      </c>
      <c r="T278" s="137">
        <f t="shared" si="75"/>
        <v>100</v>
      </c>
      <c r="U278" s="137">
        <f t="shared" si="75"/>
        <v>100</v>
      </c>
      <c r="V278" s="137">
        <f t="shared" si="75"/>
        <v>100</v>
      </c>
      <c r="W278" s="137">
        <f t="shared" si="76"/>
        <v>100</v>
      </c>
      <c r="X278" s="137">
        <f t="shared" si="76"/>
        <v>100</v>
      </c>
      <c r="Y278" s="137">
        <f t="shared" si="76"/>
        <v>100</v>
      </c>
      <c r="Z278" s="137">
        <f t="shared" si="76"/>
        <v>100</v>
      </c>
      <c r="AA278" s="137">
        <f t="shared" si="76"/>
        <v>100</v>
      </c>
      <c r="AB278" s="137">
        <f t="shared" si="76"/>
        <v>100</v>
      </c>
      <c r="AC278" s="137">
        <f t="shared" si="76"/>
        <v>100</v>
      </c>
      <c r="AD278" s="137">
        <f t="shared" si="76"/>
        <v>100</v>
      </c>
      <c r="AE278" s="137">
        <f t="shared" si="76"/>
        <v>100</v>
      </c>
      <c r="AF278" s="137">
        <f t="shared" si="76"/>
        <v>100</v>
      </c>
      <c r="AG278" s="137">
        <f t="shared" si="76"/>
        <v>100</v>
      </c>
      <c r="AH278" s="137">
        <f t="shared" si="76"/>
        <v>100</v>
      </c>
      <c r="AI278" s="137">
        <f t="shared" si="76"/>
        <v>100</v>
      </c>
      <c r="AJ278" s="137">
        <f t="shared" si="76"/>
        <v>100</v>
      </c>
      <c r="AK278" s="136">
        <f ca="1">IF(AND(AND($AK$3&lt;=B278,B278&lt;=$AK$1),B278&lt;&gt;""),1,0)</f>
        <v>1</v>
      </c>
      <c r="AL278" s="136">
        <f>IF(OR(F278="工事・メンテ（共用可）",F278="要調整"),0.5,IF(F278="ヘリ訓練日",0.4,1))</f>
        <v>1</v>
      </c>
      <c r="AM278" s="136">
        <v>1</v>
      </c>
    </row>
    <row r="279" spans="1:39" ht="56.25">
      <c r="A279" s="149">
        <v>315</v>
      </c>
      <c r="B279" s="150">
        <v>46399</v>
      </c>
      <c r="C279" s="156">
        <v>0</v>
      </c>
      <c r="D279" s="156">
        <v>24</v>
      </c>
      <c r="E279" s="152" t="s">
        <v>52</v>
      </c>
      <c r="F279" s="151" t="s">
        <v>95</v>
      </c>
      <c r="G279" s="205" t="s">
        <v>1</v>
      </c>
      <c r="H279" s="138" t="str">
        <f>IF(OR(G279="中止",G279="取消"),"998",IF(ISNA(MATCH($E279,施設情報!$B$2:$B$96,0)),"999",INDEX(施設情報!$C$2:$C$96,MATCH($E279,施設情報!$B$2:$B$96,0))))</f>
        <v>024</v>
      </c>
      <c r="I279" s="139">
        <f t="shared" si="69"/>
        <v>46399</v>
      </c>
      <c r="J279" s="137" t="str">
        <f t="shared" si="70"/>
        <v>024-46399</v>
      </c>
      <c r="K279" s="137">
        <f t="shared" si="71"/>
        <v>0</v>
      </c>
      <c r="L279" s="137">
        <f t="shared" si="72"/>
        <v>1</v>
      </c>
      <c r="M279" s="137">
        <f t="shared" si="75"/>
        <v>100</v>
      </c>
      <c r="N279" s="137">
        <f t="shared" si="75"/>
        <v>100</v>
      </c>
      <c r="O279" s="137">
        <f t="shared" si="75"/>
        <v>100</v>
      </c>
      <c r="P279" s="137">
        <f t="shared" si="75"/>
        <v>100</v>
      </c>
      <c r="Q279" s="137">
        <f t="shared" si="75"/>
        <v>100</v>
      </c>
      <c r="R279" s="137">
        <f t="shared" si="75"/>
        <v>100</v>
      </c>
      <c r="S279" s="137">
        <f t="shared" si="75"/>
        <v>100</v>
      </c>
      <c r="T279" s="137">
        <f t="shared" si="75"/>
        <v>100</v>
      </c>
      <c r="U279" s="137">
        <f t="shared" si="75"/>
        <v>100</v>
      </c>
      <c r="V279" s="137">
        <f t="shared" si="75"/>
        <v>100</v>
      </c>
      <c r="W279" s="137">
        <f t="shared" si="76"/>
        <v>100</v>
      </c>
      <c r="X279" s="137">
        <f t="shared" si="76"/>
        <v>100</v>
      </c>
      <c r="Y279" s="137">
        <f t="shared" si="76"/>
        <v>100</v>
      </c>
      <c r="Z279" s="137">
        <f t="shared" si="76"/>
        <v>100</v>
      </c>
      <c r="AA279" s="137">
        <f t="shared" si="76"/>
        <v>100</v>
      </c>
      <c r="AB279" s="137">
        <f t="shared" si="76"/>
        <v>100</v>
      </c>
      <c r="AC279" s="137">
        <f t="shared" si="76"/>
        <v>100</v>
      </c>
      <c r="AD279" s="137">
        <f t="shared" si="76"/>
        <v>100</v>
      </c>
      <c r="AE279" s="137">
        <f t="shared" si="76"/>
        <v>100</v>
      </c>
      <c r="AF279" s="137">
        <f t="shared" si="76"/>
        <v>100</v>
      </c>
      <c r="AG279" s="137">
        <f t="shared" si="76"/>
        <v>100</v>
      </c>
      <c r="AH279" s="137">
        <f t="shared" si="76"/>
        <v>100</v>
      </c>
      <c r="AI279" s="137">
        <f t="shared" si="76"/>
        <v>100</v>
      </c>
      <c r="AJ279" s="137">
        <f t="shared" si="76"/>
        <v>100</v>
      </c>
      <c r="AK279" s="136">
        <f ca="1">IF(AND(AND($AK$3&lt;=B279,B279&lt;=$AK$1),B279&lt;&gt;""),1,0)</f>
        <v>1</v>
      </c>
      <c r="AL279" s="136">
        <f>IF(OR(F279="工事・メンテ（共用可）",F279="要調整"),0.5,IF(F279="ヘリ訓練日",0.4,1))</f>
        <v>1</v>
      </c>
      <c r="AM279" s="136">
        <v>1</v>
      </c>
    </row>
    <row r="280" spans="1:39" ht="54">
      <c r="A280" s="149">
        <v>1313</v>
      </c>
      <c r="B280" s="150">
        <v>46399</v>
      </c>
      <c r="C280" s="156">
        <v>7</v>
      </c>
      <c r="D280" s="156">
        <v>21</v>
      </c>
      <c r="E280" s="152" t="s">
        <v>38</v>
      </c>
      <c r="F280" s="151" t="s">
        <v>490</v>
      </c>
      <c r="G280" s="154" t="s">
        <v>494</v>
      </c>
      <c r="H280" s="138" t="str">
        <f>IF(OR(G280="中止",G280="取消"),"998",IF(ISNA(MATCH($E280,施設情報!$B$2:$B$96,0)),"999",INDEX(施設情報!$C$2:$C$96,MATCH($E280,施設情報!$B$2:$B$96,0))))</f>
        <v>002</v>
      </c>
      <c r="I280" s="139">
        <f t="shared" si="69"/>
        <v>46399</v>
      </c>
      <c r="J280" s="137" t="str">
        <f t="shared" si="70"/>
        <v>002-46399</v>
      </c>
      <c r="K280" s="137">
        <f t="shared" si="71"/>
        <v>0.29166666666666669</v>
      </c>
      <c r="L280" s="137">
        <f t="shared" si="72"/>
        <v>0.875</v>
      </c>
      <c r="M280" s="137">
        <f t="shared" si="75"/>
        <v>0</v>
      </c>
      <c r="N280" s="137">
        <f t="shared" si="75"/>
        <v>0</v>
      </c>
      <c r="O280" s="137">
        <f t="shared" si="75"/>
        <v>0</v>
      </c>
      <c r="P280" s="137">
        <f t="shared" si="75"/>
        <v>0</v>
      </c>
      <c r="Q280" s="137">
        <f t="shared" si="75"/>
        <v>0</v>
      </c>
      <c r="R280" s="137">
        <f t="shared" si="75"/>
        <v>0</v>
      </c>
      <c r="S280" s="137">
        <f t="shared" si="75"/>
        <v>0</v>
      </c>
      <c r="T280" s="137">
        <f t="shared" si="75"/>
        <v>100</v>
      </c>
      <c r="U280" s="137">
        <f t="shared" si="75"/>
        <v>100</v>
      </c>
      <c r="V280" s="137">
        <f t="shared" si="75"/>
        <v>100</v>
      </c>
      <c r="W280" s="137">
        <f t="shared" si="76"/>
        <v>100</v>
      </c>
      <c r="X280" s="137">
        <f t="shared" si="76"/>
        <v>100</v>
      </c>
      <c r="Y280" s="137">
        <f t="shared" si="76"/>
        <v>100</v>
      </c>
      <c r="Z280" s="137">
        <f t="shared" si="76"/>
        <v>100</v>
      </c>
      <c r="AA280" s="137">
        <f t="shared" si="76"/>
        <v>100</v>
      </c>
      <c r="AB280" s="137">
        <f t="shared" si="76"/>
        <v>100</v>
      </c>
      <c r="AC280" s="137">
        <f t="shared" si="76"/>
        <v>100</v>
      </c>
      <c r="AD280" s="137">
        <f t="shared" si="76"/>
        <v>100</v>
      </c>
      <c r="AE280" s="137">
        <f t="shared" si="76"/>
        <v>100</v>
      </c>
      <c r="AF280" s="137">
        <f t="shared" si="76"/>
        <v>100</v>
      </c>
      <c r="AG280" s="137">
        <f t="shared" si="76"/>
        <v>100</v>
      </c>
      <c r="AH280" s="137">
        <f t="shared" si="76"/>
        <v>0</v>
      </c>
      <c r="AI280" s="137">
        <f t="shared" si="76"/>
        <v>0</v>
      </c>
      <c r="AJ280" s="137">
        <f t="shared" si="76"/>
        <v>0</v>
      </c>
      <c r="AK280" s="136">
        <f ca="1">IF(AND(AND($AK$3&lt;=B280,B280&lt;=$AK$1),B280&lt;&gt;""),1,0)</f>
        <v>1</v>
      </c>
      <c r="AL280" s="136">
        <f>IF(OR(F280="工事・メンテ（共用可）",F280="要調整"),0.5,IF(F280="ヘリ訓練日",0.4,1))</f>
        <v>1</v>
      </c>
      <c r="AM280" s="136">
        <v>1</v>
      </c>
    </row>
    <row r="281" spans="1:39" ht="37.5">
      <c r="A281" s="149">
        <v>1314</v>
      </c>
      <c r="B281" s="150">
        <v>46399</v>
      </c>
      <c r="C281" s="156">
        <v>7</v>
      </c>
      <c r="D281" s="156">
        <v>21</v>
      </c>
      <c r="E281" s="152" t="s">
        <v>39</v>
      </c>
      <c r="F281" s="151" t="s">
        <v>490</v>
      </c>
      <c r="G281" s="154" t="s">
        <v>494</v>
      </c>
      <c r="H281" s="138" t="str">
        <f>IF(OR(G281="中止",G281="取消"),"998",IF(ISNA(MATCH($E281,施設情報!$B$2:$B$96,0)),"999",INDEX(施設情報!$C$2:$C$96,MATCH($E281,施設情報!$B$2:$B$96,0))))</f>
        <v>003</v>
      </c>
      <c r="I281" s="139">
        <f t="shared" si="69"/>
        <v>46399</v>
      </c>
      <c r="J281" s="137" t="str">
        <f t="shared" si="70"/>
        <v>003-46399</v>
      </c>
      <c r="K281" s="137">
        <f t="shared" si="71"/>
        <v>0.29166666666666669</v>
      </c>
      <c r="L281" s="137">
        <f t="shared" si="72"/>
        <v>0.875</v>
      </c>
      <c r="M281" s="137">
        <f t="shared" si="75"/>
        <v>0</v>
      </c>
      <c r="N281" s="137">
        <f t="shared" si="75"/>
        <v>0</v>
      </c>
      <c r="O281" s="137">
        <f t="shared" si="75"/>
        <v>0</v>
      </c>
      <c r="P281" s="137">
        <f t="shared" si="75"/>
        <v>0</v>
      </c>
      <c r="Q281" s="137">
        <f t="shared" si="75"/>
        <v>0</v>
      </c>
      <c r="R281" s="137">
        <f t="shared" si="75"/>
        <v>0</v>
      </c>
      <c r="S281" s="137">
        <f t="shared" si="75"/>
        <v>0</v>
      </c>
      <c r="T281" s="137">
        <f t="shared" si="75"/>
        <v>100</v>
      </c>
      <c r="U281" s="137">
        <f t="shared" si="75"/>
        <v>100</v>
      </c>
      <c r="V281" s="137">
        <f t="shared" si="75"/>
        <v>100</v>
      </c>
      <c r="W281" s="137">
        <f t="shared" si="76"/>
        <v>100</v>
      </c>
      <c r="X281" s="137">
        <f t="shared" si="76"/>
        <v>100</v>
      </c>
      <c r="Y281" s="137">
        <f t="shared" si="76"/>
        <v>100</v>
      </c>
      <c r="Z281" s="137">
        <f t="shared" si="76"/>
        <v>100</v>
      </c>
      <c r="AA281" s="137">
        <f t="shared" si="76"/>
        <v>100</v>
      </c>
      <c r="AB281" s="137">
        <f t="shared" si="76"/>
        <v>100</v>
      </c>
      <c r="AC281" s="137">
        <f t="shared" si="76"/>
        <v>100</v>
      </c>
      <c r="AD281" s="137">
        <f t="shared" si="76"/>
        <v>100</v>
      </c>
      <c r="AE281" s="137">
        <f t="shared" si="76"/>
        <v>100</v>
      </c>
      <c r="AF281" s="137">
        <f t="shared" si="76"/>
        <v>100</v>
      </c>
      <c r="AG281" s="137">
        <f t="shared" si="76"/>
        <v>100</v>
      </c>
      <c r="AH281" s="137">
        <f t="shared" si="76"/>
        <v>0</v>
      </c>
      <c r="AI281" s="137">
        <f t="shared" si="76"/>
        <v>0</v>
      </c>
      <c r="AJ281" s="137">
        <f t="shared" si="76"/>
        <v>0</v>
      </c>
      <c r="AK281" s="136">
        <f ca="1">IF(AND(AND($AK$3&lt;=B281,B281&lt;=$AK$1),B281&lt;&gt;""),1,0)</f>
        <v>1</v>
      </c>
      <c r="AL281" s="136">
        <f>IF(OR(F281="工事・メンテ（共用可）",F281="要調整"),0.5,IF(F281="ヘリ訓練日",0.4,1))</f>
        <v>1</v>
      </c>
      <c r="AM281" s="136">
        <v>1</v>
      </c>
    </row>
    <row r="282" spans="1:39" ht="75">
      <c r="A282" s="149">
        <v>1315</v>
      </c>
      <c r="B282" s="150">
        <v>46399</v>
      </c>
      <c r="C282" s="156">
        <v>7</v>
      </c>
      <c r="D282" s="156">
        <v>21</v>
      </c>
      <c r="E282" s="152" t="s">
        <v>40</v>
      </c>
      <c r="F282" s="151" t="s">
        <v>490</v>
      </c>
      <c r="G282" s="154" t="s">
        <v>494</v>
      </c>
      <c r="H282" s="138" t="str">
        <f>IF(OR(G282="中止",G282="取消"),"998",IF(ISNA(MATCH($E282,施設情報!$B$2:$B$96,0)),"999",INDEX(施設情報!$C$2:$C$96,MATCH($E282,施設情報!$B$2:$B$96,0))))</f>
        <v>004</v>
      </c>
      <c r="I282" s="139">
        <f t="shared" si="69"/>
        <v>46399</v>
      </c>
      <c r="J282" s="137" t="str">
        <f t="shared" si="70"/>
        <v>004-46399</v>
      </c>
      <c r="K282" s="137">
        <f t="shared" si="71"/>
        <v>0.29166666666666669</v>
      </c>
      <c r="L282" s="137">
        <f t="shared" si="72"/>
        <v>0.875</v>
      </c>
      <c r="M282" s="137">
        <f t="shared" si="75"/>
        <v>0</v>
      </c>
      <c r="N282" s="137">
        <f t="shared" si="75"/>
        <v>0</v>
      </c>
      <c r="O282" s="137">
        <f t="shared" si="75"/>
        <v>0</v>
      </c>
      <c r="P282" s="137">
        <f t="shared" si="75"/>
        <v>0</v>
      </c>
      <c r="Q282" s="137">
        <f t="shared" si="75"/>
        <v>0</v>
      </c>
      <c r="R282" s="137">
        <f t="shared" si="75"/>
        <v>0</v>
      </c>
      <c r="S282" s="137">
        <f t="shared" si="75"/>
        <v>0</v>
      </c>
      <c r="T282" s="137">
        <f t="shared" si="75"/>
        <v>100</v>
      </c>
      <c r="U282" s="137">
        <f t="shared" si="75"/>
        <v>100</v>
      </c>
      <c r="V282" s="137">
        <f t="shared" si="75"/>
        <v>100</v>
      </c>
      <c r="W282" s="137">
        <f t="shared" si="76"/>
        <v>100</v>
      </c>
      <c r="X282" s="137">
        <f t="shared" si="76"/>
        <v>100</v>
      </c>
      <c r="Y282" s="137">
        <f t="shared" si="76"/>
        <v>100</v>
      </c>
      <c r="Z282" s="137">
        <f t="shared" si="76"/>
        <v>100</v>
      </c>
      <c r="AA282" s="137">
        <f t="shared" si="76"/>
        <v>100</v>
      </c>
      <c r="AB282" s="137">
        <f t="shared" si="76"/>
        <v>100</v>
      </c>
      <c r="AC282" s="137">
        <f t="shared" si="76"/>
        <v>100</v>
      </c>
      <c r="AD282" s="137">
        <f t="shared" si="76"/>
        <v>100</v>
      </c>
      <c r="AE282" s="137">
        <f t="shared" si="76"/>
        <v>100</v>
      </c>
      <c r="AF282" s="137">
        <f t="shared" si="76"/>
        <v>100</v>
      </c>
      <c r="AG282" s="137">
        <f t="shared" si="76"/>
        <v>100</v>
      </c>
      <c r="AH282" s="137">
        <f t="shared" si="76"/>
        <v>0</v>
      </c>
      <c r="AI282" s="137">
        <f t="shared" si="76"/>
        <v>0</v>
      </c>
      <c r="AJ282" s="137">
        <f t="shared" si="76"/>
        <v>0</v>
      </c>
      <c r="AK282" s="136">
        <f ca="1">IF(AND(AND($AK$3&lt;=B282,B282&lt;=$AK$1),B282&lt;&gt;""),1,0)</f>
        <v>1</v>
      </c>
      <c r="AL282" s="136">
        <f>IF(OR(F282="工事・メンテ（共用可）",F282="要調整"),0.5,IF(F282="ヘリ訓練日",0.4,1))</f>
        <v>1</v>
      </c>
      <c r="AM282" s="136">
        <v>1</v>
      </c>
    </row>
    <row r="283" spans="1:39" ht="93.75">
      <c r="A283" s="149">
        <v>1316</v>
      </c>
      <c r="B283" s="150">
        <v>46399</v>
      </c>
      <c r="C283" s="156">
        <v>7</v>
      </c>
      <c r="D283" s="156">
        <v>21</v>
      </c>
      <c r="E283" s="152" t="s">
        <v>41</v>
      </c>
      <c r="F283" s="151" t="s">
        <v>490</v>
      </c>
      <c r="G283" s="154" t="s">
        <v>494</v>
      </c>
      <c r="H283" s="138" t="str">
        <f>IF(OR(G283="中止",G283="取消"),"998",IF(ISNA(MATCH($E283,施設情報!$B$2:$B$96,0)),"999",INDEX(施設情報!$C$2:$C$96,MATCH($E283,施設情報!$B$2:$B$96,0))))</f>
        <v>005</v>
      </c>
      <c r="I283" s="139">
        <f t="shared" si="69"/>
        <v>46399</v>
      </c>
      <c r="J283" s="137" t="str">
        <f t="shared" si="70"/>
        <v>005-46399</v>
      </c>
      <c r="K283" s="137">
        <f t="shared" si="71"/>
        <v>0.29166666666666669</v>
      </c>
      <c r="L283" s="137">
        <f t="shared" si="72"/>
        <v>0.875</v>
      </c>
      <c r="M283" s="137">
        <f t="shared" si="75"/>
        <v>0</v>
      </c>
      <c r="N283" s="137">
        <f t="shared" si="75"/>
        <v>0</v>
      </c>
      <c r="O283" s="137">
        <f t="shared" si="75"/>
        <v>0</v>
      </c>
      <c r="P283" s="137">
        <f t="shared" si="75"/>
        <v>0</v>
      </c>
      <c r="Q283" s="137">
        <f t="shared" si="75"/>
        <v>0</v>
      </c>
      <c r="R283" s="137">
        <f t="shared" si="75"/>
        <v>0</v>
      </c>
      <c r="S283" s="137">
        <f t="shared" si="75"/>
        <v>0</v>
      </c>
      <c r="T283" s="137">
        <f t="shared" si="75"/>
        <v>100</v>
      </c>
      <c r="U283" s="137">
        <f t="shared" si="75"/>
        <v>100</v>
      </c>
      <c r="V283" s="137">
        <f t="shared" si="75"/>
        <v>100</v>
      </c>
      <c r="W283" s="137">
        <f t="shared" si="76"/>
        <v>100</v>
      </c>
      <c r="X283" s="137">
        <f t="shared" si="76"/>
        <v>100</v>
      </c>
      <c r="Y283" s="137">
        <f t="shared" si="76"/>
        <v>100</v>
      </c>
      <c r="Z283" s="137">
        <f t="shared" si="76"/>
        <v>100</v>
      </c>
      <c r="AA283" s="137">
        <f t="shared" si="76"/>
        <v>100</v>
      </c>
      <c r="AB283" s="137">
        <f t="shared" si="76"/>
        <v>100</v>
      </c>
      <c r="AC283" s="137">
        <f t="shared" si="76"/>
        <v>100</v>
      </c>
      <c r="AD283" s="137">
        <f t="shared" si="76"/>
        <v>100</v>
      </c>
      <c r="AE283" s="137">
        <f t="shared" si="76"/>
        <v>100</v>
      </c>
      <c r="AF283" s="137">
        <f t="shared" si="76"/>
        <v>100</v>
      </c>
      <c r="AG283" s="137">
        <f t="shared" si="76"/>
        <v>100</v>
      </c>
      <c r="AH283" s="137">
        <f t="shared" si="76"/>
        <v>0</v>
      </c>
      <c r="AI283" s="137">
        <f t="shared" si="76"/>
        <v>0</v>
      </c>
      <c r="AJ283" s="137">
        <f t="shared" si="76"/>
        <v>0</v>
      </c>
      <c r="AK283" s="136">
        <f ca="1">IF(AND(AND($AK$3&lt;=B283,B283&lt;=$AK$1),B283&lt;&gt;""),1,0)</f>
        <v>1</v>
      </c>
      <c r="AL283" s="136">
        <f>IF(OR(F283="工事・メンテ（共用可）",F283="要調整"),0.5,IF(F283="ヘリ訓練日",0.4,1))</f>
        <v>1</v>
      </c>
      <c r="AM283" s="136">
        <v>1</v>
      </c>
    </row>
    <row r="284" spans="1:39" ht="75">
      <c r="A284" s="149">
        <v>1317</v>
      </c>
      <c r="B284" s="150">
        <v>46399</v>
      </c>
      <c r="C284" s="156">
        <v>7</v>
      </c>
      <c r="D284" s="156">
        <v>21</v>
      </c>
      <c r="E284" s="152" t="s">
        <v>42</v>
      </c>
      <c r="F284" s="151" t="s">
        <v>490</v>
      </c>
      <c r="G284" s="154" t="s">
        <v>494</v>
      </c>
      <c r="H284" s="138" t="str">
        <f>IF(OR(G284="中止",G284="取消"),"998",IF(ISNA(MATCH($E284,施設情報!$B$2:$B$96,0)),"999",INDEX(施設情報!$C$2:$C$96,MATCH($E284,施設情報!$B$2:$B$96,0))))</f>
        <v>006</v>
      </c>
      <c r="I284" s="139">
        <f t="shared" si="69"/>
        <v>46399</v>
      </c>
      <c r="J284" s="137" t="str">
        <f t="shared" si="70"/>
        <v>006-46399</v>
      </c>
      <c r="K284" s="137">
        <f t="shared" si="71"/>
        <v>0.29166666666666669</v>
      </c>
      <c r="L284" s="137">
        <f t="shared" si="72"/>
        <v>0.875</v>
      </c>
      <c r="M284" s="137">
        <f t="shared" si="75"/>
        <v>0</v>
      </c>
      <c r="N284" s="137">
        <f t="shared" si="75"/>
        <v>0</v>
      </c>
      <c r="O284" s="137">
        <f t="shared" si="75"/>
        <v>0</v>
      </c>
      <c r="P284" s="137">
        <f t="shared" si="75"/>
        <v>0</v>
      </c>
      <c r="Q284" s="137">
        <f t="shared" si="75"/>
        <v>0</v>
      </c>
      <c r="R284" s="137">
        <f t="shared" si="75"/>
        <v>0</v>
      </c>
      <c r="S284" s="137">
        <f t="shared" si="75"/>
        <v>0</v>
      </c>
      <c r="T284" s="137">
        <f t="shared" si="75"/>
        <v>100</v>
      </c>
      <c r="U284" s="137">
        <f t="shared" si="75"/>
        <v>100</v>
      </c>
      <c r="V284" s="137">
        <f t="shared" si="75"/>
        <v>100</v>
      </c>
      <c r="W284" s="137">
        <f t="shared" si="76"/>
        <v>100</v>
      </c>
      <c r="X284" s="137">
        <f t="shared" si="76"/>
        <v>100</v>
      </c>
      <c r="Y284" s="137">
        <f t="shared" si="76"/>
        <v>100</v>
      </c>
      <c r="Z284" s="137">
        <f t="shared" si="76"/>
        <v>100</v>
      </c>
      <c r="AA284" s="137">
        <f t="shared" si="76"/>
        <v>100</v>
      </c>
      <c r="AB284" s="137">
        <f t="shared" si="76"/>
        <v>100</v>
      </c>
      <c r="AC284" s="137">
        <f t="shared" si="76"/>
        <v>100</v>
      </c>
      <c r="AD284" s="137">
        <f t="shared" si="76"/>
        <v>100</v>
      </c>
      <c r="AE284" s="137">
        <f t="shared" si="76"/>
        <v>100</v>
      </c>
      <c r="AF284" s="137">
        <f t="shared" si="76"/>
        <v>100</v>
      </c>
      <c r="AG284" s="137">
        <f t="shared" si="76"/>
        <v>100</v>
      </c>
      <c r="AH284" s="137">
        <f t="shared" si="76"/>
        <v>0</v>
      </c>
      <c r="AI284" s="137">
        <f t="shared" si="76"/>
        <v>0</v>
      </c>
      <c r="AJ284" s="137">
        <f t="shared" si="76"/>
        <v>0</v>
      </c>
      <c r="AK284" s="136">
        <f ca="1">IF(AND(AND($AK$3&lt;=B284,B284&lt;=$AK$1),B284&lt;&gt;""),1,0)</f>
        <v>1</v>
      </c>
      <c r="AL284" s="136">
        <f>IF(OR(F284="工事・メンテ（共用可）",F284="要調整"),0.5,IF(F284="ヘリ訓練日",0.4,1))</f>
        <v>1</v>
      </c>
      <c r="AM284" s="136">
        <v>1</v>
      </c>
    </row>
    <row r="285" spans="1:39" ht="37.5">
      <c r="A285" s="149">
        <v>1318</v>
      </c>
      <c r="B285" s="150">
        <v>46399</v>
      </c>
      <c r="C285" s="156">
        <v>7</v>
      </c>
      <c r="D285" s="156">
        <v>21</v>
      </c>
      <c r="E285" s="152" t="s">
        <v>2</v>
      </c>
      <c r="F285" s="151" t="s">
        <v>490</v>
      </c>
      <c r="G285" s="154" t="s">
        <v>494</v>
      </c>
      <c r="H285" s="138" t="str">
        <f>IF(OR(G285="中止",G285="取消"),"998",IF(ISNA(MATCH($E285,施設情報!$B$2:$B$96,0)),"999",INDEX(施設情報!$C$2:$C$96,MATCH($E285,施設情報!$B$2:$B$96,0))))</f>
        <v>008</v>
      </c>
      <c r="I285" s="139">
        <f t="shared" si="69"/>
        <v>46399</v>
      </c>
      <c r="J285" s="137" t="str">
        <f t="shared" si="70"/>
        <v>008-46399</v>
      </c>
      <c r="K285" s="137">
        <f t="shared" si="71"/>
        <v>0.29166666666666669</v>
      </c>
      <c r="L285" s="137">
        <f t="shared" si="72"/>
        <v>0.875</v>
      </c>
      <c r="M285" s="137">
        <f t="shared" ref="M285:V294" si="77">IF(AND(M$3&gt;=$K285,M$3&lt;$L285),100*$AM285,0)</f>
        <v>0</v>
      </c>
      <c r="N285" s="137">
        <f t="shared" si="77"/>
        <v>0</v>
      </c>
      <c r="O285" s="137">
        <f t="shared" si="77"/>
        <v>0</v>
      </c>
      <c r="P285" s="137">
        <f t="shared" si="77"/>
        <v>0</v>
      </c>
      <c r="Q285" s="137">
        <f t="shared" si="77"/>
        <v>0</v>
      </c>
      <c r="R285" s="137">
        <f t="shared" si="77"/>
        <v>0</v>
      </c>
      <c r="S285" s="137">
        <f t="shared" si="77"/>
        <v>0</v>
      </c>
      <c r="T285" s="137">
        <f t="shared" si="77"/>
        <v>100</v>
      </c>
      <c r="U285" s="137">
        <f t="shared" si="77"/>
        <v>100</v>
      </c>
      <c r="V285" s="137">
        <f t="shared" si="77"/>
        <v>100</v>
      </c>
      <c r="W285" s="137">
        <f t="shared" ref="W285:AJ294" si="78">IF(AND(W$3&gt;=$K285,W$3&lt;$L285),100*$AM285,0)</f>
        <v>100</v>
      </c>
      <c r="X285" s="137">
        <f t="shared" si="78"/>
        <v>100</v>
      </c>
      <c r="Y285" s="137">
        <f t="shared" si="78"/>
        <v>100</v>
      </c>
      <c r="Z285" s="137">
        <f t="shared" si="78"/>
        <v>100</v>
      </c>
      <c r="AA285" s="137">
        <f t="shared" si="78"/>
        <v>100</v>
      </c>
      <c r="AB285" s="137">
        <f t="shared" si="78"/>
        <v>100</v>
      </c>
      <c r="AC285" s="137">
        <f t="shared" si="78"/>
        <v>100</v>
      </c>
      <c r="AD285" s="137">
        <f t="shared" si="78"/>
        <v>100</v>
      </c>
      <c r="AE285" s="137">
        <f t="shared" si="78"/>
        <v>100</v>
      </c>
      <c r="AF285" s="137">
        <f t="shared" si="78"/>
        <v>100</v>
      </c>
      <c r="AG285" s="137">
        <f t="shared" si="78"/>
        <v>100</v>
      </c>
      <c r="AH285" s="137">
        <f t="shared" si="78"/>
        <v>0</v>
      </c>
      <c r="AI285" s="137">
        <f t="shared" si="78"/>
        <v>0</v>
      </c>
      <c r="AJ285" s="137">
        <f t="shared" si="78"/>
        <v>0</v>
      </c>
      <c r="AK285" s="136">
        <f ca="1">IF(AND(AND($AK$3&lt;=B285,B285&lt;=$AK$1),B285&lt;&gt;""),1,0)</f>
        <v>1</v>
      </c>
      <c r="AL285" s="136">
        <f>IF(OR(F285="工事・メンテ（共用可）",F285="要調整"),0.5,IF(F285="ヘリ訓練日",0.4,1))</f>
        <v>1</v>
      </c>
      <c r="AM285" s="136">
        <v>1</v>
      </c>
    </row>
    <row r="286" spans="1:39" ht="56.25">
      <c r="A286" s="149">
        <v>1319</v>
      </c>
      <c r="B286" s="150">
        <v>46399</v>
      </c>
      <c r="C286" s="156">
        <v>7</v>
      </c>
      <c r="D286" s="156">
        <v>21</v>
      </c>
      <c r="E286" s="152" t="s">
        <v>44</v>
      </c>
      <c r="F286" s="151" t="s">
        <v>490</v>
      </c>
      <c r="G286" s="154" t="s">
        <v>494</v>
      </c>
      <c r="H286" s="138" t="str">
        <f>IF(OR(G286="中止",G286="取消"),"998",IF(ISNA(MATCH($E286,施設情報!$B$2:$B$96,0)),"999",INDEX(施設情報!$C$2:$C$96,MATCH($E286,施設情報!$B$2:$B$96,0))))</f>
        <v>015</v>
      </c>
      <c r="I286" s="139">
        <f t="shared" si="69"/>
        <v>46399</v>
      </c>
      <c r="J286" s="137" t="str">
        <f t="shared" si="70"/>
        <v>015-46399</v>
      </c>
      <c r="K286" s="137">
        <f t="shared" si="71"/>
        <v>0.29166666666666669</v>
      </c>
      <c r="L286" s="137">
        <f t="shared" si="72"/>
        <v>0.875</v>
      </c>
      <c r="M286" s="137">
        <f t="shared" si="77"/>
        <v>0</v>
      </c>
      <c r="N286" s="137">
        <f t="shared" si="77"/>
        <v>0</v>
      </c>
      <c r="O286" s="137">
        <f t="shared" si="77"/>
        <v>0</v>
      </c>
      <c r="P286" s="137">
        <f t="shared" si="77"/>
        <v>0</v>
      </c>
      <c r="Q286" s="137">
        <f t="shared" si="77"/>
        <v>0</v>
      </c>
      <c r="R286" s="137">
        <f t="shared" si="77"/>
        <v>0</v>
      </c>
      <c r="S286" s="137">
        <f t="shared" si="77"/>
        <v>0</v>
      </c>
      <c r="T286" s="137">
        <f t="shared" si="77"/>
        <v>100</v>
      </c>
      <c r="U286" s="137">
        <f t="shared" si="77"/>
        <v>100</v>
      </c>
      <c r="V286" s="137">
        <f t="shared" si="77"/>
        <v>100</v>
      </c>
      <c r="W286" s="137">
        <f t="shared" si="78"/>
        <v>100</v>
      </c>
      <c r="X286" s="137">
        <f t="shared" si="78"/>
        <v>100</v>
      </c>
      <c r="Y286" s="137">
        <f t="shared" si="78"/>
        <v>100</v>
      </c>
      <c r="Z286" s="137">
        <f t="shared" si="78"/>
        <v>100</v>
      </c>
      <c r="AA286" s="137">
        <f t="shared" si="78"/>
        <v>100</v>
      </c>
      <c r="AB286" s="137">
        <f t="shared" si="78"/>
        <v>100</v>
      </c>
      <c r="AC286" s="137">
        <f t="shared" si="78"/>
        <v>100</v>
      </c>
      <c r="AD286" s="137">
        <f t="shared" si="78"/>
        <v>100</v>
      </c>
      <c r="AE286" s="137">
        <f t="shared" si="78"/>
        <v>100</v>
      </c>
      <c r="AF286" s="137">
        <f t="shared" si="78"/>
        <v>100</v>
      </c>
      <c r="AG286" s="137">
        <f t="shared" si="78"/>
        <v>100</v>
      </c>
      <c r="AH286" s="137">
        <f t="shared" si="78"/>
        <v>0</v>
      </c>
      <c r="AI286" s="137">
        <f t="shared" si="78"/>
        <v>0</v>
      </c>
      <c r="AJ286" s="137">
        <f t="shared" si="78"/>
        <v>0</v>
      </c>
      <c r="AK286" s="136">
        <f ca="1">IF(AND(AND($AK$3&lt;=B286,B286&lt;=$AK$1),B286&lt;&gt;""),1,0)</f>
        <v>1</v>
      </c>
      <c r="AL286" s="136">
        <f>IF(OR(F286="工事・メンテ（共用可）",F286="要調整"),0.5,IF(F286="ヘリ訓練日",0.4,1))</f>
        <v>1</v>
      </c>
      <c r="AM286" s="136">
        <v>1</v>
      </c>
    </row>
    <row r="287" spans="1:39" ht="56.25">
      <c r="A287" s="149">
        <v>1320</v>
      </c>
      <c r="B287" s="150">
        <v>46399</v>
      </c>
      <c r="C287" s="156">
        <v>7</v>
      </c>
      <c r="D287" s="156">
        <v>21</v>
      </c>
      <c r="E287" s="152" t="s">
        <v>47</v>
      </c>
      <c r="F287" s="151" t="s">
        <v>490</v>
      </c>
      <c r="G287" s="154" t="s">
        <v>494</v>
      </c>
      <c r="H287" s="138" t="str">
        <f>IF(OR(G287="中止",G287="取消"),"998",IF(ISNA(MATCH($E287,施設情報!$B$2:$B$96,0)),"999",INDEX(施設情報!$C$2:$C$96,MATCH($E287,施設情報!$B$2:$B$96,0))))</f>
        <v>020</v>
      </c>
      <c r="I287" s="139">
        <f t="shared" si="69"/>
        <v>46399</v>
      </c>
      <c r="J287" s="137" t="str">
        <f t="shared" si="70"/>
        <v>020-46399</v>
      </c>
      <c r="K287" s="137">
        <f t="shared" si="71"/>
        <v>0.29166666666666669</v>
      </c>
      <c r="L287" s="137">
        <f t="shared" si="72"/>
        <v>0.875</v>
      </c>
      <c r="M287" s="137">
        <f t="shared" si="77"/>
        <v>0</v>
      </c>
      <c r="N287" s="137">
        <f t="shared" si="77"/>
        <v>0</v>
      </c>
      <c r="O287" s="137">
        <f t="shared" si="77"/>
        <v>0</v>
      </c>
      <c r="P287" s="137">
        <f t="shared" si="77"/>
        <v>0</v>
      </c>
      <c r="Q287" s="137">
        <f t="shared" si="77"/>
        <v>0</v>
      </c>
      <c r="R287" s="137">
        <f t="shared" si="77"/>
        <v>0</v>
      </c>
      <c r="S287" s="137">
        <f t="shared" si="77"/>
        <v>0</v>
      </c>
      <c r="T287" s="137">
        <f t="shared" si="77"/>
        <v>100</v>
      </c>
      <c r="U287" s="137">
        <f t="shared" si="77"/>
        <v>100</v>
      </c>
      <c r="V287" s="137">
        <f t="shared" si="77"/>
        <v>100</v>
      </c>
      <c r="W287" s="137">
        <f t="shared" si="78"/>
        <v>100</v>
      </c>
      <c r="X287" s="137">
        <f t="shared" si="78"/>
        <v>100</v>
      </c>
      <c r="Y287" s="137">
        <f t="shared" si="78"/>
        <v>100</v>
      </c>
      <c r="Z287" s="137">
        <f t="shared" si="78"/>
        <v>100</v>
      </c>
      <c r="AA287" s="137">
        <f t="shared" si="78"/>
        <v>100</v>
      </c>
      <c r="AB287" s="137">
        <f t="shared" si="78"/>
        <v>100</v>
      </c>
      <c r="AC287" s="137">
        <f t="shared" si="78"/>
        <v>100</v>
      </c>
      <c r="AD287" s="137">
        <f t="shared" si="78"/>
        <v>100</v>
      </c>
      <c r="AE287" s="137">
        <f t="shared" si="78"/>
        <v>100</v>
      </c>
      <c r="AF287" s="137">
        <f t="shared" si="78"/>
        <v>100</v>
      </c>
      <c r="AG287" s="137">
        <f t="shared" si="78"/>
        <v>100</v>
      </c>
      <c r="AH287" s="137">
        <f t="shared" si="78"/>
        <v>0</v>
      </c>
      <c r="AI287" s="137">
        <f t="shared" si="78"/>
        <v>0</v>
      </c>
      <c r="AJ287" s="137">
        <f t="shared" si="78"/>
        <v>0</v>
      </c>
      <c r="AK287" s="136">
        <f ca="1">IF(AND(AND($AK$3&lt;=B287,B287&lt;=$AK$1),B287&lt;&gt;""),1,0)</f>
        <v>1</v>
      </c>
      <c r="AL287" s="136">
        <f>IF(OR(F287="工事・メンテ（共用可）",F287="要調整"),0.5,IF(F287="ヘリ訓練日",0.4,1))</f>
        <v>1</v>
      </c>
      <c r="AM287" s="136">
        <v>1</v>
      </c>
    </row>
    <row r="288" spans="1:39">
      <c r="A288" s="149">
        <v>1321</v>
      </c>
      <c r="B288" s="150">
        <v>46399</v>
      </c>
      <c r="C288" s="156">
        <v>7</v>
      </c>
      <c r="D288" s="156">
        <v>21</v>
      </c>
      <c r="E288" s="2" t="s">
        <v>49</v>
      </c>
      <c r="F288" s="151" t="s">
        <v>490</v>
      </c>
      <c r="G288" s="154" t="s">
        <v>494</v>
      </c>
      <c r="H288" s="138" t="str">
        <f>IF(OR(G288="中止",G288="取消"),"998",IF(ISNA(MATCH($E288,施設情報!$B$2:$B$96,0)),"999",INDEX(施設情報!$C$2:$C$96,MATCH($E288,施設情報!$B$2:$B$96,0))))</f>
        <v>022</v>
      </c>
      <c r="I288" s="139">
        <f t="shared" si="69"/>
        <v>46399</v>
      </c>
      <c r="J288" s="137" t="str">
        <f t="shared" si="70"/>
        <v>022-46399</v>
      </c>
      <c r="K288" s="137">
        <f t="shared" si="71"/>
        <v>0.29166666666666669</v>
      </c>
      <c r="L288" s="137">
        <f t="shared" si="72"/>
        <v>0.875</v>
      </c>
      <c r="M288" s="137">
        <f t="shared" si="77"/>
        <v>0</v>
      </c>
      <c r="N288" s="137">
        <f t="shared" si="77"/>
        <v>0</v>
      </c>
      <c r="O288" s="137">
        <f t="shared" si="77"/>
        <v>0</v>
      </c>
      <c r="P288" s="137">
        <f t="shared" si="77"/>
        <v>0</v>
      </c>
      <c r="Q288" s="137">
        <f t="shared" si="77"/>
        <v>0</v>
      </c>
      <c r="R288" s="137">
        <f t="shared" si="77"/>
        <v>0</v>
      </c>
      <c r="S288" s="137">
        <f t="shared" si="77"/>
        <v>0</v>
      </c>
      <c r="T288" s="137">
        <f t="shared" si="77"/>
        <v>100</v>
      </c>
      <c r="U288" s="137">
        <f t="shared" si="77"/>
        <v>100</v>
      </c>
      <c r="V288" s="137">
        <f t="shared" si="77"/>
        <v>100</v>
      </c>
      <c r="W288" s="137">
        <f t="shared" si="78"/>
        <v>100</v>
      </c>
      <c r="X288" s="137">
        <f t="shared" si="78"/>
        <v>100</v>
      </c>
      <c r="Y288" s="137">
        <f t="shared" si="78"/>
        <v>100</v>
      </c>
      <c r="Z288" s="137">
        <f t="shared" si="78"/>
        <v>100</v>
      </c>
      <c r="AA288" s="137">
        <f t="shared" si="78"/>
        <v>100</v>
      </c>
      <c r="AB288" s="137">
        <f t="shared" si="78"/>
        <v>100</v>
      </c>
      <c r="AC288" s="137">
        <f t="shared" si="78"/>
        <v>100</v>
      </c>
      <c r="AD288" s="137">
        <f t="shared" si="78"/>
        <v>100</v>
      </c>
      <c r="AE288" s="137">
        <f t="shared" si="78"/>
        <v>100</v>
      </c>
      <c r="AF288" s="137">
        <f t="shared" si="78"/>
        <v>100</v>
      </c>
      <c r="AG288" s="137">
        <f t="shared" si="78"/>
        <v>100</v>
      </c>
      <c r="AH288" s="137">
        <f t="shared" si="78"/>
        <v>0</v>
      </c>
      <c r="AI288" s="137">
        <f t="shared" si="78"/>
        <v>0</v>
      </c>
      <c r="AJ288" s="137">
        <f t="shared" si="78"/>
        <v>0</v>
      </c>
      <c r="AK288" s="136">
        <f ca="1">IF(AND(AND($AK$3&lt;=B288,B288&lt;=$AK$1),B288&lt;&gt;""),1,0)</f>
        <v>1</v>
      </c>
      <c r="AL288" s="136">
        <f>IF(OR(F288="工事・メンテ（共用可）",F288="要調整"),0.5,IF(F288="ヘリ訓練日",0.4,1))</f>
        <v>1</v>
      </c>
      <c r="AM288" s="136">
        <v>1</v>
      </c>
    </row>
    <row r="289" spans="1:39" ht="56.25">
      <c r="A289" s="149">
        <v>1322</v>
      </c>
      <c r="B289" s="150">
        <v>46399</v>
      </c>
      <c r="C289" s="156">
        <v>7</v>
      </c>
      <c r="D289" s="156">
        <v>21</v>
      </c>
      <c r="E289" s="2" t="s">
        <v>50</v>
      </c>
      <c r="F289" s="151" t="s">
        <v>490</v>
      </c>
      <c r="G289" s="154" t="s">
        <v>494</v>
      </c>
      <c r="H289" s="138" t="str">
        <f>IF(OR(G289="中止",G289="取消"),"998",IF(ISNA(MATCH($E289,施設情報!$B$2:$B$96,0)),"999",INDEX(施設情報!$C$2:$C$96,MATCH($E289,施設情報!$B$2:$B$96,0))))</f>
        <v>023</v>
      </c>
      <c r="I289" s="139">
        <f t="shared" si="69"/>
        <v>46399</v>
      </c>
      <c r="J289" s="137" t="str">
        <f t="shared" si="70"/>
        <v>023-46399</v>
      </c>
      <c r="K289" s="137">
        <f t="shared" si="71"/>
        <v>0.29166666666666669</v>
      </c>
      <c r="L289" s="137">
        <f t="shared" si="72"/>
        <v>0.875</v>
      </c>
      <c r="M289" s="137">
        <f t="shared" si="77"/>
        <v>0</v>
      </c>
      <c r="N289" s="137">
        <f t="shared" si="77"/>
        <v>0</v>
      </c>
      <c r="O289" s="137">
        <f t="shared" si="77"/>
        <v>0</v>
      </c>
      <c r="P289" s="137">
        <f t="shared" si="77"/>
        <v>0</v>
      </c>
      <c r="Q289" s="137">
        <f t="shared" si="77"/>
        <v>0</v>
      </c>
      <c r="R289" s="137">
        <f t="shared" si="77"/>
        <v>0</v>
      </c>
      <c r="S289" s="137">
        <f t="shared" si="77"/>
        <v>0</v>
      </c>
      <c r="T289" s="137">
        <f t="shared" si="77"/>
        <v>100</v>
      </c>
      <c r="U289" s="137">
        <f t="shared" si="77"/>
        <v>100</v>
      </c>
      <c r="V289" s="137">
        <f t="shared" si="77"/>
        <v>100</v>
      </c>
      <c r="W289" s="137">
        <f t="shared" si="78"/>
        <v>100</v>
      </c>
      <c r="X289" s="137">
        <f t="shared" si="78"/>
        <v>100</v>
      </c>
      <c r="Y289" s="137">
        <f t="shared" si="78"/>
        <v>100</v>
      </c>
      <c r="Z289" s="137">
        <f t="shared" si="78"/>
        <v>100</v>
      </c>
      <c r="AA289" s="137">
        <f t="shared" si="78"/>
        <v>100</v>
      </c>
      <c r="AB289" s="137">
        <f t="shared" si="78"/>
        <v>100</v>
      </c>
      <c r="AC289" s="137">
        <f t="shared" si="78"/>
        <v>100</v>
      </c>
      <c r="AD289" s="137">
        <f t="shared" si="78"/>
        <v>100</v>
      </c>
      <c r="AE289" s="137">
        <f t="shared" si="78"/>
        <v>100</v>
      </c>
      <c r="AF289" s="137">
        <f t="shared" si="78"/>
        <v>100</v>
      </c>
      <c r="AG289" s="137">
        <f t="shared" si="78"/>
        <v>100</v>
      </c>
      <c r="AH289" s="137">
        <f t="shared" si="78"/>
        <v>0</v>
      </c>
      <c r="AI289" s="137">
        <f t="shared" si="78"/>
        <v>0</v>
      </c>
      <c r="AJ289" s="137">
        <f t="shared" si="78"/>
        <v>0</v>
      </c>
      <c r="AK289" s="136">
        <f ca="1">IF(AND(AND($AK$3&lt;=B289,B289&lt;=$AK$1),B289&lt;&gt;""),1,0)</f>
        <v>1</v>
      </c>
      <c r="AL289" s="136">
        <f>IF(OR(F289="工事・メンテ（共用可）",F289="要調整"),0.5,IF(F289="ヘリ訓練日",0.4,1))</f>
        <v>1</v>
      </c>
      <c r="AM289" s="136">
        <v>1</v>
      </c>
    </row>
    <row r="290" spans="1:39" ht="56.25">
      <c r="A290" s="149">
        <v>1323</v>
      </c>
      <c r="B290" s="150">
        <v>46399</v>
      </c>
      <c r="C290" s="156">
        <v>7</v>
      </c>
      <c r="D290" s="156">
        <v>21</v>
      </c>
      <c r="E290" s="2" t="s">
        <v>52</v>
      </c>
      <c r="F290" s="151" t="s">
        <v>490</v>
      </c>
      <c r="G290" s="154" t="s">
        <v>494</v>
      </c>
      <c r="H290" s="138" t="str">
        <f>IF(OR(G290="中止",G290="取消"),"998",IF(ISNA(MATCH($E290,施設情報!$B$2:$B$96,0)),"999",INDEX(施設情報!$C$2:$C$96,MATCH($E290,施設情報!$B$2:$B$96,0))))</f>
        <v>024</v>
      </c>
      <c r="I290" s="139">
        <f t="shared" si="69"/>
        <v>46399</v>
      </c>
      <c r="J290" s="137" t="str">
        <f t="shared" si="70"/>
        <v>024-46399</v>
      </c>
      <c r="K290" s="137">
        <f t="shared" si="71"/>
        <v>0.29166666666666669</v>
      </c>
      <c r="L290" s="137">
        <f t="shared" si="72"/>
        <v>0.875</v>
      </c>
      <c r="M290" s="137">
        <f t="shared" si="77"/>
        <v>0</v>
      </c>
      <c r="N290" s="137">
        <f t="shared" si="77"/>
        <v>0</v>
      </c>
      <c r="O290" s="137">
        <f t="shared" si="77"/>
        <v>0</v>
      </c>
      <c r="P290" s="137">
        <f t="shared" si="77"/>
        <v>0</v>
      </c>
      <c r="Q290" s="137">
        <f t="shared" si="77"/>
        <v>0</v>
      </c>
      <c r="R290" s="137">
        <f t="shared" si="77"/>
        <v>0</v>
      </c>
      <c r="S290" s="137">
        <f t="shared" si="77"/>
        <v>0</v>
      </c>
      <c r="T290" s="137">
        <f t="shared" si="77"/>
        <v>100</v>
      </c>
      <c r="U290" s="137">
        <f t="shared" si="77"/>
        <v>100</v>
      </c>
      <c r="V290" s="137">
        <f t="shared" si="77"/>
        <v>100</v>
      </c>
      <c r="W290" s="137">
        <f t="shared" si="78"/>
        <v>100</v>
      </c>
      <c r="X290" s="137">
        <f t="shared" si="78"/>
        <v>100</v>
      </c>
      <c r="Y290" s="137">
        <f t="shared" si="78"/>
        <v>100</v>
      </c>
      <c r="Z290" s="137">
        <f t="shared" si="78"/>
        <v>100</v>
      </c>
      <c r="AA290" s="137">
        <f t="shared" si="78"/>
        <v>100</v>
      </c>
      <c r="AB290" s="137">
        <f t="shared" si="78"/>
        <v>100</v>
      </c>
      <c r="AC290" s="137">
        <f t="shared" si="78"/>
        <v>100</v>
      </c>
      <c r="AD290" s="137">
        <f t="shared" si="78"/>
        <v>100</v>
      </c>
      <c r="AE290" s="137">
        <f t="shared" si="78"/>
        <v>100</v>
      </c>
      <c r="AF290" s="137">
        <f t="shared" si="78"/>
        <v>100</v>
      </c>
      <c r="AG290" s="137">
        <f t="shared" si="78"/>
        <v>100</v>
      </c>
      <c r="AH290" s="137">
        <f t="shared" si="78"/>
        <v>0</v>
      </c>
      <c r="AI290" s="137">
        <f t="shared" si="78"/>
        <v>0</v>
      </c>
      <c r="AJ290" s="137">
        <f t="shared" si="78"/>
        <v>0</v>
      </c>
      <c r="AK290" s="136">
        <f ca="1">IF(AND(AND($AK$3&lt;=B290,B290&lt;=$AK$1),B290&lt;&gt;""),1,0)</f>
        <v>1</v>
      </c>
      <c r="AL290" s="136">
        <f>IF(OR(F290="工事・メンテ（共用可）",F290="要調整"),0.5,IF(F290="ヘリ訓練日",0.4,1))</f>
        <v>1</v>
      </c>
      <c r="AM290" s="136">
        <v>1</v>
      </c>
    </row>
    <row r="291" spans="1:39" ht="56.25">
      <c r="A291" s="149">
        <v>1324</v>
      </c>
      <c r="B291" s="150">
        <v>46399</v>
      </c>
      <c r="C291" s="156">
        <v>7</v>
      </c>
      <c r="D291" s="156">
        <v>21</v>
      </c>
      <c r="E291" s="2" t="s">
        <v>31</v>
      </c>
      <c r="F291" s="151" t="s">
        <v>490</v>
      </c>
      <c r="G291" s="154" t="s">
        <v>494</v>
      </c>
      <c r="H291" s="138" t="str">
        <f>IF(OR(G291="中止",G291="取消"),"998",IF(ISNA(MATCH($E291,施設情報!$B$2:$B$96,0)),"999",INDEX(施設情報!$C$2:$C$96,MATCH($E291,施設情報!$B$2:$B$96,0))))</f>
        <v>025</v>
      </c>
      <c r="I291" s="139">
        <f t="shared" si="69"/>
        <v>46399</v>
      </c>
      <c r="J291" s="137" t="str">
        <f t="shared" si="70"/>
        <v>025-46399</v>
      </c>
      <c r="K291" s="137">
        <f t="shared" si="71"/>
        <v>0.29166666666666669</v>
      </c>
      <c r="L291" s="137">
        <f t="shared" si="72"/>
        <v>0.875</v>
      </c>
      <c r="M291" s="137">
        <f t="shared" si="77"/>
        <v>0</v>
      </c>
      <c r="N291" s="137">
        <f t="shared" si="77"/>
        <v>0</v>
      </c>
      <c r="O291" s="137">
        <f t="shared" si="77"/>
        <v>0</v>
      </c>
      <c r="P291" s="137">
        <f t="shared" si="77"/>
        <v>0</v>
      </c>
      <c r="Q291" s="137">
        <f t="shared" si="77"/>
        <v>0</v>
      </c>
      <c r="R291" s="137">
        <f t="shared" si="77"/>
        <v>0</v>
      </c>
      <c r="S291" s="137">
        <f t="shared" si="77"/>
        <v>0</v>
      </c>
      <c r="T291" s="137">
        <f t="shared" si="77"/>
        <v>100</v>
      </c>
      <c r="U291" s="137">
        <f t="shared" si="77"/>
        <v>100</v>
      </c>
      <c r="V291" s="137">
        <f t="shared" si="77"/>
        <v>100</v>
      </c>
      <c r="W291" s="137">
        <f t="shared" si="78"/>
        <v>100</v>
      </c>
      <c r="X291" s="137">
        <f t="shared" si="78"/>
        <v>100</v>
      </c>
      <c r="Y291" s="137">
        <f t="shared" si="78"/>
        <v>100</v>
      </c>
      <c r="Z291" s="137">
        <f t="shared" si="78"/>
        <v>100</v>
      </c>
      <c r="AA291" s="137">
        <f t="shared" si="78"/>
        <v>100</v>
      </c>
      <c r="AB291" s="137">
        <f t="shared" si="78"/>
        <v>100</v>
      </c>
      <c r="AC291" s="137">
        <f t="shared" si="78"/>
        <v>100</v>
      </c>
      <c r="AD291" s="137">
        <f t="shared" si="78"/>
        <v>100</v>
      </c>
      <c r="AE291" s="137">
        <f t="shared" si="78"/>
        <v>100</v>
      </c>
      <c r="AF291" s="137">
        <f t="shared" si="78"/>
        <v>100</v>
      </c>
      <c r="AG291" s="137">
        <f t="shared" si="78"/>
        <v>100</v>
      </c>
      <c r="AH291" s="137">
        <f t="shared" si="78"/>
        <v>0</v>
      </c>
      <c r="AI291" s="137">
        <f t="shared" si="78"/>
        <v>0</v>
      </c>
      <c r="AJ291" s="137">
        <f t="shared" si="78"/>
        <v>0</v>
      </c>
      <c r="AK291" s="136">
        <f ca="1">IF(AND(AND($AK$3&lt;=B291,B291&lt;=$AK$1),B291&lt;&gt;""),1,0)</f>
        <v>1</v>
      </c>
      <c r="AL291" s="136">
        <f>IF(OR(F291="工事・メンテ（共用可）",F291="要調整"),0.5,IF(F291="ヘリ訓練日",0.4,1))</f>
        <v>1</v>
      </c>
      <c r="AM291" s="136">
        <v>1</v>
      </c>
    </row>
    <row r="292" spans="1:39" ht="56.25">
      <c r="A292" s="149">
        <v>1325</v>
      </c>
      <c r="B292" s="150">
        <v>46399</v>
      </c>
      <c r="C292" s="156">
        <v>7</v>
      </c>
      <c r="D292" s="156">
        <v>21</v>
      </c>
      <c r="E292" s="2" t="s">
        <v>53</v>
      </c>
      <c r="F292" s="151" t="s">
        <v>490</v>
      </c>
      <c r="G292" s="154" t="s">
        <v>494</v>
      </c>
      <c r="H292" s="138" t="str">
        <f>IF(OR(G292="中止",G292="取消"),"998",IF(ISNA(MATCH($E292,施設情報!$B$2:$B$96,0)),"999",INDEX(施設情報!$C$2:$C$96,MATCH($E292,施設情報!$B$2:$B$96,0))))</f>
        <v>026</v>
      </c>
      <c r="I292" s="139">
        <f t="shared" si="69"/>
        <v>46399</v>
      </c>
      <c r="J292" s="137" t="str">
        <f t="shared" si="70"/>
        <v>026-46399</v>
      </c>
      <c r="K292" s="137">
        <f t="shared" si="71"/>
        <v>0.29166666666666669</v>
      </c>
      <c r="L292" s="137">
        <f t="shared" si="72"/>
        <v>0.875</v>
      </c>
      <c r="M292" s="137">
        <f t="shared" si="77"/>
        <v>0</v>
      </c>
      <c r="N292" s="137">
        <f t="shared" si="77"/>
        <v>0</v>
      </c>
      <c r="O292" s="137">
        <f t="shared" si="77"/>
        <v>0</v>
      </c>
      <c r="P292" s="137">
        <f t="shared" si="77"/>
        <v>0</v>
      </c>
      <c r="Q292" s="137">
        <f t="shared" si="77"/>
        <v>0</v>
      </c>
      <c r="R292" s="137">
        <f t="shared" si="77"/>
        <v>0</v>
      </c>
      <c r="S292" s="137">
        <f t="shared" si="77"/>
        <v>0</v>
      </c>
      <c r="T292" s="137">
        <f t="shared" si="77"/>
        <v>100</v>
      </c>
      <c r="U292" s="137">
        <f t="shared" si="77"/>
        <v>100</v>
      </c>
      <c r="V292" s="137">
        <f t="shared" si="77"/>
        <v>100</v>
      </c>
      <c r="W292" s="137">
        <f t="shared" si="78"/>
        <v>100</v>
      </c>
      <c r="X292" s="137">
        <f t="shared" si="78"/>
        <v>100</v>
      </c>
      <c r="Y292" s="137">
        <f t="shared" si="78"/>
        <v>100</v>
      </c>
      <c r="Z292" s="137">
        <f t="shared" si="78"/>
        <v>100</v>
      </c>
      <c r="AA292" s="137">
        <f t="shared" si="78"/>
        <v>100</v>
      </c>
      <c r="AB292" s="137">
        <f t="shared" si="78"/>
        <v>100</v>
      </c>
      <c r="AC292" s="137">
        <f t="shared" si="78"/>
        <v>100</v>
      </c>
      <c r="AD292" s="137">
        <f t="shared" si="78"/>
        <v>100</v>
      </c>
      <c r="AE292" s="137">
        <f t="shared" si="78"/>
        <v>100</v>
      </c>
      <c r="AF292" s="137">
        <f t="shared" si="78"/>
        <v>100</v>
      </c>
      <c r="AG292" s="137">
        <f t="shared" si="78"/>
        <v>100</v>
      </c>
      <c r="AH292" s="137">
        <f t="shared" si="78"/>
        <v>0</v>
      </c>
      <c r="AI292" s="137">
        <f t="shared" si="78"/>
        <v>0</v>
      </c>
      <c r="AJ292" s="137">
        <f t="shared" si="78"/>
        <v>0</v>
      </c>
      <c r="AK292" s="136">
        <f ca="1">IF(AND(AND($AK$3&lt;=B292,B292&lt;=$AK$1),B292&lt;&gt;""),1,0)</f>
        <v>1</v>
      </c>
      <c r="AL292" s="136">
        <f>IF(OR(F292="工事・メンテ（共用可）",F292="要調整"),0.5,IF(F292="ヘリ訓練日",0.4,1))</f>
        <v>1</v>
      </c>
      <c r="AM292" s="136">
        <v>1</v>
      </c>
    </row>
    <row r="293" spans="1:39" ht="56.25">
      <c r="A293" s="149">
        <v>1326</v>
      </c>
      <c r="B293" s="150">
        <v>46399</v>
      </c>
      <c r="C293" s="156">
        <v>7</v>
      </c>
      <c r="D293" s="156">
        <v>21</v>
      </c>
      <c r="E293" s="152" t="s">
        <v>30</v>
      </c>
      <c r="F293" s="151" t="s">
        <v>490</v>
      </c>
      <c r="G293" s="154" t="s">
        <v>494</v>
      </c>
      <c r="H293" s="138" t="str">
        <f>IF(OR(G293="中止",G293="取消"),"998",IF(ISNA(MATCH($E293,施設情報!$B$2:$B$96,0)),"999",INDEX(施設情報!$C$2:$C$96,MATCH($E293,施設情報!$B$2:$B$96,0))))</f>
        <v>027</v>
      </c>
      <c r="I293" s="139">
        <f t="shared" si="69"/>
        <v>46399</v>
      </c>
      <c r="J293" s="137" t="str">
        <f t="shared" si="70"/>
        <v>027-46399</v>
      </c>
      <c r="K293" s="137">
        <f t="shared" si="71"/>
        <v>0.29166666666666669</v>
      </c>
      <c r="L293" s="137">
        <f t="shared" si="72"/>
        <v>0.875</v>
      </c>
      <c r="M293" s="137">
        <f t="shared" si="77"/>
        <v>0</v>
      </c>
      <c r="N293" s="137">
        <f t="shared" si="77"/>
        <v>0</v>
      </c>
      <c r="O293" s="137">
        <f t="shared" si="77"/>
        <v>0</v>
      </c>
      <c r="P293" s="137">
        <f t="shared" si="77"/>
        <v>0</v>
      </c>
      <c r="Q293" s="137">
        <f t="shared" si="77"/>
        <v>0</v>
      </c>
      <c r="R293" s="137">
        <f t="shared" si="77"/>
        <v>0</v>
      </c>
      <c r="S293" s="137">
        <f t="shared" si="77"/>
        <v>0</v>
      </c>
      <c r="T293" s="137">
        <f t="shared" si="77"/>
        <v>100</v>
      </c>
      <c r="U293" s="137">
        <f t="shared" si="77"/>
        <v>100</v>
      </c>
      <c r="V293" s="137">
        <f t="shared" si="77"/>
        <v>100</v>
      </c>
      <c r="W293" s="137">
        <f t="shared" si="78"/>
        <v>100</v>
      </c>
      <c r="X293" s="137">
        <f t="shared" si="78"/>
        <v>100</v>
      </c>
      <c r="Y293" s="137">
        <f t="shared" si="78"/>
        <v>100</v>
      </c>
      <c r="Z293" s="137">
        <f t="shared" si="78"/>
        <v>100</v>
      </c>
      <c r="AA293" s="137">
        <f t="shared" si="78"/>
        <v>100</v>
      </c>
      <c r="AB293" s="137">
        <f t="shared" si="78"/>
        <v>100</v>
      </c>
      <c r="AC293" s="137">
        <f t="shared" si="78"/>
        <v>100</v>
      </c>
      <c r="AD293" s="137">
        <f t="shared" si="78"/>
        <v>100</v>
      </c>
      <c r="AE293" s="137">
        <f t="shared" si="78"/>
        <v>100</v>
      </c>
      <c r="AF293" s="137">
        <f t="shared" si="78"/>
        <v>100</v>
      </c>
      <c r="AG293" s="137">
        <f t="shared" si="78"/>
        <v>100</v>
      </c>
      <c r="AH293" s="137">
        <f t="shared" si="78"/>
        <v>0</v>
      </c>
      <c r="AI293" s="137">
        <f t="shared" si="78"/>
        <v>0</v>
      </c>
      <c r="AJ293" s="137">
        <f t="shared" si="78"/>
        <v>0</v>
      </c>
      <c r="AK293" s="136">
        <f ca="1">IF(AND(AND($AK$3&lt;=B293,B293&lt;=$AK$1),B293&lt;&gt;""),1,0)</f>
        <v>1</v>
      </c>
      <c r="AL293" s="136">
        <f>IF(OR(F293="工事・メンテ（共用可）",F293="要調整"),0.5,IF(F293="ヘリ訓練日",0.4,1))</f>
        <v>1</v>
      </c>
      <c r="AM293" s="136">
        <v>1</v>
      </c>
    </row>
    <row r="294" spans="1:39" ht="75">
      <c r="A294" s="149">
        <v>1327</v>
      </c>
      <c r="B294" s="150">
        <v>46399</v>
      </c>
      <c r="C294" s="156">
        <v>7</v>
      </c>
      <c r="D294" s="156">
        <v>21</v>
      </c>
      <c r="E294" s="152" t="s">
        <v>60</v>
      </c>
      <c r="F294" s="151" t="s">
        <v>490</v>
      </c>
      <c r="G294" s="154" t="s">
        <v>494</v>
      </c>
      <c r="H294" s="138" t="str">
        <f>IF(OR(G294="中止",G294="取消"),"998",IF(ISNA(MATCH($E294,施設情報!$B$2:$B$96,0)),"999",INDEX(施設情報!$C$2:$C$96,MATCH($E294,施設情報!$B$2:$B$96,0))))</f>
        <v>028</v>
      </c>
      <c r="I294" s="139">
        <f t="shared" si="69"/>
        <v>46399</v>
      </c>
      <c r="J294" s="137" t="str">
        <f t="shared" si="70"/>
        <v>028-46399</v>
      </c>
      <c r="K294" s="137">
        <f t="shared" si="71"/>
        <v>0.29166666666666669</v>
      </c>
      <c r="L294" s="137">
        <f t="shared" si="72"/>
        <v>0.875</v>
      </c>
      <c r="M294" s="137">
        <f t="shared" si="77"/>
        <v>0</v>
      </c>
      <c r="N294" s="137">
        <f t="shared" si="77"/>
        <v>0</v>
      </c>
      <c r="O294" s="137">
        <f t="shared" si="77"/>
        <v>0</v>
      </c>
      <c r="P294" s="137">
        <f t="shared" si="77"/>
        <v>0</v>
      </c>
      <c r="Q294" s="137">
        <f t="shared" si="77"/>
        <v>0</v>
      </c>
      <c r="R294" s="137">
        <f t="shared" si="77"/>
        <v>0</v>
      </c>
      <c r="S294" s="137">
        <f t="shared" si="77"/>
        <v>0</v>
      </c>
      <c r="T294" s="137">
        <f t="shared" si="77"/>
        <v>100</v>
      </c>
      <c r="U294" s="137">
        <f t="shared" si="77"/>
        <v>100</v>
      </c>
      <c r="V294" s="137">
        <f t="shared" si="77"/>
        <v>100</v>
      </c>
      <c r="W294" s="137">
        <f t="shared" si="78"/>
        <v>100</v>
      </c>
      <c r="X294" s="137">
        <f t="shared" si="78"/>
        <v>100</v>
      </c>
      <c r="Y294" s="137">
        <f t="shared" si="78"/>
        <v>100</v>
      </c>
      <c r="Z294" s="137">
        <f t="shared" si="78"/>
        <v>100</v>
      </c>
      <c r="AA294" s="137">
        <f t="shared" si="78"/>
        <v>100</v>
      </c>
      <c r="AB294" s="137">
        <f t="shared" si="78"/>
        <v>100</v>
      </c>
      <c r="AC294" s="137">
        <f t="shared" si="78"/>
        <v>100</v>
      </c>
      <c r="AD294" s="137">
        <f t="shared" si="78"/>
        <v>100</v>
      </c>
      <c r="AE294" s="137">
        <f t="shared" si="78"/>
        <v>100</v>
      </c>
      <c r="AF294" s="137">
        <f t="shared" si="78"/>
        <v>100</v>
      </c>
      <c r="AG294" s="137">
        <f t="shared" si="78"/>
        <v>100</v>
      </c>
      <c r="AH294" s="137">
        <f t="shared" si="78"/>
        <v>0</v>
      </c>
      <c r="AI294" s="137">
        <f t="shared" si="78"/>
        <v>0</v>
      </c>
      <c r="AJ294" s="137">
        <f t="shared" si="78"/>
        <v>0</v>
      </c>
      <c r="AK294" s="136">
        <f ca="1">IF(AND(AND($AK$3&lt;=B294,B294&lt;=$AK$1),B294&lt;&gt;""),1,0)</f>
        <v>1</v>
      </c>
      <c r="AL294" s="136">
        <f>IF(OR(F294="工事・メンテ（共用可）",F294="要調整"),0.5,IF(F294="ヘリ訓練日",0.4,1))</f>
        <v>1</v>
      </c>
      <c r="AM294" s="136">
        <v>1</v>
      </c>
    </row>
    <row r="295" spans="1:39" ht="75">
      <c r="A295" s="149">
        <v>1328</v>
      </c>
      <c r="B295" s="150">
        <v>46399</v>
      </c>
      <c r="C295" s="156">
        <v>7</v>
      </c>
      <c r="D295" s="156">
        <v>21</v>
      </c>
      <c r="E295" s="2" t="s">
        <v>61</v>
      </c>
      <c r="F295" s="151" t="s">
        <v>490</v>
      </c>
      <c r="G295" s="154" t="s">
        <v>494</v>
      </c>
      <c r="H295" s="138" t="str">
        <f>IF(OR(G295="中止",G295="取消"),"998",IF(ISNA(MATCH($E295,施設情報!$B$2:$B$96,0)),"999",INDEX(施設情報!$C$2:$C$96,MATCH($E295,施設情報!$B$2:$B$96,0))))</f>
        <v>029</v>
      </c>
      <c r="I295" s="139">
        <f t="shared" si="69"/>
        <v>46399</v>
      </c>
      <c r="J295" s="137" t="str">
        <f t="shared" si="70"/>
        <v>029-46399</v>
      </c>
      <c r="K295" s="137">
        <f t="shared" si="71"/>
        <v>0.29166666666666669</v>
      </c>
      <c r="L295" s="137">
        <f t="shared" si="72"/>
        <v>0.875</v>
      </c>
      <c r="M295" s="137">
        <f t="shared" ref="M295:V304" si="79">IF(AND(M$3&gt;=$K295,M$3&lt;$L295),100*$AM295,0)</f>
        <v>0</v>
      </c>
      <c r="N295" s="137">
        <f t="shared" si="79"/>
        <v>0</v>
      </c>
      <c r="O295" s="137">
        <f t="shared" si="79"/>
        <v>0</v>
      </c>
      <c r="P295" s="137">
        <f t="shared" si="79"/>
        <v>0</v>
      </c>
      <c r="Q295" s="137">
        <f t="shared" si="79"/>
        <v>0</v>
      </c>
      <c r="R295" s="137">
        <f t="shared" si="79"/>
        <v>0</v>
      </c>
      <c r="S295" s="137">
        <f t="shared" si="79"/>
        <v>0</v>
      </c>
      <c r="T295" s="137">
        <f t="shared" si="79"/>
        <v>100</v>
      </c>
      <c r="U295" s="137">
        <f t="shared" si="79"/>
        <v>100</v>
      </c>
      <c r="V295" s="137">
        <f t="shared" si="79"/>
        <v>100</v>
      </c>
      <c r="W295" s="137">
        <f t="shared" ref="W295:AJ304" si="80">IF(AND(W$3&gt;=$K295,W$3&lt;$L295),100*$AM295,0)</f>
        <v>100</v>
      </c>
      <c r="X295" s="137">
        <f t="shared" si="80"/>
        <v>100</v>
      </c>
      <c r="Y295" s="137">
        <f t="shared" si="80"/>
        <v>100</v>
      </c>
      <c r="Z295" s="137">
        <f t="shared" si="80"/>
        <v>100</v>
      </c>
      <c r="AA295" s="137">
        <f t="shared" si="80"/>
        <v>100</v>
      </c>
      <c r="AB295" s="137">
        <f t="shared" si="80"/>
        <v>100</v>
      </c>
      <c r="AC295" s="137">
        <f t="shared" si="80"/>
        <v>100</v>
      </c>
      <c r="AD295" s="137">
        <f t="shared" si="80"/>
        <v>100</v>
      </c>
      <c r="AE295" s="137">
        <f t="shared" si="80"/>
        <v>100</v>
      </c>
      <c r="AF295" s="137">
        <f t="shared" si="80"/>
        <v>100</v>
      </c>
      <c r="AG295" s="137">
        <f t="shared" si="80"/>
        <v>100</v>
      </c>
      <c r="AH295" s="137">
        <f t="shared" si="80"/>
        <v>0</v>
      </c>
      <c r="AI295" s="137">
        <f t="shared" si="80"/>
        <v>0</v>
      </c>
      <c r="AJ295" s="137">
        <f t="shared" si="80"/>
        <v>0</v>
      </c>
      <c r="AK295" s="136">
        <f ca="1">IF(AND(AND($AK$3&lt;=B295,B295&lt;=$AK$1),B295&lt;&gt;""),1,0)</f>
        <v>1</v>
      </c>
      <c r="AL295" s="136">
        <f>IF(OR(F295="工事・メンテ（共用可）",F295="要調整"),0.5,IF(F295="ヘリ訓練日",0.4,1))</f>
        <v>1</v>
      </c>
      <c r="AM295" s="136">
        <v>1</v>
      </c>
    </row>
    <row r="296" spans="1:39" ht="37.5">
      <c r="A296" s="149">
        <v>1329</v>
      </c>
      <c r="B296" s="150">
        <v>46399</v>
      </c>
      <c r="C296" s="156">
        <v>7</v>
      </c>
      <c r="D296" s="156">
        <v>21</v>
      </c>
      <c r="E296" s="2" t="s">
        <v>62</v>
      </c>
      <c r="F296" s="151" t="s">
        <v>490</v>
      </c>
      <c r="G296" s="154" t="s">
        <v>494</v>
      </c>
      <c r="H296" s="138" t="str">
        <f>IF(OR(G296="中止",G296="取消"),"998",IF(ISNA(MATCH($E296,施設情報!$B$2:$B$96,0)),"999",INDEX(施設情報!$C$2:$C$96,MATCH($E296,施設情報!$B$2:$B$96,0))))</f>
        <v>036</v>
      </c>
      <c r="I296" s="139">
        <f t="shared" si="69"/>
        <v>46399</v>
      </c>
      <c r="J296" s="137" t="str">
        <f t="shared" si="70"/>
        <v>036-46399</v>
      </c>
      <c r="K296" s="137">
        <f t="shared" si="71"/>
        <v>0.29166666666666669</v>
      </c>
      <c r="L296" s="137">
        <f t="shared" si="72"/>
        <v>0.875</v>
      </c>
      <c r="M296" s="137">
        <f t="shared" si="79"/>
        <v>0</v>
      </c>
      <c r="N296" s="137">
        <f t="shared" si="79"/>
        <v>0</v>
      </c>
      <c r="O296" s="137">
        <f t="shared" si="79"/>
        <v>0</v>
      </c>
      <c r="P296" s="137">
        <f t="shared" si="79"/>
        <v>0</v>
      </c>
      <c r="Q296" s="137">
        <f t="shared" si="79"/>
        <v>0</v>
      </c>
      <c r="R296" s="137">
        <f t="shared" si="79"/>
        <v>0</v>
      </c>
      <c r="S296" s="137">
        <f t="shared" si="79"/>
        <v>0</v>
      </c>
      <c r="T296" s="137">
        <f t="shared" si="79"/>
        <v>100</v>
      </c>
      <c r="U296" s="137">
        <f t="shared" si="79"/>
        <v>100</v>
      </c>
      <c r="V296" s="137">
        <f t="shared" si="79"/>
        <v>100</v>
      </c>
      <c r="W296" s="137">
        <f t="shared" si="80"/>
        <v>100</v>
      </c>
      <c r="X296" s="137">
        <f t="shared" si="80"/>
        <v>100</v>
      </c>
      <c r="Y296" s="137">
        <f t="shared" si="80"/>
        <v>100</v>
      </c>
      <c r="Z296" s="137">
        <f t="shared" si="80"/>
        <v>100</v>
      </c>
      <c r="AA296" s="137">
        <f t="shared" si="80"/>
        <v>100</v>
      </c>
      <c r="AB296" s="137">
        <f t="shared" si="80"/>
        <v>100</v>
      </c>
      <c r="AC296" s="137">
        <f t="shared" si="80"/>
        <v>100</v>
      </c>
      <c r="AD296" s="137">
        <f t="shared" si="80"/>
        <v>100</v>
      </c>
      <c r="AE296" s="137">
        <f t="shared" si="80"/>
        <v>100</v>
      </c>
      <c r="AF296" s="137">
        <f t="shared" si="80"/>
        <v>100</v>
      </c>
      <c r="AG296" s="137">
        <f t="shared" si="80"/>
        <v>100</v>
      </c>
      <c r="AH296" s="137">
        <f t="shared" si="80"/>
        <v>0</v>
      </c>
      <c r="AI296" s="137">
        <f t="shared" si="80"/>
        <v>0</v>
      </c>
      <c r="AJ296" s="137">
        <f t="shared" si="80"/>
        <v>0</v>
      </c>
      <c r="AK296" s="136">
        <f ca="1">IF(AND(AND($AK$3&lt;=B296,B296&lt;=$AK$1),B296&lt;&gt;""),1,0)</f>
        <v>1</v>
      </c>
      <c r="AL296" s="136">
        <f>IF(OR(F296="工事・メンテ（共用可）",F296="要調整"),0.5,IF(F296="ヘリ訓練日",0.4,1))</f>
        <v>1</v>
      </c>
      <c r="AM296" s="136">
        <v>1</v>
      </c>
    </row>
    <row r="297" spans="1:39" ht="37.5">
      <c r="A297" s="149">
        <v>1330</v>
      </c>
      <c r="B297" s="150">
        <v>46399</v>
      </c>
      <c r="C297" s="156">
        <v>7</v>
      </c>
      <c r="D297" s="156">
        <v>21</v>
      </c>
      <c r="E297" s="2" t="s">
        <v>65</v>
      </c>
      <c r="F297" s="151" t="s">
        <v>490</v>
      </c>
      <c r="G297" s="154" t="s">
        <v>494</v>
      </c>
      <c r="H297" s="138" t="str">
        <f>IF(OR(G297="中止",G297="取消"),"998",IF(ISNA(MATCH($E297,施設情報!$B$2:$B$96,0)),"999",INDEX(施設情報!$C$2:$C$96,MATCH($E297,施設情報!$B$2:$B$96,0))))</f>
        <v>037</v>
      </c>
      <c r="I297" s="139">
        <f t="shared" si="69"/>
        <v>46399</v>
      </c>
      <c r="J297" s="137" t="str">
        <f t="shared" si="70"/>
        <v>037-46399</v>
      </c>
      <c r="K297" s="137">
        <f t="shared" si="71"/>
        <v>0.29166666666666669</v>
      </c>
      <c r="L297" s="137">
        <f t="shared" si="72"/>
        <v>0.875</v>
      </c>
      <c r="M297" s="137">
        <f t="shared" si="79"/>
        <v>0</v>
      </c>
      <c r="N297" s="137">
        <f t="shared" si="79"/>
        <v>0</v>
      </c>
      <c r="O297" s="137">
        <f t="shared" si="79"/>
        <v>0</v>
      </c>
      <c r="P297" s="137">
        <f t="shared" si="79"/>
        <v>0</v>
      </c>
      <c r="Q297" s="137">
        <f t="shared" si="79"/>
        <v>0</v>
      </c>
      <c r="R297" s="137">
        <f t="shared" si="79"/>
        <v>0</v>
      </c>
      <c r="S297" s="137">
        <f t="shared" si="79"/>
        <v>0</v>
      </c>
      <c r="T297" s="137">
        <f t="shared" si="79"/>
        <v>100</v>
      </c>
      <c r="U297" s="137">
        <f t="shared" si="79"/>
        <v>100</v>
      </c>
      <c r="V297" s="137">
        <f t="shared" si="79"/>
        <v>100</v>
      </c>
      <c r="W297" s="137">
        <f t="shared" si="80"/>
        <v>100</v>
      </c>
      <c r="X297" s="137">
        <f t="shared" si="80"/>
        <v>100</v>
      </c>
      <c r="Y297" s="137">
        <f t="shared" si="80"/>
        <v>100</v>
      </c>
      <c r="Z297" s="137">
        <f t="shared" si="80"/>
        <v>100</v>
      </c>
      <c r="AA297" s="137">
        <f t="shared" si="80"/>
        <v>100</v>
      </c>
      <c r="AB297" s="137">
        <f t="shared" si="80"/>
        <v>100</v>
      </c>
      <c r="AC297" s="137">
        <f t="shared" si="80"/>
        <v>100</v>
      </c>
      <c r="AD297" s="137">
        <f t="shared" si="80"/>
        <v>100</v>
      </c>
      <c r="AE297" s="137">
        <f t="shared" si="80"/>
        <v>100</v>
      </c>
      <c r="AF297" s="137">
        <f t="shared" si="80"/>
        <v>100</v>
      </c>
      <c r="AG297" s="137">
        <f t="shared" si="80"/>
        <v>100</v>
      </c>
      <c r="AH297" s="137">
        <f t="shared" si="80"/>
        <v>0</v>
      </c>
      <c r="AI297" s="137">
        <f t="shared" si="80"/>
        <v>0</v>
      </c>
      <c r="AJ297" s="137">
        <f t="shared" si="80"/>
        <v>0</v>
      </c>
      <c r="AK297" s="136">
        <f ca="1">IF(AND(AND($AK$3&lt;=B297,B297&lt;=$AK$1),B297&lt;&gt;""),1,0)</f>
        <v>1</v>
      </c>
      <c r="AL297" s="136">
        <f>IF(OR(F297="工事・メンテ（共用可）",F297="要調整"),0.5,IF(F297="ヘリ訓練日",0.4,1))</f>
        <v>1</v>
      </c>
      <c r="AM297" s="136">
        <v>1</v>
      </c>
    </row>
    <row r="298" spans="1:39" ht="56.25">
      <c r="A298" s="149">
        <v>1331</v>
      </c>
      <c r="B298" s="150">
        <v>46399</v>
      </c>
      <c r="C298" s="156">
        <v>7</v>
      </c>
      <c r="D298" s="156">
        <v>21</v>
      </c>
      <c r="E298" s="2" t="s">
        <v>32</v>
      </c>
      <c r="F298" s="151" t="s">
        <v>490</v>
      </c>
      <c r="G298" s="154" t="s">
        <v>494</v>
      </c>
      <c r="H298" s="138" t="str">
        <f>IF(OR(G298="中止",G298="取消"),"998",IF(ISNA(MATCH($E298,施設情報!$B$2:$B$96,0)),"999",INDEX(施設情報!$C$2:$C$96,MATCH($E298,施設情報!$B$2:$B$96,0))))</f>
        <v>039</v>
      </c>
      <c r="I298" s="139">
        <f t="shared" si="69"/>
        <v>46399</v>
      </c>
      <c r="J298" s="137" t="str">
        <f t="shared" si="70"/>
        <v>039-46399</v>
      </c>
      <c r="K298" s="137">
        <f t="shared" si="71"/>
        <v>0.29166666666666669</v>
      </c>
      <c r="L298" s="137">
        <f t="shared" si="72"/>
        <v>0.875</v>
      </c>
      <c r="M298" s="137">
        <f t="shared" si="79"/>
        <v>0</v>
      </c>
      <c r="N298" s="137">
        <f t="shared" si="79"/>
        <v>0</v>
      </c>
      <c r="O298" s="137">
        <f t="shared" si="79"/>
        <v>0</v>
      </c>
      <c r="P298" s="137">
        <f t="shared" si="79"/>
        <v>0</v>
      </c>
      <c r="Q298" s="137">
        <f t="shared" si="79"/>
        <v>0</v>
      </c>
      <c r="R298" s="137">
        <f t="shared" si="79"/>
        <v>0</v>
      </c>
      <c r="S298" s="137">
        <f t="shared" si="79"/>
        <v>0</v>
      </c>
      <c r="T298" s="137">
        <f t="shared" si="79"/>
        <v>100</v>
      </c>
      <c r="U298" s="137">
        <f t="shared" si="79"/>
        <v>100</v>
      </c>
      <c r="V298" s="137">
        <f t="shared" si="79"/>
        <v>100</v>
      </c>
      <c r="W298" s="137">
        <f t="shared" si="80"/>
        <v>100</v>
      </c>
      <c r="X298" s="137">
        <f t="shared" si="80"/>
        <v>100</v>
      </c>
      <c r="Y298" s="137">
        <f t="shared" si="80"/>
        <v>100</v>
      </c>
      <c r="Z298" s="137">
        <f t="shared" si="80"/>
        <v>100</v>
      </c>
      <c r="AA298" s="137">
        <f t="shared" si="80"/>
        <v>100</v>
      </c>
      <c r="AB298" s="137">
        <f t="shared" si="80"/>
        <v>100</v>
      </c>
      <c r="AC298" s="137">
        <f t="shared" si="80"/>
        <v>100</v>
      </c>
      <c r="AD298" s="137">
        <f t="shared" si="80"/>
        <v>100</v>
      </c>
      <c r="AE298" s="137">
        <f t="shared" si="80"/>
        <v>100</v>
      </c>
      <c r="AF298" s="137">
        <f t="shared" si="80"/>
        <v>100</v>
      </c>
      <c r="AG298" s="137">
        <f t="shared" si="80"/>
        <v>100</v>
      </c>
      <c r="AH298" s="137">
        <f t="shared" si="80"/>
        <v>0</v>
      </c>
      <c r="AI298" s="137">
        <f t="shared" si="80"/>
        <v>0</v>
      </c>
      <c r="AJ298" s="137">
        <f t="shared" si="80"/>
        <v>0</v>
      </c>
      <c r="AK298" s="136">
        <f ca="1">IF(AND(AND($AK$3&lt;=B298,B298&lt;=$AK$1),B298&lt;&gt;""),1,0)</f>
        <v>1</v>
      </c>
      <c r="AL298" s="136">
        <f>IF(OR(F298="工事・メンテ（共用可）",F298="要調整"),0.5,IF(F298="ヘリ訓練日",0.4,1))</f>
        <v>1</v>
      </c>
      <c r="AM298" s="136">
        <v>1</v>
      </c>
    </row>
    <row r="299" spans="1:39" ht="56.25">
      <c r="A299" s="149">
        <v>1332</v>
      </c>
      <c r="B299" s="150">
        <v>46399</v>
      </c>
      <c r="C299" s="156">
        <v>7</v>
      </c>
      <c r="D299" s="156">
        <v>21</v>
      </c>
      <c r="E299" s="2" t="s">
        <v>33</v>
      </c>
      <c r="F299" s="151" t="s">
        <v>490</v>
      </c>
      <c r="G299" s="154" t="s">
        <v>494</v>
      </c>
      <c r="H299" s="138" t="str">
        <f>IF(OR(G299="中止",G299="取消"),"998",IF(ISNA(MATCH($E299,施設情報!$B$2:$B$96,0)),"999",INDEX(施設情報!$C$2:$C$96,MATCH($E299,施設情報!$B$2:$B$96,0))))</f>
        <v>038</v>
      </c>
      <c r="I299" s="139">
        <f t="shared" si="69"/>
        <v>46399</v>
      </c>
      <c r="J299" s="137" t="str">
        <f t="shared" si="70"/>
        <v>038-46399</v>
      </c>
      <c r="K299" s="137">
        <f t="shared" si="71"/>
        <v>0.29166666666666669</v>
      </c>
      <c r="L299" s="137">
        <f t="shared" si="72"/>
        <v>0.875</v>
      </c>
      <c r="M299" s="137">
        <f t="shared" si="79"/>
        <v>0</v>
      </c>
      <c r="N299" s="137">
        <f t="shared" si="79"/>
        <v>0</v>
      </c>
      <c r="O299" s="137">
        <f t="shared" si="79"/>
        <v>0</v>
      </c>
      <c r="P299" s="137">
        <f t="shared" si="79"/>
        <v>0</v>
      </c>
      <c r="Q299" s="137">
        <f t="shared" si="79"/>
        <v>0</v>
      </c>
      <c r="R299" s="137">
        <f t="shared" si="79"/>
        <v>0</v>
      </c>
      <c r="S299" s="137">
        <f t="shared" si="79"/>
        <v>0</v>
      </c>
      <c r="T299" s="137">
        <f t="shared" si="79"/>
        <v>100</v>
      </c>
      <c r="U299" s="137">
        <f t="shared" si="79"/>
        <v>100</v>
      </c>
      <c r="V299" s="137">
        <f t="shared" si="79"/>
        <v>100</v>
      </c>
      <c r="W299" s="137">
        <f t="shared" si="80"/>
        <v>100</v>
      </c>
      <c r="X299" s="137">
        <f t="shared" si="80"/>
        <v>100</v>
      </c>
      <c r="Y299" s="137">
        <f t="shared" si="80"/>
        <v>100</v>
      </c>
      <c r="Z299" s="137">
        <f t="shared" si="80"/>
        <v>100</v>
      </c>
      <c r="AA299" s="137">
        <f t="shared" si="80"/>
        <v>100</v>
      </c>
      <c r="AB299" s="137">
        <f t="shared" si="80"/>
        <v>100</v>
      </c>
      <c r="AC299" s="137">
        <f t="shared" si="80"/>
        <v>100</v>
      </c>
      <c r="AD299" s="137">
        <f t="shared" si="80"/>
        <v>100</v>
      </c>
      <c r="AE299" s="137">
        <f t="shared" si="80"/>
        <v>100</v>
      </c>
      <c r="AF299" s="137">
        <f t="shared" si="80"/>
        <v>100</v>
      </c>
      <c r="AG299" s="137">
        <f t="shared" si="80"/>
        <v>100</v>
      </c>
      <c r="AH299" s="137">
        <f t="shared" si="80"/>
        <v>0</v>
      </c>
      <c r="AI299" s="137">
        <f t="shared" si="80"/>
        <v>0</v>
      </c>
      <c r="AJ299" s="137">
        <f t="shared" si="80"/>
        <v>0</v>
      </c>
      <c r="AK299" s="136">
        <f ca="1">IF(AND(AND($AK$3&lt;=B299,B299&lt;=$AK$1),B299&lt;&gt;""),1,0)</f>
        <v>1</v>
      </c>
      <c r="AL299" s="136">
        <f>IF(OR(F299="工事・メンテ（共用可）",F299="要調整"),0.5,IF(F299="ヘリ訓練日",0.4,1))</f>
        <v>1</v>
      </c>
      <c r="AM299" s="136">
        <v>1</v>
      </c>
    </row>
    <row r="300" spans="1:39" ht="56.25">
      <c r="A300" s="149">
        <v>1333</v>
      </c>
      <c r="B300" s="150">
        <v>46399</v>
      </c>
      <c r="C300" s="156">
        <v>7</v>
      </c>
      <c r="D300" s="156">
        <v>21</v>
      </c>
      <c r="E300" s="152" t="s">
        <v>34</v>
      </c>
      <c r="F300" s="151" t="s">
        <v>490</v>
      </c>
      <c r="G300" s="154" t="s">
        <v>494</v>
      </c>
      <c r="H300" s="138" t="str">
        <f>IF(OR(G300="中止",G300="取消"),"998",IF(ISNA(MATCH($E300,施設情報!$B$2:$B$96,0)),"999",INDEX(施設情報!$C$2:$C$96,MATCH($E300,施設情報!$B$2:$B$96,0))))</f>
        <v>040</v>
      </c>
      <c r="I300" s="139">
        <f t="shared" si="69"/>
        <v>46399</v>
      </c>
      <c r="J300" s="137" t="str">
        <f t="shared" si="70"/>
        <v>040-46399</v>
      </c>
      <c r="K300" s="137">
        <f t="shared" si="71"/>
        <v>0.29166666666666669</v>
      </c>
      <c r="L300" s="137">
        <f t="shared" si="72"/>
        <v>0.875</v>
      </c>
      <c r="M300" s="137">
        <f t="shared" si="79"/>
        <v>0</v>
      </c>
      <c r="N300" s="137">
        <f t="shared" si="79"/>
        <v>0</v>
      </c>
      <c r="O300" s="137">
        <f t="shared" si="79"/>
        <v>0</v>
      </c>
      <c r="P300" s="137">
        <f t="shared" si="79"/>
        <v>0</v>
      </c>
      <c r="Q300" s="137">
        <f t="shared" si="79"/>
        <v>0</v>
      </c>
      <c r="R300" s="137">
        <f t="shared" si="79"/>
        <v>0</v>
      </c>
      <c r="S300" s="137">
        <f t="shared" si="79"/>
        <v>0</v>
      </c>
      <c r="T300" s="137">
        <f t="shared" si="79"/>
        <v>100</v>
      </c>
      <c r="U300" s="137">
        <f t="shared" si="79"/>
        <v>100</v>
      </c>
      <c r="V300" s="137">
        <f t="shared" si="79"/>
        <v>100</v>
      </c>
      <c r="W300" s="137">
        <f t="shared" si="80"/>
        <v>100</v>
      </c>
      <c r="X300" s="137">
        <f t="shared" si="80"/>
        <v>100</v>
      </c>
      <c r="Y300" s="137">
        <f t="shared" si="80"/>
        <v>100</v>
      </c>
      <c r="Z300" s="137">
        <f t="shared" si="80"/>
        <v>100</v>
      </c>
      <c r="AA300" s="137">
        <f t="shared" si="80"/>
        <v>100</v>
      </c>
      <c r="AB300" s="137">
        <f t="shared" si="80"/>
        <v>100</v>
      </c>
      <c r="AC300" s="137">
        <f t="shared" si="80"/>
        <v>100</v>
      </c>
      <c r="AD300" s="137">
        <f t="shared" si="80"/>
        <v>100</v>
      </c>
      <c r="AE300" s="137">
        <f t="shared" si="80"/>
        <v>100</v>
      </c>
      <c r="AF300" s="137">
        <f t="shared" si="80"/>
        <v>100</v>
      </c>
      <c r="AG300" s="137">
        <f t="shared" si="80"/>
        <v>100</v>
      </c>
      <c r="AH300" s="137">
        <f t="shared" si="80"/>
        <v>0</v>
      </c>
      <c r="AI300" s="137">
        <f t="shared" si="80"/>
        <v>0</v>
      </c>
      <c r="AJ300" s="137">
        <f t="shared" si="80"/>
        <v>0</v>
      </c>
      <c r="AK300" s="136">
        <f ca="1">IF(AND(AND($AK$3&lt;=B300,B300&lt;=$AK$1),B300&lt;&gt;""),1,0)</f>
        <v>1</v>
      </c>
      <c r="AL300" s="136">
        <f>IF(OR(F300="工事・メンテ（共用可）",F300="要調整"),0.5,IF(F300="ヘリ訓練日",0.4,1))</f>
        <v>1</v>
      </c>
      <c r="AM300" s="136">
        <v>1</v>
      </c>
    </row>
    <row r="301" spans="1:39" ht="56.25">
      <c r="A301" s="149">
        <v>1334</v>
      </c>
      <c r="B301" s="150">
        <v>46399</v>
      </c>
      <c r="C301" s="156">
        <v>7</v>
      </c>
      <c r="D301" s="156">
        <v>21</v>
      </c>
      <c r="E301" s="152" t="s">
        <v>35</v>
      </c>
      <c r="F301" s="151" t="s">
        <v>490</v>
      </c>
      <c r="G301" s="154" t="s">
        <v>494</v>
      </c>
      <c r="H301" s="138" t="str">
        <f>IF(OR(G301="中止",G301="取消"),"998",IF(ISNA(MATCH($E301,施設情報!$B$2:$B$96,0)),"999",INDEX(施設情報!$C$2:$C$96,MATCH($E301,施設情報!$B$2:$B$96,0))))</f>
        <v>041</v>
      </c>
      <c r="I301" s="139">
        <f t="shared" si="69"/>
        <v>46399</v>
      </c>
      <c r="J301" s="137" t="str">
        <f t="shared" si="70"/>
        <v>041-46399</v>
      </c>
      <c r="K301" s="137">
        <f t="shared" si="71"/>
        <v>0.29166666666666669</v>
      </c>
      <c r="L301" s="137">
        <f t="shared" si="72"/>
        <v>0.875</v>
      </c>
      <c r="M301" s="137">
        <f t="shared" si="79"/>
        <v>0</v>
      </c>
      <c r="N301" s="137">
        <f t="shared" si="79"/>
        <v>0</v>
      </c>
      <c r="O301" s="137">
        <f t="shared" si="79"/>
        <v>0</v>
      </c>
      <c r="P301" s="137">
        <f t="shared" si="79"/>
        <v>0</v>
      </c>
      <c r="Q301" s="137">
        <f t="shared" si="79"/>
        <v>0</v>
      </c>
      <c r="R301" s="137">
        <f t="shared" si="79"/>
        <v>0</v>
      </c>
      <c r="S301" s="137">
        <f t="shared" si="79"/>
        <v>0</v>
      </c>
      <c r="T301" s="137">
        <f t="shared" si="79"/>
        <v>100</v>
      </c>
      <c r="U301" s="137">
        <f t="shared" si="79"/>
        <v>100</v>
      </c>
      <c r="V301" s="137">
        <f t="shared" si="79"/>
        <v>100</v>
      </c>
      <c r="W301" s="137">
        <f t="shared" si="80"/>
        <v>100</v>
      </c>
      <c r="X301" s="137">
        <f t="shared" si="80"/>
        <v>100</v>
      </c>
      <c r="Y301" s="137">
        <f t="shared" si="80"/>
        <v>100</v>
      </c>
      <c r="Z301" s="137">
        <f t="shared" si="80"/>
        <v>100</v>
      </c>
      <c r="AA301" s="137">
        <f t="shared" si="80"/>
        <v>100</v>
      </c>
      <c r="AB301" s="137">
        <f t="shared" si="80"/>
        <v>100</v>
      </c>
      <c r="AC301" s="137">
        <f t="shared" si="80"/>
        <v>100</v>
      </c>
      <c r="AD301" s="137">
        <f t="shared" si="80"/>
        <v>100</v>
      </c>
      <c r="AE301" s="137">
        <f t="shared" si="80"/>
        <v>100</v>
      </c>
      <c r="AF301" s="137">
        <f t="shared" si="80"/>
        <v>100</v>
      </c>
      <c r="AG301" s="137">
        <f t="shared" si="80"/>
        <v>100</v>
      </c>
      <c r="AH301" s="137">
        <f t="shared" si="80"/>
        <v>0</v>
      </c>
      <c r="AI301" s="137">
        <f t="shared" si="80"/>
        <v>0</v>
      </c>
      <c r="AJ301" s="137">
        <f t="shared" si="80"/>
        <v>0</v>
      </c>
      <c r="AK301" s="136">
        <f ca="1">IF(AND(AND($AK$3&lt;=B301,B301&lt;=$AK$1),B301&lt;&gt;""),1,0)</f>
        <v>1</v>
      </c>
      <c r="AL301" s="136">
        <f>IF(OR(F301="工事・メンテ（共用可）",F301="要調整"),0.5,IF(F301="ヘリ訓練日",0.4,1))</f>
        <v>1</v>
      </c>
      <c r="AM301" s="136">
        <v>1</v>
      </c>
    </row>
    <row r="302" spans="1:39" ht="56.25">
      <c r="A302" s="149">
        <v>1335</v>
      </c>
      <c r="B302" s="150">
        <v>46399</v>
      </c>
      <c r="C302" s="156">
        <v>7</v>
      </c>
      <c r="D302" s="156">
        <v>21</v>
      </c>
      <c r="E302" s="2" t="s">
        <v>36</v>
      </c>
      <c r="F302" s="151" t="s">
        <v>490</v>
      </c>
      <c r="G302" s="154" t="s">
        <v>494</v>
      </c>
      <c r="H302" s="138" t="str">
        <f>IF(OR(G302="中止",G302="取消"),"998",IF(ISNA(MATCH($E302,施設情報!$B$2:$B$96,0)),"999",INDEX(施設情報!$C$2:$C$96,MATCH($E302,施設情報!$B$2:$B$96,0))))</f>
        <v>042</v>
      </c>
      <c r="I302" s="139">
        <f t="shared" si="69"/>
        <v>46399</v>
      </c>
      <c r="J302" s="137" t="str">
        <f t="shared" si="70"/>
        <v>042-46399</v>
      </c>
      <c r="K302" s="137">
        <f t="shared" si="71"/>
        <v>0.29166666666666669</v>
      </c>
      <c r="L302" s="137">
        <f t="shared" si="72"/>
        <v>0.875</v>
      </c>
      <c r="M302" s="137">
        <f t="shared" si="79"/>
        <v>0</v>
      </c>
      <c r="N302" s="137">
        <f t="shared" si="79"/>
        <v>0</v>
      </c>
      <c r="O302" s="137">
        <f t="shared" si="79"/>
        <v>0</v>
      </c>
      <c r="P302" s="137">
        <f t="shared" si="79"/>
        <v>0</v>
      </c>
      <c r="Q302" s="137">
        <f t="shared" si="79"/>
        <v>0</v>
      </c>
      <c r="R302" s="137">
        <f t="shared" si="79"/>
        <v>0</v>
      </c>
      <c r="S302" s="137">
        <f t="shared" si="79"/>
        <v>0</v>
      </c>
      <c r="T302" s="137">
        <f t="shared" si="79"/>
        <v>100</v>
      </c>
      <c r="U302" s="137">
        <f t="shared" si="79"/>
        <v>100</v>
      </c>
      <c r="V302" s="137">
        <f t="shared" si="79"/>
        <v>100</v>
      </c>
      <c r="W302" s="137">
        <f t="shared" si="80"/>
        <v>100</v>
      </c>
      <c r="X302" s="137">
        <f t="shared" si="80"/>
        <v>100</v>
      </c>
      <c r="Y302" s="137">
        <f t="shared" si="80"/>
        <v>100</v>
      </c>
      <c r="Z302" s="137">
        <f t="shared" si="80"/>
        <v>100</v>
      </c>
      <c r="AA302" s="137">
        <f t="shared" si="80"/>
        <v>100</v>
      </c>
      <c r="AB302" s="137">
        <f t="shared" si="80"/>
        <v>100</v>
      </c>
      <c r="AC302" s="137">
        <f t="shared" si="80"/>
        <v>100</v>
      </c>
      <c r="AD302" s="137">
        <f t="shared" si="80"/>
        <v>100</v>
      </c>
      <c r="AE302" s="137">
        <f t="shared" si="80"/>
        <v>100</v>
      </c>
      <c r="AF302" s="137">
        <f t="shared" si="80"/>
        <v>100</v>
      </c>
      <c r="AG302" s="137">
        <f t="shared" si="80"/>
        <v>100</v>
      </c>
      <c r="AH302" s="137">
        <f t="shared" si="80"/>
        <v>0</v>
      </c>
      <c r="AI302" s="137">
        <f t="shared" si="80"/>
        <v>0</v>
      </c>
      <c r="AJ302" s="137">
        <f t="shared" si="80"/>
        <v>0</v>
      </c>
      <c r="AK302" s="136">
        <f ca="1">IF(AND(AND($AK$3&lt;=B302,B302&lt;=$AK$1),B302&lt;&gt;""),1,0)</f>
        <v>1</v>
      </c>
      <c r="AL302" s="136">
        <f>IF(OR(F302="工事・メンテ（共用可）",F302="要調整"),0.5,IF(F302="ヘリ訓練日",0.4,1))</f>
        <v>1</v>
      </c>
      <c r="AM302" s="136">
        <v>1</v>
      </c>
    </row>
    <row r="303" spans="1:39" ht="56.25">
      <c r="A303" s="149">
        <v>1336</v>
      </c>
      <c r="B303" s="150">
        <v>46399</v>
      </c>
      <c r="C303" s="156">
        <v>7</v>
      </c>
      <c r="D303" s="156">
        <v>21</v>
      </c>
      <c r="E303" s="2" t="s">
        <v>37</v>
      </c>
      <c r="F303" s="151" t="s">
        <v>490</v>
      </c>
      <c r="G303" s="154" t="s">
        <v>494</v>
      </c>
      <c r="H303" s="138" t="str">
        <f>IF(OR(G303="中止",G303="取消"),"998",IF(ISNA(MATCH($E303,施設情報!$B$2:$B$96,0)),"999",INDEX(施設情報!$C$2:$C$96,MATCH($E303,施設情報!$B$2:$B$96,0))))</f>
        <v>043</v>
      </c>
      <c r="I303" s="139">
        <f t="shared" si="69"/>
        <v>46399</v>
      </c>
      <c r="J303" s="137" t="str">
        <f t="shared" si="70"/>
        <v>043-46399</v>
      </c>
      <c r="K303" s="137">
        <f t="shared" si="71"/>
        <v>0.29166666666666669</v>
      </c>
      <c r="L303" s="137">
        <f t="shared" si="72"/>
        <v>0.875</v>
      </c>
      <c r="M303" s="137">
        <f t="shared" si="79"/>
        <v>0</v>
      </c>
      <c r="N303" s="137">
        <f t="shared" si="79"/>
        <v>0</v>
      </c>
      <c r="O303" s="137">
        <f t="shared" si="79"/>
        <v>0</v>
      </c>
      <c r="P303" s="137">
        <f t="shared" si="79"/>
        <v>0</v>
      </c>
      <c r="Q303" s="137">
        <f t="shared" si="79"/>
        <v>0</v>
      </c>
      <c r="R303" s="137">
        <f t="shared" si="79"/>
        <v>0</v>
      </c>
      <c r="S303" s="137">
        <f t="shared" si="79"/>
        <v>0</v>
      </c>
      <c r="T303" s="137">
        <f t="shared" si="79"/>
        <v>100</v>
      </c>
      <c r="U303" s="137">
        <f t="shared" si="79"/>
        <v>100</v>
      </c>
      <c r="V303" s="137">
        <f t="shared" si="79"/>
        <v>100</v>
      </c>
      <c r="W303" s="137">
        <f t="shared" si="80"/>
        <v>100</v>
      </c>
      <c r="X303" s="137">
        <f t="shared" si="80"/>
        <v>100</v>
      </c>
      <c r="Y303" s="137">
        <f t="shared" si="80"/>
        <v>100</v>
      </c>
      <c r="Z303" s="137">
        <f t="shared" si="80"/>
        <v>100</v>
      </c>
      <c r="AA303" s="137">
        <f t="shared" si="80"/>
        <v>100</v>
      </c>
      <c r="AB303" s="137">
        <f t="shared" si="80"/>
        <v>100</v>
      </c>
      <c r="AC303" s="137">
        <f t="shared" si="80"/>
        <v>100</v>
      </c>
      <c r="AD303" s="137">
        <f t="shared" si="80"/>
        <v>100</v>
      </c>
      <c r="AE303" s="137">
        <f t="shared" si="80"/>
        <v>100</v>
      </c>
      <c r="AF303" s="137">
        <f t="shared" si="80"/>
        <v>100</v>
      </c>
      <c r="AG303" s="137">
        <f t="shared" si="80"/>
        <v>100</v>
      </c>
      <c r="AH303" s="137">
        <f t="shared" si="80"/>
        <v>0</v>
      </c>
      <c r="AI303" s="137">
        <f t="shared" si="80"/>
        <v>0</v>
      </c>
      <c r="AJ303" s="137">
        <f t="shared" si="80"/>
        <v>0</v>
      </c>
      <c r="AK303" s="136">
        <f ca="1">IF(AND(AND($AK$3&lt;=B303,B303&lt;=$AK$1),B303&lt;&gt;""),1,0)</f>
        <v>1</v>
      </c>
      <c r="AL303" s="136">
        <f>IF(OR(F303="工事・メンテ（共用可）",F303="要調整"),0.5,IF(F303="ヘリ訓練日",0.4,1))</f>
        <v>1</v>
      </c>
      <c r="AM303" s="136">
        <v>1</v>
      </c>
    </row>
    <row r="304" spans="1:39" ht="56.25">
      <c r="A304" s="149">
        <v>1337</v>
      </c>
      <c r="B304" s="150">
        <v>46399</v>
      </c>
      <c r="C304" s="156">
        <v>7</v>
      </c>
      <c r="D304" s="156">
        <v>21</v>
      </c>
      <c r="E304" s="2" t="s">
        <v>66</v>
      </c>
      <c r="F304" s="151" t="s">
        <v>490</v>
      </c>
      <c r="G304" s="154" t="s">
        <v>494</v>
      </c>
      <c r="H304" s="138" t="str">
        <f>IF(OR(G304="中止",G304="取消"),"998",IF(ISNA(MATCH($E304,施設情報!$B$2:$B$96,0)),"999",INDEX(施設情報!$C$2:$C$96,MATCH($E304,施設情報!$B$2:$B$96,0))))</f>
        <v>044</v>
      </c>
      <c r="I304" s="139">
        <f t="shared" si="69"/>
        <v>46399</v>
      </c>
      <c r="J304" s="137" t="str">
        <f t="shared" si="70"/>
        <v>044-46399</v>
      </c>
      <c r="K304" s="137">
        <f t="shared" si="71"/>
        <v>0.29166666666666669</v>
      </c>
      <c r="L304" s="137">
        <f t="shared" si="72"/>
        <v>0.875</v>
      </c>
      <c r="M304" s="137">
        <f t="shared" si="79"/>
        <v>0</v>
      </c>
      <c r="N304" s="137">
        <f t="shared" si="79"/>
        <v>0</v>
      </c>
      <c r="O304" s="137">
        <f t="shared" si="79"/>
        <v>0</v>
      </c>
      <c r="P304" s="137">
        <f t="shared" si="79"/>
        <v>0</v>
      </c>
      <c r="Q304" s="137">
        <f t="shared" si="79"/>
        <v>0</v>
      </c>
      <c r="R304" s="137">
        <f t="shared" si="79"/>
        <v>0</v>
      </c>
      <c r="S304" s="137">
        <f t="shared" si="79"/>
        <v>0</v>
      </c>
      <c r="T304" s="137">
        <f t="shared" si="79"/>
        <v>100</v>
      </c>
      <c r="U304" s="137">
        <f t="shared" si="79"/>
        <v>100</v>
      </c>
      <c r="V304" s="137">
        <f t="shared" si="79"/>
        <v>100</v>
      </c>
      <c r="W304" s="137">
        <f t="shared" si="80"/>
        <v>100</v>
      </c>
      <c r="X304" s="137">
        <f t="shared" si="80"/>
        <v>100</v>
      </c>
      <c r="Y304" s="137">
        <f t="shared" si="80"/>
        <v>100</v>
      </c>
      <c r="Z304" s="137">
        <f t="shared" si="80"/>
        <v>100</v>
      </c>
      <c r="AA304" s="137">
        <f t="shared" si="80"/>
        <v>100</v>
      </c>
      <c r="AB304" s="137">
        <f t="shared" si="80"/>
        <v>100</v>
      </c>
      <c r="AC304" s="137">
        <f t="shared" si="80"/>
        <v>100</v>
      </c>
      <c r="AD304" s="137">
        <f t="shared" si="80"/>
        <v>100</v>
      </c>
      <c r="AE304" s="137">
        <f t="shared" si="80"/>
        <v>100</v>
      </c>
      <c r="AF304" s="137">
        <f t="shared" si="80"/>
        <v>100</v>
      </c>
      <c r="AG304" s="137">
        <f t="shared" si="80"/>
        <v>100</v>
      </c>
      <c r="AH304" s="137">
        <f t="shared" si="80"/>
        <v>0</v>
      </c>
      <c r="AI304" s="137">
        <f t="shared" si="80"/>
        <v>0</v>
      </c>
      <c r="AJ304" s="137">
        <f t="shared" si="80"/>
        <v>0</v>
      </c>
      <c r="AK304" s="136">
        <f ca="1">IF(AND(AND($AK$3&lt;=B304,B304&lt;=$AK$1),B304&lt;&gt;""),1,0)</f>
        <v>1</v>
      </c>
      <c r="AL304" s="136">
        <f>IF(OR(F304="工事・メンテ（共用可）",F304="要調整"),0.5,IF(F304="ヘリ訓練日",0.4,1))</f>
        <v>1</v>
      </c>
      <c r="AM304" s="136">
        <v>1</v>
      </c>
    </row>
    <row r="305" spans="1:39" ht="75">
      <c r="A305" s="149">
        <v>1338</v>
      </c>
      <c r="B305" s="150">
        <v>46399</v>
      </c>
      <c r="C305" s="156">
        <v>7</v>
      </c>
      <c r="D305" s="156">
        <v>21</v>
      </c>
      <c r="E305" s="2" t="s">
        <v>67</v>
      </c>
      <c r="F305" s="151" t="s">
        <v>490</v>
      </c>
      <c r="G305" s="154" t="s">
        <v>494</v>
      </c>
      <c r="H305" s="138" t="str">
        <f>IF(OR(G305="中止",G305="取消"),"998",IF(ISNA(MATCH($E305,施設情報!$B$2:$B$96,0)),"999",INDEX(施設情報!$C$2:$C$96,MATCH($E305,施設情報!$B$2:$B$96,0))))</f>
        <v>045</v>
      </c>
      <c r="I305" s="139">
        <f t="shared" si="69"/>
        <v>46399</v>
      </c>
      <c r="J305" s="137" t="str">
        <f t="shared" si="70"/>
        <v>045-46399</v>
      </c>
      <c r="K305" s="137">
        <f t="shared" si="71"/>
        <v>0.29166666666666669</v>
      </c>
      <c r="L305" s="137">
        <f t="shared" si="72"/>
        <v>0.875</v>
      </c>
      <c r="M305" s="137">
        <f t="shared" ref="M305:V314" si="81">IF(AND(M$3&gt;=$K305,M$3&lt;$L305),100*$AM305,0)</f>
        <v>0</v>
      </c>
      <c r="N305" s="137">
        <f t="shared" si="81"/>
        <v>0</v>
      </c>
      <c r="O305" s="137">
        <f t="shared" si="81"/>
        <v>0</v>
      </c>
      <c r="P305" s="137">
        <f t="shared" si="81"/>
        <v>0</v>
      </c>
      <c r="Q305" s="137">
        <f t="shared" si="81"/>
        <v>0</v>
      </c>
      <c r="R305" s="137">
        <f t="shared" si="81"/>
        <v>0</v>
      </c>
      <c r="S305" s="137">
        <f t="shared" si="81"/>
        <v>0</v>
      </c>
      <c r="T305" s="137">
        <f t="shared" si="81"/>
        <v>100</v>
      </c>
      <c r="U305" s="137">
        <f t="shared" si="81"/>
        <v>100</v>
      </c>
      <c r="V305" s="137">
        <f t="shared" si="81"/>
        <v>100</v>
      </c>
      <c r="W305" s="137">
        <f t="shared" ref="W305:AJ314" si="82">IF(AND(W$3&gt;=$K305,W$3&lt;$L305),100*$AM305,0)</f>
        <v>100</v>
      </c>
      <c r="X305" s="137">
        <f t="shared" si="82"/>
        <v>100</v>
      </c>
      <c r="Y305" s="137">
        <f t="shared" si="82"/>
        <v>100</v>
      </c>
      <c r="Z305" s="137">
        <f t="shared" si="82"/>
        <v>100</v>
      </c>
      <c r="AA305" s="137">
        <f t="shared" si="82"/>
        <v>100</v>
      </c>
      <c r="AB305" s="137">
        <f t="shared" si="82"/>
        <v>100</v>
      </c>
      <c r="AC305" s="137">
        <f t="shared" si="82"/>
        <v>100</v>
      </c>
      <c r="AD305" s="137">
        <f t="shared" si="82"/>
        <v>100</v>
      </c>
      <c r="AE305" s="137">
        <f t="shared" si="82"/>
        <v>100</v>
      </c>
      <c r="AF305" s="137">
        <f t="shared" si="82"/>
        <v>100</v>
      </c>
      <c r="AG305" s="137">
        <f t="shared" si="82"/>
        <v>100</v>
      </c>
      <c r="AH305" s="137">
        <f t="shared" si="82"/>
        <v>0</v>
      </c>
      <c r="AI305" s="137">
        <f t="shared" si="82"/>
        <v>0</v>
      </c>
      <c r="AJ305" s="137">
        <f t="shared" si="82"/>
        <v>0</v>
      </c>
      <c r="AK305" s="136">
        <f ca="1">IF(AND(AND($AK$3&lt;=B305,B305&lt;=$AK$1),B305&lt;&gt;""),1,0)</f>
        <v>1</v>
      </c>
      <c r="AL305" s="136">
        <f>IF(OR(F305="工事・メンテ（共用可）",F305="要調整"),0.5,IF(F305="ヘリ訓練日",0.4,1))</f>
        <v>1</v>
      </c>
      <c r="AM305" s="136">
        <v>1</v>
      </c>
    </row>
    <row r="306" spans="1:39" ht="75">
      <c r="A306" s="149">
        <v>1339</v>
      </c>
      <c r="B306" s="150">
        <v>46399</v>
      </c>
      <c r="C306" s="156">
        <v>7</v>
      </c>
      <c r="D306" s="156">
        <v>21</v>
      </c>
      <c r="E306" s="2" t="s">
        <v>68</v>
      </c>
      <c r="F306" s="151" t="s">
        <v>490</v>
      </c>
      <c r="G306" s="154" t="s">
        <v>494</v>
      </c>
      <c r="H306" s="138" t="str">
        <f>IF(OR(G306="中止",G306="取消"),"998",IF(ISNA(MATCH($E306,施設情報!$B$2:$B$96,0)),"999",INDEX(施設情報!$C$2:$C$96,MATCH($E306,施設情報!$B$2:$B$96,0))))</f>
        <v>046</v>
      </c>
      <c r="I306" s="139">
        <f t="shared" si="69"/>
        <v>46399</v>
      </c>
      <c r="J306" s="137" t="str">
        <f t="shared" si="70"/>
        <v>046-46399</v>
      </c>
      <c r="K306" s="137">
        <f t="shared" si="71"/>
        <v>0.29166666666666669</v>
      </c>
      <c r="L306" s="137">
        <f t="shared" si="72"/>
        <v>0.875</v>
      </c>
      <c r="M306" s="137">
        <f t="shared" si="81"/>
        <v>0</v>
      </c>
      <c r="N306" s="137">
        <f t="shared" si="81"/>
        <v>0</v>
      </c>
      <c r="O306" s="137">
        <f t="shared" si="81"/>
        <v>0</v>
      </c>
      <c r="P306" s="137">
        <f t="shared" si="81"/>
        <v>0</v>
      </c>
      <c r="Q306" s="137">
        <f t="shared" si="81"/>
        <v>0</v>
      </c>
      <c r="R306" s="137">
        <f t="shared" si="81"/>
        <v>0</v>
      </c>
      <c r="S306" s="137">
        <f t="shared" si="81"/>
        <v>0</v>
      </c>
      <c r="T306" s="137">
        <f t="shared" si="81"/>
        <v>100</v>
      </c>
      <c r="U306" s="137">
        <f t="shared" si="81"/>
        <v>100</v>
      </c>
      <c r="V306" s="137">
        <f t="shared" si="81"/>
        <v>100</v>
      </c>
      <c r="W306" s="137">
        <f t="shared" si="82"/>
        <v>100</v>
      </c>
      <c r="X306" s="137">
        <f t="shared" si="82"/>
        <v>100</v>
      </c>
      <c r="Y306" s="137">
        <f t="shared" si="82"/>
        <v>100</v>
      </c>
      <c r="Z306" s="137">
        <f t="shared" si="82"/>
        <v>100</v>
      </c>
      <c r="AA306" s="137">
        <f t="shared" si="82"/>
        <v>100</v>
      </c>
      <c r="AB306" s="137">
        <f t="shared" si="82"/>
        <v>100</v>
      </c>
      <c r="AC306" s="137">
        <f t="shared" si="82"/>
        <v>100</v>
      </c>
      <c r="AD306" s="137">
        <f t="shared" si="82"/>
        <v>100</v>
      </c>
      <c r="AE306" s="137">
        <f t="shared" si="82"/>
        <v>100</v>
      </c>
      <c r="AF306" s="137">
        <f t="shared" si="82"/>
        <v>100</v>
      </c>
      <c r="AG306" s="137">
        <f t="shared" si="82"/>
        <v>100</v>
      </c>
      <c r="AH306" s="137">
        <f t="shared" si="82"/>
        <v>0</v>
      </c>
      <c r="AI306" s="137">
        <f t="shared" si="82"/>
        <v>0</v>
      </c>
      <c r="AJ306" s="137">
        <f t="shared" si="82"/>
        <v>0</v>
      </c>
      <c r="AK306" s="136">
        <f ca="1">IF(AND(AND($AK$3&lt;=B306,B306&lt;=$AK$1),B306&lt;&gt;""),1,0)</f>
        <v>1</v>
      </c>
      <c r="AL306" s="136">
        <f>IF(OR(F306="工事・メンテ（共用可）",F306="要調整"),0.5,IF(F306="ヘリ訓練日",0.4,1))</f>
        <v>1</v>
      </c>
      <c r="AM306" s="136">
        <v>1</v>
      </c>
    </row>
    <row r="307" spans="1:39" ht="75">
      <c r="A307" s="149">
        <v>1340</v>
      </c>
      <c r="B307" s="150">
        <v>46399</v>
      </c>
      <c r="C307" s="156">
        <v>7</v>
      </c>
      <c r="D307" s="156">
        <v>21</v>
      </c>
      <c r="E307" s="152" t="s">
        <v>69</v>
      </c>
      <c r="F307" s="151" t="s">
        <v>490</v>
      </c>
      <c r="G307" s="154" t="s">
        <v>494</v>
      </c>
      <c r="H307" s="138" t="str">
        <f>IF(OR(G307="中止",G307="取消"),"998",IF(ISNA(MATCH($E307,施設情報!$B$2:$B$96,0)),"999",INDEX(施設情報!$C$2:$C$96,MATCH($E307,施設情報!$B$2:$B$96,0))))</f>
        <v>047</v>
      </c>
      <c r="I307" s="139">
        <f t="shared" si="69"/>
        <v>46399</v>
      </c>
      <c r="J307" s="137" t="str">
        <f t="shared" si="70"/>
        <v>047-46399</v>
      </c>
      <c r="K307" s="137">
        <f t="shared" si="71"/>
        <v>0.29166666666666669</v>
      </c>
      <c r="L307" s="137">
        <f t="shared" si="72"/>
        <v>0.875</v>
      </c>
      <c r="M307" s="137">
        <f t="shared" si="81"/>
        <v>0</v>
      </c>
      <c r="N307" s="137">
        <f t="shared" si="81"/>
        <v>0</v>
      </c>
      <c r="O307" s="137">
        <f t="shared" si="81"/>
        <v>0</v>
      </c>
      <c r="P307" s="137">
        <f t="shared" si="81"/>
        <v>0</v>
      </c>
      <c r="Q307" s="137">
        <f t="shared" si="81"/>
        <v>0</v>
      </c>
      <c r="R307" s="137">
        <f t="shared" si="81"/>
        <v>0</v>
      </c>
      <c r="S307" s="137">
        <f t="shared" si="81"/>
        <v>0</v>
      </c>
      <c r="T307" s="137">
        <f t="shared" si="81"/>
        <v>100</v>
      </c>
      <c r="U307" s="137">
        <f t="shared" si="81"/>
        <v>100</v>
      </c>
      <c r="V307" s="137">
        <f t="shared" si="81"/>
        <v>100</v>
      </c>
      <c r="W307" s="137">
        <f t="shared" si="82"/>
        <v>100</v>
      </c>
      <c r="X307" s="137">
        <f t="shared" si="82"/>
        <v>100</v>
      </c>
      <c r="Y307" s="137">
        <f t="shared" si="82"/>
        <v>100</v>
      </c>
      <c r="Z307" s="137">
        <f t="shared" si="82"/>
        <v>100</v>
      </c>
      <c r="AA307" s="137">
        <f t="shared" si="82"/>
        <v>100</v>
      </c>
      <c r="AB307" s="137">
        <f t="shared" si="82"/>
        <v>100</v>
      </c>
      <c r="AC307" s="137">
        <f t="shared" si="82"/>
        <v>100</v>
      </c>
      <c r="AD307" s="137">
        <f t="shared" si="82"/>
        <v>100</v>
      </c>
      <c r="AE307" s="137">
        <f t="shared" si="82"/>
        <v>100</v>
      </c>
      <c r="AF307" s="137">
        <f t="shared" si="82"/>
        <v>100</v>
      </c>
      <c r="AG307" s="137">
        <f t="shared" si="82"/>
        <v>100</v>
      </c>
      <c r="AH307" s="137">
        <f t="shared" si="82"/>
        <v>0</v>
      </c>
      <c r="AI307" s="137">
        <f t="shared" si="82"/>
        <v>0</v>
      </c>
      <c r="AJ307" s="137">
        <f t="shared" si="82"/>
        <v>0</v>
      </c>
      <c r="AK307" s="136">
        <f ca="1">IF(AND(AND($AK$3&lt;=B307,B307&lt;=$AK$1),B307&lt;&gt;""),1,0)</f>
        <v>1</v>
      </c>
      <c r="AL307" s="136">
        <f>IF(OR(F307="工事・メンテ（共用可）",F307="要調整"),0.5,IF(F307="ヘリ訓練日",0.4,1))</f>
        <v>1</v>
      </c>
      <c r="AM307" s="136">
        <v>1</v>
      </c>
    </row>
    <row r="308" spans="1:39" ht="93.75">
      <c r="A308" s="149">
        <v>1341</v>
      </c>
      <c r="B308" s="150">
        <v>46399</v>
      </c>
      <c r="C308" s="156">
        <v>7</v>
      </c>
      <c r="D308" s="156">
        <v>21</v>
      </c>
      <c r="E308" s="152" t="s">
        <v>70</v>
      </c>
      <c r="F308" s="151" t="s">
        <v>490</v>
      </c>
      <c r="G308" s="154" t="s">
        <v>494</v>
      </c>
      <c r="H308" s="138" t="str">
        <f>IF(OR(G308="中止",G308="取消"),"998",IF(ISNA(MATCH($E308,施設情報!$B$2:$B$96,0)),"999",INDEX(施設情報!$C$2:$C$96,MATCH($E308,施設情報!$B$2:$B$96,0))))</f>
        <v>050</v>
      </c>
      <c r="I308" s="139">
        <f t="shared" si="69"/>
        <v>46399</v>
      </c>
      <c r="J308" s="137" t="str">
        <f t="shared" si="70"/>
        <v>050-46399</v>
      </c>
      <c r="K308" s="137">
        <f t="shared" si="71"/>
        <v>0.29166666666666669</v>
      </c>
      <c r="L308" s="137">
        <f t="shared" si="72"/>
        <v>0.875</v>
      </c>
      <c r="M308" s="137">
        <f t="shared" si="81"/>
        <v>0</v>
      </c>
      <c r="N308" s="137">
        <f t="shared" si="81"/>
        <v>0</v>
      </c>
      <c r="O308" s="137">
        <f t="shared" si="81"/>
        <v>0</v>
      </c>
      <c r="P308" s="137">
        <f t="shared" si="81"/>
        <v>0</v>
      </c>
      <c r="Q308" s="137">
        <f t="shared" si="81"/>
        <v>0</v>
      </c>
      <c r="R308" s="137">
        <f t="shared" si="81"/>
        <v>0</v>
      </c>
      <c r="S308" s="137">
        <f t="shared" si="81"/>
        <v>0</v>
      </c>
      <c r="T308" s="137">
        <f t="shared" si="81"/>
        <v>100</v>
      </c>
      <c r="U308" s="137">
        <f t="shared" si="81"/>
        <v>100</v>
      </c>
      <c r="V308" s="137">
        <f t="shared" si="81"/>
        <v>100</v>
      </c>
      <c r="W308" s="137">
        <f t="shared" si="82"/>
        <v>100</v>
      </c>
      <c r="X308" s="137">
        <f t="shared" si="82"/>
        <v>100</v>
      </c>
      <c r="Y308" s="137">
        <f t="shared" si="82"/>
        <v>100</v>
      </c>
      <c r="Z308" s="137">
        <f t="shared" si="82"/>
        <v>100</v>
      </c>
      <c r="AA308" s="137">
        <f t="shared" si="82"/>
        <v>100</v>
      </c>
      <c r="AB308" s="137">
        <f t="shared" si="82"/>
        <v>100</v>
      </c>
      <c r="AC308" s="137">
        <f t="shared" si="82"/>
        <v>100</v>
      </c>
      <c r="AD308" s="137">
        <f t="shared" si="82"/>
        <v>100</v>
      </c>
      <c r="AE308" s="137">
        <f t="shared" si="82"/>
        <v>100</v>
      </c>
      <c r="AF308" s="137">
        <f t="shared" si="82"/>
        <v>100</v>
      </c>
      <c r="AG308" s="137">
        <f t="shared" si="82"/>
        <v>100</v>
      </c>
      <c r="AH308" s="137">
        <f t="shared" si="82"/>
        <v>0</v>
      </c>
      <c r="AI308" s="137">
        <f t="shared" si="82"/>
        <v>0</v>
      </c>
      <c r="AJ308" s="137">
        <f t="shared" si="82"/>
        <v>0</v>
      </c>
      <c r="AK308" s="136">
        <f ca="1">IF(AND(AND($AK$3&lt;=B308,B308&lt;=$AK$1),B308&lt;&gt;""),1,0)</f>
        <v>1</v>
      </c>
      <c r="AL308" s="136">
        <f>IF(OR(F308="工事・メンテ（共用可）",F308="要調整"),0.5,IF(F308="ヘリ訓練日",0.4,1))</f>
        <v>1</v>
      </c>
      <c r="AM308" s="136">
        <v>1</v>
      </c>
    </row>
    <row r="309" spans="1:39" ht="93.75">
      <c r="A309" s="149">
        <v>1342</v>
      </c>
      <c r="B309" s="150">
        <v>46399</v>
      </c>
      <c r="C309" s="156">
        <v>7</v>
      </c>
      <c r="D309" s="156">
        <v>21</v>
      </c>
      <c r="E309" s="152" t="s">
        <v>71</v>
      </c>
      <c r="F309" s="151" t="s">
        <v>490</v>
      </c>
      <c r="G309" s="154" t="s">
        <v>494</v>
      </c>
      <c r="H309" s="138" t="str">
        <f>IF(OR(G309="中止",G309="取消"),"998",IF(ISNA(MATCH($E309,施設情報!$B$2:$B$96,0)),"999",INDEX(施設情報!$C$2:$C$96,MATCH($E309,施設情報!$B$2:$B$96,0))))</f>
        <v>051</v>
      </c>
      <c r="I309" s="139">
        <f t="shared" si="69"/>
        <v>46399</v>
      </c>
      <c r="J309" s="137" t="str">
        <f t="shared" si="70"/>
        <v>051-46399</v>
      </c>
      <c r="K309" s="137">
        <f t="shared" si="71"/>
        <v>0.29166666666666669</v>
      </c>
      <c r="L309" s="137">
        <f t="shared" si="72"/>
        <v>0.875</v>
      </c>
      <c r="M309" s="137">
        <f t="shared" si="81"/>
        <v>0</v>
      </c>
      <c r="N309" s="137">
        <f t="shared" si="81"/>
        <v>0</v>
      </c>
      <c r="O309" s="137">
        <f t="shared" si="81"/>
        <v>0</v>
      </c>
      <c r="P309" s="137">
        <f t="shared" si="81"/>
        <v>0</v>
      </c>
      <c r="Q309" s="137">
        <f t="shared" si="81"/>
        <v>0</v>
      </c>
      <c r="R309" s="137">
        <f t="shared" si="81"/>
        <v>0</v>
      </c>
      <c r="S309" s="137">
        <f t="shared" si="81"/>
        <v>0</v>
      </c>
      <c r="T309" s="137">
        <f t="shared" si="81"/>
        <v>100</v>
      </c>
      <c r="U309" s="137">
        <f t="shared" si="81"/>
        <v>100</v>
      </c>
      <c r="V309" s="137">
        <f t="shared" si="81"/>
        <v>100</v>
      </c>
      <c r="W309" s="137">
        <f t="shared" si="82"/>
        <v>100</v>
      </c>
      <c r="X309" s="137">
        <f t="shared" si="82"/>
        <v>100</v>
      </c>
      <c r="Y309" s="137">
        <f t="shared" si="82"/>
        <v>100</v>
      </c>
      <c r="Z309" s="137">
        <f t="shared" si="82"/>
        <v>100</v>
      </c>
      <c r="AA309" s="137">
        <f t="shared" si="82"/>
        <v>100</v>
      </c>
      <c r="AB309" s="137">
        <f t="shared" si="82"/>
        <v>100</v>
      </c>
      <c r="AC309" s="137">
        <f t="shared" si="82"/>
        <v>100</v>
      </c>
      <c r="AD309" s="137">
        <f t="shared" si="82"/>
        <v>100</v>
      </c>
      <c r="AE309" s="137">
        <f t="shared" si="82"/>
        <v>100</v>
      </c>
      <c r="AF309" s="137">
        <f t="shared" si="82"/>
        <v>100</v>
      </c>
      <c r="AG309" s="137">
        <f t="shared" si="82"/>
        <v>100</v>
      </c>
      <c r="AH309" s="137">
        <f t="shared" si="82"/>
        <v>0</v>
      </c>
      <c r="AI309" s="137">
        <f t="shared" si="82"/>
        <v>0</v>
      </c>
      <c r="AJ309" s="137">
        <f t="shared" si="82"/>
        <v>0</v>
      </c>
      <c r="AK309" s="136">
        <f ca="1">IF(AND(AND($AK$3&lt;=B309,B309&lt;=$AK$1),B309&lt;&gt;""),1,0)</f>
        <v>1</v>
      </c>
      <c r="AL309" s="136">
        <f>IF(OR(F309="工事・メンテ（共用可）",F309="要調整"),0.5,IF(F309="ヘリ訓練日",0.4,1))</f>
        <v>1</v>
      </c>
      <c r="AM309" s="136">
        <v>1</v>
      </c>
    </row>
    <row r="310" spans="1:39" ht="93.75">
      <c r="A310" s="149">
        <v>1343</v>
      </c>
      <c r="B310" s="150">
        <v>46399</v>
      </c>
      <c r="C310" s="156">
        <v>7</v>
      </c>
      <c r="D310" s="156">
        <v>21</v>
      </c>
      <c r="E310" s="152" t="s">
        <v>72</v>
      </c>
      <c r="F310" s="151" t="s">
        <v>490</v>
      </c>
      <c r="G310" s="154" t="s">
        <v>494</v>
      </c>
      <c r="H310" s="138" t="str">
        <f>IF(OR(G310="中止",G310="取消"),"998",IF(ISNA(MATCH($E310,施設情報!$B$2:$B$96,0)),"999",INDEX(施設情報!$C$2:$C$96,MATCH($E310,施設情報!$B$2:$B$96,0))))</f>
        <v>052</v>
      </c>
      <c r="I310" s="139">
        <f t="shared" si="69"/>
        <v>46399</v>
      </c>
      <c r="J310" s="137" t="str">
        <f t="shared" si="70"/>
        <v>052-46399</v>
      </c>
      <c r="K310" s="137">
        <f t="shared" si="71"/>
        <v>0.29166666666666669</v>
      </c>
      <c r="L310" s="137">
        <f t="shared" si="72"/>
        <v>0.875</v>
      </c>
      <c r="M310" s="137">
        <f t="shared" si="81"/>
        <v>0</v>
      </c>
      <c r="N310" s="137">
        <f t="shared" si="81"/>
        <v>0</v>
      </c>
      <c r="O310" s="137">
        <f t="shared" si="81"/>
        <v>0</v>
      </c>
      <c r="P310" s="137">
        <f t="shared" si="81"/>
        <v>0</v>
      </c>
      <c r="Q310" s="137">
        <f t="shared" si="81"/>
        <v>0</v>
      </c>
      <c r="R310" s="137">
        <f t="shared" si="81"/>
        <v>0</v>
      </c>
      <c r="S310" s="137">
        <f t="shared" si="81"/>
        <v>0</v>
      </c>
      <c r="T310" s="137">
        <f t="shared" si="81"/>
        <v>100</v>
      </c>
      <c r="U310" s="137">
        <f t="shared" si="81"/>
        <v>100</v>
      </c>
      <c r="V310" s="137">
        <f t="shared" si="81"/>
        <v>100</v>
      </c>
      <c r="W310" s="137">
        <f t="shared" si="82"/>
        <v>100</v>
      </c>
      <c r="X310" s="137">
        <f t="shared" si="82"/>
        <v>100</v>
      </c>
      <c r="Y310" s="137">
        <f t="shared" si="82"/>
        <v>100</v>
      </c>
      <c r="Z310" s="137">
        <f t="shared" si="82"/>
        <v>100</v>
      </c>
      <c r="AA310" s="137">
        <f t="shared" si="82"/>
        <v>100</v>
      </c>
      <c r="AB310" s="137">
        <f t="shared" si="82"/>
        <v>100</v>
      </c>
      <c r="AC310" s="137">
        <f t="shared" si="82"/>
        <v>100</v>
      </c>
      <c r="AD310" s="137">
        <f t="shared" si="82"/>
        <v>100</v>
      </c>
      <c r="AE310" s="137">
        <f t="shared" si="82"/>
        <v>100</v>
      </c>
      <c r="AF310" s="137">
        <f t="shared" si="82"/>
        <v>100</v>
      </c>
      <c r="AG310" s="137">
        <f t="shared" si="82"/>
        <v>100</v>
      </c>
      <c r="AH310" s="137">
        <f t="shared" si="82"/>
        <v>0</v>
      </c>
      <c r="AI310" s="137">
        <f t="shared" si="82"/>
        <v>0</v>
      </c>
      <c r="AJ310" s="137">
        <f t="shared" si="82"/>
        <v>0</v>
      </c>
      <c r="AK310" s="136">
        <f ca="1">IF(AND(AND($AK$3&lt;=B310,B310&lt;=$AK$1),B310&lt;&gt;""),1,0)</f>
        <v>1</v>
      </c>
      <c r="AL310" s="136">
        <f>IF(OR(F310="工事・メンテ（共用可）",F310="要調整"),0.5,IF(F310="ヘリ訓練日",0.4,1))</f>
        <v>1</v>
      </c>
      <c r="AM310" s="136">
        <v>1</v>
      </c>
    </row>
    <row r="311" spans="1:39" ht="93.75">
      <c r="A311" s="149">
        <v>1344</v>
      </c>
      <c r="B311" s="150">
        <v>46399</v>
      </c>
      <c r="C311" s="156">
        <v>7</v>
      </c>
      <c r="D311" s="156">
        <v>21</v>
      </c>
      <c r="E311" s="152" t="s">
        <v>73</v>
      </c>
      <c r="F311" s="151" t="s">
        <v>490</v>
      </c>
      <c r="G311" s="154" t="s">
        <v>494</v>
      </c>
      <c r="H311" s="138" t="str">
        <f>IF(OR(G311="中止",G311="取消"),"998",IF(ISNA(MATCH($E311,施設情報!$B$2:$B$96,0)),"999",INDEX(施設情報!$C$2:$C$96,MATCH($E311,施設情報!$B$2:$B$96,0))))</f>
        <v>053</v>
      </c>
      <c r="I311" s="139">
        <f t="shared" si="69"/>
        <v>46399</v>
      </c>
      <c r="J311" s="137" t="str">
        <f t="shared" si="70"/>
        <v>053-46399</v>
      </c>
      <c r="K311" s="137">
        <f t="shared" si="71"/>
        <v>0.29166666666666669</v>
      </c>
      <c r="L311" s="137">
        <f t="shared" si="72"/>
        <v>0.875</v>
      </c>
      <c r="M311" s="137">
        <f t="shared" si="81"/>
        <v>0</v>
      </c>
      <c r="N311" s="137">
        <f t="shared" si="81"/>
        <v>0</v>
      </c>
      <c r="O311" s="137">
        <f t="shared" si="81"/>
        <v>0</v>
      </c>
      <c r="P311" s="137">
        <f t="shared" si="81"/>
        <v>0</v>
      </c>
      <c r="Q311" s="137">
        <f t="shared" si="81"/>
        <v>0</v>
      </c>
      <c r="R311" s="137">
        <f t="shared" si="81"/>
        <v>0</v>
      </c>
      <c r="S311" s="137">
        <f t="shared" si="81"/>
        <v>0</v>
      </c>
      <c r="T311" s="137">
        <f t="shared" si="81"/>
        <v>100</v>
      </c>
      <c r="U311" s="137">
        <f t="shared" si="81"/>
        <v>100</v>
      </c>
      <c r="V311" s="137">
        <f t="shared" si="81"/>
        <v>100</v>
      </c>
      <c r="W311" s="137">
        <f t="shared" si="82"/>
        <v>100</v>
      </c>
      <c r="X311" s="137">
        <f t="shared" si="82"/>
        <v>100</v>
      </c>
      <c r="Y311" s="137">
        <f t="shared" si="82"/>
        <v>100</v>
      </c>
      <c r="Z311" s="137">
        <f t="shared" si="82"/>
        <v>100</v>
      </c>
      <c r="AA311" s="137">
        <f t="shared" si="82"/>
        <v>100</v>
      </c>
      <c r="AB311" s="137">
        <f t="shared" si="82"/>
        <v>100</v>
      </c>
      <c r="AC311" s="137">
        <f t="shared" si="82"/>
        <v>100</v>
      </c>
      <c r="AD311" s="137">
        <f t="shared" si="82"/>
        <v>100</v>
      </c>
      <c r="AE311" s="137">
        <f t="shared" si="82"/>
        <v>100</v>
      </c>
      <c r="AF311" s="137">
        <f t="shared" si="82"/>
        <v>100</v>
      </c>
      <c r="AG311" s="137">
        <f t="shared" si="82"/>
        <v>100</v>
      </c>
      <c r="AH311" s="137">
        <f t="shared" si="82"/>
        <v>0</v>
      </c>
      <c r="AI311" s="137">
        <f t="shared" si="82"/>
        <v>0</v>
      </c>
      <c r="AJ311" s="137">
        <f t="shared" si="82"/>
        <v>0</v>
      </c>
      <c r="AK311" s="136">
        <f ca="1">IF(AND(AND($AK$3&lt;=B311,B311&lt;=$AK$1),B311&lt;&gt;""),1,0)</f>
        <v>1</v>
      </c>
      <c r="AL311" s="136">
        <f>IF(OR(F311="工事・メンテ（共用可）",F311="要調整"),0.5,IF(F311="ヘリ訓練日",0.4,1))</f>
        <v>1</v>
      </c>
      <c r="AM311" s="136">
        <v>1</v>
      </c>
    </row>
    <row r="312" spans="1:39" ht="75">
      <c r="A312" s="149">
        <v>1345</v>
      </c>
      <c r="B312" s="150">
        <v>46399</v>
      </c>
      <c r="C312" s="156">
        <v>7</v>
      </c>
      <c r="D312" s="156">
        <v>21</v>
      </c>
      <c r="E312" s="152" t="s">
        <v>74</v>
      </c>
      <c r="F312" s="151" t="s">
        <v>490</v>
      </c>
      <c r="G312" s="154" t="s">
        <v>494</v>
      </c>
      <c r="H312" s="138" t="str">
        <f>IF(OR(G312="中止",G312="取消"),"998",IF(ISNA(MATCH($E312,施設情報!$B$2:$B$96,0)),"999",INDEX(施設情報!$C$2:$C$96,MATCH($E312,施設情報!$B$2:$B$96,0))))</f>
        <v>048</v>
      </c>
      <c r="I312" s="139">
        <f t="shared" si="69"/>
        <v>46399</v>
      </c>
      <c r="J312" s="137" t="str">
        <f t="shared" si="70"/>
        <v>048-46399</v>
      </c>
      <c r="K312" s="137">
        <f t="shared" si="71"/>
        <v>0.29166666666666669</v>
      </c>
      <c r="L312" s="137">
        <f t="shared" si="72"/>
        <v>0.875</v>
      </c>
      <c r="M312" s="137">
        <f t="shared" si="81"/>
        <v>0</v>
      </c>
      <c r="N312" s="137">
        <f t="shared" si="81"/>
        <v>0</v>
      </c>
      <c r="O312" s="137">
        <f t="shared" si="81"/>
        <v>0</v>
      </c>
      <c r="P312" s="137">
        <f t="shared" si="81"/>
        <v>0</v>
      </c>
      <c r="Q312" s="137">
        <f t="shared" si="81"/>
        <v>0</v>
      </c>
      <c r="R312" s="137">
        <f t="shared" si="81"/>
        <v>0</v>
      </c>
      <c r="S312" s="137">
        <f t="shared" si="81"/>
        <v>0</v>
      </c>
      <c r="T312" s="137">
        <f t="shared" si="81"/>
        <v>100</v>
      </c>
      <c r="U312" s="137">
        <f t="shared" si="81"/>
        <v>100</v>
      </c>
      <c r="V312" s="137">
        <f t="shared" si="81"/>
        <v>100</v>
      </c>
      <c r="W312" s="137">
        <f t="shared" si="82"/>
        <v>100</v>
      </c>
      <c r="X312" s="137">
        <f t="shared" si="82"/>
        <v>100</v>
      </c>
      <c r="Y312" s="137">
        <f t="shared" si="82"/>
        <v>100</v>
      </c>
      <c r="Z312" s="137">
        <f t="shared" si="82"/>
        <v>100</v>
      </c>
      <c r="AA312" s="137">
        <f t="shared" si="82"/>
        <v>100</v>
      </c>
      <c r="AB312" s="137">
        <f t="shared" si="82"/>
        <v>100</v>
      </c>
      <c r="AC312" s="137">
        <f t="shared" si="82"/>
        <v>100</v>
      </c>
      <c r="AD312" s="137">
        <f t="shared" si="82"/>
        <v>100</v>
      </c>
      <c r="AE312" s="137">
        <f t="shared" si="82"/>
        <v>100</v>
      </c>
      <c r="AF312" s="137">
        <f t="shared" si="82"/>
        <v>100</v>
      </c>
      <c r="AG312" s="137">
        <f t="shared" si="82"/>
        <v>100</v>
      </c>
      <c r="AH312" s="137">
        <f t="shared" si="82"/>
        <v>0</v>
      </c>
      <c r="AI312" s="137">
        <f t="shared" si="82"/>
        <v>0</v>
      </c>
      <c r="AJ312" s="137">
        <f t="shared" si="82"/>
        <v>0</v>
      </c>
      <c r="AK312" s="136">
        <f ca="1">IF(AND(AND($AK$3&lt;=B312,B312&lt;=$AK$1),B312&lt;&gt;""),1,0)</f>
        <v>1</v>
      </c>
      <c r="AL312" s="136">
        <f>IF(OR(F312="工事・メンテ（共用可）",F312="要調整"),0.5,IF(F312="ヘリ訓練日",0.4,1))</f>
        <v>1</v>
      </c>
      <c r="AM312" s="136">
        <v>1</v>
      </c>
    </row>
    <row r="313" spans="1:39" ht="75">
      <c r="A313" s="149">
        <v>1346</v>
      </c>
      <c r="B313" s="150">
        <v>46399</v>
      </c>
      <c r="C313" s="156">
        <v>7</v>
      </c>
      <c r="D313" s="156">
        <v>21</v>
      </c>
      <c r="E313" s="152" t="s">
        <v>75</v>
      </c>
      <c r="F313" s="151" t="s">
        <v>490</v>
      </c>
      <c r="G313" s="154" t="s">
        <v>494</v>
      </c>
      <c r="H313" s="138" t="str">
        <f>IF(OR(G313="中止",G313="取消"),"998",IF(ISNA(MATCH($E313,施設情報!$B$2:$B$96,0)),"999",INDEX(施設情報!$C$2:$C$96,MATCH($E313,施設情報!$B$2:$B$96,0))))</f>
        <v>049</v>
      </c>
      <c r="I313" s="139">
        <f t="shared" si="69"/>
        <v>46399</v>
      </c>
      <c r="J313" s="137" t="str">
        <f t="shared" si="70"/>
        <v>049-46399</v>
      </c>
      <c r="K313" s="137">
        <f t="shared" si="71"/>
        <v>0.29166666666666669</v>
      </c>
      <c r="L313" s="137">
        <f t="shared" si="72"/>
        <v>0.875</v>
      </c>
      <c r="M313" s="137">
        <f t="shared" si="81"/>
        <v>0</v>
      </c>
      <c r="N313" s="137">
        <f t="shared" si="81"/>
        <v>0</v>
      </c>
      <c r="O313" s="137">
        <f t="shared" si="81"/>
        <v>0</v>
      </c>
      <c r="P313" s="137">
        <f t="shared" si="81"/>
        <v>0</v>
      </c>
      <c r="Q313" s="137">
        <f t="shared" si="81"/>
        <v>0</v>
      </c>
      <c r="R313" s="137">
        <f t="shared" si="81"/>
        <v>0</v>
      </c>
      <c r="S313" s="137">
        <f t="shared" si="81"/>
        <v>0</v>
      </c>
      <c r="T313" s="137">
        <f t="shared" si="81"/>
        <v>100</v>
      </c>
      <c r="U313" s="137">
        <f t="shared" si="81"/>
        <v>100</v>
      </c>
      <c r="V313" s="137">
        <f t="shared" si="81"/>
        <v>100</v>
      </c>
      <c r="W313" s="137">
        <f t="shared" si="82"/>
        <v>100</v>
      </c>
      <c r="X313" s="137">
        <f t="shared" si="82"/>
        <v>100</v>
      </c>
      <c r="Y313" s="137">
        <f t="shared" si="82"/>
        <v>100</v>
      </c>
      <c r="Z313" s="137">
        <f t="shared" si="82"/>
        <v>100</v>
      </c>
      <c r="AA313" s="137">
        <f t="shared" si="82"/>
        <v>100</v>
      </c>
      <c r="AB313" s="137">
        <f t="shared" si="82"/>
        <v>100</v>
      </c>
      <c r="AC313" s="137">
        <f t="shared" si="82"/>
        <v>100</v>
      </c>
      <c r="AD313" s="137">
        <f t="shared" si="82"/>
        <v>100</v>
      </c>
      <c r="AE313" s="137">
        <f t="shared" si="82"/>
        <v>100</v>
      </c>
      <c r="AF313" s="137">
        <f t="shared" si="82"/>
        <v>100</v>
      </c>
      <c r="AG313" s="137">
        <f t="shared" si="82"/>
        <v>100</v>
      </c>
      <c r="AH313" s="137">
        <f t="shared" si="82"/>
        <v>0</v>
      </c>
      <c r="AI313" s="137">
        <f t="shared" si="82"/>
        <v>0</v>
      </c>
      <c r="AJ313" s="137">
        <f t="shared" si="82"/>
        <v>0</v>
      </c>
      <c r="AK313" s="136">
        <f ca="1">IF(AND(AND($AK$3&lt;=B313,B313&lt;=$AK$1),B313&lt;&gt;""),1,0)</f>
        <v>1</v>
      </c>
      <c r="AL313" s="136">
        <f>IF(OR(F313="工事・メンテ（共用可）",F313="要調整"),0.5,IF(F313="ヘリ訓練日",0.4,1))</f>
        <v>1</v>
      </c>
      <c r="AM313" s="136">
        <v>1</v>
      </c>
    </row>
    <row r="314" spans="1:39" ht="75">
      <c r="A314" s="149">
        <v>1347</v>
      </c>
      <c r="B314" s="150">
        <v>46399</v>
      </c>
      <c r="C314" s="156">
        <v>7</v>
      </c>
      <c r="D314" s="156">
        <v>21</v>
      </c>
      <c r="E314" s="152" t="s">
        <v>76</v>
      </c>
      <c r="F314" s="151" t="s">
        <v>490</v>
      </c>
      <c r="G314" s="154" t="s">
        <v>494</v>
      </c>
      <c r="H314" s="138" t="str">
        <f>IF(OR(G314="中止",G314="取消"),"998",IF(ISNA(MATCH($E314,施設情報!$B$2:$B$96,0)),"999",INDEX(施設情報!$C$2:$C$96,MATCH($E314,施設情報!$B$2:$B$96,0))))</f>
        <v>054</v>
      </c>
      <c r="I314" s="139">
        <f t="shared" si="69"/>
        <v>46399</v>
      </c>
      <c r="J314" s="137" t="str">
        <f t="shared" si="70"/>
        <v>054-46399</v>
      </c>
      <c r="K314" s="137">
        <f t="shared" si="71"/>
        <v>0.29166666666666669</v>
      </c>
      <c r="L314" s="137">
        <f t="shared" si="72"/>
        <v>0.875</v>
      </c>
      <c r="M314" s="137">
        <f t="shared" si="81"/>
        <v>0</v>
      </c>
      <c r="N314" s="137">
        <f t="shared" si="81"/>
        <v>0</v>
      </c>
      <c r="O314" s="137">
        <f t="shared" si="81"/>
        <v>0</v>
      </c>
      <c r="P314" s="137">
        <f t="shared" si="81"/>
        <v>0</v>
      </c>
      <c r="Q314" s="137">
        <f t="shared" si="81"/>
        <v>0</v>
      </c>
      <c r="R314" s="137">
        <f t="shared" si="81"/>
        <v>0</v>
      </c>
      <c r="S314" s="137">
        <f t="shared" si="81"/>
        <v>0</v>
      </c>
      <c r="T314" s="137">
        <f t="shared" si="81"/>
        <v>100</v>
      </c>
      <c r="U314" s="137">
        <f t="shared" si="81"/>
        <v>100</v>
      </c>
      <c r="V314" s="137">
        <f t="shared" si="81"/>
        <v>100</v>
      </c>
      <c r="W314" s="137">
        <f t="shared" si="82"/>
        <v>100</v>
      </c>
      <c r="X314" s="137">
        <f t="shared" si="82"/>
        <v>100</v>
      </c>
      <c r="Y314" s="137">
        <f t="shared" si="82"/>
        <v>100</v>
      </c>
      <c r="Z314" s="137">
        <f t="shared" si="82"/>
        <v>100</v>
      </c>
      <c r="AA314" s="137">
        <f t="shared" si="82"/>
        <v>100</v>
      </c>
      <c r="AB314" s="137">
        <f t="shared" si="82"/>
        <v>100</v>
      </c>
      <c r="AC314" s="137">
        <f t="shared" si="82"/>
        <v>100</v>
      </c>
      <c r="AD314" s="137">
        <f t="shared" si="82"/>
        <v>100</v>
      </c>
      <c r="AE314" s="137">
        <f t="shared" si="82"/>
        <v>100</v>
      </c>
      <c r="AF314" s="137">
        <f t="shared" si="82"/>
        <v>100</v>
      </c>
      <c r="AG314" s="137">
        <f t="shared" si="82"/>
        <v>100</v>
      </c>
      <c r="AH314" s="137">
        <f t="shared" si="82"/>
        <v>0</v>
      </c>
      <c r="AI314" s="137">
        <f t="shared" si="82"/>
        <v>0</v>
      </c>
      <c r="AJ314" s="137">
        <f t="shared" si="82"/>
        <v>0</v>
      </c>
      <c r="AK314" s="136">
        <f ca="1">IF(AND(AND($AK$3&lt;=B314,B314&lt;=$AK$1),B314&lt;&gt;""),1,0)</f>
        <v>1</v>
      </c>
      <c r="AL314" s="136">
        <f>IF(OR(F314="工事・メンテ（共用可）",F314="要調整"),0.5,IF(F314="ヘリ訓練日",0.4,1))</f>
        <v>1</v>
      </c>
      <c r="AM314" s="136">
        <v>1</v>
      </c>
    </row>
    <row r="315" spans="1:39" ht="112.5">
      <c r="A315" s="149">
        <v>1348</v>
      </c>
      <c r="B315" s="150">
        <v>46399</v>
      </c>
      <c r="C315" s="156">
        <v>7</v>
      </c>
      <c r="D315" s="156">
        <v>21</v>
      </c>
      <c r="E315" s="152" t="s">
        <v>77</v>
      </c>
      <c r="F315" s="151" t="s">
        <v>490</v>
      </c>
      <c r="G315" s="154" t="s">
        <v>494</v>
      </c>
      <c r="H315" s="138" t="str">
        <f>IF(OR(G315="中止",G315="取消"),"998",IF(ISNA(MATCH($E315,施設情報!$B$2:$B$96,0)),"999",INDEX(施設情報!$C$2:$C$96,MATCH($E315,施設情報!$B$2:$B$96,0))))</f>
        <v>055</v>
      </c>
      <c r="I315" s="139">
        <f t="shared" si="69"/>
        <v>46399</v>
      </c>
      <c r="J315" s="137" t="str">
        <f t="shared" si="70"/>
        <v>055-46399</v>
      </c>
      <c r="K315" s="137">
        <f t="shared" si="71"/>
        <v>0.29166666666666669</v>
      </c>
      <c r="L315" s="137">
        <f t="shared" si="72"/>
        <v>0.875</v>
      </c>
      <c r="M315" s="137">
        <f t="shared" ref="M315:V324" si="83">IF(AND(M$3&gt;=$K315,M$3&lt;$L315),100*$AM315,0)</f>
        <v>0</v>
      </c>
      <c r="N315" s="137">
        <f t="shared" si="83"/>
        <v>0</v>
      </c>
      <c r="O315" s="137">
        <f t="shared" si="83"/>
        <v>0</v>
      </c>
      <c r="P315" s="137">
        <f t="shared" si="83"/>
        <v>0</v>
      </c>
      <c r="Q315" s="137">
        <f t="shared" si="83"/>
        <v>0</v>
      </c>
      <c r="R315" s="137">
        <f t="shared" si="83"/>
        <v>0</v>
      </c>
      <c r="S315" s="137">
        <f t="shared" si="83"/>
        <v>0</v>
      </c>
      <c r="T315" s="137">
        <f t="shared" si="83"/>
        <v>100</v>
      </c>
      <c r="U315" s="137">
        <f t="shared" si="83"/>
        <v>100</v>
      </c>
      <c r="V315" s="137">
        <f t="shared" si="83"/>
        <v>100</v>
      </c>
      <c r="W315" s="137">
        <f t="shared" ref="W315:AJ324" si="84">IF(AND(W$3&gt;=$K315,W$3&lt;$L315),100*$AM315,0)</f>
        <v>100</v>
      </c>
      <c r="X315" s="137">
        <f t="shared" si="84"/>
        <v>100</v>
      </c>
      <c r="Y315" s="137">
        <f t="shared" si="84"/>
        <v>100</v>
      </c>
      <c r="Z315" s="137">
        <f t="shared" si="84"/>
        <v>100</v>
      </c>
      <c r="AA315" s="137">
        <f t="shared" si="84"/>
        <v>100</v>
      </c>
      <c r="AB315" s="137">
        <f t="shared" si="84"/>
        <v>100</v>
      </c>
      <c r="AC315" s="137">
        <f t="shared" si="84"/>
        <v>100</v>
      </c>
      <c r="AD315" s="137">
        <f t="shared" si="84"/>
        <v>100</v>
      </c>
      <c r="AE315" s="137">
        <f t="shared" si="84"/>
        <v>100</v>
      </c>
      <c r="AF315" s="137">
        <f t="shared" si="84"/>
        <v>100</v>
      </c>
      <c r="AG315" s="137">
        <f t="shared" si="84"/>
        <v>100</v>
      </c>
      <c r="AH315" s="137">
        <f t="shared" si="84"/>
        <v>0</v>
      </c>
      <c r="AI315" s="137">
        <f t="shared" si="84"/>
        <v>0</v>
      </c>
      <c r="AJ315" s="137">
        <f t="shared" si="84"/>
        <v>0</v>
      </c>
      <c r="AK315" s="136">
        <f ca="1">IF(AND(AND($AK$3&lt;=B315,B315&lt;=$AK$1),B315&lt;&gt;""),1,0)</f>
        <v>1</v>
      </c>
      <c r="AL315" s="136">
        <f>IF(OR(F315="工事・メンテ（共用可）",F315="要調整"),0.5,IF(F315="ヘリ訓練日",0.4,1))</f>
        <v>1</v>
      </c>
      <c r="AM315" s="136">
        <v>1</v>
      </c>
    </row>
    <row r="316" spans="1:39" ht="93.75">
      <c r="A316" s="149">
        <v>1349</v>
      </c>
      <c r="B316" s="150">
        <v>46399</v>
      </c>
      <c r="C316" s="156">
        <v>7</v>
      </c>
      <c r="D316" s="156">
        <v>21</v>
      </c>
      <c r="E316" s="152" t="s">
        <v>78</v>
      </c>
      <c r="F316" s="151" t="s">
        <v>490</v>
      </c>
      <c r="G316" s="154" t="s">
        <v>494</v>
      </c>
      <c r="H316" s="138" t="str">
        <f>IF(OR(G316="中止",G316="取消"),"998",IF(ISNA(MATCH($E316,施設情報!$B$2:$B$96,0)),"999",INDEX(施設情報!$C$2:$C$96,MATCH($E316,施設情報!$B$2:$B$96,0))))</f>
        <v>056</v>
      </c>
      <c r="I316" s="139">
        <f t="shared" si="69"/>
        <v>46399</v>
      </c>
      <c r="J316" s="137" t="str">
        <f t="shared" si="70"/>
        <v>056-46399</v>
      </c>
      <c r="K316" s="137">
        <f t="shared" si="71"/>
        <v>0.29166666666666669</v>
      </c>
      <c r="L316" s="137">
        <f t="shared" si="72"/>
        <v>0.875</v>
      </c>
      <c r="M316" s="137">
        <f t="shared" si="83"/>
        <v>0</v>
      </c>
      <c r="N316" s="137">
        <f t="shared" si="83"/>
        <v>0</v>
      </c>
      <c r="O316" s="137">
        <f t="shared" si="83"/>
        <v>0</v>
      </c>
      <c r="P316" s="137">
        <f t="shared" si="83"/>
        <v>0</v>
      </c>
      <c r="Q316" s="137">
        <f t="shared" si="83"/>
        <v>0</v>
      </c>
      <c r="R316" s="137">
        <f t="shared" si="83"/>
        <v>0</v>
      </c>
      <c r="S316" s="137">
        <f t="shared" si="83"/>
        <v>0</v>
      </c>
      <c r="T316" s="137">
        <f t="shared" si="83"/>
        <v>100</v>
      </c>
      <c r="U316" s="137">
        <f t="shared" si="83"/>
        <v>100</v>
      </c>
      <c r="V316" s="137">
        <f t="shared" si="83"/>
        <v>100</v>
      </c>
      <c r="W316" s="137">
        <f t="shared" si="84"/>
        <v>100</v>
      </c>
      <c r="X316" s="137">
        <f t="shared" si="84"/>
        <v>100</v>
      </c>
      <c r="Y316" s="137">
        <f t="shared" si="84"/>
        <v>100</v>
      </c>
      <c r="Z316" s="137">
        <f t="shared" si="84"/>
        <v>100</v>
      </c>
      <c r="AA316" s="137">
        <f t="shared" si="84"/>
        <v>100</v>
      </c>
      <c r="AB316" s="137">
        <f t="shared" si="84"/>
        <v>100</v>
      </c>
      <c r="AC316" s="137">
        <f t="shared" si="84"/>
        <v>100</v>
      </c>
      <c r="AD316" s="137">
        <f t="shared" si="84"/>
        <v>100</v>
      </c>
      <c r="AE316" s="137">
        <f t="shared" si="84"/>
        <v>100</v>
      </c>
      <c r="AF316" s="137">
        <f t="shared" si="84"/>
        <v>100</v>
      </c>
      <c r="AG316" s="137">
        <f t="shared" si="84"/>
        <v>100</v>
      </c>
      <c r="AH316" s="137">
        <f t="shared" si="84"/>
        <v>0</v>
      </c>
      <c r="AI316" s="137">
        <f t="shared" si="84"/>
        <v>0</v>
      </c>
      <c r="AJ316" s="137">
        <f t="shared" si="84"/>
        <v>0</v>
      </c>
      <c r="AK316" s="136">
        <f ca="1">IF(AND(AND($AK$3&lt;=B316,B316&lt;=$AK$1),B316&lt;&gt;""),1,0)</f>
        <v>1</v>
      </c>
      <c r="AL316" s="136">
        <f>IF(OR(F316="工事・メンテ（共用可）",F316="要調整"),0.5,IF(F316="ヘリ訓練日",0.4,1))</f>
        <v>1</v>
      </c>
      <c r="AM316" s="136">
        <v>1</v>
      </c>
    </row>
    <row r="317" spans="1:39" ht="112.5">
      <c r="A317" s="149">
        <v>1350</v>
      </c>
      <c r="B317" s="150">
        <v>46399</v>
      </c>
      <c r="C317" s="156">
        <v>7</v>
      </c>
      <c r="D317" s="156">
        <v>21</v>
      </c>
      <c r="E317" s="152" t="s">
        <v>79</v>
      </c>
      <c r="F317" s="151" t="s">
        <v>490</v>
      </c>
      <c r="G317" s="154" t="s">
        <v>494</v>
      </c>
      <c r="H317" s="138" t="str">
        <f>IF(OR(G317="中止",G317="取消"),"998",IF(ISNA(MATCH($E317,施設情報!$B$2:$B$96,0)),"999",INDEX(施設情報!$C$2:$C$96,MATCH($E317,施設情報!$B$2:$B$96,0))))</f>
        <v>057</v>
      </c>
      <c r="I317" s="139">
        <f t="shared" si="69"/>
        <v>46399</v>
      </c>
      <c r="J317" s="137" t="str">
        <f t="shared" si="70"/>
        <v>057-46399</v>
      </c>
      <c r="K317" s="137">
        <f t="shared" si="71"/>
        <v>0.29166666666666669</v>
      </c>
      <c r="L317" s="137">
        <f t="shared" si="72"/>
        <v>0.875</v>
      </c>
      <c r="M317" s="137">
        <f t="shared" si="83"/>
        <v>0</v>
      </c>
      <c r="N317" s="137">
        <f t="shared" si="83"/>
        <v>0</v>
      </c>
      <c r="O317" s="137">
        <f t="shared" si="83"/>
        <v>0</v>
      </c>
      <c r="P317" s="137">
        <f t="shared" si="83"/>
        <v>0</v>
      </c>
      <c r="Q317" s="137">
        <f t="shared" si="83"/>
        <v>0</v>
      </c>
      <c r="R317" s="137">
        <f t="shared" si="83"/>
        <v>0</v>
      </c>
      <c r="S317" s="137">
        <f t="shared" si="83"/>
        <v>0</v>
      </c>
      <c r="T317" s="137">
        <f t="shared" si="83"/>
        <v>100</v>
      </c>
      <c r="U317" s="137">
        <f t="shared" si="83"/>
        <v>100</v>
      </c>
      <c r="V317" s="137">
        <f t="shared" si="83"/>
        <v>100</v>
      </c>
      <c r="W317" s="137">
        <f t="shared" si="84"/>
        <v>100</v>
      </c>
      <c r="X317" s="137">
        <f t="shared" si="84"/>
        <v>100</v>
      </c>
      <c r="Y317" s="137">
        <f t="shared" si="84"/>
        <v>100</v>
      </c>
      <c r="Z317" s="137">
        <f t="shared" si="84"/>
        <v>100</v>
      </c>
      <c r="AA317" s="137">
        <f t="shared" si="84"/>
        <v>100</v>
      </c>
      <c r="AB317" s="137">
        <f t="shared" si="84"/>
        <v>100</v>
      </c>
      <c r="AC317" s="137">
        <f t="shared" si="84"/>
        <v>100</v>
      </c>
      <c r="AD317" s="137">
        <f t="shared" si="84"/>
        <v>100</v>
      </c>
      <c r="AE317" s="137">
        <f t="shared" si="84"/>
        <v>100</v>
      </c>
      <c r="AF317" s="137">
        <f t="shared" si="84"/>
        <v>100</v>
      </c>
      <c r="AG317" s="137">
        <f t="shared" si="84"/>
        <v>100</v>
      </c>
      <c r="AH317" s="137">
        <f t="shared" si="84"/>
        <v>0</v>
      </c>
      <c r="AI317" s="137">
        <f t="shared" si="84"/>
        <v>0</v>
      </c>
      <c r="AJ317" s="137">
        <f t="shared" si="84"/>
        <v>0</v>
      </c>
      <c r="AK317" s="136">
        <f ca="1">IF(AND(AND($AK$3&lt;=B317,B317&lt;=$AK$1),B317&lt;&gt;""),1,0)</f>
        <v>1</v>
      </c>
      <c r="AL317" s="136">
        <f>IF(OR(F317="工事・メンテ（共用可）",F317="要調整"),0.5,IF(F317="ヘリ訓練日",0.4,1))</f>
        <v>1</v>
      </c>
      <c r="AM317" s="136">
        <v>1</v>
      </c>
    </row>
    <row r="318" spans="1:39" ht="112.5">
      <c r="A318" s="149">
        <v>1351</v>
      </c>
      <c r="B318" s="150">
        <v>46399</v>
      </c>
      <c r="C318" s="156">
        <v>7</v>
      </c>
      <c r="D318" s="156">
        <v>21</v>
      </c>
      <c r="E318" s="152" t="s">
        <v>80</v>
      </c>
      <c r="F318" s="151" t="s">
        <v>490</v>
      </c>
      <c r="G318" s="154" t="s">
        <v>494</v>
      </c>
      <c r="H318" s="138" t="str">
        <f>IF(OR(G318="中止",G318="取消"),"998",IF(ISNA(MATCH($E318,施設情報!$B$2:$B$96,0)),"999",INDEX(施設情報!$C$2:$C$96,MATCH($E318,施設情報!$B$2:$B$96,0))))</f>
        <v>058</v>
      </c>
      <c r="I318" s="139">
        <f t="shared" si="69"/>
        <v>46399</v>
      </c>
      <c r="J318" s="137" t="str">
        <f t="shared" si="70"/>
        <v>058-46399</v>
      </c>
      <c r="K318" s="137">
        <f t="shared" si="71"/>
        <v>0.29166666666666669</v>
      </c>
      <c r="L318" s="137">
        <f t="shared" si="72"/>
        <v>0.875</v>
      </c>
      <c r="M318" s="137">
        <f t="shared" si="83"/>
        <v>0</v>
      </c>
      <c r="N318" s="137">
        <f t="shared" si="83"/>
        <v>0</v>
      </c>
      <c r="O318" s="137">
        <f t="shared" si="83"/>
        <v>0</v>
      </c>
      <c r="P318" s="137">
        <f t="shared" si="83"/>
        <v>0</v>
      </c>
      <c r="Q318" s="137">
        <f t="shared" si="83"/>
        <v>0</v>
      </c>
      <c r="R318" s="137">
        <f t="shared" si="83"/>
        <v>0</v>
      </c>
      <c r="S318" s="137">
        <f t="shared" si="83"/>
        <v>0</v>
      </c>
      <c r="T318" s="137">
        <f t="shared" si="83"/>
        <v>100</v>
      </c>
      <c r="U318" s="137">
        <f t="shared" si="83"/>
        <v>100</v>
      </c>
      <c r="V318" s="137">
        <f t="shared" si="83"/>
        <v>100</v>
      </c>
      <c r="W318" s="137">
        <f t="shared" si="84"/>
        <v>100</v>
      </c>
      <c r="X318" s="137">
        <f t="shared" si="84"/>
        <v>100</v>
      </c>
      <c r="Y318" s="137">
        <f t="shared" si="84"/>
        <v>100</v>
      </c>
      <c r="Z318" s="137">
        <f t="shared" si="84"/>
        <v>100</v>
      </c>
      <c r="AA318" s="137">
        <f t="shared" si="84"/>
        <v>100</v>
      </c>
      <c r="AB318" s="137">
        <f t="shared" si="84"/>
        <v>100</v>
      </c>
      <c r="AC318" s="137">
        <f t="shared" si="84"/>
        <v>100</v>
      </c>
      <c r="AD318" s="137">
        <f t="shared" si="84"/>
        <v>100</v>
      </c>
      <c r="AE318" s="137">
        <f t="shared" si="84"/>
        <v>100</v>
      </c>
      <c r="AF318" s="137">
        <f t="shared" si="84"/>
        <v>100</v>
      </c>
      <c r="AG318" s="137">
        <f t="shared" si="84"/>
        <v>100</v>
      </c>
      <c r="AH318" s="137">
        <f t="shared" si="84"/>
        <v>0</v>
      </c>
      <c r="AI318" s="137">
        <f t="shared" si="84"/>
        <v>0</v>
      </c>
      <c r="AJ318" s="137">
        <f t="shared" si="84"/>
        <v>0</v>
      </c>
      <c r="AK318" s="136">
        <f ca="1">IF(AND(AND($AK$3&lt;=B318,B318&lt;=$AK$1),B318&lt;&gt;""),1,0)</f>
        <v>1</v>
      </c>
      <c r="AL318" s="136">
        <f>IF(OR(F318="工事・メンテ（共用可）",F318="要調整"),0.5,IF(F318="ヘリ訓練日",0.4,1))</f>
        <v>1</v>
      </c>
      <c r="AM318" s="136">
        <v>1</v>
      </c>
    </row>
    <row r="319" spans="1:39" ht="93.75">
      <c r="A319" s="149">
        <v>1352</v>
      </c>
      <c r="B319" s="150">
        <v>46399</v>
      </c>
      <c r="C319" s="156">
        <v>7</v>
      </c>
      <c r="D319" s="156">
        <v>21</v>
      </c>
      <c r="E319" s="2" t="s">
        <v>81</v>
      </c>
      <c r="F319" s="151" t="s">
        <v>490</v>
      </c>
      <c r="G319" s="154" t="s">
        <v>494</v>
      </c>
      <c r="H319" s="138" t="str">
        <f>IF(OR(G319="中止",G319="取消"),"998",IF(ISNA(MATCH($E319,施設情報!$B$2:$B$96,0)),"999",INDEX(施設情報!$C$2:$C$96,MATCH($E319,施設情報!$B$2:$B$96,0))))</f>
        <v>059</v>
      </c>
      <c r="I319" s="139">
        <f t="shared" si="69"/>
        <v>46399</v>
      </c>
      <c r="J319" s="137" t="str">
        <f t="shared" si="70"/>
        <v>059-46399</v>
      </c>
      <c r="K319" s="137">
        <f t="shared" si="71"/>
        <v>0.29166666666666669</v>
      </c>
      <c r="L319" s="137">
        <f t="shared" si="72"/>
        <v>0.875</v>
      </c>
      <c r="M319" s="137">
        <f t="shared" si="83"/>
        <v>0</v>
      </c>
      <c r="N319" s="137">
        <f t="shared" si="83"/>
        <v>0</v>
      </c>
      <c r="O319" s="137">
        <f t="shared" si="83"/>
        <v>0</v>
      </c>
      <c r="P319" s="137">
        <f t="shared" si="83"/>
        <v>0</v>
      </c>
      <c r="Q319" s="137">
        <f t="shared" si="83"/>
        <v>0</v>
      </c>
      <c r="R319" s="137">
        <f t="shared" si="83"/>
        <v>0</v>
      </c>
      <c r="S319" s="137">
        <f t="shared" si="83"/>
        <v>0</v>
      </c>
      <c r="T319" s="137">
        <f t="shared" si="83"/>
        <v>100</v>
      </c>
      <c r="U319" s="137">
        <f t="shared" si="83"/>
        <v>100</v>
      </c>
      <c r="V319" s="137">
        <f t="shared" si="83"/>
        <v>100</v>
      </c>
      <c r="W319" s="137">
        <f t="shared" si="84"/>
        <v>100</v>
      </c>
      <c r="X319" s="137">
        <f t="shared" si="84"/>
        <v>100</v>
      </c>
      <c r="Y319" s="137">
        <f t="shared" si="84"/>
        <v>100</v>
      </c>
      <c r="Z319" s="137">
        <f t="shared" si="84"/>
        <v>100</v>
      </c>
      <c r="AA319" s="137">
        <f t="shared" si="84"/>
        <v>100</v>
      </c>
      <c r="AB319" s="137">
        <f t="shared" si="84"/>
        <v>100</v>
      </c>
      <c r="AC319" s="137">
        <f t="shared" si="84"/>
        <v>100</v>
      </c>
      <c r="AD319" s="137">
        <f t="shared" si="84"/>
        <v>100</v>
      </c>
      <c r="AE319" s="137">
        <f t="shared" si="84"/>
        <v>100</v>
      </c>
      <c r="AF319" s="137">
        <f t="shared" si="84"/>
        <v>100</v>
      </c>
      <c r="AG319" s="137">
        <f t="shared" si="84"/>
        <v>100</v>
      </c>
      <c r="AH319" s="137">
        <f t="shared" si="84"/>
        <v>0</v>
      </c>
      <c r="AI319" s="137">
        <f t="shared" si="84"/>
        <v>0</v>
      </c>
      <c r="AJ319" s="137">
        <f t="shared" si="84"/>
        <v>0</v>
      </c>
      <c r="AK319" s="136">
        <f ca="1">IF(AND(AND($AK$3&lt;=B319,B319&lt;=$AK$1),B319&lt;&gt;""),1,0)</f>
        <v>1</v>
      </c>
      <c r="AL319" s="136">
        <f>IF(OR(F319="工事・メンテ（共用可）",F319="要調整"),0.5,IF(F319="ヘリ訓練日",0.4,1))</f>
        <v>1</v>
      </c>
      <c r="AM319" s="136">
        <v>1</v>
      </c>
    </row>
    <row r="320" spans="1:39" ht="93.75">
      <c r="A320" s="149">
        <v>1353</v>
      </c>
      <c r="B320" s="150">
        <v>46399</v>
      </c>
      <c r="C320" s="156">
        <v>7</v>
      </c>
      <c r="D320" s="156">
        <v>21</v>
      </c>
      <c r="E320" s="2" t="s">
        <v>82</v>
      </c>
      <c r="F320" s="151" t="s">
        <v>490</v>
      </c>
      <c r="G320" s="154" t="s">
        <v>494</v>
      </c>
      <c r="H320" s="138" t="str">
        <f>IF(OR(G320="中止",G320="取消"),"998",IF(ISNA(MATCH($E320,施設情報!$B$2:$B$96,0)),"999",INDEX(施設情報!$C$2:$C$96,MATCH($E320,施設情報!$B$2:$B$96,0))))</f>
        <v>060</v>
      </c>
      <c r="I320" s="139">
        <f t="shared" si="69"/>
        <v>46399</v>
      </c>
      <c r="J320" s="137" t="str">
        <f t="shared" si="70"/>
        <v>060-46399</v>
      </c>
      <c r="K320" s="137">
        <f t="shared" si="71"/>
        <v>0.29166666666666669</v>
      </c>
      <c r="L320" s="137">
        <f t="shared" si="72"/>
        <v>0.875</v>
      </c>
      <c r="M320" s="137">
        <f t="shared" si="83"/>
        <v>0</v>
      </c>
      <c r="N320" s="137">
        <f t="shared" si="83"/>
        <v>0</v>
      </c>
      <c r="O320" s="137">
        <f t="shared" si="83"/>
        <v>0</v>
      </c>
      <c r="P320" s="137">
        <f t="shared" si="83"/>
        <v>0</v>
      </c>
      <c r="Q320" s="137">
        <f t="shared" si="83"/>
        <v>0</v>
      </c>
      <c r="R320" s="137">
        <f t="shared" si="83"/>
        <v>0</v>
      </c>
      <c r="S320" s="137">
        <f t="shared" si="83"/>
        <v>0</v>
      </c>
      <c r="T320" s="137">
        <f t="shared" si="83"/>
        <v>100</v>
      </c>
      <c r="U320" s="137">
        <f t="shared" si="83"/>
        <v>100</v>
      </c>
      <c r="V320" s="137">
        <f t="shared" si="83"/>
        <v>100</v>
      </c>
      <c r="W320" s="137">
        <f t="shared" si="84"/>
        <v>100</v>
      </c>
      <c r="X320" s="137">
        <f t="shared" si="84"/>
        <v>100</v>
      </c>
      <c r="Y320" s="137">
        <f t="shared" si="84"/>
        <v>100</v>
      </c>
      <c r="Z320" s="137">
        <f t="shared" si="84"/>
        <v>100</v>
      </c>
      <c r="AA320" s="137">
        <f t="shared" si="84"/>
        <v>100</v>
      </c>
      <c r="AB320" s="137">
        <f t="shared" si="84"/>
        <v>100</v>
      </c>
      <c r="AC320" s="137">
        <f t="shared" si="84"/>
        <v>100</v>
      </c>
      <c r="AD320" s="137">
        <f t="shared" si="84"/>
        <v>100</v>
      </c>
      <c r="AE320" s="137">
        <f t="shared" si="84"/>
        <v>100</v>
      </c>
      <c r="AF320" s="137">
        <f t="shared" si="84"/>
        <v>100</v>
      </c>
      <c r="AG320" s="137">
        <f t="shared" si="84"/>
        <v>100</v>
      </c>
      <c r="AH320" s="137">
        <f t="shared" si="84"/>
        <v>0</v>
      </c>
      <c r="AI320" s="137">
        <f t="shared" si="84"/>
        <v>0</v>
      </c>
      <c r="AJ320" s="137">
        <f t="shared" si="84"/>
        <v>0</v>
      </c>
      <c r="AK320" s="136">
        <f ca="1">IF(AND(AND($AK$3&lt;=B320,B320&lt;=$AK$1),B320&lt;&gt;""),1,0)</f>
        <v>1</v>
      </c>
      <c r="AL320" s="136">
        <f>IF(OR(F320="工事・メンテ（共用可）",F320="要調整"),0.5,IF(F320="ヘリ訓練日",0.4,1))</f>
        <v>1</v>
      </c>
      <c r="AM320" s="136">
        <v>1</v>
      </c>
    </row>
    <row r="321" spans="1:39" ht="56.25">
      <c r="A321" s="149">
        <v>1354</v>
      </c>
      <c r="B321" s="150">
        <v>46399</v>
      </c>
      <c r="C321" s="156">
        <v>7</v>
      </c>
      <c r="D321" s="156">
        <v>21</v>
      </c>
      <c r="E321" s="2" t="s">
        <v>83</v>
      </c>
      <c r="F321" s="151" t="s">
        <v>490</v>
      </c>
      <c r="G321" s="154" t="s">
        <v>494</v>
      </c>
      <c r="H321" s="138" t="str">
        <f>IF(OR(G321="中止",G321="取消"),"998",IF(ISNA(MATCH($E321,施設情報!$B$2:$B$96,0)),"999",INDEX(施設情報!$C$2:$C$96,MATCH($E321,施設情報!$B$2:$B$96,0))))</f>
        <v>067</v>
      </c>
      <c r="I321" s="139">
        <f t="shared" si="69"/>
        <v>46399</v>
      </c>
      <c r="J321" s="137" t="str">
        <f t="shared" si="70"/>
        <v>067-46399</v>
      </c>
      <c r="K321" s="137">
        <f t="shared" si="71"/>
        <v>0.29166666666666669</v>
      </c>
      <c r="L321" s="137">
        <f t="shared" si="72"/>
        <v>0.875</v>
      </c>
      <c r="M321" s="137">
        <f t="shared" si="83"/>
        <v>0</v>
      </c>
      <c r="N321" s="137">
        <f t="shared" si="83"/>
        <v>0</v>
      </c>
      <c r="O321" s="137">
        <f t="shared" si="83"/>
        <v>0</v>
      </c>
      <c r="P321" s="137">
        <f t="shared" si="83"/>
        <v>0</v>
      </c>
      <c r="Q321" s="137">
        <f t="shared" si="83"/>
        <v>0</v>
      </c>
      <c r="R321" s="137">
        <f t="shared" si="83"/>
        <v>0</v>
      </c>
      <c r="S321" s="137">
        <f t="shared" si="83"/>
        <v>0</v>
      </c>
      <c r="T321" s="137">
        <f t="shared" si="83"/>
        <v>100</v>
      </c>
      <c r="U321" s="137">
        <f t="shared" si="83"/>
        <v>100</v>
      </c>
      <c r="V321" s="137">
        <f t="shared" si="83"/>
        <v>100</v>
      </c>
      <c r="W321" s="137">
        <f t="shared" si="84"/>
        <v>100</v>
      </c>
      <c r="X321" s="137">
        <f t="shared" si="84"/>
        <v>100</v>
      </c>
      <c r="Y321" s="137">
        <f t="shared" si="84"/>
        <v>100</v>
      </c>
      <c r="Z321" s="137">
        <f t="shared" si="84"/>
        <v>100</v>
      </c>
      <c r="AA321" s="137">
        <f t="shared" si="84"/>
        <v>100</v>
      </c>
      <c r="AB321" s="137">
        <f t="shared" si="84"/>
        <v>100</v>
      </c>
      <c r="AC321" s="137">
        <f t="shared" si="84"/>
        <v>100</v>
      </c>
      <c r="AD321" s="137">
        <f t="shared" si="84"/>
        <v>100</v>
      </c>
      <c r="AE321" s="137">
        <f t="shared" si="84"/>
        <v>100</v>
      </c>
      <c r="AF321" s="137">
        <f t="shared" si="84"/>
        <v>100</v>
      </c>
      <c r="AG321" s="137">
        <f t="shared" si="84"/>
        <v>100</v>
      </c>
      <c r="AH321" s="137">
        <f t="shared" si="84"/>
        <v>0</v>
      </c>
      <c r="AI321" s="137">
        <f t="shared" si="84"/>
        <v>0</v>
      </c>
      <c r="AJ321" s="137">
        <f t="shared" si="84"/>
        <v>0</v>
      </c>
      <c r="AK321" s="136">
        <f ca="1">IF(AND(AND($AK$3&lt;=B321,B321&lt;=$AK$1),B321&lt;&gt;""),1,0)</f>
        <v>1</v>
      </c>
      <c r="AL321" s="136">
        <f>IF(OR(F321="工事・メンテ（共用可）",F321="要調整"),0.5,IF(F321="ヘリ訓練日",0.4,1))</f>
        <v>1</v>
      </c>
      <c r="AM321" s="136">
        <v>1</v>
      </c>
    </row>
    <row r="322" spans="1:39" ht="56.25">
      <c r="A322" s="149">
        <v>1355</v>
      </c>
      <c r="B322" s="150">
        <v>46399</v>
      </c>
      <c r="C322" s="156">
        <v>7</v>
      </c>
      <c r="D322" s="156">
        <v>21</v>
      </c>
      <c r="E322" s="2" t="s">
        <v>84</v>
      </c>
      <c r="F322" s="151" t="s">
        <v>490</v>
      </c>
      <c r="G322" s="154" t="s">
        <v>494</v>
      </c>
      <c r="H322" s="138" t="str">
        <f>IF(OR(G322="中止",G322="取消"),"998",IF(ISNA(MATCH($E322,施設情報!$B$2:$B$96,0)),"999",INDEX(施設情報!$C$2:$C$96,MATCH($E322,施設情報!$B$2:$B$96,0))))</f>
        <v>065</v>
      </c>
      <c r="I322" s="139">
        <f t="shared" si="69"/>
        <v>46399</v>
      </c>
      <c r="J322" s="137" t="str">
        <f t="shared" si="70"/>
        <v>065-46399</v>
      </c>
      <c r="K322" s="137">
        <f t="shared" si="71"/>
        <v>0.29166666666666669</v>
      </c>
      <c r="L322" s="137">
        <f t="shared" si="72"/>
        <v>0.875</v>
      </c>
      <c r="M322" s="137">
        <f t="shared" si="83"/>
        <v>0</v>
      </c>
      <c r="N322" s="137">
        <f t="shared" si="83"/>
        <v>0</v>
      </c>
      <c r="O322" s="137">
        <f t="shared" si="83"/>
        <v>0</v>
      </c>
      <c r="P322" s="137">
        <f t="shared" si="83"/>
        <v>0</v>
      </c>
      <c r="Q322" s="137">
        <f t="shared" si="83"/>
        <v>0</v>
      </c>
      <c r="R322" s="137">
        <f t="shared" si="83"/>
        <v>0</v>
      </c>
      <c r="S322" s="137">
        <f t="shared" si="83"/>
        <v>0</v>
      </c>
      <c r="T322" s="137">
        <f t="shared" si="83"/>
        <v>100</v>
      </c>
      <c r="U322" s="137">
        <f t="shared" si="83"/>
        <v>100</v>
      </c>
      <c r="V322" s="137">
        <f t="shared" si="83"/>
        <v>100</v>
      </c>
      <c r="W322" s="137">
        <f t="shared" si="84"/>
        <v>100</v>
      </c>
      <c r="X322" s="137">
        <f t="shared" si="84"/>
        <v>100</v>
      </c>
      <c r="Y322" s="137">
        <f t="shared" si="84"/>
        <v>100</v>
      </c>
      <c r="Z322" s="137">
        <f t="shared" si="84"/>
        <v>100</v>
      </c>
      <c r="AA322" s="137">
        <f t="shared" si="84"/>
        <v>100</v>
      </c>
      <c r="AB322" s="137">
        <f t="shared" si="84"/>
        <v>100</v>
      </c>
      <c r="AC322" s="137">
        <f t="shared" si="84"/>
        <v>100</v>
      </c>
      <c r="AD322" s="137">
        <f t="shared" si="84"/>
        <v>100</v>
      </c>
      <c r="AE322" s="137">
        <f t="shared" si="84"/>
        <v>100</v>
      </c>
      <c r="AF322" s="137">
        <f t="shared" si="84"/>
        <v>100</v>
      </c>
      <c r="AG322" s="137">
        <f t="shared" si="84"/>
        <v>100</v>
      </c>
      <c r="AH322" s="137">
        <f t="shared" si="84"/>
        <v>0</v>
      </c>
      <c r="AI322" s="137">
        <f t="shared" si="84"/>
        <v>0</v>
      </c>
      <c r="AJ322" s="137">
        <f t="shared" si="84"/>
        <v>0</v>
      </c>
      <c r="AK322" s="136">
        <f ca="1">IF(AND(AND($AK$3&lt;=B322,B322&lt;=$AK$1),B322&lt;&gt;""),1,0)</f>
        <v>1</v>
      </c>
      <c r="AL322" s="136">
        <f>IF(OR(F322="工事・メンテ（共用可）",F322="要調整"),0.5,IF(F322="ヘリ訓練日",0.4,1))</f>
        <v>1</v>
      </c>
      <c r="AM322" s="136">
        <v>1</v>
      </c>
    </row>
    <row r="323" spans="1:39" ht="56.25">
      <c r="A323" s="149">
        <v>1356</v>
      </c>
      <c r="B323" s="150">
        <v>46399</v>
      </c>
      <c r="C323" s="156">
        <v>7</v>
      </c>
      <c r="D323" s="156">
        <v>21</v>
      </c>
      <c r="E323" s="2" t="s">
        <v>85</v>
      </c>
      <c r="F323" s="151" t="s">
        <v>490</v>
      </c>
      <c r="G323" s="154" t="s">
        <v>494</v>
      </c>
      <c r="H323" s="138" t="str">
        <f>IF(OR(G323="中止",G323="取消"),"998",IF(ISNA(MATCH($E323,施設情報!$B$2:$B$96,0)),"999",INDEX(施設情報!$C$2:$C$96,MATCH($E323,施設情報!$B$2:$B$96,0))))</f>
        <v>066</v>
      </c>
      <c r="I323" s="139">
        <f t="shared" si="69"/>
        <v>46399</v>
      </c>
      <c r="J323" s="137" t="str">
        <f t="shared" si="70"/>
        <v>066-46399</v>
      </c>
      <c r="K323" s="137">
        <f t="shared" si="71"/>
        <v>0.29166666666666669</v>
      </c>
      <c r="L323" s="137">
        <f t="shared" si="72"/>
        <v>0.875</v>
      </c>
      <c r="M323" s="137">
        <f t="shared" si="83"/>
        <v>0</v>
      </c>
      <c r="N323" s="137">
        <f t="shared" si="83"/>
        <v>0</v>
      </c>
      <c r="O323" s="137">
        <f t="shared" si="83"/>
        <v>0</v>
      </c>
      <c r="P323" s="137">
        <f t="shared" si="83"/>
        <v>0</v>
      </c>
      <c r="Q323" s="137">
        <f t="shared" si="83"/>
        <v>0</v>
      </c>
      <c r="R323" s="137">
        <f t="shared" si="83"/>
        <v>0</v>
      </c>
      <c r="S323" s="137">
        <f t="shared" si="83"/>
        <v>0</v>
      </c>
      <c r="T323" s="137">
        <f t="shared" si="83"/>
        <v>100</v>
      </c>
      <c r="U323" s="137">
        <f t="shared" si="83"/>
        <v>100</v>
      </c>
      <c r="V323" s="137">
        <f t="shared" si="83"/>
        <v>100</v>
      </c>
      <c r="W323" s="137">
        <f t="shared" si="84"/>
        <v>100</v>
      </c>
      <c r="X323" s="137">
        <f t="shared" si="84"/>
        <v>100</v>
      </c>
      <c r="Y323" s="137">
        <f t="shared" si="84"/>
        <v>100</v>
      </c>
      <c r="Z323" s="137">
        <f t="shared" si="84"/>
        <v>100</v>
      </c>
      <c r="AA323" s="137">
        <f t="shared" si="84"/>
        <v>100</v>
      </c>
      <c r="AB323" s="137">
        <f t="shared" si="84"/>
        <v>100</v>
      </c>
      <c r="AC323" s="137">
        <f t="shared" si="84"/>
        <v>100</v>
      </c>
      <c r="AD323" s="137">
        <f t="shared" si="84"/>
        <v>100</v>
      </c>
      <c r="AE323" s="137">
        <f t="shared" si="84"/>
        <v>100</v>
      </c>
      <c r="AF323" s="137">
        <f t="shared" si="84"/>
        <v>100</v>
      </c>
      <c r="AG323" s="137">
        <f t="shared" si="84"/>
        <v>100</v>
      </c>
      <c r="AH323" s="137">
        <f t="shared" si="84"/>
        <v>0</v>
      </c>
      <c r="AI323" s="137">
        <f t="shared" si="84"/>
        <v>0</v>
      </c>
      <c r="AJ323" s="137">
        <f t="shared" si="84"/>
        <v>0</v>
      </c>
      <c r="AK323" s="136">
        <f ca="1">IF(AND(AND($AK$3&lt;=B323,B323&lt;=$AK$1),B323&lt;&gt;""),1,0)</f>
        <v>1</v>
      </c>
      <c r="AL323" s="136">
        <f>IF(OR(F323="工事・メンテ（共用可）",F323="要調整"),0.5,IF(F323="ヘリ訓練日",0.4,1))</f>
        <v>1</v>
      </c>
      <c r="AM323" s="136">
        <v>1</v>
      </c>
    </row>
    <row r="324" spans="1:39" ht="37.5">
      <c r="A324" s="149">
        <v>1357</v>
      </c>
      <c r="B324" s="150">
        <v>46399</v>
      </c>
      <c r="C324" s="156">
        <v>7</v>
      </c>
      <c r="D324" s="156">
        <v>21</v>
      </c>
      <c r="E324" s="2" t="s">
        <v>86</v>
      </c>
      <c r="F324" s="151" t="s">
        <v>490</v>
      </c>
      <c r="G324" s="154" t="s">
        <v>494</v>
      </c>
      <c r="H324" s="138" t="str">
        <f>IF(OR(G324="中止",G324="取消"),"998",IF(ISNA(MATCH($E324,施設情報!$B$2:$B$96,0)),"999",INDEX(施設情報!$C$2:$C$96,MATCH($E324,施設情報!$B$2:$B$96,0))))</f>
        <v>068</v>
      </c>
      <c r="I324" s="139">
        <f t="shared" si="69"/>
        <v>46399</v>
      </c>
      <c r="J324" s="137" t="str">
        <f t="shared" si="70"/>
        <v>068-46399</v>
      </c>
      <c r="K324" s="137">
        <f t="shared" si="71"/>
        <v>0.29166666666666669</v>
      </c>
      <c r="L324" s="137">
        <f t="shared" si="72"/>
        <v>0.875</v>
      </c>
      <c r="M324" s="137">
        <f t="shared" si="83"/>
        <v>0</v>
      </c>
      <c r="N324" s="137">
        <f t="shared" si="83"/>
        <v>0</v>
      </c>
      <c r="O324" s="137">
        <f t="shared" si="83"/>
        <v>0</v>
      </c>
      <c r="P324" s="137">
        <f t="shared" si="83"/>
        <v>0</v>
      </c>
      <c r="Q324" s="137">
        <f t="shared" si="83"/>
        <v>0</v>
      </c>
      <c r="R324" s="137">
        <f t="shared" si="83"/>
        <v>0</v>
      </c>
      <c r="S324" s="137">
        <f t="shared" si="83"/>
        <v>0</v>
      </c>
      <c r="T324" s="137">
        <f t="shared" si="83"/>
        <v>100</v>
      </c>
      <c r="U324" s="137">
        <f t="shared" si="83"/>
        <v>100</v>
      </c>
      <c r="V324" s="137">
        <f t="shared" si="83"/>
        <v>100</v>
      </c>
      <c r="W324" s="137">
        <f t="shared" si="84"/>
        <v>100</v>
      </c>
      <c r="X324" s="137">
        <f t="shared" si="84"/>
        <v>100</v>
      </c>
      <c r="Y324" s="137">
        <f t="shared" si="84"/>
        <v>100</v>
      </c>
      <c r="Z324" s="137">
        <f t="shared" si="84"/>
        <v>100</v>
      </c>
      <c r="AA324" s="137">
        <f t="shared" si="84"/>
        <v>100</v>
      </c>
      <c r="AB324" s="137">
        <f t="shared" si="84"/>
        <v>100</v>
      </c>
      <c r="AC324" s="137">
        <f t="shared" si="84"/>
        <v>100</v>
      </c>
      <c r="AD324" s="137">
        <f t="shared" si="84"/>
        <v>100</v>
      </c>
      <c r="AE324" s="137">
        <f t="shared" si="84"/>
        <v>100</v>
      </c>
      <c r="AF324" s="137">
        <f t="shared" si="84"/>
        <v>100</v>
      </c>
      <c r="AG324" s="137">
        <f t="shared" si="84"/>
        <v>100</v>
      </c>
      <c r="AH324" s="137">
        <f t="shared" si="84"/>
        <v>0</v>
      </c>
      <c r="AI324" s="137">
        <f t="shared" si="84"/>
        <v>0</v>
      </c>
      <c r="AJ324" s="137">
        <f t="shared" si="84"/>
        <v>0</v>
      </c>
      <c r="AK324" s="136">
        <f ca="1">IF(AND(AND($AK$3&lt;=B324,B324&lt;=$AK$1),B324&lt;&gt;""),1,0)</f>
        <v>1</v>
      </c>
      <c r="AL324" s="136">
        <f>IF(OR(F324="工事・メンテ（共用可）",F324="要調整"),0.5,IF(F324="ヘリ訓練日",0.4,1))</f>
        <v>1</v>
      </c>
      <c r="AM324" s="136">
        <v>1</v>
      </c>
    </row>
    <row r="325" spans="1:39" ht="37.5">
      <c r="A325" s="149">
        <v>1358</v>
      </c>
      <c r="B325" s="150">
        <v>46399</v>
      </c>
      <c r="C325" s="156">
        <v>7</v>
      </c>
      <c r="D325" s="156">
        <v>21</v>
      </c>
      <c r="E325" s="152" t="s">
        <v>87</v>
      </c>
      <c r="F325" s="151" t="s">
        <v>490</v>
      </c>
      <c r="G325" s="154" t="s">
        <v>494</v>
      </c>
      <c r="H325" s="138" t="str">
        <f>IF(OR(G325="中止",G325="取消"),"998",IF(ISNA(MATCH($E325,施設情報!$B$2:$B$96,0)),"999",INDEX(施設情報!$C$2:$C$96,MATCH($E325,施設情報!$B$2:$B$96,0))))</f>
        <v>063</v>
      </c>
      <c r="I325" s="139">
        <f t="shared" ref="I325:I388" si="85">B325</f>
        <v>46399</v>
      </c>
      <c r="J325" s="137" t="str">
        <f t="shared" ref="J325:J388" si="86">H325&amp;"-"&amp;I325</f>
        <v>063-46399</v>
      </c>
      <c r="K325" s="137">
        <f t="shared" ref="K325:K388" si="87">C325/24</f>
        <v>0.29166666666666669</v>
      </c>
      <c r="L325" s="137">
        <f t="shared" ref="L325:L388" si="88">D325/24</f>
        <v>0.875</v>
      </c>
      <c r="M325" s="137">
        <f t="shared" ref="M325:V334" si="89">IF(AND(M$3&gt;=$K325,M$3&lt;$L325),100*$AM325,0)</f>
        <v>0</v>
      </c>
      <c r="N325" s="137">
        <f t="shared" si="89"/>
        <v>0</v>
      </c>
      <c r="O325" s="137">
        <f t="shared" si="89"/>
        <v>0</v>
      </c>
      <c r="P325" s="137">
        <f t="shared" si="89"/>
        <v>0</v>
      </c>
      <c r="Q325" s="137">
        <f t="shared" si="89"/>
        <v>0</v>
      </c>
      <c r="R325" s="137">
        <f t="shared" si="89"/>
        <v>0</v>
      </c>
      <c r="S325" s="137">
        <f t="shared" si="89"/>
        <v>0</v>
      </c>
      <c r="T325" s="137">
        <f t="shared" si="89"/>
        <v>100</v>
      </c>
      <c r="U325" s="137">
        <f t="shared" si="89"/>
        <v>100</v>
      </c>
      <c r="V325" s="137">
        <f t="shared" si="89"/>
        <v>100</v>
      </c>
      <c r="W325" s="137">
        <f t="shared" ref="W325:AJ334" si="90">IF(AND(W$3&gt;=$K325,W$3&lt;$L325),100*$AM325,0)</f>
        <v>100</v>
      </c>
      <c r="X325" s="137">
        <f t="shared" si="90"/>
        <v>100</v>
      </c>
      <c r="Y325" s="137">
        <f t="shared" si="90"/>
        <v>100</v>
      </c>
      <c r="Z325" s="137">
        <f t="shared" si="90"/>
        <v>100</v>
      </c>
      <c r="AA325" s="137">
        <f t="shared" si="90"/>
        <v>100</v>
      </c>
      <c r="AB325" s="137">
        <f t="shared" si="90"/>
        <v>100</v>
      </c>
      <c r="AC325" s="137">
        <f t="shared" si="90"/>
        <v>100</v>
      </c>
      <c r="AD325" s="137">
        <f t="shared" si="90"/>
        <v>100</v>
      </c>
      <c r="AE325" s="137">
        <f t="shared" si="90"/>
        <v>100</v>
      </c>
      <c r="AF325" s="137">
        <f t="shared" si="90"/>
        <v>100</v>
      </c>
      <c r="AG325" s="137">
        <f t="shared" si="90"/>
        <v>100</v>
      </c>
      <c r="AH325" s="137">
        <f t="shared" si="90"/>
        <v>0</v>
      </c>
      <c r="AI325" s="137">
        <f t="shared" si="90"/>
        <v>0</v>
      </c>
      <c r="AJ325" s="137">
        <f t="shared" si="90"/>
        <v>0</v>
      </c>
      <c r="AK325" s="136">
        <f ca="1">IF(AND(AND($AK$3&lt;=B325,B325&lt;=$AK$1),B325&lt;&gt;""),1,0)</f>
        <v>1</v>
      </c>
      <c r="AL325" s="136">
        <f>IF(OR(F325="工事・メンテ（共用可）",F325="要調整"),0.5,IF(F325="ヘリ訓練日",0.4,1))</f>
        <v>1</v>
      </c>
      <c r="AM325" s="136">
        <v>1</v>
      </c>
    </row>
    <row r="326" spans="1:39" ht="37.5">
      <c r="A326" s="149">
        <v>1359</v>
      </c>
      <c r="B326" s="150">
        <v>46399</v>
      </c>
      <c r="C326" s="156">
        <v>7</v>
      </c>
      <c r="D326" s="156">
        <v>21</v>
      </c>
      <c r="E326" s="152" t="s">
        <v>88</v>
      </c>
      <c r="F326" s="151" t="s">
        <v>490</v>
      </c>
      <c r="G326" s="154" t="s">
        <v>494</v>
      </c>
      <c r="H326" s="138" t="str">
        <f>IF(OR(G326="中止",G326="取消"),"998",IF(ISNA(MATCH($E326,施設情報!$B$2:$B$96,0)),"999",INDEX(施設情報!$C$2:$C$96,MATCH($E326,施設情報!$B$2:$B$96,0))))</f>
        <v>064</v>
      </c>
      <c r="I326" s="139">
        <f t="shared" si="85"/>
        <v>46399</v>
      </c>
      <c r="J326" s="137" t="str">
        <f t="shared" si="86"/>
        <v>064-46399</v>
      </c>
      <c r="K326" s="137">
        <f t="shared" si="87"/>
        <v>0.29166666666666669</v>
      </c>
      <c r="L326" s="137">
        <f t="shared" si="88"/>
        <v>0.875</v>
      </c>
      <c r="M326" s="137">
        <f t="shared" si="89"/>
        <v>0</v>
      </c>
      <c r="N326" s="137">
        <f t="shared" si="89"/>
        <v>0</v>
      </c>
      <c r="O326" s="137">
        <f t="shared" si="89"/>
        <v>0</v>
      </c>
      <c r="P326" s="137">
        <f t="shared" si="89"/>
        <v>0</v>
      </c>
      <c r="Q326" s="137">
        <f t="shared" si="89"/>
        <v>0</v>
      </c>
      <c r="R326" s="137">
        <f t="shared" si="89"/>
        <v>0</v>
      </c>
      <c r="S326" s="137">
        <f t="shared" si="89"/>
        <v>0</v>
      </c>
      <c r="T326" s="137">
        <f t="shared" si="89"/>
        <v>100</v>
      </c>
      <c r="U326" s="137">
        <f t="shared" si="89"/>
        <v>100</v>
      </c>
      <c r="V326" s="137">
        <f t="shared" si="89"/>
        <v>100</v>
      </c>
      <c r="W326" s="137">
        <f t="shared" si="90"/>
        <v>100</v>
      </c>
      <c r="X326" s="137">
        <f t="shared" si="90"/>
        <v>100</v>
      </c>
      <c r="Y326" s="137">
        <f t="shared" si="90"/>
        <v>100</v>
      </c>
      <c r="Z326" s="137">
        <f t="shared" si="90"/>
        <v>100</v>
      </c>
      <c r="AA326" s="137">
        <f t="shared" si="90"/>
        <v>100</v>
      </c>
      <c r="AB326" s="137">
        <f t="shared" si="90"/>
        <v>100</v>
      </c>
      <c r="AC326" s="137">
        <f t="shared" si="90"/>
        <v>100</v>
      </c>
      <c r="AD326" s="137">
        <f t="shared" si="90"/>
        <v>100</v>
      </c>
      <c r="AE326" s="137">
        <f t="shared" si="90"/>
        <v>100</v>
      </c>
      <c r="AF326" s="137">
        <f t="shared" si="90"/>
        <v>100</v>
      </c>
      <c r="AG326" s="137">
        <f t="shared" si="90"/>
        <v>100</v>
      </c>
      <c r="AH326" s="137">
        <f t="shared" si="90"/>
        <v>0</v>
      </c>
      <c r="AI326" s="137">
        <f t="shared" si="90"/>
        <v>0</v>
      </c>
      <c r="AJ326" s="137">
        <f t="shared" si="90"/>
        <v>0</v>
      </c>
      <c r="AK326" s="136">
        <f ca="1">IF(AND(AND($AK$3&lt;=B326,B326&lt;=$AK$1),B326&lt;&gt;""),1,0)</f>
        <v>1</v>
      </c>
      <c r="AL326" s="136">
        <f>IF(OR(F326="工事・メンテ（共用可）",F326="要調整"),0.5,IF(F326="ヘリ訓練日",0.4,1))</f>
        <v>1</v>
      </c>
      <c r="AM326" s="136">
        <v>1</v>
      </c>
    </row>
    <row r="327" spans="1:39" ht="37.5">
      <c r="A327" s="149">
        <v>1360</v>
      </c>
      <c r="B327" s="150">
        <v>46399</v>
      </c>
      <c r="C327" s="156">
        <v>7</v>
      </c>
      <c r="D327" s="156">
        <v>21</v>
      </c>
      <c r="E327" s="152" t="s">
        <v>89</v>
      </c>
      <c r="F327" s="151" t="s">
        <v>490</v>
      </c>
      <c r="G327" s="154" t="s">
        <v>494</v>
      </c>
      <c r="H327" s="138" t="str">
        <f>IF(OR(G327="中止",G327="取消"),"998",IF(ISNA(MATCH($E327,施設情報!$B$2:$B$96,0)),"999",INDEX(施設情報!$C$2:$C$96,MATCH($E327,施設情報!$B$2:$B$96,0))))</f>
        <v>019</v>
      </c>
      <c r="I327" s="139">
        <f t="shared" si="85"/>
        <v>46399</v>
      </c>
      <c r="J327" s="137" t="str">
        <f t="shared" si="86"/>
        <v>019-46399</v>
      </c>
      <c r="K327" s="137">
        <f t="shared" si="87"/>
        <v>0.29166666666666669</v>
      </c>
      <c r="L327" s="137">
        <f t="shared" si="88"/>
        <v>0.875</v>
      </c>
      <c r="M327" s="137">
        <f t="shared" si="89"/>
        <v>0</v>
      </c>
      <c r="N327" s="137">
        <f t="shared" si="89"/>
        <v>0</v>
      </c>
      <c r="O327" s="137">
        <f t="shared" si="89"/>
        <v>0</v>
      </c>
      <c r="P327" s="137">
        <f t="shared" si="89"/>
        <v>0</v>
      </c>
      <c r="Q327" s="137">
        <f t="shared" si="89"/>
        <v>0</v>
      </c>
      <c r="R327" s="137">
        <f t="shared" si="89"/>
        <v>0</v>
      </c>
      <c r="S327" s="137">
        <f t="shared" si="89"/>
        <v>0</v>
      </c>
      <c r="T327" s="137">
        <f t="shared" si="89"/>
        <v>100</v>
      </c>
      <c r="U327" s="137">
        <f t="shared" si="89"/>
        <v>100</v>
      </c>
      <c r="V327" s="137">
        <f t="shared" si="89"/>
        <v>100</v>
      </c>
      <c r="W327" s="137">
        <f t="shared" si="90"/>
        <v>100</v>
      </c>
      <c r="X327" s="137">
        <f t="shared" si="90"/>
        <v>100</v>
      </c>
      <c r="Y327" s="137">
        <f t="shared" si="90"/>
        <v>100</v>
      </c>
      <c r="Z327" s="137">
        <f t="shared" si="90"/>
        <v>100</v>
      </c>
      <c r="AA327" s="137">
        <f t="shared" si="90"/>
        <v>100</v>
      </c>
      <c r="AB327" s="137">
        <f t="shared" si="90"/>
        <v>100</v>
      </c>
      <c r="AC327" s="137">
        <f t="shared" si="90"/>
        <v>100</v>
      </c>
      <c r="AD327" s="137">
        <f t="shared" si="90"/>
        <v>100</v>
      </c>
      <c r="AE327" s="137">
        <f t="shared" si="90"/>
        <v>100</v>
      </c>
      <c r="AF327" s="137">
        <f t="shared" si="90"/>
        <v>100</v>
      </c>
      <c r="AG327" s="137">
        <f t="shared" si="90"/>
        <v>100</v>
      </c>
      <c r="AH327" s="137">
        <f t="shared" si="90"/>
        <v>0</v>
      </c>
      <c r="AI327" s="137">
        <f t="shared" si="90"/>
        <v>0</v>
      </c>
      <c r="AJ327" s="137">
        <f t="shared" si="90"/>
        <v>0</v>
      </c>
      <c r="AK327" s="136">
        <f ca="1">IF(AND(AND($AK$3&lt;=B327,B327&lt;=$AK$1),B327&lt;&gt;""),1,0)</f>
        <v>1</v>
      </c>
      <c r="AL327" s="136">
        <f>IF(OR(F327="工事・メンテ（共用可）",F327="要調整"),0.5,IF(F327="ヘリ訓練日",0.4,1))</f>
        <v>1</v>
      </c>
      <c r="AM327" s="136">
        <v>1</v>
      </c>
    </row>
    <row r="328" spans="1:39" ht="37.5">
      <c r="A328" s="149">
        <v>1361</v>
      </c>
      <c r="B328" s="150">
        <v>46399</v>
      </c>
      <c r="C328" s="156">
        <v>7</v>
      </c>
      <c r="D328" s="156">
        <v>21</v>
      </c>
      <c r="E328" s="152" t="s">
        <v>90</v>
      </c>
      <c r="F328" s="151" t="s">
        <v>490</v>
      </c>
      <c r="G328" s="154" t="s">
        <v>494</v>
      </c>
      <c r="H328" s="138" t="str">
        <f>IF(OR(G328="中止",G328="取消"),"998",IF(ISNA(MATCH($E328,施設情報!$B$2:$B$96,0)),"999",INDEX(施設情報!$C$2:$C$96,MATCH($E328,施設情報!$B$2:$B$96,0))))</f>
        <v>018</v>
      </c>
      <c r="I328" s="139">
        <f t="shared" si="85"/>
        <v>46399</v>
      </c>
      <c r="J328" s="137" t="str">
        <f t="shared" si="86"/>
        <v>018-46399</v>
      </c>
      <c r="K328" s="137">
        <f t="shared" si="87"/>
        <v>0.29166666666666669</v>
      </c>
      <c r="L328" s="137">
        <f t="shared" si="88"/>
        <v>0.875</v>
      </c>
      <c r="M328" s="137">
        <f t="shared" si="89"/>
        <v>0</v>
      </c>
      <c r="N328" s="137">
        <f t="shared" si="89"/>
        <v>0</v>
      </c>
      <c r="O328" s="137">
        <f t="shared" si="89"/>
        <v>0</v>
      </c>
      <c r="P328" s="137">
        <f t="shared" si="89"/>
        <v>0</v>
      </c>
      <c r="Q328" s="137">
        <f t="shared" si="89"/>
        <v>0</v>
      </c>
      <c r="R328" s="137">
        <f t="shared" si="89"/>
        <v>0</v>
      </c>
      <c r="S328" s="137">
        <f t="shared" si="89"/>
        <v>0</v>
      </c>
      <c r="T328" s="137">
        <f t="shared" si="89"/>
        <v>100</v>
      </c>
      <c r="U328" s="137">
        <f t="shared" si="89"/>
        <v>100</v>
      </c>
      <c r="V328" s="137">
        <f t="shared" si="89"/>
        <v>100</v>
      </c>
      <c r="W328" s="137">
        <f t="shared" si="90"/>
        <v>100</v>
      </c>
      <c r="X328" s="137">
        <f t="shared" si="90"/>
        <v>100</v>
      </c>
      <c r="Y328" s="137">
        <f t="shared" si="90"/>
        <v>100</v>
      </c>
      <c r="Z328" s="137">
        <f t="shared" si="90"/>
        <v>100</v>
      </c>
      <c r="AA328" s="137">
        <f t="shared" si="90"/>
        <v>100</v>
      </c>
      <c r="AB328" s="137">
        <f t="shared" si="90"/>
        <v>100</v>
      </c>
      <c r="AC328" s="137">
        <f t="shared" si="90"/>
        <v>100</v>
      </c>
      <c r="AD328" s="137">
        <f t="shared" si="90"/>
        <v>100</v>
      </c>
      <c r="AE328" s="137">
        <f t="shared" si="90"/>
        <v>100</v>
      </c>
      <c r="AF328" s="137">
        <f t="shared" si="90"/>
        <v>100</v>
      </c>
      <c r="AG328" s="137">
        <f t="shared" si="90"/>
        <v>100</v>
      </c>
      <c r="AH328" s="137">
        <f t="shared" si="90"/>
        <v>0</v>
      </c>
      <c r="AI328" s="137">
        <f t="shared" si="90"/>
        <v>0</v>
      </c>
      <c r="AJ328" s="137">
        <f t="shared" si="90"/>
        <v>0</v>
      </c>
      <c r="AK328" s="136">
        <f ca="1">IF(AND(AND($AK$3&lt;=B328,B328&lt;=$AK$1),B328&lt;&gt;""),1,0)</f>
        <v>1</v>
      </c>
      <c r="AL328" s="136">
        <f>IF(OR(F328="工事・メンテ（共用可）",F328="要調整"),0.5,IF(F328="ヘリ訓練日",0.4,1))</f>
        <v>1</v>
      </c>
      <c r="AM328" s="136">
        <v>1</v>
      </c>
    </row>
    <row r="329" spans="1:39" ht="56.25">
      <c r="A329" s="149">
        <v>316</v>
      </c>
      <c r="B329" s="150">
        <v>46400</v>
      </c>
      <c r="C329" s="156">
        <v>0</v>
      </c>
      <c r="D329" s="156">
        <v>24</v>
      </c>
      <c r="E329" s="152" t="s">
        <v>52</v>
      </c>
      <c r="F329" s="151" t="s">
        <v>95</v>
      </c>
      <c r="G329" s="205" t="s">
        <v>1</v>
      </c>
      <c r="H329" s="138" t="str">
        <f>IF(OR(G329="中止",G329="取消"),"998",IF(ISNA(MATCH($E329,施設情報!$B$2:$B$96,0)),"999",INDEX(施設情報!$C$2:$C$96,MATCH($E329,施設情報!$B$2:$B$96,0))))</f>
        <v>024</v>
      </c>
      <c r="I329" s="139">
        <f t="shared" si="85"/>
        <v>46400</v>
      </c>
      <c r="J329" s="137" t="str">
        <f t="shared" si="86"/>
        <v>024-46400</v>
      </c>
      <c r="K329" s="137">
        <f t="shared" si="87"/>
        <v>0</v>
      </c>
      <c r="L329" s="137">
        <f t="shared" si="88"/>
        <v>1</v>
      </c>
      <c r="M329" s="137">
        <f t="shared" si="89"/>
        <v>100</v>
      </c>
      <c r="N329" s="137">
        <f t="shared" si="89"/>
        <v>100</v>
      </c>
      <c r="O329" s="137">
        <f t="shared" si="89"/>
        <v>100</v>
      </c>
      <c r="P329" s="137">
        <f t="shared" si="89"/>
        <v>100</v>
      </c>
      <c r="Q329" s="137">
        <f t="shared" si="89"/>
        <v>100</v>
      </c>
      <c r="R329" s="137">
        <f t="shared" si="89"/>
        <v>100</v>
      </c>
      <c r="S329" s="137">
        <f t="shared" si="89"/>
        <v>100</v>
      </c>
      <c r="T329" s="137">
        <f t="shared" si="89"/>
        <v>100</v>
      </c>
      <c r="U329" s="137">
        <f t="shared" si="89"/>
        <v>100</v>
      </c>
      <c r="V329" s="137">
        <f t="shared" si="89"/>
        <v>100</v>
      </c>
      <c r="W329" s="137">
        <f t="shared" si="90"/>
        <v>100</v>
      </c>
      <c r="X329" s="137">
        <f t="shared" si="90"/>
        <v>100</v>
      </c>
      <c r="Y329" s="137">
        <f t="shared" si="90"/>
        <v>100</v>
      </c>
      <c r="Z329" s="137">
        <f t="shared" si="90"/>
        <v>100</v>
      </c>
      <c r="AA329" s="137">
        <f t="shared" si="90"/>
        <v>100</v>
      </c>
      <c r="AB329" s="137">
        <f t="shared" si="90"/>
        <v>100</v>
      </c>
      <c r="AC329" s="137">
        <f t="shared" si="90"/>
        <v>100</v>
      </c>
      <c r="AD329" s="137">
        <f t="shared" si="90"/>
        <v>100</v>
      </c>
      <c r="AE329" s="137">
        <f t="shared" si="90"/>
        <v>100</v>
      </c>
      <c r="AF329" s="137">
        <f t="shared" si="90"/>
        <v>100</v>
      </c>
      <c r="AG329" s="137">
        <f t="shared" si="90"/>
        <v>100</v>
      </c>
      <c r="AH329" s="137">
        <f t="shared" si="90"/>
        <v>100</v>
      </c>
      <c r="AI329" s="137">
        <f t="shared" si="90"/>
        <v>100</v>
      </c>
      <c r="AJ329" s="137">
        <f t="shared" si="90"/>
        <v>100</v>
      </c>
      <c r="AK329" s="136">
        <f ca="1">IF(AND(AND($AK$3&lt;=B329,B329&lt;=$AK$1),B329&lt;&gt;""),1,0)</f>
        <v>1</v>
      </c>
      <c r="AL329" s="136">
        <f>IF(OR(F329="工事・メンテ（共用可）",F329="要調整"),0.5,IF(F329="ヘリ訓練日",0.4,1))</f>
        <v>1</v>
      </c>
      <c r="AM329" s="136">
        <v>1</v>
      </c>
    </row>
    <row r="330" spans="1:39" ht="36">
      <c r="A330" s="149">
        <v>461</v>
      </c>
      <c r="B330" s="150">
        <v>46400</v>
      </c>
      <c r="C330" s="156">
        <v>9</v>
      </c>
      <c r="D330" s="156">
        <v>17</v>
      </c>
      <c r="E330" s="152" t="s">
        <v>91</v>
      </c>
      <c r="F330" s="151" t="s">
        <v>490</v>
      </c>
      <c r="G330" s="154" t="s">
        <v>493</v>
      </c>
      <c r="H330" s="138" t="str">
        <f>IF(OR(G330="中止",G330="取消"),"998",IF(ISNA(MATCH($E330,施設情報!$B$2:$B$96,0)),"999",INDEX(施設情報!$C$2:$C$96,MATCH($E330,施設情報!$B$2:$B$96,0))))</f>
        <v>998</v>
      </c>
      <c r="I330" s="139">
        <f t="shared" si="85"/>
        <v>46400</v>
      </c>
      <c r="J330" s="137" t="str">
        <f t="shared" si="86"/>
        <v>998-46400</v>
      </c>
      <c r="K330" s="137">
        <f t="shared" si="87"/>
        <v>0.375</v>
      </c>
      <c r="L330" s="137">
        <f t="shared" si="88"/>
        <v>0.70833333333333337</v>
      </c>
      <c r="M330" s="137">
        <f t="shared" si="89"/>
        <v>0</v>
      </c>
      <c r="N330" s="137">
        <f t="shared" si="89"/>
        <v>0</v>
      </c>
      <c r="O330" s="137">
        <f t="shared" si="89"/>
        <v>0</v>
      </c>
      <c r="P330" s="137">
        <f t="shared" si="89"/>
        <v>0</v>
      </c>
      <c r="Q330" s="137">
        <f t="shared" si="89"/>
        <v>0</v>
      </c>
      <c r="R330" s="137">
        <f t="shared" si="89"/>
        <v>0</v>
      </c>
      <c r="S330" s="137">
        <f t="shared" si="89"/>
        <v>0</v>
      </c>
      <c r="T330" s="137">
        <f t="shared" si="89"/>
        <v>0</v>
      </c>
      <c r="U330" s="137">
        <f t="shared" si="89"/>
        <v>0</v>
      </c>
      <c r="V330" s="137">
        <f t="shared" si="89"/>
        <v>100</v>
      </c>
      <c r="W330" s="137">
        <f t="shared" si="90"/>
        <v>100</v>
      </c>
      <c r="X330" s="137">
        <f t="shared" si="90"/>
        <v>100</v>
      </c>
      <c r="Y330" s="137">
        <f t="shared" si="90"/>
        <v>100</v>
      </c>
      <c r="Z330" s="137">
        <f t="shared" si="90"/>
        <v>100</v>
      </c>
      <c r="AA330" s="137">
        <f t="shared" si="90"/>
        <v>100</v>
      </c>
      <c r="AB330" s="137">
        <f t="shared" si="90"/>
        <v>100</v>
      </c>
      <c r="AC330" s="137">
        <f t="shared" si="90"/>
        <v>100</v>
      </c>
      <c r="AD330" s="137">
        <f t="shared" si="90"/>
        <v>0</v>
      </c>
      <c r="AE330" s="137">
        <f t="shared" si="90"/>
        <v>0</v>
      </c>
      <c r="AF330" s="137">
        <f t="shared" si="90"/>
        <v>0</v>
      </c>
      <c r="AG330" s="137">
        <f t="shared" si="90"/>
        <v>0</v>
      </c>
      <c r="AH330" s="137">
        <f t="shared" si="90"/>
        <v>0</v>
      </c>
      <c r="AI330" s="137">
        <f t="shared" si="90"/>
        <v>0</v>
      </c>
      <c r="AJ330" s="137">
        <f t="shared" si="90"/>
        <v>0</v>
      </c>
      <c r="AK330" s="136">
        <f ca="1">IF(AND(AND($AK$3&lt;=B330,B330&lt;=$AK$1),B330&lt;&gt;""),1,0)</f>
        <v>1</v>
      </c>
      <c r="AL330" s="136">
        <f>IF(OR(F330="工事・メンテ（共用可）",F330="要調整"),0.5,IF(F330="ヘリ訓練日",0.4,1))</f>
        <v>1</v>
      </c>
      <c r="AM330" s="136">
        <v>1</v>
      </c>
    </row>
    <row r="331" spans="1:39" ht="72">
      <c r="A331" s="149">
        <v>476</v>
      </c>
      <c r="B331" s="150">
        <v>46400</v>
      </c>
      <c r="C331" s="156">
        <v>9</v>
      </c>
      <c r="D331" s="156">
        <v>17</v>
      </c>
      <c r="E331" s="152" t="s">
        <v>93</v>
      </c>
      <c r="F331" s="151" t="s">
        <v>490</v>
      </c>
      <c r="G331" s="154" t="s">
        <v>493</v>
      </c>
      <c r="H331" s="138" t="str">
        <f>IF(OR(G331="中止",G331="取消"),"998",IF(ISNA(MATCH($E331,施設情報!$B$2:$B$96,0)),"999",INDEX(施設情報!$C$2:$C$96,MATCH($E331,施設情報!$B$2:$B$96,0))))</f>
        <v>998</v>
      </c>
      <c r="I331" s="139">
        <f t="shared" si="85"/>
        <v>46400</v>
      </c>
      <c r="J331" s="137" t="str">
        <f t="shared" si="86"/>
        <v>998-46400</v>
      </c>
      <c r="K331" s="137">
        <f t="shared" si="87"/>
        <v>0.375</v>
      </c>
      <c r="L331" s="137">
        <f t="shared" si="88"/>
        <v>0.70833333333333337</v>
      </c>
      <c r="M331" s="137">
        <f t="shared" si="89"/>
        <v>0</v>
      </c>
      <c r="N331" s="137">
        <f t="shared" si="89"/>
        <v>0</v>
      </c>
      <c r="O331" s="137">
        <f t="shared" si="89"/>
        <v>0</v>
      </c>
      <c r="P331" s="137">
        <f t="shared" si="89"/>
        <v>0</v>
      </c>
      <c r="Q331" s="137">
        <f t="shared" si="89"/>
        <v>0</v>
      </c>
      <c r="R331" s="137">
        <f t="shared" si="89"/>
        <v>0</v>
      </c>
      <c r="S331" s="137">
        <f t="shared" si="89"/>
        <v>0</v>
      </c>
      <c r="T331" s="137">
        <f t="shared" si="89"/>
        <v>0</v>
      </c>
      <c r="U331" s="137">
        <f t="shared" si="89"/>
        <v>0</v>
      </c>
      <c r="V331" s="137">
        <f t="shared" si="89"/>
        <v>100</v>
      </c>
      <c r="W331" s="137">
        <f t="shared" si="90"/>
        <v>100</v>
      </c>
      <c r="X331" s="137">
        <f t="shared" si="90"/>
        <v>100</v>
      </c>
      <c r="Y331" s="137">
        <f t="shared" si="90"/>
        <v>100</v>
      </c>
      <c r="Z331" s="137">
        <f t="shared" si="90"/>
        <v>100</v>
      </c>
      <c r="AA331" s="137">
        <f t="shared" si="90"/>
        <v>100</v>
      </c>
      <c r="AB331" s="137">
        <f t="shared" si="90"/>
        <v>100</v>
      </c>
      <c r="AC331" s="137">
        <f t="shared" si="90"/>
        <v>100</v>
      </c>
      <c r="AD331" s="137">
        <f t="shared" si="90"/>
        <v>0</v>
      </c>
      <c r="AE331" s="137">
        <f t="shared" si="90"/>
        <v>0</v>
      </c>
      <c r="AF331" s="137">
        <f t="shared" si="90"/>
        <v>0</v>
      </c>
      <c r="AG331" s="137">
        <f t="shared" si="90"/>
        <v>0</v>
      </c>
      <c r="AH331" s="137">
        <f t="shared" si="90"/>
        <v>0</v>
      </c>
      <c r="AI331" s="137">
        <f t="shared" si="90"/>
        <v>0</v>
      </c>
      <c r="AJ331" s="137">
        <f t="shared" si="90"/>
        <v>0</v>
      </c>
      <c r="AK331" s="136">
        <f ca="1">IF(AND(AND($AK$3&lt;=B331,B331&lt;=$AK$1),B331&lt;&gt;""),1,0)</f>
        <v>1</v>
      </c>
      <c r="AL331" s="136">
        <f>IF(OR(F331="工事・メンテ（共用可）",F331="要調整"),0.5,IF(F331="ヘリ訓練日",0.4,1))</f>
        <v>1</v>
      </c>
      <c r="AM331" s="136">
        <v>1</v>
      </c>
    </row>
    <row r="332" spans="1:39" ht="90">
      <c r="A332" s="149">
        <v>491</v>
      </c>
      <c r="B332" s="150">
        <v>46400</v>
      </c>
      <c r="C332" s="156">
        <v>9</v>
      </c>
      <c r="D332" s="156">
        <v>17</v>
      </c>
      <c r="E332" s="2" t="s">
        <v>94</v>
      </c>
      <c r="F332" s="151" t="s">
        <v>490</v>
      </c>
      <c r="G332" s="154" t="s">
        <v>493</v>
      </c>
      <c r="H332" s="138" t="str">
        <f>IF(OR(G332="中止",G332="取消"),"998",IF(ISNA(MATCH($E332,施設情報!$B$2:$B$96,0)),"999",INDEX(施設情報!$C$2:$C$96,MATCH($E332,施設情報!$B$2:$B$96,0))))</f>
        <v>998</v>
      </c>
      <c r="I332" s="139">
        <f t="shared" si="85"/>
        <v>46400</v>
      </c>
      <c r="J332" s="137" t="str">
        <f t="shared" si="86"/>
        <v>998-46400</v>
      </c>
      <c r="K332" s="137">
        <f t="shared" si="87"/>
        <v>0.375</v>
      </c>
      <c r="L332" s="137">
        <f t="shared" si="88"/>
        <v>0.70833333333333337</v>
      </c>
      <c r="M332" s="137">
        <f t="shared" si="89"/>
        <v>0</v>
      </c>
      <c r="N332" s="137">
        <f t="shared" si="89"/>
        <v>0</v>
      </c>
      <c r="O332" s="137">
        <f t="shared" si="89"/>
        <v>0</v>
      </c>
      <c r="P332" s="137">
        <f t="shared" si="89"/>
        <v>0</v>
      </c>
      <c r="Q332" s="137">
        <f t="shared" si="89"/>
        <v>0</v>
      </c>
      <c r="R332" s="137">
        <f t="shared" si="89"/>
        <v>0</v>
      </c>
      <c r="S332" s="137">
        <f t="shared" si="89"/>
        <v>0</v>
      </c>
      <c r="T332" s="137">
        <f t="shared" si="89"/>
        <v>0</v>
      </c>
      <c r="U332" s="137">
        <f t="shared" si="89"/>
        <v>0</v>
      </c>
      <c r="V332" s="137">
        <f t="shared" si="89"/>
        <v>100</v>
      </c>
      <c r="W332" s="137">
        <f t="shared" si="90"/>
        <v>100</v>
      </c>
      <c r="X332" s="137">
        <f t="shared" si="90"/>
        <v>100</v>
      </c>
      <c r="Y332" s="137">
        <f t="shared" si="90"/>
        <v>100</v>
      </c>
      <c r="Z332" s="137">
        <f t="shared" si="90"/>
        <v>100</v>
      </c>
      <c r="AA332" s="137">
        <f t="shared" si="90"/>
        <v>100</v>
      </c>
      <c r="AB332" s="137">
        <f t="shared" si="90"/>
        <v>100</v>
      </c>
      <c r="AC332" s="137">
        <f t="shared" si="90"/>
        <v>100</v>
      </c>
      <c r="AD332" s="137">
        <f t="shared" si="90"/>
        <v>0</v>
      </c>
      <c r="AE332" s="137">
        <f t="shared" si="90"/>
        <v>0</v>
      </c>
      <c r="AF332" s="137">
        <f t="shared" si="90"/>
        <v>0</v>
      </c>
      <c r="AG332" s="137">
        <f t="shared" si="90"/>
        <v>0</v>
      </c>
      <c r="AH332" s="137">
        <f t="shared" si="90"/>
        <v>0</v>
      </c>
      <c r="AI332" s="137">
        <f t="shared" si="90"/>
        <v>0</v>
      </c>
      <c r="AJ332" s="137">
        <f t="shared" si="90"/>
        <v>0</v>
      </c>
      <c r="AK332" s="136">
        <f ca="1">IF(AND(AND($AK$3&lt;=B332,B332&lt;=$AK$1),B332&lt;&gt;""),1,0)</f>
        <v>1</v>
      </c>
      <c r="AL332" s="136">
        <f>IF(OR(F332="工事・メンテ（共用可）",F332="要調整"),0.5,IF(F332="ヘリ訓練日",0.4,1))</f>
        <v>1</v>
      </c>
      <c r="AM332" s="136">
        <v>1</v>
      </c>
    </row>
    <row r="333" spans="1:39" ht="72">
      <c r="A333" s="149">
        <v>506</v>
      </c>
      <c r="B333" s="150">
        <v>46400</v>
      </c>
      <c r="C333" s="156">
        <v>9</v>
      </c>
      <c r="D333" s="156">
        <v>17</v>
      </c>
      <c r="E333" s="2" t="s">
        <v>92</v>
      </c>
      <c r="F333" s="151" t="s">
        <v>490</v>
      </c>
      <c r="G333" s="154" t="s">
        <v>493</v>
      </c>
      <c r="H333" s="138" t="str">
        <f>IF(OR(G333="中止",G333="取消"),"998",IF(ISNA(MATCH($E333,施設情報!$B$2:$B$96,0)),"999",INDEX(施設情報!$C$2:$C$96,MATCH($E333,施設情報!$B$2:$B$96,0))))</f>
        <v>998</v>
      </c>
      <c r="I333" s="139">
        <f t="shared" si="85"/>
        <v>46400</v>
      </c>
      <c r="J333" s="137" t="str">
        <f t="shared" si="86"/>
        <v>998-46400</v>
      </c>
      <c r="K333" s="137">
        <f t="shared" si="87"/>
        <v>0.375</v>
      </c>
      <c r="L333" s="137">
        <f t="shared" si="88"/>
        <v>0.70833333333333337</v>
      </c>
      <c r="M333" s="137">
        <f t="shared" si="89"/>
        <v>0</v>
      </c>
      <c r="N333" s="137">
        <f t="shared" si="89"/>
        <v>0</v>
      </c>
      <c r="O333" s="137">
        <f t="shared" si="89"/>
        <v>0</v>
      </c>
      <c r="P333" s="137">
        <f t="shared" si="89"/>
        <v>0</v>
      </c>
      <c r="Q333" s="137">
        <f t="shared" si="89"/>
        <v>0</v>
      </c>
      <c r="R333" s="137">
        <f t="shared" si="89"/>
        <v>0</v>
      </c>
      <c r="S333" s="137">
        <f t="shared" si="89"/>
        <v>0</v>
      </c>
      <c r="T333" s="137">
        <f t="shared" si="89"/>
        <v>0</v>
      </c>
      <c r="U333" s="137">
        <f t="shared" si="89"/>
        <v>0</v>
      </c>
      <c r="V333" s="137">
        <f t="shared" si="89"/>
        <v>100</v>
      </c>
      <c r="W333" s="137">
        <f t="shared" si="90"/>
        <v>100</v>
      </c>
      <c r="X333" s="137">
        <f t="shared" si="90"/>
        <v>100</v>
      </c>
      <c r="Y333" s="137">
        <f t="shared" si="90"/>
        <v>100</v>
      </c>
      <c r="Z333" s="137">
        <f t="shared" si="90"/>
        <v>100</v>
      </c>
      <c r="AA333" s="137">
        <f t="shared" si="90"/>
        <v>100</v>
      </c>
      <c r="AB333" s="137">
        <f t="shared" si="90"/>
        <v>100</v>
      </c>
      <c r="AC333" s="137">
        <f t="shared" si="90"/>
        <v>100</v>
      </c>
      <c r="AD333" s="137">
        <f t="shared" si="90"/>
        <v>0</v>
      </c>
      <c r="AE333" s="137">
        <f t="shared" si="90"/>
        <v>0</v>
      </c>
      <c r="AF333" s="137">
        <f t="shared" si="90"/>
        <v>0</v>
      </c>
      <c r="AG333" s="137">
        <f t="shared" si="90"/>
        <v>0</v>
      </c>
      <c r="AH333" s="137">
        <f t="shared" si="90"/>
        <v>0</v>
      </c>
      <c r="AI333" s="137">
        <f t="shared" si="90"/>
        <v>0</v>
      </c>
      <c r="AJ333" s="137">
        <f t="shared" si="90"/>
        <v>0</v>
      </c>
      <c r="AK333" s="136">
        <f ca="1">IF(AND(AND($AK$3&lt;=B333,B333&lt;=$AK$1),B333&lt;&gt;""),1,0)</f>
        <v>1</v>
      </c>
      <c r="AL333" s="136">
        <f>IF(OR(F333="工事・メンテ（共用可）",F333="要調整"),0.5,IF(F333="ヘリ訓練日",0.4,1))</f>
        <v>1</v>
      </c>
      <c r="AM333" s="136">
        <v>1</v>
      </c>
    </row>
    <row r="334" spans="1:39" ht="36">
      <c r="A334" s="149">
        <v>521</v>
      </c>
      <c r="B334" s="150">
        <v>46400</v>
      </c>
      <c r="C334" s="156">
        <v>9</v>
      </c>
      <c r="D334" s="156">
        <v>17</v>
      </c>
      <c r="E334" s="152" t="s">
        <v>91</v>
      </c>
      <c r="F334" s="151" t="s">
        <v>490</v>
      </c>
      <c r="G334" s="154" t="s">
        <v>493</v>
      </c>
      <c r="H334" s="138" t="str">
        <f>IF(OR(G334="中止",G334="取消"),"998",IF(ISNA(MATCH($E334,施設情報!$B$2:$B$96,0)),"999",INDEX(施設情報!$C$2:$C$96,MATCH($E334,施設情報!$B$2:$B$96,0))))</f>
        <v>998</v>
      </c>
      <c r="I334" s="139">
        <f t="shared" si="85"/>
        <v>46400</v>
      </c>
      <c r="J334" s="137" t="str">
        <f t="shared" si="86"/>
        <v>998-46400</v>
      </c>
      <c r="K334" s="137">
        <f t="shared" si="87"/>
        <v>0.375</v>
      </c>
      <c r="L334" s="137">
        <f t="shared" si="88"/>
        <v>0.70833333333333337</v>
      </c>
      <c r="M334" s="137">
        <f t="shared" si="89"/>
        <v>0</v>
      </c>
      <c r="N334" s="137">
        <f t="shared" si="89"/>
        <v>0</v>
      </c>
      <c r="O334" s="137">
        <f t="shared" si="89"/>
        <v>0</v>
      </c>
      <c r="P334" s="137">
        <f t="shared" si="89"/>
        <v>0</v>
      </c>
      <c r="Q334" s="137">
        <f t="shared" si="89"/>
        <v>0</v>
      </c>
      <c r="R334" s="137">
        <f t="shared" si="89"/>
        <v>0</v>
      </c>
      <c r="S334" s="137">
        <f t="shared" si="89"/>
        <v>0</v>
      </c>
      <c r="T334" s="137">
        <f t="shared" si="89"/>
        <v>0</v>
      </c>
      <c r="U334" s="137">
        <f t="shared" si="89"/>
        <v>0</v>
      </c>
      <c r="V334" s="137">
        <f t="shared" si="89"/>
        <v>100</v>
      </c>
      <c r="W334" s="137">
        <f t="shared" si="90"/>
        <v>100</v>
      </c>
      <c r="X334" s="137">
        <f t="shared" si="90"/>
        <v>100</v>
      </c>
      <c r="Y334" s="137">
        <f t="shared" si="90"/>
        <v>100</v>
      </c>
      <c r="Z334" s="137">
        <f t="shared" si="90"/>
        <v>100</v>
      </c>
      <c r="AA334" s="137">
        <f t="shared" si="90"/>
        <v>100</v>
      </c>
      <c r="AB334" s="137">
        <f t="shared" si="90"/>
        <v>100</v>
      </c>
      <c r="AC334" s="137">
        <f t="shared" si="90"/>
        <v>100</v>
      </c>
      <c r="AD334" s="137">
        <f t="shared" si="90"/>
        <v>0</v>
      </c>
      <c r="AE334" s="137">
        <f t="shared" si="90"/>
        <v>0</v>
      </c>
      <c r="AF334" s="137">
        <f t="shared" si="90"/>
        <v>0</v>
      </c>
      <c r="AG334" s="137">
        <f t="shared" si="90"/>
        <v>0</v>
      </c>
      <c r="AH334" s="137">
        <f t="shared" si="90"/>
        <v>0</v>
      </c>
      <c r="AI334" s="137">
        <f t="shared" si="90"/>
        <v>0</v>
      </c>
      <c r="AJ334" s="137">
        <f t="shared" si="90"/>
        <v>0</v>
      </c>
      <c r="AK334" s="136">
        <f ca="1">IF(AND(AND($AK$3&lt;=B334,B334&lt;=$AK$1),B334&lt;&gt;""),1,0)</f>
        <v>1</v>
      </c>
      <c r="AL334" s="136">
        <f>IF(OR(F334="工事・メンテ（共用可）",F334="要調整"),0.5,IF(F334="ヘリ訓練日",0.4,1))</f>
        <v>1</v>
      </c>
      <c r="AM334" s="136">
        <v>1</v>
      </c>
    </row>
    <row r="335" spans="1:39" ht="72">
      <c r="A335" s="149">
        <v>538</v>
      </c>
      <c r="B335" s="150">
        <v>46400</v>
      </c>
      <c r="C335" s="156">
        <v>9</v>
      </c>
      <c r="D335" s="156">
        <v>17</v>
      </c>
      <c r="E335" s="152" t="s">
        <v>93</v>
      </c>
      <c r="F335" s="151" t="s">
        <v>490</v>
      </c>
      <c r="G335" s="154" t="s">
        <v>493</v>
      </c>
      <c r="H335" s="138" t="str">
        <f>IF(OR(G335="中止",G335="取消"),"998",IF(ISNA(MATCH($E335,施設情報!$B$2:$B$96,0)),"999",INDEX(施設情報!$C$2:$C$96,MATCH($E335,施設情報!$B$2:$B$96,0))))</f>
        <v>998</v>
      </c>
      <c r="I335" s="139">
        <f t="shared" si="85"/>
        <v>46400</v>
      </c>
      <c r="J335" s="137" t="str">
        <f t="shared" si="86"/>
        <v>998-46400</v>
      </c>
      <c r="K335" s="137">
        <f t="shared" si="87"/>
        <v>0.375</v>
      </c>
      <c r="L335" s="137">
        <f t="shared" si="88"/>
        <v>0.70833333333333337</v>
      </c>
      <c r="M335" s="137">
        <f t="shared" ref="M335:V344" si="91">IF(AND(M$3&gt;=$K335,M$3&lt;$L335),100*$AM335,0)</f>
        <v>0</v>
      </c>
      <c r="N335" s="137">
        <f t="shared" si="91"/>
        <v>0</v>
      </c>
      <c r="O335" s="137">
        <f t="shared" si="91"/>
        <v>0</v>
      </c>
      <c r="P335" s="137">
        <f t="shared" si="91"/>
        <v>0</v>
      </c>
      <c r="Q335" s="137">
        <f t="shared" si="91"/>
        <v>0</v>
      </c>
      <c r="R335" s="137">
        <f t="shared" si="91"/>
        <v>0</v>
      </c>
      <c r="S335" s="137">
        <f t="shared" si="91"/>
        <v>0</v>
      </c>
      <c r="T335" s="137">
        <f t="shared" si="91"/>
        <v>0</v>
      </c>
      <c r="U335" s="137">
        <f t="shared" si="91"/>
        <v>0</v>
      </c>
      <c r="V335" s="137">
        <f t="shared" si="91"/>
        <v>100</v>
      </c>
      <c r="W335" s="137">
        <f t="shared" ref="W335:AJ344" si="92">IF(AND(W$3&gt;=$K335,W$3&lt;$L335),100*$AM335,0)</f>
        <v>100</v>
      </c>
      <c r="X335" s="137">
        <f t="shared" si="92"/>
        <v>100</v>
      </c>
      <c r="Y335" s="137">
        <f t="shared" si="92"/>
        <v>100</v>
      </c>
      <c r="Z335" s="137">
        <f t="shared" si="92"/>
        <v>100</v>
      </c>
      <c r="AA335" s="137">
        <f t="shared" si="92"/>
        <v>100</v>
      </c>
      <c r="AB335" s="137">
        <f t="shared" si="92"/>
        <v>100</v>
      </c>
      <c r="AC335" s="137">
        <f t="shared" si="92"/>
        <v>100</v>
      </c>
      <c r="AD335" s="137">
        <f t="shared" si="92"/>
        <v>0</v>
      </c>
      <c r="AE335" s="137">
        <f t="shared" si="92"/>
        <v>0</v>
      </c>
      <c r="AF335" s="137">
        <f t="shared" si="92"/>
        <v>0</v>
      </c>
      <c r="AG335" s="137">
        <f t="shared" si="92"/>
        <v>0</v>
      </c>
      <c r="AH335" s="137">
        <f t="shared" si="92"/>
        <v>0</v>
      </c>
      <c r="AI335" s="137">
        <f t="shared" si="92"/>
        <v>0</v>
      </c>
      <c r="AJ335" s="137">
        <f t="shared" si="92"/>
        <v>0</v>
      </c>
      <c r="AK335" s="136">
        <f ca="1">IF(AND(AND($AK$3&lt;=B335,B335&lt;=$AK$1),B335&lt;&gt;""),1,0)</f>
        <v>1</v>
      </c>
      <c r="AL335" s="136">
        <f>IF(OR(F335="工事・メンテ（共用可）",F335="要調整"),0.5,IF(F335="ヘリ訓練日",0.4,1))</f>
        <v>1</v>
      </c>
      <c r="AM335" s="136">
        <v>1</v>
      </c>
    </row>
    <row r="336" spans="1:39" ht="90">
      <c r="A336" s="149">
        <v>555</v>
      </c>
      <c r="B336" s="150">
        <v>46400</v>
      </c>
      <c r="C336" s="156">
        <v>9</v>
      </c>
      <c r="D336" s="156">
        <v>17</v>
      </c>
      <c r="E336" s="152" t="s">
        <v>94</v>
      </c>
      <c r="F336" s="151" t="s">
        <v>490</v>
      </c>
      <c r="G336" s="154" t="s">
        <v>493</v>
      </c>
      <c r="H336" s="138" t="str">
        <f>IF(OR(G336="中止",G336="取消"),"998",IF(ISNA(MATCH($E336,施設情報!$B$2:$B$96,0)),"999",INDEX(施設情報!$C$2:$C$96,MATCH($E336,施設情報!$B$2:$B$96,0))))</f>
        <v>998</v>
      </c>
      <c r="I336" s="139">
        <f t="shared" si="85"/>
        <v>46400</v>
      </c>
      <c r="J336" s="137" t="str">
        <f t="shared" si="86"/>
        <v>998-46400</v>
      </c>
      <c r="K336" s="137">
        <f t="shared" si="87"/>
        <v>0.375</v>
      </c>
      <c r="L336" s="137">
        <f t="shared" si="88"/>
        <v>0.70833333333333337</v>
      </c>
      <c r="M336" s="137">
        <f t="shared" si="91"/>
        <v>0</v>
      </c>
      <c r="N336" s="137">
        <f t="shared" si="91"/>
        <v>0</v>
      </c>
      <c r="O336" s="137">
        <f t="shared" si="91"/>
        <v>0</v>
      </c>
      <c r="P336" s="137">
        <f t="shared" si="91"/>
        <v>0</v>
      </c>
      <c r="Q336" s="137">
        <f t="shared" si="91"/>
        <v>0</v>
      </c>
      <c r="R336" s="137">
        <f t="shared" si="91"/>
        <v>0</v>
      </c>
      <c r="S336" s="137">
        <f t="shared" si="91"/>
        <v>0</v>
      </c>
      <c r="T336" s="137">
        <f t="shared" si="91"/>
        <v>0</v>
      </c>
      <c r="U336" s="137">
        <f t="shared" si="91"/>
        <v>0</v>
      </c>
      <c r="V336" s="137">
        <f t="shared" si="91"/>
        <v>100</v>
      </c>
      <c r="W336" s="137">
        <f t="shared" si="92"/>
        <v>100</v>
      </c>
      <c r="X336" s="137">
        <f t="shared" si="92"/>
        <v>100</v>
      </c>
      <c r="Y336" s="137">
        <f t="shared" si="92"/>
        <v>100</v>
      </c>
      <c r="Z336" s="137">
        <f t="shared" si="92"/>
        <v>100</v>
      </c>
      <c r="AA336" s="137">
        <f t="shared" si="92"/>
        <v>100</v>
      </c>
      <c r="AB336" s="137">
        <f t="shared" si="92"/>
        <v>100</v>
      </c>
      <c r="AC336" s="137">
        <f t="shared" si="92"/>
        <v>100</v>
      </c>
      <c r="AD336" s="137">
        <f t="shared" si="92"/>
        <v>0</v>
      </c>
      <c r="AE336" s="137">
        <f t="shared" si="92"/>
        <v>0</v>
      </c>
      <c r="AF336" s="137">
        <f t="shared" si="92"/>
        <v>0</v>
      </c>
      <c r="AG336" s="137">
        <f t="shared" si="92"/>
        <v>0</v>
      </c>
      <c r="AH336" s="137">
        <f t="shared" si="92"/>
        <v>0</v>
      </c>
      <c r="AI336" s="137">
        <f t="shared" si="92"/>
        <v>0</v>
      </c>
      <c r="AJ336" s="137">
        <f t="shared" si="92"/>
        <v>0</v>
      </c>
      <c r="AK336" s="136">
        <f ca="1">IF(AND(AND($AK$3&lt;=B336,B336&lt;=$AK$1),B336&lt;&gt;""),1,0)</f>
        <v>1</v>
      </c>
      <c r="AL336" s="136">
        <f>IF(OR(F336="工事・メンテ（共用可）",F336="要調整"),0.5,IF(F336="ヘリ訓練日",0.4,1))</f>
        <v>1</v>
      </c>
      <c r="AM336" s="136">
        <v>1</v>
      </c>
    </row>
    <row r="337" spans="1:39" ht="72">
      <c r="A337" s="149">
        <v>572</v>
      </c>
      <c r="B337" s="150">
        <v>46400</v>
      </c>
      <c r="C337" s="156">
        <v>9</v>
      </c>
      <c r="D337" s="156">
        <v>17</v>
      </c>
      <c r="E337" s="152" t="s">
        <v>92</v>
      </c>
      <c r="F337" s="151" t="s">
        <v>490</v>
      </c>
      <c r="G337" s="154" t="s">
        <v>493</v>
      </c>
      <c r="H337" s="138" t="str">
        <f>IF(OR(G337="中止",G337="取消"),"998",IF(ISNA(MATCH($E337,施設情報!$B$2:$B$96,0)),"999",INDEX(施設情報!$C$2:$C$96,MATCH($E337,施設情報!$B$2:$B$96,0))))</f>
        <v>998</v>
      </c>
      <c r="I337" s="139">
        <f t="shared" si="85"/>
        <v>46400</v>
      </c>
      <c r="J337" s="137" t="str">
        <f t="shared" si="86"/>
        <v>998-46400</v>
      </c>
      <c r="K337" s="137">
        <f t="shared" si="87"/>
        <v>0.375</v>
      </c>
      <c r="L337" s="137">
        <f t="shared" si="88"/>
        <v>0.70833333333333337</v>
      </c>
      <c r="M337" s="137">
        <f t="shared" si="91"/>
        <v>0</v>
      </c>
      <c r="N337" s="137">
        <f t="shared" si="91"/>
        <v>0</v>
      </c>
      <c r="O337" s="137">
        <f t="shared" si="91"/>
        <v>0</v>
      </c>
      <c r="P337" s="137">
        <f t="shared" si="91"/>
        <v>0</v>
      </c>
      <c r="Q337" s="137">
        <f t="shared" si="91"/>
        <v>0</v>
      </c>
      <c r="R337" s="137">
        <f t="shared" si="91"/>
        <v>0</v>
      </c>
      <c r="S337" s="137">
        <f t="shared" si="91"/>
        <v>0</v>
      </c>
      <c r="T337" s="137">
        <f t="shared" si="91"/>
        <v>0</v>
      </c>
      <c r="U337" s="137">
        <f t="shared" si="91"/>
        <v>0</v>
      </c>
      <c r="V337" s="137">
        <f t="shared" si="91"/>
        <v>100</v>
      </c>
      <c r="W337" s="137">
        <f t="shared" si="92"/>
        <v>100</v>
      </c>
      <c r="X337" s="137">
        <f t="shared" si="92"/>
        <v>100</v>
      </c>
      <c r="Y337" s="137">
        <f t="shared" si="92"/>
        <v>100</v>
      </c>
      <c r="Z337" s="137">
        <f t="shared" si="92"/>
        <v>100</v>
      </c>
      <c r="AA337" s="137">
        <f t="shared" si="92"/>
        <v>100</v>
      </c>
      <c r="AB337" s="137">
        <f t="shared" si="92"/>
        <v>100</v>
      </c>
      <c r="AC337" s="137">
        <f t="shared" si="92"/>
        <v>100</v>
      </c>
      <c r="AD337" s="137">
        <f t="shared" si="92"/>
        <v>0</v>
      </c>
      <c r="AE337" s="137">
        <f t="shared" si="92"/>
        <v>0</v>
      </c>
      <c r="AF337" s="137">
        <f t="shared" si="92"/>
        <v>0</v>
      </c>
      <c r="AG337" s="137">
        <f t="shared" si="92"/>
        <v>0</v>
      </c>
      <c r="AH337" s="137">
        <f t="shared" si="92"/>
        <v>0</v>
      </c>
      <c r="AI337" s="137">
        <f t="shared" si="92"/>
        <v>0</v>
      </c>
      <c r="AJ337" s="137">
        <f t="shared" si="92"/>
        <v>0</v>
      </c>
      <c r="AK337" s="136">
        <f ca="1">IF(AND(AND($AK$3&lt;=B337,B337&lt;=$AK$1),B337&lt;&gt;""),1,0)</f>
        <v>1</v>
      </c>
      <c r="AL337" s="136">
        <f>IF(OR(F337="工事・メンテ（共用可）",F337="要調整"),0.5,IF(F337="ヘリ訓練日",0.4,1))</f>
        <v>1</v>
      </c>
      <c r="AM337" s="136">
        <v>1</v>
      </c>
    </row>
    <row r="338" spans="1:39" ht="36">
      <c r="A338" s="149">
        <v>654</v>
      </c>
      <c r="B338" s="150">
        <v>46400</v>
      </c>
      <c r="C338" s="156">
        <v>9</v>
      </c>
      <c r="D338" s="156">
        <v>17</v>
      </c>
      <c r="E338" s="152" t="s">
        <v>91</v>
      </c>
      <c r="F338" s="151" t="s">
        <v>490</v>
      </c>
      <c r="G338" s="154" t="s">
        <v>494</v>
      </c>
      <c r="H338" s="138" t="str">
        <f>IF(OR(G338="中止",G338="取消"),"998",IF(ISNA(MATCH($E338,施設情報!$B$2:$B$96,0)),"999",INDEX(施設情報!$C$2:$C$96,MATCH($E338,施設情報!$B$2:$B$96,0))))</f>
        <v>009</v>
      </c>
      <c r="I338" s="139">
        <f t="shared" si="85"/>
        <v>46400</v>
      </c>
      <c r="J338" s="137" t="str">
        <f t="shared" si="86"/>
        <v>009-46400</v>
      </c>
      <c r="K338" s="137">
        <f t="shared" si="87"/>
        <v>0.375</v>
      </c>
      <c r="L338" s="137">
        <f t="shared" si="88"/>
        <v>0.70833333333333337</v>
      </c>
      <c r="M338" s="137">
        <f t="shared" si="91"/>
        <v>0</v>
      </c>
      <c r="N338" s="137">
        <f t="shared" si="91"/>
        <v>0</v>
      </c>
      <c r="O338" s="137">
        <f t="shared" si="91"/>
        <v>0</v>
      </c>
      <c r="P338" s="137">
        <f t="shared" si="91"/>
        <v>0</v>
      </c>
      <c r="Q338" s="137">
        <f t="shared" si="91"/>
        <v>0</v>
      </c>
      <c r="R338" s="137">
        <f t="shared" si="91"/>
        <v>0</v>
      </c>
      <c r="S338" s="137">
        <f t="shared" si="91"/>
        <v>0</v>
      </c>
      <c r="T338" s="137">
        <f t="shared" si="91"/>
        <v>0</v>
      </c>
      <c r="U338" s="137">
        <f t="shared" si="91"/>
        <v>0</v>
      </c>
      <c r="V338" s="137">
        <f t="shared" si="91"/>
        <v>100</v>
      </c>
      <c r="W338" s="137">
        <f t="shared" si="92"/>
        <v>100</v>
      </c>
      <c r="X338" s="137">
        <f t="shared" si="92"/>
        <v>100</v>
      </c>
      <c r="Y338" s="137">
        <f t="shared" si="92"/>
        <v>100</v>
      </c>
      <c r="Z338" s="137">
        <f t="shared" si="92"/>
        <v>100</v>
      </c>
      <c r="AA338" s="137">
        <f t="shared" si="92"/>
        <v>100</v>
      </c>
      <c r="AB338" s="137">
        <f t="shared" si="92"/>
        <v>100</v>
      </c>
      <c r="AC338" s="137">
        <f t="shared" si="92"/>
        <v>100</v>
      </c>
      <c r="AD338" s="137">
        <f t="shared" si="92"/>
        <v>0</v>
      </c>
      <c r="AE338" s="137">
        <f t="shared" si="92"/>
        <v>0</v>
      </c>
      <c r="AF338" s="137">
        <f t="shared" si="92"/>
        <v>0</v>
      </c>
      <c r="AG338" s="137">
        <f t="shared" si="92"/>
        <v>0</v>
      </c>
      <c r="AH338" s="137">
        <f t="shared" si="92"/>
        <v>0</v>
      </c>
      <c r="AI338" s="137">
        <f t="shared" si="92"/>
        <v>0</v>
      </c>
      <c r="AJ338" s="137">
        <f t="shared" si="92"/>
        <v>0</v>
      </c>
      <c r="AK338" s="136">
        <f ca="1">IF(AND(AND($AK$3&lt;=B338,B338&lt;=$AK$1),B338&lt;&gt;""),1,0)</f>
        <v>1</v>
      </c>
      <c r="AL338" s="136">
        <f>IF(OR(F338="工事・メンテ（共用可）",F338="要調整"),0.5,IF(F338="ヘリ訓練日",0.4,1))</f>
        <v>1</v>
      </c>
      <c r="AM338" s="136">
        <v>1</v>
      </c>
    </row>
    <row r="339" spans="1:39" ht="72">
      <c r="A339" s="149">
        <v>669</v>
      </c>
      <c r="B339" s="150">
        <v>46400</v>
      </c>
      <c r="C339" s="156">
        <v>9</v>
      </c>
      <c r="D339" s="156">
        <v>17</v>
      </c>
      <c r="E339" s="152" t="s">
        <v>93</v>
      </c>
      <c r="F339" s="151" t="s">
        <v>490</v>
      </c>
      <c r="G339" s="154" t="s">
        <v>494</v>
      </c>
      <c r="H339" s="138" t="str">
        <f>IF(OR(G339="中止",G339="取消"),"998",IF(ISNA(MATCH($E339,施設情報!$B$2:$B$96,0)),"999",INDEX(施設情報!$C$2:$C$96,MATCH($E339,施設情報!$B$2:$B$96,0))))</f>
        <v>012</v>
      </c>
      <c r="I339" s="139">
        <f t="shared" si="85"/>
        <v>46400</v>
      </c>
      <c r="J339" s="137" t="str">
        <f t="shared" si="86"/>
        <v>012-46400</v>
      </c>
      <c r="K339" s="137">
        <f t="shared" si="87"/>
        <v>0.375</v>
      </c>
      <c r="L339" s="137">
        <f t="shared" si="88"/>
        <v>0.70833333333333337</v>
      </c>
      <c r="M339" s="137">
        <f t="shared" si="91"/>
        <v>0</v>
      </c>
      <c r="N339" s="137">
        <f t="shared" si="91"/>
        <v>0</v>
      </c>
      <c r="O339" s="137">
        <f t="shared" si="91"/>
        <v>0</v>
      </c>
      <c r="P339" s="137">
        <f t="shared" si="91"/>
        <v>0</v>
      </c>
      <c r="Q339" s="137">
        <f t="shared" si="91"/>
        <v>0</v>
      </c>
      <c r="R339" s="137">
        <f t="shared" si="91"/>
        <v>0</v>
      </c>
      <c r="S339" s="137">
        <f t="shared" si="91"/>
        <v>0</v>
      </c>
      <c r="T339" s="137">
        <f t="shared" si="91"/>
        <v>0</v>
      </c>
      <c r="U339" s="137">
        <f t="shared" si="91"/>
        <v>0</v>
      </c>
      <c r="V339" s="137">
        <f t="shared" si="91"/>
        <v>100</v>
      </c>
      <c r="W339" s="137">
        <f t="shared" si="92"/>
        <v>100</v>
      </c>
      <c r="X339" s="137">
        <f t="shared" si="92"/>
        <v>100</v>
      </c>
      <c r="Y339" s="137">
        <f t="shared" si="92"/>
        <v>100</v>
      </c>
      <c r="Z339" s="137">
        <f t="shared" si="92"/>
        <v>100</v>
      </c>
      <c r="AA339" s="137">
        <f t="shared" si="92"/>
        <v>100</v>
      </c>
      <c r="AB339" s="137">
        <f t="shared" si="92"/>
        <v>100</v>
      </c>
      <c r="AC339" s="137">
        <f t="shared" si="92"/>
        <v>100</v>
      </c>
      <c r="AD339" s="137">
        <f t="shared" si="92"/>
        <v>0</v>
      </c>
      <c r="AE339" s="137">
        <f t="shared" si="92"/>
        <v>0</v>
      </c>
      <c r="AF339" s="137">
        <f t="shared" si="92"/>
        <v>0</v>
      </c>
      <c r="AG339" s="137">
        <f t="shared" si="92"/>
        <v>0</v>
      </c>
      <c r="AH339" s="137">
        <f t="shared" si="92"/>
        <v>0</v>
      </c>
      <c r="AI339" s="137">
        <f t="shared" si="92"/>
        <v>0</v>
      </c>
      <c r="AJ339" s="137">
        <f t="shared" si="92"/>
        <v>0</v>
      </c>
      <c r="AK339" s="136">
        <f ca="1">IF(AND(AND($AK$3&lt;=B339,B339&lt;=$AK$1),B339&lt;&gt;""),1,0)</f>
        <v>1</v>
      </c>
      <c r="AL339" s="136">
        <f>IF(OR(F339="工事・メンテ（共用可）",F339="要調整"),0.5,IF(F339="ヘリ訓練日",0.4,1))</f>
        <v>1</v>
      </c>
      <c r="AM339" s="136">
        <v>1</v>
      </c>
    </row>
    <row r="340" spans="1:39" ht="90">
      <c r="A340" s="149">
        <v>684</v>
      </c>
      <c r="B340" s="210">
        <v>46400</v>
      </c>
      <c r="C340" s="211">
        <v>9</v>
      </c>
      <c r="D340" s="211">
        <v>17</v>
      </c>
      <c r="E340" s="152" t="s">
        <v>94</v>
      </c>
      <c r="F340" s="151" t="s">
        <v>490</v>
      </c>
      <c r="G340" s="154" t="s">
        <v>494</v>
      </c>
      <c r="H340" s="138" t="str">
        <f>IF(OR(G340="中止",G340="取消"),"998",IF(ISNA(MATCH($E340,施設情報!$B$2:$B$96,0)),"999",INDEX(施設情報!$C$2:$C$96,MATCH($E340,施設情報!$B$2:$B$96,0))))</f>
        <v>011</v>
      </c>
      <c r="I340" s="139">
        <f t="shared" si="85"/>
        <v>46400</v>
      </c>
      <c r="J340" s="137" t="str">
        <f t="shared" si="86"/>
        <v>011-46400</v>
      </c>
      <c r="K340" s="137">
        <f t="shared" si="87"/>
        <v>0.375</v>
      </c>
      <c r="L340" s="137">
        <f t="shared" si="88"/>
        <v>0.70833333333333337</v>
      </c>
      <c r="M340" s="137">
        <f t="shared" si="91"/>
        <v>0</v>
      </c>
      <c r="N340" s="137">
        <f t="shared" si="91"/>
        <v>0</v>
      </c>
      <c r="O340" s="137">
        <f t="shared" si="91"/>
        <v>0</v>
      </c>
      <c r="P340" s="137">
        <f t="shared" si="91"/>
        <v>0</v>
      </c>
      <c r="Q340" s="137">
        <f t="shared" si="91"/>
        <v>0</v>
      </c>
      <c r="R340" s="137">
        <f t="shared" si="91"/>
        <v>0</v>
      </c>
      <c r="S340" s="137">
        <f t="shared" si="91"/>
        <v>0</v>
      </c>
      <c r="T340" s="137">
        <f t="shared" si="91"/>
        <v>0</v>
      </c>
      <c r="U340" s="137">
        <f t="shared" si="91"/>
        <v>0</v>
      </c>
      <c r="V340" s="137">
        <f t="shared" si="91"/>
        <v>100</v>
      </c>
      <c r="W340" s="137">
        <f t="shared" si="92"/>
        <v>100</v>
      </c>
      <c r="X340" s="137">
        <f t="shared" si="92"/>
        <v>100</v>
      </c>
      <c r="Y340" s="137">
        <f t="shared" si="92"/>
        <v>100</v>
      </c>
      <c r="Z340" s="137">
        <f t="shared" si="92"/>
        <v>100</v>
      </c>
      <c r="AA340" s="137">
        <f t="shared" si="92"/>
        <v>100</v>
      </c>
      <c r="AB340" s="137">
        <f t="shared" si="92"/>
        <v>100</v>
      </c>
      <c r="AC340" s="137">
        <f t="shared" si="92"/>
        <v>100</v>
      </c>
      <c r="AD340" s="137">
        <f t="shared" si="92"/>
        <v>0</v>
      </c>
      <c r="AE340" s="137">
        <f t="shared" si="92"/>
        <v>0</v>
      </c>
      <c r="AF340" s="137">
        <f t="shared" si="92"/>
        <v>0</v>
      </c>
      <c r="AG340" s="137">
        <f t="shared" si="92"/>
        <v>0</v>
      </c>
      <c r="AH340" s="137">
        <f t="shared" si="92"/>
        <v>0</v>
      </c>
      <c r="AI340" s="137">
        <f t="shared" si="92"/>
        <v>0</v>
      </c>
      <c r="AJ340" s="137">
        <f t="shared" si="92"/>
        <v>0</v>
      </c>
      <c r="AK340" s="136">
        <f ca="1">IF(AND(AND($AK$3&lt;=B340,B340&lt;=$AK$1),B340&lt;&gt;""),1,0)</f>
        <v>1</v>
      </c>
      <c r="AL340" s="136">
        <f>IF(OR(F340="工事・メンテ（共用可）",F340="要調整"),0.5,IF(F340="ヘリ訓練日",0.4,1))</f>
        <v>1</v>
      </c>
      <c r="AM340" s="136">
        <v>1</v>
      </c>
    </row>
    <row r="341" spans="1:39" ht="72">
      <c r="A341" s="149">
        <v>699</v>
      </c>
      <c r="B341" s="210">
        <v>46400</v>
      </c>
      <c r="C341" s="211">
        <v>9</v>
      </c>
      <c r="D341" s="211">
        <v>17</v>
      </c>
      <c r="E341" s="213" t="s">
        <v>92</v>
      </c>
      <c r="F341" s="151" t="s">
        <v>490</v>
      </c>
      <c r="G341" s="154" t="s">
        <v>494</v>
      </c>
      <c r="H341" s="138" t="str">
        <f>IF(OR(G341="中止",G341="取消"),"998",IF(ISNA(MATCH($E341,施設情報!$B$2:$B$96,0)),"999",INDEX(施設情報!$C$2:$C$96,MATCH($E341,施設情報!$B$2:$B$96,0))))</f>
        <v>010</v>
      </c>
      <c r="I341" s="139">
        <f t="shared" si="85"/>
        <v>46400</v>
      </c>
      <c r="J341" s="137" t="str">
        <f t="shared" si="86"/>
        <v>010-46400</v>
      </c>
      <c r="K341" s="137">
        <f t="shared" si="87"/>
        <v>0.375</v>
      </c>
      <c r="L341" s="137">
        <f t="shared" si="88"/>
        <v>0.70833333333333337</v>
      </c>
      <c r="M341" s="137">
        <f t="shared" si="91"/>
        <v>0</v>
      </c>
      <c r="N341" s="137">
        <f t="shared" si="91"/>
        <v>0</v>
      </c>
      <c r="O341" s="137">
        <f t="shared" si="91"/>
        <v>0</v>
      </c>
      <c r="P341" s="137">
        <f t="shared" si="91"/>
        <v>0</v>
      </c>
      <c r="Q341" s="137">
        <f t="shared" si="91"/>
        <v>0</v>
      </c>
      <c r="R341" s="137">
        <f t="shared" si="91"/>
        <v>0</v>
      </c>
      <c r="S341" s="137">
        <f t="shared" si="91"/>
        <v>0</v>
      </c>
      <c r="T341" s="137">
        <f t="shared" si="91"/>
        <v>0</v>
      </c>
      <c r="U341" s="137">
        <f t="shared" si="91"/>
        <v>0</v>
      </c>
      <c r="V341" s="137">
        <f t="shared" si="91"/>
        <v>100</v>
      </c>
      <c r="W341" s="137">
        <f t="shared" si="92"/>
        <v>100</v>
      </c>
      <c r="X341" s="137">
        <f t="shared" si="92"/>
        <v>100</v>
      </c>
      <c r="Y341" s="137">
        <f t="shared" si="92"/>
        <v>100</v>
      </c>
      <c r="Z341" s="137">
        <f t="shared" si="92"/>
        <v>100</v>
      </c>
      <c r="AA341" s="137">
        <f t="shared" si="92"/>
        <v>100</v>
      </c>
      <c r="AB341" s="137">
        <f t="shared" si="92"/>
        <v>100</v>
      </c>
      <c r="AC341" s="137">
        <f t="shared" si="92"/>
        <v>100</v>
      </c>
      <c r="AD341" s="137">
        <f t="shared" si="92"/>
        <v>0</v>
      </c>
      <c r="AE341" s="137">
        <f t="shared" si="92"/>
        <v>0</v>
      </c>
      <c r="AF341" s="137">
        <f t="shared" si="92"/>
        <v>0</v>
      </c>
      <c r="AG341" s="137">
        <f t="shared" si="92"/>
        <v>0</v>
      </c>
      <c r="AH341" s="137">
        <f t="shared" si="92"/>
        <v>0</v>
      </c>
      <c r="AI341" s="137">
        <f t="shared" si="92"/>
        <v>0</v>
      </c>
      <c r="AJ341" s="137">
        <f t="shared" si="92"/>
        <v>0</v>
      </c>
      <c r="AK341" s="136">
        <f ca="1">IF(AND(AND($AK$3&lt;=B341,B341&lt;=$AK$1),B341&lt;&gt;""),1,0)</f>
        <v>1</v>
      </c>
      <c r="AL341" s="136">
        <f>IF(OR(F341="工事・メンテ（共用可）",F341="要調整"),0.5,IF(F341="ヘリ訓練日",0.4,1))</f>
        <v>1</v>
      </c>
      <c r="AM341" s="136">
        <v>1</v>
      </c>
    </row>
    <row r="342" spans="1:39" ht="56.25">
      <c r="A342" s="149">
        <v>714</v>
      </c>
      <c r="B342" s="210">
        <v>46400</v>
      </c>
      <c r="C342" s="211">
        <v>9</v>
      </c>
      <c r="D342" s="211">
        <v>17</v>
      </c>
      <c r="E342" s="152" t="s">
        <v>44</v>
      </c>
      <c r="F342" s="151" t="s">
        <v>490</v>
      </c>
      <c r="G342" s="154" t="s">
        <v>494</v>
      </c>
      <c r="H342" s="138" t="str">
        <f>IF(OR(G342="中止",G342="取消"),"998",IF(ISNA(MATCH($E342,施設情報!$B$2:$B$96,0)),"999",INDEX(施設情報!$C$2:$C$96,MATCH($E342,施設情報!$B$2:$B$96,0))))</f>
        <v>015</v>
      </c>
      <c r="I342" s="139">
        <f t="shared" si="85"/>
        <v>46400</v>
      </c>
      <c r="J342" s="137" t="str">
        <f t="shared" si="86"/>
        <v>015-46400</v>
      </c>
      <c r="K342" s="137">
        <f t="shared" si="87"/>
        <v>0.375</v>
      </c>
      <c r="L342" s="137">
        <f t="shared" si="88"/>
        <v>0.70833333333333337</v>
      </c>
      <c r="M342" s="137">
        <f t="shared" si="91"/>
        <v>0</v>
      </c>
      <c r="N342" s="137">
        <f t="shared" si="91"/>
        <v>0</v>
      </c>
      <c r="O342" s="137">
        <f t="shared" si="91"/>
        <v>0</v>
      </c>
      <c r="P342" s="137">
        <f t="shared" si="91"/>
        <v>0</v>
      </c>
      <c r="Q342" s="137">
        <f t="shared" si="91"/>
        <v>0</v>
      </c>
      <c r="R342" s="137">
        <f t="shared" si="91"/>
        <v>0</v>
      </c>
      <c r="S342" s="137">
        <f t="shared" si="91"/>
        <v>0</v>
      </c>
      <c r="T342" s="137">
        <f t="shared" si="91"/>
        <v>0</v>
      </c>
      <c r="U342" s="137">
        <f t="shared" si="91"/>
        <v>0</v>
      </c>
      <c r="V342" s="137">
        <f t="shared" si="91"/>
        <v>100</v>
      </c>
      <c r="W342" s="137">
        <f t="shared" si="92"/>
        <v>100</v>
      </c>
      <c r="X342" s="137">
        <f t="shared" si="92"/>
        <v>100</v>
      </c>
      <c r="Y342" s="137">
        <f t="shared" si="92"/>
        <v>100</v>
      </c>
      <c r="Z342" s="137">
        <f t="shared" si="92"/>
        <v>100</v>
      </c>
      <c r="AA342" s="137">
        <f t="shared" si="92"/>
        <v>100</v>
      </c>
      <c r="AB342" s="137">
        <f t="shared" si="92"/>
        <v>100</v>
      </c>
      <c r="AC342" s="137">
        <f t="shared" si="92"/>
        <v>100</v>
      </c>
      <c r="AD342" s="137">
        <f t="shared" si="92"/>
        <v>0</v>
      </c>
      <c r="AE342" s="137">
        <f t="shared" si="92"/>
        <v>0</v>
      </c>
      <c r="AF342" s="137">
        <f t="shared" si="92"/>
        <v>0</v>
      </c>
      <c r="AG342" s="137">
        <f t="shared" si="92"/>
        <v>0</v>
      </c>
      <c r="AH342" s="137">
        <f t="shared" si="92"/>
        <v>0</v>
      </c>
      <c r="AI342" s="137">
        <f t="shared" si="92"/>
        <v>0</v>
      </c>
      <c r="AJ342" s="137">
        <f t="shared" si="92"/>
        <v>0</v>
      </c>
      <c r="AK342" s="136">
        <f ca="1">IF(AND(AND($AK$3&lt;=B342,B342&lt;=$AK$1),B342&lt;&gt;""),1,0)</f>
        <v>1</v>
      </c>
      <c r="AL342" s="136">
        <f>IF(OR(F342="工事・メンテ（共用可）",F342="要調整"),0.5,IF(F342="ヘリ訓練日",0.4,1))</f>
        <v>1</v>
      </c>
      <c r="AM342" s="136">
        <v>1</v>
      </c>
    </row>
    <row r="343" spans="1:39" ht="54">
      <c r="A343" s="149">
        <v>1362</v>
      </c>
      <c r="B343" s="150">
        <v>46400</v>
      </c>
      <c r="C343" s="156">
        <v>7</v>
      </c>
      <c r="D343" s="156">
        <v>21</v>
      </c>
      <c r="E343" s="152" t="s">
        <v>38</v>
      </c>
      <c r="F343" s="151" t="s">
        <v>490</v>
      </c>
      <c r="G343" s="154" t="s">
        <v>494</v>
      </c>
      <c r="H343" s="138" t="str">
        <f>IF(OR(G343="中止",G343="取消"),"998",IF(ISNA(MATCH($E343,施設情報!$B$2:$B$96,0)),"999",INDEX(施設情報!$C$2:$C$96,MATCH($E343,施設情報!$B$2:$B$96,0))))</f>
        <v>002</v>
      </c>
      <c r="I343" s="139">
        <f t="shared" si="85"/>
        <v>46400</v>
      </c>
      <c r="J343" s="137" t="str">
        <f t="shared" si="86"/>
        <v>002-46400</v>
      </c>
      <c r="K343" s="137">
        <f t="shared" si="87"/>
        <v>0.29166666666666669</v>
      </c>
      <c r="L343" s="137">
        <f t="shared" si="88"/>
        <v>0.875</v>
      </c>
      <c r="M343" s="137">
        <f t="shared" si="91"/>
        <v>0</v>
      </c>
      <c r="N343" s="137">
        <f t="shared" si="91"/>
        <v>0</v>
      </c>
      <c r="O343" s="137">
        <f t="shared" si="91"/>
        <v>0</v>
      </c>
      <c r="P343" s="137">
        <f t="shared" si="91"/>
        <v>0</v>
      </c>
      <c r="Q343" s="137">
        <f t="shared" si="91"/>
        <v>0</v>
      </c>
      <c r="R343" s="137">
        <f t="shared" si="91"/>
        <v>0</v>
      </c>
      <c r="S343" s="137">
        <f t="shared" si="91"/>
        <v>0</v>
      </c>
      <c r="T343" s="137">
        <f t="shared" si="91"/>
        <v>100</v>
      </c>
      <c r="U343" s="137">
        <f t="shared" si="91"/>
        <v>100</v>
      </c>
      <c r="V343" s="137">
        <f t="shared" si="91"/>
        <v>100</v>
      </c>
      <c r="W343" s="137">
        <f t="shared" si="92"/>
        <v>100</v>
      </c>
      <c r="X343" s="137">
        <f t="shared" si="92"/>
        <v>100</v>
      </c>
      <c r="Y343" s="137">
        <f t="shared" si="92"/>
        <v>100</v>
      </c>
      <c r="Z343" s="137">
        <f t="shared" si="92"/>
        <v>100</v>
      </c>
      <c r="AA343" s="137">
        <f t="shared" si="92"/>
        <v>100</v>
      </c>
      <c r="AB343" s="137">
        <f t="shared" si="92"/>
        <v>100</v>
      </c>
      <c r="AC343" s="137">
        <f t="shared" si="92"/>
        <v>100</v>
      </c>
      <c r="AD343" s="137">
        <f t="shared" si="92"/>
        <v>100</v>
      </c>
      <c r="AE343" s="137">
        <f t="shared" si="92"/>
        <v>100</v>
      </c>
      <c r="AF343" s="137">
        <f t="shared" si="92"/>
        <v>100</v>
      </c>
      <c r="AG343" s="137">
        <f t="shared" si="92"/>
        <v>100</v>
      </c>
      <c r="AH343" s="137">
        <f t="shared" si="92"/>
        <v>0</v>
      </c>
      <c r="AI343" s="137">
        <f t="shared" si="92"/>
        <v>0</v>
      </c>
      <c r="AJ343" s="137">
        <f t="shared" si="92"/>
        <v>0</v>
      </c>
      <c r="AK343" s="136">
        <f ca="1">IF(AND(AND($AK$3&lt;=B343,B343&lt;=$AK$1),B343&lt;&gt;""),1,0)</f>
        <v>1</v>
      </c>
      <c r="AL343" s="136">
        <f>IF(OR(F343="工事・メンテ（共用可）",F343="要調整"),0.5,IF(F343="ヘリ訓練日",0.4,1))</f>
        <v>1</v>
      </c>
      <c r="AM343" s="136">
        <v>1</v>
      </c>
    </row>
    <row r="344" spans="1:39" ht="37.5">
      <c r="A344" s="149">
        <v>1363</v>
      </c>
      <c r="B344" s="150">
        <v>46400</v>
      </c>
      <c r="C344" s="156">
        <v>7</v>
      </c>
      <c r="D344" s="156">
        <v>21</v>
      </c>
      <c r="E344" s="152" t="s">
        <v>39</v>
      </c>
      <c r="F344" s="151" t="s">
        <v>490</v>
      </c>
      <c r="G344" s="154" t="s">
        <v>494</v>
      </c>
      <c r="H344" s="138" t="str">
        <f>IF(OR(G344="中止",G344="取消"),"998",IF(ISNA(MATCH($E344,施設情報!$B$2:$B$96,0)),"999",INDEX(施設情報!$C$2:$C$96,MATCH($E344,施設情報!$B$2:$B$96,0))))</f>
        <v>003</v>
      </c>
      <c r="I344" s="139">
        <f t="shared" si="85"/>
        <v>46400</v>
      </c>
      <c r="J344" s="137" t="str">
        <f t="shared" si="86"/>
        <v>003-46400</v>
      </c>
      <c r="K344" s="137">
        <f t="shared" si="87"/>
        <v>0.29166666666666669</v>
      </c>
      <c r="L344" s="137">
        <f t="shared" si="88"/>
        <v>0.875</v>
      </c>
      <c r="M344" s="137">
        <f t="shared" si="91"/>
        <v>0</v>
      </c>
      <c r="N344" s="137">
        <f t="shared" si="91"/>
        <v>0</v>
      </c>
      <c r="O344" s="137">
        <f t="shared" si="91"/>
        <v>0</v>
      </c>
      <c r="P344" s="137">
        <f t="shared" si="91"/>
        <v>0</v>
      </c>
      <c r="Q344" s="137">
        <f t="shared" si="91"/>
        <v>0</v>
      </c>
      <c r="R344" s="137">
        <f t="shared" si="91"/>
        <v>0</v>
      </c>
      <c r="S344" s="137">
        <f t="shared" si="91"/>
        <v>0</v>
      </c>
      <c r="T344" s="137">
        <f t="shared" si="91"/>
        <v>100</v>
      </c>
      <c r="U344" s="137">
        <f t="shared" si="91"/>
        <v>100</v>
      </c>
      <c r="V344" s="137">
        <f t="shared" si="91"/>
        <v>100</v>
      </c>
      <c r="W344" s="137">
        <f t="shared" si="92"/>
        <v>100</v>
      </c>
      <c r="X344" s="137">
        <f t="shared" si="92"/>
        <v>100</v>
      </c>
      <c r="Y344" s="137">
        <f t="shared" si="92"/>
        <v>100</v>
      </c>
      <c r="Z344" s="137">
        <f t="shared" si="92"/>
        <v>100</v>
      </c>
      <c r="AA344" s="137">
        <f t="shared" si="92"/>
        <v>100</v>
      </c>
      <c r="AB344" s="137">
        <f t="shared" si="92"/>
        <v>100</v>
      </c>
      <c r="AC344" s="137">
        <f t="shared" si="92"/>
        <v>100</v>
      </c>
      <c r="AD344" s="137">
        <f t="shared" si="92"/>
        <v>100</v>
      </c>
      <c r="AE344" s="137">
        <f t="shared" si="92"/>
        <v>100</v>
      </c>
      <c r="AF344" s="137">
        <f t="shared" si="92"/>
        <v>100</v>
      </c>
      <c r="AG344" s="137">
        <f t="shared" si="92"/>
        <v>100</v>
      </c>
      <c r="AH344" s="137">
        <f t="shared" si="92"/>
        <v>0</v>
      </c>
      <c r="AI344" s="137">
        <f t="shared" si="92"/>
        <v>0</v>
      </c>
      <c r="AJ344" s="137">
        <f t="shared" si="92"/>
        <v>0</v>
      </c>
      <c r="AK344" s="136">
        <f ca="1">IF(AND(AND($AK$3&lt;=B344,B344&lt;=$AK$1),B344&lt;&gt;""),1,0)</f>
        <v>1</v>
      </c>
      <c r="AL344" s="136">
        <f>IF(OR(F344="工事・メンテ（共用可）",F344="要調整"),0.5,IF(F344="ヘリ訓練日",0.4,1))</f>
        <v>1</v>
      </c>
      <c r="AM344" s="136">
        <v>1</v>
      </c>
    </row>
    <row r="345" spans="1:39" ht="75">
      <c r="A345" s="149">
        <v>1364</v>
      </c>
      <c r="B345" s="150">
        <v>46400</v>
      </c>
      <c r="C345" s="156">
        <v>7</v>
      </c>
      <c r="D345" s="156">
        <v>21</v>
      </c>
      <c r="E345" s="152" t="s">
        <v>40</v>
      </c>
      <c r="F345" s="151" t="s">
        <v>490</v>
      </c>
      <c r="G345" s="154" t="s">
        <v>494</v>
      </c>
      <c r="H345" s="138" t="str">
        <f>IF(OR(G345="中止",G345="取消"),"998",IF(ISNA(MATCH($E345,施設情報!$B$2:$B$96,0)),"999",INDEX(施設情報!$C$2:$C$96,MATCH($E345,施設情報!$B$2:$B$96,0))))</f>
        <v>004</v>
      </c>
      <c r="I345" s="139">
        <f t="shared" si="85"/>
        <v>46400</v>
      </c>
      <c r="J345" s="137" t="str">
        <f t="shared" si="86"/>
        <v>004-46400</v>
      </c>
      <c r="K345" s="137">
        <f t="shared" si="87"/>
        <v>0.29166666666666669</v>
      </c>
      <c r="L345" s="137">
        <f t="shared" si="88"/>
        <v>0.875</v>
      </c>
      <c r="M345" s="137">
        <f t="shared" ref="M345:V354" si="93">IF(AND(M$3&gt;=$K345,M$3&lt;$L345),100*$AM345,0)</f>
        <v>0</v>
      </c>
      <c r="N345" s="137">
        <f t="shared" si="93"/>
        <v>0</v>
      </c>
      <c r="O345" s="137">
        <f t="shared" si="93"/>
        <v>0</v>
      </c>
      <c r="P345" s="137">
        <f t="shared" si="93"/>
        <v>0</v>
      </c>
      <c r="Q345" s="137">
        <f t="shared" si="93"/>
        <v>0</v>
      </c>
      <c r="R345" s="137">
        <f t="shared" si="93"/>
        <v>0</v>
      </c>
      <c r="S345" s="137">
        <f t="shared" si="93"/>
        <v>0</v>
      </c>
      <c r="T345" s="137">
        <f t="shared" si="93"/>
        <v>100</v>
      </c>
      <c r="U345" s="137">
        <f t="shared" si="93"/>
        <v>100</v>
      </c>
      <c r="V345" s="137">
        <f t="shared" si="93"/>
        <v>100</v>
      </c>
      <c r="W345" s="137">
        <f t="shared" ref="W345:AJ354" si="94">IF(AND(W$3&gt;=$K345,W$3&lt;$L345),100*$AM345,0)</f>
        <v>100</v>
      </c>
      <c r="X345" s="137">
        <f t="shared" si="94"/>
        <v>100</v>
      </c>
      <c r="Y345" s="137">
        <f t="shared" si="94"/>
        <v>100</v>
      </c>
      <c r="Z345" s="137">
        <f t="shared" si="94"/>
        <v>100</v>
      </c>
      <c r="AA345" s="137">
        <f t="shared" si="94"/>
        <v>100</v>
      </c>
      <c r="AB345" s="137">
        <f t="shared" si="94"/>
        <v>100</v>
      </c>
      <c r="AC345" s="137">
        <f t="shared" si="94"/>
        <v>100</v>
      </c>
      <c r="AD345" s="137">
        <f t="shared" si="94"/>
        <v>100</v>
      </c>
      <c r="AE345" s="137">
        <f t="shared" si="94"/>
        <v>100</v>
      </c>
      <c r="AF345" s="137">
        <f t="shared" si="94"/>
        <v>100</v>
      </c>
      <c r="AG345" s="137">
        <f t="shared" si="94"/>
        <v>100</v>
      </c>
      <c r="AH345" s="137">
        <f t="shared" si="94"/>
        <v>0</v>
      </c>
      <c r="AI345" s="137">
        <f t="shared" si="94"/>
        <v>0</v>
      </c>
      <c r="AJ345" s="137">
        <f t="shared" si="94"/>
        <v>0</v>
      </c>
      <c r="AK345" s="136">
        <f ca="1">IF(AND(AND($AK$3&lt;=B345,B345&lt;=$AK$1),B345&lt;&gt;""),1,0)</f>
        <v>1</v>
      </c>
      <c r="AL345" s="136">
        <f>IF(OR(F345="工事・メンテ（共用可）",F345="要調整"),0.5,IF(F345="ヘリ訓練日",0.4,1))</f>
        <v>1</v>
      </c>
      <c r="AM345" s="136">
        <v>1</v>
      </c>
    </row>
    <row r="346" spans="1:39" ht="93.75">
      <c r="A346" s="149">
        <v>1365</v>
      </c>
      <c r="B346" s="150">
        <v>46400</v>
      </c>
      <c r="C346" s="156">
        <v>7</v>
      </c>
      <c r="D346" s="156">
        <v>21</v>
      </c>
      <c r="E346" s="152" t="s">
        <v>41</v>
      </c>
      <c r="F346" s="151" t="s">
        <v>490</v>
      </c>
      <c r="G346" s="154" t="s">
        <v>494</v>
      </c>
      <c r="H346" s="138" t="str">
        <f>IF(OR(G346="中止",G346="取消"),"998",IF(ISNA(MATCH($E346,施設情報!$B$2:$B$96,0)),"999",INDEX(施設情報!$C$2:$C$96,MATCH($E346,施設情報!$B$2:$B$96,0))))</f>
        <v>005</v>
      </c>
      <c r="I346" s="139">
        <f t="shared" si="85"/>
        <v>46400</v>
      </c>
      <c r="J346" s="137" t="str">
        <f t="shared" si="86"/>
        <v>005-46400</v>
      </c>
      <c r="K346" s="137">
        <f t="shared" si="87"/>
        <v>0.29166666666666669</v>
      </c>
      <c r="L346" s="137">
        <f t="shared" si="88"/>
        <v>0.875</v>
      </c>
      <c r="M346" s="137">
        <f t="shared" si="93"/>
        <v>0</v>
      </c>
      <c r="N346" s="137">
        <f t="shared" si="93"/>
        <v>0</v>
      </c>
      <c r="O346" s="137">
        <f t="shared" si="93"/>
        <v>0</v>
      </c>
      <c r="P346" s="137">
        <f t="shared" si="93"/>
        <v>0</v>
      </c>
      <c r="Q346" s="137">
        <f t="shared" si="93"/>
        <v>0</v>
      </c>
      <c r="R346" s="137">
        <f t="shared" si="93"/>
        <v>0</v>
      </c>
      <c r="S346" s="137">
        <f t="shared" si="93"/>
        <v>0</v>
      </c>
      <c r="T346" s="137">
        <f t="shared" si="93"/>
        <v>100</v>
      </c>
      <c r="U346" s="137">
        <f t="shared" si="93"/>
        <v>100</v>
      </c>
      <c r="V346" s="137">
        <f t="shared" si="93"/>
        <v>100</v>
      </c>
      <c r="W346" s="137">
        <f t="shared" si="94"/>
        <v>100</v>
      </c>
      <c r="X346" s="137">
        <f t="shared" si="94"/>
        <v>100</v>
      </c>
      <c r="Y346" s="137">
        <f t="shared" si="94"/>
        <v>100</v>
      </c>
      <c r="Z346" s="137">
        <f t="shared" si="94"/>
        <v>100</v>
      </c>
      <c r="AA346" s="137">
        <f t="shared" si="94"/>
        <v>100</v>
      </c>
      <c r="AB346" s="137">
        <f t="shared" si="94"/>
        <v>100</v>
      </c>
      <c r="AC346" s="137">
        <f t="shared" si="94"/>
        <v>100</v>
      </c>
      <c r="AD346" s="137">
        <f t="shared" si="94"/>
        <v>100</v>
      </c>
      <c r="AE346" s="137">
        <f t="shared" si="94"/>
        <v>100</v>
      </c>
      <c r="AF346" s="137">
        <f t="shared" si="94"/>
        <v>100</v>
      </c>
      <c r="AG346" s="137">
        <f t="shared" si="94"/>
        <v>100</v>
      </c>
      <c r="AH346" s="137">
        <f t="shared" si="94"/>
        <v>0</v>
      </c>
      <c r="AI346" s="137">
        <f t="shared" si="94"/>
        <v>0</v>
      </c>
      <c r="AJ346" s="137">
        <f t="shared" si="94"/>
        <v>0</v>
      </c>
      <c r="AK346" s="136">
        <f ca="1">IF(AND(AND($AK$3&lt;=B346,B346&lt;=$AK$1),B346&lt;&gt;""),1,0)</f>
        <v>1</v>
      </c>
      <c r="AL346" s="136">
        <f>IF(OR(F346="工事・メンテ（共用可）",F346="要調整"),0.5,IF(F346="ヘリ訓練日",0.4,1))</f>
        <v>1</v>
      </c>
      <c r="AM346" s="136">
        <v>1</v>
      </c>
    </row>
    <row r="347" spans="1:39" ht="75">
      <c r="A347" s="149">
        <v>1366</v>
      </c>
      <c r="B347" s="150">
        <v>46400</v>
      </c>
      <c r="C347" s="156">
        <v>7</v>
      </c>
      <c r="D347" s="156">
        <v>21</v>
      </c>
      <c r="E347" s="152" t="s">
        <v>42</v>
      </c>
      <c r="F347" s="151" t="s">
        <v>490</v>
      </c>
      <c r="G347" s="154" t="s">
        <v>494</v>
      </c>
      <c r="H347" s="138" t="str">
        <f>IF(OR(G347="中止",G347="取消"),"998",IF(ISNA(MATCH($E347,施設情報!$B$2:$B$96,0)),"999",INDEX(施設情報!$C$2:$C$96,MATCH($E347,施設情報!$B$2:$B$96,0))))</f>
        <v>006</v>
      </c>
      <c r="I347" s="139">
        <f t="shared" si="85"/>
        <v>46400</v>
      </c>
      <c r="J347" s="137" t="str">
        <f t="shared" si="86"/>
        <v>006-46400</v>
      </c>
      <c r="K347" s="137">
        <f t="shared" si="87"/>
        <v>0.29166666666666669</v>
      </c>
      <c r="L347" s="137">
        <f t="shared" si="88"/>
        <v>0.875</v>
      </c>
      <c r="M347" s="137">
        <f t="shared" si="93"/>
        <v>0</v>
      </c>
      <c r="N347" s="137">
        <f t="shared" si="93"/>
        <v>0</v>
      </c>
      <c r="O347" s="137">
        <f t="shared" si="93"/>
        <v>0</v>
      </c>
      <c r="P347" s="137">
        <f t="shared" si="93"/>
        <v>0</v>
      </c>
      <c r="Q347" s="137">
        <f t="shared" si="93"/>
        <v>0</v>
      </c>
      <c r="R347" s="137">
        <f t="shared" si="93"/>
        <v>0</v>
      </c>
      <c r="S347" s="137">
        <f t="shared" si="93"/>
        <v>0</v>
      </c>
      <c r="T347" s="137">
        <f t="shared" si="93"/>
        <v>100</v>
      </c>
      <c r="U347" s="137">
        <f t="shared" si="93"/>
        <v>100</v>
      </c>
      <c r="V347" s="137">
        <f t="shared" si="93"/>
        <v>100</v>
      </c>
      <c r="W347" s="137">
        <f t="shared" si="94"/>
        <v>100</v>
      </c>
      <c r="X347" s="137">
        <f t="shared" si="94"/>
        <v>100</v>
      </c>
      <c r="Y347" s="137">
        <f t="shared" si="94"/>
        <v>100</v>
      </c>
      <c r="Z347" s="137">
        <f t="shared" si="94"/>
        <v>100</v>
      </c>
      <c r="AA347" s="137">
        <f t="shared" si="94"/>
        <v>100</v>
      </c>
      <c r="AB347" s="137">
        <f t="shared" si="94"/>
        <v>100</v>
      </c>
      <c r="AC347" s="137">
        <f t="shared" si="94"/>
        <v>100</v>
      </c>
      <c r="AD347" s="137">
        <f t="shared" si="94"/>
        <v>100</v>
      </c>
      <c r="AE347" s="137">
        <f t="shared" si="94"/>
        <v>100</v>
      </c>
      <c r="AF347" s="137">
        <f t="shared" si="94"/>
        <v>100</v>
      </c>
      <c r="AG347" s="137">
        <f t="shared" si="94"/>
        <v>100</v>
      </c>
      <c r="AH347" s="137">
        <f t="shared" si="94"/>
        <v>0</v>
      </c>
      <c r="AI347" s="137">
        <f t="shared" si="94"/>
        <v>0</v>
      </c>
      <c r="AJ347" s="137">
        <f t="shared" si="94"/>
        <v>0</v>
      </c>
      <c r="AK347" s="136">
        <f ca="1">IF(AND(AND($AK$3&lt;=B347,B347&lt;=$AK$1),B347&lt;&gt;""),1,0)</f>
        <v>1</v>
      </c>
      <c r="AL347" s="136">
        <f>IF(OR(F347="工事・メンテ（共用可）",F347="要調整"),0.5,IF(F347="ヘリ訓練日",0.4,1))</f>
        <v>1</v>
      </c>
      <c r="AM347" s="136">
        <v>1</v>
      </c>
    </row>
    <row r="348" spans="1:39" ht="37.5">
      <c r="A348" s="149">
        <v>1367</v>
      </c>
      <c r="B348" s="150">
        <v>46400</v>
      </c>
      <c r="C348" s="156">
        <v>7</v>
      </c>
      <c r="D348" s="156">
        <v>21</v>
      </c>
      <c r="E348" s="152" t="s">
        <v>2</v>
      </c>
      <c r="F348" s="151" t="s">
        <v>490</v>
      </c>
      <c r="G348" s="154" t="s">
        <v>494</v>
      </c>
      <c r="H348" s="138" t="str">
        <f>IF(OR(G348="中止",G348="取消"),"998",IF(ISNA(MATCH($E348,施設情報!$B$2:$B$96,0)),"999",INDEX(施設情報!$C$2:$C$96,MATCH($E348,施設情報!$B$2:$B$96,0))))</f>
        <v>008</v>
      </c>
      <c r="I348" s="139">
        <f t="shared" si="85"/>
        <v>46400</v>
      </c>
      <c r="J348" s="137" t="str">
        <f t="shared" si="86"/>
        <v>008-46400</v>
      </c>
      <c r="K348" s="137">
        <f t="shared" si="87"/>
        <v>0.29166666666666669</v>
      </c>
      <c r="L348" s="137">
        <f t="shared" si="88"/>
        <v>0.875</v>
      </c>
      <c r="M348" s="137">
        <f t="shared" si="93"/>
        <v>0</v>
      </c>
      <c r="N348" s="137">
        <f t="shared" si="93"/>
        <v>0</v>
      </c>
      <c r="O348" s="137">
        <f t="shared" si="93"/>
        <v>0</v>
      </c>
      <c r="P348" s="137">
        <f t="shared" si="93"/>
        <v>0</v>
      </c>
      <c r="Q348" s="137">
        <f t="shared" si="93"/>
        <v>0</v>
      </c>
      <c r="R348" s="137">
        <f t="shared" si="93"/>
        <v>0</v>
      </c>
      <c r="S348" s="137">
        <f t="shared" si="93"/>
        <v>0</v>
      </c>
      <c r="T348" s="137">
        <f t="shared" si="93"/>
        <v>100</v>
      </c>
      <c r="U348" s="137">
        <f t="shared" si="93"/>
        <v>100</v>
      </c>
      <c r="V348" s="137">
        <f t="shared" si="93"/>
        <v>100</v>
      </c>
      <c r="W348" s="137">
        <f t="shared" si="94"/>
        <v>100</v>
      </c>
      <c r="X348" s="137">
        <f t="shared" si="94"/>
        <v>100</v>
      </c>
      <c r="Y348" s="137">
        <f t="shared" si="94"/>
        <v>100</v>
      </c>
      <c r="Z348" s="137">
        <f t="shared" si="94"/>
        <v>100</v>
      </c>
      <c r="AA348" s="137">
        <f t="shared" si="94"/>
        <v>100</v>
      </c>
      <c r="AB348" s="137">
        <f t="shared" si="94"/>
        <v>100</v>
      </c>
      <c r="AC348" s="137">
        <f t="shared" si="94"/>
        <v>100</v>
      </c>
      <c r="AD348" s="137">
        <f t="shared" si="94"/>
        <v>100</v>
      </c>
      <c r="AE348" s="137">
        <f t="shared" si="94"/>
        <v>100</v>
      </c>
      <c r="AF348" s="137">
        <f t="shared" si="94"/>
        <v>100</v>
      </c>
      <c r="AG348" s="137">
        <f t="shared" si="94"/>
        <v>100</v>
      </c>
      <c r="AH348" s="137">
        <f t="shared" si="94"/>
        <v>0</v>
      </c>
      <c r="AI348" s="137">
        <f t="shared" si="94"/>
        <v>0</v>
      </c>
      <c r="AJ348" s="137">
        <f t="shared" si="94"/>
        <v>0</v>
      </c>
      <c r="AK348" s="136">
        <f ca="1">IF(AND(AND($AK$3&lt;=B348,B348&lt;=$AK$1),B348&lt;&gt;""),1,0)</f>
        <v>1</v>
      </c>
      <c r="AL348" s="136">
        <f>IF(OR(F348="工事・メンテ（共用可）",F348="要調整"),0.5,IF(F348="ヘリ訓練日",0.4,1))</f>
        <v>1</v>
      </c>
      <c r="AM348" s="136">
        <v>1</v>
      </c>
    </row>
    <row r="349" spans="1:39" ht="56.25">
      <c r="A349" s="149">
        <v>1368</v>
      </c>
      <c r="B349" s="150">
        <v>46400</v>
      </c>
      <c r="C349" s="156">
        <v>7</v>
      </c>
      <c r="D349" s="156">
        <v>21</v>
      </c>
      <c r="E349" s="152" t="s">
        <v>44</v>
      </c>
      <c r="F349" s="151" t="s">
        <v>490</v>
      </c>
      <c r="G349" s="154" t="s">
        <v>494</v>
      </c>
      <c r="H349" s="138" t="str">
        <f>IF(OR(G349="中止",G349="取消"),"998",IF(ISNA(MATCH($E349,施設情報!$B$2:$B$96,0)),"999",INDEX(施設情報!$C$2:$C$96,MATCH($E349,施設情報!$B$2:$B$96,0))))</f>
        <v>015</v>
      </c>
      <c r="I349" s="139">
        <f t="shared" si="85"/>
        <v>46400</v>
      </c>
      <c r="J349" s="137" t="str">
        <f t="shared" si="86"/>
        <v>015-46400</v>
      </c>
      <c r="K349" s="137">
        <f t="shared" si="87"/>
        <v>0.29166666666666669</v>
      </c>
      <c r="L349" s="137">
        <f t="shared" si="88"/>
        <v>0.875</v>
      </c>
      <c r="M349" s="137">
        <f t="shared" si="93"/>
        <v>0</v>
      </c>
      <c r="N349" s="137">
        <f t="shared" si="93"/>
        <v>0</v>
      </c>
      <c r="O349" s="137">
        <f t="shared" si="93"/>
        <v>0</v>
      </c>
      <c r="P349" s="137">
        <f t="shared" si="93"/>
        <v>0</v>
      </c>
      <c r="Q349" s="137">
        <f t="shared" si="93"/>
        <v>0</v>
      </c>
      <c r="R349" s="137">
        <f t="shared" si="93"/>
        <v>0</v>
      </c>
      <c r="S349" s="137">
        <f t="shared" si="93"/>
        <v>0</v>
      </c>
      <c r="T349" s="137">
        <f t="shared" si="93"/>
        <v>100</v>
      </c>
      <c r="U349" s="137">
        <f t="shared" si="93"/>
        <v>100</v>
      </c>
      <c r="V349" s="137">
        <f t="shared" si="93"/>
        <v>100</v>
      </c>
      <c r="W349" s="137">
        <f t="shared" si="94"/>
        <v>100</v>
      </c>
      <c r="X349" s="137">
        <f t="shared" si="94"/>
        <v>100</v>
      </c>
      <c r="Y349" s="137">
        <f t="shared" si="94"/>
        <v>100</v>
      </c>
      <c r="Z349" s="137">
        <f t="shared" si="94"/>
        <v>100</v>
      </c>
      <c r="AA349" s="137">
        <f t="shared" si="94"/>
        <v>100</v>
      </c>
      <c r="AB349" s="137">
        <f t="shared" si="94"/>
        <v>100</v>
      </c>
      <c r="AC349" s="137">
        <f t="shared" si="94"/>
        <v>100</v>
      </c>
      <c r="AD349" s="137">
        <f t="shared" si="94"/>
        <v>100</v>
      </c>
      <c r="AE349" s="137">
        <f t="shared" si="94"/>
        <v>100</v>
      </c>
      <c r="AF349" s="137">
        <f t="shared" si="94"/>
        <v>100</v>
      </c>
      <c r="AG349" s="137">
        <f t="shared" si="94"/>
        <v>100</v>
      </c>
      <c r="AH349" s="137">
        <f t="shared" si="94"/>
        <v>0</v>
      </c>
      <c r="AI349" s="137">
        <f t="shared" si="94"/>
        <v>0</v>
      </c>
      <c r="AJ349" s="137">
        <f t="shared" si="94"/>
        <v>0</v>
      </c>
      <c r="AK349" s="136">
        <f ca="1">IF(AND(AND($AK$3&lt;=B349,B349&lt;=$AK$1),B349&lt;&gt;""),1,0)</f>
        <v>1</v>
      </c>
      <c r="AL349" s="136">
        <f>IF(OR(F349="工事・メンテ（共用可）",F349="要調整"),0.5,IF(F349="ヘリ訓練日",0.4,1))</f>
        <v>1</v>
      </c>
      <c r="AM349" s="136">
        <v>1</v>
      </c>
    </row>
    <row r="350" spans="1:39" ht="56.25">
      <c r="A350" s="149">
        <v>1369</v>
      </c>
      <c r="B350" s="150">
        <v>46400</v>
      </c>
      <c r="C350" s="156">
        <v>7</v>
      </c>
      <c r="D350" s="156">
        <v>21</v>
      </c>
      <c r="E350" s="152" t="s">
        <v>47</v>
      </c>
      <c r="F350" s="151" t="s">
        <v>490</v>
      </c>
      <c r="G350" s="154" t="s">
        <v>494</v>
      </c>
      <c r="H350" s="138" t="str">
        <f>IF(OR(G350="中止",G350="取消"),"998",IF(ISNA(MATCH($E350,施設情報!$B$2:$B$96,0)),"999",INDEX(施設情報!$C$2:$C$96,MATCH($E350,施設情報!$B$2:$B$96,0))))</f>
        <v>020</v>
      </c>
      <c r="I350" s="139">
        <f t="shared" si="85"/>
        <v>46400</v>
      </c>
      <c r="J350" s="137" t="str">
        <f t="shared" si="86"/>
        <v>020-46400</v>
      </c>
      <c r="K350" s="137">
        <f t="shared" si="87"/>
        <v>0.29166666666666669</v>
      </c>
      <c r="L350" s="137">
        <f t="shared" si="88"/>
        <v>0.875</v>
      </c>
      <c r="M350" s="137">
        <f t="shared" si="93"/>
        <v>0</v>
      </c>
      <c r="N350" s="137">
        <f t="shared" si="93"/>
        <v>0</v>
      </c>
      <c r="O350" s="137">
        <f t="shared" si="93"/>
        <v>0</v>
      </c>
      <c r="P350" s="137">
        <f t="shared" si="93"/>
        <v>0</v>
      </c>
      <c r="Q350" s="137">
        <f t="shared" si="93"/>
        <v>0</v>
      </c>
      <c r="R350" s="137">
        <f t="shared" si="93"/>
        <v>0</v>
      </c>
      <c r="S350" s="137">
        <f t="shared" si="93"/>
        <v>0</v>
      </c>
      <c r="T350" s="137">
        <f t="shared" si="93"/>
        <v>100</v>
      </c>
      <c r="U350" s="137">
        <f t="shared" si="93"/>
        <v>100</v>
      </c>
      <c r="V350" s="137">
        <f t="shared" si="93"/>
        <v>100</v>
      </c>
      <c r="W350" s="137">
        <f t="shared" si="94"/>
        <v>100</v>
      </c>
      <c r="X350" s="137">
        <f t="shared" si="94"/>
        <v>100</v>
      </c>
      <c r="Y350" s="137">
        <f t="shared" si="94"/>
        <v>100</v>
      </c>
      <c r="Z350" s="137">
        <f t="shared" si="94"/>
        <v>100</v>
      </c>
      <c r="AA350" s="137">
        <f t="shared" si="94"/>
        <v>100</v>
      </c>
      <c r="AB350" s="137">
        <f t="shared" si="94"/>
        <v>100</v>
      </c>
      <c r="AC350" s="137">
        <f t="shared" si="94"/>
        <v>100</v>
      </c>
      <c r="AD350" s="137">
        <f t="shared" si="94"/>
        <v>100</v>
      </c>
      <c r="AE350" s="137">
        <f t="shared" si="94"/>
        <v>100</v>
      </c>
      <c r="AF350" s="137">
        <f t="shared" si="94"/>
        <v>100</v>
      </c>
      <c r="AG350" s="137">
        <f t="shared" si="94"/>
        <v>100</v>
      </c>
      <c r="AH350" s="137">
        <f t="shared" si="94"/>
        <v>0</v>
      </c>
      <c r="AI350" s="137">
        <f t="shared" si="94"/>
        <v>0</v>
      </c>
      <c r="AJ350" s="137">
        <f t="shared" si="94"/>
        <v>0</v>
      </c>
      <c r="AK350" s="136">
        <f ca="1">IF(AND(AND($AK$3&lt;=B350,B350&lt;=$AK$1),B350&lt;&gt;""),1,0)</f>
        <v>1</v>
      </c>
      <c r="AL350" s="136">
        <f>IF(OR(F350="工事・メンテ（共用可）",F350="要調整"),0.5,IF(F350="ヘリ訓練日",0.4,1))</f>
        <v>1</v>
      </c>
      <c r="AM350" s="136">
        <v>1</v>
      </c>
    </row>
    <row r="351" spans="1:39">
      <c r="A351" s="149">
        <v>1370</v>
      </c>
      <c r="B351" s="150">
        <v>46400</v>
      </c>
      <c r="C351" s="156">
        <v>7</v>
      </c>
      <c r="D351" s="156">
        <v>21</v>
      </c>
      <c r="E351" s="152" t="s">
        <v>49</v>
      </c>
      <c r="F351" s="147" t="s">
        <v>490</v>
      </c>
      <c r="G351" s="154" t="s">
        <v>494</v>
      </c>
      <c r="H351" s="138" t="str">
        <f>IF(OR(G351="中止",G351="取消"),"998",IF(ISNA(MATCH($E351,施設情報!$B$2:$B$96,0)),"999",INDEX(施設情報!$C$2:$C$96,MATCH($E351,施設情報!$B$2:$B$96,0))))</f>
        <v>022</v>
      </c>
      <c r="I351" s="139">
        <f t="shared" si="85"/>
        <v>46400</v>
      </c>
      <c r="J351" s="137" t="str">
        <f t="shared" si="86"/>
        <v>022-46400</v>
      </c>
      <c r="K351" s="137">
        <f t="shared" si="87"/>
        <v>0.29166666666666669</v>
      </c>
      <c r="L351" s="137">
        <f t="shared" si="88"/>
        <v>0.875</v>
      </c>
      <c r="M351" s="137">
        <f t="shared" si="93"/>
        <v>0</v>
      </c>
      <c r="N351" s="137">
        <f t="shared" si="93"/>
        <v>0</v>
      </c>
      <c r="O351" s="137">
        <f t="shared" si="93"/>
        <v>0</v>
      </c>
      <c r="P351" s="137">
        <f t="shared" si="93"/>
        <v>0</v>
      </c>
      <c r="Q351" s="137">
        <f t="shared" si="93"/>
        <v>0</v>
      </c>
      <c r="R351" s="137">
        <f t="shared" si="93"/>
        <v>0</v>
      </c>
      <c r="S351" s="137">
        <f t="shared" si="93"/>
        <v>0</v>
      </c>
      <c r="T351" s="137">
        <f t="shared" si="93"/>
        <v>100</v>
      </c>
      <c r="U351" s="137">
        <f t="shared" si="93"/>
        <v>100</v>
      </c>
      <c r="V351" s="137">
        <f t="shared" si="93"/>
        <v>100</v>
      </c>
      <c r="W351" s="137">
        <f t="shared" si="94"/>
        <v>100</v>
      </c>
      <c r="X351" s="137">
        <f t="shared" si="94"/>
        <v>100</v>
      </c>
      <c r="Y351" s="137">
        <f t="shared" si="94"/>
        <v>100</v>
      </c>
      <c r="Z351" s="137">
        <f t="shared" si="94"/>
        <v>100</v>
      </c>
      <c r="AA351" s="137">
        <f t="shared" si="94"/>
        <v>100</v>
      </c>
      <c r="AB351" s="137">
        <f t="shared" si="94"/>
        <v>100</v>
      </c>
      <c r="AC351" s="137">
        <f t="shared" si="94"/>
        <v>100</v>
      </c>
      <c r="AD351" s="137">
        <f t="shared" si="94"/>
        <v>100</v>
      </c>
      <c r="AE351" s="137">
        <f t="shared" si="94"/>
        <v>100</v>
      </c>
      <c r="AF351" s="137">
        <f t="shared" si="94"/>
        <v>100</v>
      </c>
      <c r="AG351" s="137">
        <f t="shared" si="94"/>
        <v>100</v>
      </c>
      <c r="AH351" s="137">
        <f t="shared" si="94"/>
        <v>0</v>
      </c>
      <c r="AI351" s="137">
        <f t="shared" si="94"/>
        <v>0</v>
      </c>
      <c r="AJ351" s="137">
        <f t="shared" si="94"/>
        <v>0</v>
      </c>
      <c r="AK351" s="136">
        <f ca="1">IF(AND(AND($AK$3&lt;=B351,B351&lt;=$AK$1),B351&lt;&gt;""),1,0)</f>
        <v>1</v>
      </c>
      <c r="AL351" s="136">
        <f>IF(OR(F351="工事・メンテ（共用可）",F351="要調整"),0.5,IF(F351="ヘリ訓練日",0.4,1))</f>
        <v>1</v>
      </c>
      <c r="AM351" s="136">
        <v>1</v>
      </c>
    </row>
    <row r="352" spans="1:39" ht="56.25">
      <c r="A352" s="149">
        <v>1371</v>
      </c>
      <c r="B352" s="150">
        <v>46400</v>
      </c>
      <c r="C352" s="156">
        <v>7</v>
      </c>
      <c r="D352" s="156">
        <v>21</v>
      </c>
      <c r="E352" s="152" t="s">
        <v>50</v>
      </c>
      <c r="F352" s="151" t="s">
        <v>490</v>
      </c>
      <c r="G352" s="154" t="s">
        <v>494</v>
      </c>
      <c r="H352" s="138" t="str">
        <f>IF(OR(G352="中止",G352="取消"),"998",IF(ISNA(MATCH($E352,施設情報!$B$2:$B$96,0)),"999",INDEX(施設情報!$C$2:$C$96,MATCH($E352,施設情報!$B$2:$B$96,0))))</f>
        <v>023</v>
      </c>
      <c r="I352" s="139">
        <f t="shared" si="85"/>
        <v>46400</v>
      </c>
      <c r="J352" s="137" t="str">
        <f t="shared" si="86"/>
        <v>023-46400</v>
      </c>
      <c r="K352" s="137">
        <f t="shared" si="87"/>
        <v>0.29166666666666669</v>
      </c>
      <c r="L352" s="137">
        <f t="shared" si="88"/>
        <v>0.875</v>
      </c>
      <c r="M352" s="137">
        <f t="shared" si="93"/>
        <v>0</v>
      </c>
      <c r="N352" s="137">
        <f t="shared" si="93"/>
        <v>0</v>
      </c>
      <c r="O352" s="137">
        <f t="shared" si="93"/>
        <v>0</v>
      </c>
      <c r="P352" s="137">
        <f t="shared" si="93"/>
        <v>0</v>
      </c>
      <c r="Q352" s="137">
        <f t="shared" si="93"/>
        <v>0</v>
      </c>
      <c r="R352" s="137">
        <f t="shared" si="93"/>
        <v>0</v>
      </c>
      <c r="S352" s="137">
        <f t="shared" si="93"/>
        <v>0</v>
      </c>
      <c r="T352" s="137">
        <f t="shared" si="93"/>
        <v>100</v>
      </c>
      <c r="U352" s="137">
        <f t="shared" si="93"/>
        <v>100</v>
      </c>
      <c r="V352" s="137">
        <f t="shared" si="93"/>
        <v>100</v>
      </c>
      <c r="W352" s="137">
        <f t="shared" si="94"/>
        <v>100</v>
      </c>
      <c r="X352" s="137">
        <f t="shared" si="94"/>
        <v>100</v>
      </c>
      <c r="Y352" s="137">
        <f t="shared" si="94"/>
        <v>100</v>
      </c>
      <c r="Z352" s="137">
        <f t="shared" si="94"/>
        <v>100</v>
      </c>
      <c r="AA352" s="137">
        <f t="shared" si="94"/>
        <v>100</v>
      </c>
      <c r="AB352" s="137">
        <f t="shared" si="94"/>
        <v>100</v>
      </c>
      <c r="AC352" s="137">
        <f t="shared" si="94"/>
        <v>100</v>
      </c>
      <c r="AD352" s="137">
        <f t="shared" si="94"/>
        <v>100</v>
      </c>
      <c r="AE352" s="137">
        <f t="shared" si="94"/>
        <v>100</v>
      </c>
      <c r="AF352" s="137">
        <f t="shared" si="94"/>
        <v>100</v>
      </c>
      <c r="AG352" s="137">
        <f t="shared" si="94"/>
        <v>100</v>
      </c>
      <c r="AH352" s="137">
        <f t="shared" si="94"/>
        <v>0</v>
      </c>
      <c r="AI352" s="137">
        <f t="shared" si="94"/>
        <v>0</v>
      </c>
      <c r="AJ352" s="137">
        <f t="shared" si="94"/>
        <v>0</v>
      </c>
      <c r="AK352" s="136">
        <f ca="1">IF(AND(AND($AK$3&lt;=B352,B352&lt;=$AK$1),B352&lt;&gt;""),1,0)</f>
        <v>1</v>
      </c>
      <c r="AL352" s="136">
        <f>IF(OR(F352="工事・メンテ（共用可）",F352="要調整"),0.5,IF(F352="ヘリ訓練日",0.4,1))</f>
        <v>1</v>
      </c>
      <c r="AM352" s="136">
        <v>1</v>
      </c>
    </row>
    <row r="353" spans="1:39" ht="56.25">
      <c r="A353" s="149">
        <v>1372</v>
      </c>
      <c r="B353" s="150">
        <v>46400</v>
      </c>
      <c r="C353" s="156">
        <v>7</v>
      </c>
      <c r="D353" s="156">
        <v>21</v>
      </c>
      <c r="E353" s="152" t="s">
        <v>52</v>
      </c>
      <c r="F353" s="151" t="s">
        <v>490</v>
      </c>
      <c r="G353" s="154" t="s">
        <v>494</v>
      </c>
      <c r="H353" s="138" t="str">
        <f>IF(OR(G353="中止",G353="取消"),"998",IF(ISNA(MATCH($E353,施設情報!$B$2:$B$96,0)),"999",INDEX(施設情報!$C$2:$C$96,MATCH($E353,施設情報!$B$2:$B$96,0))))</f>
        <v>024</v>
      </c>
      <c r="I353" s="139">
        <f t="shared" si="85"/>
        <v>46400</v>
      </c>
      <c r="J353" s="137" t="str">
        <f t="shared" si="86"/>
        <v>024-46400</v>
      </c>
      <c r="K353" s="137">
        <f t="shared" si="87"/>
        <v>0.29166666666666669</v>
      </c>
      <c r="L353" s="137">
        <f t="shared" si="88"/>
        <v>0.875</v>
      </c>
      <c r="M353" s="137">
        <f t="shared" si="93"/>
        <v>0</v>
      </c>
      <c r="N353" s="137">
        <f t="shared" si="93"/>
        <v>0</v>
      </c>
      <c r="O353" s="137">
        <f t="shared" si="93"/>
        <v>0</v>
      </c>
      <c r="P353" s="137">
        <f t="shared" si="93"/>
        <v>0</v>
      </c>
      <c r="Q353" s="137">
        <f t="shared" si="93"/>
        <v>0</v>
      </c>
      <c r="R353" s="137">
        <f t="shared" si="93"/>
        <v>0</v>
      </c>
      <c r="S353" s="137">
        <f t="shared" si="93"/>
        <v>0</v>
      </c>
      <c r="T353" s="137">
        <f t="shared" si="93"/>
        <v>100</v>
      </c>
      <c r="U353" s="137">
        <f t="shared" si="93"/>
        <v>100</v>
      </c>
      <c r="V353" s="137">
        <f t="shared" si="93"/>
        <v>100</v>
      </c>
      <c r="W353" s="137">
        <f t="shared" si="94"/>
        <v>100</v>
      </c>
      <c r="X353" s="137">
        <f t="shared" si="94"/>
        <v>100</v>
      </c>
      <c r="Y353" s="137">
        <f t="shared" si="94"/>
        <v>100</v>
      </c>
      <c r="Z353" s="137">
        <f t="shared" si="94"/>
        <v>100</v>
      </c>
      <c r="AA353" s="137">
        <f t="shared" si="94"/>
        <v>100</v>
      </c>
      <c r="AB353" s="137">
        <f t="shared" si="94"/>
        <v>100</v>
      </c>
      <c r="AC353" s="137">
        <f t="shared" si="94"/>
        <v>100</v>
      </c>
      <c r="AD353" s="137">
        <f t="shared" si="94"/>
        <v>100</v>
      </c>
      <c r="AE353" s="137">
        <f t="shared" si="94"/>
        <v>100</v>
      </c>
      <c r="AF353" s="137">
        <f t="shared" si="94"/>
        <v>100</v>
      </c>
      <c r="AG353" s="137">
        <f t="shared" si="94"/>
        <v>100</v>
      </c>
      <c r="AH353" s="137">
        <f t="shared" si="94"/>
        <v>0</v>
      </c>
      <c r="AI353" s="137">
        <f t="shared" si="94"/>
        <v>0</v>
      </c>
      <c r="AJ353" s="137">
        <f t="shared" si="94"/>
        <v>0</v>
      </c>
      <c r="AK353" s="136">
        <f ca="1">IF(AND(AND($AK$3&lt;=B353,B353&lt;=$AK$1),B353&lt;&gt;""),1,0)</f>
        <v>1</v>
      </c>
      <c r="AL353" s="136">
        <f>IF(OR(F353="工事・メンテ（共用可）",F353="要調整"),0.5,IF(F353="ヘリ訓練日",0.4,1))</f>
        <v>1</v>
      </c>
      <c r="AM353" s="136">
        <v>1</v>
      </c>
    </row>
    <row r="354" spans="1:39" ht="56.25">
      <c r="A354" s="149">
        <v>1373</v>
      </c>
      <c r="B354" s="150">
        <v>46400</v>
      </c>
      <c r="C354" s="156">
        <v>7</v>
      </c>
      <c r="D354" s="156">
        <v>21</v>
      </c>
      <c r="E354" s="152" t="s">
        <v>31</v>
      </c>
      <c r="F354" s="151" t="s">
        <v>490</v>
      </c>
      <c r="G354" s="154" t="s">
        <v>494</v>
      </c>
      <c r="H354" s="138" t="str">
        <f>IF(OR(G354="中止",G354="取消"),"998",IF(ISNA(MATCH($E354,施設情報!$B$2:$B$96,0)),"999",INDEX(施設情報!$C$2:$C$96,MATCH($E354,施設情報!$B$2:$B$96,0))))</f>
        <v>025</v>
      </c>
      <c r="I354" s="139">
        <f t="shared" si="85"/>
        <v>46400</v>
      </c>
      <c r="J354" s="137" t="str">
        <f t="shared" si="86"/>
        <v>025-46400</v>
      </c>
      <c r="K354" s="137">
        <f t="shared" si="87"/>
        <v>0.29166666666666669</v>
      </c>
      <c r="L354" s="137">
        <f t="shared" si="88"/>
        <v>0.875</v>
      </c>
      <c r="M354" s="137">
        <f t="shared" si="93"/>
        <v>0</v>
      </c>
      <c r="N354" s="137">
        <f t="shared" si="93"/>
        <v>0</v>
      </c>
      <c r="O354" s="137">
        <f t="shared" si="93"/>
        <v>0</v>
      </c>
      <c r="P354" s="137">
        <f t="shared" si="93"/>
        <v>0</v>
      </c>
      <c r="Q354" s="137">
        <f t="shared" si="93"/>
        <v>0</v>
      </c>
      <c r="R354" s="137">
        <f t="shared" si="93"/>
        <v>0</v>
      </c>
      <c r="S354" s="137">
        <f t="shared" si="93"/>
        <v>0</v>
      </c>
      <c r="T354" s="137">
        <f t="shared" si="93"/>
        <v>100</v>
      </c>
      <c r="U354" s="137">
        <f t="shared" si="93"/>
        <v>100</v>
      </c>
      <c r="V354" s="137">
        <f t="shared" si="93"/>
        <v>100</v>
      </c>
      <c r="W354" s="137">
        <f t="shared" si="94"/>
        <v>100</v>
      </c>
      <c r="X354" s="137">
        <f t="shared" si="94"/>
        <v>100</v>
      </c>
      <c r="Y354" s="137">
        <f t="shared" si="94"/>
        <v>100</v>
      </c>
      <c r="Z354" s="137">
        <f t="shared" si="94"/>
        <v>100</v>
      </c>
      <c r="AA354" s="137">
        <f t="shared" si="94"/>
        <v>100</v>
      </c>
      <c r="AB354" s="137">
        <f t="shared" si="94"/>
        <v>100</v>
      </c>
      <c r="AC354" s="137">
        <f t="shared" si="94"/>
        <v>100</v>
      </c>
      <c r="AD354" s="137">
        <f t="shared" si="94"/>
        <v>100</v>
      </c>
      <c r="AE354" s="137">
        <f t="shared" si="94"/>
        <v>100</v>
      </c>
      <c r="AF354" s="137">
        <f t="shared" si="94"/>
        <v>100</v>
      </c>
      <c r="AG354" s="137">
        <f t="shared" si="94"/>
        <v>100</v>
      </c>
      <c r="AH354" s="137">
        <f t="shared" si="94"/>
        <v>0</v>
      </c>
      <c r="AI354" s="137">
        <f t="shared" si="94"/>
        <v>0</v>
      </c>
      <c r="AJ354" s="137">
        <f t="shared" si="94"/>
        <v>0</v>
      </c>
      <c r="AK354" s="136">
        <f ca="1">IF(AND(AND($AK$3&lt;=B354,B354&lt;=$AK$1),B354&lt;&gt;""),1,0)</f>
        <v>1</v>
      </c>
      <c r="AL354" s="136">
        <f>IF(OR(F354="工事・メンテ（共用可）",F354="要調整"),0.5,IF(F354="ヘリ訓練日",0.4,1))</f>
        <v>1</v>
      </c>
      <c r="AM354" s="136">
        <v>1</v>
      </c>
    </row>
    <row r="355" spans="1:39" ht="56.25">
      <c r="A355" s="149">
        <v>1374</v>
      </c>
      <c r="B355" s="150">
        <v>46400</v>
      </c>
      <c r="C355" s="156">
        <v>7</v>
      </c>
      <c r="D355" s="156">
        <v>21</v>
      </c>
      <c r="E355" s="152" t="s">
        <v>53</v>
      </c>
      <c r="F355" s="151" t="s">
        <v>490</v>
      </c>
      <c r="G355" s="154" t="s">
        <v>494</v>
      </c>
      <c r="H355" s="138" t="str">
        <f>IF(OR(G355="中止",G355="取消"),"998",IF(ISNA(MATCH($E355,施設情報!$B$2:$B$96,0)),"999",INDEX(施設情報!$C$2:$C$96,MATCH($E355,施設情報!$B$2:$B$96,0))))</f>
        <v>026</v>
      </c>
      <c r="I355" s="139">
        <f t="shared" si="85"/>
        <v>46400</v>
      </c>
      <c r="J355" s="137" t="str">
        <f t="shared" si="86"/>
        <v>026-46400</v>
      </c>
      <c r="K355" s="137">
        <f t="shared" si="87"/>
        <v>0.29166666666666669</v>
      </c>
      <c r="L355" s="137">
        <f t="shared" si="88"/>
        <v>0.875</v>
      </c>
      <c r="M355" s="137">
        <f t="shared" ref="M355:V364" si="95">IF(AND(M$3&gt;=$K355,M$3&lt;$L355),100*$AM355,0)</f>
        <v>0</v>
      </c>
      <c r="N355" s="137">
        <f t="shared" si="95"/>
        <v>0</v>
      </c>
      <c r="O355" s="137">
        <f t="shared" si="95"/>
        <v>0</v>
      </c>
      <c r="P355" s="137">
        <f t="shared" si="95"/>
        <v>0</v>
      </c>
      <c r="Q355" s="137">
        <f t="shared" si="95"/>
        <v>0</v>
      </c>
      <c r="R355" s="137">
        <f t="shared" si="95"/>
        <v>0</v>
      </c>
      <c r="S355" s="137">
        <f t="shared" si="95"/>
        <v>0</v>
      </c>
      <c r="T355" s="137">
        <f t="shared" si="95"/>
        <v>100</v>
      </c>
      <c r="U355" s="137">
        <f t="shared" si="95"/>
        <v>100</v>
      </c>
      <c r="V355" s="137">
        <f t="shared" si="95"/>
        <v>100</v>
      </c>
      <c r="W355" s="137">
        <f t="shared" ref="W355:AJ364" si="96">IF(AND(W$3&gt;=$K355,W$3&lt;$L355),100*$AM355,0)</f>
        <v>100</v>
      </c>
      <c r="X355" s="137">
        <f t="shared" si="96"/>
        <v>100</v>
      </c>
      <c r="Y355" s="137">
        <f t="shared" si="96"/>
        <v>100</v>
      </c>
      <c r="Z355" s="137">
        <f t="shared" si="96"/>
        <v>100</v>
      </c>
      <c r="AA355" s="137">
        <f t="shared" si="96"/>
        <v>100</v>
      </c>
      <c r="AB355" s="137">
        <f t="shared" si="96"/>
        <v>100</v>
      </c>
      <c r="AC355" s="137">
        <f t="shared" si="96"/>
        <v>100</v>
      </c>
      <c r="AD355" s="137">
        <f t="shared" si="96"/>
        <v>100</v>
      </c>
      <c r="AE355" s="137">
        <f t="shared" si="96"/>
        <v>100</v>
      </c>
      <c r="AF355" s="137">
        <f t="shared" si="96"/>
        <v>100</v>
      </c>
      <c r="AG355" s="137">
        <f t="shared" si="96"/>
        <v>100</v>
      </c>
      <c r="AH355" s="137">
        <f t="shared" si="96"/>
        <v>0</v>
      </c>
      <c r="AI355" s="137">
        <f t="shared" si="96"/>
        <v>0</v>
      </c>
      <c r="AJ355" s="137">
        <f t="shared" si="96"/>
        <v>0</v>
      </c>
      <c r="AK355" s="136">
        <f ca="1">IF(AND(AND($AK$3&lt;=B355,B355&lt;=$AK$1),B355&lt;&gt;""),1,0)</f>
        <v>1</v>
      </c>
      <c r="AL355" s="136">
        <f>IF(OR(F355="工事・メンテ（共用可）",F355="要調整"),0.5,IF(F355="ヘリ訓練日",0.4,1))</f>
        <v>1</v>
      </c>
      <c r="AM355" s="136">
        <v>1</v>
      </c>
    </row>
    <row r="356" spans="1:39" ht="56.25">
      <c r="A356" s="149">
        <v>1375</v>
      </c>
      <c r="B356" s="150">
        <v>46400</v>
      </c>
      <c r="C356" s="156">
        <v>7</v>
      </c>
      <c r="D356" s="156">
        <v>21</v>
      </c>
      <c r="E356" s="152" t="s">
        <v>30</v>
      </c>
      <c r="F356" s="151" t="s">
        <v>490</v>
      </c>
      <c r="G356" s="154" t="s">
        <v>494</v>
      </c>
      <c r="H356" s="138" t="str">
        <f>IF(OR(G356="中止",G356="取消"),"998",IF(ISNA(MATCH($E356,施設情報!$B$2:$B$96,0)),"999",INDEX(施設情報!$C$2:$C$96,MATCH($E356,施設情報!$B$2:$B$96,0))))</f>
        <v>027</v>
      </c>
      <c r="I356" s="139">
        <f t="shared" si="85"/>
        <v>46400</v>
      </c>
      <c r="J356" s="137" t="str">
        <f t="shared" si="86"/>
        <v>027-46400</v>
      </c>
      <c r="K356" s="137">
        <f t="shared" si="87"/>
        <v>0.29166666666666669</v>
      </c>
      <c r="L356" s="137">
        <f t="shared" si="88"/>
        <v>0.875</v>
      </c>
      <c r="M356" s="137">
        <f t="shared" si="95"/>
        <v>0</v>
      </c>
      <c r="N356" s="137">
        <f t="shared" si="95"/>
        <v>0</v>
      </c>
      <c r="O356" s="137">
        <f t="shared" si="95"/>
        <v>0</v>
      </c>
      <c r="P356" s="137">
        <f t="shared" si="95"/>
        <v>0</v>
      </c>
      <c r="Q356" s="137">
        <f t="shared" si="95"/>
        <v>0</v>
      </c>
      <c r="R356" s="137">
        <f t="shared" si="95"/>
        <v>0</v>
      </c>
      <c r="S356" s="137">
        <f t="shared" si="95"/>
        <v>0</v>
      </c>
      <c r="T356" s="137">
        <f t="shared" si="95"/>
        <v>100</v>
      </c>
      <c r="U356" s="137">
        <f t="shared" si="95"/>
        <v>100</v>
      </c>
      <c r="V356" s="137">
        <f t="shared" si="95"/>
        <v>100</v>
      </c>
      <c r="W356" s="137">
        <f t="shared" si="96"/>
        <v>100</v>
      </c>
      <c r="X356" s="137">
        <f t="shared" si="96"/>
        <v>100</v>
      </c>
      <c r="Y356" s="137">
        <f t="shared" si="96"/>
        <v>100</v>
      </c>
      <c r="Z356" s="137">
        <f t="shared" si="96"/>
        <v>100</v>
      </c>
      <c r="AA356" s="137">
        <f t="shared" si="96"/>
        <v>100</v>
      </c>
      <c r="AB356" s="137">
        <f t="shared" si="96"/>
        <v>100</v>
      </c>
      <c r="AC356" s="137">
        <f t="shared" si="96"/>
        <v>100</v>
      </c>
      <c r="AD356" s="137">
        <f t="shared" si="96"/>
        <v>100</v>
      </c>
      <c r="AE356" s="137">
        <f t="shared" si="96"/>
        <v>100</v>
      </c>
      <c r="AF356" s="137">
        <f t="shared" si="96"/>
        <v>100</v>
      </c>
      <c r="AG356" s="137">
        <f t="shared" si="96"/>
        <v>100</v>
      </c>
      <c r="AH356" s="137">
        <f t="shared" si="96"/>
        <v>0</v>
      </c>
      <c r="AI356" s="137">
        <f t="shared" si="96"/>
        <v>0</v>
      </c>
      <c r="AJ356" s="137">
        <f t="shared" si="96"/>
        <v>0</v>
      </c>
      <c r="AK356" s="136">
        <f ca="1">IF(AND(AND($AK$3&lt;=B356,B356&lt;=$AK$1),B356&lt;&gt;""),1,0)</f>
        <v>1</v>
      </c>
      <c r="AL356" s="136">
        <f>IF(OR(F356="工事・メンテ（共用可）",F356="要調整"),0.5,IF(F356="ヘリ訓練日",0.4,1))</f>
        <v>1</v>
      </c>
      <c r="AM356" s="136">
        <v>1</v>
      </c>
    </row>
    <row r="357" spans="1:39" ht="75">
      <c r="A357" s="149">
        <v>1376</v>
      </c>
      <c r="B357" s="150">
        <v>46400</v>
      </c>
      <c r="C357" s="156">
        <v>7</v>
      </c>
      <c r="D357" s="156">
        <v>21</v>
      </c>
      <c r="E357" s="152" t="s">
        <v>60</v>
      </c>
      <c r="F357" s="151" t="s">
        <v>490</v>
      </c>
      <c r="G357" s="154" t="s">
        <v>494</v>
      </c>
      <c r="H357" s="138" t="str">
        <f>IF(OR(G357="中止",G357="取消"),"998",IF(ISNA(MATCH($E357,施設情報!$B$2:$B$96,0)),"999",INDEX(施設情報!$C$2:$C$96,MATCH($E357,施設情報!$B$2:$B$96,0))))</f>
        <v>028</v>
      </c>
      <c r="I357" s="139">
        <f t="shared" si="85"/>
        <v>46400</v>
      </c>
      <c r="J357" s="137" t="str">
        <f t="shared" si="86"/>
        <v>028-46400</v>
      </c>
      <c r="K357" s="137">
        <f t="shared" si="87"/>
        <v>0.29166666666666669</v>
      </c>
      <c r="L357" s="137">
        <f t="shared" si="88"/>
        <v>0.875</v>
      </c>
      <c r="M357" s="137">
        <f t="shared" si="95"/>
        <v>0</v>
      </c>
      <c r="N357" s="137">
        <f t="shared" si="95"/>
        <v>0</v>
      </c>
      <c r="O357" s="137">
        <f t="shared" si="95"/>
        <v>0</v>
      </c>
      <c r="P357" s="137">
        <f t="shared" si="95"/>
        <v>0</v>
      </c>
      <c r="Q357" s="137">
        <f t="shared" si="95"/>
        <v>0</v>
      </c>
      <c r="R357" s="137">
        <f t="shared" si="95"/>
        <v>0</v>
      </c>
      <c r="S357" s="137">
        <f t="shared" si="95"/>
        <v>0</v>
      </c>
      <c r="T357" s="137">
        <f t="shared" si="95"/>
        <v>100</v>
      </c>
      <c r="U357" s="137">
        <f t="shared" si="95"/>
        <v>100</v>
      </c>
      <c r="V357" s="137">
        <f t="shared" si="95"/>
        <v>100</v>
      </c>
      <c r="W357" s="137">
        <f t="shared" si="96"/>
        <v>100</v>
      </c>
      <c r="X357" s="137">
        <f t="shared" si="96"/>
        <v>100</v>
      </c>
      <c r="Y357" s="137">
        <f t="shared" si="96"/>
        <v>100</v>
      </c>
      <c r="Z357" s="137">
        <f t="shared" si="96"/>
        <v>100</v>
      </c>
      <c r="AA357" s="137">
        <f t="shared" si="96"/>
        <v>100</v>
      </c>
      <c r="AB357" s="137">
        <f t="shared" si="96"/>
        <v>100</v>
      </c>
      <c r="AC357" s="137">
        <f t="shared" si="96"/>
        <v>100</v>
      </c>
      <c r="AD357" s="137">
        <f t="shared" si="96"/>
        <v>100</v>
      </c>
      <c r="AE357" s="137">
        <f t="shared" si="96"/>
        <v>100</v>
      </c>
      <c r="AF357" s="137">
        <f t="shared" si="96"/>
        <v>100</v>
      </c>
      <c r="AG357" s="137">
        <f t="shared" si="96"/>
        <v>100</v>
      </c>
      <c r="AH357" s="137">
        <f t="shared" si="96"/>
        <v>0</v>
      </c>
      <c r="AI357" s="137">
        <f t="shared" si="96"/>
        <v>0</v>
      </c>
      <c r="AJ357" s="137">
        <f t="shared" si="96"/>
        <v>0</v>
      </c>
      <c r="AK357" s="136">
        <f ca="1">IF(AND(AND($AK$3&lt;=B357,B357&lt;=$AK$1),B357&lt;&gt;""),1,0)</f>
        <v>1</v>
      </c>
      <c r="AL357" s="136">
        <f>IF(OR(F357="工事・メンテ（共用可）",F357="要調整"),0.5,IF(F357="ヘリ訓練日",0.4,1))</f>
        <v>1</v>
      </c>
      <c r="AM357" s="136">
        <v>1</v>
      </c>
    </row>
    <row r="358" spans="1:39" ht="75">
      <c r="A358" s="149">
        <v>1377</v>
      </c>
      <c r="B358" s="150">
        <v>46400</v>
      </c>
      <c r="C358" s="156">
        <v>7</v>
      </c>
      <c r="D358" s="156">
        <v>21</v>
      </c>
      <c r="E358" s="152" t="s">
        <v>61</v>
      </c>
      <c r="F358" s="151" t="s">
        <v>490</v>
      </c>
      <c r="G358" s="154" t="s">
        <v>494</v>
      </c>
      <c r="H358" s="138" t="str">
        <f>IF(OR(G358="中止",G358="取消"),"998",IF(ISNA(MATCH($E358,施設情報!$B$2:$B$96,0)),"999",INDEX(施設情報!$C$2:$C$96,MATCH($E358,施設情報!$B$2:$B$96,0))))</f>
        <v>029</v>
      </c>
      <c r="I358" s="139">
        <f t="shared" si="85"/>
        <v>46400</v>
      </c>
      <c r="J358" s="137" t="str">
        <f t="shared" si="86"/>
        <v>029-46400</v>
      </c>
      <c r="K358" s="137">
        <f t="shared" si="87"/>
        <v>0.29166666666666669</v>
      </c>
      <c r="L358" s="137">
        <f t="shared" si="88"/>
        <v>0.875</v>
      </c>
      <c r="M358" s="137">
        <f t="shared" si="95"/>
        <v>0</v>
      </c>
      <c r="N358" s="137">
        <f t="shared" si="95"/>
        <v>0</v>
      </c>
      <c r="O358" s="137">
        <f t="shared" si="95"/>
        <v>0</v>
      </c>
      <c r="P358" s="137">
        <f t="shared" si="95"/>
        <v>0</v>
      </c>
      <c r="Q358" s="137">
        <f t="shared" si="95"/>
        <v>0</v>
      </c>
      <c r="R358" s="137">
        <f t="shared" si="95"/>
        <v>0</v>
      </c>
      <c r="S358" s="137">
        <f t="shared" si="95"/>
        <v>0</v>
      </c>
      <c r="T358" s="137">
        <f t="shared" si="95"/>
        <v>100</v>
      </c>
      <c r="U358" s="137">
        <f t="shared" si="95"/>
        <v>100</v>
      </c>
      <c r="V358" s="137">
        <f t="shared" si="95"/>
        <v>100</v>
      </c>
      <c r="W358" s="137">
        <f t="shared" si="96"/>
        <v>100</v>
      </c>
      <c r="X358" s="137">
        <f t="shared" si="96"/>
        <v>100</v>
      </c>
      <c r="Y358" s="137">
        <f t="shared" si="96"/>
        <v>100</v>
      </c>
      <c r="Z358" s="137">
        <f t="shared" si="96"/>
        <v>100</v>
      </c>
      <c r="AA358" s="137">
        <f t="shared" si="96"/>
        <v>100</v>
      </c>
      <c r="AB358" s="137">
        <f t="shared" si="96"/>
        <v>100</v>
      </c>
      <c r="AC358" s="137">
        <f t="shared" si="96"/>
        <v>100</v>
      </c>
      <c r="AD358" s="137">
        <f t="shared" si="96"/>
        <v>100</v>
      </c>
      <c r="AE358" s="137">
        <f t="shared" si="96"/>
        <v>100</v>
      </c>
      <c r="AF358" s="137">
        <f t="shared" si="96"/>
        <v>100</v>
      </c>
      <c r="AG358" s="137">
        <f t="shared" si="96"/>
        <v>100</v>
      </c>
      <c r="AH358" s="137">
        <f t="shared" si="96"/>
        <v>0</v>
      </c>
      <c r="AI358" s="137">
        <f t="shared" si="96"/>
        <v>0</v>
      </c>
      <c r="AJ358" s="137">
        <f t="shared" si="96"/>
        <v>0</v>
      </c>
      <c r="AK358" s="136">
        <f ca="1">IF(AND(AND($AK$3&lt;=B358,B358&lt;=$AK$1),B358&lt;&gt;""),1,0)</f>
        <v>1</v>
      </c>
      <c r="AL358" s="136">
        <f>IF(OR(F358="工事・メンテ（共用可）",F358="要調整"),0.5,IF(F358="ヘリ訓練日",0.4,1))</f>
        <v>1</v>
      </c>
      <c r="AM358" s="136">
        <v>1</v>
      </c>
    </row>
    <row r="359" spans="1:39" ht="37.5">
      <c r="A359" s="149">
        <v>1378</v>
      </c>
      <c r="B359" s="150">
        <v>46400</v>
      </c>
      <c r="C359" s="156">
        <v>7</v>
      </c>
      <c r="D359" s="156">
        <v>21</v>
      </c>
      <c r="E359" s="152" t="s">
        <v>62</v>
      </c>
      <c r="F359" s="151" t="s">
        <v>490</v>
      </c>
      <c r="G359" s="154" t="s">
        <v>494</v>
      </c>
      <c r="H359" s="138" t="str">
        <f>IF(OR(G359="中止",G359="取消"),"998",IF(ISNA(MATCH($E359,施設情報!$B$2:$B$96,0)),"999",INDEX(施設情報!$C$2:$C$96,MATCH($E359,施設情報!$B$2:$B$96,0))))</f>
        <v>036</v>
      </c>
      <c r="I359" s="139">
        <f t="shared" si="85"/>
        <v>46400</v>
      </c>
      <c r="J359" s="137" t="str">
        <f t="shared" si="86"/>
        <v>036-46400</v>
      </c>
      <c r="K359" s="137">
        <f t="shared" si="87"/>
        <v>0.29166666666666669</v>
      </c>
      <c r="L359" s="137">
        <f t="shared" si="88"/>
        <v>0.875</v>
      </c>
      <c r="M359" s="137">
        <f t="shared" si="95"/>
        <v>0</v>
      </c>
      <c r="N359" s="137">
        <f t="shared" si="95"/>
        <v>0</v>
      </c>
      <c r="O359" s="137">
        <f t="shared" si="95"/>
        <v>0</v>
      </c>
      <c r="P359" s="137">
        <f t="shared" si="95"/>
        <v>0</v>
      </c>
      <c r="Q359" s="137">
        <f t="shared" si="95"/>
        <v>0</v>
      </c>
      <c r="R359" s="137">
        <f t="shared" si="95"/>
        <v>0</v>
      </c>
      <c r="S359" s="137">
        <f t="shared" si="95"/>
        <v>0</v>
      </c>
      <c r="T359" s="137">
        <f t="shared" si="95"/>
        <v>100</v>
      </c>
      <c r="U359" s="137">
        <f t="shared" si="95"/>
        <v>100</v>
      </c>
      <c r="V359" s="137">
        <f t="shared" si="95"/>
        <v>100</v>
      </c>
      <c r="W359" s="137">
        <f t="shared" si="96"/>
        <v>100</v>
      </c>
      <c r="X359" s="137">
        <f t="shared" si="96"/>
        <v>100</v>
      </c>
      <c r="Y359" s="137">
        <f t="shared" si="96"/>
        <v>100</v>
      </c>
      <c r="Z359" s="137">
        <f t="shared" si="96"/>
        <v>100</v>
      </c>
      <c r="AA359" s="137">
        <f t="shared" si="96"/>
        <v>100</v>
      </c>
      <c r="AB359" s="137">
        <f t="shared" si="96"/>
        <v>100</v>
      </c>
      <c r="AC359" s="137">
        <f t="shared" si="96"/>
        <v>100</v>
      </c>
      <c r="AD359" s="137">
        <f t="shared" si="96"/>
        <v>100</v>
      </c>
      <c r="AE359" s="137">
        <f t="shared" si="96"/>
        <v>100</v>
      </c>
      <c r="AF359" s="137">
        <f t="shared" si="96"/>
        <v>100</v>
      </c>
      <c r="AG359" s="137">
        <f t="shared" si="96"/>
        <v>100</v>
      </c>
      <c r="AH359" s="137">
        <f t="shared" si="96"/>
        <v>0</v>
      </c>
      <c r="AI359" s="137">
        <f t="shared" si="96"/>
        <v>0</v>
      </c>
      <c r="AJ359" s="137">
        <f t="shared" si="96"/>
        <v>0</v>
      </c>
      <c r="AK359" s="136">
        <f ca="1">IF(AND(AND($AK$3&lt;=B359,B359&lt;=$AK$1),B359&lt;&gt;""),1,0)</f>
        <v>1</v>
      </c>
      <c r="AL359" s="136">
        <f>IF(OR(F359="工事・メンテ（共用可）",F359="要調整"),0.5,IF(F359="ヘリ訓練日",0.4,1))</f>
        <v>1</v>
      </c>
      <c r="AM359" s="136">
        <v>1</v>
      </c>
    </row>
    <row r="360" spans="1:39" ht="37.5">
      <c r="A360" s="149">
        <v>1379</v>
      </c>
      <c r="B360" s="150">
        <v>46400</v>
      </c>
      <c r="C360" s="156">
        <v>7</v>
      </c>
      <c r="D360" s="156">
        <v>21</v>
      </c>
      <c r="E360" s="152" t="s">
        <v>65</v>
      </c>
      <c r="F360" s="151" t="s">
        <v>490</v>
      </c>
      <c r="G360" s="154" t="s">
        <v>494</v>
      </c>
      <c r="H360" s="138" t="str">
        <f>IF(OR(G360="中止",G360="取消"),"998",IF(ISNA(MATCH($E360,施設情報!$B$2:$B$96,0)),"999",INDEX(施設情報!$C$2:$C$96,MATCH($E360,施設情報!$B$2:$B$96,0))))</f>
        <v>037</v>
      </c>
      <c r="I360" s="139">
        <f t="shared" si="85"/>
        <v>46400</v>
      </c>
      <c r="J360" s="137" t="str">
        <f t="shared" si="86"/>
        <v>037-46400</v>
      </c>
      <c r="K360" s="137">
        <f t="shared" si="87"/>
        <v>0.29166666666666669</v>
      </c>
      <c r="L360" s="137">
        <f t="shared" si="88"/>
        <v>0.875</v>
      </c>
      <c r="M360" s="137">
        <f t="shared" si="95"/>
        <v>0</v>
      </c>
      <c r="N360" s="137">
        <f t="shared" si="95"/>
        <v>0</v>
      </c>
      <c r="O360" s="137">
        <f t="shared" si="95"/>
        <v>0</v>
      </c>
      <c r="P360" s="137">
        <f t="shared" si="95"/>
        <v>0</v>
      </c>
      <c r="Q360" s="137">
        <f t="shared" si="95"/>
        <v>0</v>
      </c>
      <c r="R360" s="137">
        <f t="shared" si="95"/>
        <v>0</v>
      </c>
      <c r="S360" s="137">
        <f t="shared" si="95"/>
        <v>0</v>
      </c>
      <c r="T360" s="137">
        <f t="shared" si="95"/>
        <v>100</v>
      </c>
      <c r="U360" s="137">
        <f t="shared" si="95"/>
        <v>100</v>
      </c>
      <c r="V360" s="137">
        <f t="shared" si="95"/>
        <v>100</v>
      </c>
      <c r="W360" s="137">
        <f t="shared" si="96"/>
        <v>100</v>
      </c>
      <c r="X360" s="137">
        <f t="shared" si="96"/>
        <v>100</v>
      </c>
      <c r="Y360" s="137">
        <f t="shared" si="96"/>
        <v>100</v>
      </c>
      <c r="Z360" s="137">
        <f t="shared" si="96"/>
        <v>100</v>
      </c>
      <c r="AA360" s="137">
        <f t="shared" si="96"/>
        <v>100</v>
      </c>
      <c r="AB360" s="137">
        <f t="shared" si="96"/>
        <v>100</v>
      </c>
      <c r="AC360" s="137">
        <f t="shared" si="96"/>
        <v>100</v>
      </c>
      <c r="AD360" s="137">
        <f t="shared" si="96"/>
        <v>100</v>
      </c>
      <c r="AE360" s="137">
        <f t="shared" si="96"/>
        <v>100</v>
      </c>
      <c r="AF360" s="137">
        <f t="shared" si="96"/>
        <v>100</v>
      </c>
      <c r="AG360" s="137">
        <f t="shared" si="96"/>
        <v>100</v>
      </c>
      <c r="AH360" s="137">
        <f t="shared" si="96"/>
        <v>0</v>
      </c>
      <c r="AI360" s="137">
        <f t="shared" si="96"/>
        <v>0</v>
      </c>
      <c r="AJ360" s="137">
        <f t="shared" si="96"/>
        <v>0</v>
      </c>
      <c r="AK360" s="136">
        <f ca="1">IF(AND(AND($AK$3&lt;=B360,B360&lt;=$AK$1),B360&lt;&gt;""),1,0)</f>
        <v>1</v>
      </c>
      <c r="AL360" s="136">
        <f>IF(OR(F360="工事・メンテ（共用可）",F360="要調整"),0.5,IF(F360="ヘリ訓練日",0.4,1))</f>
        <v>1</v>
      </c>
      <c r="AM360" s="136">
        <v>1</v>
      </c>
    </row>
    <row r="361" spans="1:39" ht="56.25">
      <c r="A361" s="149">
        <v>1380</v>
      </c>
      <c r="B361" s="150">
        <v>46400</v>
      </c>
      <c r="C361" s="156">
        <v>7</v>
      </c>
      <c r="D361" s="156">
        <v>21</v>
      </c>
      <c r="E361" s="152" t="s">
        <v>32</v>
      </c>
      <c r="F361" s="151" t="s">
        <v>490</v>
      </c>
      <c r="G361" s="154" t="s">
        <v>494</v>
      </c>
      <c r="H361" s="138" t="str">
        <f>IF(OR(G361="中止",G361="取消"),"998",IF(ISNA(MATCH($E361,施設情報!$B$2:$B$96,0)),"999",INDEX(施設情報!$C$2:$C$96,MATCH($E361,施設情報!$B$2:$B$96,0))))</f>
        <v>039</v>
      </c>
      <c r="I361" s="139">
        <f t="shared" si="85"/>
        <v>46400</v>
      </c>
      <c r="J361" s="137" t="str">
        <f t="shared" si="86"/>
        <v>039-46400</v>
      </c>
      <c r="K361" s="137">
        <f t="shared" si="87"/>
        <v>0.29166666666666669</v>
      </c>
      <c r="L361" s="137">
        <f t="shared" si="88"/>
        <v>0.875</v>
      </c>
      <c r="M361" s="137">
        <f t="shared" si="95"/>
        <v>0</v>
      </c>
      <c r="N361" s="137">
        <f t="shared" si="95"/>
        <v>0</v>
      </c>
      <c r="O361" s="137">
        <f t="shared" si="95"/>
        <v>0</v>
      </c>
      <c r="P361" s="137">
        <f t="shared" si="95"/>
        <v>0</v>
      </c>
      <c r="Q361" s="137">
        <f t="shared" si="95"/>
        <v>0</v>
      </c>
      <c r="R361" s="137">
        <f t="shared" si="95"/>
        <v>0</v>
      </c>
      <c r="S361" s="137">
        <f t="shared" si="95"/>
        <v>0</v>
      </c>
      <c r="T361" s="137">
        <f t="shared" si="95"/>
        <v>100</v>
      </c>
      <c r="U361" s="137">
        <f t="shared" si="95"/>
        <v>100</v>
      </c>
      <c r="V361" s="137">
        <f t="shared" si="95"/>
        <v>100</v>
      </c>
      <c r="W361" s="137">
        <f t="shared" si="96"/>
        <v>100</v>
      </c>
      <c r="X361" s="137">
        <f t="shared" si="96"/>
        <v>100</v>
      </c>
      <c r="Y361" s="137">
        <f t="shared" si="96"/>
        <v>100</v>
      </c>
      <c r="Z361" s="137">
        <f t="shared" si="96"/>
        <v>100</v>
      </c>
      <c r="AA361" s="137">
        <f t="shared" si="96"/>
        <v>100</v>
      </c>
      <c r="AB361" s="137">
        <f t="shared" si="96"/>
        <v>100</v>
      </c>
      <c r="AC361" s="137">
        <f t="shared" si="96"/>
        <v>100</v>
      </c>
      <c r="AD361" s="137">
        <f t="shared" si="96"/>
        <v>100</v>
      </c>
      <c r="AE361" s="137">
        <f t="shared" si="96"/>
        <v>100</v>
      </c>
      <c r="AF361" s="137">
        <f t="shared" si="96"/>
        <v>100</v>
      </c>
      <c r="AG361" s="137">
        <f t="shared" si="96"/>
        <v>100</v>
      </c>
      <c r="AH361" s="137">
        <f t="shared" si="96"/>
        <v>0</v>
      </c>
      <c r="AI361" s="137">
        <f t="shared" si="96"/>
        <v>0</v>
      </c>
      <c r="AJ361" s="137">
        <f t="shared" si="96"/>
        <v>0</v>
      </c>
      <c r="AK361" s="136">
        <f ca="1">IF(AND(AND($AK$3&lt;=B361,B361&lt;=$AK$1),B361&lt;&gt;""),1,0)</f>
        <v>1</v>
      </c>
      <c r="AL361" s="136">
        <f>IF(OR(F361="工事・メンテ（共用可）",F361="要調整"),0.5,IF(F361="ヘリ訓練日",0.4,1))</f>
        <v>1</v>
      </c>
      <c r="AM361" s="136">
        <v>1</v>
      </c>
    </row>
    <row r="362" spans="1:39" ht="56.25">
      <c r="A362" s="149">
        <v>1381</v>
      </c>
      <c r="B362" s="150">
        <v>46400</v>
      </c>
      <c r="C362" s="156">
        <v>7</v>
      </c>
      <c r="D362" s="156">
        <v>21</v>
      </c>
      <c r="E362" s="152" t="s">
        <v>33</v>
      </c>
      <c r="F362" s="151" t="s">
        <v>490</v>
      </c>
      <c r="G362" s="154" t="s">
        <v>494</v>
      </c>
      <c r="H362" s="138" t="str">
        <f>IF(OR(G362="中止",G362="取消"),"998",IF(ISNA(MATCH($E362,施設情報!$B$2:$B$96,0)),"999",INDEX(施設情報!$C$2:$C$96,MATCH($E362,施設情報!$B$2:$B$96,0))))</f>
        <v>038</v>
      </c>
      <c r="I362" s="139">
        <f t="shared" si="85"/>
        <v>46400</v>
      </c>
      <c r="J362" s="137" t="str">
        <f t="shared" si="86"/>
        <v>038-46400</v>
      </c>
      <c r="K362" s="137">
        <f t="shared" si="87"/>
        <v>0.29166666666666669</v>
      </c>
      <c r="L362" s="137">
        <f t="shared" si="88"/>
        <v>0.875</v>
      </c>
      <c r="M362" s="137">
        <f t="shared" si="95"/>
        <v>0</v>
      </c>
      <c r="N362" s="137">
        <f t="shared" si="95"/>
        <v>0</v>
      </c>
      <c r="O362" s="137">
        <f t="shared" si="95"/>
        <v>0</v>
      </c>
      <c r="P362" s="137">
        <f t="shared" si="95"/>
        <v>0</v>
      </c>
      <c r="Q362" s="137">
        <f t="shared" si="95"/>
        <v>0</v>
      </c>
      <c r="R362" s="137">
        <f t="shared" si="95"/>
        <v>0</v>
      </c>
      <c r="S362" s="137">
        <f t="shared" si="95"/>
        <v>0</v>
      </c>
      <c r="T362" s="137">
        <f t="shared" si="95"/>
        <v>100</v>
      </c>
      <c r="U362" s="137">
        <f t="shared" si="95"/>
        <v>100</v>
      </c>
      <c r="V362" s="137">
        <f t="shared" si="95"/>
        <v>100</v>
      </c>
      <c r="W362" s="137">
        <f t="shared" si="96"/>
        <v>100</v>
      </c>
      <c r="X362" s="137">
        <f t="shared" si="96"/>
        <v>100</v>
      </c>
      <c r="Y362" s="137">
        <f t="shared" si="96"/>
        <v>100</v>
      </c>
      <c r="Z362" s="137">
        <f t="shared" si="96"/>
        <v>100</v>
      </c>
      <c r="AA362" s="137">
        <f t="shared" si="96"/>
        <v>100</v>
      </c>
      <c r="AB362" s="137">
        <f t="shared" si="96"/>
        <v>100</v>
      </c>
      <c r="AC362" s="137">
        <f t="shared" si="96"/>
        <v>100</v>
      </c>
      <c r="AD362" s="137">
        <f t="shared" si="96"/>
        <v>100</v>
      </c>
      <c r="AE362" s="137">
        <f t="shared" si="96"/>
        <v>100</v>
      </c>
      <c r="AF362" s="137">
        <f t="shared" si="96"/>
        <v>100</v>
      </c>
      <c r="AG362" s="137">
        <f t="shared" si="96"/>
        <v>100</v>
      </c>
      <c r="AH362" s="137">
        <f t="shared" si="96"/>
        <v>0</v>
      </c>
      <c r="AI362" s="137">
        <f t="shared" si="96"/>
        <v>0</v>
      </c>
      <c r="AJ362" s="137">
        <f t="shared" si="96"/>
        <v>0</v>
      </c>
      <c r="AK362" s="136">
        <f ca="1">IF(AND(AND($AK$3&lt;=B362,B362&lt;=$AK$1),B362&lt;&gt;""),1,0)</f>
        <v>1</v>
      </c>
      <c r="AL362" s="136">
        <f>IF(OR(F362="工事・メンテ（共用可）",F362="要調整"),0.5,IF(F362="ヘリ訓練日",0.4,1))</f>
        <v>1</v>
      </c>
      <c r="AM362" s="136">
        <v>1</v>
      </c>
    </row>
    <row r="363" spans="1:39" ht="56.25">
      <c r="A363" s="149">
        <v>1382</v>
      </c>
      <c r="B363" s="150">
        <v>46400</v>
      </c>
      <c r="C363" s="156">
        <v>7</v>
      </c>
      <c r="D363" s="156">
        <v>21</v>
      </c>
      <c r="E363" s="152" t="s">
        <v>34</v>
      </c>
      <c r="F363" s="151" t="s">
        <v>490</v>
      </c>
      <c r="G363" s="154" t="s">
        <v>494</v>
      </c>
      <c r="H363" s="138" t="str">
        <f>IF(OR(G363="中止",G363="取消"),"998",IF(ISNA(MATCH($E363,施設情報!$B$2:$B$96,0)),"999",INDEX(施設情報!$C$2:$C$96,MATCH($E363,施設情報!$B$2:$B$96,0))))</f>
        <v>040</v>
      </c>
      <c r="I363" s="139">
        <f t="shared" si="85"/>
        <v>46400</v>
      </c>
      <c r="J363" s="137" t="str">
        <f t="shared" si="86"/>
        <v>040-46400</v>
      </c>
      <c r="K363" s="137">
        <f t="shared" si="87"/>
        <v>0.29166666666666669</v>
      </c>
      <c r="L363" s="137">
        <f t="shared" si="88"/>
        <v>0.875</v>
      </c>
      <c r="M363" s="137">
        <f t="shared" si="95"/>
        <v>0</v>
      </c>
      <c r="N363" s="137">
        <f t="shared" si="95"/>
        <v>0</v>
      </c>
      <c r="O363" s="137">
        <f t="shared" si="95"/>
        <v>0</v>
      </c>
      <c r="P363" s="137">
        <f t="shared" si="95"/>
        <v>0</v>
      </c>
      <c r="Q363" s="137">
        <f t="shared" si="95"/>
        <v>0</v>
      </c>
      <c r="R363" s="137">
        <f t="shared" si="95"/>
        <v>0</v>
      </c>
      <c r="S363" s="137">
        <f t="shared" si="95"/>
        <v>0</v>
      </c>
      <c r="T363" s="137">
        <f t="shared" si="95"/>
        <v>100</v>
      </c>
      <c r="U363" s="137">
        <f t="shared" si="95"/>
        <v>100</v>
      </c>
      <c r="V363" s="137">
        <f t="shared" si="95"/>
        <v>100</v>
      </c>
      <c r="W363" s="137">
        <f t="shared" si="96"/>
        <v>100</v>
      </c>
      <c r="X363" s="137">
        <f t="shared" si="96"/>
        <v>100</v>
      </c>
      <c r="Y363" s="137">
        <f t="shared" si="96"/>
        <v>100</v>
      </c>
      <c r="Z363" s="137">
        <f t="shared" si="96"/>
        <v>100</v>
      </c>
      <c r="AA363" s="137">
        <f t="shared" si="96"/>
        <v>100</v>
      </c>
      <c r="AB363" s="137">
        <f t="shared" si="96"/>
        <v>100</v>
      </c>
      <c r="AC363" s="137">
        <f t="shared" si="96"/>
        <v>100</v>
      </c>
      <c r="AD363" s="137">
        <f t="shared" si="96"/>
        <v>100</v>
      </c>
      <c r="AE363" s="137">
        <f t="shared" si="96"/>
        <v>100</v>
      </c>
      <c r="AF363" s="137">
        <f t="shared" si="96"/>
        <v>100</v>
      </c>
      <c r="AG363" s="137">
        <f t="shared" si="96"/>
        <v>100</v>
      </c>
      <c r="AH363" s="137">
        <f t="shared" si="96"/>
        <v>0</v>
      </c>
      <c r="AI363" s="137">
        <f t="shared" si="96"/>
        <v>0</v>
      </c>
      <c r="AJ363" s="137">
        <f t="shared" si="96"/>
        <v>0</v>
      </c>
      <c r="AK363" s="136">
        <f ca="1">IF(AND(AND($AK$3&lt;=B363,B363&lt;=$AK$1),B363&lt;&gt;""),1,0)</f>
        <v>1</v>
      </c>
      <c r="AL363" s="136">
        <f>IF(OR(F363="工事・メンテ（共用可）",F363="要調整"),0.5,IF(F363="ヘリ訓練日",0.4,1))</f>
        <v>1</v>
      </c>
      <c r="AM363" s="136">
        <v>1</v>
      </c>
    </row>
    <row r="364" spans="1:39" ht="56.25">
      <c r="A364" s="149">
        <v>1383</v>
      </c>
      <c r="B364" s="150">
        <v>46400</v>
      </c>
      <c r="C364" s="156">
        <v>7</v>
      </c>
      <c r="D364" s="156">
        <v>21</v>
      </c>
      <c r="E364" s="152" t="s">
        <v>35</v>
      </c>
      <c r="F364" s="151" t="s">
        <v>490</v>
      </c>
      <c r="G364" s="154" t="s">
        <v>494</v>
      </c>
      <c r="H364" s="138" t="str">
        <f>IF(OR(G364="中止",G364="取消"),"998",IF(ISNA(MATCH($E364,施設情報!$B$2:$B$96,0)),"999",INDEX(施設情報!$C$2:$C$96,MATCH($E364,施設情報!$B$2:$B$96,0))))</f>
        <v>041</v>
      </c>
      <c r="I364" s="139">
        <f t="shared" si="85"/>
        <v>46400</v>
      </c>
      <c r="J364" s="137" t="str">
        <f t="shared" si="86"/>
        <v>041-46400</v>
      </c>
      <c r="K364" s="137">
        <f t="shared" si="87"/>
        <v>0.29166666666666669</v>
      </c>
      <c r="L364" s="137">
        <f t="shared" si="88"/>
        <v>0.875</v>
      </c>
      <c r="M364" s="137">
        <f t="shared" si="95"/>
        <v>0</v>
      </c>
      <c r="N364" s="137">
        <f t="shared" si="95"/>
        <v>0</v>
      </c>
      <c r="O364" s="137">
        <f t="shared" si="95"/>
        <v>0</v>
      </c>
      <c r="P364" s="137">
        <f t="shared" si="95"/>
        <v>0</v>
      </c>
      <c r="Q364" s="137">
        <f t="shared" si="95"/>
        <v>0</v>
      </c>
      <c r="R364" s="137">
        <f t="shared" si="95"/>
        <v>0</v>
      </c>
      <c r="S364" s="137">
        <f t="shared" si="95"/>
        <v>0</v>
      </c>
      <c r="T364" s="137">
        <f t="shared" si="95"/>
        <v>100</v>
      </c>
      <c r="U364" s="137">
        <f t="shared" si="95"/>
        <v>100</v>
      </c>
      <c r="V364" s="137">
        <f t="shared" si="95"/>
        <v>100</v>
      </c>
      <c r="W364" s="137">
        <f t="shared" si="96"/>
        <v>100</v>
      </c>
      <c r="X364" s="137">
        <f t="shared" si="96"/>
        <v>100</v>
      </c>
      <c r="Y364" s="137">
        <f t="shared" si="96"/>
        <v>100</v>
      </c>
      <c r="Z364" s="137">
        <f t="shared" si="96"/>
        <v>100</v>
      </c>
      <c r="AA364" s="137">
        <f t="shared" si="96"/>
        <v>100</v>
      </c>
      <c r="AB364" s="137">
        <f t="shared" si="96"/>
        <v>100</v>
      </c>
      <c r="AC364" s="137">
        <f t="shared" si="96"/>
        <v>100</v>
      </c>
      <c r="AD364" s="137">
        <f t="shared" si="96"/>
        <v>100</v>
      </c>
      <c r="AE364" s="137">
        <f t="shared" si="96"/>
        <v>100</v>
      </c>
      <c r="AF364" s="137">
        <f t="shared" si="96"/>
        <v>100</v>
      </c>
      <c r="AG364" s="137">
        <f t="shared" si="96"/>
        <v>100</v>
      </c>
      <c r="AH364" s="137">
        <f t="shared" si="96"/>
        <v>0</v>
      </c>
      <c r="AI364" s="137">
        <f t="shared" si="96"/>
        <v>0</v>
      </c>
      <c r="AJ364" s="137">
        <f t="shared" si="96"/>
        <v>0</v>
      </c>
      <c r="AK364" s="136">
        <f ca="1">IF(AND(AND($AK$3&lt;=B364,B364&lt;=$AK$1),B364&lt;&gt;""),1,0)</f>
        <v>1</v>
      </c>
      <c r="AL364" s="136">
        <f>IF(OR(F364="工事・メンテ（共用可）",F364="要調整"),0.5,IF(F364="ヘリ訓練日",0.4,1))</f>
        <v>1</v>
      </c>
      <c r="AM364" s="136">
        <v>1</v>
      </c>
    </row>
    <row r="365" spans="1:39" ht="56.25">
      <c r="A365" s="149">
        <v>1384</v>
      </c>
      <c r="B365" s="150">
        <v>46400</v>
      </c>
      <c r="C365" s="156">
        <v>7</v>
      </c>
      <c r="D365" s="156">
        <v>21</v>
      </c>
      <c r="E365" s="152" t="s">
        <v>36</v>
      </c>
      <c r="F365" s="151" t="s">
        <v>490</v>
      </c>
      <c r="G365" s="154" t="s">
        <v>494</v>
      </c>
      <c r="H365" s="138" t="str">
        <f>IF(OR(G365="中止",G365="取消"),"998",IF(ISNA(MATCH($E365,施設情報!$B$2:$B$96,0)),"999",INDEX(施設情報!$C$2:$C$96,MATCH($E365,施設情報!$B$2:$B$96,0))))</f>
        <v>042</v>
      </c>
      <c r="I365" s="139">
        <f t="shared" si="85"/>
        <v>46400</v>
      </c>
      <c r="J365" s="137" t="str">
        <f t="shared" si="86"/>
        <v>042-46400</v>
      </c>
      <c r="K365" s="137">
        <f t="shared" si="87"/>
        <v>0.29166666666666669</v>
      </c>
      <c r="L365" s="137">
        <f t="shared" si="88"/>
        <v>0.875</v>
      </c>
      <c r="M365" s="137">
        <f t="shared" ref="M365:V374" si="97">IF(AND(M$3&gt;=$K365,M$3&lt;$L365),100*$AM365,0)</f>
        <v>0</v>
      </c>
      <c r="N365" s="137">
        <f t="shared" si="97"/>
        <v>0</v>
      </c>
      <c r="O365" s="137">
        <f t="shared" si="97"/>
        <v>0</v>
      </c>
      <c r="P365" s="137">
        <f t="shared" si="97"/>
        <v>0</v>
      </c>
      <c r="Q365" s="137">
        <f t="shared" si="97"/>
        <v>0</v>
      </c>
      <c r="R365" s="137">
        <f t="shared" si="97"/>
        <v>0</v>
      </c>
      <c r="S365" s="137">
        <f t="shared" si="97"/>
        <v>0</v>
      </c>
      <c r="T365" s="137">
        <f t="shared" si="97"/>
        <v>100</v>
      </c>
      <c r="U365" s="137">
        <f t="shared" si="97"/>
        <v>100</v>
      </c>
      <c r="V365" s="137">
        <f t="shared" si="97"/>
        <v>100</v>
      </c>
      <c r="W365" s="137">
        <f t="shared" ref="W365:AJ374" si="98">IF(AND(W$3&gt;=$K365,W$3&lt;$L365),100*$AM365,0)</f>
        <v>100</v>
      </c>
      <c r="X365" s="137">
        <f t="shared" si="98"/>
        <v>100</v>
      </c>
      <c r="Y365" s="137">
        <f t="shared" si="98"/>
        <v>100</v>
      </c>
      <c r="Z365" s="137">
        <f t="shared" si="98"/>
        <v>100</v>
      </c>
      <c r="AA365" s="137">
        <f t="shared" si="98"/>
        <v>100</v>
      </c>
      <c r="AB365" s="137">
        <f t="shared" si="98"/>
        <v>100</v>
      </c>
      <c r="AC365" s="137">
        <f t="shared" si="98"/>
        <v>100</v>
      </c>
      <c r="AD365" s="137">
        <f t="shared" si="98"/>
        <v>100</v>
      </c>
      <c r="AE365" s="137">
        <f t="shared" si="98"/>
        <v>100</v>
      </c>
      <c r="AF365" s="137">
        <f t="shared" si="98"/>
        <v>100</v>
      </c>
      <c r="AG365" s="137">
        <f t="shared" si="98"/>
        <v>100</v>
      </c>
      <c r="AH365" s="137">
        <f t="shared" si="98"/>
        <v>0</v>
      </c>
      <c r="AI365" s="137">
        <f t="shared" si="98"/>
        <v>0</v>
      </c>
      <c r="AJ365" s="137">
        <f t="shared" si="98"/>
        <v>0</v>
      </c>
      <c r="AK365" s="136">
        <f ca="1">IF(AND(AND($AK$3&lt;=B365,B365&lt;=$AK$1),B365&lt;&gt;""),1,0)</f>
        <v>1</v>
      </c>
      <c r="AL365" s="136">
        <f>IF(OR(F365="工事・メンテ（共用可）",F365="要調整"),0.5,IF(F365="ヘリ訓練日",0.4,1))</f>
        <v>1</v>
      </c>
      <c r="AM365" s="136">
        <v>1</v>
      </c>
    </row>
    <row r="366" spans="1:39" ht="56.25">
      <c r="A366" s="149">
        <v>1385</v>
      </c>
      <c r="B366" s="150">
        <v>46400</v>
      </c>
      <c r="C366" s="156">
        <v>7</v>
      </c>
      <c r="D366" s="156">
        <v>21</v>
      </c>
      <c r="E366" s="152" t="s">
        <v>37</v>
      </c>
      <c r="F366" s="147" t="s">
        <v>490</v>
      </c>
      <c r="G366" s="154" t="s">
        <v>494</v>
      </c>
      <c r="H366" s="138" t="str">
        <f>IF(OR(G366="中止",G366="取消"),"998",IF(ISNA(MATCH($E366,施設情報!$B$2:$B$96,0)),"999",INDEX(施設情報!$C$2:$C$96,MATCH($E366,施設情報!$B$2:$B$96,0))))</f>
        <v>043</v>
      </c>
      <c r="I366" s="139">
        <f t="shared" si="85"/>
        <v>46400</v>
      </c>
      <c r="J366" s="137" t="str">
        <f t="shared" si="86"/>
        <v>043-46400</v>
      </c>
      <c r="K366" s="137">
        <f t="shared" si="87"/>
        <v>0.29166666666666669</v>
      </c>
      <c r="L366" s="137">
        <f t="shared" si="88"/>
        <v>0.875</v>
      </c>
      <c r="M366" s="137">
        <f t="shared" si="97"/>
        <v>0</v>
      </c>
      <c r="N366" s="137">
        <f t="shared" si="97"/>
        <v>0</v>
      </c>
      <c r="O366" s="137">
        <f t="shared" si="97"/>
        <v>0</v>
      </c>
      <c r="P366" s="137">
        <f t="shared" si="97"/>
        <v>0</v>
      </c>
      <c r="Q366" s="137">
        <f t="shared" si="97"/>
        <v>0</v>
      </c>
      <c r="R366" s="137">
        <f t="shared" si="97"/>
        <v>0</v>
      </c>
      <c r="S366" s="137">
        <f t="shared" si="97"/>
        <v>0</v>
      </c>
      <c r="T366" s="137">
        <f t="shared" si="97"/>
        <v>100</v>
      </c>
      <c r="U366" s="137">
        <f t="shared" si="97"/>
        <v>100</v>
      </c>
      <c r="V366" s="137">
        <f t="shared" si="97"/>
        <v>100</v>
      </c>
      <c r="W366" s="137">
        <f t="shared" si="98"/>
        <v>100</v>
      </c>
      <c r="X366" s="137">
        <f t="shared" si="98"/>
        <v>100</v>
      </c>
      <c r="Y366" s="137">
        <f t="shared" si="98"/>
        <v>100</v>
      </c>
      <c r="Z366" s="137">
        <f t="shared" si="98"/>
        <v>100</v>
      </c>
      <c r="AA366" s="137">
        <f t="shared" si="98"/>
        <v>100</v>
      </c>
      <c r="AB366" s="137">
        <f t="shared" si="98"/>
        <v>100</v>
      </c>
      <c r="AC366" s="137">
        <f t="shared" si="98"/>
        <v>100</v>
      </c>
      <c r="AD366" s="137">
        <f t="shared" si="98"/>
        <v>100</v>
      </c>
      <c r="AE366" s="137">
        <f t="shared" si="98"/>
        <v>100</v>
      </c>
      <c r="AF366" s="137">
        <f t="shared" si="98"/>
        <v>100</v>
      </c>
      <c r="AG366" s="137">
        <f t="shared" si="98"/>
        <v>100</v>
      </c>
      <c r="AH366" s="137">
        <f t="shared" si="98"/>
        <v>0</v>
      </c>
      <c r="AI366" s="137">
        <f t="shared" si="98"/>
        <v>0</v>
      </c>
      <c r="AJ366" s="137">
        <f t="shared" si="98"/>
        <v>0</v>
      </c>
      <c r="AK366" s="136">
        <f ca="1">IF(AND(AND($AK$3&lt;=B366,B366&lt;=$AK$1),B366&lt;&gt;""),1,0)</f>
        <v>1</v>
      </c>
      <c r="AL366" s="136">
        <f>IF(OR(F366="工事・メンテ（共用可）",F366="要調整"),0.5,IF(F366="ヘリ訓練日",0.4,1))</f>
        <v>1</v>
      </c>
      <c r="AM366" s="136">
        <v>1</v>
      </c>
    </row>
    <row r="367" spans="1:39" ht="56.25">
      <c r="A367" s="149">
        <v>1386</v>
      </c>
      <c r="B367" s="150">
        <v>46400</v>
      </c>
      <c r="C367" s="156">
        <v>7</v>
      </c>
      <c r="D367" s="156">
        <v>21</v>
      </c>
      <c r="E367" s="152" t="s">
        <v>66</v>
      </c>
      <c r="F367" s="147" t="s">
        <v>490</v>
      </c>
      <c r="G367" s="154" t="s">
        <v>494</v>
      </c>
      <c r="H367" s="138" t="str">
        <f>IF(OR(G367="中止",G367="取消"),"998",IF(ISNA(MATCH($E367,施設情報!$B$2:$B$96,0)),"999",INDEX(施設情報!$C$2:$C$96,MATCH($E367,施設情報!$B$2:$B$96,0))))</f>
        <v>044</v>
      </c>
      <c r="I367" s="139">
        <f t="shared" si="85"/>
        <v>46400</v>
      </c>
      <c r="J367" s="137" t="str">
        <f t="shared" si="86"/>
        <v>044-46400</v>
      </c>
      <c r="K367" s="137">
        <f t="shared" si="87"/>
        <v>0.29166666666666669</v>
      </c>
      <c r="L367" s="137">
        <f t="shared" si="88"/>
        <v>0.875</v>
      </c>
      <c r="M367" s="137">
        <f t="shared" si="97"/>
        <v>0</v>
      </c>
      <c r="N367" s="137">
        <f t="shared" si="97"/>
        <v>0</v>
      </c>
      <c r="O367" s="137">
        <f t="shared" si="97"/>
        <v>0</v>
      </c>
      <c r="P367" s="137">
        <f t="shared" si="97"/>
        <v>0</v>
      </c>
      <c r="Q367" s="137">
        <f t="shared" si="97"/>
        <v>0</v>
      </c>
      <c r="R367" s="137">
        <f t="shared" si="97"/>
        <v>0</v>
      </c>
      <c r="S367" s="137">
        <f t="shared" si="97"/>
        <v>0</v>
      </c>
      <c r="T367" s="137">
        <f t="shared" si="97"/>
        <v>100</v>
      </c>
      <c r="U367" s="137">
        <f t="shared" si="97"/>
        <v>100</v>
      </c>
      <c r="V367" s="137">
        <f t="shared" si="97"/>
        <v>100</v>
      </c>
      <c r="W367" s="137">
        <f t="shared" si="98"/>
        <v>100</v>
      </c>
      <c r="X367" s="137">
        <f t="shared" si="98"/>
        <v>100</v>
      </c>
      <c r="Y367" s="137">
        <f t="shared" si="98"/>
        <v>100</v>
      </c>
      <c r="Z367" s="137">
        <f t="shared" si="98"/>
        <v>100</v>
      </c>
      <c r="AA367" s="137">
        <f t="shared" si="98"/>
        <v>100</v>
      </c>
      <c r="AB367" s="137">
        <f t="shared" si="98"/>
        <v>100</v>
      </c>
      <c r="AC367" s="137">
        <f t="shared" si="98"/>
        <v>100</v>
      </c>
      <c r="AD367" s="137">
        <f t="shared" si="98"/>
        <v>100</v>
      </c>
      <c r="AE367" s="137">
        <f t="shared" si="98"/>
        <v>100</v>
      </c>
      <c r="AF367" s="137">
        <f t="shared" si="98"/>
        <v>100</v>
      </c>
      <c r="AG367" s="137">
        <f t="shared" si="98"/>
        <v>100</v>
      </c>
      <c r="AH367" s="137">
        <f t="shared" si="98"/>
        <v>0</v>
      </c>
      <c r="AI367" s="137">
        <f t="shared" si="98"/>
        <v>0</v>
      </c>
      <c r="AJ367" s="137">
        <f t="shared" si="98"/>
        <v>0</v>
      </c>
      <c r="AK367" s="136">
        <f ca="1">IF(AND(AND($AK$3&lt;=B367,B367&lt;=$AK$1),B367&lt;&gt;""),1,0)</f>
        <v>1</v>
      </c>
      <c r="AL367" s="136">
        <f>IF(OR(F367="工事・メンテ（共用可）",F367="要調整"),0.5,IF(F367="ヘリ訓練日",0.4,1))</f>
        <v>1</v>
      </c>
      <c r="AM367" s="136">
        <v>1</v>
      </c>
    </row>
    <row r="368" spans="1:39" ht="75">
      <c r="A368" s="149">
        <v>1387</v>
      </c>
      <c r="B368" s="150">
        <v>46400</v>
      </c>
      <c r="C368" s="156">
        <v>7</v>
      </c>
      <c r="D368" s="156">
        <v>21</v>
      </c>
      <c r="E368" s="152" t="s">
        <v>67</v>
      </c>
      <c r="F368" s="147" t="s">
        <v>490</v>
      </c>
      <c r="G368" s="154" t="s">
        <v>494</v>
      </c>
      <c r="H368" s="138" t="str">
        <f>IF(OR(G368="中止",G368="取消"),"998",IF(ISNA(MATCH($E368,施設情報!$B$2:$B$96,0)),"999",INDEX(施設情報!$C$2:$C$96,MATCH($E368,施設情報!$B$2:$B$96,0))))</f>
        <v>045</v>
      </c>
      <c r="I368" s="139">
        <f t="shared" si="85"/>
        <v>46400</v>
      </c>
      <c r="J368" s="137" t="str">
        <f t="shared" si="86"/>
        <v>045-46400</v>
      </c>
      <c r="K368" s="137">
        <f t="shared" si="87"/>
        <v>0.29166666666666669</v>
      </c>
      <c r="L368" s="137">
        <f t="shared" si="88"/>
        <v>0.875</v>
      </c>
      <c r="M368" s="137">
        <f t="shared" si="97"/>
        <v>0</v>
      </c>
      <c r="N368" s="137">
        <f t="shared" si="97"/>
        <v>0</v>
      </c>
      <c r="O368" s="137">
        <f t="shared" si="97"/>
        <v>0</v>
      </c>
      <c r="P368" s="137">
        <f t="shared" si="97"/>
        <v>0</v>
      </c>
      <c r="Q368" s="137">
        <f t="shared" si="97"/>
        <v>0</v>
      </c>
      <c r="R368" s="137">
        <f t="shared" si="97"/>
        <v>0</v>
      </c>
      <c r="S368" s="137">
        <f t="shared" si="97"/>
        <v>0</v>
      </c>
      <c r="T368" s="137">
        <f t="shared" si="97"/>
        <v>100</v>
      </c>
      <c r="U368" s="137">
        <f t="shared" si="97"/>
        <v>100</v>
      </c>
      <c r="V368" s="137">
        <f t="shared" si="97"/>
        <v>100</v>
      </c>
      <c r="W368" s="137">
        <f t="shared" si="98"/>
        <v>100</v>
      </c>
      <c r="X368" s="137">
        <f t="shared" si="98"/>
        <v>100</v>
      </c>
      <c r="Y368" s="137">
        <f t="shared" si="98"/>
        <v>100</v>
      </c>
      <c r="Z368" s="137">
        <f t="shared" si="98"/>
        <v>100</v>
      </c>
      <c r="AA368" s="137">
        <f t="shared" si="98"/>
        <v>100</v>
      </c>
      <c r="AB368" s="137">
        <f t="shared" si="98"/>
        <v>100</v>
      </c>
      <c r="AC368" s="137">
        <f t="shared" si="98"/>
        <v>100</v>
      </c>
      <c r="AD368" s="137">
        <f t="shared" si="98"/>
        <v>100</v>
      </c>
      <c r="AE368" s="137">
        <f t="shared" si="98"/>
        <v>100</v>
      </c>
      <c r="AF368" s="137">
        <f t="shared" si="98"/>
        <v>100</v>
      </c>
      <c r="AG368" s="137">
        <f t="shared" si="98"/>
        <v>100</v>
      </c>
      <c r="AH368" s="137">
        <f t="shared" si="98"/>
        <v>0</v>
      </c>
      <c r="AI368" s="137">
        <f t="shared" si="98"/>
        <v>0</v>
      </c>
      <c r="AJ368" s="137">
        <f t="shared" si="98"/>
        <v>0</v>
      </c>
      <c r="AK368" s="136">
        <f ca="1">IF(AND(AND($AK$3&lt;=B368,B368&lt;=$AK$1),B368&lt;&gt;""),1,0)</f>
        <v>1</v>
      </c>
      <c r="AL368" s="136">
        <f>IF(OR(F368="工事・メンテ（共用可）",F368="要調整"),0.5,IF(F368="ヘリ訓練日",0.4,1))</f>
        <v>1</v>
      </c>
      <c r="AM368" s="136">
        <v>1</v>
      </c>
    </row>
    <row r="369" spans="1:39" ht="75">
      <c r="A369" s="149">
        <v>1388</v>
      </c>
      <c r="B369" s="150">
        <v>46400</v>
      </c>
      <c r="C369" s="156">
        <v>7</v>
      </c>
      <c r="D369" s="156">
        <v>21</v>
      </c>
      <c r="E369" s="152" t="s">
        <v>68</v>
      </c>
      <c r="F369" s="151" t="s">
        <v>490</v>
      </c>
      <c r="G369" s="154" t="s">
        <v>494</v>
      </c>
      <c r="H369" s="138" t="str">
        <f>IF(OR(G369="中止",G369="取消"),"998",IF(ISNA(MATCH($E369,施設情報!$B$2:$B$96,0)),"999",INDEX(施設情報!$C$2:$C$96,MATCH($E369,施設情報!$B$2:$B$96,0))))</f>
        <v>046</v>
      </c>
      <c r="I369" s="139">
        <f t="shared" si="85"/>
        <v>46400</v>
      </c>
      <c r="J369" s="137" t="str">
        <f t="shared" si="86"/>
        <v>046-46400</v>
      </c>
      <c r="K369" s="137">
        <f t="shared" si="87"/>
        <v>0.29166666666666669</v>
      </c>
      <c r="L369" s="137">
        <f t="shared" si="88"/>
        <v>0.875</v>
      </c>
      <c r="M369" s="137">
        <f t="shared" si="97"/>
        <v>0</v>
      </c>
      <c r="N369" s="137">
        <f t="shared" si="97"/>
        <v>0</v>
      </c>
      <c r="O369" s="137">
        <f t="shared" si="97"/>
        <v>0</v>
      </c>
      <c r="P369" s="137">
        <f t="shared" si="97"/>
        <v>0</v>
      </c>
      <c r="Q369" s="137">
        <f t="shared" si="97"/>
        <v>0</v>
      </c>
      <c r="R369" s="137">
        <f t="shared" si="97"/>
        <v>0</v>
      </c>
      <c r="S369" s="137">
        <f t="shared" si="97"/>
        <v>0</v>
      </c>
      <c r="T369" s="137">
        <f t="shared" si="97"/>
        <v>100</v>
      </c>
      <c r="U369" s="137">
        <f t="shared" si="97"/>
        <v>100</v>
      </c>
      <c r="V369" s="137">
        <f t="shared" si="97"/>
        <v>100</v>
      </c>
      <c r="W369" s="137">
        <f t="shared" si="98"/>
        <v>100</v>
      </c>
      <c r="X369" s="137">
        <f t="shared" si="98"/>
        <v>100</v>
      </c>
      <c r="Y369" s="137">
        <f t="shared" si="98"/>
        <v>100</v>
      </c>
      <c r="Z369" s="137">
        <f t="shared" si="98"/>
        <v>100</v>
      </c>
      <c r="AA369" s="137">
        <f t="shared" si="98"/>
        <v>100</v>
      </c>
      <c r="AB369" s="137">
        <f t="shared" si="98"/>
        <v>100</v>
      </c>
      <c r="AC369" s="137">
        <f t="shared" si="98"/>
        <v>100</v>
      </c>
      <c r="AD369" s="137">
        <f t="shared" si="98"/>
        <v>100</v>
      </c>
      <c r="AE369" s="137">
        <f t="shared" si="98"/>
        <v>100</v>
      </c>
      <c r="AF369" s="137">
        <f t="shared" si="98"/>
        <v>100</v>
      </c>
      <c r="AG369" s="137">
        <f t="shared" si="98"/>
        <v>100</v>
      </c>
      <c r="AH369" s="137">
        <f t="shared" si="98"/>
        <v>0</v>
      </c>
      <c r="AI369" s="137">
        <f t="shared" si="98"/>
        <v>0</v>
      </c>
      <c r="AJ369" s="137">
        <f t="shared" si="98"/>
        <v>0</v>
      </c>
      <c r="AK369" s="136">
        <f ca="1">IF(AND(AND($AK$3&lt;=B369,B369&lt;=$AK$1),B369&lt;&gt;""),1,0)</f>
        <v>1</v>
      </c>
      <c r="AL369" s="136">
        <f>IF(OR(F369="工事・メンテ（共用可）",F369="要調整"),0.5,IF(F369="ヘリ訓練日",0.4,1))</f>
        <v>1</v>
      </c>
      <c r="AM369" s="136">
        <v>1</v>
      </c>
    </row>
    <row r="370" spans="1:39" ht="75">
      <c r="A370" s="149">
        <v>1389</v>
      </c>
      <c r="B370" s="150">
        <v>46400</v>
      </c>
      <c r="C370" s="156">
        <v>7</v>
      </c>
      <c r="D370" s="156">
        <v>21</v>
      </c>
      <c r="E370" s="152" t="s">
        <v>69</v>
      </c>
      <c r="F370" s="151" t="s">
        <v>490</v>
      </c>
      <c r="G370" s="154" t="s">
        <v>494</v>
      </c>
      <c r="H370" s="138" t="str">
        <f>IF(OR(G370="中止",G370="取消"),"998",IF(ISNA(MATCH($E370,施設情報!$B$2:$B$96,0)),"999",INDEX(施設情報!$C$2:$C$96,MATCH($E370,施設情報!$B$2:$B$96,0))))</f>
        <v>047</v>
      </c>
      <c r="I370" s="139">
        <f t="shared" si="85"/>
        <v>46400</v>
      </c>
      <c r="J370" s="137" t="str">
        <f t="shared" si="86"/>
        <v>047-46400</v>
      </c>
      <c r="K370" s="137">
        <f t="shared" si="87"/>
        <v>0.29166666666666669</v>
      </c>
      <c r="L370" s="137">
        <f t="shared" si="88"/>
        <v>0.875</v>
      </c>
      <c r="M370" s="137">
        <f t="shared" si="97"/>
        <v>0</v>
      </c>
      <c r="N370" s="137">
        <f t="shared" si="97"/>
        <v>0</v>
      </c>
      <c r="O370" s="137">
        <f t="shared" si="97"/>
        <v>0</v>
      </c>
      <c r="P370" s="137">
        <f t="shared" si="97"/>
        <v>0</v>
      </c>
      <c r="Q370" s="137">
        <f t="shared" si="97"/>
        <v>0</v>
      </c>
      <c r="R370" s="137">
        <f t="shared" si="97"/>
        <v>0</v>
      </c>
      <c r="S370" s="137">
        <f t="shared" si="97"/>
        <v>0</v>
      </c>
      <c r="T370" s="137">
        <f t="shared" si="97"/>
        <v>100</v>
      </c>
      <c r="U370" s="137">
        <f t="shared" si="97"/>
        <v>100</v>
      </c>
      <c r="V370" s="137">
        <f t="shared" si="97"/>
        <v>100</v>
      </c>
      <c r="W370" s="137">
        <f t="shared" si="98"/>
        <v>100</v>
      </c>
      <c r="X370" s="137">
        <f t="shared" si="98"/>
        <v>100</v>
      </c>
      <c r="Y370" s="137">
        <f t="shared" si="98"/>
        <v>100</v>
      </c>
      <c r="Z370" s="137">
        <f t="shared" si="98"/>
        <v>100</v>
      </c>
      <c r="AA370" s="137">
        <f t="shared" si="98"/>
        <v>100</v>
      </c>
      <c r="AB370" s="137">
        <f t="shared" si="98"/>
        <v>100</v>
      </c>
      <c r="AC370" s="137">
        <f t="shared" si="98"/>
        <v>100</v>
      </c>
      <c r="AD370" s="137">
        <f t="shared" si="98"/>
        <v>100</v>
      </c>
      <c r="AE370" s="137">
        <f t="shared" si="98"/>
        <v>100</v>
      </c>
      <c r="AF370" s="137">
        <f t="shared" si="98"/>
        <v>100</v>
      </c>
      <c r="AG370" s="137">
        <f t="shared" si="98"/>
        <v>100</v>
      </c>
      <c r="AH370" s="137">
        <f t="shared" si="98"/>
        <v>0</v>
      </c>
      <c r="AI370" s="137">
        <f t="shared" si="98"/>
        <v>0</v>
      </c>
      <c r="AJ370" s="137">
        <f t="shared" si="98"/>
        <v>0</v>
      </c>
      <c r="AK370" s="136">
        <f ca="1">IF(AND(AND($AK$3&lt;=B370,B370&lt;=$AK$1),B370&lt;&gt;""),1,0)</f>
        <v>1</v>
      </c>
      <c r="AL370" s="136">
        <f>IF(OR(F370="工事・メンテ（共用可）",F370="要調整"),0.5,IF(F370="ヘリ訓練日",0.4,1))</f>
        <v>1</v>
      </c>
      <c r="AM370" s="136">
        <v>1</v>
      </c>
    </row>
    <row r="371" spans="1:39" ht="93.75">
      <c r="A371" s="149">
        <v>1390</v>
      </c>
      <c r="B371" s="150">
        <v>46400</v>
      </c>
      <c r="C371" s="156">
        <v>7</v>
      </c>
      <c r="D371" s="156">
        <v>21</v>
      </c>
      <c r="E371" s="152" t="s">
        <v>70</v>
      </c>
      <c r="F371" s="151" t="s">
        <v>490</v>
      </c>
      <c r="G371" s="154" t="s">
        <v>494</v>
      </c>
      <c r="H371" s="138" t="str">
        <f>IF(OR(G371="中止",G371="取消"),"998",IF(ISNA(MATCH($E371,施設情報!$B$2:$B$96,0)),"999",INDEX(施設情報!$C$2:$C$96,MATCH($E371,施設情報!$B$2:$B$96,0))))</f>
        <v>050</v>
      </c>
      <c r="I371" s="139">
        <f t="shared" si="85"/>
        <v>46400</v>
      </c>
      <c r="J371" s="137" t="str">
        <f t="shared" si="86"/>
        <v>050-46400</v>
      </c>
      <c r="K371" s="137">
        <f t="shared" si="87"/>
        <v>0.29166666666666669</v>
      </c>
      <c r="L371" s="137">
        <f t="shared" si="88"/>
        <v>0.875</v>
      </c>
      <c r="M371" s="137">
        <f t="shared" si="97"/>
        <v>0</v>
      </c>
      <c r="N371" s="137">
        <f t="shared" si="97"/>
        <v>0</v>
      </c>
      <c r="O371" s="137">
        <f t="shared" si="97"/>
        <v>0</v>
      </c>
      <c r="P371" s="137">
        <f t="shared" si="97"/>
        <v>0</v>
      </c>
      <c r="Q371" s="137">
        <f t="shared" si="97"/>
        <v>0</v>
      </c>
      <c r="R371" s="137">
        <f t="shared" si="97"/>
        <v>0</v>
      </c>
      <c r="S371" s="137">
        <f t="shared" si="97"/>
        <v>0</v>
      </c>
      <c r="T371" s="137">
        <f t="shared" si="97"/>
        <v>100</v>
      </c>
      <c r="U371" s="137">
        <f t="shared" si="97"/>
        <v>100</v>
      </c>
      <c r="V371" s="137">
        <f t="shared" si="97"/>
        <v>100</v>
      </c>
      <c r="W371" s="137">
        <f t="shared" si="98"/>
        <v>100</v>
      </c>
      <c r="X371" s="137">
        <f t="shared" si="98"/>
        <v>100</v>
      </c>
      <c r="Y371" s="137">
        <f t="shared" si="98"/>
        <v>100</v>
      </c>
      <c r="Z371" s="137">
        <f t="shared" si="98"/>
        <v>100</v>
      </c>
      <c r="AA371" s="137">
        <f t="shared" si="98"/>
        <v>100</v>
      </c>
      <c r="AB371" s="137">
        <f t="shared" si="98"/>
        <v>100</v>
      </c>
      <c r="AC371" s="137">
        <f t="shared" si="98"/>
        <v>100</v>
      </c>
      <c r="AD371" s="137">
        <f t="shared" si="98"/>
        <v>100</v>
      </c>
      <c r="AE371" s="137">
        <f t="shared" si="98"/>
        <v>100</v>
      </c>
      <c r="AF371" s="137">
        <f t="shared" si="98"/>
        <v>100</v>
      </c>
      <c r="AG371" s="137">
        <f t="shared" si="98"/>
        <v>100</v>
      </c>
      <c r="AH371" s="137">
        <f t="shared" si="98"/>
        <v>0</v>
      </c>
      <c r="AI371" s="137">
        <f t="shared" si="98"/>
        <v>0</v>
      </c>
      <c r="AJ371" s="137">
        <f t="shared" si="98"/>
        <v>0</v>
      </c>
      <c r="AK371" s="136">
        <f ca="1">IF(AND(AND($AK$3&lt;=B371,B371&lt;=$AK$1),B371&lt;&gt;""),1,0)</f>
        <v>1</v>
      </c>
      <c r="AL371" s="136">
        <f>IF(OR(F371="工事・メンテ（共用可）",F371="要調整"),0.5,IF(F371="ヘリ訓練日",0.4,1))</f>
        <v>1</v>
      </c>
      <c r="AM371" s="136">
        <v>1</v>
      </c>
    </row>
    <row r="372" spans="1:39" ht="93.75">
      <c r="A372" s="149">
        <v>1391</v>
      </c>
      <c r="B372" s="150">
        <v>46400</v>
      </c>
      <c r="C372" s="156">
        <v>7</v>
      </c>
      <c r="D372" s="156">
        <v>21</v>
      </c>
      <c r="E372" s="152" t="s">
        <v>71</v>
      </c>
      <c r="F372" s="151" t="s">
        <v>490</v>
      </c>
      <c r="G372" s="154" t="s">
        <v>494</v>
      </c>
      <c r="H372" s="138" t="str">
        <f>IF(OR(G372="中止",G372="取消"),"998",IF(ISNA(MATCH($E372,施設情報!$B$2:$B$96,0)),"999",INDEX(施設情報!$C$2:$C$96,MATCH($E372,施設情報!$B$2:$B$96,0))))</f>
        <v>051</v>
      </c>
      <c r="I372" s="139">
        <f t="shared" si="85"/>
        <v>46400</v>
      </c>
      <c r="J372" s="137" t="str">
        <f t="shared" si="86"/>
        <v>051-46400</v>
      </c>
      <c r="K372" s="137">
        <f t="shared" si="87"/>
        <v>0.29166666666666669</v>
      </c>
      <c r="L372" s="137">
        <f t="shared" si="88"/>
        <v>0.875</v>
      </c>
      <c r="M372" s="137">
        <f t="shared" si="97"/>
        <v>0</v>
      </c>
      <c r="N372" s="137">
        <f t="shared" si="97"/>
        <v>0</v>
      </c>
      <c r="O372" s="137">
        <f t="shared" si="97"/>
        <v>0</v>
      </c>
      <c r="P372" s="137">
        <f t="shared" si="97"/>
        <v>0</v>
      </c>
      <c r="Q372" s="137">
        <f t="shared" si="97"/>
        <v>0</v>
      </c>
      <c r="R372" s="137">
        <f t="shared" si="97"/>
        <v>0</v>
      </c>
      <c r="S372" s="137">
        <f t="shared" si="97"/>
        <v>0</v>
      </c>
      <c r="T372" s="137">
        <f t="shared" si="97"/>
        <v>100</v>
      </c>
      <c r="U372" s="137">
        <f t="shared" si="97"/>
        <v>100</v>
      </c>
      <c r="V372" s="137">
        <f t="shared" si="97"/>
        <v>100</v>
      </c>
      <c r="W372" s="137">
        <f t="shared" si="98"/>
        <v>100</v>
      </c>
      <c r="X372" s="137">
        <f t="shared" si="98"/>
        <v>100</v>
      </c>
      <c r="Y372" s="137">
        <f t="shared" si="98"/>
        <v>100</v>
      </c>
      <c r="Z372" s="137">
        <f t="shared" si="98"/>
        <v>100</v>
      </c>
      <c r="AA372" s="137">
        <f t="shared" si="98"/>
        <v>100</v>
      </c>
      <c r="AB372" s="137">
        <f t="shared" si="98"/>
        <v>100</v>
      </c>
      <c r="AC372" s="137">
        <f t="shared" si="98"/>
        <v>100</v>
      </c>
      <c r="AD372" s="137">
        <f t="shared" si="98"/>
        <v>100</v>
      </c>
      <c r="AE372" s="137">
        <f t="shared" si="98"/>
        <v>100</v>
      </c>
      <c r="AF372" s="137">
        <f t="shared" si="98"/>
        <v>100</v>
      </c>
      <c r="AG372" s="137">
        <f t="shared" si="98"/>
        <v>100</v>
      </c>
      <c r="AH372" s="137">
        <f t="shared" si="98"/>
        <v>0</v>
      </c>
      <c r="AI372" s="137">
        <f t="shared" si="98"/>
        <v>0</v>
      </c>
      <c r="AJ372" s="137">
        <f t="shared" si="98"/>
        <v>0</v>
      </c>
      <c r="AK372" s="136">
        <f ca="1">IF(AND(AND($AK$3&lt;=B372,B372&lt;=$AK$1),B372&lt;&gt;""),1,0)</f>
        <v>1</v>
      </c>
      <c r="AL372" s="136">
        <f>IF(OR(F372="工事・メンテ（共用可）",F372="要調整"),0.5,IF(F372="ヘリ訓練日",0.4,1))</f>
        <v>1</v>
      </c>
      <c r="AM372" s="136">
        <v>1</v>
      </c>
    </row>
    <row r="373" spans="1:39" ht="93.75">
      <c r="A373" s="149">
        <v>1392</v>
      </c>
      <c r="B373" s="150">
        <v>46400</v>
      </c>
      <c r="C373" s="156">
        <v>7</v>
      </c>
      <c r="D373" s="156">
        <v>21</v>
      </c>
      <c r="E373" s="152" t="s">
        <v>72</v>
      </c>
      <c r="F373" s="151" t="s">
        <v>490</v>
      </c>
      <c r="G373" s="154" t="s">
        <v>494</v>
      </c>
      <c r="H373" s="138" t="str">
        <f>IF(OR(G373="中止",G373="取消"),"998",IF(ISNA(MATCH($E373,施設情報!$B$2:$B$96,0)),"999",INDEX(施設情報!$C$2:$C$96,MATCH($E373,施設情報!$B$2:$B$96,0))))</f>
        <v>052</v>
      </c>
      <c r="I373" s="139">
        <f t="shared" si="85"/>
        <v>46400</v>
      </c>
      <c r="J373" s="137" t="str">
        <f t="shared" si="86"/>
        <v>052-46400</v>
      </c>
      <c r="K373" s="137">
        <f t="shared" si="87"/>
        <v>0.29166666666666669</v>
      </c>
      <c r="L373" s="137">
        <f t="shared" si="88"/>
        <v>0.875</v>
      </c>
      <c r="M373" s="137">
        <f t="shared" si="97"/>
        <v>0</v>
      </c>
      <c r="N373" s="137">
        <f t="shared" si="97"/>
        <v>0</v>
      </c>
      <c r="O373" s="137">
        <f t="shared" si="97"/>
        <v>0</v>
      </c>
      <c r="P373" s="137">
        <f t="shared" si="97"/>
        <v>0</v>
      </c>
      <c r="Q373" s="137">
        <f t="shared" si="97"/>
        <v>0</v>
      </c>
      <c r="R373" s="137">
        <f t="shared" si="97"/>
        <v>0</v>
      </c>
      <c r="S373" s="137">
        <f t="shared" si="97"/>
        <v>0</v>
      </c>
      <c r="T373" s="137">
        <f t="shared" si="97"/>
        <v>100</v>
      </c>
      <c r="U373" s="137">
        <f t="shared" si="97"/>
        <v>100</v>
      </c>
      <c r="V373" s="137">
        <f t="shared" si="97"/>
        <v>100</v>
      </c>
      <c r="W373" s="137">
        <f t="shared" si="98"/>
        <v>100</v>
      </c>
      <c r="X373" s="137">
        <f t="shared" si="98"/>
        <v>100</v>
      </c>
      <c r="Y373" s="137">
        <f t="shared" si="98"/>
        <v>100</v>
      </c>
      <c r="Z373" s="137">
        <f t="shared" si="98"/>
        <v>100</v>
      </c>
      <c r="AA373" s="137">
        <f t="shared" si="98"/>
        <v>100</v>
      </c>
      <c r="AB373" s="137">
        <f t="shared" si="98"/>
        <v>100</v>
      </c>
      <c r="AC373" s="137">
        <f t="shared" si="98"/>
        <v>100</v>
      </c>
      <c r="AD373" s="137">
        <f t="shared" si="98"/>
        <v>100</v>
      </c>
      <c r="AE373" s="137">
        <f t="shared" si="98"/>
        <v>100</v>
      </c>
      <c r="AF373" s="137">
        <f t="shared" si="98"/>
        <v>100</v>
      </c>
      <c r="AG373" s="137">
        <f t="shared" si="98"/>
        <v>100</v>
      </c>
      <c r="AH373" s="137">
        <f t="shared" si="98"/>
        <v>0</v>
      </c>
      <c r="AI373" s="137">
        <f t="shared" si="98"/>
        <v>0</v>
      </c>
      <c r="AJ373" s="137">
        <f t="shared" si="98"/>
        <v>0</v>
      </c>
      <c r="AK373" s="136">
        <f ca="1">IF(AND(AND($AK$3&lt;=B373,B373&lt;=$AK$1),B373&lt;&gt;""),1,0)</f>
        <v>1</v>
      </c>
      <c r="AL373" s="136">
        <f>IF(OR(F373="工事・メンテ（共用可）",F373="要調整"),0.5,IF(F373="ヘリ訓練日",0.4,1))</f>
        <v>1</v>
      </c>
      <c r="AM373" s="136">
        <v>1</v>
      </c>
    </row>
    <row r="374" spans="1:39" ht="93.75">
      <c r="A374" s="149">
        <v>1393</v>
      </c>
      <c r="B374" s="150">
        <v>46400</v>
      </c>
      <c r="C374" s="156">
        <v>7</v>
      </c>
      <c r="D374" s="156">
        <v>21</v>
      </c>
      <c r="E374" s="2" t="s">
        <v>73</v>
      </c>
      <c r="F374" s="151" t="s">
        <v>490</v>
      </c>
      <c r="G374" s="154" t="s">
        <v>494</v>
      </c>
      <c r="H374" s="138" t="str">
        <f>IF(OR(G374="中止",G374="取消"),"998",IF(ISNA(MATCH($E374,施設情報!$B$2:$B$96,0)),"999",INDEX(施設情報!$C$2:$C$96,MATCH($E374,施設情報!$B$2:$B$96,0))))</f>
        <v>053</v>
      </c>
      <c r="I374" s="139">
        <f t="shared" si="85"/>
        <v>46400</v>
      </c>
      <c r="J374" s="137" t="str">
        <f t="shared" si="86"/>
        <v>053-46400</v>
      </c>
      <c r="K374" s="137">
        <f t="shared" si="87"/>
        <v>0.29166666666666669</v>
      </c>
      <c r="L374" s="137">
        <f t="shared" si="88"/>
        <v>0.875</v>
      </c>
      <c r="M374" s="137">
        <f t="shared" si="97"/>
        <v>0</v>
      </c>
      <c r="N374" s="137">
        <f t="shared" si="97"/>
        <v>0</v>
      </c>
      <c r="O374" s="137">
        <f t="shared" si="97"/>
        <v>0</v>
      </c>
      <c r="P374" s="137">
        <f t="shared" si="97"/>
        <v>0</v>
      </c>
      <c r="Q374" s="137">
        <f t="shared" si="97"/>
        <v>0</v>
      </c>
      <c r="R374" s="137">
        <f t="shared" si="97"/>
        <v>0</v>
      </c>
      <c r="S374" s="137">
        <f t="shared" si="97"/>
        <v>0</v>
      </c>
      <c r="T374" s="137">
        <f t="shared" si="97"/>
        <v>100</v>
      </c>
      <c r="U374" s="137">
        <f t="shared" si="97"/>
        <v>100</v>
      </c>
      <c r="V374" s="137">
        <f t="shared" si="97"/>
        <v>100</v>
      </c>
      <c r="W374" s="137">
        <f t="shared" si="98"/>
        <v>100</v>
      </c>
      <c r="X374" s="137">
        <f t="shared" si="98"/>
        <v>100</v>
      </c>
      <c r="Y374" s="137">
        <f t="shared" si="98"/>
        <v>100</v>
      </c>
      <c r="Z374" s="137">
        <f t="shared" si="98"/>
        <v>100</v>
      </c>
      <c r="AA374" s="137">
        <f t="shared" si="98"/>
        <v>100</v>
      </c>
      <c r="AB374" s="137">
        <f t="shared" si="98"/>
        <v>100</v>
      </c>
      <c r="AC374" s="137">
        <f t="shared" si="98"/>
        <v>100</v>
      </c>
      <c r="AD374" s="137">
        <f t="shared" si="98"/>
        <v>100</v>
      </c>
      <c r="AE374" s="137">
        <f t="shared" si="98"/>
        <v>100</v>
      </c>
      <c r="AF374" s="137">
        <f t="shared" si="98"/>
        <v>100</v>
      </c>
      <c r="AG374" s="137">
        <f t="shared" si="98"/>
        <v>100</v>
      </c>
      <c r="AH374" s="137">
        <f t="shared" si="98"/>
        <v>0</v>
      </c>
      <c r="AI374" s="137">
        <f t="shared" si="98"/>
        <v>0</v>
      </c>
      <c r="AJ374" s="137">
        <f t="shared" si="98"/>
        <v>0</v>
      </c>
      <c r="AK374" s="136">
        <f ca="1">IF(AND(AND($AK$3&lt;=B374,B374&lt;=$AK$1),B374&lt;&gt;""),1,0)</f>
        <v>1</v>
      </c>
      <c r="AL374" s="136">
        <f>IF(OR(F374="工事・メンテ（共用可）",F374="要調整"),0.5,IF(F374="ヘリ訓練日",0.4,1))</f>
        <v>1</v>
      </c>
      <c r="AM374" s="136">
        <v>1</v>
      </c>
    </row>
    <row r="375" spans="1:39" ht="75">
      <c r="A375" s="149">
        <v>1394</v>
      </c>
      <c r="B375" s="150">
        <v>46400</v>
      </c>
      <c r="C375" s="156">
        <v>7</v>
      </c>
      <c r="D375" s="156">
        <v>21</v>
      </c>
      <c r="E375" s="152" t="s">
        <v>74</v>
      </c>
      <c r="F375" s="151" t="s">
        <v>490</v>
      </c>
      <c r="G375" s="154" t="s">
        <v>494</v>
      </c>
      <c r="H375" s="138" t="str">
        <f>IF(OR(G375="中止",G375="取消"),"998",IF(ISNA(MATCH($E375,施設情報!$B$2:$B$96,0)),"999",INDEX(施設情報!$C$2:$C$96,MATCH($E375,施設情報!$B$2:$B$96,0))))</f>
        <v>048</v>
      </c>
      <c r="I375" s="139">
        <f t="shared" si="85"/>
        <v>46400</v>
      </c>
      <c r="J375" s="137" t="str">
        <f t="shared" si="86"/>
        <v>048-46400</v>
      </c>
      <c r="K375" s="137">
        <f t="shared" si="87"/>
        <v>0.29166666666666669</v>
      </c>
      <c r="L375" s="137">
        <f t="shared" si="88"/>
        <v>0.875</v>
      </c>
      <c r="M375" s="137">
        <f t="shared" ref="M375:V384" si="99">IF(AND(M$3&gt;=$K375,M$3&lt;$L375),100*$AM375,0)</f>
        <v>0</v>
      </c>
      <c r="N375" s="137">
        <f t="shared" si="99"/>
        <v>0</v>
      </c>
      <c r="O375" s="137">
        <f t="shared" si="99"/>
        <v>0</v>
      </c>
      <c r="P375" s="137">
        <f t="shared" si="99"/>
        <v>0</v>
      </c>
      <c r="Q375" s="137">
        <f t="shared" si="99"/>
        <v>0</v>
      </c>
      <c r="R375" s="137">
        <f t="shared" si="99"/>
        <v>0</v>
      </c>
      <c r="S375" s="137">
        <f t="shared" si="99"/>
        <v>0</v>
      </c>
      <c r="T375" s="137">
        <f t="shared" si="99"/>
        <v>100</v>
      </c>
      <c r="U375" s="137">
        <f t="shared" si="99"/>
        <v>100</v>
      </c>
      <c r="V375" s="137">
        <f t="shared" si="99"/>
        <v>100</v>
      </c>
      <c r="W375" s="137">
        <f t="shared" ref="W375:AJ384" si="100">IF(AND(W$3&gt;=$K375,W$3&lt;$L375),100*$AM375,0)</f>
        <v>100</v>
      </c>
      <c r="X375" s="137">
        <f t="shared" si="100"/>
        <v>100</v>
      </c>
      <c r="Y375" s="137">
        <f t="shared" si="100"/>
        <v>100</v>
      </c>
      <c r="Z375" s="137">
        <f t="shared" si="100"/>
        <v>100</v>
      </c>
      <c r="AA375" s="137">
        <f t="shared" si="100"/>
        <v>100</v>
      </c>
      <c r="AB375" s="137">
        <f t="shared" si="100"/>
        <v>100</v>
      </c>
      <c r="AC375" s="137">
        <f t="shared" si="100"/>
        <v>100</v>
      </c>
      <c r="AD375" s="137">
        <f t="shared" si="100"/>
        <v>100</v>
      </c>
      <c r="AE375" s="137">
        <f t="shared" si="100"/>
        <v>100</v>
      </c>
      <c r="AF375" s="137">
        <f t="shared" si="100"/>
        <v>100</v>
      </c>
      <c r="AG375" s="137">
        <f t="shared" si="100"/>
        <v>100</v>
      </c>
      <c r="AH375" s="137">
        <f t="shared" si="100"/>
        <v>0</v>
      </c>
      <c r="AI375" s="137">
        <f t="shared" si="100"/>
        <v>0</v>
      </c>
      <c r="AJ375" s="137">
        <f t="shared" si="100"/>
        <v>0</v>
      </c>
      <c r="AK375" s="136">
        <f ca="1">IF(AND(AND($AK$3&lt;=B375,B375&lt;=$AK$1),B375&lt;&gt;""),1,0)</f>
        <v>1</v>
      </c>
      <c r="AL375" s="136">
        <f>IF(OR(F375="工事・メンテ（共用可）",F375="要調整"),0.5,IF(F375="ヘリ訓練日",0.4,1))</f>
        <v>1</v>
      </c>
      <c r="AM375" s="136">
        <v>1</v>
      </c>
    </row>
    <row r="376" spans="1:39" ht="75">
      <c r="A376" s="149">
        <v>1395</v>
      </c>
      <c r="B376" s="150">
        <v>46400</v>
      </c>
      <c r="C376" s="156">
        <v>7</v>
      </c>
      <c r="D376" s="156">
        <v>21</v>
      </c>
      <c r="E376" s="152" t="s">
        <v>75</v>
      </c>
      <c r="F376" s="151" t="s">
        <v>490</v>
      </c>
      <c r="G376" s="154" t="s">
        <v>494</v>
      </c>
      <c r="H376" s="138" t="str">
        <f>IF(OR(G376="中止",G376="取消"),"998",IF(ISNA(MATCH($E376,施設情報!$B$2:$B$96,0)),"999",INDEX(施設情報!$C$2:$C$96,MATCH($E376,施設情報!$B$2:$B$96,0))))</f>
        <v>049</v>
      </c>
      <c r="I376" s="139">
        <f t="shared" si="85"/>
        <v>46400</v>
      </c>
      <c r="J376" s="137" t="str">
        <f t="shared" si="86"/>
        <v>049-46400</v>
      </c>
      <c r="K376" s="137">
        <f t="shared" si="87"/>
        <v>0.29166666666666669</v>
      </c>
      <c r="L376" s="137">
        <f t="shared" si="88"/>
        <v>0.875</v>
      </c>
      <c r="M376" s="137">
        <f t="shared" si="99"/>
        <v>0</v>
      </c>
      <c r="N376" s="137">
        <f t="shared" si="99"/>
        <v>0</v>
      </c>
      <c r="O376" s="137">
        <f t="shared" si="99"/>
        <v>0</v>
      </c>
      <c r="P376" s="137">
        <f t="shared" si="99"/>
        <v>0</v>
      </c>
      <c r="Q376" s="137">
        <f t="shared" si="99"/>
        <v>0</v>
      </c>
      <c r="R376" s="137">
        <f t="shared" si="99"/>
        <v>0</v>
      </c>
      <c r="S376" s="137">
        <f t="shared" si="99"/>
        <v>0</v>
      </c>
      <c r="T376" s="137">
        <f t="shared" si="99"/>
        <v>100</v>
      </c>
      <c r="U376" s="137">
        <f t="shared" si="99"/>
        <v>100</v>
      </c>
      <c r="V376" s="137">
        <f t="shared" si="99"/>
        <v>100</v>
      </c>
      <c r="W376" s="137">
        <f t="shared" si="100"/>
        <v>100</v>
      </c>
      <c r="X376" s="137">
        <f t="shared" si="100"/>
        <v>100</v>
      </c>
      <c r="Y376" s="137">
        <f t="shared" si="100"/>
        <v>100</v>
      </c>
      <c r="Z376" s="137">
        <f t="shared" si="100"/>
        <v>100</v>
      </c>
      <c r="AA376" s="137">
        <f t="shared" si="100"/>
        <v>100</v>
      </c>
      <c r="AB376" s="137">
        <f t="shared" si="100"/>
        <v>100</v>
      </c>
      <c r="AC376" s="137">
        <f t="shared" si="100"/>
        <v>100</v>
      </c>
      <c r="AD376" s="137">
        <f t="shared" si="100"/>
        <v>100</v>
      </c>
      <c r="AE376" s="137">
        <f t="shared" si="100"/>
        <v>100</v>
      </c>
      <c r="AF376" s="137">
        <f t="shared" si="100"/>
        <v>100</v>
      </c>
      <c r="AG376" s="137">
        <f t="shared" si="100"/>
        <v>100</v>
      </c>
      <c r="AH376" s="137">
        <f t="shared" si="100"/>
        <v>0</v>
      </c>
      <c r="AI376" s="137">
        <f t="shared" si="100"/>
        <v>0</v>
      </c>
      <c r="AJ376" s="137">
        <f t="shared" si="100"/>
        <v>0</v>
      </c>
      <c r="AK376" s="136">
        <f ca="1">IF(AND(AND($AK$3&lt;=B376,B376&lt;=$AK$1),B376&lt;&gt;""),1,0)</f>
        <v>1</v>
      </c>
      <c r="AL376" s="136">
        <f>IF(OR(F376="工事・メンテ（共用可）",F376="要調整"),0.5,IF(F376="ヘリ訓練日",0.4,1))</f>
        <v>1</v>
      </c>
      <c r="AM376" s="136">
        <v>1</v>
      </c>
    </row>
    <row r="377" spans="1:39" ht="75">
      <c r="A377" s="149">
        <v>1396</v>
      </c>
      <c r="B377" s="150">
        <v>46400</v>
      </c>
      <c r="C377" s="156">
        <v>7</v>
      </c>
      <c r="D377" s="156">
        <v>21</v>
      </c>
      <c r="E377" s="152" t="s">
        <v>76</v>
      </c>
      <c r="F377" s="151" t="s">
        <v>490</v>
      </c>
      <c r="G377" s="154" t="s">
        <v>494</v>
      </c>
      <c r="H377" s="138" t="str">
        <f>IF(OR(G377="中止",G377="取消"),"998",IF(ISNA(MATCH($E377,施設情報!$B$2:$B$96,0)),"999",INDEX(施設情報!$C$2:$C$96,MATCH($E377,施設情報!$B$2:$B$96,0))))</f>
        <v>054</v>
      </c>
      <c r="I377" s="139">
        <f t="shared" si="85"/>
        <v>46400</v>
      </c>
      <c r="J377" s="137" t="str">
        <f t="shared" si="86"/>
        <v>054-46400</v>
      </c>
      <c r="K377" s="137">
        <f t="shared" si="87"/>
        <v>0.29166666666666669</v>
      </c>
      <c r="L377" s="137">
        <f t="shared" si="88"/>
        <v>0.875</v>
      </c>
      <c r="M377" s="137">
        <f t="shared" si="99"/>
        <v>0</v>
      </c>
      <c r="N377" s="137">
        <f t="shared" si="99"/>
        <v>0</v>
      </c>
      <c r="O377" s="137">
        <f t="shared" si="99"/>
        <v>0</v>
      </c>
      <c r="P377" s="137">
        <f t="shared" si="99"/>
        <v>0</v>
      </c>
      <c r="Q377" s="137">
        <f t="shared" si="99"/>
        <v>0</v>
      </c>
      <c r="R377" s="137">
        <f t="shared" si="99"/>
        <v>0</v>
      </c>
      <c r="S377" s="137">
        <f t="shared" si="99"/>
        <v>0</v>
      </c>
      <c r="T377" s="137">
        <f t="shared" si="99"/>
        <v>100</v>
      </c>
      <c r="U377" s="137">
        <f t="shared" si="99"/>
        <v>100</v>
      </c>
      <c r="V377" s="137">
        <f t="shared" si="99"/>
        <v>100</v>
      </c>
      <c r="W377" s="137">
        <f t="shared" si="100"/>
        <v>100</v>
      </c>
      <c r="X377" s="137">
        <f t="shared" si="100"/>
        <v>100</v>
      </c>
      <c r="Y377" s="137">
        <f t="shared" si="100"/>
        <v>100</v>
      </c>
      <c r="Z377" s="137">
        <f t="shared" si="100"/>
        <v>100</v>
      </c>
      <c r="AA377" s="137">
        <f t="shared" si="100"/>
        <v>100</v>
      </c>
      <c r="AB377" s="137">
        <f t="shared" si="100"/>
        <v>100</v>
      </c>
      <c r="AC377" s="137">
        <f t="shared" si="100"/>
        <v>100</v>
      </c>
      <c r="AD377" s="137">
        <f t="shared" si="100"/>
        <v>100</v>
      </c>
      <c r="AE377" s="137">
        <f t="shared" si="100"/>
        <v>100</v>
      </c>
      <c r="AF377" s="137">
        <f t="shared" si="100"/>
        <v>100</v>
      </c>
      <c r="AG377" s="137">
        <f t="shared" si="100"/>
        <v>100</v>
      </c>
      <c r="AH377" s="137">
        <f t="shared" si="100"/>
        <v>0</v>
      </c>
      <c r="AI377" s="137">
        <f t="shared" si="100"/>
        <v>0</v>
      </c>
      <c r="AJ377" s="137">
        <f t="shared" si="100"/>
        <v>0</v>
      </c>
      <c r="AK377" s="136">
        <f ca="1">IF(AND(AND($AK$3&lt;=B377,B377&lt;=$AK$1),B377&lt;&gt;""),1,0)</f>
        <v>1</v>
      </c>
      <c r="AL377" s="136">
        <f>IF(OR(F377="工事・メンテ（共用可）",F377="要調整"),0.5,IF(F377="ヘリ訓練日",0.4,1))</f>
        <v>1</v>
      </c>
      <c r="AM377" s="136">
        <v>1</v>
      </c>
    </row>
    <row r="378" spans="1:39" ht="112.5">
      <c r="A378" s="149">
        <v>1397</v>
      </c>
      <c r="B378" s="150">
        <v>46400</v>
      </c>
      <c r="C378" s="156">
        <v>7</v>
      </c>
      <c r="D378" s="156">
        <v>21</v>
      </c>
      <c r="E378" s="152" t="s">
        <v>77</v>
      </c>
      <c r="F378" s="151" t="s">
        <v>490</v>
      </c>
      <c r="G378" s="154" t="s">
        <v>494</v>
      </c>
      <c r="H378" s="138" t="str">
        <f>IF(OR(G378="中止",G378="取消"),"998",IF(ISNA(MATCH($E378,施設情報!$B$2:$B$96,0)),"999",INDEX(施設情報!$C$2:$C$96,MATCH($E378,施設情報!$B$2:$B$96,0))))</f>
        <v>055</v>
      </c>
      <c r="I378" s="139">
        <f t="shared" si="85"/>
        <v>46400</v>
      </c>
      <c r="J378" s="137" t="str">
        <f t="shared" si="86"/>
        <v>055-46400</v>
      </c>
      <c r="K378" s="137">
        <f t="shared" si="87"/>
        <v>0.29166666666666669</v>
      </c>
      <c r="L378" s="137">
        <f t="shared" si="88"/>
        <v>0.875</v>
      </c>
      <c r="M378" s="137">
        <f t="shared" si="99"/>
        <v>0</v>
      </c>
      <c r="N378" s="137">
        <f t="shared" si="99"/>
        <v>0</v>
      </c>
      <c r="O378" s="137">
        <f t="shared" si="99"/>
        <v>0</v>
      </c>
      <c r="P378" s="137">
        <f t="shared" si="99"/>
        <v>0</v>
      </c>
      <c r="Q378" s="137">
        <f t="shared" si="99"/>
        <v>0</v>
      </c>
      <c r="R378" s="137">
        <f t="shared" si="99"/>
        <v>0</v>
      </c>
      <c r="S378" s="137">
        <f t="shared" si="99"/>
        <v>0</v>
      </c>
      <c r="T378" s="137">
        <f t="shared" si="99"/>
        <v>100</v>
      </c>
      <c r="U378" s="137">
        <f t="shared" si="99"/>
        <v>100</v>
      </c>
      <c r="V378" s="137">
        <f t="shared" si="99"/>
        <v>100</v>
      </c>
      <c r="W378" s="137">
        <f t="shared" si="100"/>
        <v>100</v>
      </c>
      <c r="X378" s="137">
        <f t="shared" si="100"/>
        <v>100</v>
      </c>
      <c r="Y378" s="137">
        <f t="shared" si="100"/>
        <v>100</v>
      </c>
      <c r="Z378" s="137">
        <f t="shared" si="100"/>
        <v>100</v>
      </c>
      <c r="AA378" s="137">
        <f t="shared" si="100"/>
        <v>100</v>
      </c>
      <c r="AB378" s="137">
        <f t="shared" si="100"/>
        <v>100</v>
      </c>
      <c r="AC378" s="137">
        <f t="shared" si="100"/>
        <v>100</v>
      </c>
      <c r="AD378" s="137">
        <f t="shared" si="100"/>
        <v>100</v>
      </c>
      <c r="AE378" s="137">
        <f t="shared" si="100"/>
        <v>100</v>
      </c>
      <c r="AF378" s="137">
        <f t="shared" si="100"/>
        <v>100</v>
      </c>
      <c r="AG378" s="137">
        <f t="shared" si="100"/>
        <v>100</v>
      </c>
      <c r="AH378" s="137">
        <f t="shared" si="100"/>
        <v>0</v>
      </c>
      <c r="AI378" s="137">
        <f t="shared" si="100"/>
        <v>0</v>
      </c>
      <c r="AJ378" s="137">
        <f t="shared" si="100"/>
        <v>0</v>
      </c>
      <c r="AK378" s="136">
        <f ca="1">IF(AND(AND($AK$3&lt;=B378,B378&lt;=$AK$1),B378&lt;&gt;""),1,0)</f>
        <v>1</v>
      </c>
      <c r="AL378" s="136">
        <f>IF(OR(F378="工事・メンテ（共用可）",F378="要調整"),0.5,IF(F378="ヘリ訓練日",0.4,1))</f>
        <v>1</v>
      </c>
      <c r="AM378" s="136">
        <v>1</v>
      </c>
    </row>
    <row r="379" spans="1:39" ht="93.75">
      <c r="A379" s="149">
        <v>1398</v>
      </c>
      <c r="B379" s="150">
        <v>46400</v>
      </c>
      <c r="C379" s="156">
        <v>7</v>
      </c>
      <c r="D379" s="156">
        <v>21</v>
      </c>
      <c r="E379" s="152" t="s">
        <v>78</v>
      </c>
      <c r="F379" s="151" t="s">
        <v>490</v>
      </c>
      <c r="G379" s="154" t="s">
        <v>494</v>
      </c>
      <c r="H379" s="138" t="str">
        <f>IF(OR(G379="中止",G379="取消"),"998",IF(ISNA(MATCH($E379,施設情報!$B$2:$B$96,0)),"999",INDEX(施設情報!$C$2:$C$96,MATCH($E379,施設情報!$B$2:$B$96,0))))</f>
        <v>056</v>
      </c>
      <c r="I379" s="139">
        <f t="shared" si="85"/>
        <v>46400</v>
      </c>
      <c r="J379" s="137" t="str">
        <f t="shared" si="86"/>
        <v>056-46400</v>
      </c>
      <c r="K379" s="137">
        <f t="shared" si="87"/>
        <v>0.29166666666666669</v>
      </c>
      <c r="L379" s="137">
        <f t="shared" si="88"/>
        <v>0.875</v>
      </c>
      <c r="M379" s="137">
        <f t="shared" si="99"/>
        <v>0</v>
      </c>
      <c r="N379" s="137">
        <f t="shared" si="99"/>
        <v>0</v>
      </c>
      <c r="O379" s="137">
        <f t="shared" si="99"/>
        <v>0</v>
      </c>
      <c r="P379" s="137">
        <f t="shared" si="99"/>
        <v>0</v>
      </c>
      <c r="Q379" s="137">
        <f t="shared" si="99"/>
        <v>0</v>
      </c>
      <c r="R379" s="137">
        <f t="shared" si="99"/>
        <v>0</v>
      </c>
      <c r="S379" s="137">
        <f t="shared" si="99"/>
        <v>0</v>
      </c>
      <c r="T379" s="137">
        <f t="shared" si="99"/>
        <v>100</v>
      </c>
      <c r="U379" s="137">
        <f t="shared" si="99"/>
        <v>100</v>
      </c>
      <c r="V379" s="137">
        <f t="shared" si="99"/>
        <v>100</v>
      </c>
      <c r="W379" s="137">
        <f t="shared" si="100"/>
        <v>100</v>
      </c>
      <c r="X379" s="137">
        <f t="shared" si="100"/>
        <v>100</v>
      </c>
      <c r="Y379" s="137">
        <f t="shared" si="100"/>
        <v>100</v>
      </c>
      <c r="Z379" s="137">
        <f t="shared" si="100"/>
        <v>100</v>
      </c>
      <c r="AA379" s="137">
        <f t="shared" si="100"/>
        <v>100</v>
      </c>
      <c r="AB379" s="137">
        <f t="shared" si="100"/>
        <v>100</v>
      </c>
      <c r="AC379" s="137">
        <f t="shared" si="100"/>
        <v>100</v>
      </c>
      <c r="AD379" s="137">
        <f t="shared" si="100"/>
        <v>100</v>
      </c>
      <c r="AE379" s="137">
        <f t="shared" si="100"/>
        <v>100</v>
      </c>
      <c r="AF379" s="137">
        <f t="shared" si="100"/>
        <v>100</v>
      </c>
      <c r="AG379" s="137">
        <f t="shared" si="100"/>
        <v>100</v>
      </c>
      <c r="AH379" s="137">
        <f t="shared" si="100"/>
        <v>0</v>
      </c>
      <c r="AI379" s="137">
        <f t="shared" si="100"/>
        <v>0</v>
      </c>
      <c r="AJ379" s="137">
        <f t="shared" si="100"/>
        <v>0</v>
      </c>
      <c r="AK379" s="136">
        <f ca="1">IF(AND(AND($AK$3&lt;=B379,B379&lt;=$AK$1),B379&lt;&gt;""),1,0)</f>
        <v>1</v>
      </c>
      <c r="AL379" s="136">
        <f>IF(OR(F379="工事・メンテ（共用可）",F379="要調整"),0.5,IF(F379="ヘリ訓練日",0.4,1))</f>
        <v>1</v>
      </c>
      <c r="AM379" s="136">
        <v>1</v>
      </c>
    </row>
    <row r="380" spans="1:39" ht="112.5">
      <c r="A380" s="149">
        <v>1399</v>
      </c>
      <c r="B380" s="150">
        <v>46400</v>
      </c>
      <c r="C380" s="156">
        <v>7</v>
      </c>
      <c r="D380" s="156">
        <v>21</v>
      </c>
      <c r="E380" s="152" t="s">
        <v>79</v>
      </c>
      <c r="F380" s="151" t="s">
        <v>490</v>
      </c>
      <c r="G380" s="154" t="s">
        <v>494</v>
      </c>
      <c r="H380" s="138" t="str">
        <f>IF(OR(G380="中止",G380="取消"),"998",IF(ISNA(MATCH($E380,施設情報!$B$2:$B$96,0)),"999",INDEX(施設情報!$C$2:$C$96,MATCH($E380,施設情報!$B$2:$B$96,0))))</f>
        <v>057</v>
      </c>
      <c r="I380" s="139">
        <f t="shared" si="85"/>
        <v>46400</v>
      </c>
      <c r="J380" s="137" t="str">
        <f t="shared" si="86"/>
        <v>057-46400</v>
      </c>
      <c r="K380" s="137">
        <f t="shared" si="87"/>
        <v>0.29166666666666669</v>
      </c>
      <c r="L380" s="137">
        <f t="shared" si="88"/>
        <v>0.875</v>
      </c>
      <c r="M380" s="137">
        <f t="shared" si="99"/>
        <v>0</v>
      </c>
      <c r="N380" s="137">
        <f t="shared" si="99"/>
        <v>0</v>
      </c>
      <c r="O380" s="137">
        <f t="shared" si="99"/>
        <v>0</v>
      </c>
      <c r="P380" s="137">
        <f t="shared" si="99"/>
        <v>0</v>
      </c>
      <c r="Q380" s="137">
        <f t="shared" si="99"/>
        <v>0</v>
      </c>
      <c r="R380" s="137">
        <f t="shared" si="99"/>
        <v>0</v>
      </c>
      <c r="S380" s="137">
        <f t="shared" si="99"/>
        <v>0</v>
      </c>
      <c r="T380" s="137">
        <f t="shared" si="99"/>
        <v>100</v>
      </c>
      <c r="U380" s="137">
        <f t="shared" si="99"/>
        <v>100</v>
      </c>
      <c r="V380" s="137">
        <f t="shared" si="99"/>
        <v>100</v>
      </c>
      <c r="W380" s="137">
        <f t="shared" si="100"/>
        <v>100</v>
      </c>
      <c r="X380" s="137">
        <f t="shared" si="100"/>
        <v>100</v>
      </c>
      <c r="Y380" s="137">
        <f t="shared" si="100"/>
        <v>100</v>
      </c>
      <c r="Z380" s="137">
        <f t="shared" si="100"/>
        <v>100</v>
      </c>
      <c r="AA380" s="137">
        <f t="shared" si="100"/>
        <v>100</v>
      </c>
      <c r="AB380" s="137">
        <f t="shared" si="100"/>
        <v>100</v>
      </c>
      <c r="AC380" s="137">
        <f t="shared" si="100"/>
        <v>100</v>
      </c>
      <c r="AD380" s="137">
        <f t="shared" si="100"/>
        <v>100</v>
      </c>
      <c r="AE380" s="137">
        <f t="shared" si="100"/>
        <v>100</v>
      </c>
      <c r="AF380" s="137">
        <f t="shared" si="100"/>
        <v>100</v>
      </c>
      <c r="AG380" s="137">
        <f t="shared" si="100"/>
        <v>100</v>
      </c>
      <c r="AH380" s="137">
        <f t="shared" si="100"/>
        <v>0</v>
      </c>
      <c r="AI380" s="137">
        <f t="shared" si="100"/>
        <v>0</v>
      </c>
      <c r="AJ380" s="137">
        <f t="shared" si="100"/>
        <v>0</v>
      </c>
      <c r="AK380" s="136">
        <f ca="1">IF(AND(AND($AK$3&lt;=B380,B380&lt;=$AK$1),B380&lt;&gt;""),1,0)</f>
        <v>1</v>
      </c>
      <c r="AL380" s="136">
        <f>IF(OR(F380="工事・メンテ（共用可）",F380="要調整"),0.5,IF(F380="ヘリ訓練日",0.4,1))</f>
        <v>1</v>
      </c>
      <c r="AM380" s="136">
        <v>1</v>
      </c>
    </row>
    <row r="381" spans="1:39" ht="112.5">
      <c r="A381" s="149">
        <v>1400</v>
      </c>
      <c r="B381" s="150">
        <v>46400</v>
      </c>
      <c r="C381" s="156">
        <v>7</v>
      </c>
      <c r="D381" s="156">
        <v>21</v>
      </c>
      <c r="E381" s="2" t="s">
        <v>80</v>
      </c>
      <c r="F381" s="151" t="s">
        <v>490</v>
      </c>
      <c r="G381" s="154" t="s">
        <v>494</v>
      </c>
      <c r="H381" s="138" t="str">
        <f>IF(OR(G381="中止",G381="取消"),"998",IF(ISNA(MATCH($E381,施設情報!$B$2:$B$96,0)),"999",INDEX(施設情報!$C$2:$C$96,MATCH($E381,施設情報!$B$2:$B$96,0))))</f>
        <v>058</v>
      </c>
      <c r="I381" s="139">
        <f t="shared" si="85"/>
        <v>46400</v>
      </c>
      <c r="J381" s="137" t="str">
        <f t="shared" si="86"/>
        <v>058-46400</v>
      </c>
      <c r="K381" s="137">
        <f t="shared" si="87"/>
        <v>0.29166666666666669</v>
      </c>
      <c r="L381" s="137">
        <f t="shared" si="88"/>
        <v>0.875</v>
      </c>
      <c r="M381" s="137">
        <f t="shared" si="99"/>
        <v>0</v>
      </c>
      <c r="N381" s="137">
        <f t="shared" si="99"/>
        <v>0</v>
      </c>
      <c r="O381" s="137">
        <f t="shared" si="99"/>
        <v>0</v>
      </c>
      <c r="P381" s="137">
        <f t="shared" si="99"/>
        <v>0</v>
      </c>
      <c r="Q381" s="137">
        <f t="shared" si="99"/>
        <v>0</v>
      </c>
      <c r="R381" s="137">
        <f t="shared" si="99"/>
        <v>0</v>
      </c>
      <c r="S381" s="137">
        <f t="shared" si="99"/>
        <v>0</v>
      </c>
      <c r="T381" s="137">
        <f t="shared" si="99"/>
        <v>100</v>
      </c>
      <c r="U381" s="137">
        <f t="shared" si="99"/>
        <v>100</v>
      </c>
      <c r="V381" s="137">
        <f t="shared" si="99"/>
        <v>100</v>
      </c>
      <c r="W381" s="137">
        <f t="shared" si="100"/>
        <v>100</v>
      </c>
      <c r="X381" s="137">
        <f t="shared" si="100"/>
        <v>100</v>
      </c>
      <c r="Y381" s="137">
        <f t="shared" si="100"/>
        <v>100</v>
      </c>
      <c r="Z381" s="137">
        <f t="shared" si="100"/>
        <v>100</v>
      </c>
      <c r="AA381" s="137">
        <f t="shared" si="100"/>
        <v>100</v>
      </c>
      <c r="AB381" s="137">
        <f t="shared" si="100"/>
        <v>100</v>
      </c>
      <c r="AC381" s="137">
        <f t="shared" si="100"/>
        <v>100</v>
      </c>
      <c r="AD381" s="137">
        <f t="shared" si="100"/>
        <v>100</v>
      </c>
      <c r="AE381" s="137">
        <f t="shared" si="100"/>
        <v>100</v>
      </c>
      <c r="AF381" s="137">
        <f t="shared" si="100"/>
        <v>100</v>
      </c>
      <c r="AG381" s="137">
        <f t="shared" si="100"/>
        <v>100</v>
      </c>
      <c r="AH381" s="137">
        <f t="shared" si="100"/>
        <v>0</v>
      </c>
      <c r="AI381" s="137">
        <f t="shared" si="100"/>
        <v>0</v>
      </c>
      <c r="AJ381" s="137">
        <f t="shared" si="100"/>
        <v>0</v>
      </c>
      <c r="AK381" s="136">
        <f ca="1">IF(AND(AND($AK$3&lt;=B381,B381&lt;=$AK$1),B381&lt;&gt;""),1,0)</f>
        <v>1</v>
      </c>
      <c r="AL381" s="136">
        <f>IF(OR(F381="工事・メンテ（共用可）",F381="要調整"),0.5,IF(F381="ヘリ訓練日",0.4,1))</f>
        <v>1</v>
      </c>
      <c r="AM381" s="136">
        <v>1</v>
      </c>
    </row>
    <row r="382" spans="1:39" ht="93.75">
      <c r="A382" s="149">
        <v>1401</v>
      </c>
      <c r="B382" s="150">
        <v>46400</v>
      </c>
      <c r="C382" s="156">
        <v>7</v>
      </c>
      <c r="D382" s="156">
        <v>21</v>
      </c>
      <c r="E382" s="152" t="s">
        <v>81</v>
      </c>
      <c r="F382" s="151" t="s">
        <v>490</v>
      </c>
      <c r="G382" s="154" t="s">
        <v>494</v>
      </c>
      <c r="H382" s="138" t="str">
        <f>IF(OR(G382="中止",G382="取消"),"998",IF(ISNA(MATCH($E382,施設情報!$B$2:$B$96,0)),"999",INDEX(施設情報!$C$2:$C$96,MATCH($E382,施設情報!$B$2:$B$96,0))))</f>
        <v>059</v>
      </c>
      <c r="I382" s="139">
        <f t="shared" si="85"/>
        <v>46400</v>
      </c>
      <c r="J382" s="137" t="str">
        <f t="shared" si="86"/>
        <v>059-46400</v>
      </c>
      <c r="K382" s="137">
        <f t="shared" si="87"/>
        <v>0.29166666666666669</v>
      </c>
      <c r="L382" s="137">
        <f t="shared" si="88"/>
        <v>0.875</v>
      </c>
      <c r="M382" s="137">
        <f t="shared" si="99"/>
        <v>0</v>
      </c>
      <c r="N382" s="137">
        <f t="shared" si="99"/>
        <v>0</v>
      </c>
      <c r="O382" s="137">
        <f t="shared" si="99"/>
        <v>0</v>
      </c>
      <c r="P382" s="137">
        <f t="shared" si="99"/>
        <v>0</v>
      </c>
      <c r="Q382" s="137">
        <f t="shared" si="99"/>
        <v>0</v>
      </c>
      <c r="R382" s="137">
        <f t="shared" si="99"/>
        <v>0</v>
      </c>
      <c r="S382" s="137">
        <f t="shared" si="99"/>
        <v>0</v>
      </c>
      <c r="T382" s="137">
        <f t="shared" si="99"/>
        <v>100</v>
      </c>
      <c r="U382" s="137">
        <f t="shared" si="99"/>
        <v>100</v>
      </c>
      <c r="V382" s="137">
        <f t="shared" si="99"/>
        <v>100</v>
      </c>
      <c r="W382" s="137">
        <f t="shared" si="100"/>
        <v>100</v>
      </c>
      <c r="X382" s="137">
        <f t="shared" si="100"/>
        <v>100</v>
      </c>
      <c r="Y382" s="137">
        <f t="shared" si="100"/>
        <v>100</v>
      </c>
      <c r="Z382" s="137">
        <f t="shared" si="100"/>
        <v>100</v>
      </c>
      <c r="AA382" s="137">
        <f t="shared" si="100"/>
        <v>100</v>
      </c>
      <c r="AB382" s="137">
        <f t="shared" si="100"/>
        <v>100</v>
      </c>
      <c r="AC382" s="137">
        <f t="shared" si="100"/>
        <v>100</v>
      </c>
      <c r="AD382" s="137">
        <f t="shared" si="100"/>
        <v>100</v>
      </c>
      <c r="AE382" s="137">
        <f t="shared" si="100"/>
        <v>100</v>
      </c>
      <c r="AF382" s="137">
        <f t="shared" si="100"/>
        <v>100</v>
      </c>
      <c r="AG382" s="137">
        <f t="shared" si="100"/>
        <v>100</v>
      </c>
      <c r="AH382" s="137">
        <f t="shared" si="100"/>
        <v>0</v>
      </c>
      <c r="AI382" s="137">
        <f t="shared" si="100"/>
        <v>0</v>
      </c>
      <c r="AJ382" s="137">
        <f t="shared" si="100"/>
        <v>0</v>
      </c>
      <c r="AK382" s="136">
        <f ca="1">IF(AND(AND($AK$3&lt;=B382,B382&lt;=$AK$1),B382&lt;&gt;""),1,0)</f>
        <v>1</v>
      </c>
      <c r="AL382" s="136">
        <f>IF(OR(F382="工事・メンテ（共用可）",F382="要調整"),0.5,IF(F382="ヘリ訓練日",0.4,1))</f>
        <v>1</v>
      </c>
      <c r="AM382" s="136">
        <v>1</v>
      </c>
    </row>
    <row r="383" spans="1:39" ht="93.75">
      <c r="A383" s="149">
        <v>1402</v>
      </c>
      <c r="B383" s="150">
        <v>46400</v>
      </c>
      <c r="C383" s="156">
        <v>7</v>
      </c>
      <c r="D383" s="156">
        <v>21</v>
      </c>
      <c r="E383" s="152" t="s">
        <v>82</v>
      </c>
      <c r="F383" s="151" t="s">
        <v>490</v>
      </c>
      <c r="G383" s="154" t="s">
        <v>494</v>
      </c>
      <c r="H383" s="138" t="str">
        <f>IF(OR(G383="中止",G383="取消"),"998",IF(ISNA(MATCH($E383,施設情報!$B$2:$B$96,0)),"999",INDEX(施設情報!$C$2:$C$96,MATCH($E383,施設情報!$B$2:$B$96,0))))</f>
        <v>060</v>
      </c>
      <c r="I383" s="139">
        <f t="shared" si="85"/>
        <v>46400</v>
      </c>
      <c r="J383" s="137" t="str">
        <f t="shared" si="86"/>
        <v>060-46400</v>
      </c>
      <c r="K383" s="137">
        <f t="shared" si="87"/>
        <v>0.29166666666666669</v>
      </c>
      <c r="L383" s="137">
        <f t="shared" si="88"/>
        <v>0.875</v>
      </c>
      <c r="M383" s="137">
        <f t="shared" si="99"/>
        <v>0</v>
      </c>
      <c r="N383" s="137">
        <f t="shared" si="99"/>
        <v>0</v>
      </c>
      <c r="O383" s="137">
        <f t="shared" si="99"/>
        <v>0</v>
      </c>
      <c r="P383" s="137">
        <f t="shared" si="99"/>
        <v>0</v>
      </c>
      <c r="Q383" s="137">
        <f t="shared" si="99"/>
        <v>0</v>
      </c>
      <c r="R383" s="137">
        <f t="shared" si="99"/>
        <v>0</v>
      </c>
      <c r="S383" s="137">
        <f t="shared" si="99"/>
        <v>0</v>
      </c>
      <c r="T383" s="137">
        <f t="shared" si="99"/>
        <v>100</v>
      </c>
      <c r="U383" s="137">
        <f t="shared" si="99"/>
        <v>100</v>
      </c>
      <c r="V383" s="137">
        <f t="shared" si="99"/>
        <v>100</v>
      </c>
      <c r="W383" s="137">
        <f t="shared" si="100"/>
        <v>100</v>
      </c>
      <c r="X383" s="137">
        <f t="shared" si="100"/>
        <v>100</v>
      </c>
      <c r="Y383" s="137">
        <f t="shared" si="100"/>
        <v>100</v>
      </c>
      <c r="Z383" s="137">
        <f t="shared" si="100"/>
        <v>100</v>
      </c>
      <c r="AA383" s="137">
        <f t="shared" si="100"/>
        <v>100</v>
      </c>
      <c r="AB383" s="137">
        <f t="shared" si="100"/>
        <v>100</v>
      </c>
      <c r="AC383" s="137">
        <f t="shared" si="100"/>
        <v>100</v>
      </c>
      <c r="AD383" s="137">
        <f t="shared" si="100"/>
        <v>100</v>
      </c>
      <c r="AE383" s="137">
        <f t="shared" si="100"/>
        <v>100</v>
      </c>
      <c r="AF383" s="137">
        <f t="shared" si="100"/>
        <v>100</v>
      </c>
      <c r="AG383" s="137">
        <f t="shared" si="100"/>
        <v>100</v>
      </c>
      <c r="AH383" s="137">
        <f t="shared" si="100"/>
        <v>0</v>
      </c>
      <c r="AI383" s="137">
        <f t="shared" si="100"/>
        <v>0</v>
      </c>
      <c r="AJ383" s="137">
        <f t="shared" si="100"/>
        <v>0</v>
      </c>
      <c r="AK383" s="136">
        <f ca="1">IF(AND(AND($AK$3&lt;=B383,B383&lt;=$AK$1),B383&lt;&gt;""),1,0)</f>
        <v>1</v>
      </c>
      <c r="AL383" s="136">
        <f>IF(OR(F383="工事・メンテ（共用可）",F383="要調整"),0.5,IF(F383="ヘリ訓練日",0.4,1))</f>
        <v>1</v>
      </c>
      <c r="AM383" s="136">
        <v>1</v>
      </c>
    </row>
    <row r="384" spans="1:39" ht="56.25">
      <c r="A384" s="149">
        <v>1403</v>
      </c>
      <c r="B384" s="150">
        <v>46400</v>
      </c>
      <c r="C384" s="156">
        <v>7</v>
      </c>
      <c r="D384" s="156">
        <v>21</v>
      </c>
      <c r="E384" s="152" t="s">
        <v>83</v>
      </c>
      <c r="F384" s="151" t="s">
        <v>490</v>
      </c>
      <c r="G384" s="154" t="s">
        <v>494</v>
      </c>
      <c r="H384" s="138" t="str">
        <f>IF(OR(G384="中止",G384="取消"),"998",IF(ISNA(MATCH($E384,施設情報!$B$2:$B$96,0)),"999",INDEX(施設情報!$C$2:$C$96,MATCH($E384,施設情報!$B$2:$B$96,0))))</f>
        <v>067</v>
      </c>
      <c r="I384" s="139">
        <f t="shared" si="85"/>
        <v>46400</v>
      </c>
      <c r="J384" s="137" t="str">
        <f t="shared" si="86"/>
        <v>067-46400</v>
      </c>
      <c r="K384" s="137">
        <f t="shared" si="87"/>
        <v>0.29166666666666669</v>
      </c>
      <c r="L384" s="137">
        <f t="shared" si="88"/>
        <v>0.875</v>
      </c>
      <c r="M384" s="137">
        <f t="shared" si="99"/>
        <v>0</v>
      </c>
      <c r="N384" s="137">
        <f t="shared" si="99"/>
        <v>0</v>
      </c>
      <c r="O384" s="137">
        <f t="shared" si="99"/>
        <v>0</v>
      </c>
      <c r="P384" s="137">
        <f t="shared" si="99"/>
        <v>0</v>
      </c>
      <c r="Q384" s="137">
        <f t="shared" si="99"/>
        <v>0</v>
      </c>
      <c r="R384" s="137">
        <f t="shared" si="99"/>
        <v>0</v>
      </c>
      <c r="S384" s="137">
        <f t="shared" si="99"/>
        <v>0</v>
      </c>
      <c r="T384" s="137">
        <f t="shared" si="99"/>
        <v>100</v>
      </c>
      <c r="U384" s="137">
        <f t="shared" si="99"/>
        <v>100</v>
      </c>
      <c r="V384" s="137">
        <f t="shared" si="99"/>
        <v>100</v>
      </c>
      <c r="W384" s="137">
        <f t="shared" si="100"/>
        <v>100</v>
      </c>
      <c r="X384" s="137">
        <f t="shared" si="100"/>
        <v>100</v>
      </c>
      <c r="Y384" s="137">
        <f t="shared" si="100"/>
        <v>100</v>
      </c>
      <c r="Z384" s="137">
        <f t="shared" si="100"/>
        <v>100</v>
      </c>
      <c r="AA384" s="137">
        <f t="shared" si="100"/>
        <v>100</v>
      </c>
      <c r="AB384" s="137">
        <f t="shared" si="100"/>
        <v>100</v>
      </c>
      <c r="AC384" s="137">
        <f t="shared" si="100"/>
        <v>100</v>
      </c>
      <c r="AD384" s="137">
        <f t="shared" si="100"/>
        <v>100</v>
      </c>
      <c r="AE384" s="137">
        <f t="shared" si="100"/>
        <v>100</v>
      </c>
      <c r="AF384" s="137">
        <f t="shared" si="100"/>
        <v>100</v>
      </c>
      <c r="AG384" s="137">
        <f t="shared" si="100"/>
        <v>100</v>
      </c>
      <c r="AH384" s="137">
        <f t="shared" si="100"/>
        <v>0</v>
      </c>
      <c r="AI384" s="137">
        <f t="shared" si="100"/>
        <v>0</v>
      </c>
      <c r="AJ384" s="137">
        <f t="shared" si="100"/>
        <v>0</v>
      </c>
      <c r="AK384" s="136">
        <f ca="1">IF(AND(AND($AK$3&lt;=B384,B384&lt;=$AK$1),B384&lt;&gt;""),1,0)</f>
        <v>1</v>
      </c>
      <c r="AL384" s="136">
        <f>IF(OR(F384="工事・メンテ（共用可）",F384="要調整"),0.5,IF(F384="ヘリ訓練日",0.4,1))</f>
        <v>1</v>
      </c>
      <c r="AM384" s="136">
        <v>1</v>
      </c>
    </row>
    <row r="385" spans="1:39" ht="56.25">
      <c r="A385" s="149">
        <v>1404</v>
      </c>
      <c r="B385" s="150">
        <v>46400</v>
      </c>
      <c r="C385" s="156">
        <v>7</v>
      </c>
      <c r="D385" s="156">
        <v>21</v>
      </c>
      <c r="E385" s="152" t="s">
        <v>84</v>
      </c>
      <c r="F385" s="151" t="s">
        <v>490</v>
      </c>
      <c r="G385" s="154" t="s">
        <v>494</v>
      </c>
      <c r="H385" s="138" t="str">
        <f>IF(OR(G385="中止",G385="取消"),"998",IF(ISNA(MATCH($E385,施設情報!$B$2:$B$96,0)),"999",INDEX(施設情報!$C$2:$C$96,MATCH($E385,施設情報!$B$2:$B$96,0))))</f>
        <v>065</v>
      </c>
      <c r="I385" s="139">
        <f t="shared" si="85"/>
        <v>46400</v>
      </c>
      <c r="J385" s="137" t="str">
        <f t="shared" si="86"/>
        <v>065-46400</v>
      </c>
      <c r="K385" s="137">
        <f t="shared" si="87"/>
        <v>0.29166666666666669</v>
      </c>
      <c r="L385" s="137">
        <f t="shared" si="88"/>
        <v>0.875</v>
      </c>
      <c r="M385" s="137">
        <f t="shared" ref="M385:V394" si="101">IF(AND(M$3&gt;=$K385,M$3&lt;$L385),100*$AM385,0)</f>
        <v>0</v>
      </c>
      <c r="N385" s="137">
        <f t="shared" si="101"/>
        <v>0</v>
      </c>
      <c r="O385" s="137">
        <f t="shared" si="101"/>
        <v>0</v>
      </c>
      <c r="P385" s="137">
        <f t="shared" si="101"/>
        <v>0</v>
      </c>
      <c r="Q385" s="137">
        <f t="shared" si="101"/>
        <v>0</v>
      </c>
      <c r="R385" s="137">
        <f t="shared" si="101"/>
        <v>0</v>
      </c>
      <c r="S385" s="137">
        <f t="shared" si="101"/>
        <v>0</v>
      </c>
      <c r="T385" s="137">
        <f t="shared" si="101"/>
        <v>100</v>
      </c>
      <c r="U385" s="137">
        <f t="shared" si="101"/>
        <v>100</v>
      </c>
      <c r="V385" s="137">
        <f t="shared" si="101"/>
        <v>100</v>
      </c>
      <c r="W385" s="137">
        <f t="shared" ref="W385:AJ394" si="102">IF(AND(W$3&gt;=$K385,W$3&lt;$L385),100*$AM385,0)</f>
        <v>100</v>
      </c>
      <c r="X385" s="137">
        <f t="shared" si="102"/>
        <v>100</v>
      </c>
      <c r="Y385" s="137">
        <f t="shared" si="102"/>
        <v>100</v>
      </c>
      <c r="Z385" s="137">
        <f t="shared" si="102"/>
        <v>100</v>
      </c>
      <c r="AA385" s="137">
        <f t="shared" si="102"/>
        <v>100</v>
      </c>
      <c r="AB385" s="137">
        <f t="shared" si="102"/>
        <v>100</v>
      </c>
      <c r="AC385" s="137">
        <f t="shared" si="102"/>
        <v>100</v>
      </c>
      <c r="AD385" s="137">
        <f t="shared" si="102"/>
        <v>100</v>
      </c>
      <c r="AE385" s="137">
        <f t="shared" si="102"/>
        <v>100</v>
      </c>
      <c r="AF385" s="137">
        <f t="shared" si="102"/>
        <v>100</v>
      </c>
      <c r="AG385" s="137">
        <f t="shared" si="102"/>
        <v>100</v>
      </c>
      <c r="AH385" s="137">
        <f t="shared" si="102"/>
        <v>0</v>
      </c>
      <c r="AI385" s="137">
        <f t="shared" si="102"/>
        <v>0</v>
      </c>
      <c r="AJ385" s="137">
        <f t="shared" si="102"/>
        <v>0</v>
      </c>
      <c r="AK385" s="136">
        <f ca="1">IF(AND(AND($AK$3&lt;=B385,B385&lt;=$AK$1),B385&lt;&gt;""),1,0)</f>
        <v>1</v>
      </c>
      <c r="AL385" s="136">
        <f>IF(OR(F385="工事・メンテ（共用可）",F385="要調整"),0.5,IF(F385="ヘリ訓練日",0.4,1))</f>
        <v>1</v>
      </c>
      <c r="AM385" s="136">
        <v>1</v>
      </c>
    </row>
    <row r="386" spans="1:39" ht="56.25">
      <c r="A386" s="149">
        <v>1405</v>
      </c>
      <c r="B386" s="150">
        <v>46400</v>
      </c>
      <c r="C386" s="156">
        <v>7</v>
      </c>
      <c r="D386" s="156">
        <v>21</v>
      </c>
      <c r="E386" s="152" t="s">
        <v>85</v>
      </c>
      <c r="F386" s="151" t="s">
        <v>490</v>
      </c>
      <c r="G386" s="154" t="s">
        <v>494</v>
      </c>
      <c r="H386" s="138" t="str">
        <f>IF(OR(G386="中止",G386="取消"),"998",IF(ISNA(MATCH($E386,施設情報!$B$2:$B$96,0)),"999",INDEX(施設情報!$C$2:$C$96,MATCH($E386,施設情報!$B$2:$B$96,0))))</f>
        <v>066</v>
      </c>
      <c r="I386" s="139">
        <f t="shared" si="85"/>
        <v>46400</v>
      </c>
      <c r="J386" s="137" t="str">
        <f t="shared" si="86"/>
        <v>066-46400</v>
      </c>
      <c r="K386" s="137">
        <f t="shared" si="87"/>
        <v>0.29166666666666669</v>
      </c>
      <c r="L386" s="137">
        <f t="shared" si="88"/>
        <v>0.875</v>
      </c>
      <c r="M386" s="137">
        <f t="shared" si="101"/>
        <v>0</v>
      </c>
      <c r="N386" s="137">
        <f t="shared" si="101"/>
        <v>0</v>
      </c>
      <c r="O386" s="137">
        <f t="shared" si="101"/>
        <v>0</v>
      </c>
      <c r="P386" s="137">
        <f t="shared" si="101"/>
        <v>0</v>
      </c>
      <c r="Q386" s="137">
        <f t="shared" si="101"/>
        <v>0</v>
      </c>
      <c r="R386" s="137">
        <f t="shared" si="101"/>
        <v>0</v>
      </c>
      <c r="S386" s="137">
        <f t="shared" si="101"/>
        <v>0</v>
      </c>
      <c r="T386" s="137">
        <f t="shared" si="101"/>
        <v>100</v>
      </c>
      <c r="U386" s="137">
        <f t="shared" si="101"/>
        <v>100</v>
      </c>
      <c r="V386" s="137">
        <f t="shared" si="101"/>
        <v>100</v>
      </c>
      <c r="W386" s="137">
        <f t="shared" si="102"/>
        <v>100</v>
      </c>
      <c r="X386" s="137">
        <f t="shared" si="102"/>
        <v>100</v>
      </c>
      <c r="Y386" s="137">
        <f t="shared" si="102"/>
        <v>100</v>
      </c>
      <c r="Z386" s="137">
        <f t="shared" si="102"/>
        <v>100</v>
      </c>
      <c r="AA386" s="137">
        <f t="shared" si="102"/>
        <v>100</v>
      </c>
      <c r="AB386" s="137">
        <f t="shared" si="102"/>
        <v>100</v>
      </c>
      <c r="AC386" s="137">
        <f t="shared" si="102"/>
        <v>100</v>
      </c>
      <c r="AD386" s="137">
        <f t="shared" si="102"/>
        <v>100</v>
      </c>
      <c r="AE386" s="137">
        <f t="shared" si="102"/>
        <v>100</v>
      </c>
      <c r="AF386" s="137">
        <f t="shared" si="102"/>
        <v>100</v>
      </c>
      <c r="AG386" s="137">
        <f t="shared" si="102"/>
        <v>100</v>
      </c>
      <c r="AH386" s="137">
        <f t="shared" si="102"/>
        <v>0</v>
      </c>
      <c r="AI386" s="137">
        <f t="shared" si="102"/>
        <v>0</v>
      </c>
      <c r="AJ386" s="137">
        <f t="shared" si="102"/>
        <v>0</v>
      </c>
      <c r="AK386" s="136">
        <f ca="1">IF(AND(AND($AK$3&lt;=B386,B386&lt;=$AK$1),B386&lt;&gt;""),1,0)</f>
        <v>1</v>
      </c>
      <c r="AL386" s="136">
        <f>IF(OR(F386="工事・メンテ（共用可）",F386="要調整"),0.5,IF(F386="ヘリ訓練日",0.4,1))</f>
        <v>1</v>
      </c>
      <c r="AM386" s="136">
        <v>1</v>
      </c>
    </row>
    <row r="387" spans="1:39" ht="37.5">
      <c r="A387" s="149">
        <v>1406</v>
      </c>
      <c r="B387" s="150">
        <v>46400</v>
      </c>
      <c r="C387" s="156">
        <v>7</v>
      </c>
      <c r="D387" s="156">
        <v>21</v>
      </c>
      <c r="E387" s="152" t="s">
        <v>86</v>
      </c>
      <c r="F387" s="151" t="s">
        <v>490</v>
      </c>
      <c r="G387" s="154" t="s">
        <v>494</v>
      </c>
      <c r="H387" s="138" t="str">
        <f>IF(OR(G387="中止",G387="取消"),"998",IF(ISNA(MATCH($E387,施設情報!$B$2:$B$96,0)),"999",INDEX(施設情報!$C$2:$C$96,MATCH($E387,施設情報!$B$2:$B$96,0))))</f>
        <v>068</v>
      </c>
      <c r="I387" s="139">
        <f t="shared" si="85"/>
        <v>46400</v>
      </c>
      <c r="J387" s="137" t="str">
        <f t="shared" si="86"/>
        <v>068-46400</v>
      </c>
      <c r="K387" s="137">
        <f t="shared" si="87"/>
        <v>0.29166666666666669</v>
      </c>
      <c r="L387" s="137">
        <f t="shared" si="88"/>
        <v>0.875</v>
      </c>
      <c r="M387" s="137">
        <f t="shared" si="101"/>
        <v>0</v>
      </c>
      <c r="N387" s="137">
        <f t="shared" si="101"/>
        <v>0</v>
      </c>
      <c r="O387" s="137">
        <f t="shared" si="101"/>
        <v>0</v>
      </c>
      <c r="P387" s="137">
        <f t="shared" si="101"/>
        <v>0</v>
      </c>
      <c r="Q387" s="137">
        <f t="shared" si="101"/>
        <v>0</v>
      </c>
      <c r="R387" s="137">
        <f t="shared" si="101"/>
        <v>0</v>
      </c>
      <c r="S387" s="137">
        <f t="shared" si="101"/>
        <v>0</v>
      </c>
      <c r="T387" s="137">
        <f t="shared" si="101"/>
        <v>100</v>
      </c>
      <c r="U387" s="137">
        <f t="shared" si="101"/>
        <v>100</v>
      </c>
      <c r="V387" s="137">
        <f t="shared" si="101"/>
        <v>100</v>
      </c>
      <c r="W387" s="137">
        <f t="shared" si="102"/>
        <v>100</v>
      </c>
      <c r="X387" s="137">
        <f t="shared" si="102"/>
        <v>100</v>
      </c>
      <c r="Y387" s="137">
        <f t="shared" si="102"/>
        <v>100</v>
      </c>
      <c r="Z387" s="137">
        <f t="shared" si="102"/>
        <v>100</v>
      </c>
      <c r="AA387" s="137">
        <f t="shared" si="102"/>
        <v>100</v>
      </c>
      <c r="AB387" s="137">
        <f t="shared" si="102"/>
        <v>100</v>
      </c>
      <c r="AC387" s="137">
        <f t="shared" si="102"/>
        <v>100</v>
      </c>
      <c r="AD387" s="137">
        <f t="shared" si="102"/>
        <v>100</v>
      </c>
      <c r="AE387" s="137">
        <f t="shared" si="102"/>
        <v>100</v>
      </c>
      <c r="AF387" s="137">
        <f t="shared" si="102"/>
        <v>100</v>
      </c>
      <c r="AG387" s="137">
        <f t="shared" si="102"/>
        <v>100</v>
      </c>
      <c r="AH387" s="137">
        <f t="shared" si="102"/>
        <v>0</v>
      </c>
      <c r="AI387" s="137">
        <f t="shared" si="102"/>
        <v>0</v>
      </c>
      <c r="AJ387" s="137">
        <f t="shared" si="102"/>
        <v>0</v>
      </c>
      <c r="AK387" s="136">
        <f ca="1">IF(AND(AND($AK$3&lt;=B387,B387&lt;=$AK$1),B387&lt;&gt;""),1,0)</f>
        <v>1</v>
      </c>
      <c r="AL387" s="136">
        <f>IF(OR(F387="工事・メンテ（共用可）",F387="要調整"),0.5,IF(F387="ヘリ訓練日",0.4,1))</f>
        <v>1</v>
      </c>
      <c r="AM387" s="136">
        <v>1</v>
      </c>
    </row>
    <row r="388" spans="1:39" ht="37.5">
      <c r="A388" s="149">
        <v>1407</v>
      </c>
      <c r="B388" s="150">
        <v>46400</v>
      </c>
      <c r="C388" s="156">
        <v>7</v>
      </c>
      <c r="D388" s="156">
        <v>21</v>
      </c>
      <c r="E388" s="2" t="s">
        <v>87</v>
      </c>
      <c r="F388" s="151" t="s">
        <v>490</v>
      </c>
      <c r="G388" s="154" t="s">
        <v>494</v>
      </c>
      <c r="H388" s="138" t="str">
        <f>IF(OR(G388="中止",G388="取消"),"998",IF(ISNA(MATCH($E388,施設情報!$B$2:$B$96,0)),"999",INDEX(施設情報!$C$2:$C$96,MATCH($E388,施設情報!$B$2:$B$96,0))))</f>
        <v>063</v>
      </c>
      <c r="I388" s="139">
        <f t="shared" si="85"/>
        <v>46400</v>
      </c>
      <c r="J388" s="137" t="str">
        <f t="shared" si="86"/>
        <v>063-46400</v>
      </c>
      <c r="K388" s="137">
        <f t="shared" si="87"/>
        <v>0.29166666666666669</v>
      </c>
      <c r="L388" s="137">
        <f t="shared" si="88"/>
        <v>0.875</v>
      </c>
      <c r="M388" s="137">
        <f t="shared" si="101"/>
        <v>0</v>
      </c>
      <c r="N388" s="137">
        <f t="shared" si="101"/>
        <v>0</v>
      </c>
      <c r="O388" s="137">
        <f t="shared" si="101"/>
        <v>0</v>
      </c>
      <c r="P388" s="137">
        <f t="shared" si="101"/>
        <v>0</v>
      </c>
      <c r="Q388" s="137">
        <f t="shared" si="101"/>
        <v>0</v>
      </c>
      <c r="R388" s="137">
        <f t="shared" si="101"/>
        <v>0</v>
      </c>
      <c r="S388" s="137">
        <f t="shared" si="101"/>
        <v>0</v>
      </c>
      <c r="T388" s="137">
        <f t="shared" si="101"/>
        <v>100</v>
      </c>
      <c r="U388" s="137">
        <f t="shared" si="101"/>
        <v>100</v>
      </c>
      <c r="V388" s="137">
        <f t="shared" si="101"/>
        <v>100</v>
      </c>
      <c r="W388" s="137">
        <f t="shared" si="102"/>
        <v>100</v>
      </c>
      <c r="X388" s="137">
        <f t="shared" si="102"/>
        <v>100</v>
      </c>
      <c r="Y388" s="137">
        <f t="shared" si="102"/>
        <v>100</v>
      </c>
      <c r="Z388" s="137">
        <f t="shared" si="102"/>
        <v>100</v>
      </c>
      <c r="AA388" s="137">
        <f t="shared" si="102"/>
        <v>100</v>
      </c>
      <c r="AB388" s="137">
        <f t="shared" si="102"/>
        <v>100</v>
      </c>
      <c r="AC388" s="137">
        <f t="shared" si="102"/>
        <v>100</v>
      </c>
      <c r="AD388" s="137">
        <f t="shared" si="102"/>
        <v>100</v>
      </c>
      <c r="AE388" s="137">
        <f t="shared" si="102"/>
        <v>100</v>
      </c>
      <c r="AF388" s="137">
        <f t="shared" si="102"/>
        <v>100</v>
      </c>
      <c r="AG388" s="137">
        <f t="shared" si="102"/>
        <v>100</v>
      </c>
      <c r="AH388" s="137">
        <f t="shared" si="102"/>
        <v>0</v>
      </c>
      <c r="AI388" s="137">
        <f t="shared" si="102"/>
        <v>0</v>
      </c>
      <c r="AJ388" s="137">
        <f t="shared" si="102"/>
        <v>0</v>
      </c>
      <c r="AK388" s="136">
        <f ca="1">IF(AND(AND($AK$3&lt;=B388,B388&lt;=$AK$1),B388&lt;&gt;""),1,0)</f>
        <v>1</v>
      </c>
      <c r="AL388" s="136">
        <f>IF(OR(F388="工事・メンテ（共用可）",F388="要調整"),0.5,IF(F388="ヘリ訓練日",0.4,1))</f>
        <v>1</v>
      </c>
      <c r="AM388" s="136">
        <v>1</v>
      </c>
    </row>
    <row r="389" spans="1:39" ht="37.5">
      <c r="A389" s="149">
        <v>1408</v>
      </c>
      <c r="B389" s="150">
        <v>46400</v>
      </c>
      <c r="C389" s="156">
        <v>7</v>
      </c>
      <c r="D389" s="156">
        <v>21</v>
      </c>
      <c r="E389" s="152" t="s">
        <v>88</v>
      </c>
      <c r="F389" s="151" t="s">
        <v>490</v>
      </c>
      <c r="G389" s="154" t="s">
        <v>494</v>
      </c>
      <c r="H389" s="138" t="str">
        <f>IF(OR(G389="中止",G389="取消"),"998",IF(ISNA(MATCH($E389,施設情報!$B$2:$B$96,0)),"999",INDEX(施設情報!$C$2:$C$96,MATCH($E389,施設情報!$B$2:$B$96,0))))</f>
        <v>064</v>
      </c>
      <c r="I389" s="139">
        <f t="shared" ref="I389:I452" si="103">B389</f>
        <v>46400</v>
      </c>
      <c r="J389" s="137" t="str">
        <f t="shared" ref="J389:J452" si="104">H389&amp;"-"&amp;I389</f>
        <v>064-46400</v>
      </c>
      <c r="K389" s="137">
        <f t="shared" ref="K389:K452" si="105">C389/24</f>
        <v>0.29166666666666669</v>
      </c>
      <c r="L389" s="137">
        <f t="shared" ref="L389:L452" si="106">D389/24</f>
        <v>0.875</v>
      </c>
      <c r="M389" s="137">
        <f t="shared" si="101"/>
        <v>0</v>
      </c>
      <c r="N389" s="137">
        <f t="shared" si="101"/>
        <v>0</v>
      </c>
      <c r="O389" s="137">
        <f t="shared" si="101"/>
        <v>0</v>
      </c>
      <c r="P389" s="137">
        <f t="shared" si="101"/>
        <v>0</v>
      </c>
      <c r="Q389" s="137">
        <f t="shared" si="101"/>
        <v>0</v>
      </c>
      <c r="R389" s="137">
        <f t="shared" si="101"/>
        <v>0</v>
      </c>
      <c r="S389" s="137">
        <f t="shared" si="101"/>
        <v>0</v>
      </c>
      <c r="T389" s="137">
        <f t="shared" si="101"/>
        <v>100</v>
      </c>
      <c r="U389" s="137">
        <f t="shared" si="101"/>
        <v>100</v>
      </c>
      <c r="V389" s="137">
        <f t="shared" si="101"/>
        <v>100</v>
      </c>
      <c r="W389" s="137">
        <f t="shared" si="102"/>
        <v>100</v>
      </c>
      <c r="X389" s="137">
        <f t="shared" si="102"/>
        <v>100</v>
      </c>
      <c r="Y389" s="137">
        <f t="shared" si="102"/>
        <v>100</v>
      </c>
      <c r="Z389" s="137">
        <f t="shared" si="102"/>
        <v>100</v>
      </c>
      <c r="AA389" s="137">
        <f t="shared" si="102"/>
        <v>100</v>
      </c>
      <c r="AB389" s="137">
        <f t="shared" si="102"/>
        <v>100</v>
      </c>
      <c r="AC389" s="137">
        <f t="shared" si="102"/>
        <v>100</v>
      </c>
      <c r="AD389" s="137">
        <f t="shared" si="102"/>
        <v>100</v>
      </c>
      <c r="AE389" s="137">
        <f t="shared" si="102"/>
        <v>100</v>
      </c>
      <c r="AF389" s="137">
        <f t="shared" si="102"/>
        <v>100</v>
      </c>
      <c r="AG389" s="137">
        <f t="shared" si="102"/>
        <v>100</v>
      </c>
      <c r="AH389" s="137">
        <f t="shared" si="102"/>
        <v>0</v>
      </c>
      <c r="AI389" s="137">
        <f t="shared" si="102"/>
        <v>0</v>
      </c>
      <c r="AJ389" s="137">
        <f t="shared" si="102"/>
        <v>0</v>
      </c>
      <c r="AK389" s="136">
        <f ca="1">IF(AND(AND($AK$3&lt;=B389,B389&lt;=$AK$1),B389&lt;&gt;""),1,0)</f>
        <v>1</v>
      </c>
      <c r="AL389" s="136">
        <f>IF(OR(F389="工事・メンテ（共用可）",F389="要調整"),0.5,IF(F389="ヘリ訓練日",0.4,1))</f>
        <v>1</v>
      </c>
      <c r="AM389" s="136">
        <v>1</v>
      </c>
    </row>
    <row r="390" spans="1:39" ht="37.5">
      <c r="A390" s="149">
        <v>1409</v>
      </c>
      <c r="B390" s="150">
        <v>46400</v>
      </c>
      <c r="C390" s="156">
        <v>7</v>
      </c>
      <c r="D390" s="156">
        <v>21</v>
      </c>
      <c r="E390" s="2" t="s">
        <v>89</v>
      </c>
      <c r="F390" s="151" t="s">
        <v>490</v>
      </c>
      <c r="G390" s="154" t="s">
        <v>494</v>
      </c>
      <c r="H390" s="138" t="str">
        <f>IF(OR(G390="中止",G390="取消"),"998",IF(ISNA(MATCH($E390,施設情報!$B$2:$B$96,0)),"999",INDEX(施設情報!$C$2:$C$96,MATCH($E390,施設情報!$B$2:$B$96,0))))</f>
        <v>019</v>
      </c>
      <c r="I390" s="139">
        <f t="shared" si="103"/>
        <v>46400</v>
      </c>
      <c r="J390" s="137" t="str">
        <f t="shared" si="104"/>
        <v>019-46400</v>
      </c>
      <c r="K390" s="137">
        <f t="shared" si="105"/>
        <v>0.29166666666666669</v>
      </c>
      <c r="L390" s="137">
        <f t="shared" si="106"/>
        <v>0.875</v>
      </c>
      <c r="M390" s="137">
        <f t="shared" si="101"/>
        <v>0</v>
      </c>
      <c r="N390" s="137">
        <f t="shared" si="101"/>
        <v>0</v>
      </c>
      <c r="O390" s="137">
        <f t="shared" si="101"/>
        <v>0</v>
      </c>
      <c r="P390" s="137">
        <f t="shared" si="101"/>
        <v>0</v>
      </c>
      <c r="Q390" s="137">
        <f t="shared" si="101"/>
        <v>0</v>
      </c>
      <c r="R390" s="137">
        <f t="shared" si="101"/>
        <v>0</v>
      </c>
      <c r="S390" s="137">
        <f t="shared" si="101"/>
        <v>0</v>
      </c>
      <c r="T390" s="137">
        <f t="shared" si="101"/>
        <v>100</v>
      </c>
      <c r="U390" s="137">
        <f t="shared" si="101"/>
        <v>100</v>
      </c>
      <c r="V390" s="137">
        <f t="shared" si="101"/>
        <v>100</v>
      </c>
      <c r="W390" s="137">
        <f t="shared" si="102"/>
        <v>100</v>
      </c>
      <c r="X390" s="137">
        <f t="shared" si="102"/>
        <v>100</v>
      </c>
      <c r="Y390" s="137">
        <f t="shared" si="102"/>
        <v>100</v>
      </c>
      <c r="Z390" s="137">
        <f t="shared" si="102"/>
        <v>100</v>
      </c>
      <c r="AA390" s="137">
        <f t="shared" si="102"/>
        <v>100</v>
      </c>
      <c r="AB390" s="137">
        <f t="shared" si="102"/>
        <v>100</v>
      </c>
      <c r="AC390" s="137">
        <f t="shared" si="102"/>
        <v>100</v>
      </c>
      <c r="AD390" s="137">
        <f t="shared" si="102"/>
        <v>100</v>
      </c>
      <c r="AE390" s="137">
        <f t="shared" si="102"/>
        <v>100</v>
      </c>
      <c r="AF390" s="137">
        <f t="shared" si="102"/>
        <v>100</v>
      </c>
      <c r="AG390" s="137">
        <f t="shared" si="102"/>
        <v>100</v>
      </c>
      <c r="AH390" s="137">
        <f t="shared" si="102"/>
        <v>0</v>
      </c>
      <c r="AI390" s="137">
        <f t="shared" si="102"/>
        <v>0</v>
      </c>
      <c r="AJ390" s="137">
        <f t="shared" si="102"/>
        <v>0</v>
      </c>
      <c r="AK390" s="136">
        <f ca="1">IF(AND(AND($AK$3&lt;=B390,B390&lt;=$AK$1),B390&lt;&gt;""),1,0)</f>
        <v>1</v>
      </c>
      <c r="AL390" s="136">
        <f>IF(OR(F390="工事・メンテ（共用可）",F390="要調整"),0.5,IF(F390="ヘリ訓練日",0.4,1))</f>
        <v>1</v>
      </c>
      <c r="AM390" s="136">
        <v>1</v>
      </c>
    </row>
    <row r="391" spans="1:39" ht="37.5">
      <c r="A391" s="149">
        <v>1410</v>
      </c>
      <c r="B391" s="150">
        <v>46400</v>
      </c>
      <c r="C391" s="156">
        <v>7</v>
      </c>
      <c r="D391" s="156">
        <v>21</v>
      </c>
      <c r="E391" s="2" t="s">
        <v>90</v>
      </c>
      <c r="F391" s="151" t="s">
        <v>490</v>
      </c>
      <c r="G391" s="154" t="s">
        <v>494</v>
      </c>
      <c r="H391" s="138" t="str">
        <f>IF(OR(G391="中止",G391="取消"),"998",IF(ISNA(MATCH($E391,施設情報!$B$2:$B$96,0)),"999",INDEX(施設情報!$C$2:$C$96,MATCH($E391,施設情報!$B$2:$B$96,0))))</f>
        <v>018</v>
      </c>
      <c r="I391" s="139">
        <f t="shared" si="103"/>
        <v>46400</v>
      </c>
      <c r="J391" s="137" t="str">
        <f t="shared" si="104"/>
        <v>018-46400</v>
      </c>
      <c r="K391" s="137">
        <f t="shared" si="105"/>
        <v>0.29166666666666669</v>
      </c>
      <c r="L391" s="137">
        <f t="shared" si="106"/>
        <v>0.875</v>
      </c>
      <c r="M391" s="137">
        <f t="shared" si="101"/>
        <v>0</v>
      </c>
      <c r="N391" s="137">
        <f t="shared" si="101"/>
        <v>0</v>
      </c>
      <c r="O391" s="137">
        <f t="shared" si="101"/>
        <v>0</v>
      </c>
      <c r="P391" s="137">
        <f t="shared" si="101"/>
        <v>0</v>
      </c>
      <c r="Q391" s="137">
        <f t="shared" si="101"/>
        <v>0</v>
      </c>
      <c r="R391" s="137">
        <f t="shared" si="101"/>
        <v>0</v>
      </c>
      <c r="S391" s="137">
        <f t="shared" si="101"/>
        <v>0</v>
      </c>
      <c r="T391" s="137">
        <f t="shared" si="101"/>
        <v>100</v>
      </c>
      <c r="U391" s="137">
        <f t="shared" si="101"/>
        <v>100</v>
      </c>
      <c r="V391" s="137">
        <f t="shared" si="101"/>
        <v>100</v>
      </c>
      <c r="W391" s="137">
        <f t="shared" si="102"/>
        <v>100</v>
      </c>
      <c r="X391" s="137">
        <f t="shared" si="102"/>
        <v>100</v>
      </c>
      <c r="Y391" s="137">
        <f t="shared" si="102"/>
        <v>100</v>
      </c>
      <c r="Z391" s="137">
        <f t="shared" si="102"/>
        <v>100</v>
      </c>
      <c r="AA391" s="137">
        <f t="shared" si="102"/>
        <v>100</v>
      </c>
      <c r="AB391" s="137">
        <f t="shared" si="102"/>
        <v>100</v>
      </c>
      <c r="AC391" s="137">
        <f t="shared" si="102"/>
        <v>100</v>
      </c>
      <c r="AD391" s="137">
        <f t="shared" si="102"/>
        <v>100</v>
      </c>
      <c r="AE391" s="137">
        <f t="shared" si="102"/>
        <v>100</v>
      </c>
      <c r="AF391" s="137">
        <f t="shared" si="102"/>
        <v>100</v>
      </c>
      <c r="AG391" s="137">
        <f t="shared" si="102"/>
        <v>100</v>
      </c>
      <c r="AH391" s="137">
        <f t="shared" si="102"/>
        <v>0</v>
      </c>
      <c r="AI391" s="137">
        <f t="shared" si="102"/>
        <v>0</v>
      </c>
      <c r="AJ391" s="137">
        <f t="shared" si="102"/>
        <v>0</v>
      </c>
      <c r="AK391" s="136">
        <f ca="1">IF(AND(AND($AK$3&lt;=B391,B391&lt;=$AK$1),B391&lt;&gt;""),1,0)</f>
        <v>1</v>
      </c>
      <c r="AL391" s="136">
        <f>IF(OR(F391="工事・メンテ（共用可）",F391="要調整"),0.5,IF(F391="ヘリ訓練日",0.4,1))</f>
        <v>1</v>
      </c>
      <c r="AM391" s="136">
        <v>1</v>
      </c>
    </row>
    <row r="392" spans="1:39" ht="56.25">
      <c r="A392" s="149">
        <v>317</v>
      </c>
      <c r="B392" s="150">
        <v>46401</v>
      </c>
      <c r="C392" s="156">
        <v>0</v>
      </c>
      <c r="D392" s="156">
        <v>24</v>
      </c>
      <c r="E392" s="152" t="s">
        <v>52</v>
      </c>
      <c r="F392" s="151" t="s">
        <v>95</v>
      </c>
      <c r="G392" s="205" t="s">
        <v>1</v>
      </c>
      <c r="H392" s="138" t="str">
        <f>IF(OR(G392="中止",G392="取消"),"998",IF(ISNA(MATCH($E392,施設情報!$B$2:$B$96,0)),"999",INDEX(施設情報!$C$2:$C$96,MATCH($E392,施設情報!$B$2:$B$96,0))))</f>
        <v>024</v>
      </c>
      <c r="I392" s="139">
        <f t="shared" si="103"/>
        <v>46401</v>
      </c>
      <c r="J392" s="137" t="str">
        <f t="shared" si="104"/>
        <v>024-46401</v>
      </c>
      <c r="K392" s="137">
        <f t="shared" si="105"/>
        <v>0</v>
      </c>
      <c r="L392" s="137">
        <f t="shared" si="106"/>
        <v>1</v>
      </c>
      <c r="M392" s="137">
        <f t="shared" si="101"/>
        <v>100</v>
      </c>
      <c r="N392" s="137">
        <f t="shared" si="101"/>
        <v>100</v>
      </c>
      <c r="O392" s="137">
        <f t="shared" si="101"/>
        <v>100</v>
      </c>
      <c r="P392" s="137">
        <f t="shared" si="101"/>
        <v>100</v>
      </c>
      <c r="Q392" s="137">
        <f t="shared" si="101"/>
        <v>100</v>
      </c>
      <c r="R392" s="137">
        <f t="shared" si="101"/>
        <v>100</v>
      </c>
      <c r="S392" s="137">
        <f t="shared" si="101"/>
        <v>100</v>
      </c>
      <c r="T392" s="137">
        <f t="shared" si="101"/>
        <v>100</v>
      </c>
      <c r="U392" s="137">
        <f t="shared" si="101"/>
        <v>100</v>
      </c>
      <c r="V392" s="137">
        <f t="shared" si="101"/>
        <v>100</v>
      </c>
      <c r="W392" s="137">
        <f t="shared" si="102"/>
        <v>100</v>
      </c>
      <c r="X392" s="137">
        <f t="shared" si="102"/>
        <v>100</v>
      </c>
      <c r="Y392" s="137">
        <f t="shared" si="102"/>
        <v>100</v>
      </c>
      <c r="Z392" s="137">
        <f t="shared" si="102"/>
        <v>100</v>
      </c>
      <c r="AA392" s="137">
        <f t="shared" si="102"/>
        <v>100</v>
      </c>
      <c r="AB392" s="137">
        <f t="shared" si="102"/>
        <v>100</v>
      </c>
      <c r="AC392" s="137">
        <f t="shared" si="102"/>
        <v>100</v>
      </c>
      <c r="AD392" s="137">
        <f t="shared" si="102"/>
        <v>100</v>
      </c>
      <c r="AE392" s="137">
        <f t="shared" si="102"/>
        <v>100</v>
      </c>
      <c r="AF392" s="137">
        <f t="shared" si="102"/>
        <v>100</v>
      </c>
      <c r="AG392" s="137">
        <f t="shared" si="102"/>
        <v>100</v>
      </c>
      <c r="AH392" s="137">
        <f t="shared" si="102"/>
        <v>100</v>
      </c>
      <c r="AI392" s="137">
        <f t="shared" si="102"/>
        <v>100</v>
      </c>
      <c r="AJ392" s="137">
        <f t="shared" si="102"/>
        <v>100</v>
      </c>
      <c r="AK392" s="136">
        <f ca="1">IF(AND(AND($AK$3&lt;=B392,B392&lt;=$AK$1),B392&lt;&gt;""),1,0)</f>
        <v>1</v>
      </c>
      <c r="AL392" s="136">
        <f>IF(OR(F392="工事・メンテ（共用可）",F392="要調整"),0.5,IF(F392="ヘリ訓練日",0.4,1))</f>
        <v>1</v>
      </c>
      <c r="AM392" s="136">
        <v>1</v>
      </c>
    </row>
    <row r="393" spans="1:39" ht="36">
      <c r="A393" s="149">
        <v>462</v>
      </c>
      <c r="B393" s="150">
        <v>46401</v>
      </c>
      <c r="C393" s="156">
        <v>9</v>
      </c>
      <c r="D393" s="156">
        <v>17</v>
      </c>
      <c r="E393" s="152" t="s">
        <v>91</v>
      </c>
      <c r="F393" s="151" t="s">
        <v>490</v>
      </c>
      <c r="G393" s="154" t="s">
        <v>493</v>
      </c>
      <c r="H393" s="138" t="str">
        <f>IF(OR(G393="中止",G393="取消"),"998",IF(ISNA(MATCH($E393,施設情報!$B$2:$B$96,0)),"999",INDEX(施設情報!$C$2:$C$96,MATCH($E393,施設情報!$B$2:$B$96,0))))</f>
        <v>998</v>
      </c>
      <c r="I393" s="139">
        <f t="shared" si="103"/>
        <v>46401</v>
      </c>
      <c r="J393" s="137" t="str">
        <f t="shared" si="104"/>
        <v>998-46401</v>
      </c>
      <c r="K393" s="137">
        <f t="shared" si="105"/>
        <v>0.375</v>
      </c>
      <c r="L393" s="137">
        <f t="shared" si="106"/>
        <v>0.70833333333333337</v>
      </c>
      <c r="M393" s="137">
        <f t="shared" si="101"/>
        <v>0</v>
      </c>
      <c r="N393" s="137">
        <f t="shared" si="101"/>
        <v>0</v>
      </c>
      <c r="O393" s="137">
        <f t="shared" si="101"/>
        <v>0</v>
      </c>
      <c r="P393" s="137">
        <f t="shared" si="101"/>
        <v>0</v>
      </c>
      <c r="Q393" s="137">
        <f t="shared" si="101"/>
        <v>0</v>
      </c>
      <c r="R393" s="137">
        <f t="shared" si="101"/>
        <v>0</v>
      </c>
      <c r="S393" s="137">
        <f t="shared" si="101"/>
        <v>0</v>
      </c>
      <c r="T393" s="137">
        <f t="shared" si="101"/>
        <v>0</v>
      </c>
      <c r="U393" s="137">
        <f t="shared" si="101"/>
        <v>0</v>
      </c>
      <c r="V393" s="137">
        <f t="shared" si="101"/>
        <v>100</v>
      </c>
      <c r="W393" s="137">
        <f t="shared" si="102"/>
        <v>100</v>
      </c>
      <c r="X393" s="137">
        <f t="shared" si="102"/>
        <v>100</v>
      </c>
      <c r="Y393" s="137">
        <f t="shared" si="102"/>
        <v>100</v>
      </c>
      <c r="Z393" s="137">
        <f t="shared" si="102"/>
        <v>100</v>
      </c>
      <c r="AA393" s="137">
        <f t="shared" si="102"/>
        <v>100</v>
      </c>
      <c r="AB393" s="137">
        <f t="shared" si="102"/>
        <v>100</v>
      </c>
      <c r="AC393" s="137">
        <f t="shared" si="102"/>
        <v>100</v>
      </c>
      <c r="AD393" s="137">
        <f t="shared" si="102"/>
        <v>0</v>
      </c>
      <c r="AE393" s="137">
        <f t="shared" si="102"/>
        <v>0</v>
      </c>
      <c r="AF393" s="137">
        <f t="shared" si="102"/>
        <v>0</v>
      </c>
      <c r="AG393" s="137">
        <f t="shared" si="102"/>
        <v>0</v>
      </c>
      <c r="AH393" s="137">
        <f t="shared" si="102"/>
        <v>0</v>
      </c>
      <c r="AI393" s="137">
        <f t="shared" si="102"/>
        <v>0</v>
      </c>
      <c r="AJ393" s="137">
        <f t="shared" si="102"/>
        <v>0</v>
      </c>
      <c r="AK393" s="136">
        <f ca="1">IF(AND(AND($AK$3&lt;=B393,B393&lt;=$AK$1),B393&lt;&gt;""),1,0)</f>
        <v>1</v>
      </c>
      <c r="AL393" s="136">
        <f>IF(OR(F393="工事・メンテ（共用可）",F393="要調整"),0.5,IF(F393="ヘリ訓練日",0.4,1))</f>
        <v>1</v>
      </c>
      <c r="AM393" s="136">
        <v>1</v>
      </c>
    </row>
    <row r="394" spans="1:39" ht="72">
      <c r="A394" s="149">
        <v>477</v>
      </c>
      <c r="B394" s="150">
        <v>46401</v>
      </c>
      <c r="C394" s="156">
        <v>9</v>
      </c>
      <c r="D394" s="156">
        <v>17</v>
      </c>
      <c r="E394" s="152" t="s">
        <v>93</v>
      </c>
      <c r="F394" s="151" t="s">
        <v>490</v>
      </c>
      <c r="G394" s="154" t="s">
        <v>493</v>
      </c>
      <c r="H394" s="138" t="str">
        <f>IF(OR(G394="中止",G394="取消"),"998",IF(ISNA(MATCH($E394,施設情報!$B$2:$B$96,0)),"999",INDEX(施設情報!$C$2:$C$96,MATCH($E394,施設情報!$B$2:$B$96,0))))</f>
        <v>998</v>
      </c>
      <c r="I394" s="139">
        <f t="shared" si="103"/>
        <v>46401</v>
      </c>
      <c r="J394" s="137" t="str">
        <f t="shared" si="104"/>
        <v>998-46401</v>
      </c>
      <c r="K394" s="137">
        <f t="shared" si="105"/>
        <v>0.375</v>
      </c>
      <c r="L394" s="137">
        <f t="shared" si="106"/>
        <v>0.70833333333333337</v>
      </c>
      <c r="M394" s="137">
        <f t="shared" si="101"/>
        <v>0</v>
      </c>
      <c r="N394" s="137">
        <f t="shared" si="101"/>
        <v>0</v>
      </c>
      <c r="O394" s="137">
        <f t="shared" si="101"/>
        <v>0</v>
      </c>
      <c r="P394" s="137">
        <f t="shared" si="101"/>
        <v>0</v>
      </c>
      <c r="Q394" s="137">
        <f t="shared" si="101"/>
        <v>0</v>
      </c>
      <c r="R394" s="137">
        <f t="shared" si="101"/>
        <v>0</v>
      </c>
      <c r="S394" s="137">
        <f t="shared" si="101"/>
        <v>0</v>
      </c>
      <c r="T394" s="137">
        <f t="shared" si="101"/>
        <v>0</v>
      </c>
      <c r="U394" s="137">
        <f t="shared" si="101"/>
        <v>0</v>
      </c>
      <c r="V394" s="137">
        <f t="shared" si="101"/>
        <v>100</v>
      </c>
      <c r="W394" s="137">
        <f t="shared" si="102"/>
        <v>100</v>
      </c>
      <c r="X394" s="137">
        <f t="shared" si="102"/>
        <v>100</v>
      </c>
      <c r="Y394" s="137">
        <f t="shared" si="102"/>
        <v>100</v>
      </c>
      <c r="Z394" s="137">
        <f t="shared" si="102"/>
        <v>100</v>
      </c>
      <c r="AA394" s="137">
        <f t="shared" si="102"/>
        <v>100</v>
      </c>
      <c r="AB394" s="137">
        <f t="shared" si="102"/>
        <v>100</v>
      </c>
      <c r="AC394" s="137">
        <f t="shared" si="102"/>
        <v>100</v>
      </c>
      <c r="AD394" s="137">
        <f t="shared" si="102"/>
        <v>0</v>
      </c>
      <c r="AE394" s="137">
        <f t="shared" si="102"/>
        <v>0</v>
      </c>
      <c r="AF394" s="137">
        <f t="shared" si="102"/>
        <v>0</v>
      </c>
      <c r="AG394" s="137">
        <f t="shared" si="102"/>
        <v>0</v>
      </c>
      <c r="AH394" s="137">
        <f t="shared" si="102"/>
        <v>0</v>
      </c>
      <c r="AI394" s="137">
        <f t="shared" si="102"/>
        <v>0</v>
      </c>
      <c r="AJ394" s="137">
        <f t="shared" si="102"/>
        <v>0</v>
      </c>
      <c r="AK394" s="136">
        <f ca="1">IF(AND(AND($AK$3&lt;=B394,B394&lt;=$AK$1),B394&lt;&gt;""),1,0)</f>
        <v>1</v>
      </c>
      <c r="AL394" s="136">
        <f>IF(OR(F394="工事・メンテ（共用可）",F394="要調整"),0.5,IF(F394="ヘリ訓練日",0.4,1))</f>
        <v>1</v>
      </c>
      <c r="AM394" s="136">
        <v>1</v>
      </c>
    </row>
    <row r="395" spans="1:39" ht="90">
      <c r="A395" s="149">
        <v>492</v>
      </c>
      <c r="B395" s="150">
        <v>46401</v>
      </c>
      <c r="C395" s="156">
        <v>9</v>
      </c>
      <c r="D395" s="156">
        <v>17</v>
      </c>
      <c r="E395" s="2" t="s">
        <v>94</v>
      </c>
      <c r="F395" s="151" t="s">
        <v>490</v>
      </c>
      <c r="G395" s="154" t="s">
        <v>493</v>
      </c>
      <c r="H395" s="138" t="str">
        <f>IF(OR(G395="中止",G395="取消"),"998",IF(ISNA(MATCH($E395,施設情報!$B$2:$B$96,0)),"999",INDEX(施設情報!$C$2:$C$96,MATCH($E395,施設情報!$B$2:$B$96,0))))</f>
        <v>998</v>
      </c>
      <c r="I395" s="139">
        <f t="shared" si="103"/>
        <v>46401</v>
      </c>
      <c r="J395" s="137" t="str">
        <f t="shared" si="104"/>
        <v>998-46401</v>
      </c>
      <c r="K395" s="137">
        <f t="shared" si="105"/>
        <v>0.375</v>
      </c>
      <c r="L395" s="137">
        <f t="shared" si="106"/>
        <v>0.70833333333333337</v>
      </c>
      <c r="M395" s="137">
        <f t="shared" ref="M395:V404" si="107">IF(AND(M$3&gt;=$K395,M$3&lt;$L395),100*$AM395,0)</f>
        <v>0</v>
      </c>
      <c r="N395" s="137">
        <f t="shared" si="107"/>
        <v>0</v>
      </c>
      <c r="O395" s="137">
        <f t="shared" si="107"/>
        <v>0</v>
      </c>
      <c r="P395" s="137">
        <f t="shared" si="107"/>
        <v>0</v>
      </c>
      <c r="Q395" s="137">
        <f t="shared" si="107"/>
        <v>0</v>
      </c>
      <c r="R395" s="137">
        <f t="shared" si="107"/>
        <v>0</v>
      </c>
      <c r="S395" s="137">
        <f t="shared" si="107"/>
        <v>0</v>
      </c>
      <c r="T395" s="137">
        <f t="shared" si="107"/>
        <v>0</v>
      </c>
      <c r="U395" s="137">
        <f t="shared" si="107"/>
        <v>0</v>
      </c>
      <c r="V395" s="137">
        <f t="shared" si="107"/>
        <v>100</v>
      </c>
      <c r="W395" s="137">
        <f t="shared" ref="W395:AJ404" si="108">IF(AND(W$3&gt;=$K395,W$3&lt;$L395),100*$AM395,0)</f>
        <v>100</v>
      </c>
      <c r="X395" s="137">
        <f t="shared" si="108"/>
        <v>100</v>
      </c>
      <c r="Y395" s="137">
        <f t="shared" si="108"/>
        <v>100</v>
      </c>
      <c r="Z395" s="137">
        <f t="shared" si="108"/>
        <v>100</v>
      </c>
      <c r="AA395" s="137">
        <f t="shared" si="108"/>
        <v>100</v>
      </c>
      <c r="AB395" s="137">
        <f t="shared" si="108"/>
        <v>100</v>
      </c>
      <c r="AC395" s="137">
        <f t="shared" si="108"/>
        <v>100</v>
      </c>
      <c r="AD395" s="137">
        <f t="shared" si="108"/>
        <v>0</v>
      </c>
      <c r="AE395" s="137">
        <f t="shared" si="108"/>
        <v>0</v>
      </c>
      <c r="AF395" s="137">
        <f t="shared" si="108"/>
        <v>0</v>
      </c>
      <c r="AG395" s="137">
        <f t="shared" si="108"/>
        <v>0</v>
      </c>
      <c r="AH395" s="137">
        <f t="shared" si="108"/>
        <v>0</v>
      </c>
      <c r="AI395" s="137">
        <f t="shared" si="108"/>
        <v>0</v>
      </c>
      <c r="AJ395" s="137">
        <f t="shared" si="108"/>
        <v>0</v>
      </c>
      <c r="AK395" s="136">
        <f ca="1">IF(AND(AND($AK$3&lt;=B395,B395&lt;=$AK$1),B395&lt;&gt;""),1,0)</f>
        <v>1</v>
      </c>
      <c r="AL395" s="136">
        <f>IF(OR(F395="工事・メンテ（共用可）",F395="要調整"),0.5,IF(F395="ヘリ訓練日",0.4,1))</f>
        <v>1</v>
      </c>
      <c r="AM395" s="136">
        <v>1</v>
      </c>
    </row>
    <row r="396" spans="1:39" ht="72">
      <c r="A396" s="149">
        <v>507</v>
      </c>
      <c r="B396" s="150">
        <v>46401</v>
      </c>
      <c r="C396" s="156">
        <v>9</v>
      </c>
      <c r="D396" s="156">
        <v>17</v>
      </c>
      <c r="E396" s="2" t="s">
        <v>92</v>
      </c>
      <c r="F396" s="151" t="s">
        <v>490</v>
      </c>
      <c r="G396" s="154" t="s">
        <v>493</v>
      </c>
      <c r="H396" s="138" t="str">
        <f>IF(OR(G396="中止",G396="取消"),"998",IF(ISNA(MATCH($E396,施設情報!$B$2:$B$96,0)),"999",INDEX(施設情報!$C$2:$C$96,MATCH($E396,施設情報!$B$2:$B$96,0))))</f>
        <v>998</v>
      </c>
      <c r="I396" s="139">
        <f t="shared" si="103"/>
        <v>46401</v>
      </c>
      <c r="J396" s="137" t="str">
        <f t="shared" si="104"/>
        <v>998-46401</v>
      </c>
      <c r="K396" s="137">
        <f t="shared" si="105"/>
        <v>0.375</v>
      </c>
      <c r="L396" s="137">
        <f t="shared" si="106"/>
        <v>0.70833333333333337</v>
      </c>
      <c r="M396" s="137">
        <f t="shared" si="107"/>
        <v>0</v>
      </c>
      <c r="N396" s="137">
        <f t="shared" si="107"/>
        <v>0</v>
      </c>
      <c r="O396" s="137">
        <f t="shared" si="107"/>
        <v>0</v>
      </c>
      <c r="P396" s="137">
        <f t="shared" si="107"/>
        <v>0</v>
      </c>
      <c r="Q396" s="137">
        <f t="shared" si="107"/>
        <v>0</v>
      </c>
      <c r="R396" s="137">
        <f t="shared" si="107"/>
        <v>0</v>
      </c>
      <c r="S396" s="137">
        <f t="shared" si="107"/>
        <v>0</v>
      </c>
      <c r="T396" s="137">
        <f t="shared" si="107"/>
        <v>0</v>
      </c>
      <c r="U396" s="137">
        <f t="shared" si="107"/>
        <v>0</v>
      </c>
      <c r="V396" s="137">
        <f t="shared" si="107"/>
        <v>100</v>
      </c>
      <c r="W396" s="137">
        <f t="shared" si="108"/>
        <v>100</v>
      </c>
      <c r="X396" s="137">
        <f t="shared" si="108"/>
        <v>100</v>
      </c>
      <c r="Y396" s="137">
        <f t="shared" si="108"/>
        <v>100</v>
      </c>
      <c r="Z396" s="137">
        <f t="shared" si="108"/>
        <v>100</v>
      </c>
      <c r="AA396" s="137">
        <f t="shared" si="108"/>
        <v>100</v>
      </c>
      <c r="AB396" s="137">
        <f t="shared" si="108"/>
        <v>100</v>
      </c>
      <c r="AC396" s="137">
        <f t="shared" si="108"/>
        <v>100</v>
      </c>
      <c r="AD396" s="137">
        <f t="shared" si="108"/>
        <v>0</v>
      </c>
      <c r="AE396" s="137">
        <f t="shared" si="108"/>
        <v>0</v>
      </c>
      <c r="AF396" s="137">
        <f t="shared" si="108"/>
        <v>0</v>
      </c>
      <c r="AG396" s="137">
        <f t="shared" si="108"/>
        <v>0</v>
      </c>
      <c r="AH396" s="137">
        <f t="shared" si="108"/>
        <v>0</v>
      </c>
      <c r="AI396" s="137">
        <f t="shared" si="108"/>
        <v>0</v>
      </c>
      <c r="AJ396" s="137">
        <f t="shared" si="108"/>
        <v>0</v>
      </c>
      <c r="AK396" s="136">
        <f ca="1">IF(AND(AND($AK$3&lt;=B396,B396&lt;=$AK$1),B396&lt;&gt;""),1,0)</f>
        <v>1</v>
      </c>
      <c r="AL396" s="136">
        <f>IF(OR(F396="工事・メンテ（共用可）",F396="要調整"),0.5,IF(F396="ヘリ訓練日",0.4,1))</f>
        <v>1</v>
      </c>
      <c r="AM396" s="136">
        <v>1</v>
      </c>
    </row>
    <row r="397" spans="1:39" ht="36">
      <c r="A397" s="149">
        <v>522</v>
      </c>
      <c r="B397" s="150">
        <v>46401</v>
      </c>
      <c r="C397" s="156">
        <v>9</v>
      </c>
      <c r="D397" s="156">
        <v>17</v>
      </c>
      <c r="E397" s="152" t="s">
        <v>91</v>
      </c>
      <c r="F397" s="151" t="s">
        <v>490</v>
      </c>
      <c r="G397" s="154" t="s">
        <v>493</v>
      </c>
      <c r="H397" s="138" t="str">
        <f>IF(OR(G397="中止",G397="取消"),"998",IF(ISNA(MATCH($E397,施設情報!$B$2:$B$96,0)),"999",INDEX(施設情報!$C$2:$C$96,MATCH($E397,施設情報!$B$2:$B$96,0))))</f>
        <v>998</v>
      </c>
      <c r="I397" s="139">
        <f t="shared" si="103"/>
        <v>46401</v>
      </c>
      <c r="J397" s="137" t="str">
        <f t="shared" si="104"/>
        <v>998-46401</v>
      </c>
      <c r="K397" s="137">
        <f t="shared" si="105"/>
        <v>0.375</v>
      </c>
      <c r="L397" s="137">
        <f t="shared" si="106"/>
        <v>0.70833333333333337</v>
      </c>
      <c r="M397" s="137">
        <f t="shared" si="107"/>
        <v>0</v>
      </c>
      <c r="N397" s="137">
        <f t="shared" si="107"/>
        <v>0</v>
      </c>
      <c r="O397" s="137">
        <f t="shared" si="107"/>
        <v>0</v>
      </c>
      <c r="P397" s="137">
        <f t="shared" si="107"/>
        <v>0</v>
      </c>
      <c r="Q397" s="137">
        <f t="shared" si="107"/>
        <v>0</v>
      </c>
      <c r="R397" s="137">
        <f t="shared" si="107"/>
        <v>0</v>
      </c>
      <c r="S397" s="137">
        <f t="shared" si="107"/>
        <v>0</v>
      </c>
      <c r="T397" s="137">
        <f t="shared" si="107"/>
        <v>0</v>
      </c>
      <c r="U397" s="137">
        <f t="shared" si="107"/>
        <v>0</v>
      </c>
      <c r="V397" s="137">
        <f t="shared" si="107"/>
        <v>100</v>
      </c>
      <c r="W397" s="137">
        <f t="shared" si="108"/>
        <v>100</v>
      </c>
      <c r="X397" s="137">
        <f t="shared" si="108"/>
        <v>100</v>
      </c>
      <c r="Y397" s="137">
        <f t="shared" si="108"/>
        <v>100</v>
      </c>
      <c r="Z397" s="137">
        <f t="shared" si="108"/>
        <v>100</v>
      </c>
      <c r="AA397" s="137">
        <f t="shared" si="108"/>
        <v>100</v>
      </c>
      <c r="AB397" s="137">
        <f t="shared" si="108"/>
        <v>100</v>
      </c>
      <c r="AC397" s="137">
        <f t="shared" si="108"/>
        <v>100</v>
      </c>
      <c r="AD397" s="137">
        <f t="shared" si="108"/>
        <v>0</v>
      </c>
      <c r="AE397" s="137">
        <f t="shared" si="108"/>
        <v>0</v>
      </c>
      <c r="AF397" s="137">
        <f t="shared" si="108"/>
        <v>0</v>
      </c>
      <c r="AG397" s="137">
        <f t="shared" si="108"/>
        <v>0</v>
      </c>
      <c r="AH397" s="137">
        <f t="shared" si="108"/>
        <v>0</v>
      </c>
      <c r="AI397" s="137">
        <f t="shared" si="108"/>
        <v>0</v>
      </c>
      <c r="AJ397" s="137">
        <f t="shared" si="108"/>
        <v>0</v>
      </c>
      <c r="AK397" s="136">
        <f ca="1">IF(AND(AND($AK$3&lt;=B397,B397&lt;=$AK$1),B397&lt;&gt;""),1,0)</f>
        <v>1</v>
      </c>
      <c r="AL397" s="136">
        <f>IF(OR(F397="工事・メンテ（共用可）",F397="要調整"),0.5,IF(F397="ヘリ訓練日",0.4,1))</f>
        <v>1</v>
      </c>
      <c r="AM397" s="136">
        <v>1</v>
      </c>
    </row>
    <row r="398" spans="1:39" ht="72">
      <c r="A398" s="149">
        <v>539</v>
      </c>
      <c r="B398" s="150">
        <v>46401</v>
      </c>
      <c r="C398" s="156">
        <v>9</v>
      </c>
      <c r="D398" s="156">
        <v>17</v>
      </c>
      <c r="E398" s="152" t="s">
        <v>93</v>
      </c>
      <c r="F398" s="151" t="s">
        <v>490</v>
      </c>
      <c r="G398" s="154" t="s">
        <v>493</v>
      </c>
      <c r="H398" s="138" t="str">
        <f>IF(OR(G398="中止",G398="取消"),"998",IF(ISNA(MATCH($E398,施設情報!$B$2:$B$96,0)),"999",INDEX(施設情報!$C$2:$C$96,MATCH($E398,施設情報!$B$2:$B$96,0))))</f>
        <v>998</v>
      </c>
      <c r="I398" s="139">
        <f t="shared" si="103"/>
        <v>46401</v>
      </c>
      <c r="J398" s="137" t="str">
        <f t="shared" si="104"/>
        <v>998-46401</v>
      </c>
      <c r="K398" s="137">
        <f t="shared" si="105"/>
        <v>0.375</v>
      </c>
      <c r="L398" s="137">
        <f t="shared" si="106"/>
        <v>0.70833333333333337</v>
      </c>
      <c r="M398" s="137">
        <f t="shared" si="107"/>
        <v>0</v>
      </c>
      <c r="N398" s="137">
        <f t="shared" si="107"/>
        <v>0</v>
      </c>
      <c r="O398" s="137">
        <f t="shared" si="107"/>
        <v>0</v>
      </c>
      <c r="P398" s="137">
        <f t="shared" si="107"/>
        <v>0</v>
      </c>
      <c r="Q398" s="137">
        <f t="shared" si="107"/>
        <v>0</v>
      </c>
      <c r="R398" s="137">
        <f t="shared" si="107"/>
        <v>0</v>
      </c>
      <c r="S398" s="137">
        <f t="shared" si="107"/>
        <v>0</v>
      </c>
      <c r="T398" s="137">
        <f t="shared" si="107"/>
        <v>0</v>
      </c>
      <c r="U398" s="137">
        <f t="shared" si="107"/>
        <v>0</v>
      </c>
      <c r="V398" s="137">
        <f t="shared" si="107"/>
        <v>100</v>
      </c>
      <c r="W398" s="137">
        <f t="shared" si="108"/>
        <v>100</v>
      </c>
      <c r="X398" s="137">
        <f t="shared" si="108"/>
        <v>100</v>
      </c>
      <c r="Y398" s="137">
        <f t="shared" si="108"/>
        <v>100</v>
      </c>
      <c r="Z398" s="137">
        <f t="shared" si="108"/>
        <v>100</v>
      </c>
      <c r="AA398" s="137">
        <f t="shared" si="108"/>
        <v>100</v>
      </c>
      <c r="AB398" s="137">
        <f t="shared" si="108"/>
        <v>100</v>
      </c>
      <c r="AC398" s="137">
        <f t="shared" si="108"/>
        <v>100</v>
      </c>
      <c r="AD398" s="137">
        <f t="shared" si="108"/>
        <v>0</v>
      </c>
      <c r="AE398" s="137">
        <f t="shared" si="108"/>
        <v>0</v>
      </c>
      <c r="AF398" s="137">
        <f t="shared" si="108"/>
        <v>0</v>
      </c>
      <c r="AG398" s="137">
        <f t="shared" si="108"/>
        <v>0</v>
      </c>
      <c r="AH398" s="137">
        <f t="shared" si="108"/>
        <v>0</v>
      </c>
      <c r="AI398" s="137">
        <f t="shared" si="108"/>
        <v>0</v>
      </c>
      <c r="AJ398" s="137">
        <f t="shared" si="108"/>
        <v>0</v>
      </c>
      <c r="AK398" s="136">
        <f ca="1">IF(AND(AND($AK$3&lt;=B398,B398&lt;=$AK$1),B398&lt;&gt;""),1,0)</f>
        <v>1</v>
      </c>
      <c r="AL398" s="136">
        <f>IF(OR(F398="工事・メンテ（共用可）",F398="要調整"),0.5,IF(F398="ヘリ訓練日",0.4,1))</f>
        <v>1</v>
      </c>
      <c r="AM398" s="136">
        <v>1</v>
      </c>
    </row>
    <row r="399" spans="1:39" ht="90">
      <c r="A399" s="149">
        <v>556</v>
      </c>
      <c r="B399" s="150">
        <v>46401</v>
      </c>
      <c r="C399" s="156">
        <v>9</v>
      </c>
      <c r="D399" s="156">
        <v>17</v>
      </c>
      <c r="E399" s="152" t="s">
        <v>94</v>
      </c>
      <c r="F399" s="151" t="s">
        <v>490</v>
      </c>
      <c r="G399" s="154" t="s">
        <v>493</v>
      </c>
      <c r="H399" s="138" t="str">
        <f>IF(OR(G399="中止",G399="取消"),"998",IF(ISNA(MATCH($E399,施設情報!$B$2:$B$96,0)),"999",INDEX(施設情報!$C$2:$C$96,MATCH($E399,施設情報!$B$2:$B$96,0))))</f>
        <v>998</v>
      </c>
      <c r="I399" s="139">
        <f t="shared" si="103"/>
        <v>46401</v>
      </c>
      <c r="J399" s="137" t="str">
        <f t="shared" si="104"/>
        <v>998-46401</v>
      </c>
      <c r="K399" s="137">
        <f t="shared" si="105"/>
        <v>0.375</v>
      </c>
      <c r="L399" s="137">
        <f t="shared" si="106"/>
        <v>0.70833333333333337</v>
      </c>
      <c r="M399" s="137">
        <f t="shared" si="107"/>
        <v>0</v>
      </c>
      <c r="N399" s="137">
        <f t="shared" si="107"/>
        <v>0</v>
      </c>
      <c r="O399" s="137">
        <f t="shared" si="107"/>
        <v>0</v>
      </c>
      <c r="P399" s="137">
        <f t="shared" si="107"/>
        <v>0</v>
      </c>
      <c r="Q399" s="137">
        <f t="shared" si="107"/>
        <v>0</v>
      </c>
      <c r="R399" s="137">
        <f t="shared" si="107"/>
        <v>0</v>
      </c>
      <c r="S399" s="137">
        <f t="shared" si="107"/>
        <v>0</v>
      </c>
      <c r="T399" s="137">
        <f t="shared" si="107"/>
        <v>0</v>
      </c>
      <c r="U399" s="137">
        <f t="shared" si="107"/>
        <v>0</v>
      </c>
      <c r="V399" s="137">
        <f t="shared" si="107"/>
        <v>100</v>
      </c>
      <c r="W399" s="137">
        <f t="shared" si="108"/>
        <v>100</v>
      </c>
      <c r="X399" s="137">
        <f t="shared" si="108"/>
        <v>100</v>
      </c>
      <c r="Y399" s="137">
        <f t="shared" si="108"/>
        <v>100</v>
      </c>
      <c r="Z399" s="137">
        <f t="shared" si="108"/>
        <v>100</v>
      </c>
      <c r="AA399" s="137">
        <f t="shared" si="108"/>
        <v>100</v>
      </c>
      <c r="AB399" s="137">
        <f t="shared" si="108"/>
        <v>100</v>
      </c>
      <c r="AC399" s="137">
        <f t="shared" si="108"/>
        <v>100</v>
      </c>
      <c r="AD399" s="137">
        <f t="shared" si="108"/>
        <v>0</v>
      </c>
      <c r="AE399" s="137">
        <f t="shared" si="108"/>
        <v>0</v>
      </c>
      <c r="AF399" s="137">
        <f t="shared" si="108"/>
        <v>0</v>
      </c>
      <c r="AG399" s="137">
        <f t="shared" si="108"/>
        <v>0</v>
      </c>
      <c r="AH399" s="137">
        <f t="shared" si="108"/>
        <v>0</v>
      </c>
      <c r="AI399" s="137">
        <f t="shared" si="108"/>
        <v>0</v>
      </c>
      <c r="AJ399" s="137">
        <f t="shared" si="108"/>
        <v>0</v>
      </c>
      <c r="AK399" s="136">
        <f ca="1">IF(AND(AND($AK$3&lt;=B399,B399&lt;=$AK$1),B399&lt;&gt;""),1,0)</f>
        <v>1</v>
      </c>
      <c r="AL399" s="136">
        <f>IF(OR(F399="工事・メンテ（共用可）",F399="要調整"),0.5,IF(F399="ヘリ訓練日",0.4,1))</f>
        <v>1</v>
      </c>
      <c r="AM399" s="136">
        <v>1</v>
      </c>
    </row>
    <row r="400" spans="1:39" ht="72">
      <c r="A400" s="149">
        <v>573</v>
      </c>
      <c r="B400" s="150">
        <v>46401</v>
      </c>
      <c r="C400" s="156">
        <v>9</v>
      </c>
      <c r="D400" s="156">
        <v>17</v>
      </c>
      <c r="E400" s="152" t="s">
        <v>92</v>
      </c>
      <c r="F400" s="151" t="s">
        <v>490</v>
      </c>
      <c r="G400" s="154" t="s">
        <v>493</v>
      </c>
      <c r="H400" s="138" t="str">
        <f>IF(OR(G400="中止",G400="取消"),"998",IF(ISNA(MATCH($E400,施設情報!$B$2:$B$96,0)),"999",INDEX(施設情報!$C$2:$C$96,MATCH($E400,施設情報!$B$2:$B$96,0))))</f>
        <v>998</v>
      </c>
      <c r="I400" s="139">
        <f t="shared" si="103"/>
        <v>46401</v>
      </c>
      <c r="J400" s="137" t="str">
        <f t="shared" si="104"/>
        <v>998-46401</v>
      </c>
      <c r="K400" s="137">
        <f t="shared" si="105"/>
        <v>0.375</v>
      </c>
      <c r="L400" s="137">
        <f t="shared" si="106"/>
        <v>0.70833333333333337</v>
      </c>
      <c r="M400" s="137">
        <f t="shared" si="107"/>
        <v>0</v>
      </c>
      <c r="N400" s="137">
        <f t="shared" si="107"/>
        <v>0</v>
      </c>
      <c r="O400" s="137">
        <f t="shared" si="107"/>
        <v>0</v>
      </c>
      <c r="P400" s="137">
        <f t="shared" si="107"/>
        <v>0</v>
      </c>
      <c r="Q400" s="137">
        <f t="shared" si="107"/>
        <v>0</v>
      </c>
      <c r="R400" s="137">
        <f t="shared" si="107"/>
        <v>0</v>
      </c>
      <c r="S400" s="137">
        <f t="shared" si="107"/>
        <v>0</v>
      </c>
      <c r="T400" s="137">
        <f t="shared" si="107"/>
        <v>0</v>
      </c>
      <c r="U400" s="137">
        <f t="shared" si="107"/>
        <v>0</v>
      </c>
      <c r="V400" s="137">
        <f t="shared" si="107"/>
        <v>100</v>
      </c>
      <c r="W400" s="137">
        <f t="shared" si="108"/>
        <v>100</v>
      </c>
      <c r="X400" s="137">
        <f t="shared" si="108"/>
        <v>100</v>
      </c>
      <c r="Y400" s="137">
        <f t="shared" si="108"/>
        <v>100</v>
      </c>
      <c r="Z400" s="137">
        <f t="shared" si="108"/>
        <v>100</v>
      </c>
      <c r="AA400" s="137">
        <f t="shared" si="108"/>
        <v>100</v>
      </c>
      <c r="AB400" s="137">
        <f t="shared" si="108"/>
        <v>100</v>
      </c>
      <c r="AC400" s="137">
        <f t="shared" si="108"/>
        <v>100</v>
      </c>
      <c r="AD400" s="137">
        <f t="shared" si="108"/>
        <v>0</v>
      </c>
      <c r="AE400" s="137">
        <f t="shared" si="108"/>
        <v>0</v>
      </c>
      <c r="AF400" s="137">
        <f t="shared" si="108"/>
        <v>0</v>
      </c>
      <c r="AG400" s="137">
        <f t="shared" si="108"/>
        <v>0</v>
      </c>
      <c r="AH400" s="137">
        <f t="shared" si="108"/>
        <v>0</v>
      </c>
      <c r="AI400" s="137">
        <f t="shared" si="108"/>
        <v>0</v>
      </c>
      <c r="AJ400" s="137">
        <f t="shared" si="108"/>
        <v>0</v>
      </c>
      <c r="AK400" s="136">
        <f ca="1">IF(AND(AND($AK$3&lt;=B400,B400&lt;=$AK$1),B400&lt;&gt;""),1,0)</f>
        <v>1</v>
      </c>
      <c r="AL400" s="136">
        <f>IF(OR(F400="工事・メンテ（共用可）",F400="要調整"),0.5,IF(F400="ヘリ訓練日",0.4,1))</f>
        <v>1</v>
      </c>
      <c r="AM400" s="136">
        <v>1</v>
      </c>
    </row>
    <row r="401" spans="1:39" ht="36">
      <c r="A401" s="149">
        <v>655</v>
      </c>
      <c r="B401" s="150">
        <v>46401</v>
      </c>
      <c r="C401" s="156">
        <v>9</v>
      </c>
      <c r="D401" s="156">
        <v>17</v>
      </c>
      <c r="E401" s="152" t="s">
        <v>91</v>
      </c>
      <c r="F401" s="151" t="s">
        <v>490</v>
      </c>
      <c r="G401" s="154" t="s">
        <v>494</v>
      </c>
      <c r="H401" s="138" t="str">
        <f>IF(OR(G401="中止",G401="取消"),"998",IF(ISNA(MATCH($E401,施設情報!$B$2:$B$96,0)),"999",INDEX(施設情報!$C$2:$C$96,MATCH($E401,施設情報!$B$2:$B$96,0))))</f>
        <v>009</v>
      </c>
      <c r="I401" s="139">
        <f t="shared" si="103"/>
        <v>46401</v>
      </c>
      <c r="J401" s="137" t="str">
        <f t="shared" si="104"/>
        <v>009-46401</v>
      </c>
      <c r="K401" s="137">
        <f t="shared" si="105"/>
        <v>0.375</v>
      </c>
      <c r="L401" s="137">
        <f t="shared" si="106"/>
        <v>0.70833333333333337</v>
      </c>
      <c r="M401" s="137">
        <f t="shared" si="107"/>
        <v>0</v>
      </c>
      <c r="N401" s="137">
        <f t="shared" si="107"/>
        <v>0</v>
      </c>
      <c r="O401" s="137">
        <f t="shared" si="107"/>
        <v>0</v>
      </c>
      <c r="P401" s="137">
        <f t="shared" si="107"/>
        <v>0</v>
      </c>
      <c r="Q401" s="137">
        <f t="shared" si="107"/>
        <v>0</v>
      </c>
      <c r="R401" s="137">
        <f t="shared" si="107"/>
        <v>0</v>
      </c>
      <c r="S401" s="137">
        <f t="shared" si="107"/>
        <v>0</v>
      </c>
      <c r="T401" s="137">
        <f t="shared" si="107"/>
        <v>0</v>
      </c>
      <c r="U401" s="137">
        <f t="shared" si="107"/>
        <v>0</v>
      </c>
      <c r="V401" s="137">
        <f t="shared" si="107"/>
        <v>100</v>
      </c>
      <c r="W401" s="137">
        <f t="shared" si="108"/>
        <v>100</v>
      </c>
      <c r="X401" s="137">
        <f t="shared" si="108"/>
        <v>100</v>
      </c>
      <c r="Y401" s="137">
        <f t="shared" si="108"/>
        <v>100</v>
      </c>
      <c r="Z401" s="137">
        <f t="shared" si="108"/>
        <v>100</v>
      </c>
      <c r="AA401" s="137">
        <f t="shared" si="108"/>
        <v>100</v>
      </c>
      <c r="AB401" s="137">
        <f t="shared" si="108"/>
        <v>100</v>
      </c>
      <c r="AC401" s="137">
        <f t="shared" si="108"/>
        <v>100</v>
      </c>
      <c r="AD401" s="137">
        <f t="shared" si="108"/>
        <v>0</v>
      </c>
      <c r="AE401" s="137">
        <f t="shared" si="108"/>
        <v>0</v>
      </c>
      <c r="AF401" s="137">
        <f t="shared" si="108"/>
        <v>0</v>
      </c>
      <c r="AG401" s="137">
        <f t="shared" si="108"/>
        <v>0</v>
      </c>
      <c r="AH401" s="137">
        <f t="shared" si="108"/>
        <v>0</v>
      </c>
      <c r="AI401" s="137">
        <f t="shared" si="108"/>
        <v>0</v>
      </c>
      <c r="AJ401" s="137">
        <f t="shared" si="108"/>
        <v>0</v>
      </c>
      <c r="AK401" s="136">
        <f ca="1">IF(AND(AND($AK$3&lt;=B401,B401&lt;=$AK$1),B401&lt;&gt;""),1,0)</f>
        <v>1</v>
      </c>
      <c r="AL401" s="136">
        <f>IF(OR(F401="工事・メンテ（共用可）",F401="要調整"),0.5,IF(F401="ヘリ訓練日",0.4,1))</f>
        <v>1</v>
      </c>
      <c r="AM401" s="136">
        <v>1</v>
      </c>
    </row>
    <row r="402" spans="1:39" ht="72">
      <c r="A402" s="149">
        <v>670</v>
      </c>
      <c r="B402" s="150">
        <v>46401</v>
      </c>
      <c r="C402" s="156">
        <v>9</v>
      </c>
      <c r="D402" s="156">
        <v>17</v>
      </c>
      <c r="E402" s="152" t="s">
        <v>93</v>
      </c>
      <c r="F402" s="151" t="s">
        <v>490</v>
      </c>
      <c r="G402" s="154" t="s">
        <v>494</v>
      </c>
      <c r="H402" s="138" t="str">
        <f>IF(OR(G402="中止",G402="取消"),"998",IF(ISNA(MATCH($E402,施設情報!$B$2:$B$96,0)),"999",INDEX(施設情報!$C$2:$C$96,MATCH($E402,施設情報!$B$2:$B$96,0))))</f>
        <v>012</v>
      </c>
      <c r="I402" s="139">
        <f t="shared" si="103"/>
        <v>46401</v>
      </c>
      <c r="J402" s="137" t="str">
        <f t="shared" si="104"/>
        <v>012-46401</v>
      </c>
      <c r="K402" s="137">
        <f t="shared" si="105"/>
        <v>0.375</v>
      </c>
      <c r="L402" s="137">
        <f t="shared" si="106"/>
        <v>0.70833333333333337</v>
      </c>
      <c r="M402" s="137">
        <f t="shared" si="107"/>
        <v>0</v>
      </c>
      <c r="N402" s="137">
        <f t="shared" si="107"/>
        <v>0</v>
      </c>
      <c r="O402" s="137">
        <f t="shared" si="107"/>
        <v>0</v>
      </c>
      <c r="P402" s="137">
        <f t="shared" si="107"/>
        <v>0</v>
      </c>
      <c r="Q402" s="137">
        <f t="shared" si="107"/>
        <v>0</v>
      </c>
      <c r="R402" s="137">
        <f t="shared" si="107"/>
        <v>0</v>
      </c>
      <c r="S402" s="137">
        <f t="shared" si="107"/>
        <v>0</v>
      </c>
      <c r="T402" s="137">
        <f t="shared" si="107"/>
        <v>0</v>
      </c>
      <c r="U402" s="137">
        <f t="shared" si="107"/>
        <v>0</v>
      </c>
      <c r="V402" s="137">
        <f t="shared" si="107"/>
        <v>100</v>
      </c>
      <c r="W402" s="137">
        <f t="shared" si="108"/>
        <v>100</v>
      </c>
      <c r="X402" s="137">
        <f t="shared" si="108"/>
        <v>100</v>
      </c>
      <c r="Y402" s="137">
        <f t="shared" si="108"/>
        <v>100</v>
      </c>
      <c r="Z402" s="137">
        <f t="shared" si="108"/>
        <v>100</v>
      </c>
      <c r="AA402" s="137">
        <f t="shared" si="108"/>
        <v>100</v>
      </c>
      <c r="AB402" s="137">
        <f t="shared" si="108"/>
        <v>100</v>
      </c>
      <c r="AC402" s="137">
        <f t="shared" si="108"/>
        <v>100</v>
      </c>
      <c r="AD402" s="137">
        <f t="shared" si="108"/>
        <v>0</v>
      </c>
      <c r="AE402" s="137">
        <f t="shared" si="108"/>
        <v>0</v>
      </c>
      <c r="AF402" s="137">
        <f t="shared" si="108"/>
        <v>0</v>
      </c>
      <c r="AG402" s="137">
        <f t="shared" si="108"/>
        <v>0</v>
      </c>
      <c r="AH402" s="137">
        <f t="shared" si="108"/>
        <v>0</v>
      </c>
      <c r="AI402" s="137">
        <f t="shared" si="108"/>
        <v>0</v>
      </c>
      <c r="AJ402" s="137">
        <f t="shared" si="108"/>
        <v>0</v>
      </c>
      <c r="AK402" s="136">
        <f ca="1">IF(AND(AND($AK$3&lt;=B402,B402&lt;=$AK$1),B402&lt;&gt;""),1,0)</f>
        <v>1</v>
      </c>
      <c r="AL402" s="136">
        <f>IF(OR(F402="工事・メンテ（共用可）",F402="要調整"),0.5,IF(F402="ヘリ訓練日",0.4,1))</f>
        <v>1</v>
      </c>
      <c r="AM402" s="136">
        <v>1</v>
      </c>
    </row>
    <row r="403" spans="1:39" ht="90">
      <c r="A403" s="149">
        <v>685</v>
      </c>
      <c r="B403" s="210">
        <v>46401</v>
      </c>
      <c r="C403" s="211">
        <v>9</v>
      </c>
      <c r="D403" s="211">
        <v>17</v>
      </c>
      <c r="E403" s="152" t="s">
        <v>94</v>
      </c>
      <c r="F403" s="151" t="s">
        <v>490</v>
      </c>
      <c r="G403" s="154" t="s">
        <v>494</v>
      </c>
      <c r="H403" s="138" t="str">
        <f>IF(OR(G403="中止",G403="取消"),"998",IF(ISNA(MATCH($E403,施設情報!$B$2:$B$96,0)),"999",INDEX(施設情報!$C$2:$C$96,MATCH($E403,施設情報!$B$2:$B$96,0))))</f>
        <v>011</v>
      </c>
      <c r="I403" s="139">
        <f t="shared" si="103"/>
        <v>46401</v>
      </c>
      <c r="J403" s="137" t="str">
        <f t="shared" si="104"/>
        <v>011-46401</v>
      </c>
      <c r="K403" s="137">
        <f t="shared" si="105"/>
        <v>0.375</v>
      </c>
      <c r="L403" s="137">
        <f t="shared" si="106"/>
        <v>0.70833333333333337</v>
      </c>
      <c r="M403" s="137">
        <f t="shared" si="107"/>
        <v>0</v>
      </c>
      <c r="N403" s="137">
        <f t="shared" si="107"/>
        <v>0</v>
      </c>
      <c r="O403" s="137">
        <f t="shared" si="107"/>
        <v>0</v>
      </c>
      <c r="P403" s="137">
        <f t="shared" si="107"/>
        <v>0</v>
      </c>
      <c r="Q403" s="137">
        <f t="shared" si="107"/>
        <v>0</v>
      </c>
      <c r="R403" s="137">
        <f t="shared" si="107"/>
        <v>0</v>
      </c>
      <c r="S403" s="137">
        <f t="shared" si="107"/>
        <v>0</v>
      </c>
      <c r="T403" s="137">
        <f t="shared" si="107"/>
        <v>0</v>
      </c>
      <c r="U403" s="137">
        <f t="shared" si="107"/>
        <v>0</v>
      </c>
      <c r="V403" s="137">
        <f t="shared" si="107"/>
        <v>100</v>
      </c>
      <c r="W403" s="137">
        <f t="shared" si="108"/>
        <v>100</v>
      </c>
      <c r="X403" s="137">
        <f t="shared" si="108"/>
        <v>100</v>
      </c>
      <c r="Y403" s="137">
        <f t="shared" si="108"/>
        <v>100</v>
      </c>
      <c r="Z403" s="137">
        <f t="shared" si="108"/>
        <v>100</v>
      </c>
      <c r="AA403" s="137">
        <f t="shared" si="108"/>
        <v>100</v>
      </c>
      <c r="AB403" s="137">
        <f t="shared" si="108"/>
        <v>100</v>
      </c>
      <c r="AC403" s="137">
        <f t="shared" si="108"/>
        <v>100</v>
      </c>
      <c r="AD403" s="137">
        <f t="shared" si="108"/>
        <v>0</v>
      </c>
      <c r="AE403" s="137">
        <f t="shared" si="108"/>
        <v>0</v>
      </c>
      <c r="AF403" s="137">
        <f t="shared" si="108"/>
        <v>0</v>
      </c>
      <c r="AG403" s="137">
        <f t="shared" si="108"/>
        <v>0</v>
      </c>
      <c r="AH403" s="137">
        <f t="shared" si="108"/>
        <v>0</v>
      </c>
      <c r="AI403" s="137">
        <f t="shared" si="108"/>
        <v>0</v>
      </c>
      <c r="AJ403" s="137">
        <f t="shared" si="108"/>
        <v>0</v>
      </c>
      <c r="AK403" s="136">
        <f ca="1">IF(AND(AND($AK$3&lt;=B403,B403&lt;=$AK$1),B403&lt;&gt;""),1,0)</f>
        <v>1</v>
      </c>
      <c r="AL403" s="136">
        <f>IF(OR(F403="工事・メンテ（共用可）",F403="要調整"),0.5,IF(F403="ヘリ訓練日",0.4,1))</f>
        <v>1</v>
      </c>
      <c r="AM403" s="136">
        <v>1</v>
      </c>
    </row>
    <row r="404" spans="1:39" ht="72">
      <c r="A404" s="149">
        <v>700</v>
      </c>
      <c r="B404" s="210">
        <v>46401</v>
      </c>
      <c r="C404" s="211">
        <v>9</v>
      </c>
      <c r="D404" s="211">
        <v>17</v>
      </c>
      <c r="E404" s="213" t="s">
        <v>92</v>
      </c>
      <c r="F404" s="151" t="s">
        <v>490</v>
      </c>
      <c r="G404" s="154" t="s">
        <v>494</v>
      </c>
      <c r="H404" s="138" t="str">
        <f>IF(OR(G404="中止",G404="取消"),"998",IF(ISNA(MATCH($E404,施設情報!$B$2:$B$96,0)),"999",INDEX(施設情報!$C$2:$C$96,MATCH($E404,施設情報!$B$2:$B$96,0))))</f>
        <v>010</v>
      </c>
      <c r="I404" s="139">
        <f t="shared" si="103"/>
        <v>46401</v>
      </c>
      <c r="J404" s="137" t="str">
        <f t="shared" si="104"/>
        <v>010-46401</v>
      </c>
      <c r="K404" s="137">
        <f t="shared" si="105"/>
        <v>0.375</v>
      </c>
      <c r="L404" s="137">
        <f t="shared" si="106"/>
        <v>0.70833333333333337</v>
      </c>
      <c r="M404" s="137">
        <f t="shared" si="107"/>
        <v>0</v>
      </c>
      <c r="N404" s="137">
        <f t="shared" si="107"/>
        <v>0</v>
      </c>
      <c r="O404" s="137">
        <f t="shared" si="107"/>
        <v>0</v>
      </c>
      <c r="P404" s="137">
        <f t="shared" si="107"/>
        <v>0</v>
      </c>
      <c r="Q404" s="137">
        <f t="shared" si="107"/>
        <v>0</v>
      </c>
      <c r="R404" s="137">
        <f t="shared" si="107"/>
        <v>0</v>
      </c>
      <c r="S404" s="137">
        <f t="shared" si="107"/>
        <v>0</v>
      </c>
      <c r="T404" s="137">
        <f t="shared" si="107"/>
        <v>0</v>
      </c>
      <c r="U404" s="137">
        <f t="shared" si="107"/>
        <v>0</v>
      </c>
      <c r="V404" s="137">
        <f t="shared" si="107"/>
        <v>100</v>
      </c>
      <c r="W404" s="137">
        <f t="shared" si="108"/>
        <v>100</v>
      </c>
      <c r="X404" s="137">
        <f t="shared" si="108"/>
        <v>100</v>
      </c>
      <c r="Y404" s="137">
        <f t="shared" si="108"/>
        <v>100</v>
      </c>
      <c r="Z404" s="137">
        <f t="shared" si="108"/>
        <v>100</v>
      </c>
      <c r="AA404" s="137">
        <f t="shared" si="108"/>
        <v>100</v>
      </c>
      <c r="AB404" s="137">
        <f t="shared" si="108"/>
        <v>100</v>
      </c>
      <c r="AC404" s="137">
        <f t="shared" si="108"/>
        <v>100</v>
      </c>
      <c r="AD404" s="137">
        <f t="shared" si="108"/>
        <v>0</v>
      </c>
      <c r="AE404" s="137">
        <f t="shared" si="108"/>
        <v>0</v>
      </c>
      <c r="AF404" s="137">
        <f t="shared" si="108"/>
        <v>0</v>
      </c>
      <c r="AG404" s="137">
        <f t="shared" si="108"/>
        <v>0</v>
      </c>
      <c r="AH404" s="137">
        <f t="shared" si="108"/>
        <v>0</v>
      </c>
      <c r="AI404" s="137">
        <f t="shared" si="108"/>
        <v>0</v>
      </c>
      <c r="AJ404" s="137">
        <f t="shared" si="108"/>
        <v>0</v>
      </c>
      <c r="AK404" s="136">
        <f ca="1">IF(AND(AND($AK$3&lt;=B404,B404&lt;=$AK$1),B404&lt;&gt;""),1,0)</f>
        <v>1</v>
      </c>
      <c r="AL404" s="136">
        <f>IF(OR(F404="工事・メンテ（共用可）",F404="要調整"),0.5,IF(F404="ヘリ訓練日",0.4,1))</f>
        <v>1</v>
      </c>
      <c r="AM404" s="136">
        <v>1</v>
      </c>
    </row>
    <row r="405" spans="1:39" ht="56.25">
      <c r="A405" s="149">
        <v>715</v>
      </c>
      <c r="B405" s="210">
        <v>46401</v>
      </c>
      <c r="C405" s="211">
        <v>9</v>
      </c>
      <c r="D405" s="211">
        <v>17</v>
      </c>
      <c r="E405" s="152" t="s">
        <v>44</v>
      </c>
      <c r="F405" s="151" t="s">
        <v>490</v>
      </c>
      <c r="G405" s="154" t="s">
        <v>494</v>
      </c>
      <c r="H405" s="138" t="str">
        <f>IF(OR(G405="中止",G405="取消"),"998",IF(ISNA(MATCH($E405,施設情報!$B$2:$B$96,0)),"999",INDEX(施設情報!$C$2:$C$96,MATCH($E405,施設情報!$B$2:$B$96,0))))</f>
        <v>015</v>
      </c>
      <c r="I405" s="139">
        <f t="shared" si="103"/>
        <v>46401</v>
      </c>
      <c r="J405" s="137" t="str">
        <f t="shared" si="104"/>
        <v>015-46401</v>
      </c>
      <c r="K405" s="137">
        <f t="shared" si="105"/>
        <v>0.375</v>
      </c>
      <c r="L405" s="137">
        <f t="shared" si="106"/>
        <v>0.70833333333333337</v>
      </c>
      <c r="M405" s="137">
        <f t="shared" ref="M405:V414" si="109">IF(AND(M$3&gt;=$K405,M$3&lt;$L405),100*$AM405,0)</f>
        <v>0</v>
      </c>
      <c r="N405" s="137">
        <f t="shared" si="109"/>
        <v>0</v>
      </c>
      <c r="O405" s="137">
        <f t="shared" si="109"/>
        <v>0</v>
      </c>
      <c r="P405" s="137">
        <f t="shared" si="109"/>
        <v>0</v>
      </c>
      <c r="Q405" s="137">
        <f t="shared" si="109"/>
        <v>0</v>
      </c>
      <c r="R405" s="137">
        <f t="shared" si="109"/>
        <v>0</v>
      </c>
      <c r="S405" s="137">
        <f t="shared" si="109"/>
        <v>0</v>
      </c>
      <c r="T405" s="137">
        <f t="shared" si="109"/>
        <v>0</v>
      </c>
      <c r="U405" s="137">
        <f t="shared" si="109"/>
        <v>0</v>
      </c>
      <c r="V405" s="137">
        <f t="shared" si="109"/>
        <v>100</v>
      </c>
      <c r="W405" s="137">
        <f t="shared" ref="W405:AJ414" si="110">IF(AND(W$3&gt;=$K405,W$3&lt;$L405),100*$AM405,0)</f>
        <v>100</v>
      </c>
      <c r="X405" s="137">
        <f t="shared" si="110"/>
        <v>100</v>
      </c>
      <c r="Y405" s="137">
        <f t="shared" si="110"/>
        <v>100</v>
      </c>
      <c r="Z405" s="137">
        <f t="shared" si="110"/>
        <v>100</v>
      </c>
      <c r="AA405" s="137">
        <f t="shared" si="110"/>
        <v>100</v>
      </c>
      <c r="AB405" s="137">
        <f t="shared" si="110"/>
        <v>100</v>
      </c>
      <c r="AC405" s="137">
        <f t="shared" si="110"/>
        <v>100</v>
      </c>
      <c r="AD405" s="137">
        <f t="shared" si="110"/>
        <v>0</v>
      </c>
      <c r="AE405" s="137">
        <f t="shared" si="110"/>
        <v>0</v>
      </c>
      <c r="AF405" s="137">
        <f t="shared" si="110"/>
        <v>0</v>
      </c>
      <c r="AG405" s="137">
        <f t="shared" si="110"/>
        <v>0</v>
      </c>
      <c r="AH405" s="137">
        <f t="shared" si="110"/>
        <v>0</v>
      </c>
      <c r="AI405" s="137">
        <f t="shared" si="110"/>
        <v>0</v>
      </c>
      <c r="AJ405" s="137">
        <f t="shared" si="110"/>
        <v>0</v>
      </c>
      <c r="AK405" s="136">
        <f ca="1">IF(AND(AND($AK$3&lt;=B405,B405&lt;=$AK$1),B405&lt;&gt;""),1,0)</f>
        <v>1</v>
      </c>
      <c r="AL405" s="136">
        <f>IF(OR(F405="工事・メンテ（共用可）",F405="要調整"),0.5,IF(F405="ヘリ訓練日",0.4,1))</f>
        <v>1</v>
      </c>
      <c r="AM405" s="136">
        <v>1</v>
      </c>
    </row>
    <row r="406" spans="1:39" ht="54">
      <c r="A406" s="149">
        <v>1411</v>
      </c>
      <c r="B406" s="150">
        <v>46401</v>
      </c>
      <c r="C406" s="156">
        <v>7</v>
      </c>
      <c r="D406" s="156">
        <v>21</v>
      </c>
      <c r="E406" s="2" t="s">
        <v>38</v>
      </c>
      <c r="F406" s="151" t="s">
        <v>490</v>
      </c>
      <c r="G406" s="154" t="s">
        <v>494</v>
      </c>
      <c r="H406" s="138" t="str">
        <f>IF(OR(G406="中止",G406="取消"),"998",IF(ISNA(MATCH($E406,施設情報!$B$2:$B$96,0)),"999",INDEX(施設情報!$C$2:$C$96,MATCH($E406,施設情報!$B$2:$B$96,0))))</f>
        <v>002</v>
      </c>
      <c r="I406" s="139">
        <f t="shared" si="103"/>
        <v>46401</v>
      </c>
      <c r="J406" s="137" t="str">
        <f t="shared" si="104"/>
        <v>002-46401</v>
      </c>
      <c r="K406" s="137">
        <f t="shared" si="105"/>
        <v>0.29166666666666669</v>
      </c>
      <c r="L406" s="137">
        <f t="shared" si="106"/>
        <v>0.875</v>
      </c>
      <c r="M406" s="137">
        <f t="shared" si="109"/>
        <v>0</v>
      </c>
      <c r="N406" s="137">
        <f t="shared" si="109"/>
        <v>0</v>
      </c>
      <c r="O406" s="137">
        <f t="shared" si="109"/>
        <v>0</v>
      </c>
      <c r="P406" s="137">
        <f t="shared" si="109"/>
        <v>0</v>
      </c>
      <c r="Q406" s="137">
        <f t="shared" si="109"/>
        <v>0</v>
      </c>
      <c r="R406" s="137">
        <f t="shared" si="109"/>
        <v>0</v>
      </c>
      <c r="S406" s="137">
        <f t="shared" si="109"/>
        <v>0</v>
      </c>
      <c r="T406" s="137">
        <f t="shared" si="109"/>
        <v>100</v>
      </c>
      <c r="U406" s="137">
        <f t="shared" si="109"/>
        <v>100</v>
      </c>
      <c r="V406" s="137">
        <f t="shared" si="109"/>
        <v>100</v>
      </c>
      <c r="W406" s="137">
        <f t="shared" si="110"/>
        <v>100</v>
      </c>
      <c r="X406" s="137">
        <f t="shared" si="110"/>
        <v>100</v>
      </c>
      <c r="Y406" s="137">
        <f t="shared" si="110"/>
        <v>100</v>
      </c>
      <c r="Z406" s="137">
        <f t="shared" si="110"/>
        <v>100</v>
      </c>
      <c r="AA406" s="137">
        <f t="shared" si="110"/>
        <v>100</v>
      </c>
      <c r="AB406" s="137">
        <f t="shared" si="110"/>
        <v>100</v>
      </c>
      <c r="AC406" s="137">
        <f t="shared" si="110"/>
        <v>100</v>
      </c>
      <c r="AD406" s="137">
        <f t="shared" si="110"/>
        <v>100</v>
      </c>
      <c r="AE406" s="137">
        <f t="shared" si="110"/>
        <v>100</v>
      </c>
      <c r="AF406" s="137">
        <f t="shared" si="110"/>
        <v>100</v>
      </c>
      <c r="AG406" s="137">
        <f t="shared" si="110"/>
        <v>100</v>
      </c>
      <c r="AH406" s="137">
        <f t="shared" si="110"/>
        <v>0</v>
      </c>
      <c r="AI406" s="137">
        <f t="shared" si="110"/>
        <v>0</v>
      </c>
      <c r="AJ406" s="137">
        <f t="shared" si="110"/>
        <v>0</v>
      </c>
      <c r="AK406" s="136">
        <f ca="1">IF(AND(AND($AK$3&lt;=B406,B406&lt;=$AK$1),B406&lt;&gt;""),1,0)</f>
        <v>1</v>
      </c>
      <c r="AL406" s="136">
        <f>IF(OR(F406="工事・メンテ（共用可）",F406="要調整"),0.5,IF(F406="ヘリ訓練日",0.4,1))</f>
        <v>1</v>
      </c>
      <c r="AM406" s="136">
        <v>1</v>
      </c>
    </row>
    <row r="407" spans="1:39" ht="37.5">
      <c r="A407" s="149">
        <v>1412</v>
      </c>
      <c r="B407" s="150">
        <v>46401</v>
      </c>
      <c r="C407" s="156">
        <v>7</v>
      </c>
      <c r="D407" s="156">
        <v>21</v>
      </c>
      <c r="E407" s="2" t="s">
        <v>39</v>
      </c>
      <c r="F407" s="151" t="s">
        <v>490</v>
      </c>
      <c r="G407" s="154" t="s">
        <v>494</v>
      </c>
      <c r="H407" s="138" t="str">
        <f>IF(OR(G407="中止",G407="取消"),"998",IF(ISNA(MATCH($E407,施設情報!$B$2:$B$96,0)),"999",INDEX(施設情報!$C$2:$C$96,MATCH($E407,施設情報!$B$2:$B$96,0))))</f>
        <v>003</v>
      </c>
      <c r="I407" s="139">
        <f t="shared" si="103"/>
        <v>46401</v>
      </c>
      <c r="J407" s="137" t="str">
        <f t="shared" si="104"/>
        <v>003-46401</v>
      </c>
      <c r="K407" s="137">
        <f t="shared" si="105"/>
        <v>0.29166666666666669</v>
      </c>
      <c r="L407" s="137">
        <f t="shared" si="106"/>
        <v>0.875</v>
      </c>
      <c r="M407" s="137">
        <f t="shared" si="109"/>
        <v>0</v>
      </c>
      <c r="N407" s="137">
        <f t="shared" si="109"/>
        <v>0</v>
      </c>
      <c r="O407" s="137">
        <f t="shared" si="109"/>
        <v>0</v>
      </c>
      <c r="P407" s="137">
        <f t="shared" si="109"/>
        <v>0</v>
      </c>
      <c r="Q407" s="137">
        <f t="shared" si="109"/>
        <v>0</v>
      </c>
      <c r="R407" s="137">
        <f t="shared" si="109"/>
        <v>0</v>
      </c>
      <c r="S407" s="137">
        <f t="shared" si="109"/>
        <v>0</v>
      </c>
      <c r="T407" s="137">
        <f t="shared" si="109"/>
        <v>100</v>
      </c>
      <c r="U407" s="137">
        <f t="shared" si="109"/>
        <v>100</v>
      </c>
      <c r="V407" s="137">
        <f t="shared" si="109"/>
        <v>100</v>
      </c>
      <c r="W407" s="137">
        <f t="shared" si="110"/>
        <v>100</v>
      </c>
      <c r="X407" s="137">
        <f t="shared" si="110"/>
        <v>100</v>
      </c>
      <c r="Y407" s="137">
        <f t="shared" si="110"/>
        <v>100</v>
      </c>
      <c r="Z407" s="137">
        <f t="shared" si="110"/>
        <v>100</v>
      </c>
      <c r="AA407" s="137">
        <f t="shared" si="110"/>
        <v>100</v>
      </c>
      <c r="AB407" s="137">
        <f t="shared" si="110"/>
        <v>100</v>
      </c>
      <c r="AC407" s="137">
        <f t="shared" si="110"/>
        <v>100</v>
      </c>
      <c r="AD407" s="137">
        <f t="shared" si="110"/>
        <v>100</v>
      </c>
      <c r="AE407" s="137">
        <f t="shared" si="110"/>
        <v>100</v>
      </c>
      <c r="AF407" s="137">
        <f t="shared" si="110"/>
        <v>100</v>
      </c>
      <c r="AG407" s="137">
        <f t="shared" si="110"/>
        <v>100</v>
      </c>
      <c r="AH407" s="137">
        <f t="shared" si="110"/>
        <v>0</v>
      </c>
      <c r="AI407" s="137">
        <f t="shared" si="110"/>
        <v>0</v>
      </c>
      <c r="AJ407" s="137">
        <f t="shared" si="110"/>
        <v>0</v>
      </c>
      <c r="AK407" s="136">
        <f ca="1">IF(AND(AND($AK$3&lt;=B407,B407&lt;=$AK$1),B407&lt;&gt;""),1,0)</f>
        <v>1</v>
      </c>
      <c r="AL407" s="136">
        <f>IF(OR(F407="工事・メンテ（共用可）",F407="要調整"),0.5,IF(F407="ヘリ訓練日",0.4,1))</f>
        <v>1</v>
      </c>
      <c r="AM407" s="136">
        <v>1</v>
      </c>
    </row>
    <row r="408" spans="1:39" ht="75">
      <c r="A408" s="149">
        <v>1413</v>
      </c>
      <c r="B408" s="150">
        <v>46401</v>
      </c>
      <c r="C408" s="156">
        <v>7</v>
      </c>
      <c r="D408" s="156">
        <v>21</v>
      </c>
      <c r="E408" s="2" t="s">
        <v>40</v>
      </c>
      <c r="F408" s="151" t="s">
        <v>490</v>
      </c>
      <c r="G408" s="154" t="s">
        <v>494</v>
      </c>
      <c r="H408" s="138" t="str">
        <f>IF(OR(G408="中止",G408="取消"),"998",IF(ISNA(MATCH($E408,施設情報!$B$2:$B$96,0)),"999",INDEX(施設情報!$C$2:$C$96,MATCH($E408,施設情報!$B$2:$B$96,0))))</f>
        <v>004</v>
      </c>
      <c r="I408" s="139">
        <f t="shared" si="103"/>
        <v>46401</v>
      </c>
      <c r="J408" s="137" t="str">
        <f t="shared" si="104"/>
        <v>004-46401</v>
      </c>
      <c r="K408" s="137">
        <f t="shared" si="105"/>
        <v>0.29166666666666669</v>
      </c>
      <c r="L408" s="137">
        <f t="shared" si="106"/>
        <v>0.875</v>
      </c>
      <c r="M408" s="137">
        <f t="shared" si="109"/>
        <v>0</v>
      </c>
      <c r="N408" s="137">
        <f t="shared" si="109"/>
        <v>0</v>
      </c>
      <c r="O408" s="137">
        <f t="shared" si="109"/>
        <v>0</v>
      </c>
      <c r="P408" s="137">
        <f t="shared" si="109"/>
        <v>0</v>
      </c>
      <c r="Q408" s="137">
        <f t="shared" si="109"/>
        <v>0</v>
      </c>
      <c r="R408" s="137">
        <f t="shared" si="109"/>
        <v>0</v>
      </c>
      <c r="S408" s="137">
        <f t="shared" si="109"/>
        <v>0</v>
      </c>
      <c r="T408" s="137">
        <f t="shared" si="109"/>
        <v>100</v>
      </c>
      <c r="U408" s="137">
        <f t="shared" si="109"/>
        <v>100</v>
      </c>
      <c r="V408" s="137">
        <f t="shared" si="109"/>
        <v>100</v>
      </c>
      <c r="W408" s="137">
        <f t="shared" si="110"/>
        <v>100</v>
      </c>
      <c r="X408" s="137">
        <f t="shared" si="110"/>
        <v>100</v>
      </c>
      <c r="Y408" s="137">
        <f t="shared" si="110"/>
        <v>100</v>
      </c>
      <c r="Z408" s="137">
        <f t="shared" si="110"/>
        <v>100</v>
      </c>
      <c r="AA408" s="137">
        <f t="shared" si="110"/>
        <v>100</v>
      </c>
      <c r="AB408" s="137">
        <f t="shared" si="110"/>
        <v>100</v>
      </c>
      <c r="AC408" s="137">
        <f t="shared" si="110"/>
        <v>100</v>
      </c>
      <c r="AD408" s="137">
        <f t="shared" si="110"/>
        <v>100</v>
      </c>
      <c r="AE408" s="137">
        <f t="shared" si="110"/>
        <v>100</v>
      </c>
      <c r="AF408" s="137">
        <f t="shared" si="110"/>
        <v>100</v>
      </c>
      <c r="AG408" s="137">
        <f t="shared" si="110"/>
        <v>100</v>
      </c>
      <c r="AH408" s="137">
        <f t="shared" si="110"/>
        <v>0</v>
      </c>
      <c r="AI408" s="137">
        <f t="shared" si="110"/>
        <v>0</v>
      </c>
      <c r="AJ408" s="137">
        <f t="shared" si="110"/>
        <v>0</v>
      </c>
      <c r="AK408" s="136">
        <f ca="1">IF(AND(AND($AK$3&lt;=B408,B408&lt;=$AK$1),B408&lt;&gt;""),1,0)</f>
        <v>1</v>
      </c>
      <c r="AL408" s="136">
        <f>IF(OR(F408="工事・メンテ（共用可）",F408="要調整"),0.5,IF(F408="ヘリ訓練日",0.4,1))</f>
        <v>1</v>
      </c>
      <c r="AM408" s="136">
        <v>1</v>
      </c>
    </row>
    <row r="409" spans="1:39" ht="93.75">
      <c r="A409" s="149">
        <v>1414</v>
      </c>
      <c r="B409" s="150">
        <v>46401</v>
      </c>
      <c r="C409" s="156">
        <v>7</v>
      </c>
      <c r="D409" s="156">
        <v>21</v>
      </c>
      <c r="E409" s="2" t="s">
        <v>41</v>
      </c>
      <c r="F409" s="151" t="s">
        <v>490</v>
      </c>
      <c r="G409" s="154" t="s">
        <v>494</v>
      </c>
      <c r="H409" s="138" t="str">
        <f>IF(OR(G409="中止",G409="取消"),"998",IF(ISNA(MATCH($E409,施設情報!$B$2:$B$96,0)),"999",INDEX(施設情報!$C$2:$C$96,MATCH($E409,施設情報!$B$2:$B$96,0))))</f>
        <v>005</v>
      </c>
      <c r="I409" s="139">
        <f t="shared" si="103"/>
        <v>46401</v>
      </c>
      <c r="J409" s="137" t="str">
        <f t="shared" si="104"/>
        <v>005-46401</v>
      </c>
      <c r="K409" s="137">
        <f t="shared" si="105"/>
        <v>0.29166666666666669</v>
      </c>
      <c r="L409" s="137">
        <f t="shared" si="106"/>
        <v>0.875</v>
      </c>
      <c r="M409" s="137">
        <f t="shared" si="109"/>
        <v>0</v>
      </c>
      <c r="N409" s="137">
        <f t="shared" si="109"/>
        <v>0</v>
      </c>
      <c r="O409" s="137">
        <f t="shared" si="109"/>
        <v>0</v>
      </c>
      <c r="P409" s="137">
        <f t="shared" si="109"/>
        <v>0</v>
      </c>
      <c r="Q409" s="137">
        <f t="shared" si="109"/>
        <v>0</v>
      </c>
      <c r="R409" s="137">
        <f t="shared" si="109"/>
        <v>0</v>
      </c>
      <c r="S409" s="137">
        <f t="shared" si="109"/>
        <v>0</v>
      </c>
      <c r="T409" s="137">
        <f t="shared" si="109"/>
        <v>100</v>
      </c>
      <c r="U409" s="137">
        <f t="shared" si="109"/>
        <v>100</v>
      </c>
      <c r="V409" s="137">
        <f t="shared" si="109"/>
        <v>100</v>
      </c>
      <c r="W409" s="137">
        <f t="shared" si="110"/>
        <v>100</v>
      </c>
      <c r="X409" s="137">
        <f t="shared" si="110"/>
        <v>100</v>
      </c>
      <c r="Y409" s="137">
        <f t="shared" si="110"/>
        <v>100</v>
      </c>
      <c r="Z409" s="137">
        <f t="shared" si="110"/>
        <v>100</v>
      </c>
      <c r="AA409" s="137">
        <f t="shared" si="110"/>
        <v>100</v>
      </c>
      <c r="AB409" s="137">
        <f t="shared" si="110"/>
        <v>100</v>
      </c>
      <c r="AC409" s="137">
        <f t="shared" si="110"/>
        <v>100</v>
      </c>
      <c r="AD409" s="137">
        <f t="shared" si="110"/>
        <v>100</v>
      </c>
      <c r="AE409" s="137">
        <f t="shared" si="110"/>
        <v>100</v>
      </c>
      <c r="AF409" s="137">
        <f t="shared" si="110"/>
        <v>100</v>
      </c>
      <c r="AG409" s="137">
        <f t="shared" si="110"/>
        <v>100</v>
      </c>
      <c r="AH409" s="137">
        <f t="shared" si="110"/>
        <v>0</v>
      </c>
      <c r="AI409" s="137">
        <f t="shared" si="110"/>
        <v>0</v>
      </c>
      <c r="AJ409" s="137">
        <f t="shared" si="110"/>
        <v>0</v>
      </c>
      <c r="AK409" s="136">
        <f ca="1">IF(AND(AND($AK$3&lt;=B409,B409&lt;=$AK$1),B409&lt;&gt;""),1,0)</f>
        <v>1</v>
      </c>
      <c r="AL409" s="136">
        <f>IF(OR(F409="工事・メンテ（共用可）",F409="要調整"),0.5,IF(F409="ヘリ訓練日",0.4,1))</f>
        <v>1</v>
      </c>
      <c r="AM409" s="136">
        <v>1</v>
      </c>
    </row>
    <row r="410" spans="1:39" ht="75">
      <c r="A410" s="149">
        <v>1415</v>
      </c>
      <c r="B410" s="150">
        <v>46401</v>
      </c>
      <c r="C410" s="156">
        <v>7</v>
      </c>
      <c r="D410" s="156">
        <v>21</v>
      </c>
      <c r="E410" s="2" t="s">
        <v>42</v>
      </c>
      <c r="F410" s="151" t="s">
        <v>490</v>
      </c>
      <c r="G410" s="154" t="s">
        <v>494</v>
      </c>
      <c r="H410" s="138" t="str">
        <f>IF(OR(G410="中止",G410="取消"),"998",IF(ISNA(MATCH($E410,施設情報!$B$2:$B$96,0)),"999",INDEX(施設情報!$C$2:$C$96,MATCH($E410,施設情報!$B$2:$B$96,0))))</f>
        <v>006</v>
      </c>
      <c r="I410" s="139">
        <f t="shared" si="103"/>
        <v>46401</v>
      </c>
      <c r="J410" s="137" t="str">
        <f t="shared" si="104"/>
        <v>006-46401</v>
      </c>
      <c r="K410" s="137">
        <f t="shared" si="105"/>
        <v>0.29166666666666669</v>
      </c>
      <c r="L410" s="137">
        <f t="shared" si="106"/>
        <v>0.875</v>
      </c>
      <c r="M410" s="137">
        <f t="shared" si="109"/>
        <v>0</v>
      </c>
      <c r="N410" s="137">
        <f t="shared" si="109"/>
        <v>0</v>
      </c>
      <c r="O410" s="137">
        <f t="shared" si="109"/>
        <v>0</v>
      </c>
      <c r="P410" s="137">
        <f t="shared" si="109"/>
        <v>0</v>
      </c>
      <c r="Q410" s="137">
        <f t="shared" si="109"/>
        <v>0</v>
      </c>
      <c r="R410" s="137">
        <f t="shared" si="109"/>
        <v>0</v>
      </c>
      <c r="S410" s="137">
        <f t="shared" si="109"/>
        <v>0</v>
      </c>
      <c r="T410" s="137">
        <f t="shared" si="109"/>
        <v>100</v>
      </c>
      <c r="U410" s="137">
        <f t="shared" si="109"/>
        <v>100</v>
      </c>
      <c r="V410" s="137">
        <f t="shared" si="109"/>
        <v>100</v>
      </c>
      <c r="W410" s="137">
        <f t="shared" si="110"/>
        <v>100</v>
      </c>
      <c r="X410" s="137">
        <f t="shared" si="110"/>
        <v>100</v>
      </c>
      <c r="Y410" s="137">
        <f t="shared" si="110"/>
        <v>100</v>
      </c>
      <c r="Z410" s="137">
        <f t="shared" si="110"/>
        <v>100</v>
      </c>
      <c r="AA410" s="137">
        <f t="shared" si="110"/>
        <v>100</v>
      </c>
      <c r="AB410" s="137">
        <f t="shared" si="110"/>
        <v>100</v>
      </c>
      <c r="AC410" s="137">
        <f t="shared" si="110"/>
        <v>100</v>
      </c>
      <c r="AD410" s="137">
        <f t="shared" si="110"/>
        <v>100</v>
      </c>
      <c r="AE410" s="137">
        <f t="shared" si="110"/>
        <v>100</v>
      </c>
      <c r="AF410" s="137">
        <f t="shared" si="110"/>
        <v>100</v>
      </c>
      <c r="AG410" s="137">
        <f t="shared" si="110"/>
        <v>100</v>
      </c>
      <c r="AH410" s="137">
        <f t="shared" si="110"/>
        <v>0</v>
      </c>
      <c r="AI410" s="137">
        <f t="shared" si="110"/>
        <v>0</v>
      </c>
      <c r="AJ410" s="137">
        <f t="shared" si="110"/>
        <v>0</v>
      </c>
      <c r="AK410" s="136">
        <f ca="1">IF(AND(AND($AK$3&lt;=B410,B410&lt;=$AK$1),B410&lt;&gt;""),1,0)</f>
        <v>1</v>
      </c>
      <c r="AL410" s="136">
        <f>IF(OR(F410="工事・メンテ（共用可）",F410="要調整"),0.5,IF(F410="ヘリ訓練日",0.4,1))</f>
        <v>1</v>
      </c>
      <c r="AM410" s="136">
        <v>1</v>
      </c>
    </row>
    <row r="411" spans="1:39" ht="37.5">
      <c r="A411" s="149">
        <v>1416</v>
      </c>
      <c r="B411" s="150">
        <v>46401</v>
      </c>
      <c r="C411" s="156">
        <v>7</v>
      </c>
      <c r="D411" s="156">
        <v>21</v>
      </c>
      <c r="E411" s="2" t="s">
        <v>2</v>
      </c>
      <c r="F411" s="151" t="s">
        <v>490</v>
      </c>
      <c r="G411" s="154" t="s">
        <v>494</v>
      </c>
      <c r="H411" s="138" t="str">
        <f>IF(OR(G411="中止",G411="取消"),"998",IF(ISNA(MATCH($E411,施設情報!$B$2:$B$96,0)),"999",INDEX(施設情報!$C$2:$C$96,MATCH($E411,施設情報!$B$2:$B$96,0))))</f>
        <v>008</v>
      </c>
      <c r="I411" s="139">
        <f t="shared" si="103"/>
        <v>46401</v>
      </c>
      <c r="J411" s="137" t="str">
        <f t="shared" si="104"/>
        <v>008-46401</v>
      </c>
      <c r="K411" s="137">
        <f t="shared" si="105"/>
        <v>0.29166666666666669</v>
      </c>
      <c r="L411" s="137">
        <f t="shared" si="106"/>
        <v>0.875</v>
      </c>
      <c r="M411" s="137">
        <f t="shared" si="109"/>
        <v>0</v>
      </c>
      <c r="N411" s="137">
        <f t="shared" si="109"/>
        <v>0</v>
      </c>
      <c r="O411" s="137">
        <f t="shared" si="109"/>
        <v>0</v>
      </c>
      <c r="P411" s="137">
        <f t="shared" si="109"/>
        <v>0</v>
      </c>
      <c r="Q411" s="137">
        <f t="shared" si="109"/>
        <v>0</v>
      </c>
      <c r="R411" s="137">
        <f t="shared" si="109"/>
        <v>0</v>
      </c>
      <c r="S411" s="137">
        <f t="shared" si="109"/>
        <v>0</v>
      </c>
      <c r="T411" s="137">
        <f t="shared" si="109"/>
        <v>100</v>
      </c>
      <c r="U411" s="137">
        <f t="shared" si="109"/>
        <v>100</v>
      </c>
      <c r="V411" s="137">
        <f t="shared" si="109"/>
        <v>100</v>
      </c>
      <c r="W411" s="137">
        <f t="shared" si="110"/>
        <v>100</v>
      </c>
      <c r="X411" s="137">
        <f t="shared" si="110"/>
        <v>100</v>
      </c>
      <c r="Y411" s="137">
        <f t="shared" si="110"/>
        <v>100</v>
      </c>
      <c r="Z411" s="137">
        <f t="shared" si="110"/>
        <v>100</v>
      </c>
      <c r="AA411" s="137">
        <f t="shared" si="110"/>
        <v>100</v>
      </c>
      <c r="AB411" s="137">
        <f t="shared" si="110"/>
        <v>100</v>
      </c>
      <c r="AC411" s="137">
        <f t="shared" si="110"/>
        <v>100</v>
      </c>
      <c r="AD411" s="137">
        <f t="shared" si="110"/>
        <v>100</v>
      </c>
      <c r="AE411" s="137">
        <f t="shared" si="110"/>
        <v>100</v>
      </c>
      <c r="AF411" s="137">
        <f t="shared" si="110"/>
        <v>100</v>
      </c>
      <c r="AG411" s="137">
        <f t="shared" si="110"/>
        <v>100</v>
      </c>
      <c r="AH411" s="137">
        <f t="shared" si="110"/>
        <v>0</v>
      </c>
      <c r="AI411" s="137">
        <f t="shared" si="110"/>
        <v>0</v>
      </c>
      <c r="AJ411" s="137">
        <f t="shared" si="110"/>
        <v>0</v>
      </c>
      <c r="AK411" s="136">
        <f ca="1">IF(AND(AND($AK$3&lt;=B411,B411&lt;=$AK$1),B411&lt;&gt;""),1,0)</f>
        <v>1</v>
      </c>
      <c r="AL411" s="136">
        <f>IF(OR(F411="工事・メンテ（共用可）",F411="要調整"),0.5,IF(F411="ヘリ訓練日",0.4,1))</f>
        <v>1</v>
      </c>
      <c r="AM411" s="136">
        <v>1</v>
      </c>
    </row>
    <row r="412" spans="1:39" ht="56.25">
      <c r="A412" s="149">
        <v>1417</v>
      </c>
      <c r="B412" s="150">
        <v>46401</v>
      </c>
      <c r="C412" s="156">
        <v>7</v>
      </c>
      <c r="D412" s="156">
        <v>21</v>
      </c>
      <c r="E412" s="2" t="s">
        <v>44</v>
      </c>
      <c r="F412" s="151" t="s">
        <v>490</v>
      </c>
      <c r="G412" s="154" t="s">
        <v>494</v>
      </c>
      <c r="H412" s="138" t="str">
        <f>IF(OR(G412="中止",G412="取消"),"998",IF(ISNA(MATCH($E412,施設情報!$B$2:$B$96,0)),"999",INDEX(施設情報!$C$2:$C$96,MATCH($E412,施設情報!$B$2:$B$96,0))))</f>
        <v>015</v>
      </c>
      <c r="I412" s="139">
        <f t="shared" si="103"/>
        <v>46401</v>
      </c>
      <c r="J412" s="137" t="str">
        <f t="shared" si="104"/>
        <v>015-46401</v>
      </c>
      <c r="K412" s="137">
        <f t="shared" si="105"/>
        <v>0.29166666666666669</v>
      </c>
      <c r="L412" s="137">
        <f t="shared" si="106"/>
        <v>0.875</v>
      </c>
      <c r="M412" s="137">
        <f t="shared" si="109"/>
        <v>0</v>
      </c>
      <c r="N412" s="137">
        <f t="shared" si="109"/>
        <v>0</v>
      </c>
      <c r="O412" s="137">
        <f t="shared" si="109"/>
        <v>0</v>
      </c>
      <c r="P412" s="137">
        <f t="shared" si="109"/>
        <v>0</v>
      </c>
      <c r="Q412" s="137">
        <f t="shared" si="109"/>
        <v>0</v>
      </c>
      <c r="R412" s="137">
        <f t="shared" si="109"/>
        <v>0</v>
      </c>
      <c r="S412" s="137">
        <f t="shared" si="109"/>
        <v>0</v>
      </c>
      <c r="T412" s="137">
        <f t="shared" si="109"/>
        <v>100</v>
      </c>
      <c r="U412" s="137">
        <f t="shared" si="109"/>
        <v>100</v>
      </c>
      <c r="V412" s="137">
        <f t="shared" si="109"/>
        <v>100</v>
      </c>
      <c r="W412" s="137">
        <f t="shared" si="110"/>
        <v>100</v>
      </c>
      <c r="X412" s="137">
        <f t="shared" si="110"/>
        <v>100</v>
      </c>
      <c r="Y412" s="137">
        <f t="shared" si="110"/>
        <v>100</v>
      </c>
      <c r="Z412" s="137">
        <f t="shared" si="110"/>
        <v>100</v>
      </c>
      <c r="AA412" s="137">
        <f t="shared" si="110"/>
        <v>100</v>
      </c>
      <c r="AB412" s="137">
        <f t="shared" si="110"/>
        <v>100</v>
      </c>
      <c r="AC412" s="137">
        <f t="shared" si="110"/>
        <v>100</v>
      </c>
      <c r="AD412" s="137">
        <f t="shared" si="110"/>
        <v>100</v>
      </c>
      <c r="AE412" s="137">
        <f t="shared" si="110"/>
        <v>100</v>
      </c>
      <c r="AF412" s="137">
        <f t="shared" si="110"/>
        <v>100</v>
      </c>
      <c r="AG412" s="137">
        <f t="shared" si="110"/>
        <v>100</v>
      </c>
      <c r="AH412" s="137">
        <f t="shared" si="110"/>
        <v>0</v>
      </c>
      <c r="AI412" s="137">
        <f t="shared" si="110"/>
        <v>0</v>
      </c>
      <c r="AJ412" s="137">
        <f t="shared" si="110"/>
        <v>0</v>
      </c>
      <c r="AK412" s="136">
        <f ca="1">IF(AND(AND($AK$3&lt;=B412,B412&lt;=$AK$1),B412&lt;&gt;""),1,0)</f>
        <v>1</v>
      </c>
      <c r="AL412" s="136">
        <f>IF(OR(F412="工事・メンテ（共用可）",F412="要調整"),0.5,IF(F412="ヘリ訓練日",0.4,1))</f>
        <v>1</v>
      </c>
      <c r="AM412" s="136">
        <v>1</v>
      </c>
    </row>
    <row r="413" spans="1:39" ht="56.25">
      <c r="A413" s="149">
        <v>1418</v>
      </c>
      <c r="B413" s="150">
        <v>46401</v>
      </c>
      <c r="C413" s="156">
        <v>7</v>
      </c>
      <c r="D413" s="156">
        <v>21</v>
      </c>
      <c r="E413" s="2" t="s">
        <v>47</v>
      </c>
      <c r="F413" s="151" t="s">
        <v>490</v>
      </c>
      <c r="G413" s="154" t="s">
        <v>494</v>
      </c>
      <c r="H413" s="138" t="str">
        <f>IF(OR(G413="中止",G413="取消"),"998",IF(ISNA(MATCH($E413,施設情報!$B$2:$B$96,0)),"999",INDEX(施設情報!$C$2:$C$96,MATCH($E413,施設情報!$B$2:$B$96,0))))</f>
        <v>020</v>
      </c>
      <c r="I413" s="139">
        <f t="shared" si="103"/>
        <v>46401</v>
      </c>
      <c r="J413" s="137" t="str">
        <f t="shared" si="104"/>
        <v>020-46401</v>
      </c>
      <c r="K413" s="137">
        <f t="shared" si="105"/>
        <v>0.29166666666666669</v>
      </c>
      <c r="L413" s="137">
        <f t="shared" si="106"/>
        <v>0.875</v>
      </c>
      <c r="M413" s="137">
        <f t="shared" si="109"/>
        <v>0</v>
      </c>
      <c r="N413" s="137">
        <f t="shared" si="109"/>
        <v>0</v>
      </c>
      <c r="O413" s="137">
        <f t="shared" si="109"/>
        <v>0</v>
      </c>
      <c r="P413" s="137">
        <f t="shared" si="109"/>
        <v>0</v>
      </c>
      <c r="Q413" s="137">
        <f t="shared" si="109"/>
        <v>0</v>
      </c>
      <c r="R413" s="137">
        <f t="shared" si="109"/>
        <v>0</v>
      </c>
      <c r="S413" s="137">
        <f t="shared" si="109"/>
        <v>0</v>
      </c>
      <c r="T413" s="137">
        <f t="shared" si="109"/>
        <v>100</v>
      </c>
      <c r="U413" s="137">
        <f t="shared" si="109"/>
        <v>100</v>
      </c>
      <c r="V413" s="137">
        <f t="shared" si="109"/>
        <v>100</v>
      </c>
      <c r="W413" s="137">
        <f t="shared" si="110"/>
        <v>100</v>
      </c>
      <c r="X413" s="137">
        <f t="shared" si="110"/>
        <v>100</v>
      </c>
      <c r="Y413" s="137">
        <f t="shared" si="110"/>
        <v>100</v>
      </c>
      <c r="Z413" s="137">
        <f t="shared" si="110"/>
        <v>100</v>
      </c>
      <c r="AA413" s="137">
        <f t="shared" si="110"/>
        <v>100</v>
      </c>
      <c r="AB413" s="137">
        <f t="shared" si="110"/>
        <v>100</v>
      </c>
      <c r="AC413" s="137">
        <f t="shared" si="110"/>
        <v>100</v>
      </c>
      <c r="AD413" s="137">
        <f t="shared" si="110"/>
        <v>100</v>
      </c>
      <c r="AE413" s="137">
        <f t="shared" si="110"/>
        <v>100</v>
      </c>
      <c r="AF413" s="137">
        <f t="shared" si="110"/>
        <v>100</v>
      </c>
      <c r="AG413" s="137">
        <f t="shared" si="110"/>
        <v>100</v>
      </c>
      <c r="AH413" s="137">
        <f t="shared" si="110"/>
        <v>0</v>
      </c>
      <c r="AI413" s="137">
        <f t="shared" si="110"/>
        <v>0</v>
      </c>
      <c r="AJ413" s="137">
        <f t="shared" si="110"/>
        <v>0</v>
      </c>
      <c r="AK413" s="136">
        <f ca="1">IF(AND(AND($AK$3&lt;=B413,B413&lt;=$AK$1),B413&lt;&gt;""),1,0)</f>
        <v>1</v>
      </c>
      <c r="AL413" s="136">
        <f>IF(OR(F413="工事・メンテ（共用可）",F413="要調整"),0.5,IF(F413="ヘリ訓練日",0.4,1))</f>
        <v>1</v>
      </c>
      <c r="AM413" s="136">
        <v>1</v>
      </c>
    </row>
    <row r="414" spans="1:39">
      <c r="A414" s="149">
        <v>1419</v>
      </c>
      <c r="B414" s="150">
        <v>46401</v>
      </c>
      <c r="C414" s="156">
        <v>7</v>
      </c>
      <c r="D414" s="156">
        <v>21</v>
      </c>
      <c r="E414" s="2" t="s">
        <v>49</v>
      </c>
      <c r="F414" s="151" t="s">
        <v>490</v>
      </c>
      <c r="G414" s="154" t="s">
        <v>494</v>
      </c>
      <c r="H414" s="138" t="str">
        <f>IF(OR(G414="中止",G414="取消"),"998",IF(ISNA(MATCH($E414,施設情報!$B$2:$B$96,0)),"999",INDEX(施設情報!$C$2:$C$96,MATCH($E414,施設情報!$B$2:$B$96,0))))</f>
        <v>022</v>
      </c>
      <c r="I414" s="139">
        <f t="shared" si="103"/>
        <v>46401</v>
      </c>
      <c r="J414" s="137" t="str">
        <f t="shared" si="104"/>
        <v>022-46401</v>
      </c>
      <c r="K414" s="137">
        <f t="shared" si="105"/>
        <v>0.29166666666666669</v>
      </c>
      <c r="L414" s="137">
        <f t="shared" si="106"/>
        <v>0.875</v>
      </c>
      <c r="M414" s="137">
        <f t="shared" si="109"/>
        <v>0</v>
      </c>
      <c r="N414" s="137">
        <f t="shared" si="109"/>
        <v>0</v>
      </c>
      <c r="O414" s="137">
        <f t="shared" si="109"/>
        <v>0</v>
      </c>
      <c r="P414" s="137">
        <f t="shared" si="109"/>
        <v>0</v>
      </c>
      <c r="Q414" s="137">
        <f t="shared" si="109"/>
        <v>0</v>
      </c>
      <c r="R414" s="137">
        <f t="shared" si="109"/>
        <v>0</v>
      </c>
      <c r="S414" s="137">
        <f t="shared" si="109"/>
        <v>0</v>
      </c>
      <c r="T414" s="137">
        <f t="shared" si="109"/>
        <v>100</v>
      </c>
      <c r="U414" s="137">
        <f t="shared" si="109"/>
        <v>100</v>
      </c>
      <c r="V414" s="137">
        <f t="shared" si="109"/>
        <v>100</v>
      </c>
      <c r="W414" s="137">
        <f t="shared" si="110"/>
        <v>100</v>
      </c>
      <c r="X414" s="137">
        <f t="shared" si="110"/>
        <v>100</v>
      </c>
      <c r="Y414" s="137">
        <f t="shared" si="110"/>
        <v>100</v>
      </c>
      <c r="Z414" s="137">
        <f t="shared" si="110"/>
        <v>100</v>
      </c>
      <c r="AA414" s="137">
        <f t="shared" si="110"/>
        <v>100</v>
      </c>
      <c r="AB414" s="137">
        <f t="shared" si="110"/>
        <v>100</v>
      </c>
      <c r="AC414" s="137">
        <f t="shared" si="110"/>
        <v>100</v>
      </c>
      <c r="AD414" s="137">
        <f t="shared" si="110"/>
        <v>100</v>
      </c>
      <c r="AE414" s="137">
        <f t="shared" si="110"/>
        <v>100</v>
      </c>
      <c r="AF414" s="137">
        <f t="shared" si="110"/>
        <v>100</v>
      </c>
      <c r="AG414" s="137">
        <f t="shared" si="110"/>
        <v>100</v>
      </c>
      <c r="AH414" s="137">
        <f t="shared" si="110"/>
        <v>0</v>
      </c>
      <c r="AI414" s="137">
        <f t="shared" si="110"/>
        <v>0</v>
      </c>
      <c r="AJ414" s="137">
        <f t="shared" si="110"/>
        <v>0</v>
      </c>
      <c r="AK414" s="136">
        <f ca="1">IF(AND(AND($AK$3&lt;=B414,B414&lt;=$AK$1),B414&lt;&gt;""),1,0)</f>
        <v>1</v>
      </c>
      <c r="AL414" s="136">
        <f>IF(OR(F414="工事・メンテ（共用可）",F414="要調整"),0.5,IF(F414="ヘリ訓練日",0.4,1))</f>
        <v>1</v>
      </c>
      <c r="AM414" s="136">
        <v>1</v>
      </c>
    </row>
    <row r="415" spans="1:39" ht="56.25">
      <c r="A415" s="149">
        <v>1420</v>
      </c>
      <c r="B415" s="150">
        <v>46401</v>
      </c>
      <c r="C415" s="156">
        <v>7</v>
      </c>
      <c r="D415" s="156">
        <v>21</v>
      </c>
      <c r="E415" s="2" t="s">
        <v>50</v>
      </c>
      <c r="F415" s="151" t="s">
        <v>490</v>
      </c>
      <c r="G415" s="154" t="s">
        <v>494</v>
      </c>
      <c r="H415" s="138" t="str">
        <f>IF(OR(G415="中止",G415="取消"),"998",IF(ISNA(MATCH($E415,施設情報!$B$2:$B$96,0)),"999",INDEX(施設情報!$C$2:$C$96,MATCH($E415,施設情報!$B$2:$B$96,0))))</f>
        <v>023</v>
      </c>
      <c r="I415" s="139">
        <f t="shared" si="103"/>
        <v>46401</v>
      </c>
      <c r="J415" s="137" t="str">
        <f t="shared" si="104"/>
        <v>023-46401</v>
      </c>
      <c r="K415" s="137">
        <f t="shared" si="105"/>
        <v>0.29166666666666669</v>
      </c>
      <c r="L415" s="137">
        <f t="shared" si="106"/>
        <v>0.875</v>
      </c>
      <c r="M415" s="137">
        <f t="shared" ref="M415:V424" si="111">IF(AND(M$3&gt;=$K415,M$3&lt;$L415),100*$AM415,0)</f>
        <v>0</v>
      </c>
      <c r="N415" s="137">
        <f t="shared" si="111"/>
        <v>0</v>
      </c>
      <c r="O415" s="137">
        <f t="shared" si="111"/>
        <v>0</v>
      </c>
      <c r="P415" s="137">
        <f t="shared" si="111"/>
        <v>0</v>
      </c>
      <c r="Q415" s="137">
        <f t="shared" si="111"/>
        <v>0</v>
      </c>
      <c r="R415" s="137">
        <f t="shared" si="111"/>
        <v>0</v>
      </c>
      <c r="S415" s="137">
        <f t="shared" si="111"/>
        <v>0</v>
      </c>
      <c r="T415" s="137">
        <f t="shared" si="111"/>
        <v>100</v>
      </c>
      <c r="U415" s="137">
        <f t="shared" si="111"/>
        <v>100</v>
      </c>
      <c r="V415" s="137">
        <f t="shared" si="111"/>
        <v>100</v>
      </c>
      <c r="W415" s="137">
        <f t="shared" ref="W415:AJ424" si="112">IF(AND(W$3&gt;=$K415,W$3&lt;$L415),100*$AM415,0)</f>
        <v>100</v>
      </c>
      <c r="X415" s="137">
        <f t="shared" si="112"/>
        <v>100</v>
      </c>
      <c r="Y415" s="137">
        <f t="shared" si="112"/>
        <v>100</v>
      </c>
      <c r="Z415" s="137">
        <f t="shared" si="112"/>
        <v>100</v>
      </c>
      <c r="AA415" s="137">
        <f t="shared" si="112"/>
        <v>100</v>
      </c>
      <c r="AB415" s="137">
        <f t="shared" si="112"/>
        <v>100</v>
      </c>
      <c r="AC415" s="137">
        <f t="shared" si="112"/>
        <v>100</v>
      </c>
      <c r="AD415" s="137">
        <f t="shared" si="112"/>
        <v>100</v>
      </c>
      <c r="AE415" s="137">
        <f t="shared" si="112"/>
        <v>100</v>
      </c>
      <c r="AF415" s="137">
        <f t="shared" si="112"/>
        <v>100</v>
      </c>
      <c r="AG415" s="137">
        <f t="shared" si="112"/>
        <v>100</v>
      </c>
      <c r="AH415" s="137">
        <f t="shared" si="112"/>
        <v>0</v>
      </c>
      <c r="AI415" s="137">
        <f t="shared" si="112"/>
        <v>0</v>
      </c>
      <c r="AJ415" s="137">
        <f t="shared" si="112"/>
        <v>0</v>
      </c>
      <c r="AK415" s="136">
        <f ca="1">IF(AND(AND($AK$3&lt;=B415,B415&lt;=$AK$1),B415&lt;&gt;""),1,0)</f>
        <v>1</v>
      </c>
      <c r="AL415" s="136">
        <f>IF(OR(F415="工事・メンテ（共用可）",F415="要調整"),0.5,IF(F415="ヘリ訓練日",0.4,1))</f>
        <v>1</v>
      </c>
      <c r="AM415" s="136">
        <v>1</v>
      </c>
    </row>
    <row r="416" spans="1:39" ht="56.25">
      <c r="A416" s="149">
        <v>1421</v>
      </c>
      <c r="B416" s="150">
        <v>46401</v>
      </c>
      <c r="C416" s="156">
        <v>7</v>
      </c>
      <c r="D416" s="156">
        <v>21</v>
      </c>
      <c r="E416" s="2" t="s">
        <v>52</v>
      </c>
      <c r="F416" s="151" t="s">
        <v>490</v>
      </c>
      <c r="G416" s="154" t="s">
        <v>494</v>
      </c>
      <c r="H416" s="138" t="str">
        <f>IF(OR(G416="中止",G416="取消"),"998",IF(ISNA(MATCH($E416,施設情報!$B$2:$B$96,0)),"999",INDEX(施設情報!$C$2:$C$96,MATCH($E416,施設情報!$B$2:$B$96,0))))</f>
        <v>024</v>
      </c>
      <c r="I416" s="139">
        <f t="shared" si="103"/>
        <v>46401</v>
      </c>
      <c r="J416" s="137" t="str">
        <f t="shared" si="104"/>
        <v>024-46401</v>
      </c>
      <c r="K416" s="137">
        <f t="shared" si="105"/>
        <v>0.29166666666666669</v>
      </c>
      <c r="L416" s="137">
        <f t="shared" si="106"/>
        <v>0.875</v>
      </c>
      <c r="M416" s="137">
        <f t="shared" si="111"/>
        <v>0</v>
      </c>
      <c r="N416" s="137">
        <f t="shared" si="111"/>
        <v>0</v>
      </c>
      <c r="O416" s="137">
        <f t="shared" si="111"/>
        <v>0</v>
      </c>
      <c r="P416" s="137">
        <f t="shared" si="111"/>
        <v>0</v>
      </c>
      <c r="Q416" s="137">
        <f t="shared" si="111"/>
        <v>0</v>
      </c>
      <c r="R416" s="137">
        <f t="shared" si="111"/>
        <v>0</v>
      </c>
      <c r="S416" s="137">
        <f t="shared" si="111"/>
        <v>0</v>
      </c>
      <c r="T416" s="137">
        <f t="shared" si="111"/>
        <v>100</v>
      </c>
      <c r="U416" s="137">
        <f t="shared" si="111"/>
        <v>100</v>
      </c>
      <c r="V416" s="137">
        <f t="shared" si="111"/>
        <v>100</v>
      </c>
      <c r="W416" s="137">
        <f t="shared" si="112"/>
        <v>100</v>
      </c>
      <c r="X416" s="137">
        <f t="shared" si="112"/>
        <v>100</v>
      </c>
      <c r="Y416" s="137">
        <f t="shared" si="112"/>
        <v>100</v>
      </c>
      <c r="Z416" s="137">
        <f t="shared" si="112"/>
        <v>100</v>
      </c>
      <c r="AA416" s="137">
        <f t="shared" si="112"/>
        <v>100</v>
      </c>
      <c r="AB416" s="137">
        <f t="shared" si="112"/>
        <v>100</v>
      </c>
      <c r="AC416" s="137">
        <f t="shared" si="112"/>
        <v>100</v>
      </c>
      <c r="AD416" s="137">
        <f t="shared" si="112"/>
        <v>100</v>
      </c>
      <c r="AE416" s="137">
        <f t="shared" si="112"/>
        <v>100</v>
      </c>
      <c r="AF416" s="137">
        <f t="shared" si="112"/>
        <v>100</v>
      </c>
      <c r="AG416" s="137">
        <f t="shared" si="112"/>
        <v>100</v>
      </c>
      <c r="AH416" s="137">
        <f t="shared" si="112"/>
        <v>0</v>
      </c>
      <c r="AI416" s="137">
        <f t="shared" si="112"/>
        <v>0</v>
      </c>
      <c r="AJ416" s="137">
        <f t="shared" si="112"/>
        <v>0</v>
      </c>
      <c r="AK416" s="136">
        <f ca="1">IF(AND(AND($AK$3&lt;=B416,B416&lt;=$AK$1),B416&lt;&gt;""),1,0)</f>
        <v>1</v>
      </c>
      <c r="AL416" s="136">
        <f>IF(OR(F416="工事・メンテ（共用可）",F416="要調整"),0.5,IF(F416="ヘリ訓練日",0.4,1))</f>
        <v>1</v>
      </c>
      <c r="AM416" s="136">
        <v>1</v>
      </c>
    </row>
    <row r="417" spans="1:39" ht="56.25">
      <c r="A417" s="149">
        <v>1422</v>
      </c>
      <c r="B417" s="150">
        <v>46401</v>
      </c>
      <c r="C417" s="156">
        <v>7</v>
      </c>
      <c r="D417" s="156">
        <v>21</v>
      </c>
      <c r="E417" s="2" t="s">
        <v>31</v>
      </c>
      <c r="F417" s="151" t="s">
        <v>490</v>
      </c>
      <c r="G417" s="154" t="s">
        <v>494</v>
      </c>
      <c r="H417" s="138" t="str">
        <f>IF(OR(G417="中止",G417="取消"),"998",IF(ISNA(MATCH($E417,施設情報!$B$2:$B$96,0)),"999",INDEX(施設情報!$C$2:$C$96,MATCH($E417,施設情報!$B$2:$B$96,0))))</f>
        <v>025</v>
      </c>
      <c r="I417" s="139">
        <f t="shared" si="103"/>
        <v>46401</v>
      </c>
      <c r="J417" s="137" t="str">
        <f t="shared" si="104"/>
        <v>025-46401</v>
      </c>
      <c r="K417" s="137">
        <f t="shared" si="105"/>
        <v>0.29166666666666669</v>
      </c>
      <c r="L417" s="137">
        <f t="shared" si="106"/>
        <v>0.875</v>
      </c>
      <c r="M417" s="137">
        <f t="shared" si="111"/>
        <v>0</v>
      </c>
      <c r="N417" s="137">
        <f t="shared" si="111"/>
        <v>0</v>
      </c>
      <c r="O417" s="137">
        <f t="shared" si="111"/>
        <v>0</v>
      </c>
      <c r="P417" s="137">
        <f t="shared" si="111"/>
        <v>0</v>
      </c>
      <c r="Q417" s="137">
        <f t="shared" si="111"/>
        <v>0</v>
      </c>
      <c r="R417" s="137">
        <f t="shared" si="111"/>
        <v>0</v>
      </c>
      <c r="S417" s="137">
        <f t="shared" si="111"/>
        <v>0</v>
      </c>
      <c r="T417" s="137">
        <f t="shared" si="111"/>
        <v>100</v>
      </c>
      <c r="U417" s="137">
        <f t="shared" si="111"/>
        <v>100</v>
      </c>
      <c r="V417" s="137">
        <f t="shared" si="111"/>
        <v>100</v>
      </c>
      <c r="W417" s="137">
        <f t="shared" si="112"/>
        <v>100</v>
      </c>
      <c r="X417" s="137">
        <f t="shared" si="112"/>
        <v>100</v>
      </c>
      <c r="Y417" s="137">
        <f t="shared" si="112"/>
        <v>100</v>
      </c>
      <c r="Z417" s="137">
        <f t="shared" si="112"/>
        <v>100</v>
      </c>
      <c r="AA417" s="137">
        <f t="shared" si="112"/>
        <v>100</v>
      </c>
      <c r="AB417" s="137">
        <f t="shared" si="112"/>
        <v>100</v>
      </c>
      <c r="AC417" s="137">
        <f t="shared" si="112"/>
        <v>100</v>
      </c>
      <c r="AD417" s="137">
        <f t="shared" si="112"/>
        <v>100</v>
      </c>
      <c r="AE417" s="137">
        <f t="shared" si="112"/>
        <v>100</v>
      </c>
      <c r="AF417" s="137">
        <f t="shared" si="112"/>
        <v>100</v>
      </c>
      <c r="AG417" s="137">
        <f t="shared" si="112"/>
        <v>100</v>
      </c>
      <c r="AH417" s="137">
        <f t="shared" si="112"/>
        <v>0</v>
      </c>
      <c r="AI417" s="137">
        <f t="shared" si="112"/>
        <v>0</v>
      </c>
      <c r="AJ417" s="137">
        <f t="shared" si="112"/>
        <v>0</v>
      </c>
      <c r="AK417" s="136">
        <f ca="1">IF(AND(AND($AK$3&lt;=B417,B417&lt;=$AK$1),B417&lt;&gt;""),1,0)</f>
        <v>1</v>
      </c>
      <c r="AL417" s="136">
        <f>IF(OR(F417="工事・メンテ（共用可）",F417="要調整"),0.5,IF(F417="ヘリ訓練日",0.4,1))</f>
        <v>1</v>
      </c>
      <c r="AM417" s="136">
        <v>1</v>
      </c>
    </row>
    <row r="418" spans="1:39" ht="56.25">
      <c r="A418" s="149">
        <v>1423</v>
      </c>
      <c r="B418" s="150">
        <v>46401</v>
      </c>
      <c r="C418" s="156">
        <v>7</v>
      </c>
      <c r="D418" s="156">
        <v>21</v>
      </c>
      <c r="E418" s="2" t="s">
        <v>53</v>
      </c>
      <c r="F418" s="151" t="s">
        <v>490</v>
      </c>
      <c r="G418" s="154" t="s">
        <v>494</v>
      </c>
      <c r="H418" s="138" t="str">
        <f>IF(OR(G418="中止",G418="取消"),"998",IF(ISNA(MATCH($E418,施設情報!$B$2:$B$96,0)),"999",INDEX(施設情報!$C$2:$C$96,MATCH($E418,施設情報!$B$2:$B$96,0))))</f>
        <v>026</v>
      </c>
      <c r="I418" s="139">
        <f t="shared" si="103"/>
        <v>46401</v>
      </c>
      <c r="J418" s="137" t="str">
        <f t="shared" si="104"/>
        <v>026-46401</v>
      </c>
      <c r="K418" s="137">
        <f t="shared" si="105"/>
        <v>0.29166666666666669</v>
      </c>
      <c r="L418" s="137">
        <f t="shared" si="106"/>
        <v>0.875</v>
      </c>
      <c r="M418" s="137">
        <f t="shared" si="111"/>
        <v>0</v>
      </c>
      <c r="N418" s="137">
        <f t="shared" si="111"/>
        <v>0</v>
      </c>
      <c r="O418" s="137">
        <f t="shared" si="111"/>
        <v>0</v>
      </c>
      <c r="P418" s="137">
        <f t="shared" si="111"/>
        <v>0</v>
      </c>
      <c r="Q418" s="137">
        <f t="shared" si="111"/>
        <v>0</v>
      </c>
      <c r="R418" s="137">
        <f t="shared" si="111"/>
        <v>0</v>
      </c>
      <c r="S418" s="137">
        <f t="shared" si="111"/>
        <v>0</v>
      </c>
      <c r="T418" s="137">
        <f t="shared" si="111"/>
        <v>100</v>
      </c>
      <c r="U418" s="137">
        <f t="shared" si="111"/>
        <v>100</v>
      </c>
      <c r="V418" s="137">
        <f t="shared" si="111"/>
        <v>100</v>
      </c>
      <c r="W418" s="137">
        <f t="shared" si="112"/>
        <v>100</v>
      </c>
      <c r="X418" s="137">
        <f t="shared" si="112"/>
        <v>100</v>
      </c>
      <c r="Y418" s="137">
        <f t="shared" si="112"/>
        <v>100</v>
      </c>
      <c r="Z418" s="137">
        <f t="shared" si="112"/>
        <v>100</v>
      </c>
      <c r="AA418" s="137">
        <f t="shared" si="112"/>
        <v>100</v>
      </c>
      <c r="AB418" s="137">
        <f t="shared" si="112"/>
        <v>100</v>
      </c>
      <c r="AC418" s="137">
        <f t="shared" si="112"/>
        <v>100</v>
      </c>
      <c r="AD418" s="137">
        <f t="shared" si="112"/>
        <v>100</v>
      </c>
      <c r="AE418" s="137">
        <f t="shared" si="112"/>
        <v>100</v>
      </c>
      <c r="AF418" s="137">
        <f t="shared" si="112"/>
        <v>100</v>
      </c>
      <c r="AG418" s="137">
        <f t="shared" si="112"/>
        <v>100</v>
      </c>
      <c r="AH418" s="137">
        <f t="shared" si="112"/>
        <v>0</v>
      </c>
      <c r="AI418" s="137">
        <f t="shared" si="112"/>
        <v>0</v>
      </c>
      <c r="AJ418" s="137">
        <f t="shared" si="112"/>
        <v>0</v>
      </c>
      <c r="AK418" s="136">
        <f ca="1">IF(AND(AND($AK$3&lt;=B418,B418&lt;=$AK$1),B418&lt;&gt;""),1,0)</f>
        <v>1</v>
      </c>
      <c r="AL418" s="136">
        <f>IF(OR(F418="工事・メンテ（共用可）",F418="要調整"),0.5,IF(F418="ヘリ訓練日",0.4,1))</f>
        <v>1</v>
      </c>
      <c r="AM418" s="136">
        <v>1</v>
      </c>
    </row>
    <row r="419" spans="1:39" ht="56.25">
      <c r="A419" s="149">
        <v>1424</v>
      </c>
      <c r="B419" s="150">
        <v>46401</v>
      </c>
      <c r="C419" s="156">
        <v>7</v>
      </c>
      <c r="D419" s="156">
        <v>21</v>
      </c>
      <c r="E419" s="2" t="s">
        <v>30</v>
      </c>
      <c r="F419" s="151" t="s">
        <v>490</v>
      </c>
      <c r="G419" s="154" t="s">
        <v>494</v>
      </c>
      <c r="H419" s="138" t="str">
        <f>IF(OR(G419="中止",G419="取消"),"998",IF(ISNA(MATCH($E419,施設情報!$B$2:$B$96,0)),"999",INDEX(施設情報!$C$2:$C$96,MATCH($E419,施設情報!$B$2:$B$96,0))))</f>
        <v>027</v>
      </c>
      <c r="I419" s="139">
        <f t="shared" si="103"/>
        <v>46401</v>
      </c>
      <c r="J419" s="137" t="str">
        <f t="shared" si="104"/>
        <v>027-46401</v>
      </c>
      <c r="K419" s="137">
        <f t="shared" si="105"/>
        <v>0.29166666666666669</v>
      </c>
      <c r="L419" s="137">
        <f t="shared" si="106"/>
        <v>0.875</v>
      </c>
      <c r="M419" s="137">
        <f t="shared" si="111"/>
        <v>0</v>
      </c>
      <c r="N419" s="137">
        <f t="shared" si="111"/>
        <v>0</v>
      </c>
      <c r="O419" s="137">
        <f t="shared" si="111"/>
        <v>0</v>
      </c>
      <c r="P419" s="137">
        <f t="shared" si="111"/>
        <v>0</v>
      </c>
      <c r="Q419" s="137">
        <f t="shared" si="111"/>
        <v>0</v>
      </c>
      <c r="R419" s="137">
        <f t="shared" si="111"/>
        <v>0</v>
      </c>
      <c r="S419" s="137">
        <f t="shared" si="111"/>
        <v>0</v>
      </c>
      <c r="T419" s="137">
        <f t="shared" si="111"/>
        <v>100</v>
      </c>
      <c r="U419" s="137">
        <f t="shared" si="111"/>
        <v>100</v>
      </c>
      <c r="V419" s="137">
        <f t="shared" si="111"/>
        <v>100</v>
      </c>
      <c r="W419" s="137">
        <f t="shared" si="112"/>
        <v>100</v>
      </c>
      <c r="X419" s="137">
        <f t="shared" si="112"/>
        <v>100</v>
      </c>
      <c r="Y419" s="137">
        <f t="shared" si="112"/>
        <v>100</v>
      </c>
      <c r="Z419" s="137">
        <f t="shared" si="112"/>
        <v>100</v>
      </c>
      <c r="AA419" s="137">
        <f t="shared" si="112"/>
        <v>100</v>
      </c>
      <c r="AB419" s="137">
        <f t="shared" si="112"/>
        <v>100</v>
      </c>
      <c r="AC419" s="137">
        <f t="shared" si="112"/>
        <v>100</v>
      </c>
      <c r="AD419" s="137">
        <f t="shared" si="112"/>
        <v>100</v>
      </c>
      <c r="AE419" s="137">
        <f t="shared" si="112"/>
        <v>100</v>
      </c>
      <c r="AF419" s="137">
        <f t="shared" si="112"/>
        <v>100</v>
      </c>
      <c r="AG419" s="137">
        <f t="shared" si="112"/>
        <v>100</v>
      </c>
      <c r="AH419" s="137">
        <f t="shared" si="112"/>
        <v>0</v>
      </c>
      <c r="AI419" s="137">
        <f t="shared" si="112"/>
        <v>0</v>
      </c>
      <c r="AJ419" s="137">
        <f t="shared" si="112"/>
        <v>0</v>
      </c>
      <c r="AK419" s="136">
        <f ca="1">IF(AND(AND($AK$3&lt;=B419,B419&lt;=$AK$1),B419&lt;&gt;""),1,0)</f>
        <v>1</v>
      </c>
      <c r="AL419" s="136">
        <f>IF(OR(F419="工事・メンテ（共用可）",F419="要調整"),0.5,IF(F419="ヘリ訓練日",0.4,1))</f>
        <v>1</v>
      </c>
      <c r="AM419" s="136">
        <v>1</v>
      </c>
    </row>
    <row r="420" spans="1:39" ht="75">
      <c r="A420" s="149">
        <v>1425</v>
      </c>
      <c r="B420" s="150">
        <v>46401</v>
      </c>
      <c r="C420" s="156">
        <v>7</v>
      </c>
      <c r="D420" s="156">
        <v>21</v>
      </c>
      <c r="E420" s="2" t="s">
        <v>60</v>
      </c>
      <c r="F420" s="151" t="s">
        <v>490</v>
      </c>
      <c r="G420" s="154" t="s">
        <v>494</v>
      </c>
      <c r="H420" s="138" t="str">
        <f>IF(OR(G420="中止",G420="取消"),"998",IF(ISNA(MATCH($E420,施設情報!$B$2:$B$96,0)),"999",INDEX(施設情報!$C$2:$C$96,MATCH($E420,施設情報!$B$2:$B$96,0))))</f>
        <v>028</v>
      </c>
      <c r="I420" s="139">
        <f t="shared" si="103"/>
        <v>46401</v>
      </c>
      <c r="J420" s="137" t="str">
        <f t="shared" si="104"/>
        <v>028-46401</v>
      </c>
      <c r="K420" s="137">
        <f t="shared" si="105"/>
        <v>0.29166666666666669</v>
      </c>
      <c r="L420" s="137">
        <f t="shared" si="106"/>
        <v>0.875</v>
      </c>
      <c r="M420" s="137">
        <f t="shared" si="111"/>
        <v>0</v>
      </c>
      <c r="N420" s="137">
        <f t="shared" si="111"/>
        <v>0</v>
      </c>
      <c r="O420" s="137">
        <f t="shared" si="111"/>
        <v>0</v>
      </c>
      <c r="P420" s="137">
        <f t="shared" si="111"/>
        <v>0</v>
      </c>
      <c r="Q420" s="137">
        <f t="shared" si="111"/>
        <v>0</v>
      </c>
      <c r="R420" s="137">
        <f t="shared" si="111"/>
        <v>0</v>
      </c>
      <c r="S420" s="137">
        <f t="shared" si="111"/>
        <v>0</v>
      </c>
      <c r="T420" s="137">
        <f t="shared" si="111"/>
        <v>100</v>
      </c>
      <c r="U420" s="137">
        <f t="shared" si="111"/>
        <v>100</v>
      </c>
      <c r="V420" s="137">
        <f t="shared" si="111"/>
        <v>100</v>
      </c>
      <c r="W420" s="137">
        <f t="shared" si="112"/>
        <v>100</v>
      </c>
      <c r="X420" s="137">
        <f t="shared" si="112"/>
        <v>100</v>
      </c>
      <c r="Y420" s="137">
        <f t="shared" si="112"/>
        <v>100</v>
      </c>
      <c r="Z420" s="137">
        <f t="shared" si="112"/>
        <v>100</v>
      </c>
      <c r="AA420" s="137">
        <f t="shared" si="112"/>
        <v>100</v>
      </c>
      <c r="AB420" s="137">
        <f t="shared" si="112"/>
        <v>100</v>
      </c>
      <c r="AC420" s="137">
        <f t="shared" si="112"/>
        <v>100</v>
      </c>
      <c r="AD420" s="137">
        <f t="shared" si="112"/>
        <v>100</v>
      </c>
      <c r="AE420" s="137">
        <f t="shared" si="112"/>
        <v>100</v>
      </c>
      <c r="AF420" s="137">
        <f t="shared" si="112"/>
        <v>100</v>
      </c>
      <c r="AG420" s="137">
        <f t="shared" si="112"/>
        <v>100</v>
      </c>
      <c r="AH420" s="137">
        <f t="shared" si="112"/>
        <v>0</v>
      </c>
      <c r="AI420" s="137">
        <f t="shared" si="112"/>
        <v>0</v>
      </c>
      <c r="AJ420" s="137">
        <f t="shared" si="112"/>
        <v>0</v>
      </c>
      <c r="AK420" s="136">
        <f ca="1">IF(AND(AND($AK$3&lt;=B420,B420&lt;=$AK$1),B420&lt;&gt;""),1,0)</f>
        <v>1</v>
      </c>
      <c r="AL420" s="136">
        <f>IF(OR(F420="工事・メンテ（共用可）",F420="要調整"),0.5,IF(F420="ヘリ訓練日",0.4,1))</f>
        <v>1</v>
      </c>
      <c r="AM420" s="136">
        <v>1</v>
      </c>
    </row>
    <row r="421" spans="1:39" ht="75">
      <c r="A421" s="149">
        <v>1426</v>
      </c>
      <c r="B421" s="150">
        <v>46401</v>
      </c>
      <c r="C421" s="156">
        <v>7</v>
      </c>
      <c r="D421" s="156">
        <v>21</v>
      </c>
      <c r="E421" s="2" t="s">
        <v>61</v>
      </c>
      <c r="F421" s="151" t="s">
        <v>490</v>
      </c>
      <c r="G421" s="154" t="s">
        <v>494</v>
      </c>
      <c r="H421" s="138" t="str">
        <f>IF(OR(G421="中止",G421="取消"),"998",IF(ISNA(MATCH($E421,施設情報!$B$2:$B$96,0)),"999",INDEX(施設情報!$C$2:$C$96,MATCH($E421,施設情報!$B$2:$B$96,0))))</f>
        <v>029</v>
      </c>
      <c r="I421" s="139">
        <f t="shared" si="103"/>
        <v>46401</v>
      </c>
      <c r="J421" s="137" t="str">
        <f t="shared" si="104"/>
        <v>029-46401</v>
      </c>
      <c r="K421" s="137">
        <f t="shared" si="105"/>
        <v>0.29166666666666669</v>
      </c>
      <c r="L421" s="137">
        <f t="shared" si="106"/>
        <v>0.875</v>
      </c>
      <c r="M421" s="137">
        <f t="shared" si="111"/>
        <v>0</v>
      </c>
      <c r="N421" s="137">
        <f t="shared" si="111"/>
        <v>0</v>
      </c>
      <c r="O421" s="137">
        <f t="shared" si="111"/>
        <v>0</v>
      </c>
      <c r="P421" s="137">
        <f t="shared" si="111"/>
        <v>0</v>
      </c>
      <c r="Q421" s="137">
        <f t="shared" si="111"/>
        <v>0</v>
      </c>
      <c r="R421" s="137">
        <f t="shared" si="111"/>
        <v>0</v>
      </c>
      <c r="S421" s="137">
        <f t="shared" si="111"/>
        <v>0</v>
      </c>
      <c r="T421" s="137">
        <f t="shared" si="111"/>
        <v>100</v>
      </c>
      <c r="U421" s="137">
        <f t="shared" si="111"/>
        <v>100</v>
      </c>
      <c r="V421" s="137">
        <f t="shared" si="111"/>
        <v>100</v>
      </c>
      <c r="W421" s="137">
        <f t="shared" si="112"/>
        <v>100</v>
      </c>
      <c r="X421" s="137">
        <f t="shared" si="112"/>
        <v>100</v>
      </c>
      <c r="Y421" s="137">
        <f t="shared" si="112"/>
        <v>100</v>
      </c>
      <c r="Z421" s="137">
        <f t="shared" si="112"/>
        <v>100</v>
      </c>
      <c r="AA421" s="137">
        <f t="shared" si="112"/>
        <v>100</v>
      </c>
      <c r="AB421" s="137">
        <f t="shared" si="112"/>
        <v>100</v>
      </c>
      <c r="AC421" s="137">
        <f t="shared" si="112"/>
        <v>100</v>
      </c>
      <c r="AD421" s="137">
        <f t="shared" si="112"/>
        <v>100</v>
      </c>
      <c r="AE421" s="137">
        <f t="shared" si="112"/>
        <v>100</v>
      </c>
      <c r="AF421" s="137">
        <f t="shared" si="112"/>
        <v>100</v>
      </c>
      <c r="AG421" s="137">
        <f t="shared" si="112"/>
        <v>100</v>
      </c>
      <c r="AH421" s="137">
        <f t="shared" si="112"/>
        <v>0</v>
      </c>
      <c r="AI421" s="137">
        <f t="shared" si="112"/>
        <v>0</v>
      </c>
      <c r="AJ421" s="137">
        <f t="shared" si="112"/>
        <v>0</v>
      </c>
      <c r="AK421" s="136">
        <f ca="1">IF(AND(AND($AK$3&lt;=B421,B421&lt;=$AK$1),B421&lt;&gt;""),1,0)</f>
        <v>1</v>
      </c>
      <c r="AL421" s="136">
        <f>IF(OR(F421="工事・メンテ（共用可）",F421="要調整"),0.5,IF(F421="ヘリ訓練日",0.4,1))</f>
        <v>1</v>
      </c>
      <c r="AM421" s="136">
        <v>1</v>
      </c>
    </row>
    <row r="422" spans="1:39" ht="37.5">
      <c r="A422" s="149">
        <v>1427</v>
      </c>
      <c r="B422" s="150">
        <v>46401</v>
      </c>
      <c r="C422" s="156">
        <v>7</v>
      </c>
      <c r="D422" s="156">
        <v>21</v>
      </c>
      <c r="E422" s="2" t="s">
        <v>62</v>
      </c>
      <c r="F422" s="151" t="s">
        <v>490</v>
      </c>
      <c r="G422" s="154" t="s">
        <v>494</v>
      </c>
      <c r="H422" s="138" t="str">
        <f>IF(OR(G422="中止",G422="取消"),"998",IF(ISNA(MATCH($E422,施設情報!$B$2:$B$96,0)),"999",INDEX(施設情報!$C$2:$C$96,MATCH($E422,施設情報!$B$2:$B$96,0))))</f>
        <v>036</v>
      </c>
      <c r="I422" s="139">
        <f t="shared" si="103"/>
        <v>46401</v>
      </c>
      <c r="J422" s="137" t="str">
        <f t="shared" si="104"/>
        <v>036-46401</v>
      </c>
      <c r="K422" s="137">
        <f t="shared" si="105"/>
        <v>0.29166666666666669</v>
      </c>
      <c r="L422" s="137">
        <f t="shared" si="106"/>
        <v>0.875</v>
      </c>
      <c r="M422" s="137">
        <f t="shared" si="111"/>
        <v>0</v>
      </c>
      <c r="N422" s="137">
        <f t="shared" si="111"/>
        <v>0</v>
      </c>
      <c r="O422" s="137">
        <f t="shared" si="111"/>
        <v>0</v>
      </c>
      <c r="P422" s="137">
        <f t="shared" si="111"/>
        <v>0</v>
      </c>
      <c r="Q422" s="137">
        <f t="shared" si="111"/>
        <v>0</v>
      </c>
      <c r="R422" s="137">
        <f t="shared" si="111"/>
        <v>0</v>
      </c>
      <c r="S422" s="137">
        <f t="shared" si="111"/>
        <v>0</v>
      </c>
      <c r="T422" s="137">
        <f t="shared" si="111"/>
        <v>100</v>
      </c>
      <c r="U422" s="137">
        <f t="shared" si="111"/>
        <v>100</v>
      </c>
      <c r="V422" s="137">
        <f t="shared" si="111"/>
        <v>100</v>
      </c>
      <c r="W422" s="137">
        <f t="shared" si="112"/>
        <v>100</v>
      </c>
      <c r="X422" s="137">
        <f t="shared" si="112"/>
        <v>100</v>
      </c>
      <c r="Y422" s="137">
        <f t="shared" si="112"/>
        <v>100</v>
      </c>
      <c r="Z422" s="137">
        <f t="shared" si="112"/>
        <v>100</v>
      </c>
      <c r="AA422" s="137">
        <f t="shared" si="112"/>
        <v>100</v>
      </c>
      <c r="AB422" s="137">
        <f t="shared" si="112"/>
        <v>100</v>
      </c>
      <c r="AC422" s="137">
        <f t="shared" si="112"/>
        <v>100</v>
      </c>
      <c r="AD422" s="137">
        <f t="shared" si="112"/>
        <v>100</v>
      </c>
      <c r="AE422" s="137">
        <f t="shared" si="112"/>
        <v>100</v>
      </c>
      <c r="AF422" s="137">
        <f t="shared" si="112"/>
        <v>100</v>
      </c>
      <c r="AG422" s="137">
        <f t="shared" si="112"/>
        <v>100</v>
      </c>
      <c r="AH422" s="137">
        <f t="shared" si="112"/>
        <v>0</v>
      </c>
      <c r="AI422" s="137">
        <f t="shared" si="112"/>
        <v>0</v>
      </c>
      <c r="AJ422" s="137">
        <f t="shared" si="112"/>
        <v>0</v>
      </c>
      <c r="AK422" s="136">
        <f ca="1">IF(AND(AND($AK$3&lt;=B422,B422&lt;=$AK$1),B422&lt;&gt;""),1,0)</f>
        <v>1</v>
      </c>
      <c r="AL422" s="136">
        <f>IF(OR(F422="工事・メンテ（共用可）",F422="要調整"),0.5,IF(F422="ヘリ訓練日",0.4,1))</f>
        <v>1</v>
      </c>
      <c r="AM422" s="136">
        <v>1</v>
      </c>
    </row>
    <row r="423" spans="1:39" ht="37.5">
      <c r="A423" s="149">
        <v>1428</v>
      </c>
      <c r="B423" s="150">
        <v>46401</v>
      </c>
      <c r="C423" s="156">
        <v>7</v>
      </c>
      <c r="D423" s="156">
        <v>21</v>
      </c>
      <c r="E423" s="2" t="s">
        <v>65</v>
      </c>
      <c r="F423" s="151" t="s">
        <v>490</v>
      </c>
      <c r="G423" s="154" t="s">
        <v>494</v>
      </c>
      <c r="H423" s="138" t="str">
        <f>IF(OR(G423="中止",G423="取消"),"998",IF(ISNA(MATCH($E423,施設情報!$B$2:$B$96,0)),"999",INDEX(施設情報!$C$2:$C$96,MATCH($E423,施設情報!$B$2:$B$96,0))))</f>
        <v>037</v>
      </c>
      <c r="I423" s="139">
        <f t="shared" si="103"/>
        <v>46401</v>
      </c>
      <c r="J423" s="137" t="str">
        <f t="shared" si="104"/>
        <v>037-46401</v>
      </c>
      <c r="K423" s="137">
        <f t="shared" si="105"/>
        <v>0.29166666666666669</v>
      </c>
      <c r="L423" s="137">
        <f t="shared" si="106"/>
        <v>0.875</v>
      </c>
      <c r="M423" s="137">
        <f t="shared" si="111"/>
        <v>0</v>
      </c>
      <c r="N423" s="137">
        <f t="shared" si="111"/>
        <v>0</v>
      </c>
      <c r="O423" s="137">
        <f t="shared" si="111"/>
        <v>0</v>
      </c>
      <c r="P423" s="137">
        <f t="shared" si="111"/>
        <v>0</v>
      </c>
      <c r="Q423" s="137">
        <f t="shared" si="111"/>
        <v>0</v>
      </c>
      <c r="R423" s="137">
        <f t="shared" si="111"/>
        <v>0</v>
      </c>
      <c r="S423" s="137">
        <f t="shared" si="111"/>
        <v>0</v>
      </c>
      <c r="T423" s="137">
        <f t="shared" si="111"/>
        <v>100</v>
      </c>
      <c r="U423" s="137">
        <f t="shared" si="111"/>
        <v>100</v>
      </c>
      <c r="V423" s="137">
        <f t="shared" si="111"/>
        <v>100</v>
      </c>
      <c r="W423" s="137">
        <f t="shared" si="112"/>
        <v>100</v>
      </c>
      <c r="X423" s="137">
        <f t="shared" si="112"/>
        <v>100</v>
      </c>
      <c r="Y423" s="137">
        <f t="shared" si="112"/>
        <v>100</v>
      </c>
      <c r="Z423" s="137">
        <f t="shared" si="112"/>
        <v>100</v>
      </c>
      <c r="AA423" s="137">
        <f t="shared" si="112"/>
        <v>100</v>
      </c>
      <c r="AB423" s="137">
        <f t="shared" si="112"/>
        <v>100</v>
      </c>
      <c r="AC423" s="137">
        <f t="shared" si="112"/>
        <v>100</v>
      </c>
      <c r="AD423" s="137">
        <f t="shared" si="112"/>
        <v>100</v>
      </c>
      <c r="AE423" s="137">
        <f t="shared" si="112"/>
        <v>100</v>
      </c>
      <c r="AF423" s="137">
        <f t="shared" si="112"/>
        <v>100</v>
      </c>
      <c r="AG423" s="137">
        <f t="shared" si="112"/>
        <v>100</v>
      </c>
      <c r="AH423" s="137">
        <f t="shared" si="112"/>
        <v>0</v>
      </c>
      <c r="AI423" s="137">
        <f t="shared" si="112"/>
        <v>0</v>
      </c>
      <c r="AJ423" s="137">
        <f t="shared" si="112"/>
        <v>0</v>
      </c>
      <c r="AK423" s="136">
        <f ca="1">IF(AND(AND($AK$3&lt;=B423,B423&lt;=$AK$1),B423&lt;&gt;""),1,0)</f>
        <v>1</v>
      </c>
      <c r="AL423" s="136">
        <f>IF(OR(F423="工事・メンテ（共用可）",F423="要調整"),0.5,IF(F423="ヘリ訓練日",0.4,1))</f>
        <v>1</v>
      </c>
      <c r="AM423" s="136">
        <v>1</v>
      </c>
    </row>
    <row r="424" spans="1:39" ht="56.25">
      <c r="A424" s="149">
        <v>1429</v>
      </c>
      <c r="B424" s="150">
        <v>46401</v>
      </c>
      <c r="C424" s="156">
        <v>7</v>
      </c>
      <c r="D424" s="156">
        <v>21</v>
      </c>
      <c r="E424" s="2" t="s">
        <v>32</v>
      </c>
      <c r="F424" s="151" t="s">
        <v>490</v>
      </c>
      <c r="G424" s="154" t="s">
        <v>494</v>
      </c>
      <c r="H424" s="138" t="str">
        <f>IF(OR(G424="中止",G424="取消"),"998",IF(ISNA(MATCH($E424,施設情報!$B$2:$B$96,0)),"999",INDEX(施設情報!$C$2:$C$96,MATCH($E424,施設情報!$B$2:$B$96,0))))</f>
        <v>039</v>
      </c>
      <c r="I424" s="139">
        <f t="shared" si="103"/>
        <v>46401</v>
      </c>
      <c r="J424" s="137" t="str">
        <f t="shared" si="104"/>
        <v>039-46401</v>
      </c>
      <c r="K424" s="137">
        <f t="shared" si="105"/>
        <v>0.29166666666666669</v>
      </c>
      <c r="L424" s="137">
        <f t="shared" si="106"/>
        <v>0.875</v>
      </c>
      <c r="M424" s="137">
        <f t="shared" si="111"/>
        <v>0</v>
      </c>
      <c r="N424" s="137">
        <f t="shared" si="111"/>
        <v>0</v>
      </c>
      <c r="O424" s="137">
        <f t="shared" si="111"/>
        <v>0</v>
      </c>
      <c r="P424" s="137">
        <f t="shared" si="111"/>
        <v>0</v>
      </c>
      <c r="Q424" s="137">
        <f t="shared" si="111"/>
        <v>0</v>
      </c>
      <c r="R424" s="137">
        <f t="shared" si="111"/>
        <v>0</v>
      </c>
      <c r="S424" s="137">
        <f t="shared" si="111"/>
        <v>0</v>
      </c>
      <c r="T424" s="137">
        <f t="shared" si="111"/>
        <v>100</v>
      </c>
      <c r="U424" s="137">
        <f t="shared" si="111"/>
        <v>100</v>
      </c>
      <c r="V424" s="137">
        <f t="shared" si="111"/>
        <v>100</v>
      </c>
      <c r="W424" s="137">
        <f t="shared" si="112"/>
        <v>100</v>
      </c>
      <c r="X424" s="137">
        <f t="shared" si="112"/>
        <v>100</v>
      </c>
      <c r="Y424" s="137">
        <f t="shared" si="112"/>
        <v>100</v>
      </c>
      <c r="Z424" s="137">
        <f t="shared" si="112"/>
        <v>100</v>
      </c>
      <c r="AA424" s="137">
        <f t="shared" si="112"/>
        <v>100</v>
      </c>
      <c r="AB424" s="137">
        <f t="shared" si="112"/>
        <v>100</v>
      </c>
      <c r="AC424" s="137">
        <f t="shared" si="112"/>
        <v>100</v>
      </c>
      <c r="AD424" s="137">
        <f t="shared" si="112"/>
        <v>100</v>
      </c>
      <c r="AE424" s="137">
        <f t="shared" si="112"/>
        <v>100</v>
      </c>
      <c r="AF424" s="137">
        <f t="shared" si="112"/>
        <v>100</v>
      </c>
      <c r="AG424" s="137">
        <f t="shared" si="112"/>
        <v>100</v>
      </c>
      <c r="AH424" s="137">
        <f t="shared" si="112"/>
        <v>0</v>
      </c>
      <c r="AI424" s="137">
        <f t="shared" si="112"/>
        <v>0</v>
      </c>
      <c r="AJ424" s="137">
        <f t="shared" si="112"/>
        <v>0</v>
      </c>
      <c r="AK424" s="136">
        <f ca="1">IF(AND(AND($AK$3&lt;=B424,B424&lt;=$AK$1),B424&lt;&gt;""),1,0)</f>
        <v>1</v>
      </c>
      <c r="AL424" s="136">
        <f>IF(OR(F424="工事・メンテ（共用可）",F424="要調整"),0.5,IF(F424="ヘリ訓練日",0.4,1))</f>
        <v>1</v>
      </c>
      <c r="AM424" s="136">
        <v>1</v>
      </c>
    </row>
    <row r="425" spans="1:39" ht="56.25">
      <c r="A425" s="149">
        <v>1430</v>
      </c>
      <c r="B425" s="150">
        <v>46401</v>
      </c>
      <c r="C425" s="156">
        <v>7</v>
      </c>
      <c r="D425" s="156">
        <v>21</v>
      </c>
      <c r="E425" s="2" t="s">
        <v>33</v>
      </c>
      <c r="F425" s="151" t="s">
        <v>490</v>
      </c>
      <c r="G425" s="154" t="s">
        <v>494</v>
      </c>
      <c r="H425" s="138" t="str">
        <f>IF(OR(G425="中止",G425="取消"),"998",IF(ISNA(MATCH($E425,施設情報!$B$2:$B$96,0)),"999",INDEX(施設情報!$C$2:$C$96,MATCH($E425,施設情報!$B$2:$B$96,0))))</f>
        <v>038</v>
      </c>
      <c r="I425" s="139">
        <f t="shared" si="103"/>
        <v>46401</v>
      </c>
      <c r="J425" s="137" t="str">
        <f t="shared" si="104"/>
        <v>038-46401</v>
      </c>
      <c r="K425" s="137">
        <f t="shared" si="105"/>
        <v>0.29166666666666669</v>
      </c>
      <c r="L425" s="137">
        <f t="shared" si="106"/>
        <v>0.875</v>
      </c>
      <c r="M425" s="137">
        <f t="shared" ref="M425:V434" si="113">IF(AND(M$3&gt;=$K425,M$3&lt;$L425),100*$AM425,0)</f>
        <v>0</v>
      </c>
      <c r="N425" s="137">
        <f t="shared" si="113"/>
        <v>0</v>
      </c>
      <c r="O425" s="137">
        <f t="shared" si="113"/>
        <v>0</v>
      </c>
      <c r="P425" s="137">
        <f t="shared" si="113"/>
        <v>0</v>
      </c>
      <c r="Q425" s="137">
        <f t="shared" si="113"/>
        <v>0</v>
      </c>
      <c r="R425" s="137">
        <f t="shared" si="113"/>
        <v>0</v>
      </c>
      <c r="S425" s="137">
        <f t="shared" si="113"/>
        <v>0</v>
      </c>
      <c r="T425" s="137">
        <f t="shared" si="113"/>
        <v>100</v>
      </c>
      <c r="U425" s="137">
        <f t="shared" si="113"/>
        <v>100</v>
      </c>
      <c r="V425" s="137">
        <f t="shared" si="113"/>
        <v>100</v>
      </c>
      <c r="W425" s="137">
        <f t="shared" ref="W425:AJ434" si="114">IF(AND(W$3&gt;=$K425,W$3&lt;$L425),100*$AM425,0)</f>
        <v>100</v>
      </c>
      <c r="X425" s="137">
        <f t="shared" si="114"/>
        <v>100</v>
      </c>
      <c r="Y425" s="137">
        <f t="shared" si="114"/>
        <v>100</v>
      </c>
      <c r="Z425" s="137">
        <f t="shared" si="114"/>
        <v>100</v>
      </c>
      <c r="AA425" s="137">
        <f t="shared" si="114"/>
        <v>100</v>
      </c>
      <c r="AB425" s="137">
        <f t="shared" si="114"/>
        <v>100</v>
      </c>
      <c r="AC425" s="137">
        <f t="shared" si="114"/>
        <v>100</v>
      </c>
      <c r="AD425" s="137">
        <f t="shared" si="114"/>
        <v>100</v>
      </c>
      <c r="AE425" s="137">
        <f t="shared" si="114"/>
        <v>100</v>
      </c>
      <c r="AF425" s="137">
        <f t="shared" si="114"/>
        <v>100</v>
      </c>
      <c r="AG425" s="137">
        <f t="shared" si="114"/>
        <v>100</v>
      </c>
      <c r="AH425" s="137">
        <f t="shared" si="114"/>
        <v>0</v>
      </c>
      <c r="AI425" s="137">
        <f t="shared" si="114"/>
        <v>0</v>
      </c>
      <c r="AJ425" s="137">
        <f t="shared" si="114"/>
        <v>0</v>
      </c>
      <c r="AK425" s="136">
        <f ca="1">IF(AND(AND($AK$3&lt;=B425,B425&lt;=$AK$1),B425&lt;&gt;""),1,0)</f>
        <v>1</v>
      </c>
      <c r="AL425" s="136">
        <f>IF(OR(F425="工事・メンテ（共用可）",F425="要調整"),0.5,IF(F425="ヘリ訓練日",0.4,1))</f>
        <v>1</v>
      </c>
      <c r="AM425" s="136">
        <v>1</v>
      </c>
    </row>
    <row r="426" spans="1:39" ht="56.25">
      <c r="A426" s="149">
        <v>1431</v>
      </c>
      <c r="B426" s="150">
        <v>46401</v>
      </c>
      <c r="C426" s="156">
        <v>7</v>
      </c>
      <c r="D426" s="156">
        <v>21</v>
      </c>
      <c r="E426" s="2" t="s">
        <v>34</v>
      </c>
      <c r="F426" s="151" t="s">
        <v>490</v>
      </c>
      <c r="G426" s="154" t="s">
        <v>494</v>
      </c>
      <c r="H426" s="138" t="str">
        <f>IF(OR(G426="中止",G426="取消"),"998",IF(ISNA(MATCH($E426,施設情報!$B$2:$B$96,0)),"999",INDEX(施設情報!$C$2:$C$96,MATCH($E426,施設情報!$B$2:$B$96,0))))</f>
        <v>040</v>
      </c>
      <c r="I426" s="139">
        <f t="shared" si="103"/>
        <v>46401</v>
      </c>
      <c r="J426" s="137" t="str">
        <f t="shared" si="104"/>
        <v>040-46401</v>
      </c>
      <c r="K426" s="137">
        <f t="shared" si="105"/>
        <v>0.29166666666666669</v>
      </c>
      <c r="L426" s="137">
        <f t="shared" si="106"/>
        <v>0.875</v>
      </c>
      <c r="M426" s="137">
        <f t="shared" si="113"/>
        <v>0</v>
      </c>
      <c r="N426" s="137">
        <f t="shared" si="113"/>
        <v>0</v>
      </c>
      <c r="O426" s="137">
        <f t="shared" si="113"/>
        <v>0</v>
      </c>
      <c r="P426" s="137">
        <f t="shared" si="113"/>
        <v>0</v>
      </c>
      <c r="Q426" s="137">
        <f t="shared" si="113"/>
        <v>0</v>
      </c>
      <c r="R426" s="137">
        <f t="shared" si="113"/>
        <v>0</v>
      </c>
      <c r="S426" s="137">
        <f t="shared" si="113"/>
        <v>0</v>
      </c>
      <c r="T426" s="137">
        <f t="shared" si="113"/>
        <v>100</v>
      </c>
      <c r="U426" s="137">
        <f t="shared" si="113"/>
        <v>100</v>
      </c>
      <c r="V426" s="137">
        <f t="shared" si="113"/>
        <v>100</v>
      </c>
      <c r="W426" s="137">
        <f t="shared" si="114"/>
        <v>100</v>
      </c>
      <c r="X426" s="137">
        <f t="shared" si="114"/>
        <v>100</v>
      </c>
      <c r="Y426" s="137">
        <f t="shared" si="114"/>
        <v>100</v>
      </c>
      <c r="Z426" s="137">
        <f t="shared" si="114"/>
        <v>100</v>
      </c>
      <c r="AA426" s="137">
        <f t="shared" si="114"/>
        <v>100</v>
      </c>
      <c r="AB426" s="137">
        <f t="shared" si="114"/>
        <v>100</v>
      </c>
      <c r="AC426" s="137">
        <f t="shared" si="114"/>
        <v>100</v>
      </c>
      <c r="AD426" s="137">
        <f t="shared" si="114"/>
        <v>100</v>
      </c>
      <c r="AE426" s="137">
        <f t="shared" si="114"/>
        <v>100</v>
      </c>
      <c r="AF426" s="137">
        <f t="shared" si="114"/>
        <v>100</v>
      </c>
      <c r="AG426" s="137">
        <f t="shared" si="114"/>
        <v>100</v>
      </c>
      <c r="AH426" s="137">
        <f t="shared" si="114"/>
        <v>0</v>
      </c>
      <c r="AI426" s="137">
        <f t="shared" si="114"/>
        <v>0</v>
      </c>
      <c r="AJ426" s="137">
        <f t="shared" si="114"/>
        <v>0</v>
      </c>
      <c r="AK426" s="136">
        <f ca="1">IF(AND(AND($AK$3&lt;=B426,B426&lt;=$AK$1),B426&lt;&gt;""),1,0)</f>
        <v>1</v>
      </c>
      <c r="AL426" s="136">
        <f>IF(OR(F426="工事・メンテ（共用可）",F426="要調整"),0.5,IF(F426="ヘリ訓練日",0.4,1))</f>
        <v>1</v>
      </c>
      <c r="AM426" s="136">
        <v>1</v>
      </c>
    </row>
    <row r="427" spans="1:39" ht="56.25">
      <c r="A427" s="149">
        <v>1432</v>
      </c>
      <c r="B427" s="150">
        <v>46401</v>
      </c>
      <c r="C427" s="156">
        <v>7</v>
      </c>
      <c r="D427" s="156">
        <v>21</v>
      </c>
      <c r="E427" s="2" t="s">
        <v>35</v>
      </c>
      <c r="F427" s="151" t="s">
        <v>490</v>
      </c>
      <c r="G427" s="154" t="s">
        <v>494</v>
      </c>
      <c r="H427" s="138" t="str">
        <f>IF(OR(G427="中止",G427="取消"),"998",IF(ISNA(MATCH($E427,施設情報!$B$2:$B$96,0)),"999",INDEX(施設情報!$C$2:$C$96,MATCH($E427,施設情報!$B$2:$B$96,0))))</f>
        <v>041</v>
      </c>
      <c r="I427" s="139">
        <f t="shared" si="103"/>
        <v>46401</v>
      </c>
      <c r="J427" s="137" t="str">
        <f t="shared" si="104"/>
        <v>041-46401</v>
      </c>
      <c r="K427" s="137">
        <f t="shared" si="105"/>
        <v>0.29166666666666669</v>
      </c>
      <c r="L427" s="137">
        <f t="shared" si="106"/>
        <v>0.875</v>
      </c>
      <c r="M427" s="137">
        <f t="shared" si="113"/>
        <v>0</v>
      </c>
      <c r="N427" s="137">
        <f t="shared" si="113"/>
        <v>0</v>
      </c>
      <c r="O427" s="137">
        <f t="shared" si="113"/>
        <v>0</v>
      </c>
      <c r="P427" s="137">
        <f t="shared" si="113"/>
        <v>0</v>
      </c>
      <c r="Q427" s="137">
        <f t="shared" si="113"/>
        <v>0</v>
      </c>
      <c r="R427" s="137">
        <f t="shared" si="113"/>
        <v>0</v>
      </c>
      <c r="S427" s="137">
        <f t="shared" si="113"/>
        <v>0</v>
      </c>
      <c r="T427" s="137">
        <f t="shared" si="113"/>
        <v>100</v>
      </c>
      <c r="U427" s="137">
        <f t="shared" si="113"/>
        <v>100</v>
      </c>
      <c r="V427" s="137">
        <f t="shared" si="113"/>
        <v>100</v>
      </c>
      <c r="W427" s="137">
        <f t="shared" si="114"/>
        <v>100</v>
      </c>
      <c r="X427" s="137">
        <f t="shared" si="114"/>
        <v>100</v>
      </c>
      <c r="Y427" s="137">
        <f t="shared" si="114"/>
        <v>100</v>
      </c>
      <c r="Z427" s="137">
        <f t="shared" si="114"/>
        <v>100</v>
      </c>
      <c r="AA427" s="137">
        <f t="shared" si="114"/>
        <v>100</v>
      </c>
      <c r="AB427" s="137">
        <f t="shared" si="114"/>
        <v>100</v>
      </c>
      <c r="AC427" s="137">
        <f t="shared" si="114"/>
        <v>100</v>
      </c>
      <c r="AD427" s="137">
        <f t="shared" si="114"/>
        <v>100</v>
      </c>
      <c r="AE427" s="137">
        <f t="shared" si="114"/>
        <v>100</v>
      </c>
      <c r="AF427" s="137">
        <f t="shared" si="114"/>
        <v>100</v>
      </c>
      <c r="AG427" s="137">
        <f t="shared" si="114"/>
        <v>100</v>
      </c>
      <c r="AH427" s="137">
        <f t="shared" si="114"/>
        <v>0</v>
      </c>
      <c r="AI427" s="137">
        <f t="shared" si="114"/>
        <v>0</v>
      </c>
      <c r="AJ427" s="137">
        <f t="shared" si="114"/>
        <v>0</v>
      </c>
      <c r="AK427" s="136">
        <f ca="1">IF(AND(AND($AK$3&lt;=B427,B427&lt;=$AK$1),B427&lt;&gt;""),1,0)</f>
        <v>1</v>
      </c>
      <c r="AL427" s="136">
        <f>IF(OR(F427="工事・メンテ（共用可）",F427="要調整"),0.5,IF(F427="ヘリ訓練日",0.4,1))</f>
        <v>1</v>
      </c>
      <c r="AM427" s="136">
        <v>1</v>
      </c>
    </row>
    <row r="428" spans="1:39" ht="56.25">
      <c r="A428" s="149">
        <v>1433</v>
      </c>
      <c r="B428" s="150">
        <v>46401</v>
      </c>
      <c r="C428" s="156">
        <v>7</v>
      </c>
      <c r="D428" s="156">
        <v>21</v>
      </c>
      <c r="E428" s="2" t="s">
        <v>36</v>
      </c>
      <c r="F428" s="151" t="s">
        <v>490</v>
      </c>
      <c r="G428" s="154" t="s">
        <v>494</v>
      </c>
      <c r="H428" s="138" t="str">
        <f>IF(OR(G428="中止",G428="取消"),"998",IF(ISNA(MATCH($E428,施設情報!$B$2:$B$96,0)),"999",INDEX(施設情報!$C$2:$C$96,MATCH($E428,施設情報!$B$2:$B$96,0))))</f>
        <v>042</v>
      </c>
      <c r="I428" s="139">
        <f t="shared" si="103"/>
        <v>46401</v>
      </c>
      <c r="J428" s="137" t="str">
        <f t="shared" si="104"/>
        <v>042-46401</v>
      </c>
      <c r="K428" s="137">
        <f t="shared" si="105"/>
        <v>0.29166666666666669</v>
      </c>
      <c r="L428" s="137">
        <f t="shared" si="106"/>
        <v>0.875</v>
      </c>
      <c r="M428" s="137">
        <f t="shared" si="113"/>
        <v>0</v>
      </c>
      <c r="N428" s="137">
        <f t="shared" si="113"/>
        <v>0</v>
      </c>
      <c r="O428" s="137">
        <f t="shared" si="113"/>
        <v>0</v>
      </c>
      <c r="P428" s="137">
        <f t="shared" si="113"/>
        <v>0</v>
      </c>
      <c r="Q428" s="137">
        <f t="shared" si="113"/>
        <v>0</v>
      </c>
      <c r="R428" s="137">
        <f t="shared" si="113"/>
        <v>0</v>
      </c>
      <c r="S428" s="137">
        <f t="shared" si="113"/>
        <v>0</v>
      </c>
      <c r="T428" s="137">
        <f t="shared" si="113"/>
        <v>100</v>
      </c>
      <c r="U428" s="137">
        <f t="shared" si="113"/>
        <v>100</v>
      </c>
      <c r="V428" s="137">
        <f t="shared" si="113"/>
        <v>100</v>
      </c>
      <c r="W428" s="137">
        <f t="shared" si="114"/>
        <v>100</v>
      </c>
      <c r="X428" s="137">
        <f t="shared" si="114"/>
        <v>100</v>
      </c>
      <c r="Y428" s="137">
        <f t="shared" si="114"/>
        <v>100</v>
      </c>
      <c r="Z428" s="137">
        <f t="shared" si="114"/>
        <v>100</v>
      </c>
      <c r="AA428" s="137">
        <f t="shared" si="114"/>
        <v>100</v>
      </c>
      <c r="AB428" s="137">
        <f t="shared" si="114"/>
        <v>100</v>
      </c>
      <c r="AC428" s="137">
        <f t="shared" si="114"/>
        <v>100</v>
      </c>
      <c r="AD428" s="137">
        <f t="shared" si="114"/>
        <v>100</v>
      </c>
      <c r="AE428" s="137">
        <f t="shared" si="114"/>
        <v>100</v>
      </c>
      <c r="AF428" s="137">
        <f t="shared" si="114"/>
        <v>100</v>
      </c>
      <c r="AG428" s="137">
        <f t="shared" si="114"/>
        <v>100</v>
      </c>
      <c r="AH428" s="137">
        <f t="shared" si="114"/>
        <v>0</v>
      </c>
      <c r="AI428" s="137">
        <f t="shared" si="114"/>
        <v>0</v>
      </c>
      <c r="AJ428" s="137">
        <f t="shared" si="114"/>
        <v>0</v>
      </c>
      <c r="AK428" s="136">
        <f ca="1">IF(AND(AND($AK$3&lt;=B428,B428&lt;=$AK$1),B428&lt;&gt;""),1,0)</f>
        <v>1</v>
      </c>
      <c r="AL428" s="136">
        <f>IF(OR(F428="工事・メンテ（共用可）",F428="要調整"),0.5,IF(F428="ヘリ訓練日",0.4,1))</f>
        <v>1</v>
      </c>
      <c r="AM428" s="136">
        <v>1</v>
      </c>
    </row>
    <row r="429" spans="1:39" ht="56.25">
      <c r="A429" s="149">
        <v>1434</v>
      </c>
      <c r="B429" s="150">
        <v>46401</v>
      </c>
      <c r="C429" s="156">
        <v>7</v>
      </c>
      <c r="D429" s="156">
        <v>21</v>
      </c>
      <c r="E429" s="2" t="s">
        <v>37</v>
      </c>
      <c r="F429" s="151" t="s">
        <v>490</v>
      </c>
      <c r="G429" s="154" t="s">
        <v>494</v>
      </c>
      <c r="H429" s="138" t="str">
        <f>IF(OR(G429="中止",G429="取消"),"998",IF(ISNA(MATCH($E429,施設情報!$B$2:$B$96,0)),"999",INDEX(施設情報!$C$2:$C$96,MATCH($E429,施設情報!$B$2:$B$96,0))))</f>
        <v>043</v>
      </c>
      <c r="I429" s="139">
        <f t="shared" si="103"/>
        <v>46401</v>
      </c>
      <c r="J429" s="137" t="str">
        <f t="shared" si="104"/>
        <v>043-46401</v>
      </c>
      <c r="K429" s="137">
        <f t="shared" si="105"/>
        <v>0.29166666666666669</v>
      </c>
      <c r="L429" s="137">
        <f t="shared" si="106"/>
        <v>0.875</v>
      </c>
      <c r="M429" s="137">
        <f t="shared" si="113"/>
        <v>0</v>
      </c>
      <c r="N429" s="137">
        <f t="shared" si="113"/>
        <v>0</v>
      </c>
      <c r="O429" s="137">
        <f t="shared" si="113"/>
        <v>0</v>
      </c>
      <c r="P429" s="137">
        <f t="shared" si="113"/>
        <v>0</v>
      </c>
      <c r="Q429" s="137">
        <f t="shared" si="113"/>
        <v>0</v>
      </c>
      <c r="R429" s="137">
        <f t="shared" si="113"/>
        <v>0</v>
      </c>
      <c r="S429" s="137">
        <f t="shared" si="113"/>
        <v>0</v>
      </c>
      <c r="T429" s="137">
        <f t="shared" si="113"/>
        <v>100</v>
      </c>
      <c r="U429" s="137">
        <f t="shared" si="113"/>
        <v>100</v>
      </c>
      <c r="V429" s="137">
        <f t="shared" si="113"/>
        <v>100</v>
      </c>
      <c r="W429" s="137">
        <f t="shared" si="114"/>
        <v>100</v>
      </c>
      <c r="X429" s="137">
        <f t="shared" si="114"/>
        <v>100</v>
      </c>
      <c r="Y429" s="137">
        <f t="shared" si="114"/>
        <v>100</v>
      </c>
      <c r="Z429" s="137">
        <f t="shared" si="114"/>
        <v>100</v>
      </c>
      <c r="AA429" s="137">
        <f t="shared" si="114"/>
        <v>100</v>
      </c>
      <c r="AB429" s="137">
        <f t="shared" si="114"/>
        <v>100</v>
      </c>
      <c r="AC429" s="137">
        <f t="shared" si="114"/>
        <v>100</v>
      </c>
      <c r="AD429" s="137">
        <f t="shared" si="114"/>
        <v>100</v>
      </c>
      <c r="AE429" s="137">
        <f t="shared" si="114"/>
        <v>100</v>
      </c>
      <c r="AF429" s="137">
        <f t="shared" si="114"/>
        <v>100</v>
      </c>
      <c r="AG429" s="137">
        <f t="shared" si="114"/>
        <v>100</v>
      </c>
      <c r="AH429" s="137">
        <f t="shared" si="114"/>
        <v>0</v>
      </c>
      <c r="AI429" s="137">
        <f t="shared" si="114"/>
        <v>0</v>
      </c>
      <c r="AJ429" s="137">
        <f t="shared" si="114"/>
        <v>0</v>
      </c>
      <c r="AK429" s="136">
        <f ca="1">IF(AND(AND($AK$3&lt;=B429,B429&lt;=$AK$1),B429&lt;&gt;""),1,0)</f>
        <v>1</v>
      </c>
      <c r="AL429" s="136">
        <f>IF(OR(F429="工事・メンテ（共用可）",F429="要調整"),0.5,IF(F429="ヘリ訓練日",0.4,1))</f>
        <v>1</v>
      </c>
      <c r="AM429" s="136">
        <v>1</v>
      </c>
    </row>
    <row r="430" spans="1:39" ht="56.25">
      <c r="A430" s="149">
        <v>1435</v>
      </c>
      <c r="B430" s="150">
        <v>46401</v>
      </c>
      <c r="C430" s="156">
        <v>7</v>
      </c>
      <c r="D430" s="156">
        <v>21</v>
      </c>
      <c r="E430" s="2" t="s">
        <v>66</v>
      </c>
      <c r="F430" s="151" t="s">
        <v>490</v>
      </c>
      <c r="G430" s="154" t="s">
        <v>494</v>
      </c>
      <c r="H430" s="138" t="str">
        <f>IF(OR(G430="中止",G430="取消"),"998",IF(ISNA(MATCH($E430,施設情報!$B$2:$B$96,0)),"999",INDEX(施設情報!$C$2:$C$96,MATCH($E430,施設情報!$B$2:$B$96,0))))</f>
        <v>044</v>
      </c>
      <c r="I430" s="139">
        <f t="shared" si="103"/>
        <v>46401</v>
      </c>
      <c r="J430" s="137" t="str">
        <f t="shared" si="104"/>
        <v>044-46401</v>
      </c>
      <c r="K430" s="137">
        <f t="shared" si="105"/>
        <v>0.29166666666666669</v>
      </c>
      <c r="L430" s="137">
        <f t="shared" si="106"/>
        <v>0.875</v>
      </c>
      <c r="M430" s="137">
        <f t="shared" si="113"/>
        <v>0</v>
      </c>
      <c r="N430" s="137">
        <f t="shared" si="113"/>
        <v>0</v>
      </c>
      <c r="O430" s="137">
        <f t="shared" si="113"/>
        <v>0</v>
      </c>
      <c r="P430" s="137">
        <f t="shared" si="113"/>
        <v>0</v>
      </c>
      <c r="Q430" s="137">
        <f t="shared" si="113"/>
        <v>0</v>
      </c>
      <c r="R430" s="137">
        <f t="shared" si="113"/>
        <v>0</v>
      </c>
      <c r="S430" s="137">
        <f t="shared" si="113"/>
        <v>0</v>
      </c>
      <c r="T430" s="137">
        <f t="shared" si="113"/>
        <v>100</v>
      </c>
      <c r="U430" s="137">
        <f t="shared" si="113"/>
        <v>100</v>
      </c>
      <c r="V430" s="137">
        <f t="shared" si="113"/>
        <v>100</v>
      </c>
      <c r="W430" s="137">
        <f t="shared" si="114"/>
        <v>100</v>
      </c>
      <c r="X430" s="137">
        <f t="shared" si="114"/>
        <v>100</v>
      </c>
      <c r="Y430" s="137">
        <f t="shared" si="114"/>
        <v>100</v>
      </c>
      <c r="Z430" s="137">
        <f t="shared" si="114"/>
        <v>100</v>
      </c>
      <c r="AA430" s="137">
        <f t="shared" si="114"/>
        <v>100</v>
      </c>
      <c r="AB430" s="137">
        <f t="shared" si="114"/>
        <v>100</v>
      </c>
      <c r="AC430" s="137">
        <f t="shared" si="114"/>
        <v>100</v>
      </c>
      <c r="AD430" s="137">
        <f t="shared" si="114"/>
        <v>100</v>
      </c>
      <c r="AE430" s="137">
        <f t="shared" si="114"/>
        <v>100</v>
      </c>
      <c r="AF430" s="137">
        <f t="shared" si="114"/>
        <v>100</v>
      </c>
      <c r="AG430" s="137">
        <f t="shared" si="114"/>
        <v>100</v>
      </c>
      <c r="AH430" s="137">
        <f t="shared" si="114"/>
        <v>0</v>
      </c>
      <c r="AI430" s="137">
        <f t="shared" si="114"/>
        <v>0</v>
      </c>
      <c r="AJ430" s="137">
        <f t="shared" si="114"/>
        <v>0</v>
      </c>
      <c r="AK430" s="136">
        <f ca="1">IF(AND(AND($AK$3&lt;=B430,B430&lt;=$AK$1),B430&lt;&gt;""),1,0)</f>
        <v>1</v>
      </c>
      <c r="AL430" s="136">
        <f>IF(OR(F430="工事・メンテ（共用可）",F430="要調整"),0.5,IF(F430="ヘリ訓練日",0.4,1))</f>
        <v>1</v>
      </c>
      <c r="AM430" s="136">
        <v>1</v>
      </c>
    </row>
    <row r="431" spans="1:39" ht="75">
      <c r="A431" s="149">
        <v>1436</v>
      </c>
      <c r="B431" s="150">
        <v>46401</v>
      </c>
      <c r="C431" s="156">
        <v>7</v>
      </c>
      <c r="D431" s="156">
        <v>21</v>
      </c>
      <c r="E431" s="2" t="s">
        <v>67</v>
      </c>
      <c r="F431" s="151" t="s">
        <v>490</v>
      </c>
      <c r="G431" s="154" t="s">
        <v>494</v>
      </c>
      <c r="H431" s="138" t="str">
        <f>IF(OR(G431="中止",G431="取消"),"998",IF(ISNA(MATCH($E431,施設情報!$B$2:$B$96,0)),"999",INDEX(施設情報!$C$2:$C$96,MATCH($E431,施設情報!$B$2:$B$96,0))))</f>
        <v>045</v>
      </c>
      <c r="I431" s="139">
        <f t="shared" si="103"/>
        <v>46401</v>
      </c>
      <c r="J431" s="137" t="str">
        <f t="shared" si="104"/>
        <v>045-46401</v>
      </c>
      <c r="K431" s="137">
        <f t="shared" si="105"/>
        <v>0.29166666666666669</v>
      </c>
      <c r="L431" s="137">
        <f t="shared" si="106"/>
        <v>0.875</v>
      </c>
      <c r="M431" s="137">
        <f t="shared" si="113"/>
        <v>0</v>
      </c>
      <c r="N431" s="137">
        <f t="shared" si="113"/>
        <v>0</v>
      </c>
      <c r="O431" s="137">
        <f t="shared" si="113"/>
        <v>0</v>
      </c>
      <c r="P431" s="137">
        <f t="shared" si="113"/>
        <v>0</v>
      </c>
      <c r="Q431" s="137">
        <f t="shared" si="113"/>
        <v>0</v>
      </c>
      <c r="R431" s="137">
        <f t="shared" si="113"/>
        <v>0</v>
      </c>
      <c r="S431" s="137">
        <f t="shared" si="113"/>
        <v>0</v>
      </c>
      <c r="T431" s="137">
        <f t="shared" si="113"/>
        <v>100</v>
      </c>
      <c r="U431" s="137">
        <f t="shared" si="113"/>
        <v>100</v>
      </c>
      <c r="V431" s="137">
        <f t="shared" si="113"/>
        <v>100</v>
      </c>
      <c r="W431" s="137">
        <f t="shared" si="114"/>
        <v>100</v>
      </c>
      <c r="X431" s="137">
        <f t="shared" si="114"/>
        <v>100</v>
      </c>
      <c r="Y431" s="137">
        <f t="shared" si="114"/>
        <v>100</v>
      </c>
      <c r="Z431" s="137">
        <f t="shared" si="114"/>
        <v>100</v>
      </c>
      <c r="AA431" s="137">
        <f t="shared" si="114"/>
        <v>100</v>
      </c>
      <c r="AB431" s="137">
        <f t="shared" si="114"/>
        <v>100</v>
      </c>
      <c r="AC431" s="137">
        <f t="shared" si="114"/>
        <v>100</v>
      </c>
      <c r="AD431" s="137">
        <f t="shared" si="114"/>
        <v>100</v>
      </c>
      <c r="AE431" s="137">
        <f t="shared" si="114"/>
        <v>100</v>
      </c>
      <c r="AF431" s="137">
        <f t="shared" si="114"/>
        <v>100</v>
      </c>
      <c r="AG431" s="137">
        <f t="shared" si="114"/>
        <v>100</v>
      </c>
      <c r="AH431" s="137">
        <f t="shared" si="114"/>
        <v>0</v>
      </c>
      <c r="AI431" s="137">
        <f t="shared" si="114"/>
        <v>0</v>
      </c>
      <c r="AJ431" s="137">
        <f t="shared" si="114"/>
        <v>0</v>
      </c>
      <c r="AK431" s="136">
        <f ca="1">IF(AND(AND($AK$3&lt;=B431,B431&lt;=$AK$1),B431&lt;&gt;""),1,0)</f>
        <v>1</v>
      </c>
      <c r="AL431" s="136">
        <f>IF(OR(F431="工事・メンテ（共用可）",F431="要調整"),0.5,IF(F431="ヘリ訓練日",0.4,1))</f>
        <v>1</v>
      </c>
      <c r="AM431" s="136">
        <v>1</v>
      </c>
    </row>
    <row r="432" spans="1:39" ht="75">
      <c r="A432" s="149">
        <v>1437</v>
      </c>
      <c r="B432" s="150">
        <v>46401</v>
      </c>
      <c r="C432" s="156">
        <v>7</v>
      </c>
      <c r="D432" s="156">
        <v>21</v>
      </c>
      <c r="E432" s="1" t="s">
        <v>68</v>
      </c>
      <c r="F432" s="151" t="s">
        <v>490</v>
      </c>
      <c r="G432" s="154" t="s">
        <v>494</v>
      </c>
      <c r="H432" s="138" t="str">
        <f>IF(OR(G432="中止",G432="取消"),"998",IF(ISNA(MATCH($E432,施設情報!$B$2:$B$96,0)),"999",INDEX(施設情報!$C$2:$C$96,MATCH($E432,施設情報!$B$2:$B$96,0))))</f>
        <v>046</v>
      </c>
      <c r="I432" s="139">
        <f t="shared" si="103"/>
        <v>46401</v>
      </c>
      <c r="J432" s="137" t="str">
        <f t="shared" si="104"/>
        <v>046-46401</v>
      </c>
      <c r="K432" s="137">
        <f t="shared" si="105"/>
        <v>0.29166666666666669</v>
      </c>
      <c r="L432" s="137">
        <f t="shared" si="106"/>
        <v>0.875</v>
      </c>
      <c r="M432" s="137">
        <f t="shared" si="113"/>
        <v>0</v>
      </c>
      <c r="N432" s="137">
        <f t="shared" si="113"/>
        <v>0</v>
      </c>
      <c r="O432" s="137">
        <f t="shared" si="113"/>
        <v>0</v>
      </c>
      <c r="P432" s="137">
        <f t="shared" si="113"/>
        <v>0</v>
      </c>
      <c r="Q432" s="137">
        <f t="shared" si="113"/>
        <v>0</v>
      </c>
      <c r="R432" s="137">
        <f t="shared" si="113"/>
        <v>0</v>
      </c>
      <c r="S432" s="137">
        <f t="shared" si="113"/>
        <v>0</v>
      </c>
      <c r="T432" s="137">
        <f t="shared" si="113"/>
        <v>100</v>
      </c>
      <c r="U432" s="137">
        <f t="shared" si="113"/>
        <v>100</v>
      </c>
      <c r="V432" s="137">
        <f t="shared" si="113"/>
        <v>100</v>
      </c>
      <c r="W432" s="137">
        <f t="shared" si="114"/>
        <v>100</v>
      </c>
      <c r="X432" s="137">
        <f t="shared" si="114"/>
        <v>100</v>
      </c>
      <c r="Y432" s="137">
        <f t="shared" si="114"/>
        <v>100</v>
      </c>
      <c r="Z432" s="137">
        <f t="shared" si="114"/>
        <v>100</v>
      </c>
      <c r="AA432" s="137">
        <f t="shared" si="114"/>
        <v>100</v>
      </c>
      <c r="AB432" s="137">
        <f t="shared" si="114"/>
        <v>100</v>
      </c>
      <c r="AC432" s="137">
        <f t="shared" si="114"/>
        <v>100</v>
      </c>
      <c r="AD432" s="137">
        <f t="shared" si="114"/>
        <v>100</v>
      </c>
      <c r="AE432" s="137">
        <f t="shared" si="114"/>
        <v>100</v>
      </c>
      <c r="AF432" s="137">
        <f t="shared" si="114"/>
        <v>100</v>
      </c>
      <c r="AG432" s="137">
        <f t="shared" si="114"/>
        <v>100</v>
      </c>
      <c r="AH432" s="137">
        <f t="shared" si="114"/>
        <v>0</v>
      </c>
      <c r="AI432" s="137">
        <f t="shared" si="114"/>
        <v>0</v>
      </c>
      <c r="AJ432" s="137">
        <f t="shared" si="114"/>
        <v>0</v>
      </c>
      <c r="AK432" s="136">
        <f ca="1">IF(AND(AND($AK$3&lt;=B432,B432&lt;=$AK$1),B432&lt;&gt;""),1,0)</f>
        <v>1</v>
      </c>
      <c r="AL432" s="136">
        <f>IF(OR(F432="工事・メンテ（共用可）",F432="要調整"),0.5,IF(F432="ヘリ訓練日",0.4,1))</f>
        <v>1</v>
      </c>
      <c r="AM432" s="136">
        <v>1</v>
      </c>
    </row>
    <row r="433" spans="1:39" ht="75">
      <c r="A433" s="149">
        <v>1438</v>
      </c>
      <c r="B433" s="150">
        <v>46401</v>
      </c>
      <c r="C433" s="156">
        <v>7</v>
      </c>
      <c r="D433" s="156">
        <v>21</v>
      </c>
      <c r="E433" s="1" t="s">
        <v>69</v>
      </c>
      <c r="F433" s="151" t="s">
        <v>490</v>
      </c>
      <c r="G433" s="154" t="s">
        <v>494</v>
      </c>
      <c r="H433" s="138" t="str">
        <f>IF(OR(G433="中止",G433="取消"),"998",IF(ISNA(MATCH($E433,施設情報!$B$2:$B$96,0)),"999",INDEX(施設情報!$C$2:$C$96,MATCH($E433,施設情報!$B$2:$B$96,0))))</f>
        <v>047</v>
      </c>
      <c r="I433" s="139">
        <f t="shared" si="103"/>
        <v>46401</v>
      </c>
      <c r="J433" s="137" t="str">
        <f t="shared" si="104"/>
        <v>047-46401</v>
      </c>
      <c r="K433" s="137">
        <f t="shared" si="105"/>
        <v>0.29166666666666669</v>
      </c>
      <c r="L433" s="137">
        <f t="shared" si="106"/>
        <v>0.875</v>
      </c>
      <c r="M433" s="137">
        <f t="shared" si="113"/>
        <v>0</v>
      </c>
      <c r="N433" s="137">
        <f t="shared" si="113"/>
        <v>0</v>
      </c>
      <c r="O433" s="137">
        <f t="shared" si="113"/>
        <v>0</v>
      </c>
      <c r="P433" s="137">
        <f t="shared" si="113"/>
        <v>0</v>
      </c>
      <c r="Q433" s="137">
        <f t="shared" si="113"/>
        <v>0</v>
      </c>
      <c r="R433" s="137">
        <f t="shared" si="113"/>
        <v>0</v>
      </c>
      <c r="S433" s="137">
        <f t="shared" si="113"/>
        <v>0</v>
      </c>
      <c r="T433" s="137">
        <f t="shared" si="113"/>
        <v>100</v>
      </c>
      <c r="U433" s="137">
        <f t="shared" si="113"/>
        <v>100</v>
      </c>
      <c r="V433" s="137">
        <f t="shared" si="113"/>
        <v>100</v>
      </c>
      <c r="W433" s="137">
        <f t="shared" si="114"/>
        <v>100</v>
      </c>
      <c r="X433" s="137">
        <f t="shared" si="114"/>
        <v>100</v>
      </c>
      <c r="Y433" s="137">
        <f t="shared" si="114"/>
        <v>100</v>
      </c>
      <c r="Z433" s="137">
        <f t="shared" si="114"/>
        <v>100</v>
      </c>
      <c r="AA433" s="137">
        <f t="shared" si="114"/>
        <v>100</v>
      </c>
      <c r="AB433" s="137">
        <f t="shared" si="114"/>
        <v>100</v>
      </c>
      <c r="AC433" s="137">
        <f t="shared" si="114"/>
        <v>100</v>
      </c>
      <c r="AD433" s="137">
        <f t="shared" si="114"/>
        <v>100</v>
      </c>
      <c r="AE433" s="137">
        <f t="shared" si="114"/>
        <v>100</v>
      </c>
      <c r="AF433" s="137">
        <f t="shared" si="114"/>
        <v>100</v>
      </c>
      <c r="AG433" s="137">
        <f t="shared" si="114"/>
        <v>100</v>
      </c>
      <c r="AH433" s="137">
        <f t="shared" si="114"/>
        <v>0</v>
      </c>
      <c r="AI433" s="137">
        <f t="shared" si="114"/>
        <v>0</v>
      </c>
      <c r="AJ433" s="137">
        <f t="shared" si="114"/>
        <v>0</v>
      </c>
      <c r="AK433" s="136">
        <f ca="1">IF(AND(AND($AK$3&lt;=B433,B433&lt;=$AK$1),B433&lt;&gt;""),1,0)</f>
        <v>1</v>
      </c>
      <c r="AL433" s="136">
        <f>IF(OR(F433="工事・メンテ（共用可）",F433="要調整"),0.5,IF(F433="ヘリ訓練日",0.4,1))</f>
        <v>1</v>
      </c>
      <c r="AM433" s="136">
        <v>1</v>
      </c>
    </row>
    <row r="434" spans="1:39" ht="93.75">
      <c r="A434" s="149">
        <v>1439</v>
      </c>
      <c r="B434" s="150">
        <v>46401</v>
      </c>
      <c r="C434" s="156">
        <v>7</v>
      </c>
      <c r="D434" s="156">
        <v>21</v>
      </c>
      <c r="E434" s="152" t="s">
        <v>70</v>
      </c>
      <c r="F434" s="151" t="s">
        <v>490</v>
      </c>
      <c r="G434" s="154" t="s">
        <v>494</v>
      </c>
      <c r="H434" s="138" t="str">
        <f>IF(OR(G434="中止",G434="取消"),"998",IF(ISNA(MATCH($E434,施設情報!$B$2:$B$96,0)),"999",INDEX(施設情報!$C$2:$C$96,MATCH($E434,施設情報!$B$2:$B$96,0))))</f>
        <v>050</v>
      </c>
      <c r="I434" s="139">
        <f t="shared" si="103"/>
        <v>46401</v>
      </c>
      <c r="J434" s="137" t="str">
        <f t="shared" si="104"/>
        <v>050-46401</v>
      </c>
      <c r="K434" s="137">
        <f t="shared" si="105"/>
        <v>0.29166666666666669</v>
      </c>
      <c r="L434" s="137">
        <f t="shared" si="106"/>
        <v>0.875</v>
      </c>
      <c r="M434" s="137">
        <f t="shared" si="113"/>
        <v>0</v>
      </c>
      <c r="N434" s="137">
        <f t="shared" si="113"/>
        <v>0</v>
      </c>
      <c r="O434" s="137">
        <f t="shared" si="113"/>
        <v>0</v>
      </c>
      <c r="P434" s="137">
        <f t="shared" si="113"/>
        <v>0</v>
      </c>
      <c r="Q434" s="137">
        <f t="shared" si="113"/>
        <v>0</v>
      </c>
      <c r="R434" s="137">
        <f t="shared" si="113"/>
        <v>0</v>
      </c>
      <c r="S434" s="137">
        <f t="shared" si="113"/>
        <v>0</v>
      </c>
      <c r="T434" s="137">
        <f t="shared" si="113"/>
        <v>100</v>
      </c>
      <c r="U434" s="137">
        <f t="shared" si="113"/>
        <v>100</v>
      </c>
      <c r="V434" s="137">
        <f t="shared" si="113"/>
        <v>100</v>
      </c>
      <c r="W434" s="137">
        <f t="shared" si="114"/>
        <v>100</v>
      </c>
      <c r="X434" s="137">
        <f t="shared" si="114"/>
        <v>100</v>
      </c>
      <c r="Y434" s="137">
        <f t="shared" si="114"/>
        <v>100</v>
      </c>
      <c r="Z434" s="137">
        <f t="shared" si="114"/>
        <v>100</v>
      </c>
      <c r="AA434" s="137">
        <f t="shared" si="114"/>
        <v>100</v>
      </c>
      <c r="AB434" s="137">
        <f t="shared" si="114"/>
        <v>100</v>
      </c>
      <c r="AC434" s="137">
        <f t="shared" si="114"/>
        <v>100</v>
      </c>
      <c r="AD434" s="137">
        <f t="shared" si="114"/>
        <v>100</v>
      </c>
      <c r="AE434" s="137">
        <f t="shared" si="114"/>
        <v>100</v>
      </c>
      <c r="AF434" s="137">
        <f t="shared" si="114"/>
        <v>100</v>
      </c>
      <c r="AG434" s="137">
        <f t="shared" si="114"/>
        <v>100</v>
      </c>
      <c r="AH434" s="137">
        <f t="shared" si="114"/>
        <v>0</v>
      </c>
      <c r="AI434" s="137">
        <f t="shared" si="114"/>
        <v>0</v>
      </c>
      <c r="AJ434" s="137">
        <f t="shared" si="114"/>
        <v>0</v>
      </c>
      <c r="AK434" s="136">
        <f ca="1">IF(AND(AND($AK$3&lt;=B434,B434&lt;=$AK$1),B434&lt;&gt;""),1,0)</f>
        <v>1</v>
      </c>
      <c r="AL434" s="136">
        <f>IF(OR(F434="工事・メンテ（共用可）",F434="要調整"),0.5,IF(F434="ヘリ訓練日",0.4,1))</f>
        <v>1</v>
      </c>
      <c r="AM434" s="136">
        <v>1</v>
      </c>
    </row>
    <row r="435" spans="1:39" ht="93.75">
      <c r="A435" s="149">
        <v>1440</v>
      </c>
      <c r="B435" s="150">
        <v>46401</v>
      </c>
      <c r="C435" s="156">
        <v>7</v>
      </c>
      <c r="D435" s="156">
        <v>21</v>
      </c>
      <c r="E435" s="152" t="s">
        <v>71</v>
      </c>
      <c r="F435" s="151" t="s">
        <v>490</v>
      </c>
      <c r="G435" s="154" t="s">
        <v>494</v>
      </c>
      <c r="H435" s="138" t="str">
        <f>IF(OR(G435="中止",G435="取消"),"998",IF(ISNA(MATCH($E435,施設情報!$B$2:$B$96,0)),"999",INDEX(施設情報!$C$2:$C$96,MATCH($E435,施設情報!$B$2:$B$96,0))))</f>
        <v>051</v>
      </c>
      <c r="I435" s="139">
        <f t="shared" si="103"/>
        <v>46401</v>
      </c>
      <c r="J435" s="137" t="str">
        <f t="shared" si="104"/>
        <v>051-46401</v>
      </c>
      <c r="K435" s="137">
        <f t="shared" si="105"/>
        <v>0.29166666666666669</v>
      </c>
      <c r="L435" s="137">
        <f t="shared" si="106"/>
        <v>0.875</v>
      </c>
      <c r="M435" s="137">
        <f t="shared" ref="M435:V444" si="115">IF(AND(M$3&gt;=$K435,M$3&lt;$L435),100*$AM435,0)</f>
        <v>0</v>
      </c>
      <c r="N435" s="137">
        <f t="shared" si="115"/>
        <v>0</v>
      </c>
      <c r="O435" s="137">
        <f t="shared" si="115"/>
        <v>0</v>
      </c>
      <c r="P435" s="137">
        <f t="shared" si="115"/>
        <v>0</v>
      </c>
      <c r="Q435" s="137">
        <f t="shared" si="115"/>
        <v>0</v>
      </c>
      <c r="R435" s="137">
        <f t="shared" si="115"/>
        <v>0</v>
      </c>
      <c r="S435" s="137">
        <f t="shared" si="115"/>
        <v>0</v>
      </c>
      <c r="T435" s="137">
        <f t="shared" si="115"/>
        <v>100</v>
      </c>
      <c r="U435" s="137">
        <f t="shared" si="115"/>
        <v>100</v>
      </c>
      <c r="V435" s="137">
        <f t="shared" si="115"/>
        <v>100</v>
      </c>
      <c r="W435" s="137">
        <f t="shared" ref="W435:AJ444" si="116">IF(AND(W$3&gt;=$K435,W$3&lt;$L435),100*$AM435,0)</f>
        <v>100</v>
      </c>
      <c r="X435" s="137">
        <f t="shared" si="116"/>
        <v>100</v>
      </c>
      <c r="Y435" s="137">
        <f t="shared" si="116"/>
        <v>100</v>
      </c>
      <c r="Z435" s="137">
        <f t="shared" si="116"/>
        <v>100</v>
      </c>
      <c r="AA435" s="137">
        <f t="shared" si="116"/>
        <v>100</v>
      </c>
      <c r="AB435" s="137">
        <f t="shared" si="116"/>
        <v>100</v>
      </c>
      <c r="AC435" s="137">
        <f t="shared" si="116"/>
        <v>100</v>
      </c>
      <c r="AD435" s="137">
        <f t="shared" si="116"/>
        <v>100</v>
      </c>
      <c r="AE435" s="137">
        <f t="shared" si="116"/>
        <v>100</v>
      </c>
      <c r="AF435" s="137">
        <f t="shared" si="116"/>
        <v>100</v>
      </c>
      <c r="AG435" s="137">
        <f t="shared" si="116"/>
        <v>100</v>
      </c>
      <c r="AH435" s="137">
        <f t="shared" si="116"/>
        <v>0</v>
      </c>
      <c r="AI435" s="137">
        <f t="shared" si="116"/>
        <v>0</v>
      </c>
      <c r="AJ435" s="137">
        <f t="shared" si="116"/>
        <v>0</v>
      </c>
      <c r="AK435" s="136">
        <f ca="1">IF(AND(AND($AK$3&lt;=B435,B435&lt;=$AK$1),B435&lt;&gt;""),1,0)</f>
        <v>1</v>
      </c>
      <c r="AL435" s="136">
        <f>IF(OR(F435="工事・メンテ（共用可）",F435="要調整"),0.5,IF(F435="ヘリ訓練日",0.4,1))</f>
        <v>1</v>
      </c>
      <c r="AM435" s="136">
        <v>1</v>
      </c>
    </row>
    <row r="436" spans="1:39" ht="93.75">
      <c r="A436" s="149">
        <v>1441</v>
      </c>
      <c r="B436" s="150">
        <v>46401</v>
      </c>
      <c r="C436" s="156">
        <v>7</v>
      </c>
      <c r="D436" s="156">
        <v>21</v>
      </c>
      <c r="E436" s="152" t="s">
        <v>72</v>
      </c>
      <c r="F436" s="151" t="s">
        <v>490</v>
      </c>
      <c r="G436" s="154" t="s">
        <v>494</v>
      </c>
      <c r="H436" s="138" t="str">
        <f>IF(OR(G436="中止",G436="取消"),"998",IF(ISNA(MATCH($E436,施設情報!$B$2:$B$96,0)),"999",INDEX(施設情報!$C$2:$C$96,MATCH($E436,施設情報!$B$2:$B$96,0))))</f>
        <v>052</v>
      </c>
      <c r="I436" s="139">
        <f t="shared" si="103"/>
        <v>46401</v>
      </c>
      <c r="J436" s="137" t="str">
        <f t="shared" si="104"/>
        <v>052-46401</v>
      </c>
      <c r="K436" s="137">
        <f t="shared" si="105"/>
        <v>0.29166666666666669</v>
      </c>
      <c r="L436" s="137">
        <f t="shared" si="106"/>
        <v>0.875</v>
      </c>
      <c r="M436" s="137">
        <f t="shared" si="115"/>
        <v>0</v>
      </c>
      <c r="N436" s="137">
        <f t="shared" si="115"/>
        <v>0</v>
      </c>
      <c r="O436" s="137">
        <f t="shared" si="115"/>
        <v>0</v>
      </c>
      <c r="P436" s="137">
        <f t="shared" si="115"/>
        <v>0</v>
      </c>
      <c r="Q436" s="137">
        <f t="shared" si="115"/>
        <v>0</v>
      </c>
      <c r="R436" s="137">
        <f t="shared" si="115"/>
        <v>0</v>
      </c>
      <c r="S436" s="137">
        <f t="shared" si="115"/>
        <v>0</v>
      </c>
      <c r="T436" s="137">
        <f t="shared" si="115"/>
        <v>100</v>
      </c>
      <c r="U436" s="137">
        <f t="shared" si="115"/>
        <v>100</v>
      </c>
      <c r="V436" s="137">
        <f t="shared" si="115"/>
        <v>100</v>
      </c>
      <c r="W436" s="137">
        <f t="shared" si="116"/>
        <v>100</v>
      </c>
      <c r="X436" s="137">
        <f t="shared" si="116"/>
        <v>100</v>
      </c>
      <c r="Y436" s="137">
        <f t="shared" si="116"/>
        <v>100</v>
      </c>
      <c r="Z436" s="137">
        <f t="shared" si="116"/>
        <v>100</v>
      </c>
      <c r="AA436" s="137">
        <f t="shared" si="116"/>
        <v>100</v>
      </c>
      <c r="AB436" s="137">
        <f t="shared" si="116"/>
        <v>100</v>
      </c>
      <c r="AC436" s="137">
        <f t="shared" si="116"/>
        <v>100</v>
      </c>
      <c r="AD436" s="137">
        <f t="shared" si="116"/>
        <v>100</v>
      </c>
      <c r="AE436" s="137">
        <f t="shared" si="116"/>
        <v>100</v>
      </c>
      <c r="AF436" s="137">
        <f t="shared" si="116"/>
        <v>100</v>
      </c>
      <c r="AG436" s="137">
        <f t="shared" si="116"/>
        <v>100</v>
      </c>
      <c r="AH436" s="137">
        <f t="shared" si="116"/>
        <v>0</v>
      </c>
      <c r="AI436" s="137">
        <f t="shared" si="116"/>
        <v>0</v>
      </c>
      <c r="AJ436" s="137">
        <f t="shared" si="116"/>
        <v>0</v>
      </c>
      <c r="AK436" s="136">
        <f ca="1">IF(AND(AND($AK$3&lt;=B436,B436&lt;=$AK$1),B436&lt;&gt;""),1,0)</f>
        <v>1</v>
      </c>
      <c r="AL436" s="136">
        <f>IF(OR(F436="工事・メンテ（共用可）",F436="要調整"),0.5,IF(F436="ヘリ訓練日",0.4,1))</f>
        <v>1</v>
      </c>
      <c r="AM436" s="136">
        <v>1</v>
      </c>
    </row>
    <row r="437" spans="1:39" ht="93.75">
      <c r="A437" s="149">
        <v>1442</v>
      </c>
      <c r="B437" s="150">
        <v>46401</v>
      </c>
      <c r="C437" s="156">
        <v>7</v>
      </c>
      <c r="D437" s="156">
        <v>21</v>
      </c>
      <c r="E437" s="152" t="s">
        <v>73</v>
      </c>
      <c r="F437" s="151" t="s">
        <v>490</v>
      </c>
      <c r="G437" s="154" t="s">
        <v>494</v>
      </c>
      <c r="H437" s="138" t="str">
        <f>IF(OR(G437="中止",G437="取消"),"998",IF(ISNA(MATCH($E437,施設情報!$B$2:$B$96,0)),"999",INDEX(施設情報!$C$2:$C$96,MATCH($E437,施設情報!$B$2:$B$96,0))))</f>
        <v>053</v>
      </c>
      <c r="I437" s="139">
        <f t="shared" si="103"/>
        <v>46401</v>
      </c>
      <c r="J437" s="137" t="str">
        <f t="shared" si="104"/>
        <v>053-46401</v>
      </c>
      <c r="K437" s="137">
        <f t="shared" si="105"/>
        <v>0.29166666666666669</v>
      </c>
      <c r="L437" s="137">
        <f t="shared" si="106"/>
        <v>0.875</v>
      </c>
      <c r="M437" s="137">
        <f t="shared" si="115"/>
        <v>0</v>
      </c>
      <c r="N437" s="137">
        <f t="shared" si="115"/>
        <v>0</v>
      </c>
      <c r="O437" s="137">
        <f t="shared" si="115"/>
        <v>0</v>
      </c>
      <c r="P437" s="137">
        <f t="shared" si="115"/>
        <v>0</v>
      </c>
      <c r="Q437" s="137">
        <f t="shared" si="115"/>
        <v>0</v>
      </c>
      <c r="R437" s="137">
        <f t="shared" si="115"/>
        <v>0</v>
      </c>
      <c r="S437" s="137">
        <f t="shared" si="115"/>
        <v>0</v>
      </c>
      <c r="T437" s="137">
        <f t="shared" si="115"/>
        <v>100</v>
      </c>
      <c r="U437" s="137">
        <f t="shared" si="115"/>
        <v>100</v>
      </c>
      <c r="V437" s="137">
        <f t="shared" si="115"/>
        <v>100</v>
      </c>
      <c r="W437" s="137">
        <f t="shared" si="116"/>
        <v>100</v>
      </c>
      <c r="X437" s="137">
        <f t="shared" si="116"/>
        <v>100</v>
      </c>
      <c r="Y437" s="137">
        <f t="shared" si="116"/>
        <v>100</v>
      </c>
      <c r="Z437" s="137">
        <f t="shared" si="116"/>
        <v>100</v>
      </c>
      <c r="AA437" s="137">
        <f t="shared" si="116"/>
        <v>100</v>
      </c>
      <c r="AB437" s="137">
        <f t="shared" si="116"/>
        <v>100</v>
      </c>
      <c r="AC437" s="137">
        <f t="shared" si="116"/>
        <v>100</v>
      </c>
      <c r="AD437" s="137">
        <f t="shared" si="116"/>
        <v>100</v>
      </c>
      <c r="AE437" s="137">
        <f t="shared" si="116"/>
        <v>100</v>
      </c>
      <c r="AF437" s="137">
        <f t="shared" si="116"/>
        <v>100</v>
      </c>
      <c r="AG437" s="137">
        <f t="shared" si="116"/>
        <v>100</v>
      </c>
      <c r="AH437" s="137">
        <f t="shared" si="116"/>
        <v>0</v>
      </c>
      <c r="AI437" s="137">
        <f t="shared" si="116"/>
        <v>0</v>
      </c>
      <c r="AJ437" s="137">
        <f t="shared" si="116"/>
        <v>0</v>
      </c>
      <c r="AK437" s="136">
        <f ca="1">IF(AND(AND($AK$3&lt;=B437,B437&lt;=$AK$1),B437&lt;&gt;""),1,0)</f>
        <v>1</v>
      </c>
      <c r="AL437" s="136">
        <f>IF(OR(F437="工事・メンテ（共用可）",F437="要調整"),0.5,IF(F437="ヘリ訓練日",0.4,1))</f>
        <v>1</v>
      </c>
      <c r="AM437" s="136">
        <v>1</v>
      </c>
    </row>
    <row r="438" spans="1:39" ht="75">
      <c r="A438" s="149">
        <v>1443</v>
      </c>
      <c r="B438" s="150">
        <v>46401</v>
      </c>
      <c r="C438" s="156">
        <v>7</v>
      </c>
      <c r="D438" s="156">
        <v>21</v>
      </c>
      <c r="E438" s="152" t="s">
        <v>74</v>
      </c>
      <c r="F438" s="151" t="s">
        <v>490</v>
      </c>
      <c r="G438" s="154" t="s">
        <v>494</v>
      </c>
      <c r="H438" s="138" t="str">
        <f>IF(OR(G438="中止",G438="取消"),"998",IF(ISNA(MATCH($E438,施設情報!$B$2:$B$96,0)),"999",INDEX(施設情報!$C$2:$C$96,MATCH($E438,施設情報!$B$2:$B$96,0))))</f>
        <v>048</v>
      </c>
      <c r="I438" s="139">
        <f t="shared" si="103"/>
        <v>46401</v>
      </c>
      <c r="J438" s="137" t="str">
        <f t="shared" si="104"/>
        <v>048-46401</v>
      </c>
      <c r="K438" s="137">
        <f t="shared" si="105"/>
        <v>0.29166666666666669</v>
      </c>
      <c r="L438" s="137">
        <f t="shared" si="106"/>
        <v>0.875</v>
      </c>
      <c r="M438" s="137">
        <f t="shared" si="115"/>
        <v>0</v>
      </c>
      <c r="N438" s="137">
        <f t="shared" si="115"/>
        <v>0</v>
      </c>
      <c r="O438" s="137">
        <f t="shared" si="115"/>
        <v>0</v>
      </c>
      <c r="P438" s="137">
        <f t="shared" si="115"/>
        <v>0</v>
      </c>
      <c r="Q438" s="137">
        <f t="shared" si="115"/>
        <v>0</v>
      </c>
      <c r="R438" s="137">
        <f t="shared" si="115"/>
        <v>0</v>
      </c>
      <c r="S438" s="137">
        <f t="shared" si="115"/>
        <v>0</v>
      </c>
      <c r="T438" s="137">
        <f t="shared" si="115"/>
        <v>100</v>
      </c>
      <c r="U438" s="137">
        <f t="shared" si="115"/>
        <v>100</v>
      </c>
      <c r="V438" s="137">
        <f t="shared" si="115"/>
        <v>100</v>
      </c>
      <c r="W438" s="137">
        <f t="shared" si="116"/>
        <v>100</v>
      </c>
      <c r="X438" s="137">
        <f t="shared" si="116"/>
        <v>100</v>
      </c>
      <c r="Y438" s="137">
        <f t="shared" si="116"/>
        <v>100</v>
      </c>
      <c r="Z438" s="137">
        <f t="shared" si="116"/>
        <v>100</v>
      </c>
      <c r="AA438" s="137">
        <f t="shared" si="116"/>
        <v>100</v>
      </c>
      <c r="AB438" s="137">
        <f t="shared" si="116"/>
        <v>100</v>
      </c>
      <c r="AC438" s="137">
        <f t="shared" si="116"/>
        <v>100</v>
      </c>
      <c r="AD438" s="137">
        <f t="shared" si="116"/>
        <v>100</v>
      </c>
      <c r="AE438" s="137">
        <f t="shared" si="116"/>
        <v>100</v>
      </c>
      <c r="AF438" s="137">
        <f t="shared" si="116"/>
        <v>100</v>
      </c>
      <c r="AG438" s="137">
        <f t="shared" si="116"/>
        <v>100</v>
      </c>
      <c r="AH438" s="137">
        <f t="shared" si="116"/>
        <v>0</v>
      </c>
      <c r="AI438" s="137">
        <f t="shared" si="116"/>
        <v>0</v>
      </c>
      <c r="AJ438" s="137">
        <f t="shared" si="116"/>
        <v>0</v>
      </c>
      <c r="AK438" s="136">
        <f ca="1">IF(AND(AND($AK$3&lt;=B438,B438&lt;=$AK$1),B438&lt;&gt;""),1,0)</f>
        <v>1</v>
      </c>
      <c r="AL438" s="136">
        <f>IF(OR(F438="工事・メンテ（共用可）",F438="要調整"),0.5,IF(F438="ヘリ訓練日",0.4,1))</f>
        <v>1</v>
      </c>
      <c r="AM438" s="136">
        <v>1</v>
      </c>
    </row>
    <row r="439" spans="1:39" ht="75">
      <c r="A439" s="149">
        <v>1444</v>
      </c>
      <c r="B439" s="150">
        <v>46401</v>
      </c>
      <c r="C439" s="156">
        <v>7</v>
      </c>
      <c r="D439" s="156">
        <v>21</v>
      </c>
      <c r="E439" s="152" t="s">
        <v>75</v>
      </c>
      <c r="F439" s="151" t="s">
        <v>490</v>
      </c>
      <c r="G439" s="154" t="s">
        <v>494</v>
      </c>
      <c r="H439" s="138" t="str">
        <f>IF(OR(G439="中止",G439="取消"),"998",IF(ISNA(MATCH($E439,施設情報!$B$2:$B$96,0)),"999",INDEX(施設情報!$C$2:$C$96,MATCH($E439,施設情報!$B$2:$B$96,0))))</f>
        <v>049</v>
      </c>
      <c r="I439" s="139">
        <f t="shared" si="103"/>
        <v>46401</v>
      </c>
      <c r="J439" s="137" t="str">
        <f t="shared" si="104"/>
        <v>049-46401</v>
      </c>
      <c r="K439" s="137">
        <f t="shared" si="105"/>
        <v>0.29166666666666669</v>
      </c>
      <c r="L439" s="137">
        <f t="shared" si="106"/>
        <v>0.875</v>
      </c>
      <c r="M439" s="137">
        <f t="shared" si="115"/>
        <v>0</v>
      </c>
      <c r="N439" s="137">
        <f t="shared" si="115"/>
        <v>0</v>
      </c>
      <c r="O439" s="137">
        <f t="shared" si="115"/>
        <v>0</v>
      </c>
      <c r="P439" s="137">
        <f t="shared" si="115"/>
        <v>0</v>
      </c>
      <c r="Q439" s="137">
        <f t="shared" si="115"/>
        <v>0</v>
      </c>
      <c r="R439" s="137">
        <f t="shared" si="115"/>
        <v>0</v>
      </c>
      <c r="S439" s="137">
        <f t="shared" si="115"/>
        <v>0</v>
      </c>
      <c r="T439" s="137">
        <f t="shared" si="115"/>
        <v>100</v>
      </c>
      <c r="U439" s="137">
        <f t="shared" si="115"/>
        <v>100</v>
      </c>
      <c r="V439" s="137">
        <f t="shared" si="115"/>
        <v>100</v>
      </c>
      <c r="W439" s="137">
        <f t="shared" si="116"/>
        <v>100</v>
      </c>
      <c r="X439" s="137">
        <f t="shared" si="116"/>
        <v>100</v>
      </c>
      <c r="Y439" s="137">
        <f t="shared" si="116"/>
        <v>100</v>
      </c>
      <c r="Z439" s="137">
        <f t="shared" si="116"/>
        <v>100</v>
      </c>
      <c r="AA439" s="137">
        <f t="shared" si="116"/>
        <v>100</v>
      </c>
      <c r="AB439" s="137">
        <f t="shared" si="116"/>
        <v>100</v>
      </c>
      <c r="AC439" s="137">
        <f t="shared" si="116"/>
        <v>100</v>
      </c>
      <c r="AD439" s="137">
        <f t="shared" si="116"/>
        <v>100</v>
      </c>
      <c r="AE439" s="137">
        <f t="shared" si="116"/>
        <v>100</v>
      </c>
      <c r="AF439" s="137">
        <f t="shared" si="116"/>
        <v>100</v>
      </c>
      <c r="AG439" s="137">
        <f t="shared" si="116"/>
        <v>100</v>
      </c>
      <c r="AH439" s="137">
        <f t="shared" si="116"/>
        <v>0</v>
      </c>
      <c r="AI439" s="137">
        <f t="shared" si="116"/>
        <v>0</v>
      </c>
      <c r="AJ439" s="137">
        <f t="shared" si="116"/>
        <v>0</v>
      </c>
      <c r="AK439" s="136">
        <f ca="1">IF(AND(AND($AK$3&lt;=B439,B439&lt;=$AK$1),B439&lt;&gt;""),1,0)</f>
        <v>1</v>
      </c>
      <c r="AL439" s="136">
        <f>IF(OR(F439="工事・メンテ（共用可）",F439="要調整"),0.5,IF(F439="ヘリ訓練日",0.4,1))</f>
        <v>1</v>
      </c>
      <c r="AM439" s="136">
        <v>1</v>
      </c>
    </row>
    <row r="440" spans="1:39" ht="75">
      <c r="A440" s="149">
        <v>1445</v>
      </c>
      <c r="B440" s="150">
        <v>46401</v>
      </c>
      <c r="C440" s="156">
        <v>7</v>
      </c>
      <c r="D440" s="156">
        <v>21</v>
      </c>
      <c r="E440" s="152" t="s">
        <v>76</v>
      </c>
      <c r="F440" s="151" t="s">
        <v>490</v>
      </c>
      <c r="G440" s="154" t="s">
        <v>494</v>
      </c>
      <c r="H440" s="138" t="str">
        <f>IF(OR(G440="中止",G440="取消"),"998",IF(ISNA(MATCH($E440,施設情報!$B$2:$B$96,0)),"999",INDEX(施設情報!$C$2:$C$96,MATCH($E440,施設情報!$B$2:$B$96,0))))</f>
        <v>054</v>
      </c>
      <c r="I440" s="139">
        <f t="shared" si="103"/>
        <v>46401</v>
      </c>
      <c r="J440" s="137" t="str">
        <f t="shared" si="104"/>
        <v>054-46401</v>
      </c>
      <c r="K440" s="137">
        <f t="shared" si="105"/>
        <v>0.29166666666666669</v>
      </c>
      <c r="L440" s="137">
        <f t="shared" si="106"/>
        <v>0.875</v>
      </c>
      <c r="M440" s="137">
        <f t="shared" si="115"/>
        <v>0</v>
      </c>
      <c r="N440" s="137">
        <f t="shared" si="115"/>
        <v>0</v>
      </c>
      <c r="O440" s="137">
        <f t="shared" si="115"/>
        <v>0</v>
      </c>
      <c r="P440" s="137">
        <f t="shared" si="115"/>
        <v>0</v>
      </c>
      <c r="Q440" s="137">
        <f t="shared" si="115"/>
        <v>0</v>
      </c>
      <c r="R440" s="137">
        <f t="shared" si="115"/>
        <v>0</v>
      </c>
      <c r="S440" s="137">
        <f t="shared" si="115"/>
        <v>0</v>
      </c>
      <c r="T440" s="137">
        <f t="shared" si="115"/>
        <v>100</v>
      </c>
      <c r="U440" s="137">
        <f t="shared" si="115"/>
        <v>100</v>
      </c>
      <c r="V440" s="137">
        <f t="shared" si="115"/>
        <v>100</v>
      </c>
      <c r="W440" s="137">
        <f t="shared" si="116"/>
        <v>100</v>
      </c>
      <c r="X440" s="137">
        <f t="shared" si="116"/>
        <v>100</v>
      </c>
      <c r="Y440" s="137">
        <f t="shared" si="116"/>
        <v>100</v>
      </c>
      <c r="Z440" s="137">
        <f t="shared" si="116"/>
        <v>100</v>
      </c>
      <c r="AA440" s="137">
        <f t="shared" si="116"/>
        <v>100</v>
      </c>
      <c r="AB440" s="137">
        <f t="shared" si="116"/>
        <v>100</v>
      </c>
      <c r="AC440" s="137">
        <f t="shared" si="116"/>
        <v>100</v>
      </c>
      <c r="AD440" s="137">
        <f t="shared" si="116"/>
        <v>100</v>
      </c>
      <c r="AE440" s="137">
        <f t="shared" si="116"/>
        <v>100</v>
      </c>
      <c r="AF440" s="137">
        <f t="shared" si="116"/>
        <v>100</v>
      </c>
      <c r="AG440" s="137">
        <f t="shared" si="116"/>
        <v>100</v>
      </c>
      <c r="AH440" s="137">
        <f t="shared" si="116"/>
        <v>0</v>
      </c>
      <c r="AI440" s="137">
        <f t="shared" si="116"/>
        <v>0</v>
      </c>
      <c r="AJ440" s="137">
        <f t="shared" si="116"/>
        <v>0</v>
      </c>
      <c r="AK440" s="136">
        <f ca="1">IF(AND(AND($AK$3&lt;=B440,B440&lt;=$AK$1),B440&lt;&gt;""),1,0)</f>
        <v>1</v>
      </c>
      <c r="AL440" s="136">
        <f>IF(OR(F440="工事・メンテ（共用可）",F440="要調整"),0.5,IF(F440="ヘリ訓練日",0.4,1))</f>
        <v>1</v>
      </c>
      <c r="AM440" s="136">
        <v>1</v>
      </c>
    </row>
    <row r="441" spans="1:39" ht="112.5">
      <c r="A441" s="149">
        <v>1446</v>
      </c>
      <c r="B441" s="150">
        <v>46401</v>
      </c>
      <c r="C441" s="156">
        <v>7</v>
      </c>
      <c r="D441" s="156">
        <v>21</v>
      </c>
      <c r="E441" s="152" t="s">
        <v>77</v>
      </c>
      <c r="F441" s="151" t="s">
        <v>490</v>
      </c>
      <c r="G441" s="154" t="s">
        <v>494</v>
      </c>
      <c r="H441" s="138" t="str">
        <f>IF(OR(G441="中止",G441="取消"),"998",IF(ISNA(MATCH($E441,施設情報!$B$2:$B$96,0)),"999",INDEX(施設情報!$C$2:$C$96,MATCH($E441,施設情報!$B$2:$B$96,0))))</f>
        <v>055</v>
      </c>
      <c r="I441" s="139">
        <f t="shared" si="103"/>
        <v>46401</v>
      </c>
      <c r="J441" s="137" t="str">
        <f t="shared" si="104"/>
        <v>055-46401</v>
      </c>
      <c r="K441" s="137">
        <f t="shared" si="105"/>
        <v>0.29166666666666669</v>
      </c>
      <c r="L441" s="137">
        <f t="shared" si="106"/>
        <v>0.875</v>
      </c>
      <c r="M441" s="137">
        <f t="shared" si="115"/>
        <v>0</v>
      </c>
      <c r="N441" s="137">
        <f t="shared" si="115"/>
        <v>0</v>
      </c>
      <c r="O441" s="137">
        <f t="shared" si="115"/>
        <v>0</v>
      </c>
      <c r="P441" s="137">
        <f t="shared" si="115"/>
        <v>0</v>
      </c>
      <c r="Q441" s="137">
        <f t="shared" si="115"/>
        <v>0</v>
      </c>
      <c r="R441" s="137">
        <f t="shared" si="115"/>
        <v>0</v>
      </c>
      <c r="S441" s="137">
        <f t="shared" si="115"/>
        <v>0</v>
      </c>
      <c r="T441" s="137">
        <f t="shared" si="115"/>
        <v>100</v>
      </c>
      <c r="U441" s="137">
        <f t="shared" si="115"/>
        <v>100</v>
      </c>
      <c r="V441" s="137">
        <f t="shared" si="115"/>
        <v>100</v>
      </c>
      <c r="W441" s="137">
        <f t="shared" si="116"/>
        <v>100</v>
      </c>
      <c r="X441" s="137">
        <f t="shared" si="116"/>
        <v>100</v>
      </c>
      <c r="Y441" s="137">
        <f t="shared" si="116"/>
        <v>100</v>
      </c>
      <c r="Z441" s="137">
        <f t="shared" si="116"/>
        <v>100</v>
      </c>
      <c r="AA441" s="137">
        <f t="shared" si="116"/>
        <v>100</v>
      </c>
      <c r="AB441" s="137">
        <f t="shared" si="116"/>
        <v>100</v>
      </c>
      <c r="AC441" s="137">
        <f t="shared" si="116"/>
        <v>100</v>
      </c>
      <c r="AD441" s="137">
        <f t="shared" si="116"/>
        <v>100</v>
      </c>
      <c r="AE441" s="137">
        <f t="shared" si="116"/>
        <v>100</v>
      </c>
      <c r="AF441" s="137">
        <f t="shared" si="116"/>
        <v>100</v>
      </c>
      <c r="AG441" s="137">
        <f t="shared" si="116"/>
        <v>100</v>
      </c>
      <c r="AH441" s="137">
        <f t="shared" si="116"/>
        <v>0</v>
      </c>
      <c r="AI441" s="137">
        <f t="shared" si="116"/>
        <v>0</v>
      </c>
      <c r="AJ441" s="137">
        <f t="shared" si="116"/>
        <v>0</v>
      </c>
      <c r="AK441" s="136">
        <f ca="1">IF(AND(AND($AK$3&lt;=B441,B441&lt;=$AK$1),B441&lt;&gt;""),1,0)</f>
        <v>1</v>
      </c>
      <c r="AL441" s="136">
        <f>IF(OR(F441="工事・メンテ（共用可）",F441="要調整"),0.5,IF(F441="ヘリ訓練日",0.4,1))</f>
        <v>1</v>
      </c>
      <c r="AM441" s="136">
        <v>1</v>
      </c>
    </row>
    <row r="442" spans="1:39" ht="93.75">
      <c r="A442" s="149">
        <v>1447</v>
      </c>
      <c r="B442" s="150">
        <v>46401</v>
      </c>
      <c r="C442" s="156">
        <v>7</v>
      </c>
      <c r="D442" s="156">
        <v>21</v>
      </c>
      <c r="E442" s="152" t="s">
        <v>78</v>
      </c>
      <c r="F442" s="151" t="s">
        <v>490</v>
      </c>
      <c r="G442" s="154" t="s">
        <v>494</v>
      </c>
      <c r="H442" s="138" t="str">
        <f>IF(OR(G442="中止",G442="取消"),"998",IF(ISNA(MATCH($E442,施設情報!$B$2:$B$96,0)),"999",INDEX(施設情報!$C$2:$C$96,MATCH($E442,施設情報!$B$2:$B$96,0))))</f>
        <v>056</v>
      </c>
      <c r="I442" s="139">
        <f t="shared" si="103"/>
        <v>46401</v>
      </c>
      <c r="J442" s="137" t="str">
        <f t="shared" si="104"/>
        <v>056-46401</v>
      </c>
      <c r="K442" s="137">
        <f t="shared" si="105"/>
        <v>0.29166666666666669</v>
      </c>
      <c r="L442" s="137">
        <f t="shared" si="106"/>
        <v>0.875</v>
      </c>
      <c r="M442" s="137">
        <f t="shared" si="115"/>
        <v>0</v>
      </c>
      <c r="N442" s="137">
        <f t="shared" si="115"/>
        <v>0</v>
      </c>
      <c r="O442" s="137">
        <f t="shared" si="115"/>
        <v>0</v>
      </c>
      <c r="P442" s="137">
        <f t="shared" si="115"/>
        <v>0</v>
      </c>
      <c r="Q442" s="137">
        <f t="shared" si="115"/>
        <v>0</v>
      </c>
      <c r="R442" s="137">
        <f t="shared" si="115"/>
        <v>0</v>
      </c>
      <c r="S442" s="137">
        <f t="shared" si="115"/>
        <v>0</v>
      </c>
      <c r="T442" s="137">
        <f t="shared" si="115"/>
        <v>100</v>
      </c>
      <c r="U442" s="137">
        <f t="shared" si="115"/>
        <v>100</v>
      </c>
      <c r="V442" s="137">
        <f t="shared" si="115"/>
        <v>100</v>
      </c>
      <c r="W442" s="137">
        <f t="shared" si="116"/>
        <v>100</v>
      </c>
      <c r="X442" s="137">
        <f t="shared" si="116"/>
        <v>100</v>
      </c>
      <c r="Y442" s="137">
        <f t="shared" si="116"/>
        <v>100</v>
      </c>
      <c r="Z442" s="137">
        <f t="shared" si="116"/>
        <v>100</v>
      </c>
      <c r="AA442" s="137">
        <f t="shared" si="116"/>
        <v>100</v>
      </c>
      <c r="AB442" s="137">
        <f t="shared" si="116"/>
        <v>100</v>
      </c>
      <c r="AC442" s="137">
        <f t="shared" si="116"/>
        <v>100</v>
      </c>
      <c r="AD442" s="137">
        <f t="shared" si="116"/>
        <v>100</v>
      </c>
      <c r="AE442" s="137">
        <f t="shared" si="116"/>
        <v>100</v>
      </c>
      <c r="AF442" s="137">
        <f t="shared" si="116"/>
        <v>100</v>
      </c>
      <c r="AG442" s="137">
        <f t="shared" si="116"/>
        <v>100</v>
      </c>
      <c r="AH442" s="137">
        <f t="shared" si="116"/>
        <v>0</v>
      </c>
      <c r="AI442" s="137">
        <f t="shared" si="116"/>
        <v>0</v>
      </c>
      <c r="AJ442" s="137">
        <f t="shared" si="116"/>
        <v>0</v>
      </c>
      <c r="AK442" s="136">
        <f ca="1">IF(AND(AND($AK$3&lt;=B442,B442&lt;=$AK$1),B442&lt;&gt;""),1,0)</f>
        <v>1</v>
      </c>
      <c r="AL442" s="136">
        <f>IF(OR(F442="工事・メンテ（共用可）",F442="要調整"),0.5,IF(F442="ヘリ訓練日",0.4,1))</f>
        <v>1</v>
      </c>
      <c r="AM442" s="136">
        <v>1</v>
      </c>
    </row>
    <row r="443" spans="1:39" ht="112.5">
      <c r="A443" s="149">
        <v>1448</v>
      </c>
      <c r="B443" s="150">
        <v>46401</v>
      </c>
      <c r="C443" s="156">
        <v>7</v>
      </c>
      <c r="D443" s="156">
        <v>21</v>
      </c>
      <c r="E443" s="152" t="s">
        <v>79</v>
      </c>
      <c r="F443" s="151" t="s">
        <v>490</v>
      </c>
      <c r="G443" s="154" t="s">
        <v>494</v>
      </c>
      <c r="H443" s="138" t="str">
        <f>IF(OR(G443="中止",G443="取消"),"998",IF(ISNA(MATCH($E443,施設情報!$B$2:$B$96,0)),"999",INDEX(施設情報!$C$2:$C$96,MATCH($E443,施設情報!$B$2:$B$96,0))))</f>
        <v>057</v>
      </c>
      <c r="I443" s="139">
        <f t="shared" si="103"/>
        <v>46401</v>
      </c>
      <c r="J443" s="137" t="str">
        <f t="shared" si="104"/>
        <v>057-46401</v>
      </c>
      <c r="K443" s="137">
        <f t="shared" si="105"/>
        <v>0.29166666666666669</v>
      </c>
      <c r="L443" s="137">
        <f t="shared" si="106"/>
        <v>0.875</v>
      </c>
      <c r="M443" s="137">
        <f t="shared" si="115"/>
        <v>0</v>
      </c>
      <c r="N443" s="137">
        <f t="shared" si="115"/>
        <v>0</v>
      </c>
      <c r="O443" s="137">
        <f t="shared" si="115"/>
        <v>0</v>
      </c>
      <c r="P443" s="137">
        <f t="shared" si="115"/>
        <v>0</v>
      </c>
      <c r="Q443" s="137">
        <f t="shared" si="115"/>
        <v>0</v>
      </c>
      <c r="R443" s="137">
        <f t="shared" si="115"/>
        <v>0</v>
      </c>
      <c r="S443" s="137">
        <f t="shared" si="115"/>
        <v>0</v>
      </c>
      <c r="T443" s="137">
        <f t="shared" si="115"/>
        <v>100</v>
      </c>
      <c r="U443" s="137">
        <f t="shared" si="115"/>
        <v>100</v>
      </c>
      <c r="V443" s="137">
        <f t="shared" si="115"/>
        <v>100</v>
      </c>
      <c r="W443" s="137">
        <f t="shared" si="116"/>
        <v>100</v>
      </c>
      <c r="X443" s="137">
        <f t="shared" si="116"/>
        <v>100</v>
      </c>
      <c r="Y443" s="137">
        <f t="shared" si="116"/>
        <v>100</v>
      </c>
      <c r="Z443" s="137">
        <f t="shared" si="116"/>
        <v>100</v>
      </c>
      <c r="AA443" s="137">
        <f t="shared" si="116"/>
        <v>100</v>
      </c>
      <c r="AB443" s="137">
        <f t="shared" si="116"/>
        <v>100</v>
      </c>
      <c r="AC443" s="137">
        <f t="shared" si="116"/>
        <v>100</v>
      </c>
      <c r="AD443" s="137">
        <f t="shared" si="116"/>
        <v>100</v>
      </c>
      <c r="AE443" s="137">
        <f t="shared" si="116"/>
        <v>100</v>
      </c>
      <c r="AF443" s="137">
        <f t="shared" si="116"/>
        <v>100</v>
      </c>
      <c r="AG443" s="137">
        <f t="shared" si="116"/>
        <v>100</v>
      </c>
      <c r="AH443" s="137">
        <f t="shared" si="116"/>
        <v>0</v>
      </c>
      <c r="AI443" s="137">
        <f t="shared" si="116"/>
        <v>0</v>
      </c>
      <c r="AJ443" s="137">
        <f t="shared" si="116"/>
        <v>0</v>
      </c>
      <c r="AK443" s="136">
        <f ca="1">IF(AND(AND($AK$3&lt;=B443,B443&lt;=$AK$1),B443&lt;&gt;""),1,0)</f>
        <v>1</v>
      </c>
      <c r="AL443" s="136">
        <f>IF(OR(F443="工事・メンテ（共用可）",F443="要調整"),0.5,IF(F443="ヘリ訓練日",0.4,1))</f>
        <v>1</v>
      </c>
      <c r="AM443" s="136">
        <v>1</v>
      </c>
    </row>
    <row r="444" spans="1:39" ht="112.5">
      <c r="A444" s="149">
        <v>1449</v>
      </c>
      <c r="B444" s="150">
        <v>46401</v>
      </c>
      <c r="C444" s="156">
        <v>7</v>
      </c>
      <c r="D444" s="156">
        <v>21</v>
      </c>
      <c r="E444" s="152" t="s">
        <v>80</v>
      </c>
      <c r="F444" s="151" t="s">
        <v>490</v>
      </c>
      <c r="G444" s="154" t="s">
        <v>494</v>
      </c>
      <c r="H444" s="138" t="str">
        <f>IF(OR(G444="中止",G444="取消"),"998",IF(ISNA(MATCH($E444,施設情報!$B$2:$B$96,0)),"999",INDEX(施設情報!$C$2:$C$96,MATCH($E444,施設情報!$B$2:$B$96,0))))</f>
        <v>058</v>
      </c>
      <c r="I444" s="139">
        <f t="shared" si="103"/>
        <v>46401</v>
      </c>
      <c r="J444" s="137" t="str">
        <f t="shared" si="104"/>
        <v>058-46401</v>
      </c>
      <c r="K444" s="137">
        <f t="shared" si="105"/>
        <v>0.29166666666666669</v>
      </c>
      <c r="L444" s="137">
        <f t="shared" si="106"/>
        <v>0.875</v>
      </c>
      <c r="M444" s="137">
        <f t="shared" si="115"/>
        <v>0</v>
      </c>
      <c r="N444" s="137">
        <f t="shared" si="115"/>
        <v>0</v>
      </c>
      <c r="O444" s="137">
        <f t="shared" si="115"/>
        <v>0</v>
      </c>
      <c r="P444" s="137">
        <f t="shared" si="115"/>
        <v>0</v>
      </c>
      <c r="Q444" s="137">
        <f t="shared" si="115"/>
        <v>0</v>
      </c>
      <c r="R444" s="137">
        <f t="shared" si="115"/>
        <v>0</v>
      </c>
      <c r="S444" s="137">
        <f t="shared" si="115"/>
        <v>0</v>
      </c>
      <c r="T444" s="137">
        <f t="shared" si="115"/>
        <v>100</v>
      </c>
      <c r="U444" s="137">
        <f t="shared" si="115"/>
        <v>100</v>
      </c>
      <c r="V444" s="137">
        <f t="shared" si="115"/>
        <v>100</v>
      </c>
      <c r="W444" s="137">
        <f t="shared" si="116"/>
        <v>100</v>
      </c>
      <c r="X444" s="137">
        <f t="shared" si="116"/>
        <v>100</v>
      </c>
      <c r="Y444" s="137">
        <f t="shared" si="116"/>
        <v>100</v>
      </c>
      <c r="Z444" s="137">
        <f t="shared" si="116"/>
        <v>100</v>
      </c>
      <c r="AA444" s="137">
        <f t="shared" si="116"/>
        <v>100</v>
      </c>
      <c r="AB444" s="137">
        <f t="shared" si="116"/>
        <v>100</v>
      </c>
      <c r="AC444" s="137">
        <f t="shared" si="116"/>
        <v>100</v>
      </c>
      <c r="AD444" s="137">
        <f t="shared" si="116"/>
        <v>100</v>
      </c>
      <c r="AE444" s="137">
        <f t="shared" si="116"/>
        <v>100</v>
      </c>
      <c r="AF444" s="137">
        <f t="shared" si="116"/>
        <v>100</v>
      </c>
      <c r="AG444" s="137">
        <f t="shared" si="116"/>
        <v>100</v>
      </c>
      <c r="AH444" s="137">
        <f t="shared" si="116"/>
        <v>0</v>
      </c>
      <c r="AI444" s="137">
        <f t="shared" si="116"/>
        <v>0</v>
      </c>
      <c r="AJ444" s="137">
        <f t="shared" si="116"/>
        <v>0</v>
      </c>
      <c r="AK444" s="136">
        <f ca="1">IF(AND(AND($AK$3&lt;=B444,B444&lt;=$AK$1),B444&lt;&gt;""),1,0)</f>
        <v>1</v>
      </c>
      <c r="AL444" s="136">
        <f>IF(OR(F444="工事・メンテ（共用可）",F444="要調整"),0.5,IF(F444="ヘリ訓練日",0.4,1))</f>
        <v>1</v>
      </c>
      <c r="AM444" s="136">
        <v>1</v>
      </c>
    </row>
    <row r="445" spans="1:39" ht="93.75">
      <c r="A445" s="149">
        <v>1450</v>
      </c>
      <c r="B445" s="150">
        <v>46401</v>
      </c>
      <c r="C445" s="156">
        <v>7</v>
      </c>
      <c r="D445" s="156">
        <v>21</v>
      </c>
      <c r="E445" s="152" t="s">
        <v>81</v>
      </c>
      <c r="F445" s="151" t="s">
        <v>490</v>
      </c>
      <c r="G445" s="154" t="s">
        <v>494</v>
      </c>
      <c r="H445" s="138" t="str">
        <f>IF(OR(G445="中止",G445="取消"),"998",IF(ISNA(MATCH($E445,施設情報!$B$2:$B$96,0)),"999",INDEX(施設情報!$C$2:$C$96,MATCH($E445,施設情報!$B$2:$B$96,0))))</f>
        <v>059</v>
      </c>
      <c r="I445" s="139">
        <f t="shared" si="103"/>
        <v>46401</v>
      </c>
      <c r="J445" s="137" t="str">
        <f t="shared" si="104"/>
        <v>059-46401</v>
      </c>
      <c r="K445" s="137">
        <f t="shared" si="105"/>
        <v>0.29166666666666669</v>
      </c>
      <c r="L445" s="137">
        <f t="shared" si="106"/>
        <v>0.875</v>
      </c>
      <c r="M445" s="137">
        <f t="shared" ref="M445:V454" si="117">IF(AND(M$3&gt;=$K445,M$3&lt;$L445),100*$AM445,0)</f>
        <v>0</v>
      </c>
      <c r="N445" s="137">
        <f t="shared" si="117"/>
        <v>0</v>
      </c>
      <c r="O445" s="137">
        <f t="shared" si="117"/>
        <v>0</v>
      </c>
      <c r="P445" s="137">
        <f t="shared" si="117"/>
        <v>0</v>
      </c>
      <c r="Q445" s="137">
        <f t="shared" si="117"/>
        <v>0</v>
      </c>
      <c r="R445" s="137">
        <f t="shared" si="117"/>
        <v>0</v>
      </c>
      <c r="S445" s="137">
        <f t="shared" si="117"/>
        <v>0</v>
      </c>
      <c r="T445" s="137">
        <f t="shared" si="117"/>
        <v>100</v>
      </c>
      <c r="U445" s="137">
        <f t="shared" si="117"/>
        <v>100</v>
      </c>
      <c r="V445" s="137">
        <f t="shared" si="117"/>
        <v>100</v>
      </c>
      <c r="W445" s="137">
        <f t="shared" ref="W445:AJ454" si="118">IF(AND(W$3&gt;=$K445,W$3&lt;$L445),100*$AM445,0)</f>
        <v>100</v>
      </c>
      <c r="X445" s="137">
        <f t="shared" si="118"/>
        <v>100</v>
      </c>
      <c r="Y445" s="137">
        <f t="shared" si="118"/>
        <v>100</v>
      </c>
      <c r="Z445" s="137">
        <f t="shared" si="118"/>
        <v>100</v>
      </c>
      <c r="AA445" s="137">
        <f t="shared" si="118"/>
        <v>100</v>
      </c>
      <c r="AB445" s="137">
        <f t="shared" si="118"/>
        <v>100</v>
      </c>
      <c r="AC445" s="137">
        <f t="shared" si="118"/>
        <v>100</v>
      </c>
      <c r="AD445" s="137">
        <f t="shared" si="118"/>
        <v>100</v>
      </c>
      <c r="AE445" s="137">
        <f t="shared" si="118"/>
        <v>100</v>
      </c>
      <c r="AF445" s="137">
        <f t="shared" si="118"/>
        <v>100</v>
      </c>
      <c r="AG445" s="137">
        <f t="shared" si="118"/>
        <v>100</v>
      </c>
      <c r="AH445" s="137">
        <f t="shared" si="118"/>
        <v>0</v>
      </c>
      <c r="AI445" s="137">
        <f t="shared" si="118"/>
        <v>0</v>
      </c>
      <c r="AJ445" s="137">
        <f t="shared" si="118"/>
        <v>0</v>
      </c>
      <c r="AK445" s="136">
        <f ca="1">IF(AND(AND($AK$3&lt;=B445,B445&lt;=$AK$1),B445&lt;&gt;""),1,0)</f>
        <v>1</v>
      </c>
      <c r="AL445" s="136">
        <f>IF(OR(F445="工事・メンテ（共用可）",F445="要調整"),0.5,IF(F445="ヘリ訓練日",0.4,1))</f>
        <v>1</v>
      </c>
      <c r="AM445" s="136">
        <v>1</v>
      </c>
    </row>
    <row r="446" spans="1:39" ht="93.75">
      <c r="A446" s="149">
        <v>1451</v>
      </c>
      <c r="B446" s="150">
        <v>46401</v>
      </c>
      <c r="C446" s="156">
        <v>7</v>
      </c>
      <c r="D446" s="156">
        <v>21</v>
      </c>
      <c r="E446" s="152" t="s">
        <v>82</v>
      </c>
      <c r="F446" s="151" t="s">
        <v>490</v>
      </c>
      <c r="G446" s="154" t="s">
        <v>494</v>
      </c>
      <c r="H446" s="138" t="str">
        <f>IF(OR(G446="中止",G446="取消"),"998",IF(ISNA(MATCH($E446,施設情報!$B$2:$B$96,0)),"999",INDEX(施設情報!$C$2:$C$96,MATCH($E446,施設情報!$B$2:$B$96,0))))</f>
        <v>060</v>
      </c>
      <c r="I446" s="139">
        <f t="shared" si="103"/>
        <v>46401</v>
      </c>
      <c r="J446" s="137" t="str">
        <f t="shared" si="104"/>
        <v>060-46401</v>
      </c>
      <c r="K446" s="137">
        <f t="shared" si="105"/>
        <v>0.29166666666666669</v>
      </c>
      <c r="L446" s="137">
        <f t="shared" si="106"/>
        <v>0.875</v>
      </c>
      <c r="M446" s="137">
        <f t="shared" si="117"/>
        <v>0</v>
      </c>
      <c r="N446" s="137">
        <f t="shared" si="117"/>
        <v>0</v>
      </c>
      <c r="O446" s="137">
        <f t="shared" si="117"/>
        <v>0</v>
      </c>
      <c r="P446" s="137">
        <f t="shared" si="117"/>
        <v>0</v>
      </c>
      <c r="Q446" s="137">
        <f t="shared" si="117"/>
        <v>0</v>
      </c>
      <c r="R446" s="137">
        <f t="shared" si="117"/>
        <v>0</v>
      </c>
      <c r="S446" s="137">
        <f t="shared" si="117"/>
        <v>0</v>
      </c>
      <c r="T446" s="137">
        <f t="shared" si="117"/>
        <v>100</v>
      </c>
      <c r="U446" s="137">
        <f t="shared" si="117"/>
        <v>100</v>
      </c>
      <c r="V446" s="137">
        <f t="shared" si="117"/>
        <v>100</v>
      </c>
      <c r="W446" s="137">
        <f t="shared" si="118"/>
        <v>100</v>
      </c>
      <c r="X446" s="137">
        <f t="shared" si="118"/>
        <v>100</v>
      </c>
      <c r="Y446" s="137">
        <f t="shared" si="118"/>
        <v>100</v>
      </c>
      <c r="Z446" s="137">
        <f t="shared" si="118"/>
        <v>100</v>
      </c>
      <c r="AA446" s="137">
        <f t="shared" si="118"/>
        <v>100</v>
      </c>
      <c r="AB446" s="137">
        <f t="shared" si="118"/>
        <v>100</v>
      </c>
      <c r="AC446" s="137">
        <f t="shared" si="118"/>
        <v>100</v>
      </c>
      <c r="AD446" s="137">
        <f t="shared" si="118"/>
        <v>100</v>
      </c>
      <c r="AE446" s="137">
        <f t="shared" si="118"/>
        <v>100</v>
      </c>
      <c r="AF446" s="137">
        <f t="shared" si="118"/>
        <v>100</v>
      </c>
      <c r="AG446" s="137">
        <f t="shared" si="118"/>
        <v>100</v>
      </c>
      <c r="AH446" s="137">
        <f t="shared" si="118"/>
        <v>0</v>
      </c>
      <c r="AI446" s="137">
        <f t="shared" si="118"/>
        <v>0</v>
      </c>
      <c r="AJ446" s="137">
        <f t="shared" si="118"/>
        <v>0</v>
      </c>
      <c r="AK446" s="136">
        <f ca="1">IF(AND(AND($AK$3&lt;=B446,B446&lt;=$AK$1),B446&lt;&gt;""),1,0)</f>
        <v>1</v>
      </c>
      <c r="AL446" s="136">
        <f>IF(OR(F446="工事・メンテ（共用可）",F446="要調整"),0.5,IF(F446="ヘリ訓練日",0.4,1))</f>
        <v>1</v>
      </c>
      <c r="AM446" s="136">
        <v>1</v>
      </c>
    </row>
    <row r="447" spans="1:39" ht="56.25">
      <c r="A447" s="149">
        <v>1452</v>
      </c>
      <c r="B447" s="150">
        <v>46401</v>
      </c>
      <c r="C447" s="156">
        <v>7</v>
      </c>
      <c r="D447" s="156">
        <v>21</v>
      </c>
      <c r="E447" s="152" t="s">
        <v>83</v>
      </c>
      <c r="F447" s="151" t="s">
        <v>490</v>
      </c>
      <c r="G447" s="154" t="s">
        <v>494</v>
      </c>
      <c r="H447" s="138" t="str">
        <f>IF(OR(G447="中止",G447="取消"),"998",IF(ISNA(MATCH($E447,施設情報!$B$2:$B$96,0)),"999",INDEX(施設情報!$C$2:$C$96,MATCH($E447,施設情報!$B$2:$B$96,0))))</f>
        <v>067</v>
      </c>
      <c r="I447" s="139">
        <f t="shared" si="103"/>
        <v>46401</v>
      </c>
      <c r="J447" s="137" t="str">
        <f t="shared" si="104"/>
        <v>067-46401</v>
      </c>
      <c r="K447" s="137">
        <f t="shared" si="105"/>
        <v>0.29166666666666669</v>
      </c>
      <c r="L447" s="137">
        <f t="shared" si="106"/>
        <v>0.875</v>
      </c>
      <c r="M447" s="137">
        <f t="shared" si="117"/>
        <v>0</v>
      </c>
      <c r="N447" s="137">
        <f t="shared" si="117"/>
        <v>0</v>
      </c>
      <c r="O447" s="137">
        <f t="shared" si="117"/>
        <v>0</v>
      </c>
      <c r="P447" s="137">
        <f t="shared" si="117"/>
        <v>0</v>
      </c>
      <c r="Q447" s="137">
        <f t="shared" si="117"/>
        <v>0</v>
      </c>
      <c r="R447" s="137">
        <f t="shared" si="117"/>
        <v>0</v>
      </c>
      <c r="S447" s="137">
        <f t="shared" si="117"/>
        <v>0</v>
      </c>
      <c r="T447" s="137">
        <f t="shared" si="117"/>
        <v>100</v>
      </c>
      <c r="U447" s="137">
        <f t="shared" si="117"/>
        <v>100</v>
      </c>
      <c r="V447" s="137">
        <f t="shared" si="117"/>
        <v>100</v>
      </c>
      <c r="W447" s="137">
        <f t="shared" si="118"/>
        <v>100</v>
      </c>
      <c r="X447" s="137">
        <f t="shared" si="118"/>
        <v>100</v>
      </c>
      <c r="Y447" s="137">
        <f t="shared" si="118"/>
        <v>100</v>
      </c>
      <c r="Z447" s="137">
        <f t="shared" si="118"/>
        <v>100</v>
      </c>
      <c r="AA447" s="137">
        <f t="shared" si="118"/>
        <v>100</v>
      </c>
      <c r="AB447" s="137">
        <f t="shared" si="118"/>
        <v>100</v>
      </c>
      <c r="AC447" s="137">
        <f t="shared" si="118"/>
        <v>100</v>
      </c>
      <c r="AD447" s="137">
        <f t="shared" si="118"/>
        <v>100</v>
      </c>
      <c r="AE447" s="137">
        <f t="shared" si="118"/>
        <v>100</v>
      </c>
      <c r="AF447" s="137">
        <f t="shared" si="118"/>
        <v>100</v>
      </c>
      <c r="AG447" s="137">
        <f t="shared" si="118"/>
        <v>100</v>
      </c>
      <c r="AH447" s="137">
        <f t="shared" si="118"/>
        <v>0</v>
      </c>
      <c r="AI447" s="137">
        <f t="shared" si="118"/>
        <v>0</v>
      </c>
      <c r="AJ447" s="137">
        <f t="shared" si="118"/>
        <v>0</v>
      </c>
      <c r="AK447" s="136">
        <f ca="1">IF(AND(AND($AK$3&lt;=B447,B447&lt;=$AK$1),B447&lt;&gt;""),1,0)</f>
        <v>1</v>
      </c>
      <c r="AL447" s="136">
        <f>IF(OR(F447="工事・メンテ（共用可）",F447="要調整"),0.5,IF(F447="ヘリ訓練日",0.4,1))</f>
        <v>1</v>
      </c>
      <c r="AM447" s="136">
        <v>1</v>
      </c>
    </row>
    <row r="448" spans="1:39" ht="56.25">
      <c r="A448" s="149">
        <v>1453</v>
      </c>
      <c r="B448" s="150">
        <v>46401</v>
      </c>
      <c r="C448" s="156">
        <v>7</v>
      </c>
      <c r="D448" s="156">
        <v>21</v>
      </c>
      <c r="E448" s="152" t="s">
        <v>84</v>
      </c>
      <c r="F448" s="151" t="s">
        <v>490</v>
      </c>
      <c r="G448" s="154" t="s">
        <v>494</v>
      </c>
      <c r="H448" s="138" t="str">
        <f>IF(OR(G448="中止",G448="取消"),"998",IF(ISNA(MATCH($E448,施設情報!$B$2:$B$96,0)),"999",INDEX(施設情報!$C$2:$C$96,MATCH($E448,施設情報!$B$2:$B$96,0))))</f>
        <v>065</v>
      </c>
      <c r="I448" s="139">
        <f t="shared" si="103"/>
        <v>46401</v>
      </c>
      <c r="J448" s="137" t="str">
        <f t="shared" si="104"/>
        <v>065-46401</v>
      </c>
      <c r="K448" s="137">
        <f t="shared" si="105"/>
        <v>0.29166666666666669</v>
      </c>
      <c r="L448" s="137">
        <f t="shared" si="106"/>
        <v>0.875</v>
      </c>
      <c r="M448" s="137">
        <f t="shared" si="117"/>
        <v>0</v>
      </c>
      <c r="N448" s="137">
        <f t="shared" si="117"/>
        <v>0</v>
      </c>
      <c r="O448" s="137">
        <f t="shared" si="117"/>
        <v>0</v>
      </c>
      <c r="P448" s="137">
        <f t="shared" si="117"/>
        <v>0</v>
      </c>
      <c r="Q448" s="137">
        <f t="shared" si="117"/>
        <v>0</v>
      </c>
      <c r="R448" s="137">
        <f t="shared" si="117"/>
        <v>0</v>
      </c>
      <c r="S448" s="137">
        <f t="shared" si="117"/>
        <v>0</v>
      </c>
      <c r="T448" s="137">
        <f t="shared" si="117"/>
        <v>100</v>
      </c>
      <c r="U448" s="137">
        <f t="shared" si="117"/>
        <v>100</v>
      </c>
      <c r="V448" s="137">
        <f t="shared" si="117"/>
        <v>100</v>
      </c>
      <c r="W448" s="137">
        <f t="shared" si="118"/>
        <v>100</v>
      </c>
      <c r="X448" s="137">
        <f t="shared" si="118"/>
        <v>100</v>
      </c>
      <c r="Y448" s="137">
        <f t="shared" si="118"/>
        <v>100</v>
      </c>
      <c r="Z448" s="137">
        <f t="shared" si="118"/>
        <v>100</v>
      </c>
      <c r="AA448" s="137">
        <f t="shared" si="118"/>
        <v>100</v>
      </c>
      <c r="AB448" s="137">
        <f t="shared" si="118"/>
        <v>100</v>
      </c>
      <c r="AC448" s="137">
        <f t="shared" si="118"/>
        <v>100</v>
      </c>
      <c r="AD448" s="137">
        <f t="shared" si="118"/>
        <v>100</v>
      </c>
      <c r="AE448" s="137">
        <f t="shared" si="118"/>
        <v>100</v>
      </c>
      <c r="AF448" s="137">
        <f t="shared" si="118"/>
        <v>100</v>
      </c>
      <c r="AG448" s="137">
        <f t="shared" si="118"/>
        <v>100</v>
      </c>
      <c r="AH448" s="137">
        <f t="shared" si="118"/>
        <v>0</v>
      </c>
      <c r="AI448" s="137">
        <f t="shared" si="118"/>
        <v>0</v>
      </c>
      <c r="AJ448" s="137">
        <f t="shared" si="118"/>
        <v>0</v>
      </c>
      <c r="AK448" s="136">
        <f ca="1">IF(AND(AND($AK$3&lt;=B448,B448&lt;=$AK$1),B448&lt;&gt;""),1,0)</f>
        <v>1</v>
      </c>
      <c r="AL448" s="136">
        <f>IF(OR(F448="工事・メンテ（共用可）",F448="要調整"),0.5,IF(F448="ヘリ訓練日",0.4,1))</f>
        <v>1</v>
      </c>
      <c r="AM448" s="136">
        <v>1</v>
      </c>
    </row>
    <row r="449" spans="1:39" ht="56.25">
      <c r="A449" s="149">
        <v>1454</v>
      </c>
      <c r="B449" s="150">
        <v>46401</v>
      </c>
      <c r="C449" s="156">
        <v>7</v>
      </c>
      <c r="D449" s="156">
        <v>21</v>
      </c>
      <c r="E449" s="152" t="s">
        <v>85</v>
      </c>
      <c r="F449" s="151" t="s">
        <v>490</v>
      </c>
      <c r="G449" s="154" t="s">
        <v>494</v>
      </c>
      <c r="H449" s="138" t="str">
        <f>IF(OR(G449="中止",G449="取消"),"998",IF(ISNA(MATCH($E449,施設情報!$B$2:$B$96,0)),"999",INDEX(施設情報!$C$2:$C$96,MATCH($E449,施設情報!$B$2:$B$96,0))))</f>
        <v>066</v>
      </c>
      <c r="I449" s="139">
        <f t="shared" si="103"/>
        <v>46401</v>
      </c>
      <c r="J449" s="137" t="str">
        <f t="shared" si="104"/>
        <v>066-46401</v>
      </c>
      <c r="K449" s="137">
        <f t="shared" si="105"/>
        <v>0.29166666666666669</v>
      </c>
      <c r="L449" s="137">
        <f t="shared" si="106"/>
        <v>0.875</v>
      </c>
      <c r="M449" s="137">
        <f t="shared" si="117"/>
        <v>0</v>
      </c>
      <c r="N449" s="137">
        <f t="shared" si="117"/>
        <v>0</v>
      </c>
      <c r="O449" s="137">
        <f t="shared" si="117"/>
        <v>0</v>
      </c>
      <c r="P449" s="137">
        <f t="shared" si="117"/>
        <v>0</v>
      </c>
      <c r="Q449" s="137">
        <f t="shared" si="117"/>
        <v>0</v>
      </c>
      <c r="R449" s="137">
        <f t="shared" si="117"/>
        <v>0</v>
      </c>
      <c r="S449" s="137">
        <f t="shared" si="117"/>
        <v>0</v>
      </c>
      <c r="T449" s="137">
        <f t="shared" si="117"/>
        <v>100</v>
      </c>
      <c r="U449" s="137">
        <f t="shared" si="117"/>
        <v>100</v>
      </c>
      <c r="V449" s="137">
        <f t="shared" si="117"/>
        <v>100</v>
      </c>
      <c r="W449" s="137">
        <f t="shared" si="118"/>
        <v>100</v>
      </c>
      <c r="X449" s="137">
        <f t="shared" si="118"/>
        <v>100</v>
      </c>
      <c r="Y449" s="137">
        <f t="shared" si="118"/>
        <v>100</v>
      </c>
      <c r="Z449" s="137">
        <f t="shared" si="118"/>
        <v>100</v>
      </c>
      <c r="AA449" s="137">
        <f t="shared" si="118"/>
        <v>100</v>
      </c>
      <c r="AB449" s="137">
        <f t="shared" si="118"/>
        <v>100</v>
      </c>
      <c r="AC449" s="137">
        <f t="shared" si="118"/>
        <v>100</v>
      </c>
      <c r="AD449" s="137">
        <f t="shared" si="118"/>
        <v>100</v>
      </c>
      <c r="AE449" s="137">
        <f t="shared" si="118"/>
        <v>100</v>
      </c>
      <c r="AF449" s="137">
        <f t="shared" si="118"/>
        <v>100</v>
      </c>
      <c r="AG449" s="137">
        <f t="shared" si="118"/>
        <v>100</v>
      </c>
      <c r="AH449" s="137">
        <f t="shared" si="118"/>
        <v>0</v>
      </c>
      <c r="AI449" s="137">
        <f t="shared" si="118"/>
        <v>0</v>
      </c>
      <c r="AJ449" s="137">
        <f t="shared" si="118"/>
        <v>0</v>
      </c>
      <c r="AK449" s="136">
        <f ca="1">IF(AND(AND($AK$3&lt;=B449,B449&lt;=$AK$1),B449&lt;&gt;""),1,0)</f>
        <v>1</v>
      </c>
      <c r="AL449" s="136">
        <f>IF(OR(F449="工事・メンテ（共用可）",F449="要調整"),0.5,IF(F449="ヘリ訓練日",0.4,1))</f>
        <v>1</v>
      </c>
      <c r="AM449" s="136">
        <v>1</v>
      </c>
    </row>
    <row r="450" spans="1:39" ht="37.5">
      <c r="A450" s="149">
        <v>1455</v>
      </c>
      <c r="B450" s="150">
        <v>46401</v>
      </c>
      <c r="C450" s="156">
        <v>7</v>
      </c>
      <c r="D450" s="156">
        <v>21</v>
      </c>
      <c r="E450" s="152" t="s">
        <v>86</v>
      </c>
      <c r="F450" s="151" t="s">
        <v>490</v>
      </c>
      <c r="G450" s="154" t="s">
        <v>494</v>
      </c>
      <c r="H450" s="138" t="str">
        <f>IF(OR(G450="中止",G450="取消"),"998",IF(ISNA(MATCH($E450,施設情報!$B$2:$B$96,0)),"999",INDEX(施設情報!$C$2:$C$96,MATCH($E450,施設情報!$B$2:$B$96,0))))</f>
        <v>068</v>
      </c>
      <c r="I450" s="139">
        <f t="shared" si="103"/>
        <v>46401</v>
      </c>
      <c r="J450" s="137" t="str">
        <f t="shared" si="104"/>
        <v>068-46401</v>
      </c>
      <c r="K450" s="137">
        <f t="shared" si="105"/>
        <v>0.29166666666666669</v>
      </c>
      <c r="L450" s="137">
        <f t="shared" si="106"/>
        <v>0.875</v>
      </c>
      <c r="M450" s="137">
        <f t="shared" si="117"/>
        <v>0</v>
      </c>
      <c r="N450" s="137">
        <f t="shared" si="117"/>
        <v>0</v>
      </c>
      <c r="O450" s="137">
        <f t="shared" si="117"/>
        <v>0</v>
      </c>
      <c r="P450" s="137">
        <f t="shared" si="117"/>
        <v>0</v>
      </c>
      <c r="Q450" s="137">
        <f t="shared" si="117"/>
        <v>0</v>
      </c>
      <c r="R450" s="137">
        <f t="shared" si="117"/>
        <v>0</v>
      </c>
      <c r="S450" s="137">
        <f t="shared" si="117"/>
        <v>0</v>
      </c>
      <c r="T450" s="137">
        <f t="shared" si="117"/>
        <v>100</v>
      </c>
      <c r="U450" s="137">
        <f t="shared" si="117"/>
        <v>100</v>
      </c>
      <c r="V450" s="137">
        <f t="shared" si="117"/>
        <v>100</v>
      </c>
      <c r="W450" s="137">
        <f t="shared" si="118"/>
        <v>100</v>
      </c>
      <c r="X450" s="137">
        <f t="shared" si="118"/>
        <v>100</v>
      </c>
      <c r="Y450" s="137">
        <f t="shared" si="118"/>
        <v>100</v>
      </c>
      <c r="Z450" s="137">
        <f t="shared" si="118"/>
        <v>100</v>
      </c>
      <c r="AA450" s="137">
        <f t="shared" si="118"/>
        <v>100</v>
      </c>
      <c r="AB450" s="137">
        <f t="shared" si="118"/>
        <v>100</v>
      </c>
      <c r="AC450" s="137">
        <f t="shared" si="118"/>
        <v>100</v>
      </c>
      <c r="AD450" s="137">
        <f t="shared" si="118"/>
        <v>100</v>
      </c>
      <c r="AE450" s="137">
        <f t="shared" si="118"/>
        <v>100</v>
      </c>
      <c r="AF450" s="137">
        <f t="shared" si="118"/>
        <v>100</v>
      </c>
      <c r="AG450" s="137">
        <f t="shared" si="118"/>
        <v>100</v>
      </c>
      <c r="AH450" s="137">
        <f t="shared" si="118"/>
        <v>0</v>
      </c>
      <c r="AI450" s="137">
        <f t="shared" si="118"/>
        <v>0</v>
      </c>
      <c r="AJ450" s="137">
        <f t="shared" si="118"/>
        <v>0</v>
      </c>
      <c r="AK450" s="136">
        <f ca="1">IF(AND(AND($AK$3&lt;=B450,B450&lt;=$AK$1),B450&lt;&gt;""),1,0)</f>
        <v>1</v>
      </c>
      <c r="AL450" s="136">
        <f>IF(OR(F450="工事・メンテ（共用可）",F450="要調整"),0.5,IF(F450="ヘリ訓練日",0.4,1))</f>
        <v>1</v>
      </c>
      <c r="AM450" s="136">
        <v>1</v>
      </c>
    </row>
    <row r="451" spans="1:39" ht="37.5">
      <c r="A451" s="149">
        <v>1456</v>
      </c>
      <c r="B451" s="150">
        <v>46401</v>
      </c>
      <c r="C451" s="156">
        <v>7</v>
      </c>
      <c r="D451" s="156">
        <v>21</v>
      </c>
      <c r="E451" s="152" t="s">
        <v>87</v>
      </c>
      <c r="F451" s="151" t="s">
        <v>490</v>
      </c>
      <c r="G451" s="154" t="s">
        <v>494</v>
      </c>
      <c r="H451" s="138" t="str">
        <f>IF(OR(G451="中止",G451="取消"),"998",IF(ISNA(MATCH($E451,施設情報!$B$2:$B$96,0)),"999",INDEX(施設情報!$C$2:$C$96,MATCH($E451,施設情報!$B$2:$B$96,0))))</f>
        <v>063</v>
      </c>
      <c r="I451" s="139">
        <f t="shared" si="103"/>
        <v>46401</v>
      </c>
      <c r="J451" s="137" t="str">
        <f t="shared" si="104"/>
        <v>063-46401</v>
      </c>
      <c r="K451" s="137">
        <f t="shared" si="105"/>
        <v>0.29166666666666669</v>
      </c>
      <c r="L451" s="137">
        <f t="shared" si="106"/>
        <v>0.875</v>
      </c>
      <c r="M451" s="137">
        <f t="shared" si="117"/>
        <v>0</v>
      </c>
      <c r="N451" s="137">
        <f t="shared" si="117"/>
        <v>0</v>
      </c>
      <c r="O451" s="137">
        <f t="shared" si="117"/>
        <v>0</v>
      </c>
      <c r="P451" s="137">
        <f t="shared" si="117"/>
        <v>0</v>
      </c>
      <c r="Q451" s="137">
        <f t="shared" si="117"/>
        <v>0</v>
      </c>
      <c r="R451" s="137">
        <f t="shared" si="117"/>
        <v>0</v>
      </c>
      <c r="S451" s="137">
        <f t="shared" si="117"/>
        <v>0</v>
      </c>
      <c r="T451" s="137">
        <f t="shared" si="117"/>
        <v>100</v>
      </c>
      <c r="U451" s="137">
        <f t="shared" si="117"/>
        <v>100</v>
      </c>
      <c r="V451" s="137">
        <f t="shared" si="117"/>
        <v>100</v>
      </c>
      <c r="W451" s="137">
        <f t="shared" si="118"/>
        <v>100</v>
      </c>
      <c r="X451" s="137">
        <f t="shared" si="118"/>
        <v>100</v>
      </c>
      <c r="Y451" s="137">
        <f t="shared" si="118"/>
        <v>100</v>
      </c>
      <c r="Z451" s="137">
        <f t="shared" si="118"/>
        <v>100</v>
      </c>
      <c r="AA451" s="137">
        <f t="shared" si="118"/>
        <v>100</v>
      </c>
      <c r="AB451" s="137">
        <f t="shared" si="118"/>
        <v>100</v>
      </c>
      <c r="AC451" s="137">
        <f t="shared" si="118"/>
        <v>100</v>
      </c>
      <c r="AD451" s="137">
        <f t="shared" si="118"/>
        <v>100</v>
      </c>
      <c r="AE451" s="137">
        <f t="shared" si="118"/>
        <v>100</v>
      </c>
      <c r="AF451" s="137">
        <f t="shared" si="118"/>
        <v>100</v>
      </c>
      <c r="AG451" s="137">
        <f t="shared" si="118"/>
        <v>100</v>
      </c>
      <c r="AH451" s="137">
        <f t="shared" si="118"/>
        <v>0</v>
      </c>
      <c r="AI451" s="137">
        <f t="shared" si="118"/>
        <v>0</v>
      </c>
      <c r="AJ451" s="137">
        <f t="shared" si="118"/>
        <v>0</v>
      </c>
      <c r="AK451" s="136">
        <f ca="1">IF(AND(AND($AK$3&lt;=B451,B451&lt;=$AK$1),B451&lt;&gt;""),1,0)</f>
        <v>1</v>
      </c>
      <c r="AL451" s="136">
        <f>IF(OR(F451="工事・メンテ（共用可）",F451="要調整"),0.5,IF(F451="ヘリ訓練日",0.4,1))</f>
        <v>1</v>
      </c>
      <c r="AM451" s="136">
        <v>1</v>
      </c>
    </row>
    <row r="452" spans="1:39" ht="37.5">
      <c r="A452" s="149">
        <v>1457</v>
      </c>
      <c r="B452" s="150">
        <v>46401</v>
      </c>
      <c r="C452" s="156">
        <v>7</v>
      </c>
      <c r="D452" s="156">
        <v>21</v>
      </c>
      <c r="E452" s="152" t="s">
        <v>88</v>
      </c>
      <c r="F452" s="151" t="s">
        <v>490</v>
      </c>
      <c r="G452" s="154" t="s">
        <v>494</v>
      </c>
      <c r="H452" s="138" t="str">
        <f>IF(OR(G452="中止",G452="取消"),"998",IF(ISNA(MATCH($E452,施設情報!$B$2:$B$96,0)),"999",INDEX(施設情報!$C$2:$C$96,MATCH($E452,施設情報!$B$2:$B$96,0))))</f>
        <v>064</v>
      </c>
      <c r="I452" s="139">
        <f t="shared" si="103"/>
        <v>46401</v>
      </c>
      <c r="J452" s="137" t="str">
        <f t="shared" si="104"/>
        <v>064-46401</v>
      </c>
      <c r="K452" s="137">
        <f t="shared" si="105"/>
        <v>0.29166666666666669</v>
      </c>
      <c r="L452" s="137">
        <f t="shared" si="106"/>
        <v>0.875</v>
      </c>
      <c r="M452" s="137">
        <f t="shared" si="117"/>
        <v>0</v>
      </c>
      <c r="N452" s="137">
        <f t="shared" si="117"/>
        <v>0</v>
      </c>
      <c r="O452" s="137">
        <f t="shared" si="117"/>
        <v>0</v>
      </c>
      <c r="P452" s="137">
        <f t="shared" si="117"/>
        <v>0</v>
      </c>
      <c r="Q452" s="137">
        <f t="shared" si="117"/>
        <v>0</v>
      </c>
      <c r="R452" s="137">
        <f t="shared" si="117"/>
        <v>0</v>
      </c>
      <c r="S452" s="137">
        <f t="shared" si="117"/>
        <v>0</v>
      </c>
      <c r="T452" s="137">
        <f t="shared" si="117"/>
        <v>100</v>
      </c>
      <c r="U452" s="137">
        <f t="shared" si="117"/>
        <v>100</v>
      </c>
      <c r="V452" s="137">
        <f t="shared" si="117"/>
        <v>100</v>
      </c>
      <c r="W452" s="137">
        <f t="shared" si="118"/>
        <v>100</v>
      </c>
      <c r="X452" s="137">
        <f t="shared" si="118"/>
        <v>100</v>
      </c>
      <c r="Y452" s="137">
        <f t="shared" si="118"/>
        <v>100</v>
      </c>
      <c r="Z452" s="137">
        <f t="shared" si="118"/>
        <v>100</v>
      </c>
      <c r="AA452" s="137">
        <f t="shared" si="118"/>
        <v>100</v>
      </c>
      <c r="AB452" s="137">
        <f t="shared" si="118"/>
        <v>100</v>
      </c>
      <c r="AC452" s="137">
        <f t="shared" si="118"/>
        <v>100</v>
      </c>
      <c r="AD452" s="137">
        <f t="shared" si="118"/>
        <v>100</v>
      </c>
      <c r="AE452" s="137">
        <f t="shared" si="118"/>
        <v>100</v>
      </c>
      <c r="AF452" s="137">
        <f t="shared" si="118"/>
        <v>100</v>
      </c>
      <c r="AG452" s="137">
        <f t="shared" si="118"/>
        <v>100</v>
      </c>
      <c r="AH452" s="137">
        <f t="shared" si="118"/>
        <v>0</v>
      </c>
      <c r="AI452" s="137">
        <f t="shared" si="118"/>
        <v>0</v>
      </c>
      <c r="AJ452" s="137">
        <f t="shared" si="118"/>
        <v>0</v>
      </c>
      <c r="AK452" s="136">
        <f ca="1">IF(AND(AND($AK$3&lt;=B452,B452&lt;=$AK$1),B452&lt;&gt;""),1,0)</f>
        <v>1</v>
      </c>
      <c r="AL452" s="136">
        <f>IF(OR(F452="工事・メンテ（共用可）",F452="要調整"),0.5,IF(F452="ヘリ訓練日",0.4,1))</f>
        <v>1</v>
      </c>
      <c r="AM452" s="136">
        <v>1</v>
      </c>
    </row>
    <row r="453" spans="1:39" ht="37.5">
      <c r="A453" s="149">
        <v>1458</v>
      </c>
      <c r="B453" s="150">
        <v>46401</v>
      </c>
      <c r="C453" s="156">
        <v>7</v>
      </c>
      <c r="D453" s="156">
        <v>21</v>
      </c>
      <c r="E453" s="152" t="s">
        <v>89</v>
      </c>
      <c r="F453" s="151" t="s">
        <v>490</v>
      </c>
      <c r="G453" s="154" t="s">
        <v>494</v>
      </c>
      <c r="H453" s="138" t="str">
        <f>IF(OR(G453="中止",G453="取消"),"998",IF(ISNA(MATCH($E453,施設情報!$B$2:$B$96,0)),"999",INDEX(施設情報!$C$2:$C$96,MATCH($E453,施設情報!$B$2:$B$96,0))))</f>
        <v>019</v>
      </c>
      <c r="I453" s="139">
        <f t="shared" ref="I453:I516" si="119">B453</f>
        <v>46401</v>
      </c>
      <c r="J453" s="137" t="str">
        <f t="shared" ref="J453:J516" si="120">H453&amp;"-"&amp;I453</f>
        <v>019-46401</v>
      </c>
      <c r="K453" s="137">
        <f t="shared" ref="K453:K516" si="121">C453/24</f>
        <v>0.29166666666666669</v>
      </c>
      <c r="L453" s="137">
        <f t="shared" ref="L453:L516" si="122">D453/24</f>
        <v>0.875</v>
      </c>
      <c r="M453" s="137">
        <f t="shared" si="117"/>
        <v>0</v>
      </c>
      <c r="N453" s="137">
        <f t="shared" si="117"/>
        <v>0</v>
      </c>
      <c r="O453" s="137">
        <f t="shared" si="117"/>
        <v>0</v>
      </c>
      <c r="P453" s="137">
        <f t="shared" si="117"/>
        <v>0</v>
      </c>
      <c r="Q453" s="137">
        <f t="shared" si="117"/>
        <v>0</v>
      </c>
      <c r="R453" s="137">
        <f t="shared" si="117"/>
        <v>0</v>
      </c>
      <c r="S453" s="137">
        <f t="shared" si="117"/>
        <v>0</v>
      </c>
      <c r="T453" s="137">
        <f t="shared" si="117"/>
        <v>100</v>
      </c>
      <c r="U453" s="137">
        <f t="shared" si="117"/>
        <v>100</v>
      </c>
      <c r="V453" s="137">
        <f t="shared" si="117"/>
        <v>100</v>
      </c>
      <c r="W453" s="137">
        <f t="shared" si="118"/>
        <v>100</v>
      </c>
      <c r="X453" s="137">
        <f t="shared" si="118"/>
        <v>100</v>
      </c>
      <c r="Y453" s="137">
        <f t="shared" si="118"/>
        <v>100</v>
      </c>
      <c r="Z453" s="137">
        <f t="shared" si="118"/>
        <v>100</v>
      </c>
      <c r="AA453" s="137">
        <f t="shared" si="118"/>
        <v>100</v>
      </c>
      <c r="AB453" s="137">
        <f t="shared" si="118"/>
        <v>100</v>
      </c>
      <c r="AC453" s="137">
        <f t="shared" si="118"/>
        <v>100</v>
      </c>
      <c r="AD453" s="137">
        <f t="shared" si="118"/>
        <v>100</v>
      </c>
      <c r="AE453" s="137">
        <f t="shared" si="118"/>
        <v>100</v>
      </c>
      <c r="AF453" s="137">
        <f t="shared" si="118"/>
        <v>100</v>
      </c>
      <c r="AG453" s="137">
        <f t="shared" si="118"/>
        <v>100</v>
      </c>
      <c r="AH453" s="137">
        <f t="shared" si="118"/>
        <v>0</v>
      </c>
      <c r="AI453" s="137">
        <f t="shared" si="118"/>
        <v>0</v>
      </c>
      <c r="AJ453" s="137">
        <f t="shared" si="118"/>
        <v>0</v>
      </c>
      <c r="AK453" s="136">
        <f ca="1">IF(AND(AND($AK$3&lt;=B453,B453&lt;=$AK$1),B453&lt;&gt;""),1,0)</f>
        <v>1</v>
      </c>
      <c r="AL453" s="136">
        <f>IF(OR(F453="工事・メンテ（共用可）",F453="要調整"),0.5,IF(F453="ヘリ訓練日",0.4,1))</f>
        <v>1</v>
      </c>
      <c r="AM453" s="136">
        <v>1</v>
      </c>
    </row>
    <row r="454" spans="1:39" ht="37.5">
      <c r="A454" s="149">
        <v>1459</v>
      </c>
      <c r="B454" s="150">
        <v>46401</v>
      </c>
      <c r="C454" s="156">
        <v>7</v>
      </c>
      <c r="D454" s="156">
        <v>21</v>
      </c>
      <c r="E454" s="152" t="s">
        <v>90</v>
      </c>
      <c r="F454" s="151" t="s">
        <v>490</v>
      </c>
      <c r="G454" s="154" t="s">
        <v>494</v>
      </c>
      <c r="H454" s="138" t="str">
        <f>IF(OR(G454="中止",G454="取消"),"998",IF(ISNA(MATCH($E454,施設情報!$B$2:$B$96,0)),"999",INDEX(施設情報!$C$2:$C$96,MATCH($E454,施設情報!$B$2:$B$96,0))))</f>
        <v>018</v>
      </c>
      <c r="I454" s="139">
        <f t="shared" si="119"/>
        <v>46401</v>
      </c>
      <c r="J454" s="137" t="str">
        <f t="shared" si="120"/>
        <v>018-46401</v>
      </c>
      <c r="K454" s="137">
        <f t="shared" si="121"/>
        <v>0.29166666666666669</v>
      </c>
      <c r="L454" s="137">
        <f t="shared" si="122"/>
        <v>0.875</v>
      </c>
      <c r="M454" s="137">
        <f t="shared" si="117"/>
        <v>0</v>
      </c>
      <c r="N454" s="137">
        <f t="shared" si="117"/>
        <v>0</v>
      </c>
      <c r="O454" s="137">
        <f t="shared" si="117"/>
        <v>0</v>
      </c>
      <c r="P454" s="137">
        <f t="shared" si="117"/>
        <v>0</v>
      </c>
      <c r="Q454" s="137">
        <f t="shared" si="117"/>
        <v>0</v>
      </c>
      <c r="R454" s="137">
        <f t="shared" si="117"/>
        <v>0</v>
      </c>
      <c r="S454" s="137">
        <f t="shared" si="117"/>
        <v>0</v>
      </c>
      <c r="T454" s="137">
        <f t="shared" si="117"/>
        <v>100</v>
      </c>
      <c r="U454" s="137">
        <f t="shared" si="117"/>
        <v>100</v>
      </c>
      <c r="V454" s="137">
        <f t="shared" si="117"/>
        <v>100</v>
      </c>
      <c r="W454" s="137">
        <f t="shared" si="118"/>
        <v>100</v>
      </c>
      <c r="X454" s="137">
        <f t="shared" si="118"/>
        <v>100</v>
      </c>
      <c r="Y454" s="137">
        <f t="shared" si="118"/>
        <v>100</v>
      </c>
      <c r="Z454" s="137">
        <f t="shared" si="118"/>
        <v>100</v>
      </c>
      <c r="AA454" s="137">
        <f t="shared" si="118"/>
        <v>100</v>
      </c>
      <c r="AB454" s="137">
        <f t="shared" si="118"/>
        <v>100</v>
      </c>
      <c r="AC454" s="137">
        <f t="shared" si="118"/>
        <v>100</v>
      </c>
      <c r="AD454" s="137">
        <f t="shared" si="118"/>
        <v>100</v>
      </c>
      <c r="AE454" s="137">
        <f t="shared" si="118"/>
        <v>100</v>
      </c>
      <c r="AF454" s="137">
        <f t="shared" si="118"/>
        <v>100</v>
      </c>
      <c r="AG454" s="137">
        <f t="shared" si="118"/>
        <v>100</v>
      </c>
      <c r="AH454" s="137">
        <f t="shared" si="118"/>
        <v>0</v>
      </c>
      <c r="AI454" s="137">
        <f t="shared" si="118"/>
        <v>0</v>
      </c>
      <c r="AJ454" s="137">
        <f t="shared" si="118"/>
        <v>0</v>
      </c>
      <c r="AK454" s="136">
        <f ca="1">IF(AND(AND($AK$3&lt;=B454,B454&lt;=$AK$1),B454&lt;&gt;""),1,0)</f>
        <v>1</v>
      </c>
      <c r="AL454" s="136">
        <f>IF(OR(F454="工事・メンテ（共用可）",F454="要調整"),0.5,IF(F454="ヘリ訓練日",0.4,1))</f>
        <v>1</v>
      </c>
      <c r="AM454" s="136">
        <v>1</v>
      </c>
    </row>
    <row r="455" spans="1:39" ht="56.25">
      <c r="A455" s="149">
        <v>318</v>
      </c>
      <c r="B455" s="150">
        <v>46402</v>
      </c>
      <c r="C455" s="156">
        <v>0</v>
      </c>
      <c r="D455" s="156">
        <v>24</v>
      </c>
      <c r="E455" s="152" t="s">
        <v>52</v>
      </c>
      <c r="F455" s="151" t="s">
        <v>95</v>
      </c>
      <c r="G455" s="205" t="s">
        <v>1</v>
      </c>
      <c r="H455" s="138" t="str">
        <f>IF(OR(G455="中止",G455="取消"),"998",IF(ISNA(MATCH($E455,施設情報!$B$2:$B$96,0)),"999",INDEX(施設情報!$C$2:$C$96,MATCH($E455,施設情報!$B$2:$B$96,0))))</f>
        <v>024</v>
      </c>
      <c r="I455" s="139">
        <f t="shared" si="119"/>
        <v>46402</v>
      </c>
      <c r="J455" s="137" t="str">
        <f t="shared" si="120"/>
        <v>024-46402</v>
      </c>
      <c r="K455" s="137">
        <f t="shared" si="121"/>
        <v>0</v>
      </c>
      <c r="L455" s="137">
        <f t="shared" si="122"/>
        <v>1</v>
      </c>
      <c r="M455" s="137">
        <f t="shared" ref="M455:V464" si="123">IF(AND(M$3&gt;=$K455,M$3&lt;$L455),100*$AM455,0)</f>
        <v>100</v>
      </c>
      <c r="N455" s="137">
        <f t="shared" si="123"/>
        <v>100</v>
      </c>
      <c r="O455" s="137">
        <f t="shared" si="123"/>
        <v>100</v>
      </c>
      <c r="P455" s="137">
        <f t="shared" si="123"/>
        <v>100</v>
      </c>
      <c r="Q455" s="137">
        <f t="shared" si="123"/>
        <v>100</v>
      </c>
      <c r="R455" s="137">
        <f t="shared" si="123"/>
        <v>100</v>
      </c>
      <c r="S455" s="137">
        <f t="shared" si="123"/>
        <v>100</v>
      </c>
      <c r="T455" s="137">
        <f t="shared" si="123"/>
        <v>100</v>
      </c>
      <c r="U455" s="137">
        <f t="shared" si="123"/>
        <v>100</v>
      </c>
      <c r="V455" s="137">
        <f t="shared" si="123"/>
        <v>100</v>
      </c>
      <c r="W455" s="137">
        <f t="shared" ref="W455:AJ464" si="124">IF(AND(W$3&gt;=$K455,W$3&lt;$L455),100*$AM455,0)</f>
        <v>100</v>
      </c>
      <c r="X455" s="137">
        <f t="shared" si="124"/>
        <v>100</v>
      </c>
      <c r="Y455" s="137">
        <f t="shared" si="124"/>
        <v>100</v>
      </c>
      <c r="Z455" s="137">
        <f t="shared" si="124"/>
        <v>100</v>
      </c>
      <c r="AA455" s="137">
        <f t="shared" si="124"/>
        <v>100</v>
      </c>
      <c r="AB455" s="137">
        <f t="shared" si="124"/>
        <v>100</v>
      </c>
      <c r="AC455" s="137">
        <f t="shared" si="124"/>
        <v>100</v>
      </c>
      <c r="AD455" s="137">
        <f t="shared" si="124"/>
        <v>100</v>
      </c>
      <c r="AE455" s="137">
        <f t="shared" si="124"/>
        <v>100</v>
      </c>
      <c r="AF455" s="137">
        <f t="shared" si="124"/>
        <v>100</v>
      </c>
      <c r="AG455" s="137">
        <f t="shared" si="124"/>
        <v>100</v>
      </c>
      <c r="AH455" s="137">
        <f t="shared" si="124"/>
        <v>100</v>
      </c>
      <c r="AI455" s="137">
        <f t="shared" si="124"/>
        <v>100</v>
      </c>
      <c r="AJ455" s="137">
        <f t="shared" si="124"/>
        <v>100</v>
      </c>
      <c r="AK455" s="136">
        <f ca="1">IF(AND(AND($AK$3&lt;=B455,B455&lt;=$AK$1),B455&lt;&gt;""),1,0)</f>
        <v>1</v>
      </c>
      <c r="AL455" s="136">
        <f>IF(OR(F455="工事・メンテ（共用可）",F455="要調整"),0.5,IF(F455="ヘリ訓練日",0.4,1))</f>
        <v>1</v>
      </c>
      <c r="AM455" s="136">
        <v>1</v>
      </c>
    </row>
    <row r="456" spans="1:39" ht="36">
      <c r="A456" s="149">
        <v>463</v>
      </c>
      <c r="B456" s="150">
        <v>46402</v>
      </c>
      <c r="C456" s="156">
        <v>9</v>
      </c>
      <c r="D456" s="156">
        <v>17</v>
      </c>
      <c r="E456" s="152" t="s">
        <v>91</v>
      </c>
      <c r="F456" s="151" t="s">
        <v>490</v>
      </c>
      <c r="G456" s="154" t="s">
        <v>493</v>
      </c>
      <c r="H456" s="138" t="str">
        <f>IF(OR(G456="中止",G456="取消"),"998",IF(ISNA(MATCH($E456,施設情報!$B$2:$B$96,0)),"999",INDEX(施設情報!$C$2:$C$96,MATCH($E456,施設情報!$B$2:$B$96,0))))</f>
        <v>998</v>
      </c>
      <c r="I456" s="139">
        <f t="shared" si="119"/>
        <v>46402</v>
      </c>
      <c r="J456" s="137" t="str">
        <f t="shared" si="120"/>
        <v>998-46402</v>
      </c>
      <c r="K456" s="137">
        <f t="shared" si="121"/>
        <v>0.375</v>
      </c>
      <c r="L456" s="137">
        <f t="shared" si="122"/>
        <v>0.70833333333333337</v>
      </c>
      <c r="M456" s="137">
        <f t="shared" si="123"/>
        <v>0</v>
      </c>
      <c r="N456" s="137">
        <f t="shared" si="123"/>
        <v>0</v>
      </c>
      <c r="O456" s="137">
        <f t="shared" si="123"/>
        <v>0</v>
      </c>
      <c r="P456" s="137">
        <f t="shared" si="123"/>
        <v>0</v>
      </c>
      <c r="Q456" s="137">
        <f t="shared" si="123"/>
        <v>0</v>
      </c>
      <c r="R456" s="137">
        <f t="shared" si="123"/>
        <v>0</v>
      </c>
      <c r="S456" s="137">
        <f t="shared" si="123"/>
        <v>0</v>
      </c>
      <c r="T456" s="137">
        <f t="shared" si="123"/>
        <v>0</v>
      </c>
      <c r="U456" s="137">
        <f t="shared" si="123"/>
        <v>0</v>
      </c>
      <c r="V456" s="137">
        <f t="shared" si="123"/>
        <v>100</v>
      </c>
      <c r="W456" s="137">
        <f t="shared" si="124"/>
        <v>100</v>
      </c>
      <c r="X456" s="137">
        <f t="shared" si="124"/>
        <v>100</v>
      </c>
      <c r="Y456" s="137">
        <f t="shared" si="124"/>
        <v>100</v>
      </c>
      <c r="Z456" s="137">
        <f t="shared" si="124"/>
        <v>100</v>
      </c>
      <c r="AA456" s="137">
        <f t="shared" si="124"/>
        <v>100</v>
      </c>
      <c r="AB456" s="137">
        <f t="shared" si="124"/>
        <v>100</v>
      </c>
      <c r="AC456" s="137">
        <f t="shared" si="124"/>
        <v>100</v>
      </c>
      <c r="AD456" s="137">
        <f t="shared" si="124"/>
        <v>0</v>
      </c>
      <c r="AE456" s="137">
        <f t="shared" si="124"/>
        <v>0</v>
      </c>
      <c r="AF456" s="137">
        <f t="shared" si="124"/>
        <v>0</v>
      </c>
      <c r="AG456" s="137">
        <f t="shared" si="124"/>
        <v>0</v>
      </c>
      <c r="AH456" s="137">
        <f t="shared" si="124"/>
        <v>0</v>
      </c>
      <c r="AI456" s="137">
        <f t="shared" si="124"/>
        <v>0</v>
      </c>
      <c r="AJ456" s="137">
        <f t="shared" si="124"/>
        <v>0</v>
      </c>
      <c r="AK456" s="136">
        <f ca="1">IF(AND(AND($AK$3&lt;=B456,B456&lt;=$AK$1),B456&lt;&gt;""),1,0)</f>
        <v>1</v>
      </c>
      <c r="AL456" s="136">
        <f>IF(OR(F456="工事・メンテ（共用可）",F456="要調整"),0.5,IF(F456="ヘリ訓練日",0.4,1))</f>
        <v>1</v>
      </c>
      <c r="AM456" s="136">
        <v>1</v>
      </c>
    </row>
    <row r="457" spans="1:39" ht="72">
      <c r="A457" s="149">
        <v>478</v>
      </c>
      <c r="B457" s="150">
        <v>46402</v>
      </c>
      <c r="C457" s="156">
        <v>9</v>
      </c>
      <c r="D457" s="156">
        <v>17</v>
      </c>
      <c r="E457" s="152" t="s">
        <v>93</v>
      </c>
      <c r="F457" s="151" t="s">
        <v>490</v>
      </c>
      <c r="G457" s="154" t="s">
        <v>493</v>
      </c>
      <c r="H457" s="138" t="str">
        <f>IF(OR(G457="中止",G457="取消"),"998",IF(ISNA(MATCH($E457,施設情報!$B$2:$B$96,0)),"999",INDEX(施設情報!$C$2:$C$96,MATCH($E457,施設情報!$B$2:$B$96,0))))</f>
        <v>998</v>
      </c>
      <c r="I457" s="139">
        <f t="shared" si="119"/>
        <v>46402</v>
      </c>
      <c r="J457" s="137" t="str">
        <f t="shared" si="120"/>
        <v>998-46402</v>
      </c>
      <c r="K457" s="137">
        <f t="shared" si="121"/>
        <v>0.375</v>
      </c>
      <c r="L457" s="137">
        <f t="shared" si="122"/>
        <v>0.70833333333333337</v>
      </c>
      <c r="M457" s="137">
        <f t="shared" si="123"/>
        <v>0</v>
      </c>
      <c r="N457" s="137">
        <f t="shared" si="123"/>
        <v>0</v>
      </c>
      <c r="O457" s="137">
        <f t="shared" si="123"/>
        <v>0</v>
      </c>
      <c r="P457" s="137">
        <f t="shared" si="123"/>
        <v>0</v>
      </c>
      <c r="Q457" s="137">
        <f t="shared" si="123"/>
        <v>0</v>
      </c>
      <c r="R457" s="137">
        <f t="shared" si="123"/>
        <v>0</v>
      </c>
      <c r="S457" s="137">
        <f t="shared" si="123"/>
        <v>0</v>
      </c>
      <c r="T457" s="137">
        <f t="shared" si="123"/>
        <v>0</v>
      </c>
      <c r="U457" s="137">
        <f t="shared" si="123"/>
        <v>0</v>
      </c>
      <c r="V457" s="137">
        <f t="shared" si="123"/>
        <v>100</v>
      </c>
      <c r="W457" s="137">
        <f t="shared" si="124"/>
        <v>100</v>
      </c>
      <c r="X457" s="137">
        <f t="shared" si="124"/>
        <v>100</v>
      </c>
      <c r="Y457" s="137">
        <f t="shared" si="124"/>
        <v>100</v>
      </c>
      <c r="Z457" s="137">
        <f t="shared" si="124"/>
        <v>100</v>
      </c>
      <c r="AA457" s="137">
        <f t="shared" si="124"/>
        <v>100</v>
      </c>
      <c r="AB457" s="137">
        <f t="shared" si="124"/>
        <v>100</v>
      </c>
      <c r="AC457" s="137">
        <f t="shared" si="124"/>
        <v>100</v>
      </c>
      <c r="AD457" s="137">
        <f t="shared" si="124"/>
        <v>0</v>
      </c>
      <c r="AE457" s="137">
        <f t="shared" si="124"/>
        <v>0</v>
      </c>
      <c r="AF457" s="137">
        <f t="shared" si="124"/>
        <v>0</v>
      </c>
      <c r="AG457" s="137">
        <f t="shared" si="124"/>
        <v>0</v>
      </c>
      <c r="AH457" s="137">
        <f t="shared" si="124"/>
        <v>0</v>
      </c>
      <c r="AI457" s="137">
        <f t="shared" si="124"/>
        <v>0</v>
      </c>
      <c r="AJ457" s="137">
        <f t="shared" si="124"/>
        <v>0</v>
      </c>
      <c r="AK457" s="136">
        <f ca="1">IF(AND(AND($AK$3&lt;=B457,B457&lt;=$AK$1),B457&lt;&gt;""),1,0)</f>
        <v>1</v>
      </c>
      <c r="AL457" s="136">
        <f>IF(OR(F457="工事・メンテ（共用可）",F457="要調整"),0.5,IF(F457="ヘリ訓練日",0.4,1))</f>
        <v>1</v>
      </c>
      <c r="AM457" s="136">
        <v>1</v>
      </c>
    </row>
    <row r="458" spans="1:39" ht="90">
      <c r="A458" s="149">
        <v>493</v>
      </c>
      <c r="B458" s="150">
        <v>46402</v>
      </c>
      <c r="C458" s="156">
        <v>9</v>
      </c>
      <c r="D458" s="156">
        <v>17</v>
      </c>
      <c r="E458" s="2" t="s">
        <v>94</v>
      </c>
      <c r="F458" s="151" t="s">
        <v>490</v>
      </c>
      <c r="G458" s="154" t="s">
        <v>493</v>
      </c>
      <c r="H458" s="138" t="str">
        <f>IF(OR(G458="中止",G458="取消"),"998",IF(ISNA(MATCH($E458,施設情報!$B$2:$B$96,0)),"999",INDEX(施設情報!$C$2:$C$96,MATCH($E458,施設情報!$B$2:$B$96,0))))</f>
        <v>998</v>
      </c>
      <c r="I458" s="139">
        <f t="shared" si="119"/>
        <v>46402</v>
      </c>
      <c r="J458" s="137" t="str">
        <f t="shared" si="120"/>
        <v>998-46402</v>
      </c>
      <c r="K458" s="137">
        <f t="shared" si="121"/>
        <v>0.375</v>
      </c>
      <c r="L458" s="137">
        <f t="shared" si="122"/>
        <v>0.70833333333333337</v>
      </c>
      <c r="M458" s="137">
        <f t="shared" si="123"/>
        <v>0</v>
      </c>
      <c r="N458" s="137">
        <f t="shared" si="123"/>
        <v>0</v>
      </c>
      <c r="O458" s="137">
        <f t="shared" si="123"/>
        <v>0</v>
      </c>
      <c r="P458" s="137">
        <f t="shared" si="123"/>
        <v>0</v>
      </c>
      <c r="Q458" s="137">
        <f t="shared" si="123"/>
        <v>0</v>
      </c>
      <c r="R458" s="137">
        <f t="shared" si="123"/>
        <v>0</v>
      </c>
      <c r="S458" s="137">
        <f t="shared" si="123"/>
        <v>0</v>
      </c>
      <c r="T458" s="137">
        <f t="shared" si="123"/>
        <v>0</v>
      </c>
      <c r="U458" s="137">
        <f t="shared" si="123"/>
        <v>0</v>
      </c>
      <c r="V458" s="137">
        <f t="shared" si="123"/>
        <v>100</v>
      </c>
      <c r="W458" s="137">
        <f t="shared" si="124"/>
        <v>100</v>
      </c>
      <c r="X458" s="137">
        <f t="shared" si="124"/>
        <v>100</v>
      </c>
      <c r="Y458" s="137">
        <f t="shared" si="124"/>
        <v>100</v>
      </c>
      <c r="Z458" s="137">
        <f t="shared" si="124"/>
        <v>100</v>
      </c>
      <c r="AA458" s="137">
        <f t="shared" si="124"/>
        <v>100</v>
      </c>
      <c r="AB458" s="137">
        <f t="shared" si="124"/>
        <v>100</v>
      </c>
      <c r="AC458" s="137">
        <f t="shared" si="124"/>
        <v>100</v>
      </c>
      <c r="AD458" s="137">
        <f t="shared" si="124"/>
        <v>0</v>
      </c>
      <c r="AE458" s="137">
        <f t="shared" si="124"/>
        <v>0</v>
      </c>
      <c r="AF458" s="137">
        <f t="shared" si="124"/>
        <v>0</v>
      </c>
      <c r="AG458" s="137">
        <f t="shared" si="124"/>
        <v>0</v>
      </c>
      <c r="AH458" s="137">
        <f t="shared" si="124"/>
        <v>0</v>
      </c>
      <c r="AI458" s="137">
        <f t="shared" si="124"/>
        <v>0</v>
      </c>
      <c r="AJ458" s="137">
        <f t="shared" si="124"/>
        <v>0</v>
      </c>
      <c r="AK458" s="136">
        <f ca="1">IF(AND(AND($AK$3&lt;=B458,B458&lt;=$AK$1),B458&lt;&gt;""),1,0)</f>
        <v>1</v>
      </c>
      <c r="AL458" s="136">
        <f>IF(OR(F458="工事・メンテ（共用可）",F458="要調整"),0.5,IF(F458="ヘリ訓練日",0.4,1))</f>
        <v>1</v>
      </c>
      <c r="AM458" s="136">
        <v>1</v>
      </c>
    </row>
    <row r="459" spans="1:39" ht="72">
      <c r="A459" s="149">
        <v>508</v>
      </c>
      <c r="B459" s="150">
        <v>46402</v>
      </c>
      <c r="C459" s="156">
        <v>9</v>
      </c>
      <c r="D459" s="156">
        <v>17</v>
      </c>
      <c r="E459" s="2" t="s">
        <v>92</v>
      </c>
      <c r="F459" s="151" t="s">
        <v>490</v>
      </c>
      <c r="G459" s="154" t="s">
        <v>493</v>
      </c>
      <c r="H459" s="138" t="str">
        <f>IF(OR(G459="中止",G459="取消"),"998",IF(ISNA(MATCH($E459,施設情報!$B$2:$B$96,0)),"999",INDEX(施設情報!$C$2:$C$96,MATCH($E459,施設情報!$B$2:$B$96,0))))</f>
        <v>998</v>
      </c>
      <c r="I459" s="139">
        <f t="shared" si="119"/>
        <v>46402</v>
      </c>
      <c r="J459" s="137" t="str">
        <f t="shared" si="120"/>
        <v>998-46402</v>
      </c>
      <c r="K459" s="137">
        <f t="shared" si="121"/>
        <v>0.375</v>
      </c>
      <c r="L459" s="137">
        <f t="shared" si="122"/>
        <v>0.70833333333333337</v>
      </c>
      <c r="M459" s="137">
        <f t="shared" si="123"/>
        <v>0</v>
      </c>
      <c r="N459" s="137">
        <f t="shared" si="123"/>
        <v>0</v>
      </c>
      <c r="O459" s="137">
        <f t="shared" si="123"/>
        <v>0</v>
      </c>
      <c r="P459" s="137">
        <f t="shared" si="123"/>
        <v>0</v>
      </c>
      <c r="Q459" s="137">
        <f t="shared" si="123"/>
        <v>0</v>
      </c>
      <c r="R459" s="137">
        <f t="shared" si="123"/>
        <v>0</v>
      </c>
      <c r="S459" s="137">
        <f t="shared" si="123"/>
        <v>0</v>
      </c>
      <c r="T459" s="137">
        <f t="shared" si="123"/>
        <v>0</v>
      </c>
      <c r="U459" s="137">
        <f t="shared" si="123"/>
        <v>0</v>
      </c>
      <c r="V459" s="137">
        <f t="shared" si="123"/>
        <v>100</v>
      </c>
      <c r="W459" s="137">
        <f t="shared" si="124"/>
        <v>100</v>
      </c>
      <c r="X459" s="137">
        <f t="shared" si="124"/>
        <v>100</v>
      </c>
      <c r="Y459" s="137">
        <f t="shared" si="124"/>
        <v>100</v>
      </c>
      <c r="Z459" s="137">
        <f t="shared" si="124"/>
        <v>100</v>
      </c>
      <c r="AA459" s="137">
        <f t="shared" si="124"/>
        <v>100</v>
      </c>
      <c r="AB459" s="137">
        <f t="shared" si="124"/>
        <v>100</v>
      </c>
      <c r="AC459" s="137">
        <f t="shared" si="124"/>
        <v>100</v>
      </c>
      <c r="AD459" s="137">
        <f t="shared" si="124"/>
        <v>0</v>
      </c>
      <c r="AE459" s="137">
        <f t="shared" si="124"/>
        <v>0</v>
      </c>
      <c r="AF459" s="137">
        <f t="shared" si="124"/>
        <v>0</v>
      </c>
      <c r="AG459" s="137">
        <f t="shared" si="124"/>
        <v>0</v>
      </c>
      <c r="AH459" s="137">
        <f t="shared" si="124"/>
        <v>0</v>
      </c>
      <c r="AI459" s="137">
        <f t="shared" si="124"/>
        <v>0</v>
      </c>
      <c r="AJ459" s="137">
        <f t="shared" si="124"/>
        <v>0</v>
      </c>
      <c r="AK459" s="136">
        <f ca="1">IF(AND(AND($AK$3&lt;=B459,B459&lt;=$AK$1),B459&lt;&gt;""),1,0)</f>
        <v>1</v>
      </c>
      <c r="AL459" s="136">
        <f>IF(OR(F459="工事・メンテ（共用可）",F459="要調整"),0.5,IF(F459="ヘリ訓練日",0.4,1))</f>
        <v>1</v>
      </c>
      <c r="AM459" s="136">
        <v>1</v>
      </c>
    </row>
    <row r="460" spans="1:39" ht="36">
      <c r="A460" s="149">
        <v>523</v>
      </c>
      <c r="B460" s="150">
        <v>46402</v>
      </c>
      <c r="C460" s="156">
        <v>9</v>
      </c>
      <c r="D460" s="156">
        <v>17</v>
      </c>
      <c r="E460" s="152" t="s">
        <v>91</v>
      </c>
      <c r="F460" s="151" t="s">
        <v>490</v>
      </c>
      <c r="G460" s="154" t="s">
        <v>493</v>
      </c>
      <c r="H460" s="138" t="str">
        <f>IF(OR(G460="中止",G460="取消"),"998",IF(ISNA(MATCH($E460,施設情報!$B$2:$B$96,0)),"999",INDEX(施設情報!$C$2:$C$96,MATCH($E460,施設情報!$B$2:$B$96,0))))</f>
        <v>998</v>
      </c>
      <c r="I460" s="139">
        <f t="shared" si="119"/>
        <v>46402</v>
      </c>
      <c r="J460" s="137" t="str">
        <f t="shared" si="120"/>
        <v>998-46402</v>
      </c>
      <c r="K460" s="137">
        <f t="shared" si="121"/>
        <v>0.375</v>
      </c>
      <c r="L460" s="137">
        <f t="shared" si="122"/>
        <v>0.70833333333333337</v>
      </c>
      <c r="M460" s="137">
        <f t="shared" si="123"/>
        <v>0</v>
      </c>
      <c r="N460" s="137">
        <f t="shared" si="123"/>
        <v>0</v>
      </c>
      <c r="O460" s="137">
        <f t="shared" si="123"/>
        <v>0</v>
      </c>
      <c r="P460" s="137">
        <f t="shared" si="123"/>
        <v>0</v>
      </c>
      <c r="Q460" s="137">
        <f t="shared" si="123"/>
        <v>0</v>
      </c>
      <c r="R460" s="137">
        <f t="shared" si="123"/>
        <v>0</v>
      </c>
      <c r="S460" s="137">
        <f t="shared" si="123"/>
        <v>0</v>
      </c>
      <c r="T460" s="137">
        <f t="shared" si="123"/>
        <v>0</v>
      </c>
      <c r="U460" s="137">
        <f t="shared" si="123"/>
        <v>0</v>
      </c>
      <c r="V460" s="137">
        <f t="shared" si="123"/>
        <v>100</v>
      </c>
      <c r="W460" s="137">
        <f t="shared" si="124"/>
        <v>100</v>
      </c>
      <c r="X460" s="137">
        <f t="shared" si="124"/>
        <v>100</v>
      </c>
      <c r="Y460" s="137">
        <f t="shared" si="124"/>
        <v>100</v>
      </c>
      <c r="Z460" s="137">
        <f t="shared" si="124"/>
        <v>100</v>
      </c>
      <c r="AA460" s="137">
        <f t="shared" si="124"/>
        <v>100</v>
      </c>
      <c r="AB460" s="137">
        <f t="shared" si="124"/>
        <v>100</v>
      </c>
      <c r="AC460" s="137">
        <f t="shared" si="124"/>
        <v>100</v>
      </c>
      <c r="AD460" s="137">
        <f t="shared" si="124"/>
        <v>0</v>
      </c>
      <c r="AE460" s="137">
        <f t="shared" si="124"/>
        <v>0</v>
      </c>
      <c r="AF460" s="137">
        <f t="shared" si="124"/>
        <v>0</v>
      </c>
      <c r="AG460" s="137">
        <f t="shared" si="124"/>
        <v>0</v>
      </c>
      <c r="AH460" s="137">
        <f t="shared" si="124"/>
        <v>0</v>
      </c>
      <c r="AI460" s="137">
        <f t="shared" si="124"/>
        <v>0</v>
      </c>
      <c r="AJ460" s="137">
        <f t="shared" si="124"/>
        <v>0</v>
      </c>
      <c r="AK460" s="136">
        <f ca="1">IF(AND(AND($AK$3&lt;=B460,B460&lt;=$AK$1),B460&lt;&gt;""),1,0)</f>
        <v>1</v>
      </c>
      <c r="AL460" s="136">
        <f>IF(OR(F460="工事・メンテ（共用可）",F460="要調整"),0.5,IF(F460="ヘリ訓練日",0.4,1))</f>
        <v>1</v>
      </c>
      <c r="AM460" s="136">
        <v>1</v>
      </c>
    </row>
    <row r="461" spans="1:39" ht="72">
      <c r="A461" s="149">
        <v>540</v>
      </c>
      <c r="B461" s="150">
        <v>46402</v>
      </c>
      <c r="C461" s="156">
        <v>9</v>
      </c>
      <c r="D461" s="156">
        <v>17</v>
      </c>
      <c r="E461" s="152" t="s">
        <v>93</v>
      </c>
      <c r="F461" s="151" t="s">
        <v>490</v>
      </c>
      <c r="G461" s="154" t="s">
        <v>493</v>
      </c>
      <c r="H461" s="138" t="str">
        <f>IF(OR(G461="中止",G461="取消"),"998",IF(ISNA(MATCH($E461,施設情報!$B$2:$B$96,0)),"999",INDEX(施設情報!$C$2:$C$96,MATCH($E461,施設情報!$B$2:$B$96,0))))</f>
        <v>998</v>
      </c>
      <c r="I461" s="139">
        <f t="shared" si="119"/>
        <v>46402</v>
      </c>
      <c r="J461" s="137" t="str">
        <f t="shared" si="120"/>
        <v>998-46402</v>
      </c>
      <c r="K461" s="137">
        <f t="shared" si="121"/>
        <v>0.375</v>
      </c>
      <c r="L461" s="137">
        <f t="shared" si="122"/>
        <v>0.70833333333333337</v>
      </c>
      <c r="M461" s="137">
        <f t="shared" si="123"/>
        <v>0</v>
      </c>
      <c r="N461" s="137">
        <f t="shared" si="123"/>
        <v>0</v>
      </c>
      <c r="O461" s="137">
        <f t="shared" si="123"/>
        <v>0</v>
      </c>
      <c r="P461" s="137">
        <f t="shared" si="123"/>
        <v>0</v>
      </c>
      <c r="Q461" s="137">
        <f t="shared" si="123"/>
        <v>0</v>
      </c>
      <c r="R461" s="137">
        <f t="shared" si="123"/>
        <v>0</v>
      </c>
      <c r="S461" s="137">
        <f t="shared" si="123"/>
        <v>0</v>
      </c>
      <c r="T461" s="137">
        <f t="shared" si="123"/>
        <v>0</v>
      </c>
      <c r="U461" s="137">
        <f t="shared" si="123"/>
        <v>0</v>
      </c>
      <c r="V461" s="137">
        <f t="shared" si="123"/>
        <v>100</v>
      </c>
      <c r="W461" s="137">
        <f t="shared" si="124"/>
        <v>100</v>
      </c>
      <c r="X461" s="137">
        <f t="shared" si="124"/>
        <v>100</v>
      </c>
      <c r="Y461" s="137">
        <f t="shared" si="124"/>
        <v>100</v>
      </c>
      <c r="Z461" s="137">
        <f t="shared" si="124"/>
        <v>100</v>
      </c>
      <c r="AA461" s="137">
        <f t="shared" si="124"/>
        <v>100</v>
      </c>
      <c r="AB461" s="137">
        <f t="shared" si="124"/>
        <v>100</v>
      </c>
      <c r="AC461" s="137">
        <f t="shared" si="124"/>
        <v>100</v>
      </c>
      <c r="AD461" s="137">
        <f t="shared" si="124"/>
        <v>0</v>
      </c>
      <c r="AE461" s="137">
        <f t="shared" si="124"/>
        <v>0</v>
      </c>
      <c r="AF461" s="137">
        <f t="shared" si="124"/>
        <v>0</v>
      </c>
      <c r="AG461" s="137">
        <f t="shared" si="124"/>
        <v>0</v>
      </c>
      <c r="AH461" s="137">
        <f t="shared" si="124"/>
        <v>0</v>
      </c>
      <c r="AI461" s="137">
        <f t="shared" si="124"/>
        <v>0</v>
      </c>
      <c r="AJ461" s="137">
        <f t="shared" si="124"/>
        <v>0</v>
      </c>
      <c r="AK461" s="136">
        <f ca="1">IF(AND(AND($AK$3&lt;=B461,B461&lt;=$AK$1),B461&lt;&gt;""),1,0)</f>
        <v>1</v>
      </c>
      <c r="AL461" s="136">
        <f>IF(OR(F461="工事・メンテ（共用可）",F461="要調整"),0.5,IF(F461="ヘリ訓練日",0.4,1))</f>
        <v>1</v>
      </c>
      <c r="AM461" s="136">
        <v>1</v>
      </c>
    </row>
    <row r="462" spans="1:39" ht="90">
      <c r="A462" s="149">
        <v>557</v>
      </c>
      <c r="B462" s="150">
        <v>46402</v>
      </c>
      <c r="C462" s="156">
        <v>9</v>
      </c>
      <c r="D462" s="156">
        <v>17</v>
      </c>
      <c r="E462" s="152" t="s">
        <v>94</v>
      </c>
      <c r="F462" s="151" t="s">
        <v>490</v>
      </c>
      <c r="G462" s="154" t="s">
        <v>493</v>
      </c>
      <c r="H462" s="138" t="str">
        <f>IF(OR(G462="中止",G462="取消"),"998",IF(ISNA(MATCH($E462,施設情報!$B$2:$B$96,0)),"999",INDEX(施設情報!$C$2:$C$96,MATCH($E462,施設情報!$B$2:$B$96,0))))</f>
        <v>998</v>
      </c>
      <c r="I462" s="139">
        <f t="shared" si="119"/>
        <v>46402</v>
      </c>
      <c r="J462" s="137" t="str">
        <f t="shared" si="120"/>
        <v>998-46402</v>
      </c>
      <c r="K462" s="137">
        <f t="shared" si="121"/>
        <v>0.375</v>
      </c>
      <c r="L462" s="137">
        <f t="shared" si="122"/>
        <v>0.70833333333333337</v>
      </c>
      <c r="M462" s="137">
        <f t="shared" si="123"/>
        <v>0</v>
      </c>
      <c r="N462" s="137">
        <f t="shared" si="123"/>
        <v>0</v>
      </c>
      <c r="O462" s="137">
        <f t="shared" si="123"/>
        <v>0</v>
      </c>
      <c r="P462" s="137">
        <f t="shared" si="123"/>
        <v>0</v>
      </c>
      <c r="Q462" s="137">
        <f t="shared" si="123"/>
        <v>0</v>
      </c>
      <c r="R462" s="137">
        <f t="shared" si="123"/>
        <v>0</v>
      </c>
      <c r="S462" s="137">
        <f t="shared" si="123"/>
        <v>0</v>
      </c>
      <c r="T462" s="137">
        <f t="shared" si="123"/>
        <v>0</v>
      </c>
      <c r="U462" s="137">
        <f t="shared" si="123"/>
        <v>0</v>
      </c>
      <c r="V462" s="137">
        <f t="shared" si="123"/>
        <v>100</v>
      </c>
      <c r="W462" s="137">
        <f t="shared" si="124"/>
        <v>100</v>
      </c>
      <c r="X462" s="137">
        <f t="shared" si="124"/>
        <v>100</v>
      </c>
      <c r="Y462" s="137">
        <f t="shared" si="124"/>
        <v>100</v>
      </c>
      <c r="Z462" s="137">
        <f t="shared" si="124"/>
        <v>100</v>
      </c>
      <c r="AA462" s="137">
        <f t="shared" si="124"/>
        <v>100</v>
      </c>
      <c r="AB462" s="137">
        <f t="shared" si="124"/>
        <v>100</v>
      </c>
      <c r="AC462" s="137">
        <f t="shared" si="124"/>
        <v>100</v>
      </c>
      <c r="AD462" s="137">
        <f t="shared" si="124"/>
        <v>0</v>
      </c>
      <c r="AE462" s="137">
        <f t="shared" si="124"/>
        <v>0</v>
      </c>
      <c r="AF462" s="137">
        <f t="shared" si="124"/>
        <v>0</v>
      </c>
      <c r="AG462" s="137">
        <f t="shared" si="124"/>
        <v>0</v>
      </c>
      <c r="AH462" s="137">
        <f t="shared" si="124"/>
        <v>0</v>
      </c>
      <c r="AI462" s="137">
        <f t="shared" si="124"/>
        <v>0</v>
      </c>
      <c r="AJ462" s="137">
        <f t="shared" si="124"/>
        <v>0</v>
      </c>
      <c r="AK462" s="136">
        <f ca="1">IF(AND(AND($AK$3&lt;=B462,B462&lt;=$AK$1),B462&lt;&gt;""),1,0)</f>
        <v>1</v>
      </c>
      <c r="AL462" s="136">
        <f>IF(OR(F462="工事・メンテ（共用可）",F462="要調整"),0.5,IF(F462="ヘリ訓練日",0.4,1))</f>
        <v>1</v>
      </c>
      <c r="AM462" s="136">
        <v>1</v>
      </c>
    </row>
    <row r="463" spans="1:39" ht="72">
      <c r="A463" s="149">
        <v>574</v>
      </c>
      <c r="B463" s="150">
        <v>46402</v>
      </c>
      <c r="C463" s="156">
        <v>9</v>
      </c>
      <c r="D463" s="156">
        <v>17</v>
      </c>
      <c r="E463" s="152" t="s">
        <v>92</v>
      </c>
      <c r="F463" s="151" t="s">
        <v>490</v>
      </c>
      <c r="G463" s="154" t="s">
        <v>493</v>
      </c>
      <c r="H463" s="138" t="str">
        <f>IF(OR(G463="中止",G463="取消"),"998",IF(ISNA(MATCH($E463,施設情報!$B$2:$B$96,0)),"999",INDEX(施設情報!$C$2:$C$96,MATCH($E463,施設情報!$B$2:$B$96,0))))</f>
        <v>998</v>
      </c>
      <c r="I463" s="139">
        <f t="shared" si="119"/>
        <v>46402</v>
      </c>
      <c r="J463" s="137" t="str">
        <f t="shared" si="120"/>
        <v>998-46402</v>
      </c>
      <c r="K463" s="137">
        <f t="shared" si="121"/>
        <v>0.375</v>
      </c>
      <c r="L463" s="137">
        <f t="shared" si="122"/>
        <v>0.70833333333333337</v>
      </c>
      <c r="M463" s="137">
        <f t="shared" si="123"/>
        <v>0</v>
      </c>
      <c r="N463" s="137">
        <f t="shared" si="123"/>
        <v>0</v>
      </c>
      <c r="O463" s="137">
        <f t="shared" si="123"/>
        <v>0</v>
      </c>
      <c r="P463" s="137">
        <f t="shared" si="123"/>
        <v>0</v>
      </c>
      <c r="Q463" s="137">
        <f t="shared" si="123"/>
        <v>0</v>
      </c>
      <c r="R463" s="137">
        <f t="shared" si="123"/>
        <v>0</v>
      </c>
      <c r="S463" s="137">
        <f t="shared" si="123"/>
        <v>0</v>
      </c>
      <c r="T463" s="137">
        <f t="shared" si="123"/>
        <v>0</v>
      </c>
      <c r="U463" s="137">
        <f t="shared" si="123"/>
        <v>0</v>
      </c>
      <c r="V463" s="137">
        <f t="shared" si="123"/>
        <v>100</v>
      </c>
      <c r="W463" s="137">
        <f t="shared" si="124"/>
        <v>100</v>
      </c>
      <c r="X463" s="137">
        <f t="shared" si="124"/>
        <v>100</v>
      </c>
      <c r="Y463" s="137">
        <f t="shared" si="124"/>
        <v>100</v>
      </c>
      <c r="Z463" s="137">
        <f t="shared" si="124"/>
        <v>100</v>
      </c>
      <c r="AA463" s="137">
        <f t="shared" si="124"/>
        <v>100</v>
      </c>
      <c r="AB463" s="137">
        <f t="shared" si="124"/>
        <v>100</v>
      </c>
      <c r="AC463" s="137">
        <f t="shared" si="124"/>
        <v>100</v>
      </c>
      <c r="AD463" s="137">
        <f t="shared" si="124"/>
        <v>0</v>
      </c>
      <c r="AE463" s="137">
        <f t="shared" si="124"/>
        <v>0</v>
      </c>
      <c r="AF463" s="137">
        <f t="shared" si="124"/>
        <v>0</v>
      </c>
      <c r="AG463" s="137">
        <f t="shared" si="124"/>
        <v>0</v>
      </c>
      <c r="AH463" s="137">
        <f t="shared" si="124"/>
        <v>0</v>
      </c>
      <c r="AI463" s="137">
        <f t="shared" si="124"/>
        <v>0</v>
      </c>
      <c r="AJ463" s="137">
        <f t="shared" si="124"/>
        <v>0</v>
      </c>
      <c r="AK463" s="136">
        <f ca="1">IF(AND(AND($AK$3&lt;=B463,B463&lt;=$AK$1),B463&lt;&gt;""),1,0)</f>
        <v>1</v>
      </c>
      <c r="AL463" s="136">
        <f>IF(OR(F463="工事・メンテ（共用可）",F463="要調整"),0.5,IF(F463="ヘリ訓練日",0.4,1))</f>
        <v>1</v>
      </c>
      <c r="AM463" s="136">
        <v>1</v>
      </c>
    </row>
    <row r="464" spans="1:39" ht="36">
      <c r="A464" s="149">
        <v>656</v>
      </c>
      <c r="B464" s="150">
        <v>46402</v>
      </c>
      <c r="C464" s="156">
        <v>9</v>
      </c>
      <c r="D464" s="156">
        <v>17</v>
      </c>
      <c r="E464" s="152" t="s">
        <v>91</v>
      </c>
      <c r="F464" s="151" t="s">
        <v>490</v>
      </c>
      <c r="G464" s="154" t="s">
        <v>494</v>
      </c>
      <c r="H464" s="138" t="str">
        <f>IF(OR(G464="中止",G464="取消"),"998",IF(ISNA(MATCH($E464,施設情報!$B$2:$B$96,0)),"999",INDEX(施設情報!$C$2:$C$96,MATCH($E464,施設情報!$B$2:$B$96,0))))</f>
        <v>009</v>
      </c>
      <c r="I464" s="139">
        <f t="shared" si="119"/>
        <v>46402</v>
      </c>
      <c r="J464" s="137" t="str">
        <f t="shared" si="120"/>
        <v>009-46402</v>
      </c>
      <c r="K464" s="137">
        <f t="shared" si="121"/>
        <v>0.375</v>
      </c>
      <c r="L464" s="137">
        <f t="shared" si="122"/>
        <v>0.70833333333333337</v>
      </c>
      <c r="M464" s="137">
        <f t="shared" si="123"/>
        <v>0</v>
      </c>
      <c r="N464" s="137">
        <f t="shared" si="123"/>
        <v>0</v>
      </c>
      <c r="O464" s="137">
        <f t="shared" si="123"/>
        <v>0</v>
      </c>
      <c r="P464" s="137">
        <f t="shared" si="123"/>
        <v>0</v>
      </c>
      <c r="Q464" s="137">
        <f t="shared" si="123"/>
        <v>0</v>
      </c>
      <c r="R464" s="137">
        <f t="shared" si="123"/>
        <v>0</v>
      </c>
      <c r="S464" s="137">
        <f t="shared" si="123"/>
        <v>0</v>
      </c>
      <c r="T464" s="137">
        <f t="shared" si="123"/>
        <v>0</v>
      </c>
      <c r="U464" s="137">
        <f t="shared" si="123"/>
        <v>0</v>
      </c>
      <c r="V464" s="137">
        <f t="shared" si="123"/>
        <v>100</v>
      </c>
      <c r="W464" s="137">
        <f t="shared" si="124"/>
        <v>100</v>
      </c>
      <c r="X464" s="137">
        <f t="shared" si="124"/>
        <v>100</v>
      </c>
      <c r="Y464" s="137">
        <f t="shared" si="124"/>
        <v>100</v>
      </c>
      <c r="Z464" s="137">
        <f t="shared" si="124"/>
        <v>100</v>
      </c>
      <c r="AA464" s="137">
        <f t="shared" si="124"/>
        <v>100</v>
      </c>
      <c r="AB464" s="137">
        <f t="shared" si="124"/>
        <v>100</v>
      </c>
      <c r="AC464" s="137">
        <f t="shared" si="124"/>
        <v>100</v>
      </c>
      <c r="AD464" s="137">
        <f t="shared" si="124"/>
        <v>0</v>
      </c>
      <c r="AE464" s="137">
        <f t="shared" si="124"/>
        <v>0</v>
      </c>
      <c r="AF464" s="137">
        <f t="shared" si="124"/>
        <v>0</v>
      </c>
      <c r="AG464" s="137">
        <f t="shared" si="124"/>
        <v>0</v>
      </c>
      <c r="AH464" s="137">
        <f t="shared" si="124"/>
        <v>0</v>
      </c>
      <c r="AI464" s="137">
        <f t="shared" si="124"/>
        <v>0</v>
      </c>
      <c r="AJ464" s="137">
        <f t="shared" si="124"/>
        <v>0</v>
      </c>
      <c r="AK464" s="136">
        <f ca="1">IF(AND(AND($AK$3&lt;=B464,B464&lt;=$AK$1),B464&lt;&gt;""),1,0)</f>
        <v>1</v>
      </c>
      <c r="AL464" s="136">
        <f>IF(OR(F464="工事・メンテ（共用可）",F464="要調整"),0.5,IF(F464="ヘリ訓練日",0.4,1))</f>
        <v>1</v>
      </c>
      <c r="AM464" s="136">
        <v>1</v>
      </c>
    </row>
    <row r="465" spans="1:39" ht="72">
      <c r="A465" s="149">
        <v>671</v>
      </c>
      <c r="B465" s="150">
        <v>46402</v>
      </c>
      <c r="C465" s="156">
        <v>9</v>
      </c>
      <c r="D465" s="156">
        <v>17</v>
      </c>
      <c r="E465" s="152" t="s">
        <v>93</v>
      </c>
      <c r="F465" s="151" t="s">
        <v>490</v>
      </c>
      <c r="G465" s="154" t="s">
        <v>494</v>
      </c>
      <c r="H465" s="138" t="str">
        <f>IF(OR(G465="中止",G465="取消"),"998",IF(ISNA(MATCH($E465,施設情報!$B$2:$B$96,0)),"999",INDEX(施設情報!$C$2:$C$96,MATCH($E465,施設情報!$B$2:$B$96,0))))</f>
        <v>012</v>
      </c>
      <c r="I465" s="139">
        <f t="shared" si="119"/>
        <v>46402</v>
      </c>
      <c r="J465" s="137" t="str">
        <f t="shared" si="120"/>
        <v>012-46402</v>
      </c>
      <c r="K465" s="137">
        <f t="shared" si="121"/>
        <v>0.375</v>
      </c>
      <c r="L465" s="137">
        <f t="shared" si="122"/>
        <v>0.70833333333333337</v>
      </c>
      <c r="M465" s="137">
        <f t="shared" ref="M465:V474" si="125">IF(AND(M$3&gt;=$K465,M$3&lt;$L465),100*$AM465,0)</f>
        <v>0</v>
      </c>
      <c r="N465" s="137">
        <f t="shared" si="125"/>
        <v>0</v>
      </c>
      <c r="O465" s="137">
        <f t="shared" si="125"/>
        <v>0</v>
      </c>
      <c r="P465" s="137">
        <f t="shared" si="125"/>
        <v>0</v>
      </c>
      <c r="Q465" s="137">
        <f t="shared" si="125"/>
        <v>0</v>
      </c>
      <c r="R465" s="137">
        <f t="shared" si="125"/>
        <v>0</v>
      </c>
      <c r="S465" s="137">
        <f t="shared" si="125"/>
        <v>0</v>
      </c>
      <c r="T465" s="137">
        <f t="shared" si="125"/>
        <v>0</v>
      </c>
      <c r="U465" s="137">
        <f t="shared" si="125"/>
        <v>0</v>
      </c>
      <c r="V465" s="137">
        <f t="shared" si="125"/>
        <v>100</v>
      </c>
      <c r="W465" s="137">
        <f t="shared" ref="W465:AJ474" si="126">IF(AND(W$3&gt;=$K465,W$3&lt;$L465),100*$AM465,0)</f>
        <v>100</v>
      </c>
      <c r="X465" s="137">
        <f t="shared" si="126"/>
        <v>100</v>
      </c>
      <c r="Y465" s="137">
        <f t="shared" si="126"/>
        <v>100</v>
      </c>
      <c r="Z465" s="137">
        <f t="shared" si="126"/>
        <v>100</v>
      </c>
      <c r="AA465" s="137">
        <f t="shared" si="126"/>
        <v>100</v>
      </c>
      <c r="AB465" s="137">
        <f t="shared" si="126"/>
        <v>100</v>
      </c>
      <c r="AC465" s="137">
        <f t="shared" si="126"/>
        <v>100</v>
      </c>
      <c r="AD465" s="137">
        <f t="shared" si="126"/>
        <v>0</v>
      </c>
      <c r="AE465" s="137">
        <f t="shared" si="126"/>
        <v>0</v>
      </c>
      <c r="AF465" s="137">
        <f t="shared" si="126"/>
        <v>0</v>
      </c>
      <c r="AG465" s="137">
        <f t="shared" si="126"/>
        <v>0</v>
      </c>
      <c r="AH465" s="137">
        <f t="shared" si="126"/>
        <v>0</v>
      </c>
      <c r="AI465" s="137">
        <f t="shared" si="126"/>
        <v>0</v>
      </c>
      <c r="AJ465" s="137">
        <f t="shared" si="126"/>
        <v>0</v>
      </c>
      <c r="AK465" s="136">
        <f ca="1">IF(AND(AND($AK$3&lt;=B465,B465&lt;=$AK$1),B465&lt;&gt;""),1,0)</f>
        <v>1</v>
      </c>
      <c r="AL465" s="136">
        <f>IF(OR(F465="工事・メンテ（共用可）",F465="要調整"),0.5,IF(F465="ヘリ訓練日",0.4,1))</f>
        <v>1</v>
      </c>
      <c r="AM465" s="136">
        <v>1</v>
      </c>
    </row>
    <row r="466" spans="1:39" ht="90">
      <c r="A466" s="149">
        <v>686</v>
      </c>
      <c r="B466" s="210">
        <v>46402</v>
      </c>
      <c r="C466" s="211">
        <v>9</v>
      </c>
      <c r="D466" s="211">
        <v>17</v>
      </c>
      <c r="E466" s="152" t="s">
        <v>94</v>
      </c>
      <c r="F466" s="151" t="s">
        <v>490</v>
      </c>
      <c r="G466" s="154" t="s">
        <v>494</v>
      </c>
      <c r="H466" s="138" t="str">
        <f>IF(OR(G466="中止",G466="取消"),"998",IF(ISNA(MATCH($E466,施設情報!$B$2:$B$96,0)),"999",INDEX(施設情報!$C$2:$C$96,MATCH($E466,施設情報!$B$2:$B$96,0))))</f>
        <v>011</v>
      </c>
      <c r="I466" s="139">
        <f t="shared" si="119"/>
        <v>46402</v>
      </c>
      <c r="J466" s="137" t="str">
        <f t="shared" si="120"/>
        <v>011-46402</v>
      </c>
      <c r="K466" s="137">
        <f t="shared" si="121"/>
        <v>0.375</v>
      </c>
      <c r="L466" s="137">
        <f t="shared" si="122"/>
        <v>0.70833333333333337</v>
      </c>
      <c r="M466" s="137">
        <f t="shared" si="125"/>
        <v>0</v>
      </c>
      <c r="N466" s="137">
        <f t="shared" si="125"/>
        <v>0</v>
      </c>
      <c r="O466" s="137">
        <f t="shared" si="125"/>
        <v>0</v>
      </c>
      <c r="P466" s="137">
        <f t="shared" si="125"/>
        <v>0</v>
      </c>
      <c r="Q466" s="137">
        <f t="shared" si="125"/>
        <v>0</v>
      </c>
      <c r="R466" s="137">
        <f t="shared" si="125"/>
        <v>0</v>
      </c>
      <c r="S466" s="137">
        <f t="shared" si="125"/>
        <v>0</v>
      </c>
      <c r="T466" s="137">
        <f t="shared" si="125"/>
        <v>0</v>
      </c>
      <c r="U466" s="137">
        <f t="shared" si="125"/>
        <v>0</v>
      </c>
      <c r="V466" s="137">
        <f t="shared" si="125"/>
        <v>100</v>
      </c>
      <c r="W466" s="137">
        <f t="shared" si="126"/>
        <v>100</v>
      </c>
      <c r="X466" s="137">
        <f t="shared" si="126"/>
        <v>100</v>
      </c>
      <c r="Y466" s="137">
        <f t="shared" si="126"/>
        <v>100</v>
      </c>
      <c r="Z466" s="137">
        <f t="shared" si="126"/>
        <v>100</v>
      </c>
      <c r="AA466" s="137">
        <f t="shared" si="126"/>
        <v>100</v>
      </c>
      <c r="AB466" s="137">
        <f t="shared" si="126"/>
        <v>100</v>
      </c>
      <c r="AC466" s="137">
        <f t="shared" si="126"/>
        <v>100</v>
      </c>
      <c r="AD466" s="137">
        <f t="shared" si="126"/>
        <v>0</v>
      </c>
      <c r="AE466" s="137">
        <f t="shared" si="126"/>
        <v>0</v>
      </c>
      <c r="AF466" s="137">
        <f t="shared" si="126"/>
        <v>0</v>
      </c>
      <c r="AG466" s="137">
        <f t="shared" si="126"/>
        <v>0</v>
      </c>
      <c r="AH466" s="137">
        <f t="shared" si="126"/>
        <v>0</v>
      </c>
      <c r="AI466" s="137">
        <f t="shared" si="126"/>
        <v>0</v>
      </c>
      <c r="AJ466" s="137">
        <f t="shared" si="126"/>
        <v>0</v>
      </c>
      <c r="AK466" s="136">
        <f ca="1">IF(AND(AND($AK$3&lt;=B466,B466&lt;=$AK$1),B466&lt;&gt;""),1,0)</f>
        <v>1</v>
      </c>
      <c r="AL466" s="136">
        <f>IF(OR(F466="工事・メンテ（共用可）",F466="要調整"),0.5,IF(F466="ヘリ訓練日",0.4,1))</f>
        <v>1</v>
      </c>
      <c r="AM466" s="136">
        <v>1</v>
      </c>
    </row>
    <row r="467" spans="1:39" ht="72">
      <c r="A467" s="149">
        <v>701</v>
      </c>
      <c r="B467" s="210">
        <v>46402</v>
      </c>
      <c r="C467" s="211">
        <v>9</v>
      </c>
      <c r="D467" s="211">
        <v>17</v>
      </c>
      <c r="E467" s="213" t="s">
        <v>92</v>
      </c>
      <c r="F467" s="151" t="s">
        <v>490</v>
      </c>
      <c r="G467" s="154" t="s">
        <v>494</v>
      </c>
      <c r="H467" s="138" t="str">
        <f>IF(OR(G467="中止",G467="取消"),"998",IF(ISNA(MATCH($E467,施設情報!$B$2:$B$96,0)),"999",INDEX(施設情報!$C$2:$C$96,MATCH($E467,施設情報!$B$2:$B$96,0))))</f>
        <v>010</v>
      </c>
      <c r="I467" s="139">
        <f t="shared" si="119"/>
        <v>46402</v>
      </c>
      <c r="J467" s="137" t="str">
        <f t="shared" si="120"/>
        <v>010-46402</v>
      </c>
      <c r="K467" s="137">
        <f t="shared" si="121"/>
        <v>0.375</v>
      </c>
      <c r="L467" s="137">
        <f t="shared" si="122"/>
        <v>0.70833333333333337</v>
      </c>
      <c r="M467" s="137">
        <f t="shared" si="125"/>
        <v>0</v>
      </c>
      <c r="N467" s="137">
        <f t="shared" si="125"/>
        <v>0</v>
      </c>
      <c r="O467" s="137">
        <f t="shared" si="125"/>
        <v>0</v>
      </c>
      <c r="P467" s="137">
        <f t="shared" si="125"/>
        <v>0</v>
      </c>
      <c r="Q467" s="137">
        <f t="shared" si="125"/>
        <v>0</v>
      </c>
      <c r="R467" s="137">
        <f t="shared" si="125"/>
        <v>0</v>
      </c>
      <c r="S467" s="137">
        <f t="shared" si="125"/>
        <v>0</v>
      </c>
      <c r="T467" s="137">
        <f t="shared" si="125"/>
        <v>0</v>
      </c>
      <c r="U467" s="137">
        <f t="shared" si="125"/>
        <v>0</v>
      </c>
      <c r="V467" s="137">
        <f t="shared" si="125"/>
        <v>100</v>
      </c>
      <c r="W467" s="137">
        <f t="shared" si="126"/>
        <v>100</v>
      </c>
      <c r="X467" s="137">
        <f t="shared" si="126"/>
        <v>100</v>
      </c>
      <c r="Y467" s="137">
        <f t="shared" si="126"/>
        <v>100</v>
      </c>
      <c r="Z467" s="137">
        <f t="shared" si="126"/>
        <v>100</v>
      </c>
      <c r="AA467" s="137">
        <f t="shared" si="126"/>
        <v>100</v>
      </c>
      <c r="AB467" s="137">
        <f t="shared" si="126"/>
        <v>100</v>
      </c>
      <c r="AC467" s="137">
        <f t="shared" si="126"/>
        <v>100</v>
      </c>
      <c r="AD467" s="137">
        <f t="shared" si="126"/>
        <v>0</v>
      </c>
      <c r="AE467" s="137">
        <f t="shared" si="126"/>
        <v>0</v>
      </c>
      <c r="AF467" s="137">
        <f t="shared" si="126"/>
        <v>0</v>
      </c>
      <c r="AG467" s="137">
        <f t="shared" si="126"/>
        <v>0</v>
      </c>
      <c r="AH467" s="137">
        <f t="shared" si="126"/>
        <v>0</v>
      </c>
      <c r="AI467" s="137">
        <f t="shared" si="126"/>
        <v>0</v>
      </c>
      <c r="AJ467" s="137">
        <f t="shared" si="126"/>
        <v>0</v>
      </c>
      <c r="AK467" s="136">
        <f ca="1">IF(AND(AND($AK$3&lt;=B467,B467&lt;=$AK$1),B467&lt;&gt;""),1,0)</f>
        <v>1</v>
      </c>
      <c r="AL467" s="136">
        <f>IF(OR(F467="工事・メンテ（共用可）",F467="要調整"),0.5,IF(F467="ヘリ訓練日",0.4,1))</f>
        <v>1</v>
      </c>
      <c r="AM467" s="136">
        <v>1</v>
      </c>
    </row>
    <row r="468" spans="1:39" ht="56.25">
      <c r="A468" s="149">
        <v>716</v>
      </c>
      <c r="B468" s="210">
        <v>46402</v>
      </c>
      <c r="C468" s="211">
        <v>9</v>
      </c>
      <c r="D468" s="211">
        <v>17</v>
      </c>
      <c r="E468" s="152" t="s">
        <v>44</v>
      </c>
      <c r="F468" s="151" t="s">
        <v>490</v>
      </c>
      <c r="G468" s="154" t="s">
        <v>494</v>
      </c>
      <c r="H468" s="138" t="str">
        <f>IF(OR(G468="中止",G468="取消"),"998",IF(ISNA(MATCH($E468,施設情報!$B$2:$B$96,0)),"999",INDEX(施設情報!$C$2:$C$96,MATCH($E468,施設情報!$B$2:$B$96,0))))</f>
        <v>015</v>
      </c>
      <c r="I468" s="139">
        <f t="shared" si="119"/>
        <v>46402</v>
      </c>
      <c r="J468" s="137" t="str">
        <f t="shared" si="120"/>
        <v>015-46402</v>
      </c>
      <c r="K468" s="137">
        <f t="shared" si="121"/>
        <v>0.375</v>
      </c>
      <c r="L468" s="137">
        <f t="shared" si="122"/>
        <v>0.70833333333333337</v>
      </c>
      <c r="M468" s="137">
        <f t="shared" si="125"/>
        <v>0</v>
      </c>
      <c r="N468" s="137">
        <f t="shared" si="125"/>
        <v>0</v>
      </c>
      <c r="O468" s="137">
        <f t="shared" si="125"/>
        <v>0</v>
      </c>
      <c r="P468" s="137">
        <f t="shared" si="125"/>
        <v>0</v>
      </c>
      <c r="Q468" s="137">
        <f t="shared" si="125"/>
        <v>0</v>
      </c>
      <c r="R468" s="137">
        <f t="shared" si="125"/>
        <v>0</v>
      </c>
      <c r="S468" s="137">
        <f t="shared" si="125"/>
        <v>0</v>
      </c>
      <c r="T468" s="137">
        <f t="shared" si="125"/>
        <v>0</v>
      </c>
      <c r="U468" s="137">
        <f t="shared" si="125"/>
        <v>0</v>
      </c>
      <c r="V468" s="137">
        <f t="shared" si="125"/>
        <v>100</v>
      </c>
      <c r="W468" s="137">
        <f t="shared" si="126"/>
        <v>100</v>
      </c>
      <c r="X468" s="137">
        <f t="shared" si="126"/>
        <v>100</v>
      </c>
      <c r="Y468" s="137">
        <f t="shared" si="126"/>
        <v>100</v>
      </c>
      <c r="Z468" s="137">
        <f t="shared" si="126"/>
        <v>100</v>
      </c>
      <c r="AA468" s="137">
        <f t="shared" si="126"/>
        <v>100</v>
      </c>
      <c r="AB468" s="137">
        <f t="shared" si="126"/>
        <v>100</v>
      </c>
      <c r="AC468" s="137">
        <f t="shared" si="126"/>
        <v>100</v>
      </c>
      <c r="AD468" s="137">
        <f t="shared" si="126"/>
        <v>0</v>
      </c>
      <c r="AE468" s="137">
        <f t="shared" si="126"/>
        <v>0</v>
      </c>
      <c r="AF468" s="137">
        <f t="shared" si="126"/>
        <v>0</v>
      </c>
      <c r="AG468" s="137">
        <f t="shared" si="126"/>
        <v>0</v>
      </c>
      <c r="AH468" s="137">
        <f t="shared" si="126"/>
        <v>0</v>
      </c>
      <c r="AI468" s="137">
        <f t="shared" si="126"/>
        <v>0</v>
      </c>
      <c r="AJ468" s="137">
        <f t="shared" si="126"/>
        <v>0</v>
      </c>
      <c r="AK468" s="136">
        <f ca="1">IF(AND(AND($AK$3&lt;=B468,B468&lt;=$AK$1),B468&lt;&gt;""),1,0)</f>
        <v>1</v>
      </c>
      <c r="AL468" s="136">
        <f>IF(OR(F468="工事・メンテ（共用可）",F468="要調整"),0.5,IF(F468="ヘリ訓練日",0.4,1))</f>
        <v>1</v>
      </c>
      <c r="AM468" s="136">
        <v>1</v>
      </c>
    </row>
    <row r="469" spans="1:39" ht="56.25">
      <c r="A469" s="149">
        <v>862</v>
      </c>
      <c r="B469" s="210">
        <v>46402</v>
      </c>
      <c r="C469" s="211">
        <v>9</v>
      </c>
      <c r="D469" s="211">
        <v>11</v>
      </c>
      <c r="E469" s="213" t="s">
        <v>32</v>
      </c>
      <c r="F469" s="147" t="s">
        <v>95</v>
      </c>
      <c r="G469" s="154" t="s">
        <v>1</v>
      </c>
      <c r="H469" s="138" t="str">
        <f>IF(OR(G469="中止",G469="取消"),"998",IF(ISNA(MATCH($E469,施設情報!$B$2:$B$96,0)),"999",INDEX(施設情報!$C$2:$C$96,MATCH($E469,施設情報!$B$2:$B$96,0))))</f>
        <v>039</v>
      </c>
      <c r="I469" s="139">
        <f t="shared" si="119"/>
        <v>46402</v>
      </c>
      <c r="J469" s="137" t="str">
        <f t="shared" si="120"/>
        <v>039-46402</v>
      </c>
      <c r="K469" s="137">
        <f t="shared" si="121"/>
        <v>0.375</v>
      </c>
      <c r="L469" s="137">
        <f t="shared" si="122"/>
        <v>0.45833333333333331</v>
      </c>
      <c r="M469" s="137">
        <f t="shared" si="125"/>
        <v>0</v>
      </c>
      <c r="N469" s="137">
        <f t="shared" si="125"/>
        <v>0</v>
      </c>
      <c r="O469" s="137">
        <f t="shared" si="125"/>
        <v>0</v>
      </c>
      <c r="P469" s="137">
        <f t="shared" si="125"/>
        <v>0</v>
      </c>
      <c r="Q469" s="137">
        <f t="shared" si="125"/>
        <v>0</v>
      </c>
      <c r="R469" s="137">
        <f t="shared" si="125"/>
        <v>0</v>
      </c>
      <c r="S469" s="137">
        <f t="shared" si="125"/>
        <v>0</v>
      </c>
      <c r="T469" s="137">
        <f t="shared" si="125"/>
        <v>0</v>
      </c>
      <c r="U469" s="137">
        <f t="shared" si="125"/>
        <v>0</v>
      </c>
      <c r="V469" s="137">
        <f t="shared" si="125"/>
        <v>100</v>
      </c>
      <c r="W469" s="137">
        <f t="shared" si="126"/>
        <v>100</v>
      </c>
      <c r="X469" s="137">
        <f t="shared" si="126"/>
        <v>0</v>
      </c>
      <c r="Y469" s="137">
        <f t="shared" si="126"/>
        <v>0</v>
      </c>
      <c r="Z469" s="137">
        <f t="shared" si="126"/>
        <v>0</v>
      </c>
      <c r="AA469" s="137">
        <f t="shared" si="126"/>
        <v>0</v>
      </c>
      <c r="AB469" s="137">
        <f t="shared" si="126"/>
        <v>0</v>
      </c>
      <c r="AC469" s="137">
        <f t="shared" si="126"/>
        <v>0</v>
      </c>
      <c r="AD469" s="137">
        <f t="shared" si="126"/>
        <v>0</v>
      </c>
      <c r="AE469" s="137">
        <f t="shared" si="126"/>
        <v>0</v>
      </c>
      <c r="AF469" s="137">
        <f t="shared" si="126"/>
        <v>0</v>
      </c>
      <c r="AG469" s="137">
        <f t="shared" si="126"/>
        <v>0</v>
      </c>
      <c r="AH469" s="137">
        <f t="shared" si="126"/>
        <v>0</v>
      </c>
      <c r="AI469" s="137">
        <f t="shared" si="126"/>
        <v>0</v>
      </c>
      <c r="AJ469" s="137">
        <f t="shared" si="126"/>
        <v>0</v>
      </c>
      <c r="AK469" s="136">
        <f ca="1">IF(AND(AND($AK$3&lt;=B469,B469&lt;=$AK$1),B469&lt;&gt;""),1,0)</f>
        <v>1</v>
      </c>
      <c r="AL469" s="136">
        <f>IF(OR(F469="工事・メンテ（共用可）",F469="要調整"),0.5,IF(F469="ヘリ訓練日",0.4,1))</f>
        <v>1</v>
      </c>
      <c r="AM469" s="136">
        <v>1</v>
      </c>
    </row>
    <row r="470" spans="1:39" ht="56.25">
      <c r="A470" s="149">
        <v>863</v>
      </c>
      <c r="B470" s="210">
        <v>46402</v>
      </c>
      <c r="C470" s="211">
        <v>9</v>
      </c>
      <c r="D470" s="211">
        <v>11</v>
      </c>
      <c r="E470" s="213" t="s">
        <v>33</v>
      </c>
      <c r="F470" s="147" t="s">
        <v>95</v>
      </c>
      <c r="G470" s="154" t="s">
        <v>1</v>
      </c>
      <c r="H470" s="138" t="str">
        <f>IF(OR(G470="中止",G470="取消"),"998",IF(ISNA(MATCH($E470,施設情報!$B$2:$B$96,0)),"999",INDEX(施設情報!$C$2:$C$96,MATCH($E470,施設情報!$B$2:$B$96,0))))</f>
        <v>038</v>
      </c>
      <c r="I470" s="139">
        <f t="shared" si="119"/>
        <v>46402</v>
      </c>
      <c r="J470" s="137" t="str">
        <f t="shared" si="120"/>
        <v>038-46402</v>
      </c>
      <c r="K470" s="137">
        <f t="shared" si="121"/>
        <v>0.375</v>
      </c>
      <c r="L470" s="137">
        <f t="shared" si="122"/>
        <v>0.45833333333333331</v>
      </c>
      <c r="M470" s="137">
        <f t="shared" si="125"/>
        <v>0</v>
      </c>
      <c r="N470" s="137">
        <f t="shared" si="125"/>
        <v>0</v>
      </c>
      <c r="O470" s="137">
        <f t="shared" si="125"/>
        <v>0</v>
      </c>
      <c r="P470" s="137">
        <f t="shared" si="125"/>
        <v>0</v>
      </c>
      <c r="Q470" s="137">
        <f t="shared" si="125"/>
        <v>0</v>
      </c>
      <c r="R470" s="137">
        <f t="shared" si="125"/>
        <v>0</v>
      </c>
      <c r="S470" s="137">
        <f t="shared" si="125"/>
        <v>0</v>
      </c>
      <c r="T470" s="137">
        <f t="shared" si="125"/>
        <v>0</v>
      </c>
      <c r="U470" s="137">
        <f t="shared" si="125"/>
        <v>0</v>
      </c>
      <c r="V470" s="137">
        <f t="shared" si="125"/>
        <v>100</v>
      </c>
      <c r="W470" s="137">
        <f t="shared" si="126"/>
        <v>100</v>
      </c>
      <c r="X470" s="137">
        <f t="shared" si="126"/>
        <v>0</v>
      </c>
      <c r="Y470" s="137">
        <f t="shared" si="126"/>
        <v>0</v>
      </c>
      <c r="Z470" s="137">
        <f t="shared" si="126"/>
        <v>0</v>
      </c>
      <c r="AA470" s="137">
        <f t="shared" si="126"/>
        <v>0</v>
      </c>
      <c r="AB470" s="137">
        <f t="shared" si="126"/>
        <v>0</v>
      </c>
      <c r="AC470" s="137">
        <f t="shared" si="126"/>
        <v>0</v>
      </c>
      <c r="AD470" s="137">
        <f t="shared" si="126"/>
        <v>0</v>
      </c>
      <c r="AE470" s="137">
        <f t="shared" si="126"/>
        <v>0</v>
      </c>
      <c r="AF470" s="137">
        <f t="shared" si="126"/>
        <v>0</v>
      </c>
      <c r="AG470" s="137">
        <f t="shared" si="126"/>
        <v>0</v>
      </c>
      <c r="AH470" s="137">
        <f t="shared" si="126"/>
        <v>0</v>
      </c>
      <c r="AI470" s="137">
        <f t="shared" si="126"/>
        <v>0</v>
      </c>
      <c r="AJ470" s="137">
        <f t="shared" si="126"/>
        <v>0</v>
      </c>
      <c r="AK470" s="136">
        <f ca="1">IF(AND(AND($AK$3&lt;=B470,B470&lt;=$AK$1),B470&lt;&gt;""),1,0)</f>
        <v>1</v>
      </c>
      <c r="AL470" s="136">
        <f>IF(OR(F470="工事・メンテ（共用可）",F470="要調整"),0.5,IF(F470="ヘリ訓練日",0.4,1))</f>
        <v>1</v>
      </c>
      <c r="AM470" s="136">
        <v>1</v>
      </c>
    </row>
    <row r="471" spans="1:39" ht="56.25">
      <c r="A471" s="149">
        <v>864</v>
      </c>
      <c r="B471" s="210">
        <v>46402</v>
      </c>
      <c r="C471" s="211">
        <v>9</v>
      </c>
      <c r="D471" s="211">
        <v>11</v>
      </c>
      <c r="E471" s="213" t="s">
        <v>34</v>
      </c>
      <c r="F471" s="147" t="s">
        <v>95</v>
      </c>
      <c r="G471" s="154" t="s">
        <v>1</v>
      </c>
      <c r="H471" s="138" t="str">
        <f>IF(OR(G471="中止",G471="取消"),"998",IF(ISNA(MATCH($E471,施設情報!$B$2:$B$96,0)),"999",INDEX(施設情報!$C$2:$C$96,MATCH($E471,施設情報!$B$2:$B$96,0))))</f>
        <v>040</v>
      </c>
      <c r="I471" s="139">
        <f t="shared" si="119"/>
        <v>46402</v>
      </c>
      <c r="J471" s="137" t="str">
        <f t="shared" si="120"/>
        <v>040-46402</v>
      </c>
      <c r="K471" s="137">
        <f t="shared" si="121"/>
        <v>0.375</v>
      </c>
      <c r="L471" s="137">
        <f t="shared" si="122"/>
        <v>0.45833333333333331</v>
      </c>
      <c r="M471" s="137">
        <f t="shared" si="125"/>
        <v>0</v>
      </c>
      <c r="N471" s="137">
        <f t="shared" si="125"/>
        <v>0</v>
      </c>
      <c r="O471" s="137">
        <f t="shared" si="125"/>
        <v>0</v>
      </c>
      <c r="P471" s="137">
        <f t="shared" si="125"/>
        <v>0</v>
      </c>
      <c r="Q471" s="137">
        <f t="shared" si="125"/>
        <v>0</v>
      </c>
      <c r="R471" s="137">
        <f t="shared" si="125"/>
        <v>0</v>
      </c>
      <c r="S471" s="137">
        <f t="shared" si="125"/>
        <v>0</v>
      </c>
      <c r="T471" s="137">
        <f t="shared" si="125"/>
        <v>0</v>
      </c>
      <c r="U471" s="137">
        <f t="shared" si="125"/>
        <v>0</v>
      </c>
      <c r="V471" s="137">
        <f t="shared" si="125"/>
        <v>100</v>
      </c>
      <c r="W471" s="137">
        <f t="shared" si="126"/>
        <v>100</v>
      </c>
      <c r="X471" s="137">
        <f t="shared" si="126"/>
        <v>0</v>
      </c>
      <c r="Y471" s="137">
        <f t="shared" si="126"/>
        <v>0</v>
      </c>
      <c r="Z471" s="137">
        <f t="shared" si="126"/>
        <v>0</v>
      </c>
      <c r="AA471" s="137">
        <f t="shared" si="126"/>
        <v>0</v>
      </c>
      <c r="AB471" s="137">
        <f t="shared" si="126"/>
        <v>0</v>
      </c>
      <c r="AC471" s="137">
        <f t="shared" si="126"/>
        <v>0</v>
      </c>
      <c r="AD471" s="137">
        <f t="shared" si="126"/>
        <v>0</v>
      </c>
      <c r="AE471" s="137">
        <f t="shared" si="126"/>
        <v>0</v>
      </c>
      <c r="AF471" s="137">
        <f t="shared" si="126"/>
        <v>0</v>
      </c>
      <c r="AG471" s="137">
        <f t="shared" si="126"/>
        <v>0</v>
      </c>
      <c r="AH471" s="137">
        <f t="shared" si="126"/>
        <v>0</v>
      </c>
      <c r="AI471" s="137">
        <f t="shared" si="126"/>
        <v>0</v>
      </c>
      <c r="AJ471" s="137">
        <f t="shared" si="126"/>
        <v>0</v>
      </c>
      <c r="AK471" s="136">
        <f ca="1">IF(AND(AND($AK$3&lt;=B471,B471&lt;=$AK$1),B471&lt;&gt;""),1,0)</f>
        <v>1</v>
      </c>
      <c r="AL471" s="136">
        <f>IF(OR(F471="工事・メンテ（共用可）",F471="要調整"),0.5,IF(F471="ヘリ訓練日",0.4,1))</f>
        <v>1</v>
      </c>
      <c r="AM471" s="136">
        <v>1</v>
      </c>
    </row>
    <row r="472" spans="1:39" ht="56.25">
      <c r="A472" s="149">
        <v>865</v>
      </c>
      <c r="B472" s="210">
        <v>46402</v>
      </c>
      <c r="C472" s="211">
        <v>9</v>
      </c>
      <c r="D472" s="211">
        <v>11</v>
      </c>
      <c r="E472" s="213" t="s">
        <v>35</v>
      </c>
      <c r="F472" s="147" t="s">
        <v>95</v>
      </c>
      <c r="G472" s="154" t="s">
        <v>1</v>
      </c>
      <c r="H472" s="138" t="str">
        <f>IF(OR(G472="中止",G472="取消"),"998",IF(ISNA(MATCH($E472,施設情報!$B$2:$B$96,0)),"999",INDEX(施設情報!$C$2:$C$96,MATCH($E472,施設情報!$B$2:$B$96,0))))</f>
        <v>041</v>
      </c>
      <c r="I472" s="139">
        <f t="shared" si="119"/>
        <v>46402</v>
      </c>
      <c r="J472" s="137" t="str">
        <f t="shared" si="120"/>
        <v>041-46402</v>
      </c>
      <c r="K472" s="137">
        <f t="shared" si="121"/>
        <v>0.375</v>
      </c>
      <c r="L472" s="137">
        <f t="shared" si="122"/>
        <v>0.45833333333333331</v>
      </c>
      <c r="M472" s="137">
        <f t="shared" si="125"/>
        <v>0</v>
      </c>
      <c r="N472" s="137">
        <f t="shared" si="125"/>
        <v>0</v>
      </c>
      <c r="O472" s="137">
        <f t="shared" si="125"/>
        <v>0</v>
      </c>
      <c r="P472" s="137">
        <f t="shared" si="125"/>
        <v>0</v>
      </c>
      <c r="Q472" s="137">
        <f t="shared" si="125"/>
        <v>0</v>
      </c>
      <c r="R472" s="137">
        <f t="shared" si="125"/>
        <v>0</v>
      </c>
      <c r="S472" s="137">
        <f t="shared" si="125"/>
        <v>0</v>
      </c>
      <c r="T472" s="137">
        <f t="shared" si="125"/>
        <v>0</v>
      </c>
      <c r="U472" s="137">
        <f t="shared" si="125"/>
        <v>0</v>
      </c>
      <c r="V472" s="137">
        <f t="shared" si="125"/>
        <v>100</v>
      </c>
      <c r="W472" s="137">
        <f t="shared" si="126"/>
        <v>100</v>
      </c>
      <c r="X472" s="137">
        <f t="shared" si="126"/>
        <v>0</v>
      </c>
      <c r="Y472" s="137">
        <f t="shared" si="126"/>
        <v>0</v>
      </c>
      <c r="Z472" s="137">
        <f t="shared" si="126"/>
        <v>0</v>
      </c>
      <c r="AA472" s="137">
        <f t="shared" si="126"/>
        <v>0</v>
      </c>
      <c r="AB472" s="137">
        <f t="shared" si="126"/>
        <v>0</v>
      </c>
      <c r="AC472" s="137">
        <f t="shared" si="126"/>
        <v>0</v>
      </c>
      <c r="AD472" s="137">
        <f t="shared" si="126"/>
        <v>0</v>
      </c>
      <c r="AE472" s="137">
        <f t="shared" si="126"/>
        <v>0</v>
      </c>
      <c r="AF472" s="137">
        <f t="shared" si="126"/>
        <v>0</v>
      </c>
      <c r="AG472" s="137">
        <f t="shared" si="126"/>
        <v>0</v>
      </c>
      <c r="AH472" s="137">
        <f t="shared" si="126"/>
        <v>0</v>
      </c>
      <c r="AI472" s="137">
        <f t="shared" si="126"/>
        <v>0</v>
      </c>
      <c r="AJ472" s="137">
        <f t="shared" si="126"/>
        <v>0</v>
      </c>
      <c r="AK472" s="136">
        <f ca="1">IF(AND(AND($AK$3&lt;=B472,B472&lt;=$AK$1),B472&lt;&gt;""),1,0)</f>
        <v>1</v>
      </c>
      <c r="AL472" s="136">
        <f>IF(OR(F472="工事・メンテ（共用可）",F472="要調整"),0.5,IF(F472="ヘリ訓練日",0.4,1))</f>
        <v>1</v>
      </c>
      <c r="AM472" s="136">
        <v>1</v>
      </c>
    </row>
    <row r="473" spans="1:39" ht="56.25">
      <c r="A473" s="149">
        <v>866</v>
      </c>
      <c r="B473" s="210">
        <v>46402</v>
      </c>
      <c r="C473" s="211">
        <v>9</v>
      </c>
      <c r="D473" s="211">
        <v>11</v>
      </c>
      <c r="E473" s="213" t="s">
        <v>36</v>
      </c>
      <c r="F473" s="147" t="s">
        <v>95</v>
      </c>
      <c r="G473" s="154" t="s">
        <v>1</v>
      </c>
      <c r="H473" s="138" t="str">
        <f>IF(OR(G473="中止",G473="取消"),"998",IF(ISNA(MATCH($E473,施設情報!$B$2:$B$96,0)),"999",INDEX(施設情報!$C$2:$C$96,MATCH($E473,施設情報!$B$2:$B$96,0))))</f>
        <v>042</v>
      </c>
      <c r="I473" s="139">
        <f t="shared" si="119"/>
        <v>46402</v>
      </c>
      <c r="J473" s="137" t="str">
        <f t="shared" si="120"/>
        <v>042-46402</v>
      </c>
      <c r="K473" s="137">
        <f t="shared" si="121"/>
        <v>0.375</v>
      </c>
      <c r="L473" s="137">
        <f t="shared" si="122"/>
        <v>0.45833333333333331</v>
      </c>
      <c r="M473" s="137">
        <f t="shared" si="125"/>
        <v>0</v>
      </c>
      <c r="N473" s="137">
        <f t="shared" si="125"/>
        <v>0</v>
      </c>
      <c r="O473" s="137">
        <f t="shared" si="125"/>
        <v>0</v>
      </c>
      <c r="P473" s="137">
        <f t="shared" si="125"/>
        <v>0</v>
      </c>
      <c r="Q473" s="137">
        <f t="shared" si="125"/>
        <v>0</v>
      </c>
      <c r="R473" s="137">
        <f t="shared" si="125"/>
        <v>0</v>
      </c>
      <c r="S473" s="137">
        <f t="shared" si="125"/>
        <v>0</v>
      </c>
      <c r="T473" s="137">
        <f t="shared" si="125"/>
        <v>0</v>
      </c>
      <c r="U473" s="137">
        <f t="shared" si="125"/>
        <v>0</v>
      </c>
      <c r="V473" s="137">
        <f t="shared" si="125"/>
        <v>100</v>
      </c>
      <c r="W473" s="137">
        <f t="shared" si="126"/>
        <v>100</v>
      </c>
      <c r="X473" s="137">
        <f t="shared" si="126"/>
        <v>0</v>
      </c>
      <c r="Y473" s="137">
        <f t="shared" si="126"/>
        <v>0</v>
      </c>
      <c r="Z473" s="137">
        <f t="shared" si="126"/>
        <v>0</v>
      </c>
      <c r="AA473" s="137">
        <f t="shared" si="126"/>
        <v>0</v>
      </c>
      <c r="AB473" s="137">
        <f t="shared" si="126"/>
        <v>0</v>
      </c>
      <c r="AC473" s="137">
        <f t="shared" si="126"/>
        <v>0</v>
      </c>
      <c r="AD473" s="137">
        <f t="shared" si="126"/>
        <v>0</v>
      </c>
      <c r="AE473" s="137">
        <f t="shared" si="126"/>
        <v>0</v>
      </c>
      <c r="AF473" s="137">
        <f t="shared" si="126"/>
        <v>0</v>
      </c>
      <c r="AG473" s="137">
        <f t="shared" si="126"/>
        <v>0</v>
      </c>
      <c r="AH473" s="137">
        <f t="shared" si="126"/>
        <v>0</v>
      </c>
      <c r="AI473" s="137">
        <f t="shared" si="126"/>
        <v>0</v>
      </c>
      <c r="AJ473" s="137">
        <f t="shared" si="126"/>
        <v>0</v>
      </c>
      <c r="AK473" s="136">
        <f ca="1">IF(AND(AND($AK$3&lt;=B473,B473&lt;=$AK$1),B473&lt;&gt;""),1,0)</f>
        <v>1</v>
      </c>
      <c r="AL473" s="136">
        <f>IF(OR(F473="工事・メンテ（共用可）",F473="要調整"),0.5,IF(F473="ヘリ訓練日",0.4,1))</f>
        <v>1</v>
      </c>
      <c r="AM473" s="136">
        <v>1</v>
      </c>
    </row>
    <row r="474" spans="1:39" ht="56.25">
      <c r="A474" s="149">
        <v>867</v>
      </c>
      <c r="B474" s="210">
        <v>46402</v>
      </c>
      <c r="C474" s="211">
        <v>9</v>
      </c>
      <c r="D474" s="211">
        <v>11</v>
      </c>
      <c r="E474" s="213" t="s">
        <v>37</v>
      </c>
      <c r="F474" s="147" t="s">
        <v>95</v>
      </c>
      <c r="G474" s="154" t="s">
        <v>1</v>
      </c>
      <c r="H474" s="138" t="str">
        <f>IF(OR(G474="中止",G474="取消"),"998",IF(ISNA(MATCH($E474,施設情報!$B$2:$B$96,0)),"999",INDEX(施設情報!$C$2:$C$96,MATCH($E474,施設情報!$B$2:$B$96,0))))</f>
        <v>043</v>
      </c>
      <c r="I474" s="139">
        <f t="shared" si="119"/>
        <v>46402</v>
      </c>
      <c r="J474" s="137" t="str">
        <f t="shared" si="120"/>
        <v>043-46402</v>
      </c>
      <c r="K474" s="137">
        <f t="shared" si="121"/>
        <v>0.375</v>
      </c>
      <c r="L474" s="137">
        <f t="shared" si="122"/>
        <v>0.45833333333333331</v>
      </c>
      <c r="M474" s="137">
        <f t="shared" si="125"/>
        <v>0</v>
      </c>
      <c r="N474" s="137">
        <f t="shared" si="125"/>
        <v>0</v>
      </c>
      <c r="O474" s="137">
        <f t="shared" si="125"/>
        <v>0</v>
      </c>
      <c r="P474" s="137">
        <f t="shared" si="125"/>
        <v>0</v>
      </c>
      <c r="Q474" s="137">
        <f t="shared" si="125"/>
        <v>0</v>
      </c>
      <c r="R474" s="137">
        <f t="shared" si="125"/>
        <v>0</v>
      </c>
      <c r="S474" s="137">
        <f t="shared" si="125"/>
        <v>0</v>
      </c>
      <c r="T474" s="137">
        <f t="shared" si="125"/>
        <v>0</v>
      </c>
      <c r="U474" s="137">
        <f t="shared" si="125"/>
        <v>0</v>
      </c>
      <c r="V474" s="137">
        <f t="shared" si="125"/>
        <v>100</v>
      </c>
      <c r="W474" s="137">
        <f t="shared" si="126"/>
        <v>100</v>
      </c>
      <c r="X474" s="137">
        <f t="shared" si="126"/>
        <v>0</v>
      </c>
      <c r="Y474" s="137">
        <f t="shared" si="126"/>
        <v>0</v>
      </c>
      <c r="Z474" s="137">
        <f t="shared" si="126"/>
        <v>0</v>
      </c>
      <c r="AA474" s="137">
        <f t="shared" si="126"/>
        <v>0</v>
      </c>
      <c r="AB474" s="137">
        <f t="shared" si="126"/>
        <v>0</v>
      </c>
      <c r="AC474" s="137">
        <f t="shared" si="126"/>
        <v>0</v>
      </c>
      <c r="AD474" s="137">
        <f t="shared" si="126"/>
        <v>0</v>
      </c>
      <c r="AE474" s="137">
        <f t="shared" si="126"/>
        <v>0</v>
      </c>
      <c r="AF474" s="137">
        <f t="shared" si="126"/>
        <v>0</v>
      </c>
      <c r="AG474" s="137">
        <f t="shared" si="126"/>
        <v>0</v>
      </c>
      <c r="AH474" s="137">
        <f t="shared" si="126"/>
        <v>0</v>
      </c>
      <c r="AI474" s="137">
        <f t="shared" si="126"/>
        <v>0</v>
      </c>
      <c r="AJ474" s="137">
        <f t="shared" si="126"/>
        <v>0</v>
      </c>
      <c r="AK474" s="136">
        <f ca="1">IF(AND(AND($AK$3&lt;=B474,B474&lt;=$AK$1),B474&lt;&gt;""),1,0)</f>
        <v>1</v>
      </c>
      <c r="AL474" s="136">
        <f>IF(OR(F474="工事・メンテ（共用可）",F474="要調整"),0.5,IF(F474="ヘリ訓練日",0.4,1))</f>
        <v>1</v>
      </c>
      <c r="AM474" s="136">
        <v>1</v>
      </c>
    </row>
    <row r="475" spans="1:39" ht="54">
      <c r="A475" s="149">
        <v>1460</v>
      </c>
      <c r="B475" s="150">
        <v>46402</v>
      </c>
      <c r="C475" s="156">
        <v>7</v>
      </c>
      <c r="D475" s="156">
        <v>21</v>
      </c>
      <c r="E475" s="152" t="s">
        <v>38</v>
      </c>
      <c r="F475" s="151" t="s">
        <v>490</v>
      </c>
      <c r="G475" s="154" t="s">
        <v>494</v>
      </c>
      <c r="H475" s="138" t="str">
        <f>IF(OR(G475="中止",G475="取消"),"998",IF(ISNA(MATCH($E475,施設情報!$B$2:$B$96,0)),"999",INDEX(施設情報!$C$2:$C$96,MATCH($E475,施設情報!$B$2:$B$96,0))))</f>
        <v>002</v>
      </c>
      <c r="I475" s="139">
        <f t="shared" si="119"/>
        <v>46402</v>
      </c>
      <c r="J475" s="137" t="str">
        <f t="shared" si="120"/>
        <v>002-46402</v>
      </c>
      <c r="K475" s="137">
        <f t="shared" si="121"/>
        <v>0.29166666666666669</v>
      </c>
      <c r="L475" s="137">
        <f t="shared" si="122"/>
        <v>0.875</v>
      </c>
      <c r="M475" s="137">
        <f t="shared" ref="M475:V484" si="127">IF(AND(M$3&gt;=$K475,M$3&lt;$L475),100*$AM475,0)</f>
        <v>0</v>
      </c>
      <c r="N475" s="137">
        <f t="shared" si="127"/>
        <v>0</v>
      </c>
      <c r="O475" s="137">
        <f t="shared" si="127"/>
        <v>0</v>
      </c>
      <c r="P475" s="137">
        <f t="shared" si="127"/>
        <v>0</v>
      </c>
      <c r="Q475" s="137">
        <f t="shared" si="127"/>
        <v>0</v>
      </c>
      <c r="R475" s="137">
        <f t="shared" si="127"/>
        <v>0</v>
      </c>
      <c r="S475" s="137">
        <f t="shared" si="127"/>
        <v>0</v>
      </c>
      <c r="T475" s="137">
        <f t="shared" si="127"/>
        <v>100</v>
      </c>
      <c r="U475" s="137">
        <f t="shared" si="127"/>
        <v>100</v>
      </c>
      <c r="V475" s="137">
        <f t="shared" si="127"/>
        <v>100</v>
      </c>
      <c r="W475" s="137">
        <f t="shared" ref="W475:AJ484" si="128">IF(AND(W$3&gt;=$K475,W$3&lt;$L475),100*$AM475,0)</f>
        <v>100</v>
      </c>
      <c r="X475" s="137">
        <f t="shared" si="128"/>
        <v>100</v>
      </c>
      <c r="Y475" s="137">
        <f t="shared" si="128"/>
        <v>100</v>
      </c>
      <c r="Z475" s="137">
        <f t="shared" si="128"/>
        <v>100</v>
      </c>
      <c r="AA475" s="137">
        <f t="shared" si="128"/>
        <v>100</v>
      </c>
      <c r="AB475" s="137">
        <f t="shared" si="128"/>
        <v>100</v>
      </c>
      <c r="AC475" s="137">
        <f t="shared" si="128"/>
        <v>100</v>
      </c>
      <c r="AD475" s="137">
        <f t="shared" si="128"/>
        <v>100</v>
      </c>
      <c r="AE475" s="137">
        <f t="shared" si="128"/>
        <v>100</v>
      </c>
      <c r="AF475" s="137">
        <f t="shared" si="128"/>
        <v>100</v>
      </c>
      <c r="AG475" s="137">
        <f t="shared" si="128"/>
        <v>100</v>
      </c>
      <c r="AH475" s="137">
        <f t="shared" si="128"/>
        <v>0</v>
      </c>
      <c r="AI475" s="137">
        <f t="shared" si="128"/>
        <v>0</v>
      </c>
      <c r="AJ475" s="137">
        <f t="shared" si="128"/>
        <v>0</v>
      </c>
      <c r="AK475" s="136">
        <f ca="1">IF(AND(AND($AK$3&lt;=B475,B475&lt;=$AK$1),B475&lt;&gt;""),1,0)</f>
        <v>1</v>
      </c>
      <c r="AL475" s="136">
        <f>IF(OR(F475="工事・メンテ（共用可）",F475="要調整"),0.5,IF(F475="ヘリ訓練日",0.4,1))</f>
        <v>1</v>
      </c>
      <c r="AM475" s="136">
        <v>1</v>
      </c>
    </row>
    <row r="476" spans="1:39" ht="37.5">
      <c r="A476" s="149">
        <v>1461</v>
      </c>
      <c r="B476" s="150">
        <v>46402</v>
      </c>
      <c r="C476" s="156">
        <v>7</v>
      </c>
      <c r="D476" s="156">
        <v>21</v>
      </c>
      <c r="E476" s="152" t="s">
        <v>39</v>
      </c>
      <c r="F476" s="151" t="s">
        <v>490</v>
      </c>
      <c r="G476" s="154" t="s">
        <v>494</v>
      </c>
      <c r="H476" s="138" t="str">
        <f>IF(OR(G476="中止",G476="取消"),"998",IF(ISNA(MATCH($E476,施設情報!$B$2:$B$96,0)),"999",INDEX(施設情報!$C$2:$C$96,MATCH($E476,施設情報!$B$2:$B$96,0))))</f>
        <v>003</v>
      </c>
      <c r="I476" s="139">
        <f t="shared" si="119"/>
        <v>46402</v>
      </c>
      <c r="J476" s="137" t="str">
        <f t="shared" si="120"/>
        <v>003-46402</v>
      </c>
      <c r="K476" s="137">
        <f t="shared" si="121"/>
        <v>0.29166666666666669</v>
      </c>
      <c r="L476" s="137">
        <f t="shared" si="122"/>
        <v>0.875</v>
      </c>
      <c r="M476" s="137">
        <f t="shared" si="127"/>
        <v>0</v>
      </c>
      <c r="N476" s="137">
        <f t="shared" si="127"/>
        <v>0</v>
      </c>
      <c r="O476" s="137">
        <f t="shared" si="127"/>
        <v>0</v>
      </c>
      <c r="P476" s="137">
        <f t="shared" si="127"/>
        <v>0</v>
      </c>
      <c r="Q476" s="137">
        <f t="shared" si="127"/>
        <v>0</v>
      </c>
      <c r="R476" s="137">
        <f t="shared" si="127"/>
        <v>0</v>
      </c>
      <c r="S476" s="137">
        <f t="shared" si="127"/>
        <v>0</v>
      </c>
      <c r="T476" s="137">
        <f t="shared" si="127"/>
        <v>100</v>
      </c>
      <c r="U476" s="137">
        <f t="shared" si="127"/>
        <v>100</v>
      </c>
      <c r="V476" s="137">
        <f t="shared" si="127"/>
        <v>100</v>
      </c>
      <c r="W476" s="137">
        <f t="shared" si="128"/>
        <v>100</v>
      </c>
      <c r="X476" s="137">
        <f t="shared" si="128"/>
        <v>100</v>
      </c>
      <c r="Y476" s="137">
        <f t="shared" si="128"/>
        <v>100</v>
      </c>
      <c r="Z476" s="137">
        <f t="shared" si="128"/>
        <v>100</v>
      </c>
      <c r="AA476" s="137">
        <f t="shared" si="128"/>
        <v>100</v>
      </c>
      <c r="AB476" s="137">
        <f t="shared" si="128"/>
        <v>100</v>
      </c>
      <c r="AC476" s="137">
        <f t="shared" si="128"/>
        <v>100</v>
      </c>
      <c r="AD476" s="137">
        <f t="shared" si="128"/>
        <v>100</v>
      </c>
      <c r="AE476" s="137">
        <f t="shared" si="128"/>
        <v>100</v>
      </c>
      <c r="AF476" s="137">
        <f t="shared" si="128"/>
        <v>100</v>
      </c>
      <c r="AG476" s="137">
        <f t="shared" si="128"/>
        <v>100</v>
      </c>
      <c r="AH476" s="137">
        <f t="shared" si="128"/>
        <v>0</v>
      </c>
      <c r="AI476" s="137">
        <f t="shared" si="128"/>
        <v>0</v>
      </c>
      <c r="AJ476" s="137">
        <f t="shared" si="128"/>
        <v>0</v>
      </c>
      <c r="AK476" s="136">
        <f ca="1">IF(AND(AND($AK$3&lt;=B476,B476&lt;=$AK$1),B476&lt;&gt;""),1,0)</f>
        <v>1</v>
      </c>
      <c r="AL476" s="136">
        <f>IF(OR(F476="工事・メンテ（共用可）",F476="要調整"),0.5,IF(F476="ヘリ訓練日",0.4,1))</f>
        <v>1</v>
      </c>
      <c r="AM476" s="136">
        <v>1</v>
      </c>
    </row>
    <row r="477" spans="1:39" ht="75">
      <c r="A477" s="149">
        <v>1462</v>
      </c>
      <c r="B477" s="150">
        <v>46402</v>
      </c>
      <c r="C477" s="156">
        <v>7</v>
      </c>
      <c r="D477" s="156">
        <v>21</v>
      </c>
      <c r="E477" s="152" t="s">
        <v>40</v>
      </c>
      <c r="F477" s="151" t="s">
        <v>490</v>
      </c>
      <c r="G477" s="154" t="s">
        <v>494</v>
      </c>
      <c r="H477" s="138" t="str">
        <f>IF(OR(G477="中止",G477="取消"),"998",IF(ISNA(MATCH($E477,施設情報!$B$2:$B$96,0)),"999",INDEX(施設情報!$C$2:$C$96,MATCH($E477,施設情報!$B$2:$B$96,0))))</f>
        <v>004</v>
      </c>
      <c r="I477" s="139">
        <f t="shared" si="119"/>
        <v>46402</v>
      </c>
      <c r="J477" s="137" t="str">
        <f t="shared" si="120"/>
        <v>004-46402</v>
      </c>
      <c r="K477" s="137">
        <f t="shared" si="121"/>
        <v>0.29166666666666669</v>
      </c>
      <c r="L477" s="137">
        <f t="shared" si="122"/>
        <v>0.875</v>
      </c>
      <c r="M477" s="137">
        <f t="shared" si="127"/>
        <v>0</v>
      </c>
      <c r="N477" s="137">
        <f t="shared" si="127"/>
        <v>0</v>
      </c>
      <c r="O477" s="137">
        <f t="shared" si="127"/>
        <v>0</v>
      </c>
      <c r="P477" s="137">
        <f t="shared" si="127"/>
        <v>0</v>
      </c>
      <c r="Q477" s="137">
        <f t="shared" si="127"/>
        <v>0</v>
      </c>
      <c r="R477" s="137">
        <f t="shared" si="127"/>
        <v>0</v>
      </c>
      <c r="S477" s="137">
        <f t="shared" si="127"/>
        <v>0</v>
      </c>
      <c r="T477" s="137">
        <f t="shared" si="127"/>
        <v>100</v>
      </c>
      <c r="U477" s="137">
        <f t="shared" si="127"/>
        <v>100</v>
      </c>
      <c r="V477" s="137">
        <f t="shared" si="127"/>
        <v>100</v>
      </c>
      <c r="W477" s="137">
        <f t="shared" si="128"/>
        <v>100</v>
      </c>
      <c r="X477" s="137">
        <f t="shared" si="128"/>
        <v>100</v>
      </c>
      <c r="Y477" s="137">
        <f t="shared" si="128"/>
        <v>100</v>
      </c>
      <c r="Z477" s="137">
        <f t="shared" si="128"/>
        <v>100</v>
      </c>
      <c r="AA477" s="137">
        <f t="shared" si="128"/>
        <v>100</v>
      </c>
      <c r="AB477" s="137">
        <f t="shared" si="128"/>
        <v>100</v>
      </c>
      <c r="AC477" s="137">
        <f t="shared" si="128"/>
        <v>100</v>
      </c>
      <c r="AD477" s="137">
        <f t="shared" si="128"/>
        <v>100</v>
      </c>
      <c r="AE477" s="137">
        <f t="shared" si="128"/>
        <v>100</v>
      </c>
      <c r="AF477" s="137">
        <f t="shared" si="128"/>
        <v>100</v>
      </c>
      <c r="AG477" s="137">
        <f t="shared" si="128"/>
        <v>100</v>
      </c>
      <c r="AH477" s="137">
        <f t="shared" si="128"/>
        <v>0</v>
      </c>
      <c r="AI477" s="137">
        <f t="shared" si="128"/>
        <v>0</v>
      </c>
      <c r="AJ477" s="137">
        <f t="shared" si="128"/>
        <v>0</v>
      </c>
      <c r="AK477" s="136">
        <f ca="1">IF(AND(AND($AK$3&lt;=B477,B477&lt;=$AK$1),B477&lt;&gt;""),1,0)</f>
        <v>1</v>
      </c>
      <c r="AL477" s="136">
        <f>IF(OR(F477="工事・メンテ（共用可）",F477="要調整"),0.5,IF(F477="ヘリ訓練日",0.4,1))</f>
        <v>1</v>
      </c>
      <c r="AM477" s="136">
        <v>1</v>
      </c>
    </row>
    <row r="478" spans="1:39" ht="93.75">
      <c r="A478" s="149">
        <v>1463</v>
      </c>
      <c r="B478" s="150">
        <v>46402</v>
      </c>
      <c r="C478" s="156">
        <v>7</v>
      </c>
      <c r="D478" s="156">
        <v>21</v>
      </c>
      <c r="E478" s="152" t="s">
        <v>41</v>
      </c>
      <c r="F478" s="151" t="s">
        <v>490</v>
      </c>
      <c r="G478" s="154" t="s">
        <v>494</v>
      </c>
      <c r="H478" s="138" t="str">
        <f>IF(OR(G478="中止",G478="取消"),"998",IF(ISNA(MATCH($E478,施設情報!$B$2:$B$96,0)),"999",INDEX(施設情報!$C$2:$C$96,MATCH($E478,施設情報!$B$2:$B$96,0))))</f>
        <v>005</v>
      </c>
      <c r="I478" s="139">
        <f t="shared" si="119"/>
        <v>46402</v>
      </c>
      <c r="J478" s="137" t="str">
        <f t="shared" si="120"/>
        <v>005-46402</v>
      </c>
      <c r="K478" s="137">
        <f t="shared" si="121"/>
        <v>0.29166666666666669</v>
      </c>
      <c r="L478" s="137">
        <f t="shared" si="122"/>
        <v>0.875</v>
      </c>
      <c r="M478" s="137">
        <f t="shared" si="127"/>
        <v>0</v>
      </c>
      <c r="N478" s="137">
        <f t="shared" si="127"/>
        <v>0</v>
      </c>
      <c r="O478" s="137">
        <f t="shared" si="127"/>
        <v>0</v>
      </c>
      <c r="P478" s="137">
        <f t="shared" si="127"/>
        <v>0</v>
      </c>
      <c r="Q478" s="137">
        <f t="shared" si="127"/>
        <v>0</v>
      </c>
      <c r="R478" s="137">
        <f t="shared" si="127"/>
        <v>0</v>
      </c>
      <c r="S478" s="137">
        <f t="shared" si="127"/>
        <v>0</v>
      </c>
      <c r="T478" s="137">
        <f t="shared" si="127"/>
        <v>100</v>
      </c>
      <c r="U478" s="137">
        <f t="shared" si="127"/>
        <v>100</v>
      </c>
      <c r="V478" s="137">
        <f t="shared" si="127"/>
        <v>100</v>
      </c>
      <c r="W478" s="137">
        <f t="shared" si="128"/>
        <v>100</v>
      </c>
      <c r="X478" s="137">
        <f t="shared" si="128"/>
        <v>100</v>
      </c>
      <c r="Y478" s="137">
        <f t="shared" si="128"/>
        <v>100</v>
      </c>
      <c r="Z478" s="137">
        <f t="shared" si="128"/>
        <v>100</v>
      </c>
      <c r="AA478" s="137">
        <f t="shared" si="128"/>
        <v>100</v>
      </c>
      <c r="AB478" s="137">
        <f t="shared" si="128"/>
        <v>100</v>
      </c>
      <c r="AC478" s="137">
        <f t="shared" si="128"/>
        <v>100</v>
      </c>
      <c r="AD478" s="137">
        <f t="shared" si="128"/>
        <v>100</v>
      </c>
      <c r="AE478" s="137">
        <f t="shared" si="128"/>
        <v>100</v>
      </c>
      <c r="AF478" s="137">
        <f t="shared" si="128"/>
        <v>100</v>
      </c>
      <c r="AG478" s="137">
        <f t="shared" si="128"/>
        <v>100</v>
      </c>
      <c r="AH478" s="137">
        <f t="shared" si="128"/>
        <v>0</v>
      </c>
      <c r="AI478" s="137">
        <f t="shared" si="128"/>
        <v>0</v>
      </c>
      <c r="AJ478" s="137">
        <f t="shared" si="128"/>
        <v>0</v>
      </c>
      <c r="AK478" s="136">
        <f ca="1">IF(AND(AND($AK$3&lt;=B478,B478&lt;=$AK$1),B478&lt;&gt;""),1,0)</f>
        <v>1</v>
      </c>
      <c r="AL478" s="136">
        <f>IF(OR(F478="工事・メンテ（共用可）",F478="要調整"),0.5,IF(F478="ヘリ訓練日",0.4,1))</f>
        <v>1</v>
      </c>
      <c r="AM478" s="136">
        <v>1</v>
      </c>
    </row>
    <row r="479" spans="1:39" ht="75">
      <c r="A479" s="149">
        <v>1464</v>
      </c>
      <c r="B479" s="150">
        <v>46402</v>
      </c>
      <c r="C479" s="156">
        <v>7</v>
      </c>
      <c r="D479" s="156">
        <v>21</v>
      </c>
      <c r="E479" s="152" t="s">
        <v>42</v>
      </c>
      <c r="F479" s="151" t="s">
        <v>490</v>
      </c>
      <c r="G479" s="154" t="s">
        <v>494</v>
      </c>
      <c r="H479" s="138" t="str">
        <f>IF(OR(G479="中止",G479="取消"),"998",IF(ISNA(MATCH($E479,施設情報!$B$2:$B$96,0)),"999",INDEX(施設情報!$C$2:$C$96,MATCH($E479,施設情報!$B$2:$B$96,0))))</f>
        <v>006</v>
      </c>
      <c r="I479" s="139">
        <f t="shared" si="119"/>
        <v>46402</v>
      </c>
      <c r="J479" s="137" t="str">
        <f t="shared" si="120"/>
        <v>006-46402</v>
      </c>
      <c r="K479" s="137">
        <f t="shared" si="121"/>
        <v>0.29166666666666669</v>
      </c>
      <c r="L479" s="137">
        <f t="shared" si="122"/>
        <v>0.875</v>
      </c>
      <c r="M479" s="137">
        <f t="shared" si="127"/>
        <v>0</v>
      </c>
      <c r="N479" s="137">
        <f t="shared" si="127"/>
        <v>0</v>
      </c>
      <c r="O479" s="137">
        <f t="shared" si="127"/>
        <v>0</v>
      </c>
      <c r="P479" s="137">
        <f t="shared" si="127"/>
        <v>0</v>
      </c>
      <c r="Q479" s="137">
        <f t="shared" si="127"/>
        <v>0</v>
      </c>
      <c r="R479" s="137">
        <f t="shared" si="127"/>
        <v>0</v>
      </c>
      <c r="S479" s="137">
        <f t="shared" si="127"/>
        <v>0</v>
      </c>
      <c r="T479" s="137">
        <f t="shared" si="127"/>
        <v>100</v>
      </c>
      <c r="U479" s="137">
        <f t="shared" si="127"/>
        <v>100</v>
      </c>
      <c r="V479" s="137">
        <f t="shared" si="127"/>
        <v>100</v>
      </c>
      <c r="W479" s="137">
        <f t="shared" si="128"/>
        <v>100</v>
      </c>
      <c r="X479" s="137">
        <f t="shared" si="128"/>
        <v>100</v>
      </c>
      <c r="Y479" s="137">
        <f t="shared" si="128"/>
        <v>100</v>
      </c>
      <c r="Z479" s="137">
        <f t="shared" si="128"/>
        <v>100</v>
      </c>
      <c r="AA479" s="137">
        <f t="shared" si="128"/>
        <v>100</v>
      </c>
      <c r="AB479" s="137">
        <f t="shared" si="128"/>
        <v>100</v>
      </c>
      <c r="AC479" s="137">
        <f t="shared" si="128"/>
        <v>100</v>
      </c>
      <c r="AD479" s="137">
        <f t="shared" si="128"/>
        <v>100</v>
      </c>
      <c r="AE479" s="137">
        <f t="shared" si="128"/>
        <v>100</v>
      </c>
      <c r="AF479" s="137">
        <f t="shared" si="128"/>
        <v>100</v>
      </c>
      <c r="AG479" s="137">
        <f t="shared" si="128"/>
        <v>100</v>
      </c>
      <c r="AH479" s="137">
        <f t="shared" si="128"/>
        <v>0</v>
      </c>
      <c r="AI479" s="137">
        <f t="shared" si="128"/>
        <v>0</v>
      </c>
      <c r="AJ479" s="137">
        <f t="shared" si="128"/>
        <v>0</v>
      </c>
      <c r="AK479" s="136">
        <f ca="1">IF(AND(AND($AK$3&lt;=B479,B479&lt;=$AK$1),B479&lt;&gt;""),1,0)</f>
        <v>1</v>
      </c>
      <c r="AL479" s="136">
        <f>IF(OR(F479="工事・メンテ（共用可）",F479="要調整"),0.5,IF(F479="ヘリ訓練日",0.4,1))</f>
        <v>1</v>
      </c>
      <c r="AM479" s="136">
        <v>1</v>
      </c>
    </row>
    <row r="480" spans="1:39" ht="37.5">
      <c r="A480" s="149">
        <v>1465</v>
      </c>
      <c r="B480" s="150">
        <v>46402</v>
      </c>
      <c r="C480" s="156">
        <v>7</v>
      </c>
      <c r="D480" s="156">
        <v>21</v>
      </c>
      <c r="E480" s="152" t="s">
        <v>2</v>
      </c>
      <c r="F480" s="151" t="s">
        <v>490</v>
      </c>
      <c r="G480" s="154" t="s">
        <v>494</v>
      </c>
      <c r="H480" s="138" t="str">
        <f>IF(OR(G480="中止",G480="取消"),"998",IF(ISNA(MATCH($E480,施設情報!$B$2:$B$96,0)),"999",INDEX(施設情報!$C$2:$C$96,MATCH($E480,施設情報!$B$2:$B$96,0))))</f>
        <v>008</v>
      </c>
      <c r="I480" s="139">
        <f t="shared" si="119"/>
        <v>46402</v>
      </c>
      <c r="J480" s="137" t="str">
        <f t="shared" si="120"/>
        <v>008-46402</v>
      </c>
      <c r="K480" s="137">
        <f t="shared" si="121"/>
        <v>0.29166666666666669</v>
      </c>
      <c r="L480" s="137">
        <f t="shared" si="122"/>
        <v>0.875</v>
      </c>
      <c r="M480" s="137">
        <f t="shared" si="127"/>
        <v>0</v>
      </c>
      <c r="N480" s="137">
        <f t="shared" si="127"/>
        <v>0</v>
      </c>
      <c r="O480" s="137">
        <f t="shared" si="127"/>
        <v>0</v>
      </c>
      <c r="P480" s="137">
        <f t="shared" si="127"/>
        <v>0</v>
      </c>
      <c r="Q480" s="137">
        <f t="shared" si="127"/>
        <v>0</v>
      </c>
      <c r="R480" s="137">
        <f t="shared" si="127"/>
        <v>0</v>
      </c>
      <c r="S480" s="137">
        <f t="shared" si="127"/>
        <v>0</v>
      </c>
      <c r="T480" s="137">
        <f t="shared" si="127"/>
        <v>100</v>
      </c>
      <c r="U480" s="137">
        <f t="shared" si="127"/>
        <v>100</v>
      </c>
      <c r="V480" s="137">
        <f t="shared" si="127"/>
        <v>100</v>
      </c>
      <c r="W480" s="137">
        <f t="shared" si="128"/>
        <v>100</v>
      </c>
      <c r="X480" s="137">
        <f t="shared" si="128"/>
        <v>100</v>
      </c>
      <c r="Y480" s="137">
        <f t="shared" si="128"/>
        <v>100</v>
      </c>
      <c r="Z480" s="137">
        <f t="shared" si="128"/>
        <v>100</v>
      </c>
      <c r="AA480" s="137">
        <f t="shared" si="128"/>
        <v>100</v>
      </c>
      <c r="AB480" s="137">
        <f t="shared" si="128"/>
        <v>100</v>
      </c>
      <c r="AC480" s="137">
        <f t="shared" si="128"/>
        <v>100</v>
      </c>
      <c r="AD480" s="137">
        <f t="shared" si="128"/>
        <v>100</v>
      </c>
      <c r="AE480" s="137">
        <f t="shared" si="128"/>
        <v>100</v>
      </c>
      <c r="AF480" s="137">
        <f t="shared" si="128"/>
        <v>100</v>
      </c>
      <c r="AG480" s="137">
        <f t="shared" si="128"/>
        <v>100</v>
      </c>
      <c r="AH480" s="137">
        <f t="shared" si="128"/>
        <v>0</v>
      </c>
      <c r="AI480" s="137">
        <f t="shared" si="128"/>
        <v>0</v>
      </c>
      <c r="AJ480" s="137">
        <f t="shared" si="128"/>
        <v>0</v>
      </c>
      <c r="AK480" s="136">
        <f ca="1">IF(AND(AND($AK$3&lt;=B480,B480&lt;=$AK$1),B480&lt;&gt;""),1,0)</f>
        <v>1</v>
      </c>
      <c r="AL480" s="136">
        <f>IF(OR(F480="工事・メンテ（共用可）",F480="要調整"),0.5,IF(F480="ヘリ訓練日",0.4,1))</f>
        <v>1</v>
      </c>
      <c r="AM480" s="136">
        <v>1</v>
      </c>
    </row>
    <row r="481" spans="1:39" ht="56.25">
      <c r="A481" s="149">
        <v>1466</v>
      </c>
      <c r="B481" s="150">
        <v>46402</v>
      </c>
      <c r="C481" s="156">
        <v>7</v>
      </c>
      <c r="D481" s="156">
        <v>21</v>
      </c>
      <c r="E481" s="152" t="s">
        <v>44</v>
      </c>
      <c r="F481" s="151" t="s">
        <v>490</v>
      </c>
      <c r="G481" s="154" t="s">
        <v>494</v>
      </c>
      <c r="H481" s="138" t="str">
        <f>IF(OR(G481="中止",G481="取消"),"998",IF(ISNA(MATCH($E481,施設情報!$B$2:$B$96,0)),"999",INDEX(施設情報!$C$2:$C$96,MATCH($E481,施設情報!$B$2:$B$96,0))))</f>
        <v>015</v>
      </c>
      <c r="I481" s="139">
        <f t="shared" si="119"/>
        <v>46402</v>
      </c>
      <c r="J481" s="137" t="str">
        <f t="shared" si="120"/>
        <v>015-46402</v>
      </c>
      <c r="K481" s="137">
        <f t="shared" si="121"/>
        <v>0.29166666666666669</v>
      </c>
      <c r="L481" s="137">
        <f t="shared" si="122"/>
        <v>0.875</v>
      </c>
      <c r="M481" s="137">
        <f t="shared" si="127"/>
        <v>0</v>
      </c>
      <c r="N481" s="137">
        <f t="shared" si="127"/>
        <v>0</v>
      </c>
      <c r="O481" s="137">
        <f t="shared" si="127"/>
        <v>0</v>
      </c>
      <c r="P481" s="137">
        <f t="shared" si="127"/>
        <v>0</v>
      </c>
      <c r="Q481" s="137">
        <f t="shared" si="127"/>
        <v>0</v>
      </c>
      <c r="R481" s="137">
        <f t="shared" si="127"/>
        <v>0</v>
      </c>
      <c r="S481" s="137">
        <f t="shared" si="127"/>
        <v>0</v>
      </c>
      <c r="T481" s="137">
        <f t="shared" si="127"/>
        <v>100</v>
      </c>
      <c r="U481" s="137">
        <f t="shared" si="127"/>
        <v>100</v>
      </c>
      <c r="V481" s="137">
        <f t="shared" si="127"/>
        <v>100</v>
      </c>
      <c r="W481" s="137">
        <f t="shared" si="128"/>
        <v>100</v>
      </c>
      <c r="X481" s="137">
        <f t="shared" si="128"/>
        <v>100</v>
      </c>
      <c r="Y481" s="137">
        <f t="shared" si="128"/>
        <v>100</v>
      </c>
      <c r="Z481" s="137">
        <f t="shared" si="128"/>
        <v>100</v>
      </c>
      <c r="AA481" s="137">
        <f t="shared" si="128"/>
        <v>100</v>
      </c>
      <c r="AB481" s="137">
        <f t="shared" si="128"/>
        <v>100</v>
      </c>
      <c r="AC481" s="137">
        <f t="shared" si="128"/>
        <v>100</v>
      </c>
      <c r="AD481" s="137">
        <f t="shared" si="128"/>
        <v>100</v>
      </c>
      <c r="AE481" s="137">
        <f t="shared" si="128"/>
        <v>100</v>
      </c>
      <c r="AF481" s="137">
        <f t="shared" si="128"/>
        <v>100</v>
      </c>
      <c r="AG481" s="137">
        <f t="shared" si="128"/>
        <v>100</v>
      </c>
      <c r="AH481" s="137">
        <f t="shared" si="128"/>
        <v>0</v>
      </c>
      <c r="AI481" s="137">
        <f t="shared" si="128"/>
        <v>0</v>
      </c>
      <c r="AJ481" s="137">
        <f t="shared" si="128"/>
        <v>0</v>
      </c>
      <c r="AK481" s="136">
        <f ca="1">IF(AND(AND($AK$3&lt;=B481,B481&lt;=$AK$1),B481&lt;&gt;""),1,0)</f>
        <v>1</v>
      </c>
      <c r="AL481" s="136">
        <f>IF(OR(F481="工事・メンテ（共用可）",F481="要調整"),0.5,IF(F481="ヘリ訓練日",0.4,1))</f>
        <v>1</v>
      </c>
      <c r="AM481" s="136">
        <v>1</v>
      </c>
    </row>
    <row r="482" spans="1:39" ht="56.25">
      <c r="A482" s="149">
        <v>1467</v>
      </c>
      <c r="B482" s="150">
        <v>46402</v>
      </c>
      <c r="C482" s="156">
        <v>7</v>
      </c>
      <c r="D482" s="156">
        <v>21</v>
      </c>
      <c r="E482" s="152" t="s">
        <v>47</v>
      </c>
      <c r="F482" s="151" t="s">
        <v>490</v>
      </c>
      <c r="G482" s="154" t="s">
        <v>494</v>
      </c>
      <c r="H482" s="138" t="str">
        <f>IF(OR(G482="中止",G482="取消"),"998",IF(ISNA(MATCH($E482,施設情報!$B$2:$B$96,0)),"999",INDEX(施設情報!$C$2:$C$96,MATCH($E482,施設情報!$B$2:$B$96,0))))</f>
        <v>020</v>
      </c>
      <c r="I482" s="139">
        <f t="shared" si="119"/>
        <v>46402</v>
      </c>
      <c r="J482" s="137" t="str">
        <f t="shared" si="120"/>
        <v>020-46402</v>
      </c>
      <c r="K482" s="137">
        <f t="shared" si="121"/>
        <v>0.29166666666666669</v>
      </c>
      <c r="L482" s="137">
        <f t="shared" si="122"/>
        <v>0.875</v>
      </c>
      <c r="M482" s="137">
        <f t="shared" si="127"/>
        <v>0</v>
      </c>
      <c r="N482" s="137">
        <f t="shared" si="127"/>
        <v>0</v>
      </c>
      <c r="O482" s="137">
        <f t="shared" si="127"/>
        <v>0</v>
      </c>
      <c r="P482" s="137">
        <f t="shared" si="127"/>
        <v>0</v>
      </c>
      <c r="Q482" s="137">
        <f t="shared" si="127"/>
        <v>0</v>
      </c>
      <c r="R482" s="137">
        <f t="shared" si="127"/>
        <v>0</v>
      </c>
      <c r="S482" s="137">
        <f t="shared" si="127"/>
        <v>0</v>
      </c>
      <c r="T482" s="137">
        <f t="shared" si="127"/>
        <v>100</v>
      </c>
      <c r="U482" s="137">
        <f t="shared" si="127"/>
        <v>100</v>
      </c>
      <c r="V482" s="137">
        <f t="shared" si="127"/>
        <v>100</v>
      </c>
      <c r="W482" s="137">
        <f t="shared" si="128"/>
        <v>100</v>
      </c>
      <c r="X482" s="137">
        <f t="shared" si="128"/>
        <v>100</v>
      </c>
      <c r="Y482" s="137">
        <f t="shared" si="128"/>
        <v>100</v>
      </c>
      <c r="Z482" s="137">
        <f t="shared" si="128"/>
        <v>100</v>
      </c>
      <c r="AA482" s="137">
        <f t="shared" si="128"/>
        <v>100</v>
      </c>
      <c r="AB482" s="137">
        <f t="shared" si="128"/>
        <v>100</v>
      </c>
      <c r="AC482" s="137">
        <f t="shared" si="128"/>
        <v>100</v>
      </c>
      <c r="AD482" s="137">
        <f t="shared" si="128"/>
        <v>100</v>
      </c>
      <c r="AE482" s="137">
        <f t="shared" si="128"/>
        <v>100</v>
      </c>
      <c r="AF482" s="137">
        <f t="shared" si="128"/>
        <v>100</v>
      </c>
      <c r="AG482" s="137">
        <f t="shared" si="128"/>
        <v>100</v>
      </c>
      <c r="AH482" s="137">
        <f t="shared" si="128"/>
        <v>0</v>
      </c>
      <c r="AI482" s="137">
        <f t="shared" si="128"/>
        <v>0</v>
      </c>
      <c r="AJ482" s="137">
        <f t="shared" si="128"/>
        <v>0</v>
      </c>
      <c r="AK482" s="136">
        <f ca="1">IF(AND(AND($AK$3&lt;=B482,B482&lt;=$AK$1),B482&lt;&gt;""),1,0)</f>
        <v>1</v>
      </c>
      <c r="AL482" s="136">
        <f>IF(OR(F482="工事・メンテ（共用可）",F482="要調整"),0.5,IF(F482="ヘリ訓練日",0.4,1))</f>
        <v>1</v>
      </c>
      <c r="AM482" s="136">
        <v>1</v>
      </c>
    </row>
    <row r="483" spans="1:39">
      <c r="A483" s="149">
        <v>1468</v>
      </c>
      <c r="B483" s="150">
        <v>46402</v>
      </c>
      <c r="C483" s="156">
        <v>7</v>
      </c>
      <c r="D483" s="156">
        <v>21</v>
      </c>
      <c r="E483" s="152" t="s">
        <v>49</v>
      </c>
      <c r="F483" s="151" t="s">
        <v>490</v>
      </c>
      <c r="G483" s="154" t="s">
        <v>494</v>
      </c>
      <c r="H483" s="138" t="str">
        <f>IF(OR(G483="中止",G483="取消"),"998",IF(ISNA(MATCH($E483,施設情報!$B$2:$B$96,0)),"999",INDEX(施設情報!$C$2:$C$96,MATCH($E483,施設情報!$B$2:$B$96,0))))</f>
        <v>022</v>
      </c>
      <c r="I483" s="139">
        <f t="shared" si="119"/>
        <v>46402</v>
      </c>
      <c r="J483" s="137" t="str">
        <f t="shared" si="120"/>
        <v>022-46402</v>
      </c>
      <c r="K483" s="137">
        <f t="shared" si="121"/>
        <v>0.29166666666666669</v>
      </c>
      <c r="L483" s="137">
        <f t="shared" si="122"/>
        <v>0.875</v>
      </c>
      <c r="M483" s="137">
        <f t="shared" si="127"/>
        <v>0</v>
      </c>
      <c r="N483" s="137">
        <f t="shared" si="127"/>
        <v>0</v>
      </c>
      <c r="O483" s="137">
        <f t="shared" si="127"/>
        <v>0</v>
      </c>
      <c r="P483" s="137">
        <f t="shared" si="127"/>
        <v>0</v>
      </c>
      <c r="Q483" s="137">
        <f t="shared" si="127"/>
        <v>0</v>
      </c>
      <c r="R483" s="137">
        <f t="shared" si="127"/>
        <v>0</v>
      </c>
      <c r="S483" s="137">
        <f t="shared" si="127"/>
        <v>0</v>
      </c>
      <c r="T483" s="137">
        <f t="shared" si="127"/>
        <v>100</v>
      </c>
      <c r="U483" s="137">
        <f t="shared" si="127"/>
        <v>100</v>
      </c>
      <c r="V483" s="137">
        <f t="shared" si="127"/>
        <v>100</v>
      </c>
      <c r="W483" s="137">
        <f t="shared" si="128"/>
        <v>100</v>
      </c>
      <c r="X483" s="137">
        <f t="shared" si="128"/>
        <v>100</v>
      </c>
      <c r="Y483" s="137">
        <f t="shared" si="128"/>
        <v>100</v>
      </c>
      <c r="Z483" s="137">
        <f t="shared" si="128"/>
        <v>100</v>
      </c>
      <c r="AA483" s="137">
        <f t="shared" si="128"/>
        <v>100</v>
      </c>
      <c r="AB483" s="137">
        <f t="shared" si="128"/>
        <v>100</v>
      </c>
      <c r="AC483" s="137">
        <f t="shared" si="128"/>
        <v>100</v>
      </c>
      <c r="AD483" s="137">
        <f t="shared" si="128"/>
        <v>100</v>
      </c>
      <c r="AE483" s="137">
        <f t="shared" si="128"/>
        <v>100</v>
      </c>
      <c r="AF483" s="137">
        <f t="shared" si="128"/>
        <v>100</v>
      </c>
      <c r="AG483" s="137">
        <f t="shared" si="128"/>
        <v>100</v>
      </c>
      <c r="AH483" s="137">
        <f t="shared" si="128"/>
        <v>0</v>
      </c>
      <c r="AI483" s="137">
        <f t="shared" si="128"/>
        <v>0</v>
      </c>
      <c r="AJ483" s="137">
        <f t="shared" si="128"/>
        <v>0</v>
      </c>
      <c r="AK483" s="136">
        <f ca="1">IF(AND(AND($AK$3&lt;=B483,B483&lt;=$AK$1),B483&lt;&gt;""),1,0)</f>
        <v>1</v>
      </c>
      <c r="AL483" s="136">
        <f>IF(OR(F483="工事・メンテ（共用可）",F483="要調整"),0.5,IF(F483="ヘリ訓練日",0.4,1))</f>
        <v>1</v>
      </c>
      <c r="AM483" s="136">
        <v>1</v>
      </c>
    </row>
    <row r="484" spans="1:39" ht="56.25">
      <c r="A484" s="149">
        <v>1469</v>
      </c>
      <c r="B484" s="150">
        <v>46402</v>
      </c>
      <c r="C484" s="156">
        <v>7</v>
      </c>
      <c r="D484" s="156">
        <v>21</v>
      </c>
      <c r="E484" s="152" t="s">
        <v>50</v>
      </c>
      <c r="F484" s="151" t="s">
        <v>490</v>
      </c>
      <c r="G484" s="154" t="s">
        <v>494</v>
      </c>
      <c r="H484" s="138" t="str">
        <f>IF(OR(G484="中止",G484="取消"),"998",IF(ISNA(MATCH($E484,施設情報!$B$2:$B$96,0)),"999",INDEX(施設情報!$C$2:$C$96,MATCH($E484,施設情報!$B$2:$B$96,0))))</f>
        <v>023</v>
      </c>
      <c r="I484" s="139">
        <f t="shared" si="119"/>
        <v>46402</v>
      </c>
      <c r="J484" s="137" t="str">
        <f t="shared" si="120"/>
        <v>023-46402</v>
      </c>
      <c r="K484" s="137">
        <f t="shared" si="121"/>
        <v>0.29166666666666669</v>
      </c>
      <c r="L484" s="137">
        <f t="shared" si="122"/>
        <v>0.875</v>
      </c>
      <c r="M484" s="137">
        <f t="shared" si="127"/>
        <v>0</v>
      </c>
      <c r="N484" s="137">
        <f t="shared" si="127"/>
        <v>0</v>
      </c>
      <c r="O484" s="137">
        <f t="shared" si="127"/>
        <v>0</v>
      </c>
      <c r="P484" s="137">
        <f t="shared" si="127"/>
        <v>0</v>
      </c>
      <c r="Q484" s="137">
        <f t="shared" si="127"/>
        <v>0</v>
      </c>
      <c r="R484" s="137">
        <f t="shared" si="127"/>
        <v>0</v>
      </c>
      <c r="S484" s="137">
        <f t="shared" si="127"/>
        <v>0</v>
      </c>
      <c r="T484" s="137">
        <f t="shared" si="127"/>
        <v>100</v>
      </c>
      <c r="U484" s="137">
        <f t="shared" si="127"/>
        <v>100</v>
      </c>
      <c r="V484" s="137">
        <f t="shared" si="127"/>
        <v>100</v>
      </c>
      <c r="W484" s="137">
        <f t="shared" si="128"/>
        <v>100</v>
      </c>
      <c r="X484" s="137">
        <f t="shared" si="128"/>
        <v>100</v>
      </c>
      <c r="Y484" s="137">
        <f t="shared" si="128"/>
        <v>100</v>
      </c>
      <c r="Z484" s="137">
        <f t="shared" si="128"/>
        <v>100</v>
      </c>
      <c r="AA484" s="137">
        <f t="shared" si="128"/>
        <v>100</v>
      </c>
      <c r="AB484" s="137">
        <f t="shared" si="128"/>
        <v>100</v>
      </c>
      <c r="AC484" s="137">
        <f t="shared" si="128"/>
        <v>100</v>
      </c>
      <c r="AD484" s="137">
        <f t="shared" si="128"/>
        <v>100</v>
      </c>
      <c r="AE484" s="137">
        <f t="shared" si="128"/>
        <v>100</v>
      </c>
      <c r="AF484" s="137">
        <f t="shared" si="128"/>
        <v>100</v>
      </c>
      <c r="AG484" s="137">
        <f t="shared" si="128"/>
        <v>100</v>
      </c>
      <c r="AH484" s="137">
        <f t="shared" si="128"/>
        <v>0</v>
      </c>
      <c r="AI484" s="137">
        <f t="shared" si="128"/>
        <v>0</v>
      </c>
      <c r="AJ484" s="137">
        <f t="shared" si="128"/>
        <v>0</v>
      </c>
      <c r="AK484" s="136">
        <f ca="1">IF(AND(AND($AK$3&lt;=B484,B484&lt;=$AK$1),B484&lt;&gt;""),1,0)</f>
        <v>1</v>
      </c>
      <c r="AL484" s="136">
        <f>IF(OR(F484="工事・メンテ（共用可）",F484="要調整"),0.5,IF(F484="ヘリ訓練日",0.4,1))</f>
        <v>1</v>
      </c>
      <c r="AM484" s="136">
        <v>1</v>
      </c>
    </row>
    <row r="485" spans="1:39" ht="56.25">
      <c r="A485" s="149">
        <v>1470</v>
      </c>
      <c r="B485" s="150">
        <v>46402</v>
      </c>
      <c r="C485" s="156">
        <v>7</v>
      </c>
      <c r="D485" s="156">
        <v>21</v>
      </c>
      <c r="E485" s="152" t="s">
        <v>52</v>
      </c>
      <c r="F485" s="151" t="s">
        <v>490</v>
      </c>
      <c r="G485" s="154" t="s">
        <v>494</v>
      </c>
      <c r="H485" s="138" t="str">
        <f>IF(OR(G485="中止",G485="取消"),"998",IF(ISNA(MATCH($E485,施設情報!$B$2:$B$96,0)),"999",INDEX(施設情報!$C$2:$C$96,MATCH($E485,施設情報!$B$2:$B$96,0))))</f>
        <v>024</v>
      </c>
      <c r="I485" s="139">
        <f t="shared" si="119"/>
        <v>46402</v>
      </c>
      <c r="J485" s="137" t="str">
        <f t="shared" si="120"/>
        <v>024-46402</v>
      </c>
      <c r="K485" s="137">
        <f t="shared" si="121"/>
        <v>0.29166666666666669</v>
      </c>
      <c r="L485" s="137">
        <f t="shared" si="122"/>
        <v>0.875</v>
      </c>
      <c r="M485" s="137">
        <f t="shared" ref="M485:V494" si="129">IF(AND(M$3&gt;=$K485,M$3&lt;$L485),100*$AM485,0)</f>
        <v>0</v>
      </c>
      <c r="N485" s="137">
        <f t="shared" si="129"/>
        <v>0</v>
      </c>
      <c r="O485" s="137">
        <f t="shared" si="129"/>
        <v>0</v>
      </c>
      <c r="P485" s="137">
        <f t="shared" si="129"/>
        <v>0</v>
      </c>
      <c r="Q485" s="137">
        <f t="shared" si="129"/>
        <v>0</v>
      </c>
      <c r="R485" s="137">
        <f t="shared" si="129"/>
        <v>0</v>
      </c>
      <c r="S485" s="137">
        <f t="shared" si="129"/>
        <v>0</v>
      </c>
      <c r="T485" s="137">
        <f t="shared" si="129"/>
        <v>100</v>
      </c>
      <c r="U485" s="137">
        <f t="shared" si="129"/>
        <v>100</v>
      </c>
      <c r="V485" s="137">
        <f t="shared" si="129"/>
        <v>100</v>
      </c>
      <c r="W485" s="137">
        <f t="shared" ref="W485:AJ494" si="130">IF(AND(W$3&gt;=$K485,W$3&lt;$L485),100*$AM485,0)</f>
        <v>100</v>
      </c>
      <c r="X485" s="137">
        <f t="shared" si="130"/>
        <v>100</v>
      </c>
      <c r="Y485" s="137">
        <f t="shared" si="130"/>
        <v>100</v>
      </c>
      <c r="Z485" s="137">
        <f t="shared" si="130"/>
        <v>100</v>
      </c>
      <c r="AA485" s="137">
        <f t="shared" si="130"/>
        <v>100</v>
      </c>
      <c r="AB485" s="137">
        <f t="shared" si="130"/>
        <v>100</v>
      </c>
      <c r="AC485" s="137">
        <f t="shared" si="130"/>
        <v>100</v>
      </c>
      <c r="AD485" s="137">
        <f t="shared" si="130"/>
        <v>100</v>
      </c>
      <c r="AE485" s="137">
        <f t="shared" si="130"/>
        <v>100</v>
      </c>
      <c r="AF485" s="137">
        <f t="shared" si="130"/>
        <v>100</v>
      </c>
      <c r="AG485" s="137">
        <f t="shared" si="130"/>
        <v>100</v>
      </c>
      <c r="AH485" s="137">
        <f t="shared" si="130"/>
        <v>0</v>
      </c>
      <c r="AI485" s="137">
        <f t="shared" si="130"/>
        <v>0</v>
      </c>
      <c r="AJ485" s="137">
        <f t="shared" si="130"/>
        <v>0</v>
      </c>
      <c r="AK485" s="136">
        <f ca="1">IF(AND(AND($AK$3&lt;=B485,B485&lt;=$AK$1),B485&lt;&gt;""),1,0)</f>
        <v>1</v>
      </c>
      <c r="AL485" s="136">
        <f>IF(OR(F485="工事・メンテ（共用可）",F485="要調整"),0.5,IF(F485="ヘリ訓練日",0.4,1))</f>
        <v>1</v>
      </c>
      <c r="AM485" s="136">
        <v>1</v>
      </c>
    </row>
    <row r="486" spans="1:39" ht="56.25">
      <c r="A486" s="149">
        <v>1471</v>
      </c>
      <c r="B486" s="150">
        <v>46402</v>
      </c>
      <c r="C486" s="156">
        <v>7</v>
      </c>
      <c r="D486" s="156">
        <v>21</v>
      </c>
      <c r="E486" s="152" t="s">
        <v>31</v>
      </c>
      <c r="F486" s="151" t="s">
        <v>490</v>
      </c>
      <c r="G486" s="154" t="s">
        <v>494</v>
      </c>
      <c r="H486" s="138" t="str">
        <f>IF(OR(G486="中止",G486="取消"),"998",IF(ISNA(MATCH($E486,施設情報!$B$2:$B$96,0)),"999",INDEX(施設情報!$C$2:$C$96,MATCH($E486,施設情報!$B$2:$B$96,0))))</f>
        <v>025</v>
      </c>
      <c r="I486" s="139">
        <f t="shared" si="119"/>
        <v>46402</v>
      </c>
      <c r="J486" s="137" t="str">
        <f t="shared" si="120"/>
        <v>025-46402</v>
      </c>
      <c r="K486" s="137">
        <f t="shared" si="121"/>
        <v>0.29166666666666669</v>
      </c>
      <c r="L486" s="137">
        <f t="shared" si="122"/>
        <v>0.875</v>
      </c>
      <c r="M486" s="137">
        <f t="shared" si="129"/>
        <v>0</v>
      </c>
      <c r="N486" s="137">
        <f t="shared" si="129"/>
        <v>0</v>
      </c>
      <c r="O486" s="137">
        <f t="shared" si="129"/>
        <v>0</v>
      </c>
      <c r="P486" s="137">
        <f t="shared" si="129"/>
        <v>0</v>
      </c>
      <c r="Q486" s="137">
        <f t="shared" si="129"/>
        <v>0</v>
      </c>
      <c r="R486" s="137">
        <f t="shared" si="129"/>
        <v>0</v>
      </c>
      <c r="S486" s="137">
        <f t="shared" si="129"/>
        <v>0</v>
      </c>
      <c r="T486" s="137">
        <f t="shared" si="129"/>
        <v>100</v>
      </c>
      <c r="U486" s="137">
        <f t="shared" si="129"/>
        <v>100</v>
      </c>
      <c r="V486" s="137">
        <f t="shared" si="129"/>
        <v>100</v>
      </c>
      <c r="W486" s="137">
        <f t="shared" si="130"/>
        <v>100</v>
      </c>
      <c r="X486" s="137">
        <f t="shared" si="130"/>
        <v>100</v>
      </c>
      <c r="Y486" s="137">
        <f t="shared" si="130"/>
        <v>100</v>
      </c>
      <c r="Z486" s="137">
        <f t="shared" si="130"/>
        <v>100</v>
      </c>
      <c r="AA486" s="137">
        <f t="shared" si="130"/>
        <v>100</v>
      </c>
      <c r="AB486" s="137">
        <f t="shared" si="130"/>
        <v>100</v>
      </c>
      <c r="AC486" s="137">
        <f t="shared" si="130"/>
        <v>100</v>
      </c>
      <c r="AD486" s="137">
        <f t="shared" si="130"/>
        <v>100</v>
      </c>
      <c r="AE486" s="137">
        <f t="shared" si="130"/>
        <v>100</v>
      </c>
      <c r="AF486" s="137">
        <f t="shared" si="130"/>
        <v>100</v>
      </c>
      <c r="AG486" s="137">
        <f t="shared" si="130"/>
        <v>100</v>
      </c>
      <c r="AH486" s="137">
        <f t="shared" si="130"/>
        <v>0</v>
      </c>
      <c r="AI486" s="137">
        <f t="shared" si="130"/>
        <v>0</v>
      </c>
      <c r="AJ486" s="137">
        <f t="shared" si="130"/>
        <v>0</v>
      </c>
      <c r="AK486" s="136">
        <f ca="1">IF(AND(AND($AK$3&lt;=B486,B486&lt;=$AK$1),B486&lt;&gt;""),1,0)</f>
        <v>1</v>
      </c>
      <c r="AL486" s="136">
        <f>IF(OR(F486="工事・メンテ（共用可）",F486="要調整"),0.5,IF(F486="ヘリ訓練日",0.4,1))</f>
        <v>1</v>
      </c>
      <c r="AM486" s="136">
        <v>1</v>
      </c>
    </row>
    <row r="487" spans="1:39" ht="56.25">
      <c r="A487" s="149">
        <v>1472</v>
      </c>
      <c r="B487" s="150">
        <v>46402</v>
      </c>
      <c r="C487" s="156">
        <v>7</v>
      </c>
      <c r="D487" s="156">
        <v>21</v>
      </c>
      <c r="E487" s="152" t="s">
        <v>53</v>
      </c>
      <c r="F487" s="151" t="s">
        <v>490</v>
      </c>
      <c r="G487" s="154" t="s">
        <v>494</v>
      </c>
      <c r="H487" s="138" t="str">
        <f>IF(OR(G487="中止",G487="取消"),"998",IF(ISNA(MATCH($E487,施設情報!$B$2:$B$96,0)),"999",INDEX(施設情報!$C$2:$C$96,MATCH($E487,施設情報!$B$2:$B$96,0))))</f>
        <v>026</v>
      </c>
      <c r="I487" s="139">
        <f t="shared" si="119"/>
        <v>46402</v>
      </c>
      <c r="J487" s="137" t="str">
        <f t="shared" si="120"/>
        <v>026-46402</v>
      </c>
      <c r="K487" s="137">
        <f t="shared" si="121"/>
        <v>0.29166666666666669</v>
      </c>
      <c r="L487" s="137">
        <f t="shared" si="122"/>
        <v>0.875</v>
      </c>
      <c r="M487" s="137">
        <f t="shared" si="129"/>
        <v>0</v>
      </c>
      <c r="N487" s="137">
        <f t="shared" si="129"/>
        <v>0</v>
      </c>
      <c r="O487" s="137">
        <f t="shared" si="129"/>
        <v>0</v>
      </c>
      <c r="P487" s="137">
        <f t="shared" si="129"/>
        <v>0</v>
      </c>
      <c r="Q487" s="137">
        <f t="shared" si="129"/>
        <v>0</v>
      </c>
      <c r="R487" s="137">
        <f t="shared" si="129"/>
        <v>0</v>
      </c>
      <c r="S487" s="137">
        <f t="shared" si="129"/>
        <v>0</v>
      </c>
      <c r="T487" s="137">
        <f t="shared" si="129"/>
        <v>100</v>
      </c>
      <c r="U487" s="137">
        <f t="shared" si="129"/>
        <v>100</v>
      </c>
      <c r="V487" s="137">
        <f t="shared" si="129"/>
        <v>100</v>
      </c>
      <c r="W487" s="137">
        <f t="shared" si="130"/>
        <v>100</v>
      </c>
      <c r="X487" s="137">
        <f t="shared" si="130"/>
        <v>100</v>
      </c>
      <c r="Y487" s="137">
        <f t="shared" si="130"/>
        <v>100</v>
      </c>
      <c r="Z487" s="137">
        <f t="shared" si="130"/>
        <v>100</v>
      </c>
      <c r="AA487" s="137">
        <f t="shared" si="130"/>
        <v>100</v>
      </c>
      <c r="AB487" s="137">
        <f t="shared" si="130"/>
        <v>100</v>
      </c>
      <c r="AC487" s="137">
        <f t="shared" si="130"/>
        <v>100</v>
      </c>
      <c r="AD487" s="137">
        <f t="shared" si="130"/>
        <v>100</v>
      </c>
      <c r="AE487" s="137">
        <f t="shared" si="130"/>
        <v>100</v>
      </c>
      <c r="AF487" s="137">
        <f t="shared" si="130"/>
        <v>100</v>
      </c>
      <c r="AG487" s="137">
        <f t="shared" si="130"/>
        <v>100</v>
      </c>
      <c r="AH487" s="137">
        <f t="shared" si="130"/>
        <v>0</v>
      </c>
      <c r="AI487" s="137">
        <f t="shared" si="130"/>
        <v>0</v>
      </c>
      <c r="AJ487" s="137">
        <f t="shared" si="130"/>
        <v>0</v>
      </c>
      <c r="AK487" s="136">
        <f ca="1">IF(AND(AND($AK$3&lt;=B487,B487&lt;=$AK$1),B487&lt;&gt;""),1,0)</f>
        <v>1</v>
      </c>
      <c r="AL487" s="136">
        <f>IF(OR(F487="工事・メンテ（共用可）",F487="要調整"),0.5,IF(F487="ヘリ訓練日",0.4,1))</f>
        <v>1</v>
      </c>
      <c r="AM487" s="136">
        <v>1</v>
      </c>
    </row>
    <row r="488" spans="1:39" ht="56.25">
      <c r="A488" s="149">
        <v>1473</v>
      </c>
      <c r="B488" s="150">
        <v>46402</v>
      </c>
      <c r="C488" s="156">
        <v>7</v>
      </c>
      <c r="D488" s="156">
        <v>21</v>
      </c>
      <c r="E488" s="152" t="s">
        <v>30</v>
      </c>
      <c r="F488" s="151" t="s">
        <v>490</v>
      </c>
      <c r="G488" s="154" t="s">
        <v>494</v>
      </c>
      <c r="H488" s="138" t="str">
        <f>IF(OR(G488="中止",G488="取消"),"998",IF(ISNA(MATCH($E488,施設情報!$B$2:$B$96,0)),"999",INDEX(施設情報!$C$2:$C$96,MATCH($E488,施設情報!$B$2:$B$96,0))))</f>
        <v>027</v>
      </c>
      <c r="I488" s="139">
        <f t="shared" si="119"/>
        <v>46402</v>
      </c>
      <c r="J488" s="137" t="str">
        <f t="shared" si="120"/>
        <v>027-46402</v>
      </c>
      <c r="K488" s="137">
        <f t="shared" si="121"/>
        <v>0.29166666666666669</v>
      </c>
      <c r="L488" s="137">
        <f t="shared" si="122"/>
        <v>0.875</v>
      </c>
      <c r="M488" s="137">
        <f t="shared" si="129"/>
        <v>0</v>
      </c>
      <c r="N488" s="137">
        <f t="shared" si="129"/>
        <v>0</v>
      </c>
      <c r="O488" s="137">
        <f t="shared" si="129"/>
        <v>0</v>
      </c>
      <c r="P488" s="137">
        <f t="shared" si="129"/>
        <v>0</v>
      </c>
      <c r="Q488" s="137">
        <f t="shared" si="129"/>
        <v>0</v>
      </c>
      <c r="R488" s="137">
        <f t="shared" si="129"/>
        <v>0</v>
      </c>
      <c r="S488" s="137">
        <f t="shared" si="129"/>
        <v>0</v>
      </c>
      <c r="T488" s="137">
        <f t="shared" si="129"/>
        <v>100</v>
      </c>
      <c r="U488" s="137">
        <f t="shared" si="129"/>
        <v>100</v>
      </c>
      <c r="V488" s="137">
        <f t="shared" si="129"/>
        <v>100</v>
      </c>
      <c r="W488" s="137">
        <f t="shared" si="130"/>
        <v>100</v>
      </c>
      <c r="X488" s="137">
        <f t="shared" si="130"/>
        <v>100</v>
      </c>
      <c r="Y488" s="137">
        <f t="shared" si="130"/>
        <v>100</v>
      </c>
      <c r="Z488" s="137">
        <f t="shared" si="130"/>
        <v>100</v>
      </c>
      <c r="AA488" s="137">
        <f t="shared" si="130"/>
        <v>100</v>
      </c>
      <c r="AB488" s="137">
        <f t="shared" si="130"/>
        <v>100</v>
      </c>
      <c r="AC488" s="137">
        <f t="shared" si="130"/>
        <v>100</v>
      </c>
      <c r="AD488" s="137">
        <f t="shared" si="130"/>
        <v>100</v>
      </c>
      <c r="AE488" s="137">
        <f t="shared" si="130"/>
        <v>100</v>
      </c>
      <c r="AF488" s="137">
        <f t="shared" si="130"/>
        <v>100</v>
      </c>
      <c r="AG488" s="137">
        <f t="shared" si="130"/>
        <v>100</v>
      </c>
      <c r="AH488" s="137">
        <f t="shared" si="130"/>
        <v>0</v>
      </c>
      <c r="AI488" s="137">
        <f t="shared" si="130"/>
        <v>0</v>
      </c>
      <c r="AJ488" s="137">
        <f t="shared" si="130"/>
        <v>0</v>
      </c>
      <c r="AK488" s="136">
        <f ca="1">IF(AND(AND($AK$3&lt;=B488,B488&lt;=$AK$1),B488&lt;&gt;""),1,0)</f>
        <v>1</v>
      </c>
      <c r="AL488" s="136">
        <f>IF(OR(F488="工事・メンテ（共用可）",F488="要調整"),0.5,IF(F488="ヘリ訓練日",0.4,1))</f>
        <v>1</v>
      </c>
      <c r="AM488" s="136">
        <v>1</v>
      </c>
    </row>
    <row r="489" spans="1:39" ht="75">
      <c r="A489" s="149">
        <v>1474</v>
      </c>
      <c r="B489" s="150">
        <v>46402</v>
      </c>
      <c r="C489" s="156">
        <v>7</v>
      </c>
      <c r="D489" s="156">
        <v>21</v>
      </c>
      <c r="E489" s="152" t="s">
        <v>60</v>
      </c>
      <c r="F489" s="151" t="s">
        <v>490</v>
      </c>
      <c r="G489" s="154" t="s">
        <v>494</v>
      </c>
      <c r="H489" s="138" t="str">
        <f>IF(OR(G489="中止",G489="取消"),"998",IF(ISNA(MATCH($E489,施設情報!$B$2:$B$96,0)),"999",INDEX(施設情報!$C$2:$C$96,MATCH($E489,施設情報!$B$2:$B$96,0))))</f>
        <v>028</v>
      </c>
      <c r="I489" s="139">
        <f t="shared" si="119"/>
        <v>46402</v>
      </c>
      <c r="J489" s="137" t="str">
        <f t="shared" si="120"/>
        <v>028-46402</v>
      </c>
      <c r="K489" s="137">
        <f t="shared" si="121"/>
        <v>0.29166666666666669</v>
      </c>
      <c r="L489" s="137">
        <f t="shared" si="122"/>
        <v>0.875</v>
      </c>
      <c r="M489" s="137">
        <f t="shared" si="129"/>
        <v>0</v>
      </c>
      <c r="N489" s="137">
        <f t="shared" si="129"/>
        <v>0</v>
      </c>
      <c r="O489" s="137">
        <f t="shared" si="129"/>
        <v>0</v>
      </c>
      <c r="P489" s="137">
        <f t="shared" si="129"/>
        <v>0</v>
      </c>
      <c r="Q489" s="137">
        <f t="shared" si="129"/>
        <v>0</v>
      </c>
      <c r="R489" s="137">
        <f t="shared" si="129"/>
        <v>0</v>
      </c>
      <c r="S489" s="137">
        <f t="shared" si="129"/>
        <v>0</v>
      </c>
      <c r="T489" s="137">
        <f t="shared" si="129"/>
        <v>100</v>
      </c>
      <c r="U489" s="137">
        <f t="shared" si="129"/>
        <v>100</v>
      </c>
      <c r="V489" s="137">
        <f t="shared" si="129"/>
        <v>100</v>
      </c>
      <c r="W489" s="137">
        <f t="shared" si="130"/>
        <v>100</v>
      </c>
      <c r="X489" s="137">
        <f t="shared" si="130"/>
        <v>100</v>
      </c>
      <c r="Y489" s="137">
        <f t="shared" si="130"/>
        <v>100</v>
      </c>
      <c r="Z489" s="137">
        <f t="shared" si="130"/>
        <v>100</v>
      </c>
      <c r="AA489" s="137">
        <f t="shared" si="130"/>
        <v>100</v>
      </c>
      <c r="AB489" s="137">
        <f t="shared" si="130"/>
        <v>100</v>
      </c>
      <c r="AC489" s="137">
        <f t="shared" si="130"/>
        <v>100</v>
      </c>
      <c r="AD489" s="137">
        <f t="shared" si="130"/>
        <v>100</v>
      </c>
      <c r="AE489" s="137">
        <f t="shared" si="130"/>
        <v>100</v>
      </c>
      <c r="AF489" s="137">
        <f t="shared" si="130"/>
        <v>100</v>
      </c>
      <c r="AG489" s="137">
        <f t="shared" si="130"/>
        <v>100</v>
      </c>
      <c r="AH489" s="137">
        <f t="shared" si="130"/>
        <v>0</v>
      </c>
      <c r="AI489" s="137">
        <f t="shared" si="130"/>
        <v>0</v>
      </c>
      <c r="AJ489" s="137">
        <f t="shared" si="130"/>
        <v>0</v>
      </c>
      <c r="AK489" s="136">
        <f ca="1">IF(AND(AND($AK$3&lt;=B489,B489&lt;=$AK$1),B489&lt;&gt;""),1,0)</f>
        <v>1</v>
      </c>
      <c r="AL489" s="136">
        <f>IF(OR(F489="工事・メンテ（共用可）",F489="要調整"),0.5,IF(F489="ヘリ訓練日",0.4,1))</f>
        <v>1</v>
      </c>
      <c r="AM489" s="136">
        <v>1</v>
      </c>
    </row>
    <row r="490" spans="1:39" ht="75">
      <c r="A490" s="149">
        <v>1475</v>
      </c>
      <c r="B490" s="150">
        <v>46402</v>
      </c>
      <c r="C490" s="156">
        <v>7</v>
      </c>
      <c r="D490" s="156">
        <v>21</v>
      </c>
      <c r="E490" s="152" t="s">
        <v>61</v>
      </c>
      <c r="F490" s="151" t="s">
        <v>490</v>
      </c>
      <c r="G490" s="154" t="s">
        <v>494</v>
      </c>
      <c r="H490" s="138" t="str">
        <f>IF(OR(G490="中止",G490="取消"),"998",IF(ISNA(MATCH($E490,施設情報!$B$2:$B$96,0)),"999",INDEX(施設情報!$C$2:$C$96,MATCH($E490,施設情報!$B$2:$B$96,0))))</f>
        <v>029</v>
      </c>
      <c r="I490" s="139">
        <f t="shared" si="119"/>
        <v>46402</v>
      </c>
      <c r="J490" s="137" t="str">
        <f t="shared" si="120"/>
        <v>029-46402</v>
      </c>
      <c r="K490" s="137">
        <f t="shared" si="121"/>
        <v>0.29166666666666669</v>
      </c>
      <c r="L490" s="137">
        <f t="shared" si="122"/>
        <v>0.875</v>
      </c>
      <c r="M490" s="137">
        <f t="shared" si="129"/>
        <v>0</v>
      </c>
      <c r="N490" s="137">
        <f t="shared" si="129"/>
        <v>0</v>
      </c>
      <c r="O490" s="137">
        <f t="shared" si="129"/>
        <v>0</v>
      </c>
      <c r="P490" s="137">
        <f t="shared" si="129"/>
        <v>0</v>
      </c>
      <c r="Q490" s="137">
        <f t="shared" si="129"/>
        <v>0</v>
      </c>
      <c r="R490" s="137">
        <f t="shared" si="129"/>
        <v>0</v>
      </c>
      <c r="S490" s="137">
        <f t="shared" si="129"/>
        <v>0</v>
      </c>
      <c r="T490" s="137">
        <f t="shared" si="129"/>
        <v>100</v>
      </c>
      <c r="U490" s="137">
        <f t="shared" si="129"/>
        <v>100</v>
      </c>
      <c r="V490" s="137">
        <f t="shared" si="129"/>
        <v>100</v>
      </c>
      <c r="W490" s="137">
        <f t="shared" si="130"/>
        <v>100</v>
      </c>
      <c r="X490" s="137">
        <f t="shared" si="130"/>
        <v>100</v>
      </c>
      <c r="Y490" s="137">
        <f t="shared" si="130"/>
        <v>100</v>
      </c>
      <c r="Z490" s="137">
        <f t="shared" si="130"/>
        <v>100</v>
      </c>
      <c r="AA490" s="137">
        <f t="shared" si="130"/>
        <v>100</v>
      </c>
      <c r="AB490" s="137">
        <f t="shared" si="130"/>
        <v>100</v>
      </c>
      <c r="AC490" s="137">
        <f t="shared" si="130"/>
        <v>100</v>
      </c>
      <c r="AD490" s="137">
        <f t="shared" si="130"/>
        <v>100</v>
      </c>
      <c r="AE490" s="137">
        <f t="shared" si="130"/>
        <v>100</v>
      </c>
      <c r="AF490" s="137">
        <f t="shared" si="130"/>
        <v>100</v>
      </c>
      <c r="AG490" s="137">
        <f t="shared" si="130"/>
        <v>100</v>
      </c>
      <c r="AH490" s="137">
        <f t="shared" si="130"/>
        <v>0</v>
      </c>
      <c r="AI490" s="137">
        <f t="shared" si="130"/>
        <v>0</v>
      </c>
      <c r="AJ490" s="137">
        <f t="shared" si="130"/>
        <v>0</v>
      </c>
      <c r="AK490" s="136">
        <f ca="1">IF(AND(AND($AK$3&lt;=B490,B490&lt;=$AK$1),B490&lt;&gt;""),1,0)</f>
        <v>1</v>
      </c>
      <c r="AL490" s="136">
        <f>IF(OR(F490="工事・メンテ（共用可）",F490="要調整"),0.5,IF(F490="ヘリ訓練日",0.4,1))</f>
        <v>1</v>
      </c>
      <c r="AM490" s="136">
        <v>1</v>
      </c>
    </row>
    <row r="491" spans="1:39" ht="37.5">
      <c r="A491" s="149">
        <v>1476</v>
      </c>
      <c r="B491" s="150">
        <v>46402</v>
      </c>
      <c r="C491" s="156">
        <v>7</v>
      </c>
      <c r="D491" s="156">
        <v>21</v>
      </c>
      <c r="E491" s="152" t="s">
        <v>62</v>
      </c>
      <c r="F491" s="151" t="s">
        <v>490</v>
      </c>
      <c r="G491" s="154" t="s">
        <v>494</v>
      </c>
      <c r="H491" s="138" t="str">
        <f>IF(OR(G491="中止",G491="取消"),"998",IF(ISNA(MATCH($E491,施設情報!$B$2:$B$96,0)),"999",INDEX(施設情報!$C$2:$C$96,MATCH($E491,施設情報!$B$2:$B$96,0))))</f>
        <v>036</v>
      </c>
      <c r="I491" s="139">
        <f t="shared" si="119"/>
        <v>46402</v>
      </c>
      <c r="J491" s="137" t="str">
        <f t="shared" si="120"/>
        <v>036-46402</v>
      </c>
      <c r="K491" s="137">
        <f t="shared" si="121"/>
        <v>0.29166666666666669</v>
      </c>
      <c r="L491" s="137">
        <f t="shared" si="122"/>
        <v>0.875</v>
      </c>
      <c r="M491" s="137">
        <f t="shared" si="129"/>
        <v>0</v>
      </c>
      <c r="N491" s="137">
        <f t="shared" si="129"/>
        <v>0</v>
      </c>
      <c r="O491" s="137">
        <f t="shared" si="129"/>
        <v>0</v>
      </c>
      <c r="P491" s="137">
        <f t="shared" si="129"/>
        <v>0</v>
      </c>
      <c r="Q491" s="137">
        <f t="shared" si="129"/>
        <v>0</v>
      </c>
      <c r="R491" s="137">
        <f t="shared" si="129"/>
        <v>0</v>
      </c>
      <c r="S491" s="137">
        <f t="shared" si="129"/>
        <v>0</v>
      </c>
      <c r="T491" s="137">
        <f t="shared" si="129"/>
        <v>100</v>
      </c>
      <c r="U491" s="137">
        <f t="shared" si="129"/>
        <v>100</v>
      </c>
      <c r="V491" s="137">
        <f t="shared" si="129"/>
        <v>100</v>
      </c>
      <c r="W491" s="137">
        <f t="shared" si="130"/>
        <v>100</v>
      </c>
      <c r="X491" s="137">
        <f t="shared" si="130"/>
        <v>100</v>
      </c>
      <c r="Y491" s="137">
        <f t="shared" si="130"/>
        <v>100</v>
      </c>
      <c r="Z491" s="137">
        <f t="shared" si="130"/>
        <v>100</v>
      </c>
      <c r="AA491" s="137">
        <f t="shared" si="130"/>
        <v>100</v>
      </c>
      <c r="AB491" s="137">
        <f t="shared" si="130"/>
        <v>100</v>
      </c>
      <c r="AC491" s="137">
        <f t="shared" si="130"/>
        <v>100</v>
      </c>
      <c r="AD491" s="137">
        <f t="shared" si="130"/>
        <v>100</v>
      </c>
      <c r="AE491" s="137">
        <f t="shared" si="130"/>
        <v>100</v>
      </c>
      <c r="AF491" s="137">
        <f t="shared" si="130"/>
        <v>100</v>
      </c>
      <c r="AG491" s="137">
        <f t="shared" si="130"/>
        <v>100</v>
      </c>
      <c r="AH491" s="137">
        <f t="shared" si="130"/>
        <v>0</v>
      </c>
      <c r="AI491" s="137">
        <f t="shared" si="130"/>
        <v>0</v>
      </c>
      <c r="AJ491" s="137">
        <f t="shared" si="130"/>
        <v>0</v>
      </c>
      <c r="AK491" s="136">
        <f ca="1">IF(AND(AND($AK$3&lt;=B491,B491&lt;=$AK$1),B491&lt;&gt;""),1,0)</f>
        <v>1</v>
      </c>
      <c r="AL491" s="136">
        <f>IF(OR(F491="工事・メンテ（共用可）",F491="要調整"),0.5,IF(F491="ヘリ訓練日",0.4,1))</f>
        <v>1</v>
      </c>
      <c r="AM491" s="136">
        <v>1</v>
      </c>
    </row>
    <row r="492" spans="1:39" ht="37.5">
      <c r="A492" s="149">
        <v>1477</v>
      </c>
      <c r="B492" s="150">
        <v>46402</v>
      </c>
      <c r="C492" s="156">
        <v>7</v>
      </c>
      <c r="D492" s="156">
        <v>21</v>
      </c>
      <c r="E492" s="152" t="s">
        <v>65</v>
      </c>
      <c r="F492" s="151" t="s">
        <v>490</v>
      </c>
      <c r="G492" s="154" t="s">
        <v>494</v>
      </c>
      <c r="H492" s="138" t="str">
        <f>IF(OR(G492="中止",G492="取消"),"998",IF(ISNA(MATCH($E492,施設情報!$B$2:$B$96,0)),"999",INDEX(施設情報!$C$2:$C$96,MATCH($E492,施設情報!$B$2:$B$96,0))))</f>
        <v>037</v>
      </c>
      <c r="I492" s="139">
        <f t="shared" si="119"/>
        <v>46402</v>
      </c>
      <c r="J492" s="137" t="str">
        <f t="shared" si="120"/>
        <v>037-46402</v>
      </c>
      <c r="K492" s="137">
        <f t="shared" si="121"/>
        <v>0.29166666666666669</v>
      </c>
      <c r="L492" s="137">
        <f t="shared" si="122"/>
        <v>0.875</v>
      </c>
      <c r="M492" s="137">
        <f t="shared" si="129"/>
        <v>0</v>
      </c>
      <c r="N492" s="137">
        <f t="shared" si="129"/>
        <v>0</v>
      </c>
      <c r="O492" s="137">
        <f t="shared" si="129"/>
        <v>0</v>
      </c>
      <c r="P492" s="137">
        <f t="shared" si="129"/>
        <v>0</v>
      </c>
      <c r="Q492" s="137">
        <f t="shared" si="129"/>
        <v>0</v>
      </c>
      <c r="R492" s="137">
        <f t="shared" si="129"/>
        <v>0</v>
      </c>
      <c r="S492" s="137">
        <f t="shared" si="129"/>
        <v>0</v>
      </c>
      <c r="T492" s="137">
        <f t="shared" si="129"/>
        <v>100</v>
      </c>
      <c r="U492" s="137">
        <f t="shared" si="129"/>
        <v>100</v>
      </c>
      <c r="V492" s="137">
        <f t="shared" si="129"/>
        <v>100</v>
      </c>
      <c r="W492" s="137">
        <f t="shared" si="130"/>
        <v>100</v>
      </c>
      <c r="X492" s="137">
        <f t="shared" si="130"/>
        <v>100</v>
      </c>
      <c r="Y492" s="137">
        <f t="shared" si="130"/>
        <v>100</v>
      </c>
      <c r="Z492" s="137">
        <f t="shared" si="130"/>
        <v>100</v>
      </c>
      <c r="AA492" s="137">
        <f t="shared" si="130"/>
        <v>100</v>
      </c>
      <c r="AB492" s="137">
        <f t="shared" si="130"/>
        <v>100</v>
      </c>
      <c r="AC492" s="137">
        <f t="shared" si="130"/>
        <v>100</v>
      </c>
      <c r="AD492" s="137">
        <f t="shared" si="130"/>
        <v>100</v>
      </c>
      <c r="AE492" s="137">
        <f t="shared" si="130"/>
        <v>100</v>
      </c>
      <c r="AF492" s="137">
        <f t="shared" si="130"/>
        <v>100</v>
      </c>
      <c r="AG492" s="137">
        <f t="shared" si="130"/>
        <v>100</v>
      </c>
      <c r="AH492" s="137">
        <f t="shared" si="130"/>
        <v>0</v>
      </c>
      <c r="AI492" s="137">
        <f t="shared" si="130"/>
        <v>0</v>
      </c>
      <c r="AJ492" s="137">
        <f t="shared" si="130"/>
        <v>0</v>
      </c>
      <c r="AK492" s="136">
        <f ca="1">IF(AND(AND($AK$3&lt;=B492,B492&lt;=$AK$1),B492&lt;&gt;""),1,0)</f>
        <v>1</v>
      </c>
      <c r="AL492" s="136">
        <f>IF(OR(F492="工事・メンテ（共用可）",F492="要調整"),0.5,IF(F492="ヘリ訓練日",0.4,1))</f>
        <v>1</v>
      </c>
      <c r="AM492" s="136">
        <v>1</v>
      </c>
    </row>
    <row r="493" spans="1:39" ht="56.25">
      <c r="A493" s="149">
        <v>1478</v>
      </c>
      <c r="B493" s="150">
        <v>46402</v>
      </c>
      <c r="C493" s="156">
        <v>7</v>
      </c>
      <c r="D493" s="156">
        <v>21</v>
      </c>
      <c r="E493" s="152" t="s">
        <v>32</v>
      </c>
      <c r="F493" s="151" t="s">
        <v>490</v>
      </c>
      <c r="G493" s="154" t="s">
        <v>494</v>
      </c>
      <c r="H493" s="138" t="str">
        <f>IF(OR(G493="中止",G493="取消"),"998",IF(ISNA(MATCH($E493,施設情報!$B$2:$B$96,0)),"999",INDEX(施設情報!$C$2:$C$96,MATCH($E493,施設情報!$B$2:$B$96,0))))</f>
        <v>039</v>
      </c>
      <c r="I493" s="139">
        <f t="shared" si="119"/>
        <v>46402</v>
      </c>
      <c r="J493" s="137" t="str">
        <f t="shared" si="120"/>
        <v>039-46402</v>
      </c>
      <c r="K493" s="137">
        <f t="shared" si="121"/>
        <v>0.29166666666666669</v>
      </c>
      <c r="L493" s="137">
        <f t="shared" si="122"/>
        <v>0.875</v>
      </c>
      <c r="M493" s="137">
        <f t="shared" si="129"/>
        <v>0</v>
      </c>
      <c r="N493" s="137">
        <f t="shared" si="129"/>
        <v>0</v>
      </c>
      <c r="O493" s="137">
        <f t="shared" si="129"/>
        <v>0</v>
      </c>
      <c r="P493" s="137">
        <f t="shared" si="129"/>
        <v>0</v>
      </c>
      <c r="Q493" s="137">
        <f t="shared" si="129"/>
        <v>0</v>
      </c>
      <c r="R493" s="137">
        <f t="shared" si="129"/>
        <v>0</v>
      </c>
      <c r="S493" s="137">
        <f t="shared" si="129"/>
        <v>0</v>
      </c>
      <c r="T493" s="137">
        <f t="shared" si="129"/>
        <v>100</v>
      </c>
      <c r="U493" s="137">
        <f t="shared" si="129"/>
        <v>100</v>
      </c>
      <c r="V493" s="137">
        <f t="shared" si="129"/>
        <v>100</v>
      </c>
      <c r="W493" s="137">
        <f t="shared" si="130"/>
        <v>100</v>
      </c>
      <c r="X493" s="137">
        <f t="shared" si="130"/>
        <v>100</v>
      </c>
      <c r="Y493" s="137">
        <f t="shared" si="130"/>
        <v>100</v>
      </c>
      <c r="Z493" s="137">
        <f t="shared" si="130"/>
        <v>100</v>
      </c>
      <c r="AA493" s="137">
        <f t="shared" si="130"/>
        <v>100</v>
      </c>
      <c r="AB493" s="137">
        <f t="shared" si="130"/>
        <v>100</v>
      </c>
      <c r="AC493" s="137">
        <f t="shared" si="130"/>
        <v>100</v>
      </c>
      <c r="AD493" s="137">
        <f t="shared" si="130"/>
        <v>100</v>
      </c>
      <c r="AE493" s="137">
        <f t="shared" si="130"/>
        <v>100</v>
      </c>
      <c r="AF493" s="137">
        <f t="shared" si="130"/>
        <v>100</v>
      </c>
      <c r="AG493" s="137">
        <f t="shared" si="130"/>
        <v>100</v>
      </c>
      <c r="AH493" s="137">
        <f t="shared" si="130"/>
        <v>0</v>
      </c>
      <c r="AI493" s="137">
        <f t="shared" si="130"/>
        <v>0</v>
      </c>
      <c r="AJ493" s="137">
        <f t="shared" si="130"/>
        <v>0</v>
      </c>
      <c r="AK493" s="136">
        <f ca="1">IF(AND(AND($AK$3&lt;=B493,B493&lt;=$AK$1),B493&lt;&gt;""),1,0)</f>
        <v>1</v>
      </c>
      <c r="AL493" s="136">
        <f>IF(OR(F493="工事・メンテ（共用可）",F493="要調整"),0.5,IF(F493="ヘリ訓練日",0.4,1))</f>
        <v>1</v>
      </c>
      <c r="AM493" s="136">
        <v>1</v>
      </c>
    </row>
    <row r="494" spans="1:39" ht="56.25">
      <c r="A494" s="149">
        <v>1479</v>
      </c>
      <c r="B494" s="150">
        <v>46402</v>
      </c>
      <c r="C494" s="156">
        <v>7</v>
      </c>
      <c r="D494" s="156">
        <v>21</v>
      </c>
      <c r="E494" s="152" t="s">
        <v>33</v>
      </c>
      <c r="F494" s="151" t="s">
        <v>490</v>
      </c>
      <c r="G494" s="154" t="s">
        <v>494</v>
      </c>
      <c r="H494" s="138" t="str">
        <f>IF(OR(G494="中止",G494="取消"),"998",IF(ISNA(MATCH($E494,施設情報!$B$2:$B$96,0)),"999",INDEX(施設情報!$C$2:$C$96,MATCH($E494,施設情報!$B$2:$B$96,0))))</f>
        <v>038</v>
      </c>
      <c r="I494" s="139">
        <f t="shared" si="119"/>
        <v>46402</v>
      </c>
      <c r="J494" s="137" t="str">
        <f t="shared" si="120"/>
        <v>038-46402</v>
      </c>
      <c r="K494" s="137">
        <f t="shared" si="121"/>
        <v>0.29166666666666669</v>
      </c>
      <c r="L494" s="137">
        <f t="shared" si="122"/>
        <v>0.875</v>
      </c>
      <c r="M494" s="137">
        <f t="shared" si="129"/>
        <v>0</v>
      </c>
      <c r="N494" s="137">
        <f t="shared" si="129"/>
        <v>0</v>
      </c>
      <c r="O494" s="137">
        <f t="shared" si="129"/>
        <v>0</v>
      </c>
      <c r="P494" s="137">
        <f t="shared" si="129"/>
        <v>0</v>
      </c>
      <c r="Q494" s="137">
        <f t="shared" si="129"/>
        <v>0</v>
      </c>
      <c r="R494" s="137">
        <f t="shared" si="129"/>
        <v>0</v>
      </c>
      <c r="S494" s="137">
        <f t="shared" si="129"/>
        <v>0</v>
      </c>
      <c r="T494" s="137">
        <f t="shared" si="129"/>
        <v>100</v>
      </c>
      <c r="U494" s="137">
        <f t="shared" si="129"/>
        <v>100</v>
      </c>
      <c r="V494" s="137">
        <f t="shared" si="129"/>
        <v>100</v>
      </c>
      <c r="W494" s="137">
        <f t="shared" si="130"/>
        <v>100</v>
      </c>
      <c r="X494" s="137">
        <f t="shared" si="130"/>
        <v>100</v>
      </c>
      <c r="Y494" s="137">
        <f t="shared" si="130"/>
        <v>100</v>
      </c>
      <c r="Z494" s="137">
        <f t="shared" si="130"/>
        <v>100</v>
      </c>
      <c r="AA494" s="137">
        <f t="shared" si="130"/>
        <v>100</v>
      </c>
      <c r="AB494" s="137">
        <f t="shared" si="130"/>
        <v>100</v>
      </c>
      <c r="AC494" s="137">
        <f t="shared" si="130"/>
        <v>100</v>
      </c>
      <c r="AD494" s="137">
        <f t="shared" si="130"/>
        <v>100</v>
      </c>
      <c r="AE494" s="137">
        <f t="shared" si="130"/>
        <v>100</v>
      </c>
      <c r="AF494" s="137">
        <f t="shared" si="130"/>
        <v>100</v>
      </c>
      <c r="AG494" s="137">
        <f t="shared" si="130"/>
        <v>100</v>
      </c>
      <c r="AH494" s="137">
        <f t="shared" si="130"/>
        <v>0</v>
      </c>
      <c r="AI494" s="137">
        <f t="shared" si="130"/>
        <v>0</v>
      </c>
      <c r="AJ494" s="137">
        <f t="shared" si="130"/>
        <v>0</v>
      </c>
      <c r="AK494" s="136">
        <f ca="1">IF(AND(AND($AK$3&lt;=B494,B494&lt;=$AK$1),B494&lt;&gt;""),1,0)</f>
        <v>1</v>
      </c>
      <c r="AL494" s="136">
        <f>IF(OR(F494="工事・メンテ（共用可）",F494="要調整"),0.5,IF(F494="ヘリ訓練日",0.4,1))</f>
        <v>1</v>
      </c>
      <c r="AM494" s="136">
        <v>1</v>
      </c>
    </row>
    <row r="495" spans="1:39" ht="56.25">
      <c r="A495" s="149">
        <v>1480</v>
      </c>
      <c r="B495" s="150">
        <v>46402</v>
      </c>
      <c r="C495" s="156">
        <v>7</v>
      </c>
      <c r="D495" s="156">
        <v>21</v>
      </c>
      <c r="E495" s="152" t="s">
        <v>34</v>
      </c>
      <c r="F495" s="151" t="s">
        <v>490</v>
      </c>
      <c r="G495" s="154" t="s">
        <v>494</v>
      </c>
      <c r="H495" s="138" t="str">
        <f>IF(OR(G495="中止",G495="取消"),"998",IF(ISNA(MATCH($E495,施設情報!$B$2:$B$96,0)),"999",INDEX(施設情報!$C$2:$C$96,MATCH($E495,施設情報!$B$2:$B$96,0))))</f>
        <v>040</v>
      </c>
      <c r="I495" s="139">
        <f t="shared" si="119"/>
        <v>46402</v>
      </c>
      <c r="J495" s="137" t="str">
        <f t="shared" si="120"/>
        <v>040-46402</v>
      </c>
      <c r="K495" s="137">
        <f t="shared" si="121"/>
        <v>0.29166666666666669</v>
      </c>
      <c r="L495" s="137">
        <f t="shared" si="122"/>
        <v>0.875</v>
      </c>
      <c r="M495" s="137">
        <f t="shared" ref="M495:V504" si="131">IF(AND(M$3&gt;=$K495,M$3&lt;$L495),100*$AM495,0)</f>
        <v>0</v>
      </c>
      <c r="N495" s="137">
        <f t="shared" si="131"/>
        <v>0</v>
      </c>
      <c r="O495" s="137">
        <f t="shared" si="131"/>
        <v>0</v>
      </c>
      <c r="P495" s="137">
        <f t="shared" si="131"/>
        <v>0</v>
      </c>
      <c r="Q495" s="137">
        <f t="shared" si="131"/>
        <v>0</v>
      </c>
      <c r="R495" s="137">
        <f t="shared" si="131"/>
        <v>0</v>
      </c>
      <c r="S495" s="137">
        <f t="shared" si="131"/>
        <v>0</v>
      </c>
      <c r="T495" s="137">
        <f t="shared" si="131"/>
        <v>100</v>
      </c>
      <c r="U495" s="137">
        <f t="shared" si="131"/>
        <v>100</v>
      </c>
      <c r="V495" s="137">
        <f t="shared" si="131"/>
        <v>100</v>
      </c>
      <c r="W495" s="137">
        <f t="shared" ref="W495:AJ504" si="132">IF(AND(W$3&gt;=$K495,W$3&lt;$L495),100*$AM495,0)</f>
        <v>100</v>
      </c>
      <c r="X495" s="137">
        <f t="shared" si="132"/>
        <v>100</v>
      </c>
      <c r="Y495" s="137">
        <f t="shared" si="132"/>
        <v>100</v>
      </c>
      <c r="Z495" s="137">
        <f t="shared" si="132"/>
        <v>100</v>
      </c>
      <c r="AA495" s="137">
        <f t="shared" si="132"/>
        <v>100</v>
      </c>
      <c r="AB495" s="137">
        <f t="shared" si="132"/>
        <v>100</v>
      </c>
      <c r="AC495" s="137">
        <f t="shared" si="132"/>
        <v>100</v>
      </c>
      <c r="AD495" s="137">
        <f t="shared" si="132"/>
        <v>100</v>
      </c>
      <c r="AE495" s="137">
        <f t="shared" si="132"/>
        <v>100</v>
      </c>
      <c r="AF495" s="137">
        <f t="shared" si="132"/>
        <v>100</v>
      </c>
      <c r="AG495" s="137">
        <f t="shared" si="132"/>
        <v>100</v>
      </c>
      <c r="AH495" s="137">
        <f t="shared" si="132"/>
        <v>0</v>
      </c>
      <c r="AI495" s="137">
        <f t="shared" si="132"/>
        <v>0</v>
      </c>
      <c r="AJ495" s="137">
        <f t="shared" si="132"/>
        <v>0</v>
      </c>
      <c r="AK495" s="136">
        <f ca="1">IF(AND(AND($AK$3&lt;=B495,B495&lt;=$AK$1),B495&lt;&gt;""),1,0)</f>
        <v>1</v>
      </c>
      <c r="AL495" s="136">
        <f>IF(OR(F495="工事・メンテ（共用可）",F495="要調整"),0.5,IF(F495="ヘリ訓練日",0.4,1))</f>
        <v>1</v>
      </c>
      <c r="AM495" s="136">
        <v>1</v>
      </c>
    </row>
    <row r="496" spans="1:39" ht="56.25">
      <c r="A496" s="149">
        <v>1481</v>
      </c>
      <c r="B496" s="150">
        <v>46402</v>
      </c>
      <c r="C496" s="156">
        <v>7</v>
      </c>
      <c r="D496" s="156">
        <v>21</v>
      </c>
      <c r="E496" s="152" t="s">
        <v>35</v>
      </c>
      <c r="F496" s="151" t="s">
        <v>490</v>
      </c>
      <c r="G496" s="154" t="s">
        <v>494</v>
      </c>
      <c r="H496" s="138" t="str">
        <f>IF(OR(G496="中止",G496="取消"),"998",IF(ISNA(MATCH($E496,施設情報!$B$2:$B$96,0)),"999",INDEX(施設情報!$C$2:$C$96,MATCH($E496,施設情報!$B$2:$B$96,0))))</f>
        <v>041</v>
      </c>
      <c r="I496" s="139">
        <f t="shared" si="119"/>
        <v>46402</v>
      </c>
      <c r="J496" s="137" t="str">
        <f t="shared" si="120"/>
        <v>041-46402</v>
      </c>
      <c r="K496" s="137">
        <f t="shared" si="121"/>
        <v>0.29166666666666669</v>
      </c>
      <c r="L496" s="137">
        <f t="shared" si="122"/>
        <v>0.875</v>
      </c>
      <c r="M496" s="137">
        <f t="shared" si="131"/>
        <v>0</v>
      </c>
      <c r="N496" s="137">
        <f t="shared" si="131"/>
        <v>0</v>
      </c>
      <c r="O496" s="137">
        <f t="shared" si="131"/>
        <v>0</v>
      </c>
      <c r="P496" s="137">
        <f t="shared" si="131"/>
        <v>0</v>
      </c>
      <c r="Q496" s="137">
        <f t="shared" si="131"/>
        <v>0</v>
      </c>
      <c r="R496" s="137">
        <f t="shared" si="131"/>
        <v>0</v>
      </c>
      <c r="S496" s="137">
        <f t="shared" si="131"/>
        <v>0</v>
      </c>
      <c r="T496" s="137">
        <f t="shared" si="131"/>
        <v>100</v>
      </c>
      <c r="U496" s="137">
        <f t="shared" si="131"/>
        <v>100</v>
      </c>
      <c r="V496" s="137">
        <f t="shared" si="131"/>
        <v>100</v>
      </c>
      <c r="W496" s="137">
        <f t="shared" si="132"/>
        <v>100</v>
      </c>
      <c r="X496" s="137">
        <f t="shared" si="132"/>
        <v>100</v>
      </c>
      <c r="Y496" s="137">
        <f t="shared" si="132"/>
        <v>100</v>
      </c>
      <c r="Z496" s="137">
        <f t="shared" si="132"/>
        <v>100</v>
      </c>
      <c r="AA496" s="137">
        <f t="shared" si="132"/>
        <v>100</v>
      </c>
      <c r="AB496" s="137">
        <f t="shared" si="132"/>
        <v>100</v>
      </c>
      <c r="AC496" s="137">
        <f t="shared" si="132"/>
        <v>100</v>
      </c>
      <c r="AD496" s="137">
        <f t="shared" si="132"/>
        <v>100</v>
      </c>
      <c r="AE496" s="137">
        <f t="shared" si="132"/>
        <v>100</v>
      </c>
      <c r="AF496" s="137">
        <f t="shared" si="132"/>
        <v>100</v>
      </c>
      <c r="AG496" s="137">
        <f t="shared" si="132"/>
        <v>100</v>
      </c>
      <c r="AH496" s="137">
        <f t="shared" si="132"/>
        <v>0</v>
      </c>
      <c r="AI496" s="137">
        <f t="shared" si="132"/>
        <v>0</v>
      </c>
      <c r="AJ496" s="137">
        <f t="shared" si="132"/>
        <v>0</v>
      </c>
      <c r="AK496" s="136">
        <f ca="1">IF(AND(AND($AK$3&lt;=B496,B496&lt;=$AK$1),B496&lt;&gt;""),1,0)</f>
        <v>1</v>
      </c>
      <c r="AL496" s="136">
        <f>IF(OR(F496="工事・メンテ（共用可）",F496="要調整"),0.5,IF(F496="ヘリ訓練日",0.4,1))</f>
        <v>1</v>
      </c>
      <c r="AM496" s="136">
        <v>1</v>
      </c>
    </row>
    <row r="497" spans="1:39" ht="56.25">
      <c r="A497" s="149">
        <v>1482</v>
      </c>
      <c r="B497" s="150">
        <v>46402</v>
      </c>
      <c r="C497" s="156">
        <v>7</v>
      </c>
      <c r="D497" s="156">
        <v>21</v>
      </c>
      <c r="E497" s="152" t="s">
        <v>36</v>
      </c>
      <c r="F497" s="151" t="s">
        <v>490</v>
      </c>
      <c r="G497" s="154" t="s">
        <v>494</v>
      </c>
      <c r="H497" s="138" t="str">
        <f>IF(OR(G497="中止",G497="取消"),"998",IF(ISNA(MATCH($E497,施設情報!$B$2:$B$96,0)),"999",INDEX(施設情報!$C$2:$C$96,MATCH($E497,施設情報!$B$2:$B$96,0))))</f>
        <v>042</v>
      </c>
      <c r="I497" s="139">
        <f t="shared" si="119"/>
        <v>46402</v>
      </c>
      <c r="J497" s="137" t="str">
        <f t="shared" si="120"/>
        <v>042-46402</v>
      </c>
      <c r="K497" s="137">
        <f t="shared" si="121"/>
        <v>0.29166666666666669</v>
      </c>
      <c r="L497" s="137">
        <f t="shared" si="122"/>
        <v>0.875</v>
      </c>
      <c r="M497" s="137">
        <f t="shared" si="131"/>
        <v>0</v>
      </c>
      <c r="N497" s="137">
        <f t="shared" si="131"/>
        <v>0</v>
      </c>
      <c r="O497" s="137">
        <f t="shared" si="131"/>
        <v>0</v>
      </c>
      <c r="P497" s="137">
        <f t="shared" si="131"/>
        <v>0</v>
      </c>
      <c r="Q497" s="137">
        <f t="shared" si="131"/>
        <v>0</v>
      </c>
      <c r="R497" s="137">
        <f t="shared" si="131"/>
        <v>0</v>
      </c>
      <c r="S497" s="137">
        <f t="shared" si="131"/>
        <v>0</v>
      </c>
      <c r="T497" s="137">
        <f t="shared" si="131"/>
        <v>100</v>
      </c>
      <c r="U497" s="137">
        <f t="shared" si="131"/>
        <v>100</v>
      </c>
      <c r="V497" s="137">
        <f t="shared" si="131"/>
        <v>100</v>
      </c>
      <c r="W497" s="137">
        <f t="shared" si="132"/>
        <v>100</v>
      </c>
      <c r="X497" s="137">
        <f t="shared" si="132"/>
        <v>100</v>
      </c>
      <c r="Y497" s="137">
        <f t="shared" si="132"/>
        <v>100</v>
      </c>
      <c r="Z497" s="137">
        <f t="shared" si="132"/>
        <v>100</v>
      </c>
      <c r="AA497" s="137">
        <f t="shared" si="132"/>
        <v>100</v>
      </c>
      <c r="AB497" s="137">
        <f t="shared" si="132"/>
        <v>100</v>
      </c>
      <c r="AC497" s="137">
        <f t="shared" si="132"/>
        <v>100</v>
      </c>
      <c r="AD497" s="137">
        <f t="shared" si="132"/>
        <v>100</v>
      </c>
      <c r="AE497" s="137">
        <f t="shared" si="132"/>
        <v>100</v>
      </c>
      <c r="AF497" s="137">
        <f t="shared" si="132"/>
        <v>100</v>
      </c>
      <c r="AG497" s="137">
        <f t="shared" si="132"/>
        <v>100</v>
      </c>
      <c r="AH497" s="137">
        <f t="shared" si="132"/>
        <v>0</v>
      </c>
      <c r="AI497" s="137">
        <f t="shared" si="132"/>
        <v>0</v>
      </c>
      <c r="AJ497" s="137">
        <f t="shared" si="132"/>
        <v>0</v>
      </c>
      <c r="AK497" s="136">
        <f ca="1">IF(AND(AND($AK$3&lt;=B497,B497&lt;=$AK$1),B497&lt;&gt;""),1,0)</f>
        <v>1</v>
      </c>
      <c r="AL497" s="136">
        <f>IF(OR(F497="工事・メンテ（共用可）",F497="要調整"),0.5,IF(F497="ヘリ訓練日",0.4,1))</f>
        <v>1</v>
      </c>
      <c r="AM497" s="136">
        <v>1</v>
      </c>
    </row>
    <row r="498" spans="1:39" ht="56.25">
      <c r="A498" s="149">
        <v>1483</v>
      </c>
      <c r="B498" s="150">
        <v>46402</v>
      </c>
      <c r="C498" s="156">
        <v>7</v>
      </c>
      <c r="D498" s="156">
        <v>21</v>
      </c>
      <c r="E498" s="152" t="s">
        <v>37</v>
      </c>
      <c r="F498" s="151" t="s">
        <v>490</v>
      </c>
      <c r="G498" s="154" t="s">
        <v>494</v>
      </c>
      <c r="H498" s="138" t="str">
        <f>IF(OR(G498="中止",G498="取消"),"998",IF(ISNA(MATCH($E498,施設情報!$B$2:$B$96,0)),"999",INDEX(施設情報!$C$2:$C$96,MATCH($E498,施設情報!$B$2:$B$96,0))))</f>
        <v>043</v>
      </c>
      <c r="I498" s="139">
        <f t="shared" si="119"/>
        <v>46402</v>
      </c>
      <c r="J498" s="137" t="str">
        <f t="shared" si="120"/>
        <v>043-46402</v>
      </c>
      <c r="K498" s="137">
        <f t="shared" si="121"/>
        <v>0.29166666666666669</v>
      </c>
      <c r="L498" s="137">
        <f t="shared" si="122"/>
        <v>0.875</v>
      </c>
      <c r="M498" s="137">
        <f t="shared" si="131"/>
        <v>0</v>
      </c>
      <c r="N498" s="137">
        <f t="shared" si="131"/>
        <v>0</v>
      </c>
      <c r="O498" s="137">
        <f t="shared" si="131"/>
        <v>0</v>
      </c>
      <c r="P498" s="137">
        <f t="shared" si="131"/>
        <v>0</v>
      </c>
      <c r="Q498" s="137">
        <f t="shared" si="131"/>
        <v>0</v>
      </c>
      <c r="R498" s="137">
        <f t="shared" si="131"/>
        <v>0</v>
      </c>
      <c r="S498" s="137">
        <f t="shared" si="131"/>
        <v>0</v>
      </c>
      <c r="T498" s="137">
        <f t="shared" si="131"/>
        <v>100</v>
      </c>
      <c r="U498" s="137">
        <f t="shared" si="131"/>
        <v>100</v>
      </c>
      <c r="V498" s="137">
        <f t="shared" si="131"/>
        <v>100</v>
      </c>
      <c r="W498" s="137">
        <f t="shared" si="132"/>
        <v>100</v>
      </c>
      <c r="X498" s="137">
        <f t="shared" si="132"/>
        <v>100</v>
      </c>
      <c r="Y498" s="137">
        <f t="shared" si="132"/>
        <v>100</v>
      </c>
      <c r="Z498" s="137">
        <f t="shared" si="132"/>
        <v>100</v>
      </c>
      <c r="AA498" s="137">
        <f t="shared" si="132"/>
        <v>100</v>
      </c>
      <c r="AB498" s="137">
        <f t="shared" si="132"/>
        <v>100</v>
      </c>
      <c r="AC498" s="137">
        <f t="shared" si="132"/>
        <v>100</v>
      </c>
      <c r="AD498" s="137">
        <f t="shared" si="132"/>
        <v>100</v>
      </c>
      <c r="AE498" s="137">
        <f t="shared" si="132"/>
        <v>100</v>
      </c>
      <c r="AF498" s="137">
        <f t="shared" si="132"/>
        <v>100</v>
      </c>
      <c r="AG498" s="137">
        <f t="shared" si="132"/>
        <v>100</v>
      </c>
      <c r="AH498" s="137">
        <f t="shared" si="132"/>
        <v>0</v>
      </c>
      <c r="AI498" s="137">
        <f t="shared" si="132"/>
        <v>0</v>
      </c>
      <c r="AJ498" s="137">
        <f t="shared" si="132"/>
        <v>0</v>
      </c>
      <c r="AK498" s="136">
        <f ca="1">IF(AND(AND($AK$3&lt;=B498,B498&lt;=$AK$1),B498&lt;&gt;""),1,0)</f>
        <v>1</v>
      </c>
      <c r="AL498" s="136">
        <f>IF(OR(F498="工事・メンテ（共用可）",F498="要調整"),0.5,IF(F498="ヘリ訓練日",0.4,1))</f>
        <v>1</v>
      </c>
      <c r="AM498" s="136">
        <v>1</v>
      </c>
    </row>
    <row r="499" spans="1:39" ht="56.25">
      <c r="A499" s="149">
        <v>1484</v>
      </c>
      <c r="B499" s="150">
        <v>46402</v>
      </c>
      <c r="C499" s="156">
        <v>7</v>
      </c>
      <c r="D499" s="156">
        <v>21</v>
      </c>
      <c r="E499" s="152" t="s">
        <v>66</v>
      </c>
      <c r="F499" s="151" t="s">
        <v>490</v>
      </c>
      <c r="G499" s="154" t="s">
        <v>494</v>
      </c>
      <c r="H499" s="138" t="str">
        <f>IF(OR(G499="中止",G499="取消"),"998",IF(ISNA(MATCH($E499,施設情報!$B$2:$B$96,0)),"999",INDEX(施設情報!$C$2:$C$96,MATCH($E499,施設情報!$B$2:$B$96,0))))</f>
        <v>044</v>
      </c>
      <c r="I499" s="139">
        <f t="shared" si="119"/>
        <v>46402</v>
      </c>
      <c r="J499" s="137" t="str">
        <f t="shared" si="120"/>
        <v>044-46402</v>
      </c>
      <c r="K499" s="137">
        <f t="shared" si="121"/>
        <v>0.29166666666666669</v>
      </c>
      <c r="L499" s="137">
        <f t="shared" si="122"/>
        <v>0.875</v>
      </c>
      <c r="M499" s="137">
        <f t="shared" si="131"/>
        <v>0</v>
      </c>
      <c r="N499" s="137">
        <f t="shared" si="131"/>
        <v>0</v>
      </c>
      <c r="O499" s="137">
        <f t="shared" si="131"/>
        <v>0</v>
      </c>
      <c r="P499" s="137">
        <f t="shared" si="131"/>
        <v>0</v>
      </c>
      <c r="Q499" s="137">
        <f t="shared" si="131"/>
        <v>0</v>
      </c>
      <c r="R499" s="137">
        <f t="shared" si="131"/>
        <v>0</v>
      </c>
      <c r="S499" s="137">
        <f t="shared" si="131"/>
        <v>0</v>
      </c>
      <c r="T499" s="137">
        <f t="shared" si="131"/>
        <v>100</v>
      </c>
      <c r="U499" s="137">
        <f t="shared" si="131"/>
        <v>100</v>
      </c>
      <c r="V499" s="137">
        <f t="shared" si="131"/>
        <v>100</v>
      </c>
      <c r="W499" s="137">
        <f t="shared" si="132"/>
        <v>100</v>
      </c>
      <c r="X499" s="137">
        <f t="shared" si="132"/>
        <v>100</v>
      </c>
      <c r="Y499" s="137">
        <f t="shared" si="132"/>
        <v>100</v>
      </c>
      <c r="Z499" s="137">
        <f t="shared" si="132"/>
        <v>100</v>
      </c>
      <c r="AA499" s="137">
        <f t="shared" si="132"/>
        <v>100</v>
      </c>
      <c r="AB499" s="137">
        <f t="shared" si="132"/>
        <v>100</v>
      </c>
      <c r="AC499" s="137">
        <f t="shared" si="132"/>
        <v>100</v>
      </c>
      <c r="AD499" s="137">
        <f t="shared" si="132"/>
        <v>100</v>
      </c>
      <c r="AE499" s="137">
        <f t="shared" si="132"/>
        <v>100</v>
      </c>
      <c r="AF499" s="137">
        <f t="shared" si="132"/>
        <v>100</v>
      </c>
      <c r="AG499" s="137">
        <f t="shared" si="132"/>
        <v>100</v>
      </c>
      <c r="AH499" s="137">
        <f t="shared" si="132"/>
        <v>0</v>
      </c>
      <c r="AI499" s="137">
        <f t="shared" si="132"/>
        <v>0</v>
      </c>
      <c r="AJ499" s="137">
        <f t="shared" si="132"/>
        <v>0</v>
      </c>
      <c r="AK499" s="136">
        <f ca="1">IF(AND(AND($AK$3&lt;=B499,B499&lt;=$AK$1),B499&lt;&gt;""),1,0)</f>
        <v>1</v>
      </c>
      <c r="AL499" s="136">
        <f>IF(OR(F499="工事・メンテ（共用可）",F499="要調整"),0.5,IF(F499="ヘリ訓練日",0.4,1))</f>
        <v>1</v>
      </c>
      <c r="AM499" s="136">
        <v>1</v>
      </c>
    </row>
    <row r="500" spans="1:39" ht="75">
      <c r="A500" s="149">
        <v>1485</v>
      </c>
      <c r="B500" s="150">
        <v>46402</v>
      </c>
      <c r="C500" s="156">
        <v>7</v>
      </c>
      <c r="D500" s="156">
        <v>21</v>
      </c>
      <c r="E500" s="152" t="s">
        <v>67</v>
      </c>
      <c r="F500" s="151" t="s">
        <v>490</v>
      </c>
      <c r="G500" s="154" t="s">
        <v>494</v>
      </c>
      <c r="H500" s="138" t="str">
        <f>IF(OR(G500="中止",G500="取消"),"998",IF(ISNA(MATCH($E500,施設情報!$B$2:$B$96,0)),"999",INDEX(施設情報!$C$2:$C$96,MATCH($E500,施設情報!$B$2:$B$96,0))))</f>
        <v>045</v>
      </c>
      <c r="I500" s="139">
        <f t="shared" si="119"/>
        <v>46402</v>
      </c>
      <c r="J500" s="137" t="str">
        <f t="shared" si="120"/>
        <v>045-46402</v>
      </c>
      <c r="K500" s="137">
        <f t="shared" si="121"/>
        <v>0.29166666666666669</v>
      </c>
      <c r="L500" s="137">
        <f t="shared" si="122"/>
        <v>0.875</v>
      </c>
      <c r="M500" s="137">
        <f t="shared" si="131"/>
        <v>0</v>
      </c>
      <c r="N500" s="137">
        <f t="shared" si="131"/>
        <v>0</v>
      </c>
      <c r="O500" s="137">
        <f t="shared" si="131"/>
        <v>0</v>
      </c>
      <c r="P500" s="137">
        <f t="shared" si="131"/>
        <v>0</v>
      </c>
      <c r="Q500" s="137">
        <f t="shared" si="131"/>
        <v>0</v>
      </c>
      <c r="R500" s="137">
        <f t="shared" si="131"/>
        <v>0</v>
      </c>
      <c r="S500" s="137">
        <f t="shared" si="131"/>
        <v>0</v>
      </c>
      <c r="T500" s="137">
        <f t="shared" si="131"/>
        <v>100</v>
      </c>
      <c r="U500" s="137">
        <f t="shared" si="131"/>
        <v>100</v>
      </c>
      <c r="V500" s="137">
        <f t="shared" si="131"/>
        <v>100</v>
      </c>
      <c r="W500" s="137">
        <f t="shared" si="132"/>
        <v>100</v>
      </c>
      <c r="X500" s="137">
        <f t="shared" si="132"/>
        <v>100</v>
      </c>
      <c r="Y500" s="137">
        <f t="shared" si="132"/>
        <v>100</v>
      </c>
      <c r="Z500" s="137">
        <f t="shared" si="132"/>
        <v>100</v>
      </c>
      <c r="AA500" s="137">
        <f t="shared" si="132"/>
        <v>100</v>
      </c>
      <c r="AB500" s="137">
        <f t="shared" si="132"/>
        <v>100</v>
      </c>
      <c r="AC500" s="137">
        <f t="shared" si="132"/>
        <v>100</v>
      </c>
      <c r="AD500" s="137">
        <f t="shared" si="132"/>
        <v>100</v>
      </c>
      <c r="AE500" s="137">
        <f t="shared" si="132"/>
        <v>100</v>
      </c>
      <c r="AF500" s="137">
        <f t="shared" si="132"/>
        <v>100</v>
      </c>
      <c r="AG500" s="137">
        <f t="shared" si="132"/>
        <v>100</v>
      </c>
      <c r="AH500" s="137">
        <f t="shared" si="132"/>
        <v>0</v>
      </c>
      <c r="AI500" s="137">
        <f t="shared" si="132"/>
        <v>0</v>
      </c>
      <c r="AJ500" s="137">
        <f t="shared" si="132"/>
        <v>0</v>
      </c>
      <c r="AK500" s="136">
        <f ca="1">IF(AND(AND($AK$3&lt;=B500,B500&lt;=$AK$1),B500&lt;&gt;""),1,0)</f>
        <v>1</v>
      </c>
      <c r="AL500" s="136">
        <f>IF(OR(F500="工事・メンテ（共用可）",F500="要調整"),0.5,IF(F500="ヘリ訓練日",0.4,1))</f>
        <v>1</v>
      </c>
      <c r="AM500" s="136">
        <v>1</v>
      </c>
    </row>
    <row r="501" spans="1:39" ht="75">
      <c r="A501" s="149">
        <v>1486</v>
      </c>
      <c r="B501" s="150">
        <v>46402</v>
      </c>
      <c r="C501" s="156">
        <v>7</v>
      </c>
      <c r="D501" s="156">
        <v>21</v>
      </c>
      <c r="E501" s="152" t="s">
        <v>68</v>
      </c>
      <c r="F501" s="151" t="s">
        <v>490</v>
      </c>
      <c r="G501" s="154" t="s">
        <v>494</v>
      </c>
      <c r="H501" s="138" t="str">
        <f>IF(OR(G501="中止",G501="取消"),"998",IF(ISNA(MATCH($E501,施設情報!$B$2:$B$96,0)),"999",INDEX(施設情報!$C$2:$C$96,MATCH($E501,施設情報!$B$2:$B$96,0))))</f>
        <v>046</v>
      </c>
      <c r="I501" s="139">
        <f t="shared" si="119"/>
        <v>46402</v>
      </c>
      <c r="J501" s="137" t="str">
        <f t="shared" si="120"/>
        <v>046-46402</v>
      </c>
      <c r="K501" s="137">
        <f t="shared" si="121"/>
        <v>0.29166666666666669</v>
      </c>
      <c r="L501" s="137">
        <f t="shared" si="122"/>
        <v>0.875</v>
      </c>
      <c r="M501" s="137">
        <f t="shared" si="131"/>
        <v>0</v>
      </c>
      <c r="N501" s="137">
        <f t="shared" si="131"/>
        <v>0</v>
      </c>
      <c r="O501" s="137">
        <f t="shared" si="131"/>
        <v>0</v>
      </c>
      <c r="P501" s="137">
        <f t="shared" si="131"/>
        <v>0</v>
      </c>
      <c r="Q501" s="137">
        <f t="shared" si="131"/>
        <v>0</v>
      </c>
      <c r="R501" s="137">
        <f t="shared" si="131"/>
        <v>0</v>
      </c>
      <c r="S501" s="137">
        <f t="shared" si="131"/>
        <v>0</v>
      </c>
      <c r="T501" s="137">
        <f t="shared" si="131"/>
        <v>100</v>
      </c>
      <c r="U501" s="137">
        <f t="shared" si="131"/>
        <v>100</v>
      </c>
      <c r="V501" s="137">
        <f t="shared" si="131"/>
        <v>100</v>
      </c>
      <c r="W501" s="137">
        <f t="shared" si="132"/>
        <v>100</v>
      </c>
      <c r="X501" s="137">
        <f t="shared" si="132"/>
        <v>100</v>
      </c>
      <c r="Y501" s="137">
        <f t="shared" si="132"/>
        <v>100</v>
      </c>
      <c r="Z501" s="137">
        <f t="shared" si="132"/>
        <v>100</v>
      </c>
      <c r="AA501" s="137">
        <f t="shared" si="132"/>
        <v>100</v>
      </c>
      <c r="AB501" s="137">
        <f t="shared" si="132"/>
        <v>100</v>
      </c>
      <c r="AC501" s="137">
        <f t="shared" si="132"/>
        <v>100</v>
      </c>
      <c r="AD501" s="137">
        <f t="shared" si="132"/>
        <v>100</v>
      </c>
      <c r="AE501" s="137">
        <f t="shared" si="132"/>
        <v>100</v>
      </c>
      <c r="AF501" s="137">
        <f t="shared" si="132"/>
        <v>100</v>
      </c>
      <c r="AG501" s="137">
        <f t="shared" si="132"/>
        <v>100</v>
      </c>
      <c r="AH501" s="137">
        <f t="shared" si="132"/>
        <v>0</v>
      </c>
      <c r="AI501" s="137">
        <f t="shared" si="132"/>
        <v>0</v>
      </c>
      <c r="AJ501" s="137">
        <f t="shared" si="132"/>
        <v>0</v>
      </c>
      <c r="AK501" s="136">
        <f ca="1">IF(AND(AND($AK$3&lt;=B501,B501&lt;=$AK$1),B501&lt;&gt;""),1,0)</f>
        <v>1</v>
      </c>
      <c r="AL501" s="136">
        <f>IF(OR(F501="工事・メンテ（共用可）",F501="要調整"),0.5,IF(F501="ヘリ訓練日",0.4,1))</f>
        <v>1</v>
      </c>
      <c r="AM501" s="136">
        <v>1</v>
      </c>
    </row>
    <row r="502" spans="1:39" ht="75">
      <c r="A502" s="149">
        <v>1487</v>
      </c>
      <c r="B502" s="150">
        <v>46402</v>
      </c>
      <c r="C502" s="156">
        <v>7</v>
      </c>
      <c r="D502" s="156">
        <v>21</v>
      </c>
      <c r="E502" s="152" t="s">
        <v>69</v>
      </c>
      <c r="F502" s="151" t="s">
        <v>490</v>
      </c>
      <c r="G502" s="154" t="s">
        <v>494</v>
      </c>
      <c r="H502" s="138" t="str">
        <f>IF(OR(G502="中止",G502="取消"),"998",IF(ISNA(MATCH($E502,施設情報!$B$2:$B$96,0)),"999",INDEX(施設情報!$C$2:$C$96,MATCH($E502,施設情報!$B$2:$B$96,0))))</f>
        <v>047</v>
      </c>
      <c r="I502" s="139">
        <f t="shared" si="119"/>
        <v>46402</v>
      </c>
      <c r="J502" s="137" t="str">
        <f t="shared" si="120"/>
        <v>047-46402</v>
      </c>
      <c r="K502" s="137">
        <f t="shared" si="121"/>
        <v>0.29166666666666669</v>
      </c>
      <c r="L502" s="137">
        <f t="shared" si="122"/>
        <v>0.875</v>
      </c>
      <c r="M502" s="137">
        <f t="shared" si="131"/>
        <v>0</v>
      </c>
      <c r="N502" s="137">
        <f t="shared" si="131"/>
        <v>0</v>
      </c>
      <c r="O502" s="137">
        <f t="shared" si="131"/>
        <v>0</v>
      </c>
      <c r="P502" s="137">
        <f t="shared" si="131"/>
        <v>0</v>
      </c>
      <c r="Q502" s="137">
        <f t="shared" si="131"/>
        <v>0</v>
      </c>
      <c r="R502" s="137">
        <f t="shared" si="131"/>
        <v>0</v>
      </c>
      <c r="S502" s="137">
        <f t="shared" si="131"/>
        <v>0</v>
      </c>
      <c r="T502" s="137">
        <f t="shared" si="131"/>
        <v>100</v>
      </c>
      <c r="U502" s="137">
        <f t="shared" si="131"/>
        <v>100</v>
      </c>
      <c r="V502" s="137">
        <f t="shared" si="131"/>
        <v>100</v>
      </c>
      <c r="W502" s="137">
        <f t="shared" si="132"/>
        <v>100</v>
      </c>
      <c r="X502" s="137">
        <f t="shared" si="132"/>
        <v>100</v>
      </c>
      <c r="Y502" s="137">
        <f t="shared" si="132"/>
        <v>100</v>
      </c>
      <c r="Z502" s="137">
        <f t="shared" si="132"/>
        <v>100</v>
      </c>
      <c r="AA502" s="137">
        <f t="shared" si="132"/>
        <v>100</v>
      </c>
      <c r="AB502" s="137">
        <f t="shared" si="132"/>
        <v>100</v>
      </c>
      <c r="AC502" s="137">
        <f t="shared" si="132"/>
        <v>100</v>
      </c>
      <c r="AD502" s="137">
        <f t="shared" si="132"/>
        <v>100</v>
      </c>
      <c r="AE502" s="137">
        <f t="shared" si="132"/>
        <v>100</v>
      </c>
      <c r="AF502" s="137">
        <f t="shared" si="132"/>
        <v>100</v>
      </c>
      <c r="AG502" s="137">
        <f t="shared" si="132"/>
        <v>100</v>
      </c>
      <c r="AH502" s="137">
        <f t="shared" si="132"/>
        <v>0</v>
      </c>
      <c r="AI502" s="137">
        <f t="shared" si="132"/>
        <v>0</v>
      </c>
      <c r="AJ502" s="137">
        <f t="shared" si="132"/>
        <v>0</v>
      </c>
      <c r="AK502" s="136">
        <f ca="1">IF(AND(AND($AK$3&lt;=B502,B502&lt;=$AK$1),B502&lt;&gt;""),1,0)</f>
        <v>1</v>
      </c>
      <c r="AL502" s="136">
        <f>IF(OR(F502="工事・メンテ（共用可）",F502="要調整"),0.5,IF(F502="ヘリ訓練日",0.4,1))</f>
        <v>1</v>
      </c>
      <c r="AM502" s="136">
        <v>1</v>
      </c>
    </row>
    <row r="503" spans="1:39" ht="93.75">
      <c r="A503" s="149">
        <v>1488</v>
      </c>
      <c r="B503" s="150">
        <v>46402</v>
      </c>
      <c r="C503" s="156">
        <v>7</v>
      </c>
      <c r="D503" s="156">
        <v>21</v>
      </c>
      <c r="E503" s="152" t="s">
        <v>70</v>
      </c>
      <c r="F503" s="151" t="s">
        <v>490</v>
      </c>
      <c r="G503" s="154" t="s">
        <v>494</v>
      </c>
      <c r="H503" s="138" t="str">
        <f>IF(OR(G503="中止",G503="取消"),"998",IF(ISNA(MATCH($E503,施設情報!$B$2:$B$96,0)),"999",INDEX(施設情報!$C$2:$C$96,MATCH($E503,施設情報!$B$2:$B$96,0))))</f>
        <v>050</v>
      </c>
      <c r="I503" s="139">
        <f t="shared" si="119"/>
        <v>46402</v>
      </c>
      <c r="J503" s="137" t="str">
        <f t="shared" si="120"/>
        <v>050-46402</v>
      </c>
      <c r="K503" s="137">
        <f t="shared" si="121"/>
        <v>0.29166666666666669</v>
      </c>
      <c r="L503" s="137">
        <f t="shared" si="122"/>
        <v>0.875</v>
      </c>
      <c r="M503" s="137">
        <f t="shared" si="131"/>
        <v>0</v>
      </c>
      <c r="N503" s="137">
        <f t="shared" si="131"/>
        <v>0</v>
      </c>
      <c r="O503" s="137">
        <f t="shared" si="131"/>
        <v>0</v>
      </c>
      <c r="P503" s="137">
        <f t="shared" si="131"/>
        <v>0</v>
      </c>
      <c r="Q503" s="137">
        <f t="shared" si="131"/>
        <v>0</v>
      </c>
      <c r="R503" s="137">
        <f t="shared" si="131"/>
        <v>0</v>
      </c>
      <c r="S503" s="137">
        <f t="shared" si="131"/>
        <v>0</v>
      </c>
      <c r="T503" s="137">
        <f t="shared" si="131"/>
        <v>100</v>
      </c>
      <c r="U503" s="137">
        <f t="shared" si="131"/>
        <v>100</v>
      </c>
      <c r="V503" s="137">
        <f t="shared" si="131"/>
        <v>100</v>
      </c>
      <c r="W503" s="137">
        <f t="shared" si="132"/>
        <v>100</v>
      </c>
      <c r="X503" s="137">
        <f t="shared" si="132"/>
        <v>100</v>
      </c>
      <c r="Y503" s="137">
        <f t="shared" si="132"/>
        <v>100</v>
      </c>
      <c r="Z503" s="137">
        <f t="shared" si="132"/>
        <v>100</v>
      </c>
      <c r="AA503" s="137">
        <f t="shared" si="132"/>
        <v>100</v>
      </c>
      <c r="AB503" s="137">
        <f t="shared" si="132"/>
        <v>100</v>
      </c>
      <c r="AC503" s="137">
        <f t="shared" si="132"/>
        <v>100</v>
      </c>
      <c r="AD503" s="137">
        <f t="shared" si="132"/>
        <v>100</v>
      </c>
      <c r="AE503" s="137">
        <f t="shared" si="132"/>
        <v>100</v>
      </c>
      <c r="AF503" s="137">
        <f t="shared" si="132"/>
        <v>100</v>
      </c>
      <c r="AG503" s="137">
        <f t="shared" si="132"/>
        <v>100</v>
      </c>
      <c r="AH503" s="137">
        <f t="shared" si="132"/>
        <v>0</v>
      </c>
      <c r="AI503" s="137">
        <f t="shared" si="132"/>
        <v>0</v>
      </c>
      <c r="AJ503" s="137">
        <f t="shared" si="132"/>
        <v>0</v>
      </c>
      <c r="AK503" s="136">
        <f ca="1">IF(AND(AND($AK$3&lt;=B503,B503&lt;=$AK$1),B503&lt;&gt;""),1,0)</f>
        <v>1</v>
      </c>
      <c r="AL503" s="136">
        <f>IF(OR(F503="工事・メンテ（共用可）",F503="要調整"),0.5,IF(F503="ヘリ訓練日",0.4,1))</f>
        <v>1</v>
      </c>
      <c r="AM503" s="136">
        <v>1</v>
      </c>
    </row>
    <row r="504" spans="1:39" ht="93.75">
      <c r="A504" s="149">
        <v>1489</v>
      </c>
      <c r="B504" s="150">
        <v>46402</v>
      </c>
      <c r="C504" s="156">
        <v>7</v>
      </c>
      <c r="D504" s="156">
        <v>21</v>
      </c>
      <c r="E504" s="152" t="s">
        <v>71</v>
      </c>
      <c r="F504" s="151" t="s">
        <v>490</v>
      </c>
      <c r="G504" s="154" t="s">
        <v>494</v>
      </c>
      <c r="H504" s="138" t="str">
        <f>IF(OR(G504="中止",G504="取消"),"998",IF(ISNA(MATCH($E504,施設情報!$B$2:$B$96,0)),"999",INDEX(施設情報!$C$2:$C$96,MATCH($E504,施設情報!$B$2:$B$96,0))))</f>
        <v>051</v>
      </c>
      <c r="I504" s="139">
        <f t="shared" si="119"/>
        <v>46402</v>
      </c>
      <c r="J504" s="137" t="str">
        <f t="shared" si="120"/>
        <v>051-46402</v>
      </c>
      <c r="K504" s="137">
        <f t="shared" si="121"/>
        <v>0.29166666666666669</v>
      </c>
      <c r="L504" s="137">
        <f t="shared" si="122"/>
        <v>0.875</v>
      </c>
      <c r="M504" s="137">
        <f t="shared" si="131"/>
        <v>0</v>
      </c>
      <c r="N504" s="137">
        <f t="shared" si="131"/>
        <v>0</v>
      </c>
      <c r="O504" s="137">
        <f t="shared" si="131"/>
        <v>0</v>
      </c>
      <c r="P504" s="137">
        <f t="shared" si="131"/>
        <v>0</v>
      </c>
      <c r="Q504" s="137">
        <f t="shared" si="131"/>
        <v>0</v>
      </c>
      <c r="R504" s="137">
        <f t="shared" si="131"/>
        <v>0</v>
      </c>
      <c r="S504" s="137">
        <f t="shared" si="131"/>
        <v>0</v>
      </c>
      <c r="T504" s="137">
        <f t="shared" si="131"/>
        <v>100</v>
      </c>
      <c r="U504" s="137">
        <f t="shared" si="131"/>
        <v>100</v>
      </c>
      <c r="V504" s="137">
        <f t="shared" si="131"/>
        <v>100</v>
      </c>
      <c r="W504" s="137">
        <f t="shared" si="132"/>
        <v>100</v>
      </c>
      <c r="X504" s="137">
        <f t="shared" si="132"/>
        <v>100</v>
      </c>
      <c r="Y504" s="137">
        <f t="shared" si="132"/>
        <v>100</v>
      </c>
      <c r="Z504" s="137">
        <f t="shared" si="132"/>
        <v>100</v>
      </c>
      <c r="AA504" s="137">
        <f t="shared" si="132"/>
        <v>100</v>
      </c>
      <c r="AB504" s="137">
        <f t="shared" si="132"/>
        <v>100</v>
      </c>
      <c r="AC504" s="137">
        <f t="shared" si="132"/>
        <v>100</v>
      </c>
      <c r="AD504" s="137">
        <f t="shared" si="132"/>
        <v>100</v>
      </c>
      <c r="AE504" s="137">
        <f t="shared" si="132"/>
        <v>100</v>
      </c>
      <c r="AF504" s="137">
        <f t="shared" si="132"/>
        <v>100</v>
      </c>
      <c r="AG504" s="137">
        <f t="shared" si="132"/>
        <v>100</v>
      </c>
      <c r="AH504" s="137">
        <f t="shared" si="132"/>
        <v>0</v>
      </c>
      <c r="AI504" s="137">
        <f t="shared" si="132"/>
        <v>0</v>
      </c>
      <c r="AJ504" s="137">
        <f t="shared" si="132"/>
        <v>0</v>
      </c>
      <c r="AK504" s="136">
        <f ca="1">IF(AND(AND($AK$3&lt;=B504,B504&lt;=$AK$1),B504&lt;&gt;""),1,0)</f>
        <v>1</v>
      </c>
      <c r="AL504" s="136">
        <f>IF(OR(F504="工事・メンテ（共用可）",F504="要調整"),0.5,IF(F504="ヘリ訓練日",0.4,1))</f>
        <v>1</v>
      </c>
      <c r="AM504" s="136">
        <v>1</v>
      </c>
    </row>
    <row r="505" spans="1:39" ht="93.75">
      <c r="A505" s="149">
        <v>1490</v>
      </c>
      <c r="B505" s="150">
        <v>46402</v>
      </c>
      <c r="C505" s="156">
        <v>7</v>
      </c>
      <c r="D505" s="156">
        <v>21</v>
      </c>
      <c r="E505" s="152" t="s">
        <v>72</v>
      </c>
      <c r="F505" s="151" t="s">
        <v>490</v>
      </c>
      <c r="G505" s="154" t="s">
        <v>494</v>
      </c>
      <c r="H505" s="138" t="str">
        <f>IF(OR(G505="中止",G505="取消"),"998",IF(ISNA(MATCH($E505,施設情報!$B$2:$B$96,0)),"999",INDEX(施設情報!$C$2:$C$96,MATCH($E505,施設情報!$B$2:$B$96,0))))</f>
        <v>052</v>
      </c>
      <c r="I505" s="139">
        <f t="shared" si="119"/>
        <v>46402</v>
      </c>
      <c r="J505" s="137" t="str">
        <f t="shared" si="120"/>
        <v>052-46402</v>
      </c>
      <c r="K505" s="137">
        <f t="shared" si="121"/>
        <v>0.29166666666666669</v>
      </c>
      <c r="L505" s="137">
        <f t="shared" si="122"/>
        <v>0.875</v>
      </c>
      <c r="M505" s="137">
        <f t="shared" ref="M505:V514" si="133">IF(AND(M$3&gt;=$K505,M$3&lt;$L505),100*$AM505,0)</f>
        <v>0</v>
      </c>
      <c r="N505" s="137">
        <f t="shared" si="133"/>
        <v>0</v>
      </c>
      <c r="O505" s="137">
        <f t="shared" si="133"/>
        <v>0</v>
      </c>
      <c r="P505" s="137">
        <f t="shared" si="133"/>
        <v>0</v>
      </c>
      <c r="Q505" s="137">
        <f t="shared" si="133"/>
        <v>0</v>
      </c>
      <c r="R505" s="137">
        <f t="shared" si="133"/>
        <v>0</v>
      </c>
      <c r="S505" s="137">
        <f t="shared" si="133"/>
        <v>0</v>
      </c>
      <c r="T505" s="137">
        <f t="shared" si="133"/>
        <v>100</v>
      </c>
      <c r="U505" s="137">
        <f t="shared" si="133"/>
        <v>100</v>
      </c>
      <c r="V505" s="137">
        <f t="shared" si="133"/>
        <v>100</v>
      </c>
      <c r="W505" s="137">
        <f t="shared" ref="W505:AJ514" si="134">IF(AND(W$3&gt;=$K505,W$3&lt;$L505),100*$AM505,0)</f>
        <v>100</v>
      </c>
      <c r="X505" s="137">
        <f t="shared" si="134"/>
        <v>100</v>
      </c>
      <c r="Y505" s="137">
        <f t="shared" si="134"/>
        <v>100</v>
      </c>
      <c r="Z505" s="137">
        <f t="shared" si="134"/>
        <v>100</v>
      </c>
      <c r="AA505" s="137">
        <f t="shared" si="134"/>
        <v>100</v>
      </c>
      <c r="AB505" s="137">
        <f t="shared" si="134"/>
        <v>100</v>
      </c>
      <c r="AC505" s="137">
        <f t="shared" si="134"/>
        <v>100</v>
      </c>
      <c r="AD505" s="137">
        <f t="shared" si="134"/>
        <v>100</v>
      </c>
      <c r="AE505" s="137">
        <f t="shared" si="134"/>
        <v>100</v>
      </c>
      <c r="AF505" s="137">
        <f t="shared" si="134"/>
        <v>100</v>
      </c>
      <c r="AG505" s="137">
        <f t="shared" si="134"/>
        <v>100</v>
      </c>
      <c r="AH505" s="137">
        <f t="shared" si="134"/>
        <v>0</v>
      </c>
      <c r="AI505" s="137">
        <f t="shared" si="134"/>
        <v>0</v>
      </c>
      <c r="AJ505" s="137">
        <f t="shared" si="134"/>
        <v>0</v>
      </c>
      <c r="AK505" s="136">
        <f ca="1">IF(AND(AND($AK$3&lt;=B505,B505&lt;=$AK$1),B505&lt;&gt;""),1,0)</f>
        <v>1</v>
      </c>
      <c r="AL505" s="136">
        <f>IF(OR(F505="工事・メンテ（共用可）",F505="要調整"),0.5,IF(F505="ヘリ訓練日",0.4,1))</f>
        <v>1</v>
      </c>
      <c r="AM505" s="136">
        <v>1</v>
      </c>
    </row>
    <row r="506" spans="1:39" ht="93.75">
      <c r="A506" s="149">
        <v>1491</v>
      </c>
      <c r="B506" s="150">
        <v>46402</v>
      </c>
      <c r="C506" s="156">
        <v>7</v>
      </c>
      <c r="D506" s="156">
        <v>21</v>
      </c>
      <c r="E506" s="152" t="s">
        <v>73</v>
      </c>
      <c r="F506" s="151" t="s">
        <v>490</v>
      </c>
      <c r="G506" s="154" t="s">
        <v>494</v>
      </c>
      <c r="H506" s="138" t="str">
        <f>IF(OR(G506="中止",G506="取消"),"998",IF(ISNA(MATCH($E506,施設情報!$B$2:$B$96,0)),"999",INDEX(施設情報!$C$2:$C$96,MATCH($E506,施設情報!$B$2:$B$96,0))))</f>
        <v>053</v>
      </c>
      <c r="I506" s="139">
        <f t="shared" si="119"/>
        <v>46402</v>
      </c>
      <c r="J506" s="137" t="str">
        <f t="shared" si="120"/>
        <v>053-46402</v>
      </c>
      <c r="K506" s="137">
        <f t="shared" si="121"/>
        <v>0.29166666666666669</v>
      </c>
      <c r="L506" s="137">
        <f t="shared" si="122"/>
        <v>0.875</v>
      </c>
      <c r="M506" s="137">
        <f t="shared" si="133"/>
        <v>0</v>
      </c>
      <c r="N506" s="137">
        <f t="shared" si="133"/>
        <v>0</v>
      </c>
      <c r="O506" s="137">
        <f t="shared" si="133"/>
        <v>0</v>
      </c>
      <c r="P506" s="137">
        <f t="shared" si="133"/>
        <v>0</v>
      </c>
      <c r="Q506" s="137">
        <f t="shared" si="133"/>
        <v>0</v>
      </c>
      <c r="R506" s="137">
        <f t="shared" si="133"/>
        <v>0</v>
      </c>
      <c r="S506" s="137">
        <f t="shared" si="133"/>
        <v>0</v>
      </c>
      <c r="T506" s="137">
        <f t="shared" si="133"/>
        <v>100</v>
      </c>
      <c r="U506" s="137">
        <f t="shared" si="133"/>
        <v>100</v>
      </c>
      <c r="V506" s="137">
        <f t="shared" si="133"/>
        <v>100</v>
      </c>
      <c r="W506" s="137">
        <f t="shared" si="134"/>
        <v>100</v>
      </c>
      <c r="X506" s="137">
        <f t="shared" si="134"/>
        <v>100</v>
      </c>
      <c r="Y506" s="137">
        <f t="shared" si="134"/>
        <v>100</v>
      </c>
      <c r="Z506" s="137">
        <f t="shared" si="134"/>
        <v>100</v>
      </c>
      <c r="AA506" s="137">
        <f t="shared" si="134"/>
        <v>100</v>
      </c>
      <c r="AB506" s="137">
        <f t="shared" si="134"/>
        <v>100</v>
      </c>
      <c r="AC506" s="137">
        <f t="shared" si="134"/>
        <v>100</v>
      </c>
      <c r="AD506" s="137">
        <f t="shared" si="134"/>
        <v>100</v>
      </c>
      <c r="AE506" s="137">
        <f t="shared" si="134"/>
        <v>100</v>
      </c>
      <c r="AF506" s="137">
        <f t="shared" si="134"/>
        <v>100</v>
      </c>
      <c r="AG506" s="137">
        <f t="shared" si="134"/>
        <v>100</v>
      </c>
      <c r="AH506" s="137">
        <f t="shared" si="134"/>
        <v>0</v>
      </c>
      <c r="AI506" s="137">
        <f t="shared" si="134"/>
        <v>0</v>
      </c>
      <c r="AJ506" s="137">
        <f t="shared" si="134"/>
        <v>0</v>
      </c>
      <c r="AK506" s="136">
        <f ca="1">IF(AND(AND($AK$3&lt;=B506,B506&lt;=$AK$1),B506&lt;&gt;""),1,0)</f>
        <v>1</v>
      </c>
      <c r="AL506" s="136">
        <f>IF(OR(F506="工事・メンテ（共用可）",F506="要調整"),0.5,IF(F506="ヘリ訓練日",0.4,1))</f>
        <v>1</v>
      </c>
      <c r="AM506" s="136">
        <v>1</v>
      </c>
    </row>
    <row r="507" spans="1:39" ht="75">
      <c r="A507" s="149">
        <v>1492</v>
      </c>
      <c r="B507" s="150">
        <v>46402</v>
      </c>
      <c r="C507" s="156">
        <v>7</v>
      </c>
      <c r="D507" s="156">
        <v>21</v>
      </c>
      <c r="E507" s="152" t="s">
        <v>74</v>
      </c>
      <c r="F507" s="151" t="s">
        <v>490</v>
      </c>
      <c r="G507" s="154" t="s">
        <v>494</v>
      </c>
      <c r="H507" s="138" t="str">
        <f>IF(OR(G507="中止",G507="取消"),"998",IF(ISNA(MATCH($E507,施設情報!$B$2:$B$96,0)),"999",INDEX(施設情報!$C$2:$C$96,MATCH($E507,施設情報!$B$2:$B$96,0))))</f>
        <v>048</v>
      </c>
      <c r="I507" s="139">
        <f t="shared" si="119"/>
        <v>46402</v>
      </c>
      <c r="J507" s="137" t="str">
        <f t="shared" si="120"/>
        <v>048-46402</v>
      </c>
      <c r="K507" s="137">
        <f t="shared" si="121"/>
        <v>0.29166666666666669</v>
      </c>
      <c r="L507" s="137">
        <f t="shared" si="122"/>
        <v>0.875</v>
      </c>
      <c r="M507" s="137">
        <f t="shared" si="133"/>
        <v>0</v>
      </c>
      <c r="N507" s="137">
        <f t="shared" si="133"/>
        <v>0</v>
      </c>
      <c r="O507" s="137">
        <f t="shared" si="133"/>
        <v>0</v>
      </c>
      <c r="P507" s="137">
        <f t="shared" si="133"/>
        <v>0</v>
      </c>
      <c r="Q507" s="137">
        <f t="shared" si="133"/>
        <v>0</v>
      </c>
      <c r="R507" s="137">
        <f t="shared" si="133"/>
        <v>0</v>
      </c>
      <c r="S507" s="137">
        <f t="shared" si="133"/>
        <v>0</v>
      </c>
      <c r="T507" s="137">
        <f t="shared" si="133"/>
        <v>100</v>
      </c>
      <c r="U507" s="137">
        <f t="shared" si="133"/>
        <v>100</v>
      </c>
      <c r="V507" s="137">
        <f t="shared" si="133"/>
        <v>100</v>
      </c>
      <c r="W507" s="137">
        <f t="shared" si="134"/>
        <v>100</v>
      </c>
      <c r="X507" s="137">
        <f t="shared" si="134"/>
        <v>100</v>
      </c>
      <c r="Y507" s="137">
        <f t="shared" si="134"/>
        <v>100</v>
      </c>
      <c r="Z507" s="137">
        <f t="shared" si="134"/>
        <v>100</v>
      </c>
      <c r="AA507" s="137">
        <f t="shared" si="134"/>
        <v>100</v>
      </c>
      <c r="AB507" s="137">
        <f t="shared" si="134"/>
        <v>100</v>
      </c>
      <c r="AC507" s="137">
        <f t="shared" si="134"/>
        <v>100</v>
      </c>
      <c r="AD507" s="137">
        <f t="shared" si="134"/>
        <v>100</v>
      </c>
      <c r="AE507" s="137">
        <f t="shared" si="134"/>
        <v>100</v>
      </c>
      <c r="AF507" s="137">
        <f t="shared" si="134"/>
        <v>100</v>
      </c>
      <c r="AG507" s="137">
        <f t="shared" si="134"/>
        <v>100</v>
      </c>
      <c r="AH507" s="137">
        <f t="shared" si="134"/>
        <v>0</v>
      </c>
      <c r="AI507" s="137">
        <f t="shared" si="134"/>
        <v>0</v>
      </c>
      <c r="AJ507" s="137">
        <f t="shared" si="134"/>
        <v>0</v>
      </c>
      <c r="AK507" s="136">
        <f ca="1">IF(AND(AND($AK$3&lt;=B507,B507&lt;=$AK$1),B507&lt;&gt;""),1,0)</f>
        <v>1</v>
      </c>
      <c r="AL507" s="136">
        <f>IF(OR(F507="工事・メンテ（共用可）",F507="要調整"),0.5,IF(F507="ヘリ訓練日",0.4,1))</f>
        <v>1</v>
      </c>
      <c r="AM507" s="136">
        <v>1</v>
      </c>
    </row>
    <row r="508" spans="1:39" ht="75">
      <c r="A508" s="149">
        <v>1493</v>
      </c>
      <c r="B508" s="150">
        <v>46402</v>
      </c>
      <c r="C508" s="156">
        <v>7</v>
      </c>
      <c r="D508" s="156">
        <v>21</v>
      </c>
      <c r="E508" s="152" t="s">
        <v>75</v>
      </c>
      <c r="F508" s="151" t="s">
        <v>490</v>
      </c>
      <c r="G508" s="154" t="s">
        <v>494</v>
      </c>
      <c r="H508" s="138" t="str">
        <f>IF(OR(G508="中止",G508="取消"),"998",IF(ISNA(MATCH($E508,施設情報!$B$2:$B$96,0)),"999",INDEX(施設情報!$C$2:$C$96,MATCH($E508,施設情報!$B$2:$B$96,0))))</f>
        <v>049</v>
      </c>
      <c r="I508" s="139">
        <f t="shared" si="119"/>
        <v>46402</v>
      </c>
      <c r="J508" s="137" t="str">
        <f t="shared" si="120"/>
        <v>049-46402</v>
      </c>
      <c r="K508" s="137">
        <f t="shared" si="121"/>
        <v>0.29166666666666669</v>
      </c>
      <c r="L508" s="137">
        <f t="shared" si="122"/>
        <v>0.875</v>
      </c>
      <c r="M508" s="137">
        <f t="shared" si="133"/>
        <v>0</v>
      </c>
      <c r="N508" s="137">
        <f t="shared" si="133"/>
        <v>0</v>
      </c>
      <c r="O508" s="137">
        <f t="shared" si="133"/>
        <v>0</v>
      </c>
      <c r="P508" s="137">
        <f t="shared" si="133"/>
        <v>0</v>
      </c>
      <c r="Q508" s="137">
        <f t="shared" si="133"/>
        <v>0</v>
      </c>
      <c r="R508" s="137">
        <f t="shared" si="133"/>
        <v>0</v>
      </c>
      <c r="S508" s="137">
        <f t="shared" si="133"/>
        <v>0</v>
      </c>
      <c r="T508" s="137">
        <f t="shared" si="133"/>
        <v>100</v>
      </c>
      <c r="U508" s="137">
        <f t="shared" si="133"/>
        <v>100</v>
      </c>
      <c r="V508" s="137">
        <f t="shared" si="133"/>
        <v>100</v>
      </c>
      <c r="W508" s="137">
        <f t="shared" si="134"/>
        <v>100</v>
      </c>
      <c r="X508" s="137">
        <f t="shared" si="134"/>
        <v>100</v>
      </c>
      <c r="Y508" s="137">
        <f t="shared" si="134"/>
        <v>100</v>
      </c>
      <c r="Z508" s="137">
        <f t="shared" si="134"/>
        <v>100</v>
      </c>
      <c r="AA508" s="137">
        <f t="shared" si="134"/>
        <v>100</v>
      </c>
      <c r="AB508" s="137">
        <f t="shared" si="134"/>
        <v>100</v>
      </c>
      <c r="AC508" s="137">
        <f t="shared" si="134"/>
        <v>100</v>
      </c>
      <c r="AD508" s="137">
        <f t="shared" si="134"/>
        <v>100</v>
      </c>
      <c r="AE508" s="137">
        <f t="shared" si="134"/>
        <v>100</v>
      </c>
      <c r="AF508" s="137">
        <f t="shared" si="134"/>
        <v>100</v>
      </c>
      <c r="AG508" s="137">
        <f t="shared" si="134"/>
        <v>100</v>
      </c>
      <c r="AH508" s="137">
        <f t="shared" si="134"/>
        <v>0</v>
      </c>
      <c r="AI508" s="137">
        <f t="shared" si="134"/>
        <v>0</v>
      </c>
      <c r="AJ508" s="137">
        <f t="shared" si="134"/>
        <v>0</v>
      </c>
      <c r="AK508" s="136">
        <f ca="1">IF(AND(AND($AK$3&lt;=B508,B508&lt;=$AK$1),B508&lt;&gt;""),1,0)</f>
        <v>1</v>
      </c>
      <c r="AL508" s="136">
        <f>IF(OR(F508="工事・メンテ（共用可）",F508="要調整"),0.5,IF(F508="ヘリ訓練日",0.4,1))</f>
        <v>1</v>
      </c>
      <c r="AM508" s="136">
        <v>1</v>
      </c>
    </row>
    <row r="509" spans="1:39" ht="75">
      <c r="A509" s="149">
        <v>1494</v>
      </c>
      <c r="B509" s="150">
        <v>46402</v>
      </c>
      <c r="C509" s="156">
        <v>7</v>
      </c>
      <c r="D509" s="156">
        <v>21</v>
      </c>
      <c r="E509" s="152" t="s">
        <v>76</v>
      </c>
      <c r="F509" s="151" t="s">
        <v>490</v>
      </c>
      <c r="G509" s="154" t="s">
        <v>494</v>
      </c>
      <c r="H509" s="138" t="str">
        <f>IF(OR(G509="中止",G509="取消"),"998",IF(ISNA(MATCH($E509,施設情報!$B$2:$B$96,0)),"999",INDEX(施設情報!$C$2:$C$96,MATCH($E509,施設情報!$B$2:$B$96,0))))</f>
        <v>054</v>
      </c>
      <c r="I509" s="139">
        <f t="shared" si="119"/>
        <v>46402</v>
      </c>
      <c r="J509" s="137" t="str">
        <f t="shared" si="120"/>
        <v>054-46402</v>
      </c>
      <c r="K509" s="137">
        <f t="shared" si="121"/>
        <v>0.29166666666666669</v>
      </c>
      <c r="L509" s="137">
        <f t="shared" si="122"/>
        <v>0.875</v>
      </c>
      <c r="M509" s="137">
        <f t="shared" si="133"/>
        <v>0</v>
      </c>
      <c r="N509" s="137">
        <f t="shared" si="133"/>
        <v>0</v>
      </c>
      <c r="O509" s="137">
        <f t="shared" si="133"/>
        <v>0</v>
      </c>
      <c r="P509" s="137">
        <f t="shared" si="133"/>
        <v>0</v>
      </c>
      <c r="Q509" s="137">
        <f t="shared" si="133"/>
        <v>0</v>
      </c>
      <c r="R509" s="137">
        <f t="shared" si="133"/>
        <v>0</v>
      </c>
      <c r="S509" s="137">
        <f t="shared" si="133"/>
        <v>0</v>
      </c>
      <c r="T509" s="137">
        <f t="shared" si="133"/>
        <v>100</v>
      </c>
      <c r="U509" s="137">
        <f t="shared" si="133"/>
        <v>100</v>
      </c>
      <c r="V509" s="137">
        <f t="shared" si="133"/>
        <v>100</v>
      </c>
      <c r="W509" s="137">
        <f t="shared" si="134"/>
        <v>100</v>
      </c>
      <c r="X509" s="137">
        <f t="shared" si="134"/>
        <v>100</v>
      </c>
      <c r="Y509" s="137">
        <f t="shared" si="134"/>
        <v>100</v>
      </c>
      <c r="Z509" s="137">
        <f t="shared" si="134"/>
        <v>100</v>
      </c>
      <c r="AA509" s="137">
        <f t="shared" si="134"/>
        <v>100</v>
      </c>
      <c r="AB509" s="137">
        <f t="shared" si="134"/>
        <v>100</v>
      </c>
      <c r="AC509" s="137">
        <f t="shared" si="134"/>
        <v>100</v>
      </c>
      <c r="AD509" s="137">
        <f t="shared" si="134"/>
        <v>100</v>
      </c>
      <c r="AE509" s="137">
        <f t="shared" si="134"/>
        <v>100</v>
      </c>
      <c r="AF509" s="137">
        <f t="shared" si="134"/>
        <v>100</v>
      </c>
      <c r="AG509" s="137">
        <f t="shared" si="134"/>
        <v>100</v>
      </c>
      <c r="AH509" s="137">
        <f t="shared" si="134"/>
        <v>0</v>
      </c>
      <c r="AI509" s="137">
        <f t="shared" si="134"/>
        <v>0</v>
      </c>
      <c r="AJ509" s="137">
        <f t="shared" si="134"/>
        <v>0</v>
      </c>
      <c r="AK509" s="136">
        <f ca="1">IF(AND(AND($AK$3&lt;=B509,B509&lt;=$AK$1),B509&lt;&gt;""),1,0)</f>
        <v>1</v>
      </c>
      <c r="AL509" s="136">
        <f>IF(OR(F509="工事・メンテ（共用可）",F509="要調整"),0.5,IF(F509="ヘリ訓練日",0.4,1))</f>
        <v>1</v>
      </c>
      <c r="AM509" s="136">
        <v>1</v>
      </c>
    </row>
    <row r="510" spans="1:39" ht="112.5">
      <c r="A510" s="149">
        <v>1495</v>
      </c>
      <c r="B510" s="150">
        <v>46402</v>
      </c>
      <c r="C510" s="156">
        <v>7</v>
      </c>
      <c r="D510" s="156">
        <v>21</v>
      </c>
      <c r="E510" s="152" t="s">
        <v>77</v>
      </c>
      <c r="F510" s="151" t="s">
        <v>490</v>
      </c>
      <c r="G510" s="154" t="s">
        <v>494</v>
      </c>
      <c r="H510" s="138" t="str">
        <f>IF(OR(G510="中止",G510="取消"),"998",IF(ISNA(MATCH($E510,施設情報!$B$2:$B$96,0)),"999",INDEX(施設情報!$C$2:$C$96,MATCH($E510,施設情報!$B$2:$B$96,0))))</f>
        <v>055</v>
      </c>
      <c r="I510" s="139">
        <f t="shared" si="119"/>
        <v>46402</v>
      </c>
      <c r="J510" s="137" t="str">
        <f t="shared" si="120"/>
        <v>055-46402</v>
      </c>
      <c r="K510" s="137">
        <f t="shared" si="121"/>
        <v>0.29166666666666669</v>
      </c>
      <c r="L510" s="137">
        <f t="shared" si="122"/>
        <v>0.875</v>
      </c>
      <c r="M510" s="137">
        <f t="shared" si="133"/>
        <v>0</v>
      </c>
      <c r="N510" s="137">
        <f t="shared" si="133"/>
        <v>0</v>
      </c>
      <c r="O510" s="137">
        <f t="shared" si="133"/>
        <v>0</v>
      </c>
      <c r="P510" s="137">
        <f t="shared" si="133"/>
        <v>0</v>
      </c>
      <c r="Q510" s="137">
        <f t="shared" si="133"/>
        <v>0</v>
      </c>
      <c r="R510" s="137">
        <f t="shared" si="133"/>
        <v>0</v>
      </c>
      <c r="S510" s="137">
        <f t="shared" si="133"/>
        <v>0</v>
      </c>
      <c r="T510" s="137">
        <f t="shared" si="133"/>
        <v>100</v>
      </c>
      <c r="U510" s="137">
        <f t="shared" si="133"/>
        <v>100</v>
      </c>
      <c r="V510" s="137">
        <f t="shared" si="133"/>
        <v>100</v>
      </c>
      <c r="W510" s="137">
        <f t="shared" si="134"/>
        <v>100</v>
      </c>
      <c r="X510" s="137">
        <f t="shared" si="134"/>
        <v>100</v>
      </c>
      <c r="Y510" s="137">
        <f t="shared" si="134"/>
        <v>100</v>
      </c>
      <c r="Z510" s="137">
        <f t="shared" si="134"/>
        <v>100</v>
      </c>
      <c r="AA510" s="137">
        <f t="shared" si="134"/>
        <v>100</v>
      </c>
      <c r="AB510" s="137">
        <f t="shared" si="134"/>
        <v>100</v>
      </c>
      <c r="AC510" s="137">
        <f t="shared" si="134"/>
        <v>100</v>
      </c>
      <c r="AD510" s="137">
        <f t="shared" si="134"/>
        <v>100</v>
      </c>
      <c r="AE510" s="137">
        <f t="shared" si="134"/>
        <v>100</v>
      </c>
      <c r="AF510" s="137">
        <f t="shared" si="134"/>
        <v>100</v>
      </c>
      <c r="AG510" s="137">
        <f t="shared" si="134"/>
        <v>100</v>
      </c>
      <c r="AH510" s="137">
        <f t="shared" si="134"/>
        <v>0</v>
      </c>
      <c r="AI510" s="137">
        <f t="shared" si="134"/>
        <v>0</v>
      </c>
      <c r="AJ510" s="137">
        <f t="shared" si="134"/>
        <v>0</v>
      </c>
      <c r="AK510" s="136">
        <f ca="1">IF(AND(AND($AK$3&lt;=B510,B510&lt;=$AK$1),B510&lt;&gt;""),1,0)</f>
        <v>1</v>
      </c>
      <c r="AL510" s="136">
        <f>IF(OR(F510="工事・メンテ（共用可）",F510="要調整"),0.5,IF(F510="ヘリ訓練日",0.4,1))</f>
        <v>1</v>
      </c>
      <c r="AM510" s="136">
        <v>1</v>
      </c>
    </row>
    <row r="511" spans="1:39" ht="93.75">
      <c r="A511" s="149">
        <v>1496</v>
      </c>
      <c r="B511" s="150">
        <v>46402</v>
      </c>
      <c r="C511" s="156">
        <v>7</v>
      </c>
      <c r="D511" s="156">
        <v>21</v>
      </c>
      <c r="E511" s="152" t="s">
        <v>78</v>
      </c>
      <c r="F511" s="151" t="s">
        <v>490</v>
      </c>
      <c r="G511" s="154" t="s">
        <v>494</v>
      </c>
      <c r="H511" s="138" t="str">
        <f>IF(OR(G511="中止",G511="取消"),"998",IF(ISNA(MATCH($E511,施設情報!$B$2:$B$96,0)),"999",INDEX(施設情報!$C$2:$C$96,MATCH($E511,施設情報!$B$2:$B$96,0))))</f>
        <v>056</v>
      </c>
      <c r="I511" s="139">
        <f t="shared" si="119"/>
        <v>46402</v>
      </c>
      <c r="J511" s="137" t="str">
        <f t="shared" si="120"/>
        <v>056-46402</v>
      </c>
      <c r="K511" s="137">
        <f t="shared" si="121"/>
        <v>0.29166666666666669</v>
      </c>
      <c r="L511" s="137">
        <f t="shared" si="122"/>
        <v>0.875</v>
      </c>
      <c r="M511" s="137">
        <f t="shared" si="133"/>
        <v>0</v>
      </c>
      <c r="N511" s="137">
        <f t="shared" si="133"/>
        <v>0</v>
      </c>
      <c r="O511" s="137">
        <f t="shared" si="133"/>
        <v>0</v>
      </c>
      <c r="P511" s="137">
        <f t="shared" si="133"/>
        <v>0</v>
      </c>
      <c r="Q511" s="137">
        <f t="shared" si="133"/>
        <v>0</v>
      </c>
      <c r="R511" s="137">
        <f t="shared" si="133"/>
        <v>0</v>
      </c>
      <c r="S511" s="137">
        <f t="shared" si="133"/>
        <v>0</v>
      </c>
      <c r="T511" s="137">
        <f t="shared" si="133"/>
        <v>100</v>
      </c>
      <c r="U511" s="137">
        <f t="shared" si="133"/>
        <v>100</v>
      </c>
      <c r="V511" s="137">
        <f t="shared" si="133"/>
        <v>100</v>
      </c>
      <c r="W511" s="137">
        <f t="shared" si="134"/>
        <v>100</v>
      </c>
      <c r="X511" s="137">
        <f t="shared" si="134"/>
        <v>100</v>
      </c>
      <c r="Y511" s="137">
        <f t="shared" si="134"/>
        <v>100</v>
      </c>
      <c r="Z511" s="137">
        <f t="shared" si="134"/>
        <v>100</v>
      </c>
      <c r="AA511" s="137">
        <f t="shared" si="134"/>
        <v>100</v>
      </c>
      <c r="AB511" s="137">
        <f t="shared" si="134"/>
        <v>100</v>
      </c>
      <c r="AC511" s="137">
        <f t="shared" si="134"/>
        <v>100</v>
      </c>
      <c r="AD511" s="137">
        <f t="shared" si="134"/>
        <v>100</v>
      </c>
      <c r="AE511" s="137">
        <f t="shared" si="134"/>
        <v>100</v>
      </c>
      <c r="AF511" s="137">
        <f t="shared" si="134"/>
        <v>100</v>
      </c>
      <c r="AG511" s="137">
        <f t="shared" si="134"/>
        <v>100</v>
      </c>
      <c r="AH511" s="137">
        <f t="shared" si="134"/>
        <v>0</v>
      </c>
      <c r="AI511" s="137">
        <f t="shared" si="134"/>
        <v>0</v>
      </c>
      <c r="AJ511" s="137">
        <f t="shared" si="134"/>
        <v>0</v>
      </c>
      <c r="AK511" s="136">
        <f ca="1">IF(AND(AND($AK$3&lt;=B511,B511&lt;=$AK$1),B511&lt;&gt;""),1,0)</f>
        <v>1</v>
      </c>
      <c r="AL511" s="136">
        <f>IF(OR(F511="工事・メンテ（共用可）",F511="要調整"),0.5,IF(F511="ヘリ訓練日",0.4,1))</f>
        <v>1</v>
      </c>
      <c r="AM511" s="136">
        <v>1</v>
      </c>
    </row>
    <row r="512" spans="1:39" ht="112.5">
      <c r="A512" s="149">
        <v>1497</v>
      </c>
      <c r="B512" s="150">
        <v>46402</v>
      </c>
      <c r="C512" s="156">
        <v>7</v>
      </c>
      <c r="D512" s="156">
        <v>21</v>
      </c>
      <c r="E512" s="152" t="s">
        <v>79</v>
      </c>
      <c r="F512" s="151" t="s">
        <v>490</v>
      </c>
      <c r="G512" s="154" t="s">
        <v>494</v>
      </c>
      <c r="H512" s="138" t="str">
        <f>IF(OR(G512="中止",G512="取消"),"998",IF(ISNA(MATCH($E512,施設情報!$B$2:$B$96,0)),"999",INDEX(施設情報!$C$2:$C$96,MATCH($E512,施設情報!$B$2:$B$96,0))))</f>
        <v>057</v>
      </c>
      <c r="I512" s="139">
        <f t="shared" si="119"/>
        <v>46402</v>
      </c>
      <c r="J512" s="137" t="str">
        <f t="shared" si="120"/>
        <v>057-46402</v>
      </c>
      <c r="K512" s="137">
        <f t="shared" si="121"/>
        <v>0.29166666666666669</v>
      </c>
      <c r="L512" s="137">
        <f t="shared" si="122"/>
        <v>0.875</v>
      </c>
      <c r="M512" s="137">
        <f t="shared" si="133"/>
        <v>0</v>
      </c>
      <c r="N512" s="137">
        <f t="shared" si="133"/>
        <v>0</v>
      </c>
      <c r="O512" s="137">
        <f t="shared" si="133"/>
        <v>0</v>
      </c>
      <c r="P512" s="137">
        <f t="shared" si="133"/>
        <v>0</v>
      </c>
      <c r="Q512" s="137">
        <f t="shared" si="133"/>
        <v>0</v>
      </c>
      <c r="R512" s="137">
        <f t="shared" si="133"/>
        <v>0</v>
      </c>
      <c r="S512" s="137">
        <f t="shared" si="133"/>
        <v>0</v>
      </c>
      <c r="T512" s="137">
        <f t="shared" si="133"/>
        <v>100</v>
      </c>
      <c r="U512" s="137">
        <f t="shared" si="133"/>
        <v>100</v>
      </c>
      <c r="V512" s="137">
        <f t="shared" si="133"/>
        <v>100</v>
      </c>
      <c r="W512" s="137">
        <f t="shared" si="134"/>
        <v>100</v>
      </c>
      <c r="X512" s="137">
        <f t="shared" si="134"/>
        <v>100</v>
      </c>
      <c r="Y512" s="137">
        <f t="shared" si="134"/>
        <v>100</v>
      </c>
      <c r="Z512" s="137">
        <f t="shared" si="134"/>
        <v>100</v>
      </c>
      <c r="AA512" s="137">
        <f t="shared" si="134"/>
        <v>100</v>
      </c>
      <c r="AB512" s="137">
        <f t="shared" si="134"/>
        <v>100</v>
      </c>
      <c r="AC512" s="137">
        <f t="shared" si="134"/>
        <v>100</v>
      </c>
      <c r="AD512" s="137">
        <f t="shared" si="134"/>
        <v>100</v>
      </c>
      <c r="AE512" s="137">
        <f t="shared" si="134"/>
        <v>100</v>
      </c>
      <c r="AF512" s="137">
        <f t="shared" si="134"/>
        <v>100</v>
      </c>
      <c r="AG512" s="137">
        <f t="shared" si="134"/>
        <v>100</v>
      </c>
      <c r="AH512" s="137">
        <f t="shared" si="134"/>
        <v>0</v>
      </c>
      <c r="AI512" s="137">
        <f t="shared" si="134"/>
        <v>0</v>
      </c>
      <c r="AJ512" s="137">
        <f t="shared" si="134"/>
        <v>0</v>
      </c>
      <c r="AK512" s="136">
        <f ca="1">IF(AND(AND($AK$3&lt;=B512,B512&lt;=$AK$1),B512&lt;&gt;""),1,0)</f>
        <v>1</v>
      </c>
      <c r="AL512" s="136">
        <f>IF(OR(F512="工事・メンテ（共用可）",F512="要調整"),0.5,IF(F512="ヘリ訓練日",0.4,1))</f>
        <v>1</v>
      </c>
      <c r="AM512" s="136">
        <v>1</v>
      </c>
    </row>
    <row r="513" spans="1:39" ht="112.5">
      <c r="A513" s="149">
        <v>1498</v>
      </c>
      <c r="B513" s="150">
        <v>46402</v>
      </c>
      <c r="C513" s="156">
        <v>7</v>
      </c>
      <c r="D513" s="156">
        <v>21</v>
      </c>
      <c r="E513" s="152" t="s">
        <v>80</v>
      </c>
      <c r="F513" s="151" t="s">
        <v>490</v>
      </c>
      <c r="G513" s="154" t="s">
        <v>494</v>
      </c>
      <c r="H513" s="138" t="str">
        <f>IF(OR(G513="中止",G513="取消"),"998",IF(ISNA(MATCH($E513,施設情報!$B$2:$B$96,0)),"999",INDEX(施設情報!$C$2:$C$96,MATCH($E513,施設情報!$B$2:$B$96,0))))</f>
        <v>058</v>
      </c>
      <c r="I513" s="139">
        <f t="shared" si="119"/>
        <v>46402</v>
      </c>
      <c r="J513" s="137" t="str">
        <f t="shared" si="120"/>
        <v>058-46402</v>
      </c>
      <c r="K513" s="137">
        <f t="shared" si="121"/>
        <v>0.29166666666666669</v>
      </c>
      <c r="L513" s="137">
        <f t="shared" si="122"/>
        <v>0.875</v>
      </c>
      <c r="M513" s="137">
        <f t="shared" si="133"/>
        <v>0</v>
      </c>
      <c r="N513" s="137">
        <f t="shared" si="133"/>
        <v>0</v>
      </c>
      <c r="O513" s="137">
        <f t="shared" si="133"/>
        <v>0</v>
      </c>
      <c r="P513" s="137">
        <f t="shared" si="133"/>
        <v>0</v>
      </c>
      <c r="Q513" s="137">
        <f t="shared" si="133"/>
        <v>0</v>
      </c>
      <c r="R513" s="137">
        <f t="shared" si="133"/>
        <v>0</v>
      </c>
      <c r="S513" s="137">
        <f t="shared" si="133"/>
        <v>0</v>
      </c>
      <c r="T513" s="137">
        <f t="shared" si="133"/>
        <v>100</v>
      </c>
      <c r="U513" s="137">
        <f t="shared" si="133"/>
        <v>100</v>
      </c>
      <c r="V513" s="137">
        <f t="shared" si="133"/>
        <v>100</v>
      </c>
      <c r="W513" s="137">
        <f t="shared" si="134"/>
        <v>100</v>
      </c>
      <c r="X513" s="137">
        <f t="shared" si="134"/>
        <v>100</v>
      </c>
      <c r="Y513" s="137">
        <f t="shared" si="134"/>
        <v>100</v>
      </c>
      <c r="Z513" s="137">
        <f t="shared" si="134"/>
        <v>100</v>
      </c>
      <c r="AA513" s="137">
        <f t="shared" si="134"/>
        <v>100</v>
      </c>
      <c r="AB513" s="137">
        <f t="shared" si="134"/>
        <v>100</v>
      </c>
      <c r="AC513" s="137">
        <f t="shared" si="134"/>
        <v>100</v>
      </c>
      <c r="AD513" s="137">
        <f t="shared" si="134"/>
        <v>100</v>
      </c>
      <c r="AE513" s="137">
        <f t="shared" si="134"/>
        <v>100</v>
      </c>
      <c r="AF513" s="137">
        <f t="shared" si="134"/>
        <v>100</v>
      </c>
      <c r="AG513" s="137">
        <f t="shared" si="134"/>
        <v>100</v>
      </c>
      <c r="AH513" s="137">
        <f t="shared" si="134"/>
        <v>0</v>
      </c>
      <c r="AI513" s="137">
        <f t="shared" si="134"/>
        <v>0</v>
      </c>
      <c r="AJ513" s="137">
        <f t="shared" si="134"/>
        <v>0</v>
      </c>
      <c r="AK513" s="136">
        <f ca="1">IF(AND(AND($AK$3&lt;=B513,B513&lt;=$AK$1),B513&lt;&gt;""),1,0)</f>
        <v>1</v>
      </c>
      <c r="AL513" s="136">
        <f>IF(OR(F513="工事・メンテ（共用可）",F513="要調整"),0.5,IF(F513="ヘリ訓練日",0.4,1))</f>
        <v>1</v>
      </c>
      <c r="AM513" s="136">
        <v>1</v>
      </c>
    </row>
    <row r="514" spans="1:39" ht="93.75">
      <c r="A514" s="149">
        <v>1499</v>
      </c>
      <c r="B514" s="150">
        <v>46402</v>
      </c>
      <c r="C514" s="156">
        <v>7</v>
      </c>
      <c r="D514" s="156">
        <v>21</v>
      </c>
      <c r="E514" s="152" t="s">
        <v>81</v>
      </c>
      <c r="F514" s="151" t="s">
        <v>490</v>
      </c>
      <c r="G514" s="154" t="s">
        <v>494</v>
      </c>
      <c r="H514" s="138" t="str">
        <f>IF(OR(G514="中止",G514="取消"),"998",IF(ISNA(MATCH($E514,施設情報!$B$2:$B$96,0)),"999",INDEX(施設情報!$C$2:$C$96,MATCH($E514,施設情報!$B$2:$B$96,0))))</f>
        <v>059</v>
      </c>
      <c r="I514" s="139">
        <f t="shared" si="119"/>
        <v>46402</v>
      </c>
      <c r="J514" s="137" t="str">
        <f t="shared" si="120"/>
        <v>059-46402</v>
      </c>
      <c r="K514" s="137">
        <f t="shared" si="121"/>
        <v>0.29166666666666669</v>
      </c>
      <c r="L514" s="137">
        <f t="shared" si="122"/>
        <v>0.875</v>
      </c>
      <c r="M514" s="137">
        <f t="shared" si="133"/>
        <v>0</v>
      </c>
      <c r="N514" s="137">
        <f t="shared" si="133"/>
        <v>0</v>
      </c>
      <c r="O514" s="137">
        <f t="shared" si="133"/>
        <v>0</v>
      </c>
      <c r="P514" s="137">
        <f t="shared" si="133"/>
        <v>0</v>
      </c>
      <c r="Q514" s="137">
        <f t="shared" si="133"/>
        <v>0</v>
      </c>
      <c r="R514" s="137">
        <f t="shared" si="133"/>
        <v>0</v>
      </c>
      <c r="S514" s="137">
        <f t="shared" si="133"/>
        <v>0</v>
      </c>
      <c r="T514" s="137">
        <f t="shared" si="133"/>
        <v>100</v>
      </c>
      <c r="U514" s="137">
        <f t="shared" si="133"/>
        <v>100</v>
      </c>
      <c r="V514" s="137">
        <f t="shared" si="133"/>
        <v>100</v>
      </c>
      <c r="W514" s="137">
        <f t="shared" si="134"/>
        <v>100</v>
      </c>
      <c r="X514" s="137">
        <f t="shared" si="134"/>
        <v>100</v>
      </c>
      <c r="Y514" s="137">
        <f t="shared" si="134"/>
        <v>100</v>
      </c>
      <c r="Z514" s="137">
        <f t="shared" si="134"/>
        <v>100</v>
      </c>
      <c r="AA514" s="137">
        <f t="shared" si="134"/>
        <v>100</v>
      </c>
      <c r="AB514" s="137">
        <f t="shared" si="134"/>
        <v>100</v>
      </c>
      <c r="AC514" s="137">
        <f t="shared" si="134"/>
        <v>100</v>
      </c>
      <c r="AD514" s="137">
        <f t="shared" si="134"/>
        <v>100</v>
      </c>
      <c r="AE514" s="137">
        <f t="shared" si="134"/>
        <v>100</v>
      </c>
      <c r="AF514" s="137">
        <f t="shared" si="134"/>
        <v>100</v>
      </c>
      <c r="AG514" s="137">
        <f t="shared" si="134"/>
        <v>100</v>
      </c>
      <c r="AH514" s="137">
        <f t="shared" si="134"/>
        <v>0</v>
      </c>
      <c r="AI514" s="137">
        <f t="shared" si="134"/>
        <v>0</v>
      </c>
      <c r="AJ514" s="137">
        <f t="shared" si="134"/>
        <v>0</v>
      </c>
      <c r="AK514" s="136">
        <f ca="1">IF(AND(AND($AK$3&lt;=B514,B514&lt;=$AK$1),B514&lt;&gt;""),1,0)</f>
        <v>1</v>
      </c>
      <c r="AL514" s="136">
        <f>IF(OR(F514="工事・メンテ（共用可）",F514="要調整"),0.5,IF(F514="ヘリ訓練日",0.4,1))</f>
        <v>1</v>
      </c>
      <c r="AM514" s="136">
        <v>1</v>
      </c>
    </row>
    <row r="515" spans="1:39" ht="93.75">
      <c r="A515" s="149">
        <v>1500</v>
      </c>
      <c r="B515" s="150">
        <v>46402</v>
      </c>
      <c r="C515" s="156">
        <v>7</v>
      </c>
      <c r="D515" s="156">
        <v>21</v>
      </c>
      <c r="E515" s="152" t="s">
        <v>82</v>
      </c>
      <c r="F515" s="151" t="s">
        <v>490</v>
      </c>
      <c r="G515" s="154" t="s">
        <v>494</v>
      </c>
      <c r="H515" s="138" t="str">
        <f>IF(OR(G515="中止",G515="取消"),"998",IF(ISNA(MATCH($E515,施設情報!$B$2:$B$96,0)),"999",INDEX(施設情報!$C$2:$C$96,MATCH($E515,施設情報!$B$2:$B$96,0))))</f>
        <v>060</v>
      </c>
      <c r="I515" s="139">
        <f t="shared" si="119"/>
        <v>46402</v>
      </c>
      <c r="J515" s="137" t="str">
        <f t="shared" si="120"/>
        <v>060-46402</v>
      </c>
      <c r="K515" s="137">
        <f t="shared" si="121"/>
        <v>0.29166666666666669</v>
      </c>
      <c r="L515" s="137">
        <f t="shared" si="122"/>
        <v>0.875</v>
      </c>
      <c r="M515" s="137">
        <f t="shared" ref="M515:V524" si="135">IF(AND(M$3&gt;=$K515,M$3&lt;$L515),100*$AM515,0)</f>
        <v>0</v>
      </c>
      <c r="N515" s="137">
        <f t="shared" si="135"/>
        <v>0</v>
      </c>
      <c r="O515" s="137">
        <f t="shared" si="135"/>
        <v>0</v>
      </c>
      <c r="P515" s="137">
        <f t="shared" si="135"/>
        <v>0</v>
      </c>
      <c r="Q515" s="137">
        <f t="shared" si="135"/>
        <v>0</v>
      </c>
      <c r="R515" s="137">
        <f t="shared" si="135"/>
        <v>0</v>
      </c>
      <c r="S515" s="137">
        <f t="shared" si="135"/>
        <v>0</v>
      </c>
      <c r="T515" s="137">
        <f t="shared" si="135"/>
        <v>100</v>
      </c>
      <c r="U515" s="137">
        <f t="shared" si="135"/>
        <v>100</v>
      </c>
      <c r="V515" s="137">
        <f t="shared" si="135"/>
        <v>100</v>
      </c>
      <c r="W515" s="137">
        <f t="shared" ref="W515:AJ524" si="136">IF(AND(W$3&gt;=$K515,W$3&lt;$L515),100*$AM515,0)</f>
        <v>100</v>
      </c>
      <c r="X515" s="137">
        <f t="shared" si="136"/>
        <v>100</v>
      </c>
      <c r="Y515" s="137">
        <f t="shared" si="136"/>
        <v>100</v>
      </c>
      <c r="Z515" s="137">
        <f t="shared" si="136"/>
        <v>100</v>
      </c>
      <c r="AA515" s="137">
        <f t="shared" si="136"/>
        <v>100</v>
      </c>
      <c r="AB515" s="137">
        <f t="shared" si="136"/>
        <v>100</v>
      </c>
      <c r="AC515" s="137">
        <f t="shared" si="136"/>
        <v>100</v>
      </c>
      <c r="AD515" s="137">
        <f t="shared" si="136"/>
        <v>100</v>
      </c>
      <c r="AE515" s="137">
        <f t="shared" si="136"/>
        <v>100</v>
      </c>
      <c r="AF515" s="137">
        <f t="shared" si="136"/>
        <v>100</v>
      </c>
      <c r="AG515" s="137">
        <f t="shared" si="136"/>
        <v>100</v>
      </c>
      <c r="AH515" s="137">
        <f t="shared" si="136"/>
        <v>0</v>
      </c>
      <c r="AI515" s="137">
        <f t="shared" si="136"/>
        <v>0</v>
      </c>
      <c r="AJ515" s="137">
        <f t="shared" si="136"/>
        <v>0</v>
      </c>
      <c r="AK515" s="136">
        <f ca="1">IF(AND(AND($AK$3&lt;=B515,B515&lt;=$AK$1),B515&lt;&gt;""),1,0)</f>
        <v>1</v>
      </c>
      <c r="AL515" s="136">
        <f>IF(OR(F515="工事・メンテ（共用可）",F515="要調整"),0.5,IF(F515="ヘリ訓練日",0.4,1))</f>
        <v>1</v>
      </c>
      <c r="AM515" s="136">
        <v>1</v>
      </c>
    </row>
    <row r="516" spans="1:39" ht="56.25">
      <c r="A516" s="149">
        <v>1501</v>
      </c>
      <c r="B516" s="150">
        <v>46402</v>
      </c>
      <c r="C516" s="156">
        <v>7</v>
      </c>
      <c r="D516" s="156">
        <v>21</v>
      </c>
      <c r="E516" s="152" t="s">
        <v>83</v>
      </c>
      <c r="F516" s="151" t="s">
        <v>490</v>
      </c>
      <c r="G516" s="154" t="s">
        <v>494</v>
      </c>
      <c r="H516" s="138" t="str">
        <f>IF(OR(G516="中止",G516="取消"),"998",IF(ISNA(MATCH($E516,施設情報!$B$2:$B$96,0)),"999",INDEX(施設情報!$C$2:$C$96,MATCH($E516,施設情報!$B$2:$B$96,0))))</f>
        <v>067</v>
      </c>
      <c r="I516" s="139">
        <f t="shared" si="119"/>
        <v>46402</v>
      </c>
      <c r="J516" s="137" t="str">
        <f t="shared" si="120"/>
        <v>067-46402</v>
      </c>
      <c r="K516" s="137">
        <f t="shared" si="121"/>
        <v>0.29166666666666669</v>
      </c>
      <c r="L516" s="137">
        <f t="shared" si="122"/>
        <v>0.875</v>
      </c>
      <c r="M516" s="137">
        <f t="shared" si="135"/>
        <v>0</v>
      </c>
      <c r="N516" s="137">
        <f t="shared" si="135"/>
        <v>0</v>
      </c>
      <c r="O516" s="137">
        <f t="shared" si="135"/>
        <v>0</v>
      </c>
      <c r="P516" s="137">
        <f t="shared" si="135"/>
        <v>0</v>
      </c>
      <c r="Q516" s="137">
        <f t="shared" si="135"/>
        <v>0</v>
      </c>
      <c r="R516" s="137">
        <f t="shared" si="135"/>
        <v>0</v>
      </c>
      <c r="S516" s="137">
        <f t="shared" si="135"/>
        <v>0</v>
      </c>
      <c r="T516" s="137">
        <f t="shared" si="135"/>
        <v>100</v>
      </c>
      <c r="U516" s="137">
        <f t="shared" si="135"/>
        <v>100</v>
      </c>
      <c r="V516" s="137">
        <f t="shared" si="135"/>
        <v>100</v>
      </c>
      <c r="W516" s="137">
        <f t="shared" si="136"/>
        <v>100</v>
      </c>
      <c r="X516" s="137">
        <f t="shared" si="136"/>
        <v>100</v>
      </c>
      <c r="Y516" s="137">
        <f t="shared" si="136"/>
        <v>100</v>
      </c>
      <c r="Z516" s="137">
        <f t="shared" si="136"/>
        <v>100</v>
      </c>
      <c r="AA516" s="137">
        <f t="shared" si="136"/>
        <v>100</v>
      </c>
      <c r="AB516" s="137">
        <f t="shared" si="136"/>
        <v>100</v>
      </c>
      <c r="AC516" s="137">
        <f t="shared" si="136"/>
        <v>100</v>
      </c>
      <c r="AD516" s="137">
        <f t="shared" si="136"/>
        <v>100</v>
      </c>
      <c r="AE516" s="137">
        <f t="shared" si="136"/>
        <v>100</v>
      </c>
      <c r="AF516" s="137">
        <f t="shared" si="136"/>
        <v>100</v>
      </c>
      <c r="AG516" s="137">
        <f t="shared" si="136"/>
        <v>100</v>
      </c>
      <c r="AH516" s="137">
        <f t="shared" si="136"/>
        <v>0</v>
      </c>
      <c r="AI516" s="137">
        <f t="shared" si="136"/>
        <v>0</v>
      </c>
      <c r="AJ516" s="137">
        <f t="shared" si="136"/>
        <v>0</v>
      </c>
      <c r="AK516" s="136">
        <f ca="1">IF(AND(AND($AK$3&lt;=B516,B516&lt;=$AK$1),B516&lt;&gt;""),1,0)</f>
        <v>1</v>
      </c>
      <c r="AL516" s="136">
        <f>IF(OR(F516="工事・メンテ（共用可）",F516="要調整"),0.5,IF(F516="ヘリ訓練日",0.4,1))</f>
        <v>1</v>
      </c>
      <c r="AM516" s="136">
        <v>1</v>
      </c>
    </row>
    <row r="517" spans="1:39" ht="56.25">
      <c r="A517" s="149">
        <v>1502</v>
      </c>
      <c r="B517" s="150">
        <v>46402</v>
      </c>
      <c r="C517" s="156">
        <v>7</v>
      </c>
      <c r="D517" s="156">
        <v>21</v>
      </c>
      <c r="E517" s="152" t="s">
        <v>84</v>
      </c>
      <c r="F517" s="151" t="s">
        <v>490</v>
      </c>
      <c r="G517" s="154" t="s">
        <v>494</v>
      </c>
      <c r="H517" s="138" t="str">
        <f>IF(OR(G517="中止",G517="取消"),"998",IF(ISNA(MATCH($E517,施設情報!$B$2:$B$96,0)),"999",INDEX(施設情報!$C$2:$C$96,MATCH($E517,施設情報!$B$2:$B$96,0))))</f>
        <v>065</v>
      </c>
      <c r="I517" s="139">
        <f t="shared" ref="I517:I580" si="137">B517</f>
        <v>46402</v>
      </c>
      <c r="J517" s="137" t="str">
        <f t="shared" ref="J517:J580" si="138">H517&amp;"-"&amp;I517</f>
        <v>065-46402</v>
      </c>
      <c r="K517" s="137">
        <f t="shared" ref="K517:K580" si="139">C517/24</f>
        <v>0.29166666666666669</v>
      </c>
      <c r="L517" s="137">
        <f t="shared" ref="L517:L580" si="140">D517/24</f>
        <v>0.875</v>
      </c>
      <c r="M517" s="137">
        <f t="shared" si="135"/>
        <v>0</v>
      </c>
      <c r="N517" s="137">
        <f t="shared" si="135"/>
        <v>0</v>
      </c>
      <c r="O517" s="137">
        <f t="shared" si="135"/>
        <v>0</v>
      </c>
      <c r="P517" s="137">
        <f t="shared" si="135"/>
        <v>0</v>
      </c>
      <c r="Q517" s="137">
        <f t="shared" si="135"/>
        <v>0</v>
      </c>
      <c r="R517" s="137">
        <f t="shared" si="135"/>
        <v>0</v>
      </c>
      <c r="S517" s="137">
        <f t="shared" si="135"/>
        <v>0</v>
      </c>
      <c r="T517" s="137">
        <f t="shared" si="135"/>
        <v>100</v>
      </c>
      <c r="U517" s="137">
        <f t="shared" si="135"/>
        <v>100</v>
      </c>
      <c r="V517" s="137">
        <f t="shared" si="135"/>
        <v>100</v>
      </c>
      <c r="W517" s="137">
        <f t="shared" si="136"/>
        <v>100</v>
      </c>
      <c r="X517" s="137">
        <f t="shared" si="136"/>
        <v>100</v>
      </c>
      <c r="Y517" s="137">
        <f t="shared" si="136"/>
        <v>100</v>
      </c>
      <c r="Z517" s="137">
        <f t="shared" si="136"/>
        <v>100</v>
      </c>
      <c r="AA517" s="137">
        <f t="shared" si="136"/>
        <v>100</v>
      </c>
      <c r="AB517" s="137">
        <f t="shared" si="136"/>
        <v>100</v>
      </c>
      <c r="AC517" s="137">
        <f t="shared" si="136"/>
        <v>100</v>
      </c>
      <c r="AD517" s="137">
        <f t="shared" si="136"/>
        <v>100</v>
      </c>
      <c r="AE517" s="137">
        <f t="shared" si="136"/>
        <v>100</v>
      </c>
      <c r="AF517" s="137">
        <f t="shared" si="136"/>
        <v>100</v>
      </c>
      <c r="AG517" s="137">
        <f t="shared" si="136"/>
        <v>100</v>
      </c>
      <c r="AH517" s="137">
        <f t="shared" si="136"/>
        <v>0</v>
      </c>
      <c r="AI517" s="137">
        <f t="shared" si="136"/>
        <v>0</v>
      </c>
      <c r="AJ517" s="137">
        <f t="shared" si="136"/>
        <v>0</v>
      </c>
      <c r="AK517" s="136">
        <f ca="1">IF(AND(AND($AK$3&lt;=B517,B517&lt;=$AK$1),B517&lt;&gt;""),1,0)</f>
        <v>1</v>
      </c>
      <c r="AL517" s="136">
        <f>IF(OR(F517="工事・メンテ（共用可）",F517="要調整"),0.5,IF(F517="ヘリ訓練日",0.4,1))</f>
        <v>1</v>
      </c>
      <c r="AM517" s="136">
        <v>1</v>
      </c>
    </row>
    <row r="518" spans="1:39" ht="56.25">
      <c r="A518" s="149">
        <v>1503</v>
      </c>
      <c r="B518" s="150">
        <v>46402</v>
      </c>
      <c r="C518" s="156">
        <v>7</v>
      </c>
      <c r="D518" s="156">
        <v>21</v>
      </c>
      <c r="E518" s="152" t="s">
        <v>85</v>
      </c>
      <c r="F518" s="151" t="s">
        <v>490</v>
      </c>
      <c r="G518" s="154" t="s">
        <v>494</v>
      </c>
      <c r="H518" s="138" t="str">
        <f>IF(OR(G518="中止",G518="取消"),"998",IF(ISNA(MATCH($E518,施設情報!$B$2:$B$96,0)),"999",INDEX(施設情報!$C$2:$C$96,MATCH($E518,施設情報!$B$2:$B$96,0))))</f>
        <v>066</v>
      </c>
      <c r="I518" s="139">
        <f t="shared" si="137"/>
        <v>46402</v>
      </c>
      <c r="J518" s="137" t="str">
        <f t="shared" si="138"/>
        <v>066-46402</v>
      </c>
      <c r="K518" s="137">
        <f t="shared" si="139"/>
        <v>0.29166666666666669</v>
      </c>
      <c r="L518" s="137">
        <f t="shared" si="140"/>
        <v>0.875</v>
      </c>
      <c r="M518" s="137">
        <f t="shared" si="135"/>
        <v>0</v>
      </c>
      <c r="N518" s="137">
        <f t="shared" si="135"/>
        <v>0</v>
      </c>
      <c r="O518" s="137">
        <f t="shared" si="135"/>
        <v>0</v>
      </c>
      <c r="P518" s="137">
        <f t="shared" si="135"/>
        <v>0</v>
      </c>
      <c r="Q518" s="137">
        <f t="shared" si="135"/>
        <v>0</v>
      </c>
      <c r="R518" s="137">
        <f t="shared" si="135"/>
        <v>0</v>
      </c>
      <c r="S518" s="137">
        <f t="shared" si="135"/>
        <v>0</v>
      </c>
      <c r="T518" s="137">
        <f t="shared" si="135"/>
        <v>100</v>
      </c>
      <c r="U518" s="137">
        <f t="shared" si="135"/>
        <v>100</v>
      </c>
      <c r="V518" s="137">
        <f t="shared" si="135"/>
        <v>100</v>
      </c>
      <c r="W518" s="137">
        <f t="shared" si="136"/>
        <v>100</v>
      </c>
      <c r="X518" s="137">
        <f t="shared" si="136"/>
        <v>100</v>
      </c>
      <c r="Y518" s="137">
        <f t="shared" si="136"/>
        <v>100</v>
      </c>
      <c r="Z518" s="137">
        <f t="shared" si="136"/>
        <v>100</v>
      </c>
      <c r="AA518" s="137">
        <f t="shared" si="136"/>
        <v>100</v>
      </c>
      <c r="AB518" s="137">
        <f t="shared" si="136"/>
        <v>100</v>
      </c>
      <c r="AC518" s="137">
        <f t="shared" si="136"/>
        <v>100</v>
      </c>
      <c r="AD518" s="137">
        <f t="shared" si="136"/>
        <v>100</v>
      </c>
      <c r="AE518" s="137">
        <f t="shared" si="136"/>
        <v>100</v>
      </c>
      <c r="AF518" s="137">
        <f t="shared" si="136"/>
        <v>100</v>
      </c>
      <c r="AG518" s="137">
        <f t="shared" si="136"/>
        <v>100</v>
      </c>
      <c r="AH518" s="137">
        <f t="shared" si="136"/>
        <v>0</v>
      </c>
      <c r="AI518" s="137">
        <f t="shared" si="136"/>
        <v>0</v>
      </c>
      <c r="AJ518" s="137">
        <f t="shared" si="136"/>
        <v>0</v>
      </c>
      <c r="AK518" s="136">
        <f ca="1">IF(AND(AND($AK$3&lt;=B518,B518&lt;=$AK$1),B518&lt;&gt;""),1,0)</f>
        <v>1</v>
      </c>
      <c r="AL518" s="136">
        <f>IF(OR(F518="工事・メンテ（共用可）",F518="要調整"),0.5,IF(F518="ヘリ訓練日",0.4,1))</f>
        <v>1</v>
      </c>
      <c r="AM518" s="136">
        <v>1</v>
      </c>
    </row>
    <row r="519" spans="1:39" ht="37.5">
      <c r="A519" s="149">
        <v>1504</v>
      </c>
      <c r="B519" s="150">
        <v>46402</v>
      </c>
      <c r="C519" s="156">
        <v>7</v>
      </c>
      <c r="D519" s="156">
        <v>21</v>
      </c>
      <c r="E519" s="152" t="s">
        <v>86</v>
      </c>
      <c r="F519" s="151" t="s">
        <v>490</v>
      </c>
      <c r="G519" s="154" t="s">
        <v>494</v>
      </c>
      <c r="H519" s="138" t="str">
        <f>IF(OR(G519="中止",G519="取消"),"998",IF(ISNA(MATCH($E519,施設情報!$B$2:$B$96,0)),"999",INDEX(施設情報!$C$2:$C$96,MATCH($E519,施設情報!$B$2:$B$96,0))))</f>
        <v>068</v>
      </c>
      <c r="I519" s="139">
        <f t="shared" si="137"/>
        <v>46402</v>
      </c>
      <c r="J519" s="137" t="str">
        <f t="shared" si="138"/>
        <v>068-46402</v>
      </c>
      <c r="K519" s="137">
        <f t="shared" si="139"/>
        <v>0.29166666666666669</v>
      </c>
      <c r="L519" s="137">
        <f t="shared" si="140"/>
        <v>0.875</v>
      </c>
      <c r="M519" s="137">
        <f t="shared" si="135"/>
        <v>0</v>
      </c>
      <c r="N519" s="137">
        <f t="shared" si="135"/>
        <v>0</v>
      </c>
      <c r="O519" s="137">
        <f t="shared" si="135"/>
        <v>0</v>
      </c>
      <c r="P519" s="137">
        <f t="shared" si="135"/>
        <v>0</v>
      </c>
      <c r="Q519" s="137">
        <f t="shared" si="135"/>
        <v>0</v>
      </c>
      <c r="R519" s="137">
        <f t="shared" si="135"/>
        <v>0</v>
      </c>
      <c r="S519" s="137">
        <f t="shared" si="135"/>
        <v>0</v>
      </c>
      <c r="T519" s="137">
        <f t="shared" si="135"/>
        <v>100</v>
      </c>
      <c r="U519" s="137">
        <f t="shared" si="135"/>
        <v>100</v>
      </c>
      <c r="V519" s="137">
        <f t="shared" si="135"/>
        <v>100</v>
      </c>
      <c r="W519" s="137">
        <f t="shared" si="136"/>
        <v>100</v>
      </c>
      <c r="X519" s="137">
        <f t="shared" si="136"/>
        <v>100</v>
      </c>
      <c r="Y519" s="137">
        <f t="shared" si="136"/>
        <v>100</v>
      </c>
      <c r="Z519" s="137">
        <f t="shared" si="136"/>
        <v>100</v>
      </c>
      <c r="AA519" s="137">
        <f t="shared" si="136"/>
        <v>100</v>
      </c>
      <c r="AB519" s="137">
        <f t="shared" si="136"/>
        <v>100</v>
      </c>
      <c r="AC519" s="137">
        <f t="shared" si="136"/>
        <v>100</v>
      </c>
      <c r="AD519" s="137">
        <f t="shared" si="136"/>
        <v>100</v>
      </c>
      <c r="AE519" s="137">
        <f t="shared" si="136"/>
        <v>100</v>
      </c>
      <c r="AF519" s="137">
        <f t="shared" si="136"/>
        <v>100</v>
      </c>
      <c r="AG519" s="137">
        <f t="shared" si="136"/>
        <v>100</v>
      </c>
      <c r="AH519" s="137">
        <f t="shared" si="136"/>
        <v>0</v>
      </c>
      <c r="AI519" s="137">
        <f t="shared" si="136"/>
        <v>0</v>
      </c>
      <c r="AJ519" s="137">
        <f t="shared" si="136"/>
        <v>0</v>
      </c>
      <c r="AK519" s="136">
        <f ca="1">IF(AND(AND($AK$3&lt;=B519,B519&lt;=$AK$1),B519&lt;&gt;""),1,0)</f>
        <v>1</v>
      </c>
      <c r="AL519" s="136">
        <f>IF(OR(F519="工事・メンテ（共用可）",F519="要調整"),0.5,IF(F519="ヘリ訓練日",0.4,1))</f>
        <v>1</v>
      </c>
      <c r="AM519" s="136">
        <v>1</v>
      </c>
    </row>
    <row r="520" spans="1:39" ht="37.5">
      <c r="A520" s="149">
        <v>1505</v>
      </c>
      <c r="B520" s="150">
        <v>46402</v>
      </c>
      <c r="C520" s="156">
        <v>7</v>
      </c>
      <c r="D520" s="156">
        <v>21</v>
      </c>
      <c r="E520" s="152" t="s">
        <v>87</v>
      </c>
      <c r="F520" s="151" t="s">
        <v>490</v>
      </c>
      <c r="G520" s="154" t="s">
        <v>494</v>
      </c>
      <c r="H520" s="138" t="str">
        <f>IF(OR(G520="中止",G520="取消"),"998",IF(ISNA(MATCH($E520,施設情報!$B$2:$B$96,0)),"999",INDEX(施設情報!$C$2:$C$96,MATCH($E520,施設情報!$B$2:$B$96,0))))</f>
        <v>063</v>
      </c>
      <c r="I520" s="139">
        <f t="shared" si="137"/>
        <v>46402</v>
      </c>
      <c r="J520" s="137" t="str">
        <f t="shared" si="138"/>
        <v>063-46402</v>
      </c>
      <c r="K520" s="137">
        <f t="shared" si="139"/>
        <v>0.29166666666666669</v>
      </c>
      <c r="L520" s="137">
        <f t="shared" si="140"/>
        <v>0.875</v>
      </c>
      <c r="M520" s="137">
        <f t="shared" si="135"/>
        <v>0</v>
      </c>
      <c r="N520" s="137">
        <f t="shared" si="135"/>
        <v>0</v>
      </c>
      <c r="O520" s="137">
        <f t="shared" si="135"/>
        <v>0</v>
      </c>
      <c r="P520" s="137">
        <f t="shared" si="135"/>
        <v>0</v>
      </c>
      <c r="Q520" s="137">
        <f t="shared" si="135"/>
        <v>0</v>
      </c>
      <c r="R520" s="137">
        <f t="shared" si="135"/>
        <v>0</v>
      </c>
      <c r="S520" s="137">
        <f t="shared" si="135"/>
        <v>0</v>
      </c>
      <c r="T520" s="137">
        <f t="shared" si="135"/>
        <v>100</v>
      </c>
      <c r="U520" s="137">
        <f t="shared" si="135"/>
        <v>100</v>
      </c>
      <c r="V520" s="137">
        <f t="shared" si="135"/>
        <v>100</v>
      </c>
      <c r="W520" s="137">
        <f t="shared" si="136"/>
        <v>100</v>
      </c>
      <c r="X520" s="137">
        <f t="shared" si="136"/>
        <v>100</v>
      </c>
      <c r="Y520" s="137">
        <f t="shared" si="136"/>
        <v>100</v>
      </c>
      <c r="Z520" s="137">
        <f t="shared" si="136"/>
        <v>100</v>
      </c>
      <c r="AA520" s="137">
        <f t="shared" si="136"/>
        <v>100</v>
      </c>
      <c r="AB520" s="137">
        <f t="shared" si="136"/>
        <v>100</v>
      </c>
      <c r="AC520" s="137">
        <f t="shared" si="136"/>
        <v>100</v>
      </c>
      <c r="AD520" s="137">
        <f t="shared" si="136"/>
        <v>100</v>
      </c>
      <c r="AE520" s="137">
        <f t="shared" si="136"/>
        <v>100</v>
      </c>
      <c r="AF520" s="137">
        <f t="shared" si="136"/>
        <v>100</v>
      </c>
      <c r="AG520" s="137">
        <f t="shared" si="136"/>
        <v>100</v>
      </c>
      <c r="AH520" s="137">
        <f t="shared" si="136"/>
        <v>0</v>
      </c>
      <c r="AI520" s="137">
        <f t="shared" si="136"/>
        <v>0</v>
      </c>
      <c r="AJ520" s="137">
        <f t="shared" si="136"/>
        <v>0</v>
      </c>
      <c r="AK520" s="136">
        <f ca="1">IF(AND(AND($AK$3&lt;=B520,B520&lt;=$AK$1),B520&lt;&gt;""),1,0)</f>
        <v>1</v>
      </c>
      <c r="AL520" s="136">
        <f>IF(OR(F520="工事・メンテ（共用可）",F520="要調整"),0.5,IF(F520="ヘリ訓練日",0.4,1))</f>
        <v>1</v>
      </c>
      <c r="AM520" s="136">
        <v>1</v>
      </c>
    </row>
    <row r="521" spans="1:39" ht="37.5">
      <c r="A521" s="149">
        <v>1506</v>
      </c>
      <c r="B521" s="150">
        <v>46402</v>
      </c>
      <c r="C521" s="156">
        <v>7</v>
      </c>
      <c r="D521" s="156">
        <v>21</v>
      </c>
      <c r="E521" s="152" t="s">
        <v>88</v>
      </c>
      <c r="F521" s="151" t="s">
        <v>490</v>
      </c>
      <c r="G521" s="154" t="s">
        <v>494</v>
      </c>
      <c r="H521" s="138" t="str">
        <f>IF(OR(G521="中止",G521="取消"),"998",IF(ISNA(MATCH($E521,施設情報!$B$2:$B$96,0)),"999",INDEX(施設情報!$C$2:$C$96,MATCH($E521,施設情報!$B$2:$B$96,0))))</f>
        <v>064</v>
      </c>
      <c r="I521" s="139">
        <f t="shared" si="137"/>
        <v>46402</v>
      </c>
      <c r="J521" s="137" t="str">
        <f t="shared" si="138"/>
        <v>064-46402</v>
      </c>
      <c r="K521" s="137">
        <f t="shared" si="139"/>
        <v>0.29166666666666669</v>
      </c>
      <c r="L521" s="137">
        <f t="shared" si="140"/>
        <v>0.875</v>
      </c>
      <c r="M521" s="137">
        <f t="shared" si="135"/>
        <v>0</v>
      </c>
      <c r="N521" s="137">
        <f t="shared" si="135"/>
        <v>0</v>
      </c>
      <c r="O521" s="137">
        <f t="shared" si="135"/>
        <v>0</v>
      </c>
      <c r="P521" s="137">
        <f t="shared" si="135"/>
        <v>0</v>
      </c>
      <c r="Q521" s="137">
        <f t="shared" si="135"/>
        <v>0</v>
      </c>
      <c r="R521" s="137">
        <f t="shared" si="135"/>
        <v>0</v>
      </c>
      <c r="S521" s="137">
        <f t="shared" si="135"/>
        <v>0</v>
      </c>
      <c r="T521" s="137">
        <f t="shared" si="135"/>
        <v>100</v>
      </c>
      <c r="U521" s="137">
        <f t="shared" si="135"/>
        <v>100</v>
      </c>
      <c r="V521" s="137">
        <f t="shared" si="135"/>
        <v>100</v>
      </c>
      <c r="W521" s="137">
        <f t="shared" si="136"/>
        <v>100</v>
      </c>
      <c r="X521" s="137">
        <f t="shared" si="136"/>
        <v>100</v>
      </c>
      <c r="Y521" s="137">
        <f t="shared" si="136"/>
        <v>100</v>
      </c>
      <c r="Z521" s="137">
        <f t="shared" si="136"/>
        <v>100</v>
      </c>
      <c r="AA521" s="137">
        <f t="shared" si="136"/>
        <v>100</v>
      </c>
      <c r="AB521" s="137">
        <f t="shared" si="136"/>
        <v>100</v>
      </c>
      <c r="AC521" s="137">
        <f t="shared" si="136"/>
        <v>100</v>
      </c>
      <c r="AD521" s="137">
        <f t="shared" si="136"/>
        <v>100</v>
      </c>
      <c r="AE521" s="137">
        <f t="shared" si="136"/>
        <v>100</v>
      </c>
      <c r="AF521" s="137">
        <f t="shared" si="136"/>
        <v>100</v>
      </c>
      <c r="AG521" s="137">
        <f t="shared" si="136"/>
        <v>100</v>
      </c>
      <c r="AH521" s="137">
        <f t="shared" si="136"/>
        <v>0</v>
      </c>
      <c r="AI521" s="137">
        <f t="shared" si="136"/>
        <v>0</v>
      </c>
      <c r="AJ521" s="137">
        <f t="shared" si="136"/>
        <v>0</v>
      </c>
      <c r="AK521" s="136">
        <f ca="1">IF(AND(AND($AK$3&lt;=B521,B521&lt;=$AK$1),B521&lt;&gt;""),1,0)</f>
        <v>1</v>
      </c>
      <c r="AL521" s="136">
        <f>IF(OR(F521="工事・メンテ（共用可）",F521="要調整"),0.5,IF(F521="ヘリ訓練日",0.4,1))</f>
        <v>1</v>
      </c>
      <c r="AM521" s="136">
        <v>1</v>
      </c>
    </row>
    <row r="522" spans="1:39" ht="37.5">
      <c r="A522" s="149">
        <v>1507</v>
      </c>
      <c r="B522" s="150">
        <v>46402</v>
      </c>
      <c r="C522" s="156">
        <v>7</v>
      </c>
      <c r="D522" s="156">
        <v>21</v>
      </c>
      <c r="E522" s="152" t="s">
        <v>89</v>
      </c>
      <c r="F522" s="151" t="s">
        <v>490</v>
      </c>
      <c r="G522" s="154" t="s">
        <v>494</v>
      </c>
      <c r="H522" s="138" t="str">
        <f>IF(OR(G522="中止",G522="取消"),"998",IF(ISNA(MATCH($E522,施設情報!$B$2:$B$96,0)),"999",INDEX(施設情報!$C$2:$C$96,MATCH($E522,施設情報!$B$2:$B$96,0))))</f>
        <v>019</v>
      </c>
      <c r="I522" s="139">
        <f t="shared" si="137"/>
        <v>46402</v>
      </c>
      <c r="J522" s="137" t="str">
        <f t="shared" si="138"/>
        <v>019-46402</v>
      </c>
      <c r="K522" s="137">
        <f t="shared" si="139"/>
        <v>0.29166666666666669</v>
      </c>
      <c r="L522" s="137">
        <f t="shared" si="140"/>
        <v>0.875</v>
      </c>
      <c r="M522" s="137">
        <f t="shared" si="135"/>
        <v>0</v>
      </c>
      <c r="N522" s="137">
        <f t="shared" si="135"/>
        <v>0</v>
      </c>
      <c r="O522" s="137">
        <f t="shared" si="135"/>
        <v>0</v>
      </c>
      <c r="P522" s="137">
        <f t="shared" si="135"/>
        <v>0</v>
      </c>
      <c r="Q522" s="137">
        <f t="shared" si="135"/>
        <v>0</v>
      </c>
      <c r="R522" s="137">
        <f t="shared" si="135"/>
        <v>0</v>
      </c>
      <c r="S522" s="137">
        <f t="shared" si="135"/>
        <v>0</v>
      </c>
      <c r="T522" s="137">
        <f t="shared" si="135"/>
        <v>100</v>
      </c>
      <c r="U522" s="137">
        <f t="shared" si="135"/>
        <v>100</v>
      </c>
      <c r="V522" s="137">
        <f t="shared" si="135"/>
        <v>100</v>
      </c>
      <c r="W522" s="137">
        <f t="shared" si="136"/>
        <v>100</v>
      </c>
      <c r="X522" s="137">
        <f t="shared" si="136"/>
        <v>100</v>
      </c>
      <c r="Y522" s="137">
        <f t="shared" si="136"/>
        <v>100</v>
      </c>
      <c r="Z522" s="137">
        <f t="shared" si="136"/>
        <v>100</v>
      </c>
      <c r="AA522" s="137">
        <f t="shared" si="136"/>
        <v>100</v>
      </c>
      <c r="AB522" s="137">
        <f t="shared" si="136"/>
        <v>100</v>
      </c>
      <c r="AC522" s="137">
        <f t="shared" si="136"/>
        <v>100</v>
      </c>
      <c r="AD522" s="137">
        <f t="shared" si="136"/>
        <v>100</v>
      </c>
      <c r="AE522" s="137">
        <f t="shared" si="136"/>
        <v>100</v>
      </c>
      <c r="AF522" s="137">
        <f t="shared" si="136"/>
        <v>100</v>
      </c>
      <c r="AG522" s="137">
        <f t="shared" si="136"/>
        <v>100</v>
      </c>
      <c r="AH522" s="137">
        <f t="shared" si="136"/>
        <v>0</v>
      </c>
      <c r="AI522" s="137">
        <f t="shared" si="136"/>
        <v>0</v>
      </c>
      <c r="AJ522" s="137">
        <f t="shared" si="136"/>
        <v>0</v>
      </c>
      <c r="AK522" s="136">
        <f ca="1">IF(AND(AND($AK$3&lt;=B522,B522&lt;=$AK$1),B522&lt;&gt;""),1,0)</f>
        <v>1</v>
      </c>
      <c r="AL522" s="136">
        <f>IF(OR(F522="工事・メンテ（共用可）",F522="要調整"),0.5,IF(F522="ヘリ訓練日",0.4,1))</f>
        <v>1</v>
      </c>
      <c r="AM522" s="136">
        <v>1</v>
      </c>
    </row>
    <row r="523" spans="1:39" ht="37.5">
      <c r="A523" s="149">
        <v>1508</v>
      </c>
      <c r="B523" s="150">
        <v>46402</v>
      </c>
      <c r="C523" s="156">
        <v>7</v>
      </c>
      <c r="D523" s="156">
        <v>21</v>
      </c>
      <c r="E523" s="152" t="s">
        <v>90</v>
      </c>
      <c r="F523" s="151" t="s">
        <v>490</v>
      </c>
      <c r="G523" s="154" t="s">
        <v>494</v>
      </c>
      <c r="H523" s="138" t="str">
        <f>IF(OR(G523="中止",G523="取消"),"998",IF(ISNA(MATCH($E523,施設情報!$B$2:$B$96,0)),"999",INDEX(施設情報!$C$2:$C$96,MATCH($E523,施設情報!$B$2:$B$96,0))))</f>
        <v>018</v>
      </c>
      <c r="I523" s="139">
        <f t="shared" si="137"/>
        <v>46402</v>
      </c>
      <c r="J523" s="137" t="str">
        <f t="shared" si="138"/>
        <v>018-46402</v>
      </c>
      <c r="K523" s="137">
        <f t="shared" si="139"/>
        <v>0.29166666666666669</v>
      </c>
      <c r="L523" s="137">
        <f t="shared" si="140"/>
        <v>0.875</v>
      </c>
      <c r="M523" s="137">
        <f t="shared" si="135"/>
        <v>0</v>
      </c>
      <c r="N523" s="137">
        <f t="shared" si="135"/>
        <v>0</v>
      </c>
      <c r="O523" s="137">
        <f t="shared" si="135"/>
        <v>0</v>
      </c>
      <c r="P523" s="137">
        <f t="shared" si="135"/>
        <v>0</v>
      </c>
      <c r="Q523" s="137">
        <f t="shared" si="135"/>
        <v>0</v>
      </c>
      <c r="R523" s="137">
        <f t="shared" si="135"/>
        <v>0</v>
      </c>
      <c r="S523" s="137">
        <f t="shared" si="135"/>
        <v>0</v>
      </c>
      <c r="T523" s="137">
        <f t="shared" si="135"/>
        <v>100</v>
      </c>
      <c r="U523" s="137">
        <f t="shared" si="135"/>
        <v>100</v>
      </c>
      <c r="V523" s="137">
        <f t="shared" si="135"/>
        <v>100</v>
      </c>
      <c r="W523" s="137">
        <f t="shared" si="136"/>
        <v>100</v>
      </c>
      <c r="X523" s="137">
        <f t="shared" si="136"/>
        <v>100</v>
      </c>
      <c r="Y523" s="137">
        <f t="shared" si="136"/>
        <v>100</v>
      </c>
      <c r="Z523" s="137">
        <f t="shared" si="136"/>
        <v>100</v>
      </c>
      <c r="AA523" s="137">
        <f t="shared" si="136"/>
        <v>100</v>
      </c>
      <c r="AB523" s="137">
        <f t="shared" si="136"/>
        <v>100</v>
      </c>
      <c r="AC523" s="137">
        <f t="shared" si="136"/>
        <v>100</v>
      </c>
      <c r="AD523" s="137">
        <f t="shared" si="136"/>
        <v>100</v>
      </c>
      <c r="AE523" s="137">
        <f t="shared" si="136"/>
        <v>100</v>
      </c>
      <c r="AF523" s="137">
        <f t="shared" si="136"/>
        <v>100</v>
      </c>
      <c r="AG523" s="137">
        <f t="shared" si="136"/>
        <v>100</v>
      </c>
      <c r="AH523" s="137">
        <f t="shared" si="136"/>
        <v>0</v>
      </c>
      <c r="AI523" s="137">
        <f t="shared" si="136"/>
        <v>0</v>
      </c>
      <c r="AJ523" s="137">
        <f t="shared" si="136"/>
        <v>0</v>
      </c>
      <c r="AK523" s="136">
        <f ca="1">IF(AND(AND($AK$3&lt;=B523,B523&lt;=$AK$1),B523&lt;&gt;""),1,0)</f>
        <v>1</v>
      </c>
      <c r="AL523" s="136">
        <f>IF(OR(F523="工事・メンテ（共用可）",F523="要調整"),0.5,IF(F523="ヘリ訓練日",0.4,1))</f>
        <v>1</v>
      </c>
      <c r="AM523" s="136">
        <v>1</v>
      </c>
    </row>
    <row r="524" spans="1:39" ht="37.5">
      <c r="A524" s="149">
        <v>5</v>
      </c>
      <c r="B524" s="150">
        <v>46403</v>
      </c>
      <c r="C524" s="156">
        <v>0</v>
      </c>
      <c r="D524" s="156">
        <v>24</v>
      </c>
      <c r="E524" s="152" t="s">
        <v>28</v>
      </c>
      <c r="F524" s="151" t="s">
        <v>29</v>
      </c>
      <c r="G524" s="154" t="s">
        <v>1</v>
      </c>
      <c r="H524" s="138" t="str">
        <f>IF(OR(G524="中止",G524="取消"),"998",IF(ISNA(MATCH($E524,施設情報!$B$2:$B$96,0)),"999",INDEX(施設情報!$C$2:$C$96,MATCH($E524,施設情報!$B$2:$B$96,0))))</f>
        <v>001</v>
      </c>
      <c r="I524" s="139">
        <f t="shared" si="137"/>
        <v>46403</v>
      </c>
      <c r="J524" s="137" t="str">
        <f t="shared" si="138"/>
        <v>001-46403</v>
      </c>
      <c r="K524" s="137">
        <f t="shared" si="139"/>
        <v>0</v>
      </c>
      <c r="L524" s="137">
        <f t="shared" si="140"/>
        <v>1</v>
      </c>
      <c r="M524" s="137">
        <f t="shared" si="135"/>
        <v>100</v>
      </c>
      <c r="N524" s="137">
        <f t="shared" si="135"/>
        <v>100</v>
      </c>
      <c r="O524" s="137">
        <f t="shared" si="135"/>
        <v>100</v>
      </c>
      <c r="P524" s="137">
        <f t="shared" si="135"/>
        <v>100</v>
      </c>
      <c r="Q524" s="137">
        <f t="shared" si="135"/>
        <v>100</v>
      </c>
      <c r="R524" s="137">
        <f t="shared" si="135"/>
        <v>100</v>
      </c>
      <c r="S524" s="137">
        <f t="shared" si="135"/>
        <v>100</v>
      </c>
      <c r="T524" s="137">
        <f t="shared" si="135"/>
        <v>100</v>
      </c>
      <c r="U524" s="137">
        <f t="shared" si="135"/>
        <v>100</v>
      </c>
      <c r="V524" s="137">
        <f t="shared" si="135"/>
        <v>100</v>
      </c>
      <c r="W524" s="137">
        <f t="shared" si="136"/>
        <v>100</v>
      </c>
      <c r="X524" s="137">
        <f t="shared" si="136"/>
        <v>100</v>
      </c>
      <c r="Y524" s="137">
        <f t="shared" si="136"/>
        <v>100</v>
      </c>
      <c r="Z524" s="137">
        <f t="shared" si="136"/>
        <v>100</v>
      </c>
      <c r="AA524" s="137">
        <f t="shared" si="136"/>
        <v>100</v>
      </c>
      <c r="AB524" s="137">
        <f t="shared" si="136"/>
        <v>100</v>
      </c>
      <c r="AC524" s="137">
        <f t="shared" si="136"/>
        <v>100</v>
      </c>
      <c r="AD524" s="137">
        <f t="shared" si="136"/>
        <v>100</v>
      </c>
      <c r="AE524" s="137">
        <f t="shared" si="136"/>
        <v>100</v>
      </c>
      <c r="AF524" s="137">
        <f t="shared" si="136"/>
        <v>100</v>
      </c>
      <c r="AG524" s="137">
        <f t="shared" si="136"/>
        <v>100</v>
      </c>
      <c r="AH524" s="137">
        <f t="shared" si="136"/>
        <v>100</v>
      </c>
      <c r="AI524" s="137">
        <f t="shared" si="136"/>
        <v>100</v>
      </c>
      <c r="AJ524" s="137">
        <f t="shared" si="136"/>
        <v>100</v>
      </c>
      <c r="AK524" s="136">
        <f ca="1">IF(AND(AND($AK$3&lt;=B524,B524&lt;=$AK$1),B524&lt;&gt;""),1,0)</f>
        <v>1</v>
      </c>
      <c r="AL524" s="136">
        <f>IF(OR(F524="工事・メンテ（共用可）",F524="要調整"),0.5,IF(F524="ヘリ訓練日",0.4,1))</f>
        <v>1</v>
      </c>
      <c r="AM524" s="136">
        <v>1</v>
      </c>
    </row>
    <row r="525" spans="1:39" ht="56.25">
      <c r="A525" s="149">
        <v>319</v>
      </c>
      <c r="B525" s="150">
        <v>46403</v>
      </c>
      <c r="C525" s="156">
        <v>0</v>
      </c>
      <c r="D525" s="156">
        <v>24</v>
      </c>
      <c r="E525" s="152" t="s">
        <v>52</v>
      </c>
      <c r="F525" s="151" t="s">
        <v>95</v>
      </c>
      <c r="G525" s="205" t="s">
        <v>1</v>
      </c>
      <c r="H525" s="138" t="str">
        <f>IF(OR(G525="中止",G525="取消"),"998",IF(ISNA(MATCH($E525,施設情報!$B$2:$B$96,0)),"999",INDEX(施設情報!$C$2:$C$96,MATCH($E525,施設情報!$B$2:$B$96,0))))</f>
        <v>024</v>
      </c>
      <c r="I525" s="139">
        <f t="shared" si="137"/>
        <v>46403</v>
      </c>
      <c r="J525" s="137" t="str">
        <f t="shared" si="138"/>
        <v>024-46403</v>
      </c>
      <c r="K525" s="137">
        <f t="shared" si="139"/>
        <v>0</v>
      </c>
      <c r="L525" s="137">
        <f t="shared" si="140"/>
        <v>1</v>
      </c>
      <c r="M525" s="137">
        <f t="shared" ref="M525:V534" si="141">IF(AND(M$3&gt;=$K525,M$3&lt;$L525),100*$AM525,0)</f>
        <v>100</v>
      </c>
      <c r="N525" s="137">
        <f t="shared" si="141"/>
        <v>100</v>
      </c>
      <c r="O525" s="137">
        <f t="shared" si="141"/>
        <v>100</v>
      </c>
      <c r="P525" s="137">
        <f t="shared" si="141"/>
        <v>100</v>
      </c>
      <c r="Q525" s="137">
        <f t="shared" si="141"/>
        <v>100</v>
      </c>
      <c r="R525" s="137">
        <f t="shared" si="141"/>
        <v>100</v>
      </c>
      <c r="S525" s="137">
        <f t="shared" si="141"/>
        <v>100</v>
      </c>
      <c r="T525" s="137">
        <f t="shared" si="141"/>
        <v>100</v>
      </c>
      <c r="U525" s="137">
        <f t="shared" si="141"/>
        <v>100</v>
      </c>
      <c r="V525" s="137">
        <f t="shared" si="141"/>
        <v>100</v>
      </c>
      <c r="W525" s="137">
        <f t="shared" ref="W525:AJ534" si="142">IF(AND(W$3&gt;=$K525,W$3&lt;$L525),100*$AM525,0)</f>
        <v>100</v>
      </c>
      <c r="X525" s="137">
        <f t="shared" si="142"/>
        <v>100</v>
      </c>
      <c r="Y525" s="137">
        <f t="shared" si="142"/>
        <v>100</v>
      </c>
      <c r="Z525" s="137">
        <f t="shared" si="142"/>
        <v>100</v>
      </c>
      <c r="AA525" s="137">
        <f t="shared" si="142"/>
        <v>100</v>
      </c>
      <c r="AB525" s="137">
        <f t="shared" si="142"/>
        <v>100</v>
      </c>
      <c r="AC525" s="137">
        <f t="shared" si="142"/>
        <v>100</v>
      </c>
      <c r="AD525" s="137">
        <f t="shared" si="142"/>
        <v>100</v>
      </c>
      <c r="AE525" s="137">
        <f t="shared" si="142"/>
        <v>100</v>
      </c>
      <c r="AF525" s="137">
        <f t="shared" si="142"/>
        <v>100</v>
      </c>
      <c r="AG525" s="137">
        <f t="shared" si="142"/>
        <v>100</v>
      </c>
      <c r="AH525" s="137">
        <f t="shared" si="142"/>
        <v>100</v>
      </c>
      <c r="AI525" s="137">
        <f t="shared" si="142"/>
        <v>100</v>
      </c>
      <c r="AJ525" s="137">
        <f t="shared" si="142"/>
        <v>100</v>
      </c>
      <c r="AK525" s="136">
        <f ca="1">IF(AND(AND($AK$3&lt;=B525,B525&lt;=$AK$1),B525&lt;&gt;""),1,0)</f>
        <v>1</v>
      </c>
      <c r="AL525" s="136">
        <f>IF(OR(F525="工事・メンテ（共用可）",F525="要調整"),0.5,IF(F525="ヘリ訓練日",0.4,1))</f>
        <v>1</v>
      </c>
      <c r="AM525" s="136">
        <v>1</v>
      </c>
    </row>
    <row r="526" spans="1:39" ht="37.5">
      <c r="A526" s="149">
        <v>6</v>
      </c>
      <c r="B526" s="150">
        <v>46404</v>
      </c>
      <c r="C526" s="156">
        <v>0</v>
      </c>
      <c r="D526" s="156">
        <v>24</v>
      </c>
      <c r="E526" s="152" t="s">
        <v>28</v>
      </c>
      <c r="F526" s="151" t="s">
        <v>29</v>
      </c>
      <c r="G526" s="154" t="s">
        <v>1</v>
      </c>
      <c r="H526" s="138" t="str">
        <f>IF(OR(G526="中止",G526="取消"),"998",IF(ISNA(MATCH($E526,施設情報!$B$2:$B$96,0)),"999",INDEX(施設情報!$C$2:$C$96,MATCH($E526,施設情報!$B$2:$B$96,0))))</f>
        <v>001</v>
      </c>
      <c r="I526" s="139">
        <f t="shared" si="137"/>
        <v>46404</v>
      </c>
      <c r="J526" s="137" t="str">
        <f t="shared" si="138"/>
        <v>001-46404</v>
      </c>
      <c r="K526" s="137">
        <f t="shared" si="139"/>
        <v>0</v>
      </c>
      <c r="L526" s="137">
        <f t="shared" si="140"/>
        <v>1</v>
      </c>
      <c r="M526" s="137">
        <f t="shared" si="141"/>
        <v>100</v>
      </c>
      <c r="N526" s="137">
        <f t="shared" si="141"/>
        <v>100</v>
      </c>
      <c r="O526" s="137">
        <f t="shared" si="141"/>
        <v>100</v>
      </c>
      <c r="P526" s="137">
        <f t="shared" si="141"/>
        <v>100</v>
      </c>
      <c r="Q526" s="137">
        <f t="shared" si="141"/>
        <v>100</v>
      </c>
      <c r="R526" s="137">
        <f t="shared" si="141"/>
        <v>100</v>
      </c>
      <c r="S526" s="137">
        <f t="shared" si="141"/>
        <v>100</v>
      </c>
      <c r="T526" s="137">
        <f t="shared" si="141"/>
        <v>100</v>
      </c>
      <c r="U526" s="137">
        <f t="shared" si="141"/>
        <v>100</v>
      </c>
      <c r="V526" s="137">
        <f t="shared" si="141"/>
        <v>100</v>
      </c>
      <c r="W526" s="137">
        <f t="shared" si="142"/>
        <v>100</v>
      </c>
      <c r="X526" s="137">
        <f t="shared" si="142"/>
        <v>100</v>
      </c>
      <c r="Y526" s="137">
        <f t="shared" si="142"/>
        <v>100</v>
      </c>
      <c r="Z526" s="137">
        <f t="shared" si="142"/>
        <v>100</v>
      </c>
      <c r="AA526" s="137">
        <f t="shared" si="142"/>
        <v>100</v>
      </c>
      <c r="AB526" s="137">
        <f t="shared" si="142"/>
        <v>100</v>
      </c>
      <c r="AC526" s="137">
        <f t="shared" si="142"/>
        <v>100</v>
      </c>
      <c r="AD526" s="137">
        <f t="shared" si="142"/>
        <v>100</v>
      </c>
      <c r="AE526" s="137">
        <f t="shared" si="142"/>
        <v>100</v>
      </c>
      <c r="AF526" s="137">
        <f t="shared" si="142"/>
        <v>100</v>
      </c>
      <c r="AG526" s="137">
        <f t="shared" si="142"/>
        <v>100</v>
      </c>
      <c r="AH526" s="137">
        <f t="shared" si="142"/>
        <v>100</v>
      </c>
      <c r="AI526" s="137">
        <f t="shared" si="142"/>
        <v>100</v>
      </c>
      <c r="AJ526" s="137">
        <f t="shared" si="142"/>
        <v>100</v>
      </c>
      <c r="AK526" s="136">
        <f ca="1">IF(AND(AND($AK$3&lt;=B526,B526&lt;=$AK$1),B526&lt;&gt;""),1,0)</f>
        <v>1</v>
      </c>
      <c r="AL526" s="136">
        <f>IF(OR(F526="工事・メンテ（共用可）",F526="要調整"),0.5,IF(F526="ヘリ訓練日",0.4,1))</f>
        <v>1</v>
      </c>
      <c r="AM526" s="136">
        <v>1</v>
      </c>
    </row>
    <row r="527" spans="1:39" ht="56.25">
      <c r="A527" s="149">
        <v>320</v>
      </c>
      <c r="B527" s="150">
        <v>46404</v>
      </c>
      <c r="C527" s="156">
        <v>0</v>
      </c>
      <c r="D527" s="156">
        <v>24</v>
      </c>
      <c r="E527" s="152" t="s">
        <v>52</v>
      </c>
      <c r="F527" s="151" t="s">
        <v>95</v>
      </c>
      <c r="G527" s="205" t="s">
        <v>1</v>
      </c>
      <c r="H527" s="138" t="str">
        <f>IF(OR(G527="中止",G527="取消"),"998",IF(ISNA(MATCH($E527,施設情報!$B$2:$B$96,0)),"999",INDEX(施設情報!$C$2:$C$96,MATCH($E527,施設情報!$B$2:$B$96,0))))</f>
        <v>024</v>
      </c>
      <c r="I527" s="139">
        <f t="shared" si="137"/>
        <v>46404</v>
      </c>
      <c r="J527" s="137" t="str">
        <f t="shared" si="138"/>
        <v>024-46404</v>
      </c>
      <c r="K527" s="137">
        <f t="shared" si="139"/>
        <v>0</v>
      </c>
      <c r="L527" s="137">
        <f t="shared" si="140"/>
        <v>1</v>
      </c>
      <c r="M527" s="137">
        <f t="shared" si="141"/>
        <v>100</v>
      </c>
      <c r="N527" s="137">
        <f t="shared" si="141"/>
        <v>100</v>
      </c>
      <c r="O527" s="137">
        <f t="shared" si="141"/>
        <v>100</v>
      </c>
      <c r="P527" s="137">
        <f t="shared" si="141"/>
        <v>100</v>
      </c>
      <c r="Q527" s="137">
        <f t="shared" si="141"/>
        <v>100</v>
      </c>
      <c r="R527" s="137">
        <f t="shared" si="141"/>
        <v>100</v>
      </c>
      <c r="S527" s="137">
        <f t="shared" si="141"/>
        <v>100</v>
      </c>
      <c r="T527" s="137">
        <f t="shared" si="141"/>
        <v>100</v>
      </c>
      <c r="U527" s="137">
        <f t="shared" si="141"/>
        <v>100</v>
      </c>
      <c r="V527" s="137">
        <f t="shared" si="141"/>
        <v>100</v>
      </c>
      <c r="W527" s="137">
        <f t="shared" si="142"/>
        <v>100</v>
      </c>
      <c r="X527" s="137">
        <f t="shared" si="142"/>
        <v>100</v>
      </c>
      <c r="Y527" s="137">
        <f t="shared" si="142"/>
        <v>100</v>
      </c>
      <c r="Z527" s="137">
        <f t="shared" si="142"/>
        <v>100</v>
      </c>
      <c r="AA527" s="137">
        <f t="shared" si="142"/>
        <v>100</v>
      </c>
      <c r="AB527" s="137">
        <f t="shared" si="142"/>
        <v>100</v>
      </c>
      <c r="AC527" s="137">
        <f t="shared" si="142"/>
        <v>100</v>
      </c>
      <c r="AD527" s="137">
        <f t="shared" si="142"/>
        <v>100</v>
      </c>
      <c r="AE527" s="137">
        <f t="shared" si="142"/>
        <v>100</v>
      </c>
      <c r="AF527" s="137">
        <f t="shared" si="142"/>
        <v>100</v>
      </c>
      <c r="AG527" s="137">
        <f t="shared" si="142"/>
        <v>100</v>
      </c>
      <c r="AH527" s="137">
        <f t="shared" si="142"/>
        <v>100</v>
      </c>
      <c r="AI527" s="137">
        <f t="shared" si="142"/>
        <v>100</v>
      </c>
      <c r="AJ527" s="137">
        <f t="shared" si="142"/>
        <v>100</v>
      </c>
      <c r="AK527" s="136">
        <f ca="1">IF(AND(AND($AK$3&lt;=B527,B527&lt;=$AK$1),B527&lt;&gt;""),1,0)</f>
        <v>1</v>
      </c>
      <c r="AL527" s="136">
        <f>IF(OR(F527="工事・メンテ（共用可）",F527="要調整"),0.5,IF(F527="ヘリ訓練日",0.4,1))</f>
        <v>1</v>
      </c>
      <c r="AM527" s="136">
        <v>1</v>
      </c>
    </row>
    <row r="528" spans="1:39" ht="54">
      <c r="A528" s="149">
        <v>289</v>
      </c>
      <c r="B528" s="210">
        <v>46405</v>
      </c>
      <c r="C528" s="211">
        <v>9</v>
      </c>
      <c r="D528" s="211">
        <v>17</v>
      </c>
      <c r="E528" s="152" t="s">
        <v>38</v>
      </c>
      <c r="F528" s="147" t="s">
        <v>490</v>
      </c>
      <c r="G528" s="205" t="s">
        <v>491</v>
      </c>
      <c r="H528" s="138" t="str">
        <f>IF(OR(G528="中止",G528="取消"),"998",IF(ISNA(MATCH($E528,施設情報!$B$2:$B$96,0)),"999",INDEX(施設情報!$C$2:$C$96,MATCH($E528,施設情報!$B$2:$B$96,0))))</f>
        <v>002</v>
      </c>
      <c r="I528" s="139">
        <f t="shared" si="137"/>
        <v>46405</v>
      </c>
      <c r="J528" s="137" t="str">
        <f t="shared" si="138"/>
        <v>002-46405</v>
      </c>
      <c r="K528" s="137">
        <f t="shared" si="139"/>
        <v>0.375</v>
      </c>
      <c r="L528" s="137">
        <f t="shared" si="140"/>
        <v>0.70833333333333337</v>
      </c>
      <c r="M528" s="137">
        <f t="shared" si="141"/>
        <v>0</v>
      </c>
      <c r="N528" s="137">
        <f t="shared" si="141"/>
        <v>0</v>
      </c>
      <c r="O528" s="137">
        <f t="shared" si="141"/>
        <v>0</v>
      </c>
      <c r="P528" s="137">
        <f t="shared" si="141"/>
        <v>0</v>
      </c>
      <c r="Q528" s="137">
        <f t="shared" si="141"/>
        <v>0</v>
      </c>
      <c r="R528" s="137">
        <f t="shared" si="141"/>
        <v>0</v>
      </c>
      <c r="S528" s="137">
        <f t="shared" si="141"/>
        <v>0</v>
      </c>
      <c r="T528" s="137">
        <f t="shared" si="141"/>
        <v>0</v>
      </c>
      <c r="U528" s="137">
        <f t="shared" si="141"/>
        <v>0</v>
      </c>
      <c r="V528" s="137">
        <f t="shared" si="141"/>
        <v>100</v>
      </c>
      <c r="W528" s="137">
        <f t="shared" si="142"/>
        <v>100</v>
      </c>
      <c r="X528" s="137">
        <f t="shared" si="142"/>
        <v>100</v>
      </c>
      <c r="Y528" s="137">
        <f t="shared" si="142"/>
        <v>100</v>
      </c>
      <c r="Z528" s="137">
        <f t="shared" si="142"/>
        <v>100</v>
      </c>
      <c r="AA528" s="137">
        <f t="shared" si="142"/>
        <v>100</v>
      </c>
      <c r="AB528" s="137">
        <f t="shared" si="142"/>
        <v>100</v>
      </c>
      <c r="AC528" s="137">
        <f t="shared" si="142"/>
        <v>100</v>
      </c>
      <c r="AD528" s="137">
        <f t="shared" si="142"/>
        <v>0</v>
      </c>
      <c r="AE528" s="137">
        <f t="shared" si="142"/>
        <v>0</v>
      </c>
      <c r="AF528" s="137">
        <f t="shared" si="142"/>
        <v>0</v>
      </c>
      <c r="AG528" s="137">
        <f t="shared" si="142"/>
        <v>0</v>
      </c>
      <c r="AH528" s="137">
        <f t="shared" si="142"/>
        <v>0</v>
      </c>
      <c r="AI528" s="137">
        <f t="shared" si="142"/>
        <v>0</v>
      </c>
      <c r="AJ528" s="137">
        <f t="shared" si="142"/>
        <v>0</v>
      </c>
      <c r="AK528" s="136">
        <f ca="1">IF(AND(AND($AK$3&lt;=B528,B528&lt;=$AK$1),B528&lt;&gt;""),1,0)</f>
        <v>1</v>
      </c>
      <c r="AL528" s="136">
        <f>IF(OR(F528="工事・メンテ（共用可）",F528="要調整"),0.5,IF(F528="ヘリ訓練日",0.4,1))</f>
        <v>1</v>
      </c>
      <c r="AM528" s="136">
        <v>1</v>
      </c>
    </row>
    <row r="529" spans="1:39" ht="56.25">
      <c r="A529" s="149">
        <v>295</v>
      </c>
      <c r="B529" s="210">
        <v>46405</v>
      </c>
      <c r="C529" s="211">
        <v>9</v>
      </c>
      <c r="D529" s="211">
        <v>17</v>
      </c>
      <c r="E529" s="152" t="s">
        <v>51</v>
      </c>
      <c r="F529" s="147" t="s">
        <v>492</v>
      </c>
      <c r="G529" s="205" t="s">
        <v>1</v>
      </c>
      <c r="H529" s="138" t="str">
        <f>IF(OR(G529="中止",G529="取消"),"998",IF(ISNA(MATCH($E529,施設情報!$B$2:$B$96,0)),"999",INDEX(施設情報!$C$2:$C$96,MATCH($E529,施設情報!$B$2:$B$96,0))))</f>
        <v>069</v>
      </c>
      <c r="I529" s="139">
        <f t="shared" si="137"/>
        <v>46405</v>
      </c>
      <c r="J529" s="137" t="str">
        <f t="shared" si="138"/>
        <v>069-46405</v>
      </c>
      <c r="K529" s="137">
        <f t="shared" si="139"/>
        <v>0.375</v>
      </c>
      <c r="L529" s="137">
        <f t="shared" si="140"/>
        <v>0.70833333333333337</v>
      </c>
      <c r="M529" s="137">
        <f t="shared" si="141"/>
        <v>0</v>
      </c>
      <c r="N529" s="137">
        <f t="shared" si="141"/>
        <v>0</v>
      </c>
      <c r="O529" s="137">
        <f t="shared" si="141"/>
        <v>0</v>
      </c>
      <c r="P529" s="137">
        <f t="shared" si="141"/>
        <v>0</v>
      </c>
      <c r="Q529" s="137">
        <f t="shared" si="141"/>
        <v>0</v>
      </c>
      <c r="R529" s="137">
        <f t="shared" si="141"/>
        <v>0</v>
      </c>
      <c r="S529" s="137">
        <f t="shared" si="141"/>
        <v>0</v>
      </c>
      <c r="T529" s="137">
        <f t="shared" si="141"/>
        <v>0</v>
      </c>
      <c r="U529" s="137">
        <f t="shared" si="141"/>
        <v>0</v>
      </c>
      <c r="V529" s="137">
        <f t="shared" si="141"/>
        <v>100</v>
      </c>
      <c r="W529" s="137">
        <f t="shared" si="142"/>
        <v>100</v>
      </c>
      <c r="X529" s="137">
        <f t="shared" si="142"/>
        <v>100</v>
      </c>
      <c r="Y529" s="137">
        <f t="shared" si="142"/>
        <v>100</v>
      </c>
      <c r="Z529" s="137">
        <f t="shared" si="142"/>
        <v>100</v>
      </c>
      <c r="AA529" s="137">
        <f t="shared" si="142"/>
        <v>100</v>
      </c>
      <c r="AB529" s="137">
        <f t="shared" si="142"/>
        <v>100</v>
      </c>
      <c r="AC529" s="137">
        <f t="shared" si="142"/>
        <v>100</v>
      </c>
      <c r="AD529" s="137">
        <f t="shared" si="142"/>
        <v>0</v>
      </c>
      <c r="AE529" s="137">
        <f t="shared" si="142"/>
        <v>0</v>
      </c>
      <c r="AF529" s="137">
        <f t="shared" si="142"/>
        <v>0</v>
      </c>
      <c r="AG529" s="137">
        <f t="shared" si="142"/>
        <v>0</v>
      </c>
      <c r="AH529" s="137">
        <f t="shared" si="142"/>
        <v>0</v>
      </c>
      <c r="AI529" s="137">
        <f t="shared" si="142"/>
        <v>0</v>
      </c>
      <c r="AJ529" s="137">
        <f t="shared" si="142"/>
        <v>0</v>
      </c>
      <c r="AK529" s="136">
        <f ca="1">IF(AND(AND($AK$3&lt;=B529,B529&lt;=$AK$1),B529&lt;&gt;""),1,0)</f>
        <v>1</v>
      </c>
      <c r="AL529" s="136">
        <f>IF(OR(F529="工事・メンテ（共用可）",F529="要調整"),0.5,IF(F529="ヘリ訓練日",0.4,1))</f>
        <v>1</v>
      </c>
      <c r="AM529" s="136">
        <v>1</v>
      </c>
    </row>
    <row r="530" spans="1:39" ht="37.5">
      <c r="A530" s="149">
        <v>296</v>
      </c>
      <c r="B530" s="210">
        <v>46405</v>
      </c>
      <c r="C530" s="211">
        <v>9</v>
      </c>
      <c r="D530" s="211">
        <v>17</v>
      </c>
      <c r="E530" s="152" t="s">
        <v>49</v>
      </c>
      <c r="F530" s="147" t="s">
        <v>492</v>
      </c>
      <c r="G530" s="205" t="s">
        <v>1</v>
      </c>
      <c r="H530" s="138" t="str">
        <f>IF(OR(G530="中止",G530="取消"),"998",IF(ISNA(MATCH($E530,施設情報!$B$2:$B$96,0)),"999",INDEX(施設情報!$C$2:$C$96,MATCH($E530,施設情報!$B$2:$B$96,0))))</f>
        <v>022</v>
      </c>
      <c r="I530" s="139">
        <f t="shared" si="137"/>
        <v>46405</v>
      </c>
      <c r="J530" s="137" t="str">
        <f t="shared" si="138"/>
        <v>022-46405</v>
      </c>
      <c r="K530" s="137">
        <f t="shared" si="139"/>
        <v>0.375</v>
      </c>
      <c r="L530" s="137">
        <f t="shared" si="140"/>
        <v>0.70833333333333337</v>
      </c>
      <c r="M530" s="137">
        <f t="shared" si="141"/>
        <v>0</v>
      </c>
      <c r="N530" s="137">
        <f t="shared" si="141"/>
        <v>0</v>
      </c>
      <c r="O530" s="137">
        <f t="shared" si="141"/>
        <v>0</v>
      </c>
      <c r="P530" s="137">
        <f t="shared" si="141"/>
        <v>0</v>
      </c>
      <c r="Q530" s="137">
        <f t="shared" si="141"/>
        <v>0</v>
      </c>
      <c r="R530" s="137">
        <f t="shared" si="141"/>
        <v>0</v>
      </c>
      <c r="S530" s="137">
        <f t="shared" si="141"/>
        <v>0</v>
      </c>
      <c r="T530" s="137">
        <f t="shared" si="141"/>
        <v>0</v>
      </c>
      <c r="U530" s="137">
        <f t="shared" si="141"/>
        <v>0</v>
      </c>
      <c r="V530" s="137">
        <f t="shared" si="141"/>
        <v>100</v>
      </c>
      <c r="W530" s="137">
        <f t="shared" si="142"/>
        <v>100</v>
      </c>
      <c r="X530" s="137">
        <f t="shared" si="142"/>
        <v>100</v>
      </c>
      <c r="Y530" s="137">
        <f t="shared" si="142"/>
        <v>100</v>
      </c>
      <c r="Z530" s="137">
        <f t="shared" si="142"/>
        <v>100</v>
      </c>
      <c r="AA530" s="137">
        <f t="shared" si="142"/>
        <v>100</v>
      </c>
      <c r="AB530" s="137">
        <f t="shared" si="142"/>
        <v>100</v>
      </c>
      <c r="AC530" s="137">
        <f t="shared" si="142"/>
        <v>100</v>
      </c>
      <c r="AD530" s="137">
        <f t="shared" si="142"/>
        <v>0</v>
      </c>
      <c r="AE530" s="137">
        <f t="shared" si="142"/>
        <v>0</v>
      </c>
      <c r="AF530" s="137">
        <f t="shared" si="142"/>
        <v>0</v>
      </c>
      <c r="AG530" s="137">
        <f t="shared" si="142"/>
        <v>0</v>
      </c>
      <c r="AH530" s="137">
        <f t="shared" si="142"/>
        <v>0</v>
      </c>
      <c r="AI530" s="137">
        <f t="shared" si="142"/>
        <v>0</v>
      </c>
      <c r="AJ530" s="137">
        <f t="shared" si="142"/>
        <v>0</v>
      </c>
      <c r="AK530" s="136">
        <f ca="1">IF(AND(AND($AK$3&lt;=B530,B530&lt;=$AK$1),B530&lt;&gt;""),1,0)</f>
        <v>1</v>
      </c>
      <c r="AL530" s="136">
        <f>IF(OR(F530="工事・メンテ（共用可）",F530="要調整"),0.5,IF(F530="ヘリ訓練日",0.4,1))</f>
        <v>1</v>
      </c>
      <c r="AM530" s="136">
        <v>1</v>
      </c>
    </row>
    <row r="531" spans="1:39" ht="56.25">
      <c r="A531" s="149">
        <v>297</v>
      </c>
      <c r="B531" s="210">
        <v>46405</v>
      </c>
      <c r="C531" s="211">
        <v>9</v>
      </c>
      <c r="D531" s="211">
        <v>17</v>
      </c>
      <c r="E531" s="152" t="s">
        <v>50</v>
      </c>
      <c r="F531" s="147" t="s">
        <v>492</v>
      </c>
      <c r="G531" s="205" t="s">
        <v>1</v>
      </c>
      <c r="H531" s="138" t="str">
        <f>IF(OR(G531="中止",G531="取消"),"998",IF(ISNA(MATCH($E531,施設情報!$B$2:$B$96,0)),"999",INDEX(施設情報!$C$2:$C$96,MATCH($E531,施設情報!$B$2:$B$96,0))))</f>
        <v>023</v>
      </c>
      <c r="I531" s="139">
        <f t="shared" si="137"/>
        <v>46405</v>
      </c>
      <c r="J531" s="137" t="str">
        <f t="shared" si="138"/>
        <v>023-46405</v>
      </c>
      <c r="K531" s="137">
        <f t="shared" si="139"/>
        <v>0.375</v>
      </c>
      <c r="L531" s="137">
        <f t="shared" si="140"/>
        <v>0.70833333333333337</v>
      </c>
      <c r="M531" s="137">
        <f t="shared" si="141"/>
        <v>0</v>
      </c>
      <c r="N531" s="137">
        <f t="shared" si="141"/>
        <v>0</v>
      </c>
      <c r="O531" s="137">
        <f t="shared" si="141"/>
        <v>0</v>
      </c>
      <c r="P531" s="137">
        <f t="shared" si="141"/>
        <v>0</v>
      </c>
      <c r="Q531" s="137">
        <f t="shared" si="141"/>
        <v>0</v>
      </c>
      <c r="R531" s="137">
        <f t="shared" si="141"/>
        <v>0</v>
      </c>
      <c r="S531" s="137">
        <f t="shared" si="141"/>
        <v>0</v>
      </c>
      <c r="T531" s="137">
        <f t="shared" si="141"/>
        <v>0</v>
      </c>
      <c r="U531" s="137">
        <f t="shared" si="141"/>
        <v>0</v>
      </c>
      <c r="V531" s="137">
        <f t="shared" si="141"/>
        <v>100</v>
      </c>
      <c r="W531" s="137">
        <f t="shared" si="142"/>
        <v>100</v>
      </c>
      <c r="X531" s="137">
        <f t="shared" si="142"/>
        <v>100</v>
      </c>
      <c r="Y531" s="137">
        <f t="shared" si="142"/>
        <v>100</v>
      </c>
      <c r="Z531" s="137">
        <f t="shared" si="142"/>
        <v>100</v>
      </c>
      <c r="AA531" s="137">
        <f t="shared" si="142"/>
        <v>100</v>
      </c>
      <c r="AB531" s="137">
        <f t="shared" si="142"/>
        <v>100</v>
      </c>
      <c r="AC531" s="137">
        <f t="shared" si="142"/>
        <v>100</v>
      </c>
      <c r="AD531" s="137">
        <f t="shared" si="142"/>
        <v>0</v>
      </c>
      <c r="AE531" s="137">
        <f t="shared" si="142"/>
        <v>0</v>
      </c>
      <c r="AF531" s="137">
        <f t="shared" si="142"/>
        <v>0</v>
      </c>
      <c r="AG531" s="137">
        <f t="shared" si="142"/>
        <v>0</v>
      </c>
      <c r="AH531" s="137">
        <f t="shared" si="142"/>
        <v>0</v>
      </c>
      <c r="AI531" s="137">
        <f t="shared" si="142"/>
        <v>0</v>
      </c>
      <c r="AJ531" s="137">
        <f t="shared" si="142"/>
        <v>0</v>
      </c>
      <c r="AK531" s="136">
        <f ca="1">IF(AND(AND($AK$3&lt;=B531,B531&lt;=$AK$1),B531&lt;&gt;""),1,0)</f>
        <v>1</v>
      </c>
      <c r="AL531" s="136">
        <f>IF(OR(F531="工事・メンテ（共用可）",F531="要調整"),0.5,IF(F531="ヘリ訓練日",0.4,1))</f>
        <v>1</v>
      </c>
      <c r="AM531" s="136">
        <v>1</v>
      </c>
    </row>
    <row r="532" spans="1:39" ht="56.25">
      <c r="A532" s="149">
        <v>298</v>
      </c>
      <c r="B532" s="210">
        <v>46405</v>
      </c>
      <c r="C532" s="211">
        <v>9</v>
      </c>
      <c r="D532" s="211">
        <v>17</v>
      </c>
      <c r="E532" s="152" t="s">
        <v>53</v>
      </c>
      <c r="F532" s="147" t="s">
        <v>492</v>
      </c>
      <c r="G532" s="205" t="s">
        <v>1</v>
      </c>
      <c r="H532" s="138" t="str">
        <f>IF(OR(G532="中止",G532="取消"),"998",IF(ISNA(MATCH($E532,施設情報!$B$2:$B$96,0)),"999",INDEX(施設情報!$C$2:$C$96,MATCH($E532,施設情報!$B$2:$B$96,0))))</f>
        <v>026</v>
      </c>
      <c r="I532" s="139">
        <f t="shared" si="137"/>
        <v>46405</v>
      </c>
      <c r="J532" s="137" t="str">
        <f t="shared" si="138"/>
        <v>026-46405</v>
      </c>
      <c r="K532" s="137">
        <f t="shared" si="139"/>
        <v>0.375</v>
      </c>
      <c r="L532" s="137">
        <f t="shared" si="140"/>
        <v>0.70833333333333337</v>
      </c>
      <c r="M532" s="137">
        <f t="shared" si="141"/>
        <v>0</v>
      </c>
      <c r="N532" s="137">
        <f t="shared" si="141"/>
        <v>0</v>
      </c>
      <c r="O532" s="137">
        <f t="shared" si="141"/>
        <v>0</v>
      </c>
      <c r="P532" s="137">
        <f t="shared" si="141"/>
        <v>0</v>
      </c>
      <c r="Q532" s="137">
        <f t="shared" si="141"/>
        <v>0</v>
      </c>
      <c r="R532" s="137">
        <f t="shared" si="141"/>
        <v>0</v>
      </c>
      <c r="S532" s="137">
        <f t="shared" si="141"/>
        <v>0</v>
      </c>
      <c r="T532" s="137">
        <f t="shared" si="141"/>
        <v>0</v>
      </c>
      <c r="U532" s="137">
        <f t="shared" si="141"/>
        <v>0</v>
      </c>
      <c r="V532" s="137">
        <f t="shared" si="141"/>
        <v>100</v>
      </c>
      <c r="W532" s="137">
        <f t="shared" si="142"/>
        <v>100</v>
      </c>
      <c r="X532" s="137">
        <f t="shared" si="142"/>
        <v>100</v>
      </c>
      <c r="Y532" s="137">
        <f t="shared" si="142"/>
        <v>100</v>
      </c>
      <c r="Z532" s="137">
        <f t="shared" si="142"/>
        <v>100</v>
      </c>
      <c r="AA532" s="137">
        <f t="shared" si="142"/>
        <v>100</v>
      </c>
      <c r="AB532" s="137">
        <f t="shared" si="142"/>
        <v>100</v>
      </c>
      <c r="AC532" s="137">
        <f t="shared" si="142"/>
        <v>100</v>
      </c>
      <c r="AD532" s="137">
        <f t="shared" si="142"/>
        <v>0</v>
      </c>
      <c r="AE532" s="137">
        <f t="shared" si="142"/>
        <v>0</v>
      </c>
      <c r="AF532" s="137">
        <f t="shared" si="142"/>
        <v>0</v>
      </c>
      <c r="AG532" s="137">
        <f t="shared" si="142"/>
        <v>0</v>
      </c>
      <c r="AH532" s="137">
        <f t="shared" si="142"/>
        <v>0</v>
      </c>
      <c r="AI532" s="137">
        <f t="shared" si="142"/>
        <v>0</v>
      </c>
      <c r="AJ532" s="137">
        <f t="shared" si="142"/>
        <v>0</v>
      </c>
      <c r="AK532" s="136">
        <f ca="1">IF(AND(AND($AK$3&lt;=B532,B532&lt;=$AK$1),B532&lt;&gt;""),1,0)</f>
        <v>1</v>
      </c>
      <c r="AL532" s="136">
        <f>IF(OR(F532="工事・メンテ（共用可）",F532="要調整"),0.5,IF(F532="ヘリ訓練日",0.4,1))</f>
        <v>1</v>
      </c>
      <c r="AM532" s="136">
        <v>1</v>
      </c>
    </row>
    <row r="533" spans="1:39" ht="56.25">
      <c r="A533" s="149">
        <v>299</v>
      </c>
      <c r="B533" s="210">
        <v>46405</v>
      </c>
      <c r="C533" s="211">
        <v>9</v>
      </c>
      <c r="D533" s="211">
        <v>17</v>
      </c>
      <c r="E533" s="152" t="s">
        <v>30</v>
      </c>
      <c r="F533" s="147" t="s">
        <v>492</v>
      </c>
      <c r="G533" s="205" t="s">
        <v>1</v>
      </c>
      <c r="H533" s="138" t="str">
        <f>IF(OR(G533="中止",G533="取消"),"998",IF(ISNA(MATCH($E533,施設情報!$B$2:$B$96,0)),"999",INDEX(施設情報!$C$2:$C$96,MATCH($E533,施設情報!$B$2:$B$96,0))))</f>
        <v>027</v>
      </c>
      <c r="I533" s="139">
        <f t="shared" si="137"/>
        <v>46405</v>
      </c>
      <c r="J533" s="137" t="str">
        <f t="shared" si="138"/>
        <v>027-46405</v>
      </c>
      <c r="K533" s="137">
        <f t="shared" si="139"/>
        <v>0.375</v>
      </c>
      <c r="L533" s="137">
        <f t="shared" si="140"/>
        <v>0.70833333333333337</v>
      </c>
      <c r="M533" s="137">
        <f t="shared" si="141"/>
        <v>0</v>
      </c>
      <c r="N533" s="137">
        <f t="shared" si="141"/>
        <v>0</v>
      </c>
      <c r="O533" s="137">
        <f t="shared" si="141"/>
        <v>0</v>
      </c>
      <c r="P533" s="137">
        <f t="shared" si="141"/>
        <v>0</v>
      </c>
      <c r="Q533" s="137">
        <f t="shared" si="141"/>
        <v>0</v>
      </c>
      <c r="R533" s="137">
        <f t="shared" si="141"/>
        <v>0</v>
      </c>
      <c r="S533" s="137">
        <f t="shared" si="141"/>
        <v>0</v>
      </c>
      <c r="T533" s="137">
        <f t="shared" si="141"/>
        <v>0</v>
      </c>
      <c r="U533" s="137">
        <f t="shared" si="141"/>
        <v>0</v>
      </c>
      <c r="V533" s="137">
        <f t="shared" si="141"/>
        <v>100</v>
      </c>
      <c r="W533" s="137">
        <f t="shared" si="142"/>
        <v>100</v>
      </c>
      <c r="X533" s="137">
        <f t="shared" si="142"/>
        <v>100</v>
      </c>
      <c r="Y533" s="137">
        <f t="shared" si="142"/>
        <v>100</v>
      </c>
      <c r="Z533" s="137">
        <f t="shared" si="142"/>
        <v>100</v>
      </c>
      <c r="AA533" s="137">
        <f t="shared" si="142"/>
        <v>100</v>
      </c>
      <c r="AB533" s="137">
        <f t="shared" si="142"/>
        <v>100</v>
      </c>
      <c r="AC533" s="137">
        <f t="shared" si="142"/>
        <v>100</v>
      </c>
      <c r="AD533" s="137">
        <f t="shared" si="142"/>
        <v>0</v>
      </c>
      <c r="AE533" s="137">
        <f t="shared" si="142"/>
        <v>0</v>
      </c>
      <c r="AF533" s="137">
        <f t="shared" si="142"/>
        <v>0</v>
      </c>
      <c r="AG533" s="137">
        <f t="shared" si="142"/>
        <v>0</v>
      </c>
      <c r="AH533" s="137">
        <f t="shared" si="142"/>
        <v>0</v>
      </c>
      <c r="AI533" s="137">
        <f t="shared" si="142"/>
        <v>0</v>
      </c>
      <c r="AJ533" s="137">
        <f t="shared" si="142"/>
        <v>0</v>
      </c>
      <c r="AK533" s="136">
        <f ca="1">IF(AND(AND($AK$3&lt;=B533,B533&lt;=$AK$1),B533&lt;&gt;""),1,0)</f>
        <v>1</v>
      </c>
      <c r="AL533" s="136">
        <f>IF(OR(F533="工事・メンテ（共用可）",F533="要調整"),0.5,IF(F533="ヘリ訓練日",0.4,1))</f>
        <v>1</v>
      </c>
      <c r="AM533" s="136">
        <v>1</v>
      </c>
    </row>
    <row r="534" spans="1:39" ht="56.25">
      <c r="A534" s="149">
        <v>300</v>
      </c>
      <c r="B534" s="210">
        <v>46405</v>
      </c>
      <c r="C534" s="211">
        <v>9</v>
      </c>
      <c r="D534" s="211">
        <v>17</v>
      </c>
      <c r="E534" s="152" t="s">
        <v>44</v>
      </c>
      <c r="F534" s="147" t="s">
        <v>492</v>
      </c>
      <c r="G534" s="205" t="s">
        <v>1</v>
      </c>
      <c r="H534" s="138" t="str">
        <f>IF(OR(G534="中止",G534="取消"),"998",IF(ISNA(MATCH($E534,施設情報!$B$2:$B$96,0)),"999",INDEX(施設情報!$C$2:$C$96,MATCH($E534,施設情報!$B$2:$B$96,0))))</f>
        <v>015</v>
      </c>
      <c r="I534" s="139">
        <f t="shared" si="137"/>
        <v>46405</v>
      </c>
      <c r="J534" s="137" t="str">
        <f t="shared" si="138"/>
        <v>015-46405</v>
      </c>
      <c r="K534" s="137">
        <f t="shared" si="139"/>
        <v>0.375</v>
      </c>
      <c r="L534" s="137">
        <f t="shared" si="140"/>
        <v>0.70833333333333337</v>
      </c>
      <c r="M534" s="137">
        <f t="shared" si="141"/>
        <v>0</v>
      </c>
      <c r="N534" s="137">
        <f t="shared" si="141"/>
        <v>0</v>
      </c>
      <c r="O534" s="137">
        <f t="shared" si="141"/>
        <v>0</v>
      </c>
      <c r="P534" s="137">
        <f t="shared" si="141"/>
        <v>0</v>
      </c>
      <c r="Q534" s="137">
        <f t="shared" si="141"/>
        <v>0</v>
      </c>
      <c r="R534" s="137">
        <f t="shared" si="141"/>
        <v>0</v>
      </c>
      <c r="S534" s="137">
        <f t="shared" si="141"/>
        <v>0</v>
      </c>
      <c r="T534" s="137">
        <f t="shared" si="141"/>
        <v>0</v>
      </c>
      <c r="U534" s="137">
        <f t="shared" si="141"/>
        <v>0</v>
      </c>
      <c r="V534" s="137">
        <f t="shared" si="141"/>
        <v>100</v>
      </c>
      <c r="W534" s="137">
        <f t="shared" si="142"/>
        <v>100</v>
      </c>
      <c r="X534" s="137">
        <f t="shared" si="142"/>
        <v>100</v>
      </c>
      <c r="Y534" s="137">
        <f t="shared" si="142"/>
        <v>100</v>
      </c>
      <c r="Z534" s="137">
        <f t="shared" si="142"/>
        <v>100</v>
      </c>
      <c r="AA534" s="137">
        <f t="shared" si="142"/>
        <v>100</v>
      </c>
      <c r="AB534" s="137">
        <f t="shared" si="142"/>
        <v>100</v>
      </c>
      <c r="AC534" s="137">
        <f t="shared" si="142"/>
        <v>100</v>
      </c>
      <c r="AD534" s="137">
        <f t="shared" si="142"/>
        <v>0</v>
      </c>
      <c r="AE534" s="137">
        <f t="shared" si="142"/>
        <v>0</v>
      </c>
      <c r="AF534" s="137">
        <f t="shared" si="142"/>
        <v>0</v>
      </c>
      <c r="AG534" s="137">
        <f t="shared" si="142"/>
        <v>0</v>
      </c>
      <c r="AH534" s="137">
        <f t="shared" si="142"/>
        <v>0</v>
      </c>
      <c r="AI534" s="137">
        <f t="shared" si="142"/>
        <v>0</v>
      </c>
      <c r="AJ534" s="137">
        <f t="shared" si="142"/>
        <v>0</v>
      </c>
      <c r="AK534" s="136">
        <f ca="1">IF(AND(AND($AK$3&lt;=B534,B534&lt;=$AK$1),B534&lt;&gt;""),1,0)</f>
        <v>1</v>
      </c>
      <c r="AL534" s="136">
        <f>IF(OR(F534="工事・メンテ（共用可）",F534="要調整"),0.5,IF(F534="ヘリ訓練日",0.4,1))</f>
        <v>1</v>
      </c>
      <c r="AM534" s="136">
        <v>1</v>
      </c>
    </row>
    <row r="535" spans="1:39" ht="56.25">
      <c r="A535" s="149">
        <v>301</v>
      </c>
      <c r="B535" s="210">
        <v>46405</v>
      </c>
      <c r="C535" s="211">
        <v>9</v>
      </c>
      <c r="D535" s="211">
        <v>17</v>
      </c>
      <c r="E535" s="152" t="s">
        <v>83</v>
      </c>
      <c r="F535" s="147" t="s">
        <v>492</v>
      </c>
      <c r="G535" s="205" t="s">
        <v>1</v>
      </c>
      <c r="H535" s="138" t="str">
        <f>IF(OR(G535="中止",G535="取消"),"998",IF(ISNA(MATCH($E535,施設情報!$B$2:$B$96,0)),"999",INDEX(施設情報!$C$2:$C$96,MATCH($E535,施設情報!$B$2:$B$96,0))))</f>
        <v>067</v>
      </c>
      <c r="I535" s="139">
        <f t="shared" si="137"/>
        <v>46405</v>
      </c>
      <c r="J535" s="137" t="str">
        <f t="shared" si="138"/>
        <v>067-46405</v>
      </c>
      <c r="K535" s="137">
        <f t="shared" si="139"/>
        <v>0.375</v>
      </c>
      <c r="L535" s="137">
        <f t="shared" si="140"/>
        <v>0.70833333333333337</v>
      </c>
      <c r="M535" s="137">
        <f t="shared" ref="M535:V544" si="143">IF(AND(M$3&gt;=$K535,M$3&lt;$L535),100*$AM535,0)</f>
        <v>0</v>
      </c>
      <c r="N535" s="137">
        <f t="shared" si="143"/>
        <v>0</v>
      </c>
      <c r="O535" s="137">
        <f t="shared" si="143"/>
        <v>0</v>
      </c>
      <c r="P535" s="137">
        <f t="shared" si="143"/>
        <v>0</v>
      </c>
      <c r="Q535" s="137">
        <f t="shared" si="143"/>
        <v>0</v>
      </c>
      <c r="R535" s="137">
        <f t="shared" si="143"/>
        <v>0</v>
      </c>
      <c r="S535" s="137">
        <f t="shared" si="143"/>
        <v>0</v>
      </c>
      <c r="T535" s="137">
        <f t="shared" si="143"/>
        <v>0</v>
      </c>
      <c r="U535" s="137">
        <f t="shared" si="143"/>
        <v>0</v>
      </c>
      <c r="V535" s="137">
        <f t="shared" si="143"/>
        <v>100</v>
      </c>
      <c r="W535" s="137">
        <f t="shared" ref="W535:AJ544" si="144">IF(AND(W$3&gt;=$K535,W$3&lt;$L535),100*$AM535,0)</f>
        <v>100</v>
      </c>
      <c r="X535" s="137">
        <f t="shared" si="144"/>
        <v>100</v>
      </c>
      <c r="Y535" s="137">
        <f t="shared" si="144"/>
        <v>100</v>
      </c>
      <c r="Z535" s="137">
        <f t="shared" si="144"/>
        <v>100</v>
      </c>
      <c r="AA535" s="137">
        <f t="shared" si="144"/>
        <v>100</v>
      </c>
      <c r="AB535" s="137">
        <f t="shared" si="144"/>
        <v>100</v>
      </c>
      <c r="AC535" s="137">
        <f t="shared" si="144"/>
        <v>100</v>
      </c>
      <c r="AD535" s="137">
        <f t="shared" si="144"/>
        <v>0</v>
      </c>
      <c r="AE535" s="137">
        <f t="shared" si="144"/>
        <v>0</v>
      </c>
      <c r="AF535" s="137">
        <f t="shared" si="144"/>
        <v>0</v>
      </c>
      <c r="AG535" s="137">
        <f t="shared" si="144"/>
        <v>0</v>
      </c>
      <c r="AH535" s="137">
        <f t="shared" si="144"/>
        <v>0</v>
      </c>
      <c r="AI535" s="137">
        <f t="shared" si="144"/>
        <v>0</v>
      </c>
      <c r="AJ535" s="137">
        <f t="shared" si="144"/>
        <v>0</v>
      </c>
      <c r="AK535" s="136">
        <f ca="1">IF(AND(AND($AK$3&lt;=B535,B535&lt;=$AK$1),B535&lt;&gt;""),1,0)</f>
        <v>1</v>
      </c>
      <c r="AL535" s="136">
        <f>IF(OR(F535="工事・メンテ（共用可）",F535="要調整"),0.5,IF(F535="ヘリ訓練日",0.4,1))</f>
        <v>1</v>
      </c>
      <c r="AM535" s="136">
        <v>1</v>
      </c>
    </row>
    <row r="536" spans="1:39" ht="56.25">
      <c r="A536" s="149">
        <v>302</v>
      </c>
      <c r="B536" s="210">
        <v>46405</v>
      </c>
      <c r="C536" s="211">
        <v>9</v>
      </c>
      <c r="D536" s="211">
        <v>17</v>
      </c>
      <c r="E536" s="152" t="s">
        <v>84</v>
      </c>
      <c r="F536" s="147" t="s">
        <v>492</v>
      </c>
      <c r="G536" s="205" t="s">
        <v>1</v>
      </c>
      <c r="H536" s="138" t="str">
        <f>IF(OR(G536="中止",G536="取消"),"998",IF(ISNA(MATCH($E536,施設情報!$B$2:$B$96,0)),"999",INDEX(施設情報!$C$2:$C$96,MATCH($E536,施設情報!$B$2:$B$96,0))))</f>
        <v>065</v>
      </c>
      <c r="I536" s="139">
        <f t="shared" si="137"/>
        <v>46405</v>
      </c>
      <c r="J536" s="137" t="str">
        <f t="shared" si="138"/>
        <v>065-46405</v>
      </c>
      <c r="K536" s="137">
        <f t="shared" si="139"/>
        <v>0.375</v>
      </c>
      <c r="L536" s="137">
        <f t="shared" si="140"/>
        <v>0.70833333333333337</v>
      </c>
      <c r="M536" s="137">
        <f t="shared" si="143"/>
        <v>0</v>
      </c>
      <c r="N536" s="137">
        <f t="shared" si="143"/>
        <v>0</v>
      </c>
      <c r="O536" s="137">
        <f t="shared" si="143"/>
        <v>0</v>
      </c>
      <c r="P536" s="137">
        <f t="shared" si="143"/>
        <v>0</v>
      </c>
      <c r="Q536" s="137">
        <f t="shared" si="143"/>
        <v>0</v>
      </c>
      <c r="R536" s="137">
        <f t="shared" si="143"/>
        <v>0</v>
      </c>
      <c r="S536" s="137">
        <f t="shared" si="143"/>
        <v>0</v>
      </c>
      <c r="T536" s="137">
        <f t="shared" si="143"/>
        <v>0</v>
      </c>
      <c r="U536" s="137">
        <f t="shared" si="143"/>
        <v>0</v>
      </c>
      <c r="V536" s="137">
        <f t="shared" si="143"/>
        <v>100</v>
      </c>
      <c r="W536" s="137">
        <f t="shared" si="144"/>
        <v>100</v>
      </c>
      <c r="X536" s="137">
        <f t="shared" si="144"/>
        <v>100</v>
      </c>
      <c r="Y536" s="137">
        <f t="shared" si="144"/>
        <v>100</v>
      </c>
      <c r="Z536" s="137">
        <f t="shared" si="144"/>
        <v>100</v>
      </c>
      <c r="AA536" s="137">
        <f t="shared" si="144"/>
        <v>100</v>
      </c>
      <c r="AB536" s="137">
        <f t="shared" si="144"/>
        <v>100</v>
      </c>
      <c r="AC536" s="137">
        <f t="shared" si="144"/>
        <v>100</v>
      </c>
      <c r="AD536" s="137">
        <f t="shared" si="144"/>
        <v>0</v>
      </c>
      <c r="AE536" s="137">
        <f t="shared" si="144"/>
        <v>0</v>
      </c>
      <c r="AF536" s="137">
        <f t="shared" si="144"/>
        <v>0</v>
      </c>
      <c r="AG536" s="137">
        <f t="shared" si="144"/>
        <v>0</v>
      </c>
      <c r="AH536" s="137">
        <f t="shared" si="144"/>
        <v>0</v>
      </c>
      <c r="AI536" s="137">
        <f t="shared" si="144"/>
        <v>0</v>
      </c>
      <c r="AJ536" s="137">
        <f t="shared" si="144"/>
        <v>0</v>
      </c>
      <c r="AK536" s="136">
        <f ca="1">IF(AND(AND($AK$3&lt;=B536,B536&lt;=$AK$1),B536&lt;&gt;""),1,0)</f>
        <v>1</v>
      </c>
      <c r="AL536" s="136">
        <f>IF(OR(F536="工事・メンテ（共用可）",F536="要調整"),0.5,IF(F536="ヘリ訓練日",0.4,1))</f>
        <v>1</v>
      </c>
      <c r="AM536" s="136">
        <v>1</v>
      </c>
    </row>
    <row r="537" spans="1:39" ht="56.25">
      <c r="A537" s="149">
        <v>303</v>
      </c>
      <c r="B537" s="210">
        <v>46405</v>
      </c>
      <c r="C537" s="211">
        <v>9</v>
      </c>
      <c r="D537" s="211">
        <v>17</v>
      </c>
      <c r="E537" s="152" t="s">
        <v>85</v>
      </c>
      <c r="F537" s="147" t="s">
        <v>492</v>
      </c>
      <c r="G537" s="205" t="s">
        <v>1</v>
      </c>
      <c r="H537" s="138" t="str">
        <f>IF(OR(G537="中止",G537="取消"),"998",IF(ISNA(MATCH($E537,施設情報!$B$2:$B$96,0)),"999",INDEX(施設情報!$C$2:$C$96,MATCH($E537,施設情報!$B$2:$B$96,0))))</f>
        <v>066</v>
      </c>
      <c r="I537" s="139">
        <f t="shared" si="137"/>
        <v>46405</v>
      </c>
      <c r="J537" s="137" t="str">
        <f t="shared" si="138"/>
        <v>066-46405</v>
      </c>
      <c r="K537" s="137">
        <f t="shared" si="139"/>
        <v>0.375</v>
      </c>
      <c r="L537" s="137">
        <f t="shared" si="140"/>
        <v>0.70833333333333337</v>
      </c>
      <c r="M537" s="137">
        <f t="shared" si="143"/>
        <v>0</v>
      </c>
      <c r="N537" s="137">
        <f t="shared" si="143"/>
        <v>0</v>
      </c>
      <c r="O537" s="137">
        <f t="shared" si="143"/>
        <v>0</v>
      </c>
      <c r="P537" s="137">
        <f t="shared" si="143"/>
        <v>0</v>
      </c>
      <c r="Q537" s="137">
        <f t="shared" si="143"/>
        <v>0</v>
      </c>
      <c r="R537" s="137">
        <f t="shared" si="143"/>
        <v>0</v>
      </c>
      <c r="S537" s="137">
        <f t="shared" si="143"/>
        <v>0</v>
      </c>
      <c r="T537" s="137">
        <f t="shared" si="143"/>
        <v>0</v>
      </c>
      <c r="U537" s="137">
        <f t="shared" si="143"/>
        <v>0</v>
      </c>
      <c r="V537" s="137">
        <f t="shared" si="143"/>
        <v>100</v>
      </c>
      <c r="W537" s="137">
        <f t="shared" si="144"/>
        <v>100</v>
      </c>
      <c r="X537" s="137">
        <f t="shared" si="144"/>
        <v>100</v>
      </c>
      <c r="Y537" s="137">
        <f t="shared" si="144"/>
        <v>100</v>
      </c>
      <c r="Z537" s="137">
        <f t="shared" si="144"/>
        <v>100</v>
      </c>
      <c r="AA537" s="137">
        <f t="shared" si="144"/>
        <v>100</v>
      </c>
      <c r="AB537" s="137">
        <f t="shared" si="144"/>
        <v>100</v>
      </c>
      <c r="AC537" s="137">
        <f t="shared" si="144"/>
        <v>100</v>
      </c>
      <c r="AD537" s="137">
        <f t="shared" si="144"/>
        <v>0</v>
      </c>
      <c r="AE537" s="137">
        <f t="shared" si="144"/>
        <v>0</v>
      </c>
      <c r="AF537" s="137">
        <f t="shared" si="144"/>
        <v>0</v>
      </c>
      <c r="AG537" s="137">
        <f t="shared" si="144"/>
        <v>0</v>
      </c>
      <c r="AH537" s="137">
        <f t="shared" si="144"/>
        <v>0</v>
      </c>
      <c r="AI537" s="137">
        <f t="shared" si="144"/>
        <v>0</v>
      </c>
      <c r="AJ537" s="137">
        <f t="shared" si="144"/>
        <v>0</v>
      </c>
      <c r="AK537" s="136">
        <f ca="1">IF(AND(AND($AK$3&lt;=B537,B537&lt;=$AK$1),B537&lt;&gt;""),1,0)</f>
        <v>1</v>
      </c>
      <c r="AL537" s="136">
        <f>IF(OR(F537="工事・メンテ（共用可）",F537="要調整"),0.5,IF(F537="ヘリ訓練日",0.4,1))</f>
        <v>1</v>
      </c>
      <c r="AM537" s="136">
        <v>1</v>
      </c>
    </row>
    <row r="538" spans="1:39" ht="56.25">
      <c r="A538" s="149">
        <v>321</v>
      </c>
      <c r="B538" s="150">
        <v>46405</v>
      </c>
      <c r="C538" s="156">
        <v>0</v>
      </c>
      <c r="D538" s="156">
        <v>24</v>
      </c>
      <c r="E538" s="152" t="s">
        <v>52</v>
      </c>
      <c r="F538" s="151" t="s">
        <v>95</v>
      </c>
      <c r="G538" s="205" t="s">
        <v>1</v>
      </c>
      <c r="H538" s="138" t="str">
        <f>IF(OR(G538="中止",G538="取消"),"998",IF(ISNA(MATCH($E538,施設情報!$B$2:$B$96,0)),"999",INDEX(施設情報!$C$2:$C$96,MATCH($E538,施設情報!$B$2:$B$96,0))))</f>
        <v>024</v>
      </c>
      <c r="I538" s="139">
        <f t="shared" si="137"/>
        <v>46405</v>
      </c>
      <c r="J538" s="137" t="str">
        <f t="shared" si="138"/>
        <v>024-46405</v>
      </c>
      <c r="K538" s="137">
        <f t="shared" si="139"/>
        <v>0</v>
      </c>
      <c r="L538" s="137">
        <f t="shared" si="140"/>
        <v>1</v>
      </c>
      <c r="M538" s="137">
        <f t="shared" si="143"/>
        <v>100</v>
      </c>
      <c r="N538" s="137">
        <f t="shared" si="143"/>
        <v>100</v>
      </c>
      <c r="O538" s="137">
        <f t="shared" si="143"/>
        <v>100</v>
      </c>
      <c r="P538" s="137">
        <f t="shared" si="143"/>
        <v>100</v>
      </c>
      <c r="Q538" s="137">
        <f t="shared" si="143"/>
        <v>100</v>
      </c>
      <c r="R538" s="137">
        <f t="shared" si="143"/>
        <v>100</v>
      </c>
      <c r="S538" s="137">
        <f t="shared" si="143"/>
        <v>100</v>
      </c>
      <c r="T538" s="137">
        <f t="shared" si="143"/>
        <v>100</v>
      </c>
      <c r="U538" s="137">
        <f t="shared" si="143"/>
        <v>100</v>
      </c>
      <c r="V538" s="137">
        <f t="shared" si="143"/>
        <v>100</v>
      </c>
      <c r="W538" s="137">
        <f t="shared" si="144"/>
        <v>100</v>
      </c>
      <c r="X538" s="137">
        <f t="shared" si="144"/>
        <v>100</v>
      </c>
      <c r="Y538" s="137">
        <f t="shared" si="144"/>
        <v>100</v>
      </c>
      <c r="Z538" s="137">
        <f t="shared" si="144"/>
        <v>100</v>
      </c>
      <c r="AA538" s="137">
        <f t="shared" si="144"/>
        <v>100</v>
      </c>
      <c r="AB538" s="137">
        <f t="shared" si="144"/>
        <v>100</v>
      </c>
      <c r="AC538" s="137">
        <f t="shared" si="144"/>
        <v>100</v>
      </c>
      <c r="AD538" s="137">
        <f t="shared" si="144"/>
        <v>100</v>
      </c>
      <c r="AE538" s="137">
        <f t="shared" si="144"/>
        <v>100</v>
      </c>
      <c r="AF538" s="137">
        <f t="shared" si="144"/>
        <v>100</v>
      </c>
      <c r="AG538" s="137">
        <f t="shared" si="144"/>
        <v>100</v>
      </c>
      <c r="AH538" s="137">
        <f t="shared" si="144"/>
        <v>100</v>
      </c>
      <c r="AI538" s="137">
        <f t="shared" si="144"/>
        <v>100</v>
      </c>
      <c r="AJ538" s="137">
        <f t="shared" si="144"/>
        <v>100</v>
      </c>
      <c r="AK538" s="136">
        <f ca="1">IF(AND(AND($AK$3&lt;=B538,B538&lt;=$AK$1),B538&lt;&gt;""),1,0)</f>
        <v>1</v>
      </c>
      <c r="AL538" s="136">
        <f>IF(OR(F538="工事・メンテ（共用可）",F538="要調整"),0.5,IF(F538="ヘリ訓練日",0.4,1))</f>
        <v>1</v>
      </c>
      <c r="AM538" s="136">
        <v>1</v>
      </c>
    </row>
    <row r="539" spans="1:39" ht="37.5">
      <c r="A539" s="149">
        <v>394</v>
      </c>
      <c r="B539" s="150">
        <v>46405</v>
      </c>
      <c r="C539" s="156">
        <v>9</v>
      </c>
      <c r="D539" s="156">
        <v>17</v>
      </c>
      <c r="E539" s="152" t="s">
        <v>87</v>
      </c>
      <c r="F539" s="147" t="s">
        <v>492</v>
      </c>
      <c r="G539" s="205" t="s">
        <v>1</v>
      </c>
      <c r="H539" s="138" t="str">
        <f>IF(OR(G539="中止",G539="取消"),"998",IF(ISNA(MATCH($E539,施設情報!$B$2:$B$96,0)),"999",INDEX(施設情報!$C$2:$C$96,MATCH($E539,施設情報!$B$2:$B$96,0))))</f>
        <v>063</v>
      </c>
      <c r="I539" s="139">
        <f t="shared" si="137"/>
        <v>46405</v>
      </c>
      <c r="J539" s="137" t="str">
        <f t="shared" si="138"/>
        <v>063-46405</v>
      </c>
      <c r="K539" s="137">
        <f t="shared" si="139"/>
        <v>0.375</v>
      </c>
      <c r="L539" s="137">
        <f t="shared" si="140"/>
        <v>0.70833333333333337</v>
      </c>
      <c r="M539" s="137">
        <f t="shared" si="143"/>
        <v>0</v>
      </c>
      <c r="N539" s="137">
        <f t="shared" si="143"/>
        <v>0</v>
      </c>
      <c r="O539" s="137">
        <f t="shared" si="143"/>
        <v>0</v>
      </c>
      <c r="P539" s="137">
        <f t="shared" si="143"/>
        <v>0</v>
      </c>
      <c r="Q539" s="137">
        <f t="shared" si="143"/>
        <v>0</v>
      </c>
      <c r="R539" s="137">
        <f t="shared" si="143"/>
        <v>0</v>
      </c>
      <c r="S539" s="137">
        <f t="shared" si="143"/>
        <v>0</v>
      </c>
      <c r="T539" s="137">
        <f t="shared" si="143"/>
        <v>0</v>
      </c>
      <c r="U539" s="137">
        <f t="shared" si="143"/>
        <v>0</v>
      </c>
      <c r="V539" s="137">
        <f t="shared" si="143"/>
        <v>100</v>
      </c>
      <c r="W539" s="137">
        <f t="shared" si="144"/>
        <v>100</v>
      </c>
      <c r="X539" s="137">
        <f t="shared" si="144"/>
        <v>100</v>
      </c>
      <c r="Y539" s="137">
        <f t="shared" si="144"/>
        <v>100</v>
      </c>
      <c r="Z539" s="137">
        <f t="shared" si="144"/>
        <v>100</v>
      </c>
      <c r="AA539" s="137">
        <f t="shared" si="144"/>
        <v>100</v>
      </c>
      <c r="AB539" s="137">
        <f t="shared" si="144"/>
        <v>100</v>
      </c>
      <c r="AC539" s="137">
        <f t="shared" si="144"/>
        <v>100</v>
      </c>
      <c r="AD539" s="137">
        <f t="shared" si="144"/>
        <v>0</v>
      </c>
      <c r="AE539" s="137">
        <f t="shared" si="144"/>
        <v>0</v>
      </c>
      <c r="AF539" s="137">
        <f t="shared" si="144"/>
        <v>0</v>
      </c>
      <c r="AG539" s="137">
        <f t="shared" si="144"/>
        <v>0</v>
      </c>
      <c r="AH539" s="137">
        <f t="shared" si="144"/>
        <v>0</v>
      </c>
      <c r="AI539" s="137">
        <f t="shared" si="144"/>
        <v>0</v>
      </c>
      <c r="AJ539" s="137">
        <f t="shared" si="144"/>
        <v>0</v>
      </c>
      <c r="AK539" s="136">
        <f ca="1">IF(AND(AND($AK$3&lt;=B539,B539&lt;=$AK$1),B539&lt;&gt;""),1,0)</f>
        <v>1</v>
      </c>
      <c r="AL539" s="136">
        <f>IF(OR(F539="工事・メンテ（共用可）",F539="要調整"),0.5,IF(F539="ヘリ訓練日",0.4,1))</f>
        <v>1</v>
      </c>
      <c r="AM539" s="136">
        <v>1</v>
      </c>
    </row>
    <row r="540" spans="1:39" ht="37.5">
      <c r="A540" s="149">
        <v>395</v>
      </c>
      <c r="B540" s="150">
        <v>46405</v>
      </c>
      <c r="C540" s="156">
        <v>9</v>
      </c>
      <c r="D540" s="156">
        <v>17</v>
      </c>
      <c r="E540" s="152" t="s">
        <v>88</v>
      </c>
      <c r="F540" s="147" t="s">
        <v>492</v>
      </c>
      <c r="G540" s="205" t="s">
        <v>1</v>
      </c>
      <c r="H540" s="138" t="str">
        <f>IF(OR(G540="中止",G540="取消"),"998",IF(ISNA(MATCH($E540,施設情報!$B$2:$B$96,0)),"999",INDEX(施設情報!$C$2:$C$96,MATCH($E540,施設情報!$B$2:$B$96,0))))</f>
        <v>064</v>
      </c>
      <c r="I540" s="139">
        <f t="shared" si="137"/>
        <v>46405</v>
      </c>
      <c r="J540" s="137" t="str">
        <f t="shared" si="138"/>
        <v>064-46405</v>
      </c>
      <c r="K540" s="137">
        <f t="shared" si="139"/>
        <v>0.375</v>
      </c>
      <c r="L540" s="137">
        <f t="shared" si="140"/>
        <v>0.70833333333333337</v>
      </c>
      <c r="M540" s="137">
        <f t="shared" si="143"/>
        <v>0</v>
      </c>
      <c r="N540" s="137">
        <f t="shared" si="143"/>
        <v>0</v>
      </c>
      <c r="O540" s="137">
        <f t="shared" si="143"/>
        <v>0</v>
      </c>
      <c r="P540" s="137">
        <f t="shared" si="143"/>
        <v>0</v>
      </c>
      <c r="Q540" s="137">
        <f t="shared" si="143"/>
        <v>0</v>
      </c>
      <c r="R540" s="137">
        <f t="shared" si="143"/>
        <v>0</v>
      </c>
      <c r="S540" s="137">
        <f t="shared" si="143"/>
        <v>0</v>
      </c>
      <c r="T540" s="137">
        <f t="shared" si="143"/>
        <v>0</v>
      </c>
      <c r="U540" s="137">
        <f t="shared" si="143"/>
        <v>0</v>
      </c>
      <c r="V540" s="137">
        <f t="shared" si="143"/>
        <v>100</v>
      </c>
      <c r="W540" s="137">
        <f t="shared" si="144"/>
        <v>100</v>
      </c>
      <c r="X540" s="137">
        <f t="shared" si="144"/>
        <v>100</v>
      </c>
      <c r="Y540" s="137">
        <f t="shared" si="144"/>
        <v>100</v>
      </c>
      <c r="Z540" s="137">
        <f t="shared" si="144"/>
        <v>100</v>
      </c>
      <c r="AA540" s="137">
        <f t="shared" si="144"/>
        <v>100</v>
      </c>
      <c r="AB540" s="137">
        <f t="shared" si="144"/>
        <v>100</v>
      </c>
      <c r="AC540" s="137">
        <f t="shared" si="144"/>
        <v>100</v>
      </c>
      <c r="AD540" s="137">
        <f t="shared" si="144"/>
        <v>0</v>
      </c>
      <c r="AE540" s="137">
        <f t="shared" si="144"/>
        <v>0</v>
      </c>
      <c r="AF540" s="137">
        <f t="shared" si="144"/>
        <v>0</v>
      </c>
      <c r="AG540" s="137">
        <f t="shared" si="144"/>
        <v>0</v>
      </c>
      <c r="AH540" s="137">
        <f t="shared" si="144"/>
        <v>0</v>
      </c>
      <c r="AI540" s="137">
        <f t="shared" si="144"/>
        <v>0</v>
      </c>
      <c r="AJ540" s="137">
        <f t="shared" si="144"/>
        <v>0</v>
      </c>
      <c r="AK540" s="136">
        <f ca="1">IF(AND(AND($AK$3&lt;=B540,B540&lt;=$AK$1),B540&lt;&gt;""),1,0)</f>
        <v>1</v>
      </c>
      <c r="AL540" s="136">
        <f>IF(OR(F540="工事・メンテ（共用可）",F540="要調整"),0.5,IF(F540="ヘリ訓練日",0.4,1))</f>
        <v>1</v>
      </c>
      <c r="AM540" s="136">
        <v>1</v>
      </c>
    </row>
    <row r="541" spans="1:39" ht="54">
      <c r="A541" s="149">
        <v>396</v>
      </c>
      <c r="B541" s="150">
        <v>46405</v>
      </c>
      <c r="C541" s="156">
        <v>9</v>
      </c>
      <c r="D541" s="156">
        <v>17</v>
      </c>
      <c r="E541" s="152" t="s">
        <v>38</v>
      </c>
      <c r="F541" s="151" t="s">
        <v>490</v>
      </c>
      <c r="G541" s="154" t="s">
        <v>493</v>
      </c>
      <c r="H541" s="138" t="str">
        <f>IF(OR(G541="中止",G541="取消"),"998",IF(ISNA(MATCH($E541,施設情報!$B$2:$B$96,0)),"999",INDEX(施設情報!$C$2:$C$96,MATCH($E541,施設情報!$B$2:$B$96,0))))</f>
        <v>998</v>
      </c>
      <c r="I541" s="139">
        <f t="shared" si="137"/>
        <v>46405</v>
      </c>
      <c r="J541" s="137" t="str">
        <f t="shared" si="138"/>
        <v>998-46405</v>
      </c>
      <c r="K541" s="137">
        <f t="shared" si="139"/>
        <v>0.375</v>
      </c>
      <c r="L541" s="137">
        <f t="shared" si="140"/>
        <v>0.70833333333333337</v>
      </c>
      <c r="M541" s="137">
        <f t="shared" si="143"/>
        <v>0</v>
      </c>
      <c r="N541" s="137">
        <f t="shared" si="143"/>
        <v>0</v>
      </c>
      <c r="O541" s="137">
        <f t="shared" si="143"/>
        <v>0</v>
      </c>
      <c r="P541" s="137">
        <f t="shared" si="143"/>
        <v>0</v>
      </c>
      <c r="Q541" s="137">
        <f t="shared" si="143"/>
        <v>0</v>
      </c>
      <c r="R541" s="137">
        <f t="shared" si="143"/>
        <v>0</v>
      </c>
      <c r="S541" s="137">
        <f t="shared" si="143"/>
        <v>0</v>
      </c>
      <c r="T541" s="137">
        <f t="shared" si="143"/>
        <v>0</v>
      </c>
      <c r="U541" s="137">
        <f t="shared" si="143"/>
        <v>0</v>
      </c>
      <c r="V541" s="137">
        <f t="shared" si="143"/>
        <v>100</v>
      </c>
      <c r="W541" s="137">
        <f t="shared" si="144"/>
        <v>100</v>
      </c>
      <c r="X541" s="137">
        <f t="shared" si="144"/>
        <v>100</v>
      </c>
      <c r="Y541" s="137">
        <f t="shared" si="144"/>
        <v>100</v>
      </c>
      <c r="Z541" s="137">
        <f t="shared" si="144"/>
        <v>100</v>
      </c>
      <c r="AA541" s="137">
        <f t="shared" si="144"/>
        <v>100</v>
      </c>
      <c r="AB541" s="137">
        <f t="shared" si="144"/>
        <v>100</v>
      </c>
      <c r="AC541" s="137">
        <f t="shared" si="144"/>
        <v>100</v>
      </c>
      <c r="AD541" s="137">
        <f t="shared" si="144"/>
        <v>0</v>
      </c>
      <c r="AE541" s="137">
        <f t="shared" si="144"/>
        <v>0</v>
      </c>
      <c r="AF541" s="137">
        <f t="shared" si="144"/>
        <v>0</v>
      </c>
      <c r="AG541" s="137">
        <f t="shared" si="144"/>
        <v>0</v>
      </c>
      <c r="AH541" s="137">
        <f t="shared" si="144"/>
        <v>0</v>
      </c>
      <c r="AI541" s="137">
        <f t="shared" si="144"/>
        <v>0</v>
      </c>
      <c r="AJ541" s="137">
        <f t="shared" si="144"/>
        <v>0</v>
      </c>
      <c r="AK541" s="136">
        <f ca="1">IF(AND(AND($AK$3&lt;=B541,B541&lt;=$AK$1),B541&lt;&gt;""),1,0)</f>
        <v>1</v>
      </c>
      <c r="AL541" s="136">
        <f>IF(OR(F541="工事・メンテ（共用可）",F541="要調整"),0.5,IF(F541="ヘリ訓練日",0.4,1))</f>
        <v>1</v>
      </c>
      <c r="AM541" s="136">
        <v>1</v>
      </c>
    </row>
    <row r="542" spans="1:39" ht="56.25">
      <c r="A542" s="149">
        <v>397</v>
      </c>
      <c r="B542" s="150">
        <v>46405</v>
      </c>
      <c r="C542" s="156">
        <v>9</v>
      </c>
      <c r="D542" s="156">
        <v>17</v>
      </c>
      <c r="E542" s="152" t="s">
        <v>31</v>
      </c>
      <c r="F542" s="151" t="s">
        <v>490</v>
      </c>
      <c r="G542" s="154" t="s">
        <v>493</v>
      </c>
      <c r="H542" s="138" t="str">
        <f>IF(OR(G542="中止",G542="取消"),"998",IF(ISNA(MATCH($E542,施設情報!$B$2:$B$96,0)),"999",INDEX(施設情報!$C$2:$C$96,MATCH($E542,施設情報!$B$2:$B$96,0))))</f>
        <v>998</v>
      </c>
      <c r="I542" s="139">
        <f t="shared" si="137"/>
        <v>46405</v>
      </c>
      <c r="J542" s="137" t="str">
        <f t="shared" si="138"/>
        <v>998-46405</v>
      </c>
      <c r="K542" s="137">
        <f t="shared" si="139"/>
        <v>0.375</v>
      </c>
      <c r="L542" s="137">
        <f t="shared" si="140"/>
        <v>0.70833333333333337</v>
      </c>
      <c r="M542" s="137">
        <f t="shared" si="143"/>
        <v>0</v>
      </c>
      <c r="N542" s="137">
        <f t="shared" si="143"/>
        <v>0</v>
      </c>
      <c r="O542" s="137">
        <f t="shared" si="143"/>
        <v>0</v>
      </c>
      <c r="P542" s="137">
        <f t="shared" si="143"/>
        <v>0</v>
      </c>
      <c r="Q542" s="137">
        <f t="shared" si="143"/>
        <v>0</v>
      </c>
      <c r="R542" s="137">
        <f t="shared" si="143"/>
        <v>0</v>
      </c>
      <c r="S542" s="137">
        <f t="shared" si="143"/>
        <v>0</v>
      </c>
      <c r="T542" s="137">
        <f t="shared" si="143"/>
        <v>0</v>
      </c>
      <c r="U542" s="137">
        <f t="shared" si="143"/>
        <v>0</v>
      </c>
      <c r="V542" s="137">
        <f t="shared" si="143"/>
        <v>100</v>
      </c>
      <c r="W542" s="137">
        <f t="shared" si="144"/>
        <v>100</v>
      </c>
      <c r="X542" s="137">
        <f t="shared" si="144"/>
        <v>100</v>
      </c>
      <c r="Y542" s="137">
        <f t="shared" si="144"/>
        <v>100</v>
      </c>
      <c r="Z542" s="137">
        <f t="shared" si="144"/>
        <v>100</v>
      </c>
      <c r="AA542" s="137">
        <f t="shared" si="144"/>
        <v>100</v>
      </c>
      <c r="AB542" s="137">
        <f t="shared" si="144"/>
        <v>100</v>
      </c>
      <c r="AC542" s="137">
        <f t="shared" si="144"/>
        <v>100</v>
      </c>
      <c r="AD542" s="137">
        <f t="shared" si="144"/>
        <v>0</v>
      </c>
      <c r="AE542" s="137">
        <f t="shared" si="144"/>
        <v>0</v>
      </c>
      <c r="AF542" s="137">
        <f t="shared" si="144"/>
        <v>0</v>
      </c>
      <c r="AG542" s="137">
        <f t="shared" si="144"/>
        <v>0</v>
      </c>
      <c r="AH542" s="137">
        <f t="shared" si="144"/>
        <v>0</v>
      </c>
      <c r="AI542" s="137">
        <f t="shared" si="144"/>
        <v>0</v>
      </c>
      <c r="AJ542" s="137">
        <f t="shared" si="144"/>
        <v>0</v>
      </c>
      <c r="AK542" s="136">
        <f ca="1">IF(AND(AND($AK$3&lt;=B542,B542&lt;=$AK$1),B542&lt;&gt;""),1,0)</f>
        <v>1</v>
      </c>
      <c r="AL542" s="136">
        <f>IF(OR(F542="工事・メンテ（共用可）",F542="要調整"),0.5,IF(F542="ヘリ訓練日",0.4,1))</f>
        <v>1</v>
      </c>
      <c r="AM542" s="136">
        <v>1</v>
      </c>
    </row>
    <row r="543" spans="1:39" ht="37.5">
      <c r="A543" s="149">
        <v>398</v>
      </c>
      <c r="B543" s="150">
        <v>46405</v>
      </c>
      <c r="C543" s="156">
        <v>9</v>
      </c>
      <c r="D543" s="156">
        <v>17</v>
      </c>
      <c r="E543" s="152" t="s">
        <v>2</v>
      </c>
      <c r="F543" s="151" t="s">
        <v>490</v>
      </c>
      <c r="G543" s="154" t="s">
        <v>493</v>
      </c>
      <c r="H543" s="138" t="str">
        <f>IF(OR(G543="中止",G543="取消"),"998",IF(ISNA(MATCH($E543,施設情報!$B$2:$B$96,0)),"999",INDEX(施設情報!$C$2:$C$96,MATCH($E543,施設情報!$B$2:$B$96,0))))</f>
        <v>998</v>
      </c>
      <c r="I543" s="139">
        <f t="shared" si="137"/>
        <v>46405</v>
      </c>
      <c r="J543" s="137" t="str">
        <f t="shared" si="138"/>
        <v>998-46405</v>
      </c>
      <c r="K543" s="137">
        <f t="shared" si="139"/>
        <v>0.375</v>
      </c>
      <c r="L543" s="137">
        <f t="shared" si="140"/>
        <v>0.70833333333333337</v>
      </c>
      <c r="M543" s="137">
        <f t="shared" si="143"/>
        <v>0</v>
      </c>
      <c r="N543" s="137">
        <f t="shared" si="143"/>
        <v>0</v>
      </c>
      <c r="O543" s="137">
        <f t="shared" si="143"/>
        <v>0</v>
      </c>
      <c r="P543" s="137">
        <f t="shared" si="143"/>
        <v>0</v>
      </c>
      <c r="Q543" s="137">
        <f t="shared" si="143"/>
        <v>0</v>
      </c>
      <c r="R543" s="137">
        <f t="shared" si="143"/>
        <v>0</v>
      </c>
      <c r="S543" s="137">
        <f t="shared" si="143"/>
        <v>0</v>
      </c>
      <c r="T543" s="137">
        <f t="shared" si="143"/>
        <v>0</v>
      </c>
      <c r="U543" s="137">
        <f t="shared" si="143"/>
        <v>0</v>
      </c>
      <c r="V543" s="137">
        <f t="shared" si="143"/>
        <v>100</v>
      </c>
      <c r="W543" s="137">
        <f t="shared" si="144"/>
        <v>100</v>
      </c>
      <c r="X543" s="137">
        <f t="shared" si="144"/>
        <v>100</v>
      </c>
      <c r="Y543" s="137">
        <f t="shared" si="144"/>
        <v>100</v>
      </c>
      <c r="Z543" s="137">
        <f t="shared" si="144"/>
        <v>100</v>
      </c>
      <c r="AA543" s="137">
        <f t="shared" si="144"/>
        <v>100</v>
      </c>
      <c r="AB543" s="137">
        <f t="shared" si="144"/>
        <v>100</v>
      </c>
      <c r="AC543" s="137">
        <f t="shared" si="144"/>
        <v>100</v>
      </c>
      <c r="AD543" s="137">
        <f t="shared" si="144"/>
        <v>0</v>
      </c>
      <c r="AE543" s="137">
        <f t="shared" si="144"/>
        <v>0</v>
      </c>
      <c r="AF543" s="137">
        <f t="shared" si="144"/>
        <v>0</v>
      </c>
      <c r="AG543" s="137">
        <f t="shared" si="144"/>
        <v>0</v>
      </c>
      <c r="AH543" s="137">
        <f t="shared" si="144"/>
        <v>0</v>
      </c>
      <c r="AI543" s="137">
        <f t="shared" si="144"/>
        <v>0</v>
      </c>
      <c r="AJ543" s="137">
        <f t="shared" si="144"/>
        <v>0</v>
      </c>
      <c r="AK543" s="136">
        <f ca="1">IF(AND(AND($AK$3&lt;=B543,B543&lt;=$AK$1),B543&lt;&gt;""),1,0)</f>
        <v>1</v>
      </c>
      <c r="AL543" s="136">
        <f>IF(OR(F543="工事・メンテ（共用可）",F543="要調整"),0.5,IF(F543="ヘリ訓練日",0.4,1))</f>
        <v>1</v>
      </c>
      <c r="AM543" s="136">
        <v>1</v>
      </c>
    </row>
    <row r="544" spans="1:39" ht="54">
      <c r="A544" s="149">
        <v>399</v>
      </c>
      <c r="B544" s="150">
        <v>46405</v>
      </c>
      <c r="C544" s="156">
        <v>9</v>
      </c>
      <c r="D544" s="156">
        <v>17</v>
      </c>
      <c r="E544" s="152" t="s">
        <v>38</v>
      </c>
      <c r="F544" s="151" t="s">
        <v>492</v>
      </c>
      <c r="G544" s="154" t="s">
        <v>493</v>
      </c>
      <c r="H544" s="138" t="str">
        <f>IF(OR(G544="中止",G544="取消"),"998",IF(ISNA(MATCH($E544,施設情報!$B$2:$B$96,0)),"999",INDEX(施設情報!$C$2:$C$96,MATCH($E544,施設情報!$B$2:$B$96,0))))</f>
        <v>998</v>
      </c>
      <c r="I544" s="139">
        <f t="shared" si="137"/>
        <v>46405</v>
      </c>
      <c r="J544" s="137" t="str">
        <f t="shared" si="138"/>
        <v>998-46405</v>
      </c>
      <c r="K544" s="137">
        <f t="shared" si="139"/>
        <v>0.375</v>
      </c>
      <c r="L544" s="137">
        <f t="shared" si="140"/>
        <v>0.70833333333333337</v>
      </c>
      <c r="M544" s="137">
        <f t="shared" si="143"/>
        <v>0</v>
      </c>
      <c r="N544" s="137">
        <f t="shared" si="143"/>
        <v>0</v>
      </c>
      <c r="O544" s="137">
        <f t="shared" si="143"/>
        <v>0</v>
      </c>
      <c r="P544" s="137">
        <f t="shared" si="143"/>
        <v>0</v>
      </c>
      <c r="Q544" s="137">
        <f t="shared" si="143"/>
        <v>0</v>
      </c>
      <c r="R544" s="137">
        <f t="shared" si="143"/>
        <v>0</v>
      </c>
      <c r="S544" s="137">
        <f t="shared" si="143"/>
        <v>0</v>
      </c>
      <c r="T544" s="137">
        <f t="shared" si="143"/>
        <v>0</v>
      </c>
      <c r="U544" s="137">
        <f t="shared" si="143"/>
        <v>0</v>
      </c>
      <c r="V544" s="137">
        <f t="shared" si="143"/>
        <v>100</v>
      </c>
      <c r="W544" s="137">
        <f t="shared" si="144"/>
        <v>100</v>
      </c>
      <c r="X544" s="137">
        <f t="shared" si="144"/>
        <v>100</v>
      </c>
      <c r="Y544" s="137">
        <f t="shared" si="144"/>
        <v>100</v>
      </c>
      <c r="Z544" s="137">
        <f t="shared" si="144"/>
        <v>100</v>
      </c>
      <c r="AA544" s="137">
        <f t="shared" si="144"/>
        <v>100</v>
      </c>
      <c r="AB544" s="137">
        <f t="shared" si="144"/>
        <v>100</v>
      </c>
      <c r="AC544" s="137">
        <f t="shared" si="144"/>
        <v>100</v>
      </c>
      <c r="AD544" s="137">
        <f t="shared" si="144"/>
        <v>0</v>
      </c>
      <c r="AE544" s="137">
        <f t="shared" si="144"/>
        <v>0</v>
      </c>
      <c r="AF544" s="137">
        <f t="shared" si="144"/>
        <v>0</v>
      </c>
      <c r="AG544" s="137">
        <f t="shared" si="144"/>
        <v>0</v>
      </c>
      <c r="AH544" s="137">
        <f t="shared" si="144"/>
        <v>0</v>
      </c>
      <c r="AI544" s="137">
        <f t="shared" si="144"/>
        <v>0</v>
      </c>
      <c r="AJ544" s="137">
        <f t="shared" si="144"/>
        <v>0</v>
      </c>
      <c r="AK544" s="136">
        <f ca="1">IF(AND(AND($AK$3&lt;=B544,B544&lt;=$AK$1),B544&lt;&gt;""),1,0)</f>
        <v>1</v>
      </c>
      <c r="AL544" s="136">
        <f>IF(OR(F544="工事・メンテ（共用可）",F544="要調整"),0.5,IF(F544="ヘリ訓練日",0.4,1))</f>
        <v>1</v>
      </c>
      <c r="AM544" s="136">
        <v>1</v>
      </c>
    </row>
    <row r="545" spans="1:39" ht="37.5">
      <c r="A545" s="149">
        <v>400</v>
      </c>
      <c r="B545" s="150">
        <v>46405</v>
      </c>
      <c r="C545" s="156">
        <v>9</v>
      </c>
      <c r="D545" s="156">
        <v>17</v>
      </c>
      <c r="E545" s="152" t="s">
        <v>39</v>
      </c>
      <c r="F545" s="151" t="s">
        <v>492</v>
      </c>
      <c r="G545" s="154" t="s">
        <v>493</v>
      </c>
      <c r="H545" s="138" t="str">
        <f>IF(OR(G545="中止",G545="取消"),"998",IF(ISNA(MATCH($E545,施設情報!$B$2:$B$96,0)),"999",INDEX(施設情報!$C$2:$C$96,MATCH($E545,施設情報!$B$2:$B$96,0))))</f>
        <v>998</v>
      </c>
      <c r="I545" s="139">
        <f t="shared" si="137"/>
        <v>46405</v>
      </c>
      <c r="J545" s="137" t="str">
        <f t="shared" si="138"/>
        <v>998-46405</v>
      </c>
      <c r="K545" s="137">
        <f t="shared" si="139"/>
        <v>0.375</v>
      </c>
      <c r="L545" s="137">
        <f t="shared" si="140"/>
        <v>0.70833333333333337</v>
      </c>
      <c r="M545" s="137">
        <f t="shared" ref="M545:V554" si="145">IF(AND(M$3&gt;=$K545,M$3&lt;$L545),100*$AM545,0)</f>
        <v>0</v>
      </c>
      <c r="N545" s="137">
        <f t="shared" si="145"/>
        <v>0</v>
      </c>
      <c r="O545" s="137">
        <f t="shared" si="145"/>
        <v>0</v>
      </c>
      <c r="P545" s="137">
        <f t="shared" si="145"/>
        <v>0</v>
      </c>
      <c r="Q545" s="137">
        <f t="shared" si="145"/>
        <v>0</v>
      </c>
      <c r="R545" s="137">
        <f t="shared" si="145"/>
        <v>0</v>
      </c>
      <c r="S545" s="137">
        <f t="shared" si="145"/>
        <v>0</v>
      </c>
      <c r="T545" s="137">
        <f t="shared" si="145"/>
        <v>0</v>
      </c>
      <c r="U545" s="137">
        <f t="shared" si="145"/>
        <v>0</v>
      </c>
      <c r="V545" s="137">
        <f t="shared" si="145"/>
        <v>100</v>
      </c>
      <c r="W545" s="137">
        <f t="shared" ref="W545:AJ554" si="146">IF(AND(W$3&gt;=$K545,W$3&lt;$L545),100*$AM545,0)</f>
        <v>100</v>
      </c>
      <c r="X545" s="137">
        <f t="shared" si="146"/>
        <v>100</v>
      </c>
      <c r="Y545" s="137">
        <f t="shared" si="146"/>
        <v>100</v>
      </c>
      <c r="Z545" s="137">
        <f t="shared" si="146"/>
        <v>100</v>
      </c>
      <c r="AA545" s="137">
        <f t="shared" si="146"/>
        <v>100</v>
      </c>
      <c r="AB545" s="137">
        <f t="shared" si="146"/>
        <v>100</v>
      </c>
      <c r="AC545" s="137">
        <f t="shared" si="146"/>
        <v>100</v>
      </c>
      <c r="AD545" s="137">
        <f t="shared" si="146"/>
        <v>0</v>
      </c>
      <c r="AE545" s="137">
        <f t="shared" si="146"/>
        <v>0</v>
      </c>
      <c r="AF545" s="137">
        <f t="shared" si="146"/>
        <v>0</v>
      </c>
      <c r="AG545" s="137">
        <f t="shared" si="146"/>
        <v>0</v>
      </c>
      <c r="AH545" s="137">
        <f t="shared" si="146"/>
        <v>0</v>
      </c>
      <c r="AI545" s="137">
        <f t="shared" si="146"/>
        <v>0</v>
      </c>
      <c r="AJ545" s="137">
        <f t="shared" si="146"/>
        <v>0</v>
      </c>
      <c r="AK545" s="136">
        <f ca="1">IF(AND(AND($AK$3&lt;=B545,B545&lt;=$AK$1),B545&lt;&gt;""),1,0)</f>
        <v>1</v>
      </c>
      <c r="AL545" s="136">
        <f>IF(OR(F545="工事・メンテ（共用可）",F545="要調整"),0.5,IF(F545="ヘリ訓練日",0.4,1))</f>
        <v>1</v>
      </c>
      <c r="AM545" s="136">
        <v>1</v>
      </c>
    </row>
    <row r="546" spans="1:39" ht="75">
      <c r="A546" s="149">
        <v>401</v>
      </c>
      <c r="B546" s="150">
        <v>46405</v>
      </c>
      <c r="C546" s="156">
        <v>9</v>
      </c>
      <c r="D546" s="156">
        <v>17</v>
      </c>
      <c r="E546" s="152" t="s">
        <v>40</v>
      </c>
      <c r="F546" s="151" t="s">
        <v>492</v>
      </c>
      <c r="G546" s="154" t="s">
        <v>493</v>
      </c>
      <c r="H546" s="138" t="str">
        <f>IF(OR(G546="中止",G546="取消"),"998",IF(ISNA(MATCH($E546,施設情報!$B$2:$B$96,0)),"999",INDEX(施設情報!$C$2:$C$96,MATCH($E546,施設情報!$B$2:$B$96,0))))</f>
        <v>998</v>
      </c>
      <c r="I546" s="139">
        <f t="shared" si="137"/>
        <v>46405</v>
      </c>
      <c r="J546" s="137" t="str">
        <f t="shared" si="138"/>
        <v>998-46405</v>
      </c>
      <c r="K546" s="137">
        <f t="shared" si="139"/>
        <v>0.375</v>
      </c>
      <c r="L546" s="137">
        <f t="shared" si="140"/>
        <v>0.70833333333333337</v>
      </c>
      <c r="M546" s="137">
        <f t="shared" si="145"/>
        <v>0</v>
      </c>
      <c r="N546" s="137">
        <f t="shared" si="145"/>
        <v>0</v>
      </c>
      <c r="O546" s="137">
        <f t="shared" si="145"/>
        <v>0</v>
      </c>
      <c r="P546" s="137">
        <f t="shared" si="145"/>
        <v>0</v>
      </c>
      <c r="Q546" s="137">
        <f t="shared" si="145"/>
        <v>0</v>
      </c>
      <c r="R546" s="137">
        <f t="shared" si="145"/>
        <v>0</v>
      </c>
      <c r="S546" s="137">
        <f t="shared" si="145"/>
        <v>0</v>
      </c>
      <c r="T546" s="137">
        <f t="shared" si="145"/>
        <v>0</v>
      </c>
      <c r="U546" s="137">
        <f t="shared" si="145"/>
        <v>0</v>
      </c>
      <c r="V546" s="137">
        <f t="shared" si="145"/>
        <v>100</v>
      </c>
      <c r="W546" s="137">
        <f t="shared" si="146"/>
        <v>100</v>
      </c>
      <c r="X546" s="137">
        <f t="shared" si="146"/>
        <v>100</v>
      </c>
      <c r="Y546" s="137">
        <f t="shared" si="146"/>
        <v>100</v>
      </c>
      <c r="Z546" s="137">
        <f t="shared" si="146"/>
        <v>100</v>
      </c>
      <c r="AA546" s="137">
        <f t="shared" si="146"/>
        <v>100</v>
      </c>
      <c r="AB546" s="137">
        <f t="shared" si="146"/>
        <v>100</v>
      </c>
      <c r="AC546" s="137">
        <f t="shared" si="146"/>
        <v>100</v>
      </c>
      <c r="AD546" s="137">
        <f t="shared" si="146"/>
        <v>0</v>
      </c>
      <c r="AE546" s="137">
        <f t="shared" si="146"/>
        <v>0</v>
      </c>
      <c r="AF546" s="137">
        <f t="shared" si="146"/>
        <v>0</v>
      </c>
      <c r="AG546" s="137">
        <f t="shared" si="146"/>
        <v>0</v>
      </c>
      <c r="AH546" s="137">
        <f t="shared" si="146"/>
        <v>0</v>
      </c>
      <c r="AI546" s="137">
        <f t="shared" si="146"/>
        <v>0</v>
      </c>
      <c r="AJ546" s="137">
        <f t="shared" si="146"/>
        <v>0</v>
      </c>
      <c r="AK546" s="136">
        <f ca="1">IF(AND(AND($AK$3&lt;=B546,B546&lt;=$AK$1),B546&lt;&gt;""),1,0)</f>
        <v>1</v>
      </c>
      <c r="AL546" s="136">
        <f>IF(OR(F546="工事・メンテ（共用可）",F546="要調整"),0.5,IF(F546="ヘリ訓練日",0.4,1))</f>
        <v>1</v>
      </c>
      <c r="AM546" s="136">
        <v>1</v>
      </c>
    </row>
    <row r="547" spans="1:39" ht="93.75">
      <c r="A547" s="149">
        <v>402</v>
      </c>
      <c r="B547" s="150">
        <v>46405</v>
      </c>
      <c r="C547" s="156">
        <v>9</v>
      </c>
      <c r="D547" s="156">
        <v>17</v>
      </c>
      <c r="E547" s="152" t="s">
        <v>41</v>
      </c>
      <c r="F547" s="151" t="s">
        <v>492</v>
      </c>
      <c r="G547" s="154" t="s">
        <v>493</v>
      </c>
      <c r="H547" s="138" t="str">
        <f>IF(OR(G547="中止",G547="取消"),"998",IF(ISNA(MATCH($E547,施設情報!$B$2:$B$96,0)),"999",INDEX(施設情報!$C$2:$C$96,MATCH($E547,施設情報!$B$2:$B$96,0))))</f>
        <v>998</v>
      </c>
      <c r="I547" s="139">
        <f t="shared" si="137"/>
        <v>46405</v>
      </c>
      <c r="J547" s="137" t="str">
        <f t="shared" si="138"/>
        <v>998-46405</v>
      </c>
      <c r="K547" s="137">
        <f t="shared" si="139"/>
        <v>0.375</v>
      </c>
      <c r="L547" s="137">
        <f t="shared" si="140"/>
        <v>0.70833333333333337</v>
      </c>
      <c r="M547" s="137">
        <f t="shared" si="145"/>
        <v>0</v>
      </c>
      <c r="N547" s="137">
        <f t="shared" si="145"/>
        <v>0</v>
      </c>
      <c r="O547" s="137">
        <f t="shared" si="145"/>
        <v>0</v>
      </c>
      <c r="P547" s="137">
        <f t="shared" si="145"/>
        <v>0</v>
      </c>
      <c r="Q547" s="137">
        <f t="shared" si="145"/>
        <v>0</v>
      </c>
      <c r="R547" s="137">
        <f t="shared" si="145"/>
        <v>0</v>
      </c>
      <c r="S547" s="137">
        <f t="shared" si="145"/>
        <v>0</v>
      </c>
      <c r="T547" s="137">
        <f t="shared" si="145"/>
        <v>0</v>
      </c>
      <c r="U547" s="137">
        <f t="shared" si="145"/>
        <v>0</v>
      </c>
      <c r="V547" s="137">
        <f t="shared" si="145"/>
        <v>100</v>
      </c>
      <c r="W547" s="137">
        <f t="shared" si="146"/>
        <v>100</v>
      </c>
      <c r="X547" s="137">
        <f t="shared" si="146"/>
        <v>100</v>
      </c>
      <c r="Y547" s="137">
        <f t="shared" si="146"/>
        <v>100</v>
      </c>
      <c r="Z547" s="137">
        <f t="shared" si="146"/>
        <v>100</v>
      </c>
      <c r="AA547" s="137">
        <f t="shared" si="146"/>
        <v>100</v>
      </c>
      <c r="AB547" s="137">
        <f t="shared" si="146"/>
        <v>100</v>
      </c>
      <c r="AC547" s="137">
        <f t="shared" si="146"/>
        <v>100</v>
      </c>
      <c r="AD547" s="137">
        <f t="shared" si="146"/>
        <v>0</v>
      </c>
      <c r="AE547" s="137">
        <f t="shared" si="146"/>
        <v>0</v>
      </c>
      <c r="AF547" s="137">
        <f t="shared" si="146"/>
        <v>0</v>
      </c>
      <c r="AG547" s="137">
        <f t="shared" si="146"/>
        <v>0</v>
      </c>
      <c r="AH547" s="137">
        <f t="shared" si="146"/>
        <v>0</v>
      </c>
      <c r="AI547" s="137">
        <f t="shared" si="146"/>
        <v>0</v>
      </c>
      <c r="AJ547" s="137">
        <f t="shared" si="146"/>
        <v>0</v>
      </c>
      <c r="AK547" s="136">
        <f ca="1">IF(AND(AND($AK$3&lt;=B547,B547&lt;=$AK$1),B547&lt;&gt;""),1,0)</f>
        <v>1</v>
      </c>
      <c r="AL547" s="136">
        <f>IF(OR(F547="工事・メンテ（共用可）",F547="要調整"),0.5,IF(F547="ヘリ訓練日",0.4,1))</f>
        <v>1</v>
      </c>
      <c r="AM547" s="136">
        <v>1</v>
      </c>
    </row>
    <row r="548" spans="1:39" ht="75">
      <c r="A548" s="149">
        <v>403</v>
      </c>
      <c r="B548" s="150">
        <v>46405</v>
      </c>
      <c r="C548" s="156">
        <v>9</v>
      </c>
      <c r="D548" s="156">
        <v>17</v>
      </c>
      <c r="E548" s="152" t="s">
        <v>42</v>
      </c>
      <c r="F548" s="151" t="s">
        <v>492</v>
      </c>
      <c r="G548" s="154" t="s">
        <v>493</v>
      </c>
      <c r="H548" s="138" t="str">
        <f>IF(OR(G548="中止",G548="取消"),"998",IF(ISNA(MATCH($E548,施設情報!$B$2:$B$96,0)),"999",INDEX(施設情報!$C$2:$C$96,MATCH($E548,施設情報!$B$2:$B$96,0))))</f>
        <v>998</v>
      </c>
      <c r="I548" s="139">
        <f t="shared" si="137"/>
        <v>46405</v>
      </c>
      <c r="J548" s="137" t="str">
        <f t="shared" si="138"/>
        <v>998-46405</v>
      </c>
      <c r="K548" s="137">
        <f t="shared" si="139"/>
        <v>0.375</v>
      </c>
      <c r="L548" s="137">
        <f t="shared" si="140"/>
        <v>0.70833333333333337</v>
      </c>
      <c r="M548" s="137">
        <f t="shared" si="145"/>
        <v>0</v>
      </c>
      <c r="N548" s="137">
        <f t="shared" si="145"/>
        <v>0</v>
      </c>
      <c r="O548" s="137">
        <f t="shared" si="145"/>
        <v>0</v>
      </c>
      <c r="P548" s="137">
        <f t="shared" si="145"/>
        <v>0</v>
      </c>
      <c r="Q548" s="137">
        <f t="shared" si="145"/>
        <v>0</v>
      </c>
      <c r="R548" s="137">
        <f t="shared" si="145"/>
        <v>0</v>
      </c>
      <c r="S548" s="137">
        <f t="shared" si="145"/>
        <v>0</v>
      </c>
      <c r="T548" s="137">
        <f t="shared" si="145"/>
        <v>0</v>
      </c>
      <c r="U548" s="137">
        <f t="shared" si="145"/>
        <v>0</v>
      </c>
      <c r="V548" s="137">
        <f t="shared" si="145"/>
        <v>100</v>
      </c>
      <c r="W548" s="137">
        <f t="shared" si="146"/>
        <v>100</v>
      </c>
      <c r="X548" s="137">
        <f t="shared" si="146"/>
        <v>100</v>
      </c>
      <c r="Y548" s="137">
        <f t="shared" si="146"/>
        <v>100</v>
      </c>
      <c r="Z548" s="137">
        <f t="shared" si="146"/>
        <v>100</v>
      </c>
      <c r="AA548" s="137">
        <f t="shared" si="146"/>
        <v>100</v>
      </c>
      <c r="AB548" s="137">
        <f t="shared" si="146"/>
        <v>100</v>
      </c>
      <c r="AC548" s="137">
        <f t="shared" si="146"/>
        <v>100</v>
      </c>
      <c r="AD548" s="137">
        <f t="shared" si="146"/>
        <v>0</v>
      </c>
      <c r="AE548" s="137">
        <f t="shared" si="146"/>
        <v>0</v>
      </c>
      <c r="AF548" s="137">
        <f t="shared" si="146"/>
        <v>0</v>
      </c>
      <c r="AG548" s="137">
        <f t="shared" si="146"/>
        <v>0</v>
      </c>
      <c r="AH548" s="137">
        <f t="shared" si="146"/>
        <v>0</v>
      </c>
      <c r="AI548" s="137">
        <f t="shared" si="146"/>
        <v>0</v>
      </c>
      <c r="AJ548" s="137">
        <f t="shared" si="146"/>
        <v>0</v>
      </c>
      <c r="AK548" s="136">
        <f ca="1">IF(AND(AND($AK$3&lt;=B548,B548&lt;=$AK$1),B548&lt;&gt;""),1,0)</f>
        <v>1</v>
      </c>
      <c r="AL548" s="136">
        <f>IF(OR(F548="工事・メンテ（共用可）",F548="要調整"),0.5,IF(F548="ヘリ訓練日",0.4,1))</f>
        <v>1</v>
      </c>
      <c r="AM548" s="136">
        <v>1</v>
      </c>
    </row>
    <row r="549" spans="1:39" ht="37.5">
      <c r="A549" s="149">
        <v>404</v>
      </c>
      <c r="B549" s="150">
        <v>46405</v>
      </c>
      <c r="C549" s="156">
        <v>9</v>
      </c>
      <c r="D549" s="156">
        <v>17</v>
      </c>
      <c r="E549" s="152" t="s">
        <v>2</v>
      </c>
      <c r="F549" s="151" t="s">
        <v>490</v>
      </c>
      <c r="G549" s="154" t="s">
        <v>493</v>
      </c>
      <c r="H549" s="138" t="str">
        <f>IF(OR(G549="中止",G549="取消"),"998",IF(ISNA(MATCH($E549,施設情報!$B$2:$B$96,0)),"999",INDEX(施設情報!$C$2:$C$96,MATCH($E549,施設情報!$B$2:$B$96,0))))</f>
        <v>998</v>
      </c>
      <c r="I549" s="139">
        <f t="shared" si="137"/>
        <v>46405</v>
      </c>
      <c r="J549" s="137" t="str">
        <f t="shared" si="138"/>
        <v>998-46405</v>
      </c>
      <c r="K549" s="137">
        <f t="shared" si="139"/>
        <v>0.375</v>
      </c>
      <c r="L549" s="137">
        <f t="shared" si="140"/>
        <v>0.70833333333333337</v>
      </c>
      <c r="M549" s="137">
        <f t="shared" si="145"/>
        <v>0</v>
      </c>
      <c r="N549" s="137">
        <f t="shared" si="145"/>
        <v>0</v>
      </c>
      <c r="O549" s="137">
        <f t="shared" si="145"/>
        <v>0</v>
      </c>
      <c r="P549" s="137">
        <f t="shared" si="145"/>
        <v>0</v>
      </c>
      <c r="Q549" s="137">
        <f t="shared" si="145"/>
        <v>0</v>
      </c>
      <c r="R549" s="137">
        <f t="shared" si="145"/>
        <v>0</v>
      </c>
      <c r="S549" s="137">
        <f t="shared" si="145"/>
        <v>0</v>
      </c>
      <c r="T549" s="137">
        <f t="shared" si="145"/>
        <v>0</v>
      </c>
      <c r="U549" s="137">
        <f t="shared" si="145"/>
        <v>0</v>
      </c>
      <c r="V549" s="137">
        <f t="shared" si="145"/>
        <v>100</v>
      </c>
      <c r="W549" s="137">
        <f t="shared" si="146"/>
        <v>100</v>
      </c>
      <c r="X549" s="137">
        <f t="shared" si="146"/>
        <v>100</v>
      </c>
      <c r="Y549" s="137">
        <f t="shared" si="146"/>
        <v>100</v>
      </c>
      <c r="Z549" s="137">
        <f t="shared" si="146"/>
        <v>100</v>
      </c>
      <c r="AA549" s="137">
        <f t="shared" si="146"/>
        <v>100</v>
      </c>
      <c r="AB549" s="137">
        <f t="shared" si="146"/>
        <v>100</v>
      </c>
      <c r="AC549" s="137">
        <f t="shared" si="146"/>
        <v>100</v>
      </c>
      <c r="AD549" s="137">
        <f t="shared" si="146"/>
        <v>0</v>
      </c>
      <c r="AE549" s="137">
        <f t="shared" si="146"/>
        <v>0</v>
      </c>
      <c r="AF549" s="137">
        <f t="shared" si="146"/>
        <v>0</v>
      </c>
      <c r="AG549" s="137">
        <f t="shared" si="146"/>
        <v>0</v>
      </c>
      <c r="AH549" s="137">
        <f t="shared" si="146"/>
        <v>0</v>
      </c>
      <c r="AI549" s="137">
        <f t="shared" si="146"/>
        <v>0</v>
      </c>
      <c r="AJ549" s="137">
        <f t="shared" si="146"/>
        <v>0</v>
      </c>
      <c r="AK549" s="136">
        <f ca="1">IF(AND(AND($AK$3&lt;=B549,B549&lt;=$AK$1),B549&lt;&gt;""),1,0)</f>
        <v>1</v>
      </c>
      <c r="AL549" s="136">
        <f>IF(OR(F549="工事・メンテ（共用可）",F549="要調整"),0.5,IF(F549="ヘリ訓練日",0.4,1))</f>
        <v>1</v>
      </c>
      <c r="AM549" s="136">
        <v>1</v>
      </c>
    </row>
    <row r="550" spans="1:39" ht="56.25">
      <c r="A550" s="149">
        <v>405</v>
      </c>
      <c r="B550" s="150">
        <v>46405</v>
      </c>
      <c r="C550" s="156">
        <v>9</v>
      </c>
      <c r="D550" s="156">
        <v>17</v>
      </c>
      <c r="E550" s="152" t="s">
        <v>43</v>
      </c>
      <c r="F550" s="151" t="s">
        <v>495</v>
      </c>
      <c r="G550" s="154" t="s">
        <v>493</v>
      </c>
      <c r="H550" s="138" t="str">
        <f>IF(OR(G550="中止",G550="取消"),"998",IF(ISNA(MATCH($E550,施設情報!$B$2:$B$96,0)),"999",INDEX(施設情報!$C$2:$C$96,MATCH($E550,施設情報!$B$2:$B$96,0))))</f>
        <v>998</v>
      </c>
      <c r="I550" s="139">
        <f t="shared" si="137"/>
        <v>46405</v>
      </c>
      <c r="J550" s="137" t="str">
        <f t="shared" si="138"/>
        <v>998-46405</v>
      </c>
      <c r="K550" s="137">
        <f t="shared" si="139"/>
        <v>0.375</v>
      </c>
      <c r="L550" s="137">
        <f t="shared" si="140"/>
        <v>0.70833333333333337</v>
      </c>
      <c r="M550" s="137">
        <f t="shared" si="145"/>
        <v>0</v>
      </c>
      <c r="N550" s="137">
        <f t="shared" si="145"/>
        <v>0</v>
      </c>
      <c r="O550" s="137">
        <f t="shared" si="145"/>
        <v>0</v>
      </c>
      <c r="P550" s="137">
        <f t="shared" si="145"/>
        <v>0</v>
      </c>
      <c r="Q550" s="137">
        <f t="shared" si="145"/>
        <v>0</v>
      </c>
      <c r="R550" s="137">
        <f t="shared" si="145"/>
        <v>0</v>
      </c>
      <c r="S550" s="137">
        <f t="shared" si="145"/>
        <v>0</v>
      </c>
      <c r="T550" s="137">
        <f t="shared" si="145"/>
        <v>0</v>
      </c>
      <c r="U550" s="137">
        <f t="shared" si="145"/>
        <v>0</v>
      </c>
      <c r="V550" s="137">
        <f t="shared" si="145"/>
        <v>50</v>
      </c>
      <c r="W550" s="137">
        <f t="shared" si="146"/>
        <v>50</v>
      </c>
      <c r="X550" s="137">
        <f t="shared" si="146"/>
        <v>50</v>
      </c>
      <c r="Y550" s="137">
        <f t="shared" si="146"/>
        <v>50</v>
      </c>
      <c r="Z550" s="137">
        <f t="shared" si="146"/>
        <v>50</v>
      </c>
      <c r="AA550" s="137">
        <f t="shared" si="146"/>
        <v>50</v>
      </c>
      <c r="AB550" s="137">
        <f t="shared" si="146"/>
        <v>50</v>
      </c>
      <c r="AC550" s="137">
        <f t="shared" si="146"/>
        <v>50</v>
      </c>
      <c r="AD550" s="137">
        <f t="shared" si="146"/>
        <v>0</v>
      </c>
      <c r="AE550" s="137">
        <f t="shared" si="146"/>
        <v>0</v>
      </c>
      <c r="AF550" s="137">
        <f t="shared" si="146"/>
        <v>0</v>
      </c>
      <c r="AG550" s="137">
        <f t="shared" si="146"/>
        <v>0</v>
      </c>
      <c r="AH550" s="137">
        <f t="shared" si="146"/>
        <v>0</v>
      </c>
      <c r="AI550" s="137">
        <f t="shared" si="146"/>
        <v>0</v>
      </c>
      <c r="AJ550" s="137">
        <f t="shared" si="146"/>
        <v>0</v>
      </c>
      <c r="AK550" s="136">
        <f ca="1">IF(AND(AND($AK$3&lt;=B550,B550&lt;=$AK$1),B550&lt;&gt;""),1,0)</f>
        <v>1</v>
      </c>
      <c r="AL550" s="136">
        <f>IF(OR(F550="工事・メンテ（共用可）",F550="要調整"),0.5,IF(F550="ヘリ訓練日",0.4,1))</f>
        <v>0.5</v>
      </c>
      <c r="AM550" s="136">
        <v>0.5</v>
      </c>
    </row>
    <row r="551" spans="1:39" ht="56.25">
      <c r="A551" s="149">
        <v>406</v>
      </c>
      <c r="B551" s="150">
        <v>46405</v>
      </c>
      <c r="C551" s="156">
        <v>9</v>
      </c>
      <c r="D551" s="156">
        <v>17</v>
      </c>
      <c r="E551" s="152" t="s">
        <v>44</v>
      </c>
      <c r="F551" s="151" t="s">
        <v>495</v>
      </c>
      <c r="G551" s="154" t="s">
        <v>493</v>
      </c>
      <c r="H551" s="138" t="str">
        <f>IF(OR(G551="中止",G551="取消"),"998",IF(ISNA(MATCH($E551,施設情報!$B$2:$B$96,0)),"999",INDEX(施設情報!$C$2:$C$96,MATCH($E551,施設情報!$B$2:$B$96,0))))</f>
        <v>998</v>
      </c>
      <c r="I551" s="139">
        <f t="shared" si="137"/>
        <v>46405</v>
      </c>
      <c r="J551" s="137" t="str">
        <f t="shared" si="138"/>
        <v>998-46405</v>
      </c>
      <c r="K551" s="137">
        <f t="shared" si="139"/>
        <v>0.375</v>
      </c>
      <c r="L551" s="137">
        <f t="shared" si="140"/>
        <v>0.70833333333333337</v>
      </c>
      <c r="M551" s="137">
        <f t="shared" si="145"/>
        <v>0</v>
      </c>
      <c r="N551" s="137">
        <f t="shared" si="145"/>
        <v>0</v>
      </c>
      <c r="O551" s="137">
        <f t="shared" si="145"/>
        <v>0</v>
      </c>
      <c r="P551" s="137">
        <f t="shared" si="145"/>
        <v>0</v>
      </c>
      <c r="Q551" s="137">
        <f t="shared" si="145"/>
        <v>0</v>
      </c>
      <c r="R551" s="137">
        <f t="shared" si="145"/>
        <v>0</v>
      </c>
      <c r="S551" s="137">
        <f t="shared" si="145"/>
        <v>0</v>
      </c>
      <c r="T551" s="137">
        <f t="shared" si="145"/>
        <v>0</v>
      </c>
      <c r="U551" s="137">
        <f t="shared" si="145"/>
        <v>0</v>
      </c>
      <c r="V551" s="137">
        <f t="shared" si="145"/>
        <v>50</v>
      </c>
      <c r="W551" s="137">
        <f t="shared" si="146"/>
        <v>50</v>
      </c>
      <c r="X551" s="137">
        <f t="shared" si="146"/>
        <v>50</v>
      </c>
      <c r="Y551" s="137">
        <f t="shared" si="146"/>
        <v>50</v>
      </c>
      <c r="Z551" s="137">
        <f t="shared" si="146"/>
        <v>50</v>
      </c>
      <c r="AA551" s="137">
        <f t="shared" si="146"/>
        <v>50</v>
      </c>
      <c r="AB551" s="137">
        <f t="shared" si="146"/>
        <v>50</v>
      </c>
      <c r="AC551" s="137">
        <f t="shared" si="146"/>
        <v>50</v>
      </c>
      <c r="AD551" s="137">
        <f t="shared" si="146"/>
        <v>0</v>
      </c>
      <c r="AE551" s="137">
        <f t="shared" si="146"/>
        <v>0</v>
      </c>
      <c r="AF551" s="137">
        <f t="shared" si="146"/>
        <v>0</v>
      </c>
      <c r="AG551" s="137">
        <f t="shared" si="146"/>
        <v>0</v>
      </c>
      <c r="AH551" s="137">
        <f t="shared" si="146"/>
        <v>0</v>
      </c>
      <c r="AI551" s="137">
        <f t="shared" si="146"/>
        <v>0</v>
      </c>
      <c r="AJ551" s="137">
        <f t="shared" si="146"/>
        <v>0</v>
      </c>
      <c r="AK551" s="136">
        <f ca="1">IF(AND(AND($AK$3&lt;=B551,B551&lt;=$AK$1),B551&lt;&gt;""),1,0)</f>
        <v>1</v>
      </c>
      <c r="AL551" s="136">
        <f>IF(OR(F551="工事・メンテ（共用可）",F551="要調整"),0.5,IF(F551="ヘリ訓練日",0.4,1))</f>
        <v>0.5</v>
      </c>
      <c r="AM551" s="136">
        <v>0.5</v>
      </c>
    </row>
    <row r="552" spans="1:39" ht="75">
      <c r="A552" s="149">
        <v>407</v>
      </c>
      <c r="B552" s="150">
        <v>46405</v>
      </c>
      <c r="C552" s="156">
        <v>9</v>
      </c>
      <c r="D552" s="156">
        <v>17</v>
      </c>
      <c r="E552" s="152" t="s">
        <v>45</v>
      </c>
      <c r="F552" s="151" t="s">
        <v>495</v>
      </c>
      <c r="G552" s="154" t="s">
        <v>493</v>
      </c>
      <c r="H552" s="138" t="str">
        <f>IF(OR(G552="中止",G552="取消"),"998",IF(ISNA(MATCH($E552,施設情報!$B$2:$B$96,0)),"999",INDEX(施設情報!$C$2:$C$96,MATCH($E552,施設情報!$B$2:$B$96,0))))</f>
        <v>998</v>
      </c>
      <c r="I552" s="139">
        <f t="shared" si="137"/>
        <v>46405</v>
      </c>
      <c r="J552" s="137" t="str">
        <f t="shared" si="138"/>
        <v>998-46405</v>
      </c>
      <c r="K552" s="137">
        <f t="shared" si="139"/>
        <v>0.375</v>
      </c>
      <c r="L552" s="137">
        <f t="shared" si="140"/>
        <v>0.70833333333333337</v>
      </c>
      <c r="M552" s="137">
        <f t="shared" si="145"/>
        <v>0</v>
      </c>
      <c r="N552" s="137">
        <f t="shared" si="145"/>
        <v>0</v>
      </c>
      <c r="O552" s="137">
        <f t="shared" si="145"/>
        <v>0</v>
      </c>
      <c r="P552" s="137">
        <f t="shared" si="145"/>
        <v>0</v>
      </c>
      <c r="Q552" s="137">
        <f t="shared" si="145"/>
        <v>0</v>
      </c>
      <c r="R552" s="137">
        <f t="shared" si="145"/>
        <v>0</v>
      </c>
      <c r="S552" s="137">
        <f t="shared" si="145"/>
        <v>0</v>
      </c>
      <c r="T552" s="137">
        <f t="shared" si="145"/>
        <v>0</v>
      </c>
      <c r="U552" s="137">
        <f t="shared" si="145"/>
        <v>0</v>
      </c>
      <c r="V552" s="137">
        <f t="shared" si="145"/>
        <v>50</v>
      </c>
      <c r="W552" s="137">
        <f t="shared" si="146"/>
        <v>50</v>
      </c>
      <c r="X552" s="137">
        <f t="shared" si="146"/>
        <v>50</v>
      </c>
      <c r="Y552" s="137">
        <f t="shared" si="146"/>
        <v>50</v>
      </c>
      <c r="Z552" s="137">
        <f t="shared" si="146"/>
        <v>50</v>
      </c>
      <c r="AA552" s="137">
        <f t="shared" si="146"/>
        <v>50</v>
      </c>
      <c r="AB552" s="137">
        <f t="shared" si="146"/>
        <v>50</v>
      </c>
      <c r="AC552" s="137">
        <f t="shared" si="146"/>
        <v>50</v>
      </c>
      <c r="AD552" s="137">
        <f t="shared" si="146"/>
        <v>0</v>
      </c>
      <c r="AE552" s="137">
        <f t="shared" si="146"/>
        <v>0</v>
      </c>
      <c r="AF552" s="137">
        <f t="shared" si="146"/>
        <v>0</v>
      </c>
      <c r="AG552" s="137">
        <f t="shared" si="146"/>
        <v>0</v>
      </c>
      <c r="AH552" s="137">
        <f t="shared" si="146"/>
        <v>0</v>
      </c>
      <c r="AI552" s="137">
        <f t="shared" si="146"/>
        <v>0</v>
      </c>
      <c r="AJ552" s="137">
        <f t="shared" si="146"/>
        <v>0</v>
      </c>
      <c r="AK552" s="136">
        <f ca="1">IF(AND(AND($AK$3&lt;=B552,B552&lt;=$AK$1),B552&lt;&gt;""),1,0)</f>
        <v>1</v>
      </c>
      <c r="AL552" s="136">
        <f>IF(OR(F552="工事・メンテ（共用可）",F552="要調整"),0.5,IF(F552="ヘリ訓練日",0.4,1))</f>
        <v>0.5</v>
      </c>
      <c r="AM552" s="136">
        <v>0.5</v>
      </c>
    </row>
    <row r="553" spans="1:39" ht="75">
      <c r="A553" s="149">
        <v>408</v>
      </c>
      <c r="B553" s="150">
        <v>46405</v>
      </c>
      <c r="C553" s="156">
        <v>9</v>
      </c>
      <c r="D553" s="156">
        <v>17</v>
      </c>
      <c r="E553" s="152" t="s">
        <v>46</v>
      </c>
      <c r="F553" s="151" t="s">
        <v>495</v>
      </c>
      <c r="G553" s="154" t="s">
        <v>493</v>
      </c>
      <c r="H553" s="138" t="str">
        <f>IF(OR(G553="中止",G553="取消"),"998",IF(ISNA(MATCH($E553,施設情報!$B$2:$B$96,0)),"999",INDEX(施設情報!$C$2:$C$96,MATCH($E553,施設情報!$B$2:$B$96,0))))</f>
        <v>998</v>
      </c>
      <c r="I553" s="139">
        <f t="shared" si="137"/>
        <v>46405</v>
      </c>
      <c r="J553" s="137" t="str">
        <f t="shared" si="138"/>
        <v>998-46405</v>
      </c>
      <c r="K553" s="137">
        <f t="shared" si="139"/>
        <v>0.375</v>
      </c>
      <c r="L553" s="137">
        <f t="shared" si="140"/>
        <v>0.70833333333333337</v>
      </c>
      <c r="M553" s="137">
        <f t="shared" si="145"/>
        <v>0</v>
      </c>
      <c r="N553" s="137">
        <f t="shared" si="145"/>
        <v>0</v>
      </c>
      <c r="O553" s="137">
        <f t="shared" si="145"/>
        <v>0</v>
      </c>
      <c r="P553" s="137">
        <f t="shared" si="145"/>
        <v>0</v>
      </c>
      <c r="Q553" s="137">
        <f t="shared" si="145"/>
        <v>0</v>
      </c>
      <c r="R553" s="137">
        <f t="shared" si="145"/>
        <v>0</v>
      </c>
      <c r="S553" s="137">
        <f t="shared" si="145"/>
        <v>0</v>
      </c>
      <c r="T553" s="137">
        <f t="shared" si="145"/>
        <v>0</v>
      </c>
      <c r="U553" s="137">
        <f t="shared" si="145"/>
        <v>0</v>
      </c>
      <c r="V553" s="137">
        <f t="shared" si="145"/>
        <v>50</v>
      </c>
      <c r="W553" s="137">
        <f t="shared" si="146"/>
        <v>50</v>
      </c>
      <c r="X553" s="137">
        <f t="shared" si="146"/>
        <v>50</v>
      </c>
      <c r="Y553" s="137">
        <f t="shared" si="146"/>
        <v>50</v>
      </c>
      <c r="Z553" s="137">
        <f t="shared" si="146"/>
        <v>50</v>
      </c>
      <c r="AA553" s="137">
        <f t="shared" si="146"/>
        <v>50</v>
      </c>
      <c r="AB553" s="137">
        <f t="shared" si="146"/>
        <v>50</v>
      </c>
      <c r="AC553" s="137">
        <f t="shared" si="146"/>
        <v>50</v>
      </c>
      <c r="AD553" s="137">
        <f t="shared" si="146"/>
        <v>0</v>
      </c>
      <c r="AE553" s="137">
        <f t="shared" si="146"/>
        <v>0</v>
      </c>
      <c r="AF553" s="137">
        <f t="shared" si="146"/>
        <v>0</v>
      </c>
      <c r="AG553" s="137">
        <f t="shared" si="146"/>
        <v>0</v>
      </c>
      <c r="AH553" s="137">
        <f t="shared" si="146"/>
        <v>0</v>
      </c>
      <c r="AI553" s="137">
        <f t="shared" si="146"/>
        <v>0</v>
      </c>
      <c r="AJ553" s="137">
        <f t="shared" si="146"/>
        <v>0</v>
      </c>
      <c r="AK553" s="136">
        <f ca="1">IF(AND(AND($AK$3&lt;=B553,B553&lt;=$AK$1),B553&lt;&gt;""),1,0)</f>
        <v>1</v>
      </c>
      <c r="AL553" s="136">
        <f>IF(OR(F553="工事・メンテ（共用可）",F553="要調整"),0.5,IF(F553="ヘリ訓練日",0.4,1))</f>
        <v>0.5</v>
      </c>
      <c r="AM553" s="136">
        <v>0.5</v>
      </c>
    </row>
    <row r="554" spans="1:39" ht="56.25">
      <c r="A554" s="149">
        <v>409</v>
      </c>
      <c r="B554" s="150">
        <v>46405</v>
      </c>
      <c r="C554" s="156">
        <v>9</v>
      </c>
      <c r="D554" s="156">
        <v>17</v>
      </c>
      <c r="E554" s="152" t="s">
        <v>47</v>
      </c>
      <c r="F554" s="151" t="s">
        <v>492</v>
      </c>
      <c r="G554" s="154" t="s">
        <v>493</v>
      </c>
      <c r="H554" s="138" t="str">
        <f>IF(OR(G554="中止",G554="取消"),"998",IF(ISNA(MATCH($E554,施設情報!$B$2:$B$96,0)),"999",INDEX(施設情報!$C$2:$C$96,MATCH($E554,施設情報!$B$2:$B$96,0))))</f>
        <v>998</v>
      </c>
      <c r="I554" s="139">
        <f t="shared" si="137"/>
        <v>46405</v>
      </c>
      <c r="J554" s="137" t="str">
        <f t="shared" si="138"/>
        <v>998-46405</v>
      </c>
      <c r="K554" s="137">
        <f t="shared" si="139"/>
        <v>0.375</v>
      </c>
      <c r="L554" s="137">
        <f t="shared" si="140"/>
        <v>0.70833333333333337</v>
      </c>
      <c r="M554" s="137">
        <f t="shared" si="145"/>
        <v>0</v>
      </c>
      <c r="N554" s="137">
        <f t="shared" si="145"/>
        <v>0</v>
      </c>
      <c r="O554" s="137">
        <f t="shared" si="145"/>
        <v>0</v>
      </c>
      <c r="P554" s="137">
        <f t="shared" si="145"/>
        <v>0</v>
      </c>
      <c r="Q554" s="137">
        <f t="shared" si="145"/>
        <v>0</v>
      </c>
      <c r="R554" s="137">
        <f t="shared" si="145"/>
        <v>0</v>
      </c>
      <c r="S554" s="137">
        <f t="shared" si="145"/>
        <v>0</v>
      </c>
      <c r="T554" s="137">
        <f t="shared" si="145"/>
        <v>0</v>
      </c>
      <c r="U554" s="137">
        <f t="shared" si="145"/>
        <v>0</v>
      </c>
      <c r="V554" s="137">
        <f t="shared" si="145"/>
        <v>100</v>
      </c>
      <c r="W554" s="137">
        <f t="shared" si="146"/>
        <v>100</v>
      </c>
      <c r="X554" s="137">
        <f t="shared" si="146"/>
        <v>100</v>
      </c>
      <c r="Y554" s="137">
        <f t="shared" si="146"/>
        <v>100</v>
      </c>
      <c r="Z554" s="137">
        <f t="shared" si="146"/>
        <v>100</v>
      </c>
      <c r="AA554" s="137">
        <f t="shared" si="146"/>
        <v>100</v>
      </c>
      <c r="AB554" s="137">
        <f t="shared" si="146"/>
        <v>100</v>
      </c>
      <c r="AC554" s="137">
        <f t="shared" si="146"/>
        <v>100</v>
      </c>
      <c r="AD554" s="137">
        <f t="shared" si="146"/>
        <v>0</v>
      </c>
      <c r="AE554" s="137">
        <f t="shared" si="146"/>
        <v>0</v>
      </c>
      <c r="AF554" s="137">
        <f t="shared" si="146"/>
        <v>0</v>
      </c>
      <c r="AG554" s="137">
        <f t="shared" si="146"/>
        <v>0</v>
      </c>
      <c r="AH554" s="137">
        <f t="shared" si="146"/>
        <v>0</v>
      </c>
      <c r="AI554" s="137">
        <f t="shared" si="146"/>
        <v>0</v>
      </c>
      <c r="AJ554" s="137">
        <f t="shared" si="146"/>
        <v>0</v>
      </c>
      <c r="AK554" s="136">
        <f ca="1">IF(AND(AND($AK$3&lt;=B554,B554&lt;=$AK$1),B554&lt;&gt;""),1,0)</f>
        <v>1</v>
      </c>
      <c r="AL554" s="136">
        <f>IF(OR(F554="工事・メンテ（共用可）",F554="要調整"),0.5,IF(F554="ヘリ訓練日",0.4,1))</f>
        <v>1</v>
      </c>
      <c r="AM554" s="136">
        <v>1</v>
      </c>
    </row>
    <row r="555" spans="1:39" ht="75">
      <c r="A555" s="149">
        <v>410</v>
      </c>
      <c r="B555" s="150">
        <v>46405</v>
      </c>
      <c r="C555" s="156">
        <v>9</v>
      </c>
      <c r="D555" s="156">
        <v>17</v>
      </c>
      <c r="E555" s="152" t="s">
        <v>48</v>
      </c>
      <c r="F555" s="151" t="s">
        <v>492</v>
      </c>
      <c r="G555" s="154" t="s">
        <v>493</v>
      </c>
      <c r="H555" s="138" t="str">
        <f>IF(OR(G555="中止",G555="取消"),"998",IF(ISNA(MATCH($E555,施設情報!$B$2:$B$96,0)),"999",INDEX(施設情報!$C$2:$C$96,MATCH($E555,施設情報!$B$2:$B$96,0))))</f>
        <v>998</v>
      </c>
      <c r="I555" s="139">
        <f t="shared" si="137"/>
        <v>46405</v>
      </c>
      <c r="J555" s="137" t="str">
        <f t="shared" si="138"/>
        <v>998-46405</v>
      </c>
      <c r="K555" s="137">
        <f t="shared" si="139"/>
        <v>0.375</v>
      </c>
      <c r="L555" s="137">
        <f t="shared" si="140"/>
        <v>0.70833333333333337</v>
      </c>
      <c r="M555" s="137">
        <f t="shared" ref="M555:V564" si="147">IF(AND(M$3&gt;=$K555,M$3&lt;$L555),100*$AM555,0)</f>
        <v>0</v>
      </c>
      <c r="N555" s="137">
        <f t="shared" si="147"/>
        <v>0</v>
      </c>
      <c r="O555" s="137">
        <f t="shared" si="147"/>
        <v>0</v>
      </c>
      <c r="P555" s="137">
        <f t="shared" si="147"/>
        <v>0</v>
      </c>
      <c r="Q555" s="137">
        <f t="shared" si="147"/>
        <v>0</v>
      </c>
      <c r="R555" s="137">
        <f t="shared" si="147"/>
        <v>0</v>
      </c>
      <c r="S555" s="137">
        <f t="shared" si="147"/>
        <v>0</v>
      </c>
      <c r="T555" s="137">
        <f t="shared" si="147"/>
        <v>0</v>
      </c>
      <c r="U555" s="137">
        <f t="shared" si="147"/>
        <v>0</v>
      </c>
      <c r="V555" s="137">
        <f t="shared" si="147"/>
        <v>100</v>
      </c>
      <c r="W555" s="137">
        <f t="shared" ref="W555:AJ564" si="148">IF(AND(W$3&gt;=$K555,W$3&lt;$L555),100*$AM555,0)</f>
        <v>100</v>
      </c>
      <c r="X555" s="137">
        <f t="shared" si="148"/>
        <v>100</v>
      </c>
      <c r="Y555" s="137">
        <f t="shared" si="148"/>
        <v>100</v>
      </c>
      <c r="Z555" s="137">
        <f t="shared" si="148"/>
        <v>100</v>
      </c>
      <c r="AA555" s="137">
        <f t="shared" si="148"/>
        <v>100</v>
      </c>
      <c r="AB555" s="137">
        <f t="shared" si="148"/>
        <v>100</v>
      </c>
      <c r="AC555" s="137">
        <f t="shared" si="148"/>
        <v>100</v>
      </c>
      <c r="AD555" s="137">
        <f t="shared" si="148"/>
        <v>0</v>
      </c>
      <c r="AE555" s="137">
        <f t="shared" si="148"/>
        <v>0</v>
      </c>
      <c r="AF555" s="137">
        <f t="shared" si="148"/>
        <v>0</v>
      </c>
      <c r="AG555" s="137">
        <f t="shared" si="148"/>
        <v>0</v>
      </c>
      <c r="AH555" s="137">
        <f t="shared" si="148"/>
        <v>0</v>
      </c>
      <c r="AI555" s="137">
        <f t="shared" si="148"/>
        <v>0</v>
      </c>
      <c r="AJ555" s="137">
        <f t="shared" si="148"/>
        <v>0</v>
      </c>
      <c r="AK555" s="136">
        <f ca="1">IF(AND(AND($AK$3&lt;=B555,B555&lt;=$AK$1),B555&lt;&gt;""),1,0)</f>
        <v>1</v>
      </c>
      <c r="AL555" s="136">
        <f>IF(OR(F555="工事・メンテ（共用可）",F555="要調整"),0.5,IF(F555="ヘリ訓練日",0.4,1))</f>
        <v>1</v>
      </c>
      <c r="AM555" s="136">
        <v>1</v>
      </c>
    </row>
    <row r="556" spans="1:39">
      <c r="A556" s="149">
        <v>411</v>
      </c>
      <c r="B556" s="150">
        <v>46405</v>
      </c>
      <c r="C556" s="156">
        <v>9</v>
      </c>
      <c r="D556" s="156">
        <v>17</v>
      </c>
      <c r="E556" s="152" t="s">
        <v>49</v>
      </c>
      <c r="F556" s="151" t="s">
        <v>495</v>
      </c>
      <c r="G556" s="154" t="s">
        <v>493</v>
      </c>
      <c r="H556" s="138" t="str">
        <f>IF(OR(G556="中止",G556="取消"),"998",IF(ISNA(MATCH($E556,施設情報!$B$2:$B$96,0)),"999",INDEX(施設情報!$C$2:$C$96,MATCH($E556,施設情報!$B$2:$B$96,0))))</f>
        <v>998</v>
      </c>
      <c r="I556" s="139">
        <f t="shared" si="137"/>
        <v>46405</v>
      </c>
      <c r="J556" s="137" t="str">
        <f t="shared" si="138"/>
        <v>998-46405</v>
      </c>
      <c r="K556" s="137">
        <f t="shared" si="139"/>
        <v>0.375</v>
      </c>
      <c r="L556" s="137">
        <f t="shared" si="140"/>
        <v>0.70833333333333337</v>
      </c>
      <c r="M556" s="137">
        <f t="shared" si="147"/>
        <v>0</v>
      </c>
      <c r="N556" s="137">
        <f t="shared" si="147"/>
        <v>0</v>
      </c>
      <c r="O556" s="137">
        <f t="shared" si="147"/>
        <v>0</v>
      </c>
      <c r="P556" s="137">
        <f t="shared" si="147"/>
        <v>0</v>
      </c>
      <c r="Q556" s="137">
        <f t="shared" si="147"/>
        <v>0</v>
      </c>
      <c r="R556" s="137">
        <f t="shared" si="147"/>
        <v>0</v>
      </c>
      <c r="S556" s="137">
        <f t="shared" si="147"/>
        <v>0</v>
      </c>
      <c r="T556" s="137">
        <f t="shared" si="147"/>
        <v>0</v>
      </c>
      <c r="U556" s="137">
        <f t="shared" si="147"/>
        <v>0</v>
      </c>
      <c r="V556" s="137">
        <f t="shared" si="147"/>
        <v>50</v>
      </c>
      <c r="W556" s="137">
        <f t="shared" si="148"/>
        <v>50</v>
      </c>
      <c r="X556" s="137">
        <f t="shared" si="148"/>
        <v>50</v>
      </c>
      <c r="Y556" s="137">
        <f t="shared" si="148"/>
        <v>50</v>
      </c>
      <c r="Z556" s="137">
        <f t="shared" si="148"/>
        <v>50</v>
      </c>
      <c r="AA556" s="137">
        <f t="shared" si="148"/>
        <v>50</v>
      </c>
      <c r="AB556" s="137">
        <f t="shared" si="148"/>
        <v>50</v>
      </c>
      <c r="AC556" s="137">
        <f t="shared" si="148"/>
        <v>50</v>
      </c>
      <c r="AD556" s="137">
        <f t="shared" si="148"/>
        <v>0</v>
      </c>
      <c r="AE556" s="137">
        <f t="shared" si="148"/>
        <v>0</v>
      </c>
      <c r="AF556" s="137">
        <f t="shared" si="148"/>
        <v>0</v>
      </c>
      <c r="AG556" s="137">
        <f t="shared" si="148"/>
        <v>0</v>
      </c>
      <c r="AH556" s="137">
        <f t="shared" si="148"/>
        <v>0</v>
      </c>
      <c r="AI556" s="137">
        <f t="shared" si="148"/>
        <v>0</v>
      </c>
      <c r="AJ556" s="137">
        <f t="shared" si="148"/>
        <v>0</v>
      </c>
      <c r="AK556" s="136">
        <f ca="1">IF(AND(AND($AK$3&lt;=B556,B556&lt;=$AK$1),B556&lt;&gt;""),1,0)</f>
        <v>1</v>
      </c>
      <c r="AL556" s="136">
        <f>IF(OR(F556="工事・メンテ（共用可）",F556="要調整"),0.5,IF(F556="ヘリ訓練日",0.4,1))</f>
        <v>0.5</v>
      </c>
      <c r="AM556" s="136">
        <v>0.5</v>
      </c>
    </row>
    <row r="557" spans="1:39" ht="56.25">
      <c r="A557" s="149">
        <v>412</v>
      </c>
      <c r="B557" s="150">
        <v>46405</v>
      </c>
      <c r="C557" s="156">
        <v>9</v>
      </c>
      <c r="D557" s="156">
        <v>17</v>
      </c>
      <c r="E557" s="152" t="s">
        <v>50</v>
      </c>
      <c r="F557" s="151" t="s">
        <v>495</v>
      </c>
      <c r="G557" s="154" t="s">
        <v>493</v>
      </c>
      <c r="H557" s="138" t="str">
        <f>IF(OR(G557="中止",G557="取消"),"998",IF(ISNA(MATCH($E557,施設情報!$B$2:$B$96,0)),"999",INDEX(施設情報!$C$2:$C$96,MATCH($E557,施設情報!$B$2:$B$96,0))))</f>
        <v>998</v>
      </c>
      <c r="I557" s="139">
        <f t="shared" si="137"/>
        <v>46405</v>
      </c>
      <c r="J557" s="137" t="str">
        <f t="shared" si="138"/>
        <v>998-46405</v>
      </c>
      <c r="K557" s="137">
        <f t="shared" si="139"/>
        <v>0.375</v>
      </c>
      <c r="L557" s="137">
        <f t="shared" si="140"/>
        <v>0.70833333333333337</v>
      </c>
      <c r="M557" s="137">
        <f t="shared" si="147"/>
        <v>0</v>
      </c>
      <c r="N557" s="137">
        <f t="shared" si="147"/>
        <v>0</v>
      </c>
      <c r="O557" s="137">
        <f t="shared" si="147"/>
        <v>0</v>
      </c>
      <c r="P557" s="137">
        <f t="shared" si="147"/>
        <v>0</v>
      </c>
      <c r="Q557" s="137">
        <f t="shared" si="147"/>
        <v>0</v>
      </c>
      <c r="R557" s="137">
        <f t="shared" si="147"/>
        <v>0</v>
      </c>
      <c r="S557" s="137">
        <f t="shared" si="147"/>
        <v>0</v>
      </c>
      <c r="T557" s="137">
        <f t="shared" si="147"/>
        <v>0</v>
      </c>
      <c r="U557" s="137">
        <f t="shared" si="147"/>
        <v>0</v>
      </c>
      <c r="V557" s="137">
        <f t="shared" si="147"/>
        <v>50</v>
      </c>
      <c r="W557" s="137">
        <f t="shared" si="148"/>
        <v>50</v>
      </c>
      <c r="X557" s="137">
        <f t="shared" si="148"/>
        <v>50</v>
      </c>
      <c r="Y557" s="137">
        <f t="shared" si="148"/>
        <v>50</v>
      </c>
      <c r="Z557" s="137">
        <f t="shared" si="148"/>
        <v>50</v>
      </c>
      <c r="AA557" s="137">
        <f t="shared" si="148"/>
        <v>50</v>
      </c>
      <c r="AB557" s="137">
        <f t="shared" si="148"/>
        <v>50</v>
      </c>
      <c r="AC557" s="137">
        <f t="shared" si="148"/>
        <v>50</v>
      </c>
      <c r="AD557" s="137">
        <f t="shared" si="148"/>
        <v>0</v>
      </c>
      <c r="AE557" s="137">
        <f t="shared" si="148"/>
        <v>0</v>
      </c>
      <c r="AF557" s="137">
        <f t="shared" si="148"/>
        <v>0</v>
      </c>
      <c r="AG557" s="137">
        <f t="shared" si="148"/>
        <v>0</v>
      </c>
      <c r="AH557" s="137">
        <f t="shared" si="148"/>
        <v>0</v>
      </c>
      <c r="AI557" s="137">
        <f t="shared" si="148"/>
        <v>0</v>
      </c>
      <c r="AJ557" s="137">
        <f t="shared" si="148"/>
        <v>0</v>
      </c>
      <c r="AK557" s="136">
        <f ca="1">IF(AND(AND($AK$3&lt;=B557,B557&lt;=$AK$1),B557&lt;&gt;""),1,0)</f>
        <v>1</v>
      </c>
      <c r="AL557" s="136">
        <f>IF(OR(F557="工事・メンテ（共用可）",F557="要調整"),0.5,IF(F557="ヘリ訓練日",0.4,1))</f>
        <v>0.5</v>
      </c>
      <c r="AM557" s="136">
        <v>0.5</v>
      </c>
    </row>
    <row r="558" spans="1:39" ht="56.25">
      <c r="A558" s="149">
        <v>413</v>
      </c>
      <c r="B558" s="150">
        <v>46405</v>
      </c>
      <c r="C558" s="156">
        <v>9</v>
      </c>
      <c r="D558" s="156">
        <v>17</v>
      </c>
      <c r="E558" s="152" t="s">
        <v>51</v>
      </c>
      <c r="F558" s="151" t="s">
        <v>495</v>
      </c>
      <c r="G558" s="154" t="s">
        <v>493</v>
      </c>
      <c r="H558" s="138" t="str">
        <f>IF(OR(G558="中止",G558="取消"),"998",IF(ISNA(MATCH($E558,施設情報!$B$2:$B$96,0)),"999",INDEX(施設情報!$C$2:$C$96,MATCH($E558,施設情報!$B$2:$B$96,0))))</f>
        <v>998</v>
      </c>
      <c r="I558" s="139">
        <f t="shared" si="137"/>
        <v>46405</v>
      </c>
      <c r="J558" s="137" t="str">
        <f t="shared" si="138"/>
        <v>998-46405</v>
      </c>
      <c r="K558" s="137">
        <f t="shared" si="139"/>
        <v>0.375</v>
      </c>
      <c r="L558" s="137">
        <f t="shared" si="140"/>
        <v>0.70833333333333337</v>
      </c>
      <c r="M558" s="137">
        <f t="shared" si="147"/>
        <v>0</v>
      </c>
      <c r="N558" s="137">
        <f t="shared" si="147"/>
        <v>0</v>
      </c>
      <c r="O558" s="137">
        <f t="shared" si="147"/>
        <v>0</v>
      </c>
      <c r="P558" s="137">
        <f t="shared" si="147"/>
        <v>0</v>
      </c>
      <c r="Q558" s="137">
        <f t="shared" si="147"/>
        <v>0</v>
      </c>
      <c r="R558" s="137">
        <f t="shared" si="147"/>
        <v>0</v>
      </c>
      <c r="S558" s="137">
        <f t="shared" si="147"/>
        <v>0</v>
      </c>
      <c r="T558" s="137">
        <f t="shared" si="147"/>
        <v>0</v>
      </c>
      <c r="U558" s="137">
        <f t="shared" si="147"/>
        <v>0</v>
      </c>
      <c r="V558" s="137">
        <f t="shared" si="147"/>
        <v>50</v>
      </c>
      <c r="W558" s="137">
        <f t="shared" si="148"/>
        <v>50</v>
      </c>
      <c r="X558" s="137">
        <f t="shared" si="148"/>
        <v>50</v>
      </c>
      <c r="Y558" s="137">
        <f t="shared" si="148"/>
        <v>50</v>
      </c>
      <c r="Z558" s="137">
        <f t="shared" si="148"/>
        <v>50</v>
      </c>
      <c r="AA558" s="137">
        <f t="shared" si="148"/>
        <v>50</v>
      </c>
      <c r="AB558" s="137">
        <f t="shared" si="148"/>
        <v>50</v>
      </c>
      <c r="AC558" s="137">
        <f t="shared" si="148"/>
        <v>50</v>
      </c>
      <c r="AD558" s="137">
        <f t="shared" si="148"/>
        <v>0</v>
      </c>
      <c r="AE558" s="137">
        <f t="shared" si="148"/>
        <v>0</v>
      </c>
      <c r="AF558" s="137">
        <f t="shared" si="148"/>
        <v>0</v>
      </c>
      <c r="AG558" s="137">
        <f t="shared" si="148"/>
        <v>0</v>
      </c>
      <c r="AH558" s="137">
        <f t="shared" si="148"/>
        <v>0</v>
      </c>
      <c r="AI558" s="137">
        <f t="shared" si="148"/>
        <v>0</v>
      </c>
      <c r="AJ558" s="137">
        <f t="shared" si="148"/>
        <v>0</v>
      </c>
      <c r="AK558" s="136">
        <f ca="1">IF(AND(AND($AK$3&lt;=B558,B558&lt;=$AK$1),B558&lt;&gt;""),1,0)</f>
        <v>1</v>
      </c>
      <c r="AL558" s="136">
        <f>IF(OR(F558="工事・メンテ（共用可）",F558="要調整"),0.5,IF(F558="ヘリ訓練日",0.4,1))</f>
        <v>0.5</v>
      </c>
      <c r="AM558" s="136">
        <v>0.5</v>
      </c>
    </row>
    <row r="559" spans="1:39" ht="56.25">
      <c r="A559" s="149">
        <v>414</v>
      </c>
      <c r="B559" s="150">
        <v>46405</v>
      </c>
      <c r="C559" s="156">
        <v>9</v>
      </c>
      <c r="D559" s="156">
        <v>17</v>
      </c>
      <c r="E559" s="152" t="s">
        <v>52</v>
      </c>
      <c r="F559" s="151" t="s">
        <v>495</v>
      </c>
      <c r="G559" s="154" t="s">
        <v>493</v>
      </c>
      <c r="H559" s="138" t="str">
        <f>IF(OR(G559="中止",G559="取消"),"998",IF(ISNA(MATCH($E559,施設情報!$B$2:$B$96,0)),"999",INDEX(施設情報!$C$2:$C$96,MATCH($E559,施設情報!$B$2:$B$96,0))))</f>
        <v>998</v>
      </c>
      <c r="I559" s="139">
        <f t="shared" si="137"/>
        <v>46405</v>
      </c>
      <c r="J559" s="137" t="str">
        <f t="shared" si="138"/>
        <v>998-46405</v>
      </c>
      <c r="K559" s="137">
        <f t="shared" si="139"/>
        <v>0.375</v>
      </c>
      <c r="L559" s="137">
        <f t="shared" si="140"/>
        <v>0.70833333333333337</v>
      </c>
      <c r="M559" s="137">
        <f t="shared" si="147"/>
        <v>0</v>
      </c>
      <c r="N559" s="137">
        <f t="shared" si="147"/>
        <v>0</v>
      </c>
      <c r="O559" s="137">
        <f t="shared" si="147"/>
        <v>0</v>
      </c>
      <c r="P559" s="137">
        <f t="shared" si="147"/>
        <v>0</v>
      </c>
      <c r="Q559" s="137">
        <f t="shared" si="147"/>
        <v>0</v>
      </c>
      <c r="R559" s="137">
        <f t="shared" si="147"/>
        <v>0</v>
      </c>
      <c r="S559" s="137">
        <f t="shared" si="147"/>
        <v>0</v>
      </c>
      <c r="T559" s="137">
        <f t="shared" si="147"/>
        <v>0</v>
      </c>
      <c r="U559" s="137">
        <f t="shared" si="147"/>
        <v>0</v>
      </c>
      <c r="V559" s="137">
        <f t="shared" si="147"/>
        <v>50</v>
      </c>
      <c r="W559" s="137">
        <f t="shared" si="148"/>
        <v>50</v>
      </c>
      <c r="X559" s="137">
        <f t="shared" si="148"/>
        <v>50</v>
      </c>
      <c r="Y559" s="137">
        <f t="shared" si="148"/>
        <v>50</v>
      </c>
      <c r="Z559" s="137">
        <f t="shared" si="148"/>
        <v>50</v>
      </c>
      <c r="AA559" s="137">
        <f t="shared" si="148"/>
        <v>50</v>
      </c>
      <c r="AB559" s="137">
        <f t="shared" si="148"/>
        <v>50</v>
      </c>
      <c r="AC559" s="137">
        <f t="shared" si="148"/>
        <v>50</v>
      </c>
      <c r="AD559" s="137">
        <f t="shared" si="148"/>
        <v>0</v>
      </c>
      <c r="AE559" s="137">
        <f t="shared" si="148"/>
        <v>0</v>
      </c>
      <c r="AF559" s="137">
        <f t="shared" si="148"/>
        <v>0</v>
      </c>
      <c r="AG559" s="137">
        <f t="shared" si="148"/>
        <v>0</v>
      </c>
      <c r="AH559" s="137">
        <f t="shared" si="148"/>
        <v>0</v>
      </c>
      <c r="AI559" s="137">
        <f t="shared" si="148"/>
        <v>0</v>
      </c>
      <c r="AJ559" s="137">
        <f t="shared" si="148"/>
        <v>0</v>
      </c>
      <c r="AK559" s="136">
        <f ca="1">IF(AND(AND($AK$3&lt;=B559,B559&lt;=$AK$1),B559&lt;&gt;""),1,0)</f>
        <v>1</v>
      </c>
      <c r="AL559" s="136">
        <f>IF(OR(F559="工事・メンテ（共用可）",F559="要調整"),0.5,IF(F559="ヘリ訓練日",0.4,1))</f>
        <v>0.5</v>
      </c>
      <c r="AM559" s="136">
        <v>0.5</v>
      </c>
    </row>
    <row r="560" spans="1:39" ht="56.25">
      <c r="A560" s="149">
        <v>415</v>
      </c>
      <c r="B560" s="150">
        <v>46405</v>
      </c>
      <c r="C560" s="156">
        <v>9</v>
      </c>
      <c r="D560" s="156">
        <v>17</v>
      </c>
      <c r="E560" s="152" t="s">
        <v>31</v>
      </c>
      <c r="F560" s="151" t="s">
        <v>490</v>
      </c>
      <c r="G560" s="154" t="s">
        <v>493</v>
      </c>
      <c r="H560" s="138" t="str">
        <f>IF(OR(G560="中止",G560="取消"),"998",IF(ISNA(MATCH($E560,施設情報!$B$2:$B$96,0)),"999",INDEX(施設情報!$C$2:$C$96,MATCH($E560,施設情報!$B$2:$B$96,0))))</f>
        <v>998</v>
      </c>
      <c r="I560" s="139">
        <f t="shared" si="137"/>
        <v>46405</v>
      </c>
      <c r="J560" s="137" t="str">
        <f t="shared" si="138"/>
        <v>998-46405</v>
      </c>
      <c r="K560" s="137">
        <f t="shared" si="139"/>
        <v>0.375</v>
      </c>
      <c r="L560" s="137">
        <f t="shared" si="140"/>
        <v>0.70833333333333337</v>
      </c>
      <c r="M560" s="137">
        <f t="shared" si="147"/>
        <v>0</v>
      </c>
      <c r="N560" s="137">
        <f t="shared" si="147"/>
        <v>0</v>
      </c>
      <c r="O560" s="137">
        <f t="shared" si="147"/>
        <v>0</v>
      </c>
      <c r="P560" s="137">
        <f t="shared" si="147"/>
        <v>0</v>
      </c>
      <c r="Q560" s="137">
        <f t="shared" si="147"/>
        <v>0</v>
      </c>
      <c r="R560" s="137">
        <f t="shared" si="147"/>
        <v>0</v>
      </c>
      <c r="S560" s="137">
        <f t="shared" si="147"/>
        <v>0</v>
      </c>
      <c r="T560" s="137">
        <f t="shared" si="147"/>
        <v>0</v>
      </c>
      <c r="U560" s="137">
        <f t="shared" si="147"/>
        <v>0</v>
      </c>
      <c r="V560" s="137">
        <f t="shared" si="147"/>
        <v>100</v>
      </c>
      <c r="W560" s="137">
        <f t="shared" si="148"/>
        <v>100</v>
      </c>
      <c r="X560" s="137">
        <f t="shared" si="148"/>
        <v>100</v>
      </c>
      <c r="Y560" s="137">
        <f t="shared" si="148"/>
        <v>100</v>
      </c>
      <c r="Z560" s="137">
        <f t="shared" si="148"/>
        <v>100</v>
      </c>
      <c r="AA560" s="137">
        <f t="shared" si="148"/>
        <v>100</v>
      </c>
      <c r="AB560" s="137">
        <f t="shared" si="148"/>
        <v>100</v>
      </c>
      <c r="AC560" s="137">
        <f t="shared" si="148"/>
        <v>100</v>
      </c>
      <c r="AD560" s="137">
        <f t="shared" si="148"/>
        <v>0</v>
      </c>
      <c r="AE560" s="137">
        <f t="shared" si="148"/>
        <v>0</v>
      </c>
      <c r="AF560" s="137">
        <f t="shared" si="148"/>
        <v>0</v>
      </c>
      <c r="AG560" s="137">
        <f t="shared" si="148"/>
        <v>0</v>
      </c>
      <c r="AH560" s="137">
        <f t="shared" si="148"/>
        <v>0</v>
      </c>
      <c r="AI560" s="137">
        <f t="shared" si="148"/>
        <v>0</v>
      </c>
      <c r="AJ560" s="137">
        <f t="shared" si="148"/>
        <v>0</v>
      </c>
      <c r="AK560" s="136">
        <f ca="1">IF(AND(AND($AK$3&lt;=B560,B560&lt;=$AK$1),B560&lt;&gt;""),1,0)</f>
        <v>1</v>
      </c>
      <c r="AL560" s="136">
        <f>IF(OR(F560="工事・メンテ（共用可）",F560="要調整"),0.5,IF(F560="ヘリ訓練日",0.4,1))</f>
        <v>1</v>
      </c>
      <c r="AM560" s="136">
        <v>1</v>
      </c>
    </row>
    <row r="561" spans="1:39" ht="56.25">
      <c r="A561" s="149">
        <v>416</v>
      </c>
      <c r="B561" s="150">
        <v>46405</v>
      </c>
      <c r="C561" s="156">
        <v>9</v>
      </c>
      <c r="D561" s="156">
        <v>17</v>
      </c>
      <c r="E561" s="152" t="s">
        <v>53</v>
      </c>
      <c r="F561" s="151" t="s">
        <v>495</v>
      </c>
      <c r="G561" s="154" t="s">
        <v>493</v>
      </c>
      <c r="H561" s="138" t="str">
        <f>IF(OR(G561="中止",G561="取消"),"998",IF(ISNA(MATCH($E561,施設情報!$B$2:$B$96,0)),"999",INDEX(施設情報!$C$2:$C$96,MATCH($E561,施設情報!$B$2:$B$96,0))))</f>
        <v>998</v>
      </c>
      <c r="I561" s="139">
        <f t="shared" si="137"/>
        <v>46405</v>
      </c>
      <c r="J561" s="137" t="str">
        <f t="shared" si="138"/>
        <v>998-46405</v>
      </c>
      <c r="K561" s="137">
        <f t="shared" si="139"/>
        <v>0.375</v>
      </c>
      <c r="L561" s="137">
        <f t="shared" si="140"/>
        <v>0.70833333333333337</v>
      </c>
      <c r="M561" s="137">
        <f t="shared" si="147"/>
        <v>0</v>
      </c>
      <c r="N561" s="137">
        <f t="shared" si="147"/>
        <v>0</v>
      </c>
      <c r="O561" s="137">
        <f t="shared" si="147"/>
        <v>0</v>
      </c>
      <c r="P561" s="137">
        <f t="shared" si="147"/>
        <v>0</v>
      </c>
      <c r="Q561" s="137">
        <f t="shared" si="147"/>
        <v>0</v>
      </c>
      <c r="R561" s="137">
        <f t="shared" si="147"/>
        <v>0</v>
      </c>
      <c r="S561" s="137">
        <f t="shared" si="147"/>
        <v>0</v>
      </c>
      <c r="T561" s="137">
        <f t="shared" si="147"/>
        <v>0</v>
      </c>
      <c r="U561" s="137">
        <f t="shared" si="147"/>
        <v>0</v>
      </c>
      <c r="V561" s="137">
        <f t="shared" si="147"/>
        <v>50</v>
      </c>
      <c r="W561" s="137">
        <f t="shared" si="148"/>
        <v>50</v>
      </c>
      <c r="X561" s="137">
        <f t="shared" si="148"/>
        <v>50</v>
      </c>
      <c r="Y561" s="137">
        <f t="shared" si="148"/>
        <v>50</v>
      </c>
      <c r="Z561" s="137">
        <f t="shared" si="148"/>
        <v>50</v>
      </c>
      <c r="AA561" s="137">
        <f t="shared" si="148"/>
        <v>50</v>
      </c>
      <c r="AB561" s="137">
        <f t="shared" si="148"/>
        <v>50</v>
      </c>
      <c r="AC561" s="137">
        <f t="shared" si="148"/>
        <v>50</v>
      </c>
      <c r="AD561" s="137">
        <f t="shared" si="148"/>
        <v>0</v>
      </c>
      <c r="AE561" s="137">
        <f t="shared" si="148"/>
        <v>0</v>
      </c>
      <c r="AF561" s="137">
        <f t="shared" si="148"/>
        <v>0</v>
      </c>
      <c r="AG561" s="137">
        <f t="shared" si="148"/>
        <v>0</v>
      </c>
      <c r="AH561" s="137">
        <f t="shared" si="148"/>
        <v>0</v>
      </c>
      <c r="AI561" s="137">
        <f t="shared" si="148"/>
        <v>0</v>
      </c>
      <c r="AJ561" s="137">
        <f t="shared" si="148"/>
        <v>0</v>
      </c>
      <c r="AK561" s="136">
        <f ca="1">IF(AND(AND($AK$3&lt;=B561,B561&lt;=$AK$1),B561&lt;&gt;""),1,0)</f>
        <v>1</v>
      </c>
      <c r="AL561" s="136">
        <f>IF(OR(F561="工事・メンテ（共用可）",F561="要調整"),0.5,IF(F561="ヘリ訓練日",0.4,1))</f>
        <v>0.5</v>
      </c>
      <c r="AM561" s="136">
        <v>0.5</v>
      </c>
    </row>
    <row r="562" spans="1:39" ht="112.5">
      <c r="A562" s="149">
        <v>417</v>
      </c>
      <c r="B562" s="150">
        <v>46405</v>
      </c>
      <c r="C562" s="156">
        <v>9</v>
      </c>
      <c r="D562" s="156">
        <v>17</v>
      </c>
      <c r="E562" s="152" t="s">
        <v>54</v>
      </c>
      <c r="F562" s="151" t="s">
        <v>495</v>
      </c>
      <c r="G562" s="154" t="s">
        <v>493</v>
      </c>
      <c r="H562" s="138" t="str">
        <f>IF(OR(G562="中止",G562="取消"),"998",IF(ISNA(MATCH($E562,施設情報!$B$2:$B$96,0)),"999",INDEX(施設情報!$C$2:$C$96,MATCH($E562,施設情報!$B$2:$B$96,0))))</f>
        <v>998</v>
      </c>
      <c r="I562" s="139">
        <f t="shared" si="137"/>
        <v>46405</v>
      </c>
      <c r="J562" s="137" t="str">
        <f t="shared" si="138"/>
        <v>998-46405</v>
      </c>
      <c r="K562" s="137">
        <f t="shared" si="139"/>
        <v>0.375</v>
      </c>
      <c r="L562" s="137">
        <f t="shared" si="140"/>
        <v>0.70833333333333337</v>
      </c>
      <c r="M562" s="137">
        <f t="shared" si="147"/>
        <v>0</v>
      </c>
      <c r="N562" s="137">
        <f t="shared" si="147"/>
        <v>0</v>
      </c>
      <c r="O562" s="137">
        <f t="shared" si="147"/>
        <v>0</v>
      </c>
      <c r="P562" s="137">
        <f t="shared" si="147"/>
        <v>0</v>
      </c>
      <c r="Q562" s="137">
        <f t="shared" si="147"/>
        <v>0</v>
      </c>
      <c r="R562" s="137">
        <f t="shared" si="147"/>
        <v>0</v>
      </c>
      <c r="S562" s="137">
        <f t="shared" si="147"/>
        <v>0</v>
      </c>
      <c r="T562" s="137">
        <f t="shared" si="147"/>
        <v>0</v>
      </c>
      <c r="U562" s="137">
        <f t="shared" si="147"/>
        <v>0</v>
      </c>
      <c r="V562" s="137">
        <f t="shared" si="147"/>
        <v>50</v>
      </c>
      <c r="W562" s="137">
        <f t="shared" si="148"/>
        <v>50</v>
      </c>
      <c r="X562" s="137">
        <f t="shared" si="148"/>
        <v>50</v>
      </c>
      <c r="Y562" s="137">
        <f t="shared" si="148"/>
        <v>50</v>
      </c>
      <c r="Z562" s="137">
        <f t="shared" si="148"/>
        <v>50</v>
      </c>
      <c r="AA562" s="137">
        <f t="shared" si="148"/>
        <v>50</v>
      </c>
      <c r="AB562" s="137">
        <f t="shared" si="148"/>
        <v>50</v>
      </c>
      <c r="AC562" s="137">
        <f t="shared" si="148"/>
        <v>50</v>
      </c>
      <c r="AD562" s="137">
        <f t="shared" si="148"/>
        <v>0</v>
      </c>
      <c r="AE562" s="137">
        <f t="shared" si="148"/>
        <v>0</v>
      </c>
      <c r="AF562" s="137">
        <f t="shared" si="148"/>
        <v>0</v>
      </c>
      <c r="AG562" s="137">
        <f t="shared" si="148"/>
        <v>0</v>
      </c>
      <c r="AH562" s="137">
        <f t="shared" si="148"/>
        <v>0</v>
      </c>
      <c r="AI562" s="137">
        <f t="shared" si="148"/>
        <v>0</v>
      </c>
      <c r="AJ562" s="137">
        <f t="shared" si="148"/>
        <v>0</v>
      </c>
      <c r="AK562" s="136">
        <f ca="1">IF(AND(AND($AK$3&lt;=B562,B562&lt;=$AK$1),B562&lt;&gt;""),1,0)</f>
        <v>1</v>
      </c>
      <c r="AL562" s="136">
        <f>IF(OR(F562="工事・メンテ（共用可）",F562="要調整"),0.5,IF(F562="ヘリ訓練日",0.4,1))</f>
        <v>0.5</v>
      </c>
      <c r="AM562" s="136">
        <v>0.5</v>
      </c>
    </row>
    <row r="563" spans="1:39" ht="75">
      <c r="A563" s="149">
        <v>418</v>
      </c>
      <c r="B563" s="150">
        <v>46405</v>
      </c>
      <c r="C563" s="156">
        <v>9</v>
      </c>
      <c r="D563" s="156">
        <v>17</v>
      </c>
      <c r="E563" s="152" t="s">
        <v>55</v>
      </c>
      <c r="F563" s="151" t="s">
        <v>495</v>
      </c>
      <c r="G563" s="154" t="s">
        <v>493</v>
      </c>
      <c r="H563" s="138" t="str">
        <f>IF(OR(G563="中止",G563="取消"),"998",IF(ISNA(MATCH($E563,施設情報!$B$2:$B$96,0)),"999",INDEX(施設情報!$C$2:$C$96,MATCH($E563,施設情報!$B$2:$B$96,0))))</f>
        <v>998</v>
      </c>
      <c r="I563" s="139">
        <f t="shared" si="137"/>
        <v>46405</v>
      </c>
      <c r="J563" s="137" t="str">
        <f t="shared" si="138"/>
        <v>998-46405</v>
      </c>
      <c r="K563" s="137">
        <f t="shared" si="139"/>
        <v>0.375</v>
      </c>
      <c r="L563" s="137">
        <f t="shared" si="140"/>
        <v>0.70833333333333337</v>
      </c>
      <c r="M563" s="137">
        <f t="shared" si="147"/>
        <v>0</v>
      </c>
      <c r="N563" s="137">
        <f t="shared" si="147"/>
        <v>0</v>
      </c>
      <c r="O563" s="137">
        <f t="shared" si="147"/>
        <v>0</v>
      </c>
      <c r="P563" s="137">
        <f t="shared" si="147"/>
        <v>0</v>
      </c>
      <c r="Q563" s="137">
        <f t="shared" si="147"/>
        <v>0</v>
      </c>
      <c r="R563" s="137">
        <f t="shared" si="147"/>
        <v>0</v>
      </c>
      <c r="S563" s="137">
        <f t="shared" si="147"/>
        <v>0</v>
      </c>
      <c r="T563" s="137">
        <f t="shared" si="147"/>
        <v>0</v>
      </c>
      <c r="U563" s="137">
        <f t="shared" si="147"/>
        <v>0</v>
      </c>
      <c r="V563" s="137">
        <f t="shared" si="147"/>
        <v>50</v>
      </c>
      <c r="W563" s="137">
        <f t="shared" si="148"/>
        <v>50</v>
      </c>
      <c r="X563" s="137">
        <f t="shared" si="148"/>
        <v>50</v>
      </c>
      <c r="Y563" s="137">
        <f t="shared" si="148"/>
        <v>50</v>
      </c>
      <c r="Z563" s="137">
        <f t="shared" si="148"/>
        <v>50</v>
      </c>
      <c r="AA563" s="137">
        <f t="shared" si="148"/>
        <v>50</v>
      </c>
      <c r="AB563" s="137">
        <f t="shared" si="148"/>
        <v>50</v>
      </c>
      <c r="AC563" s="137">
        <f t="shared" si="148"/>
        <v>50</v>
      </c>
      <c r="AD563" s="137">
        <f t="shared" si="148"/>
        <v>0</v>
      </c>
      <c r="AE563" s="137">
        <f t="shared" si="148"/>
        <v>0</v>
      </c>
      <c r="AF563" s="137">
        <f t="shared" si="148"/>
        <v>0</v>
      </c>
      <c r="AG563" s="137">
        <f t="shared" si="148"/>
        <v>0</v>
      </c>
      <c r="AH563" s="137">
        <f t="shared" si="148"/>
        <v>0</v>
      </c>
      <c r="AI563" s="137">
        <f t="shared" si="148"/>
        <v>0</v>
      </c>
      <c r="AJ563" s="137">
        <f t="shared" si="148"/>
        <v>0</v>
      </c>
      <c r="AK563" s="136">
        <f ca="1">IF(AND(AND($AK$3&lt;=B563,B563&lt;=$AK$1),B563&lt;&gt;""),1,0)</f>
        <v>1</v>
      </c>
      <c r="AL563" s="136">
        <f>IF(OR(F563="工事・メンテ（共用可）",F563="要調整"),0.5,IF(F563="ヘリ訓練日",0.4,1))</f>
        <v>0.5</v>
      </c>
      <c r="AM563" s="136">
        <v>0.5</v>
      </c>
    </row>
    <row r="564" spans="1:39" ht="37.5">
      <c r="A564" s="149">
        <v>419</v>
      </c>
      <c r="B564" s="150">
        <v>46405</v>
      </c>
      <c r="C564" s="156">
        <v>9</v>
      </c>
      <c r="D564" s="156">
        <v>17</v>
      </c>
      <c r="E564" s="152" t="s">
        <v>56</v>
      </c>
      <c r="F564" s="151" t="s">
        <v>495</v>
      </c>
      <c r="G564" s="154" t="s">
        <v>493</v>
      </c>
      <c r="H564" s="138" t="str">
        <f>IF(OR(G564="中止",G564="取消"),"998",IF(ISNA(MATCH($E564,施設情報!$B$2:$B$96,0)),"999",INDEX(施設情報!$C$2:$C$96,MATCH($E564,施設情報!$B$2:$B$96,0))))</f>
        <v>998</v>
      </c>
      <c r="I564" s="139">
        <f t="shared" si="137"/>
        <v>46405</v>
      </c>
      <c r="J564" s="137" t="str">
        <f t="shared" si="138"/>
        <v>998-46405</v>
      </c>
      <c r="K564" s="137">
        <f t="shared" si="139"/>
        <v>0.375</v>
      </c>
      <c r="L564" s="137">
        <f t="shared" si="140"/>
        <v>0.70833333333333337</v>
      </c>
      <c r="M564" s="137">
        <f t="shared" si="147"/>
        <v>0</v>
      </c>
      <c r="N564" s="137">
        <f t="shared" si="147"/>
        <v>0</v>
      </c>
      <c r="O564" s="137">
        <f t="shared" si="147"/>
        <v>0</v>
      </c>
      <c r="P564" s="137">
        <f t="shared" si="147"/>
        <v>0</v>
      </c>
      <c r="Q564" s="137">
        <f t="shared" si="147"/>
        <v>0</v>
      </c>
      <c r="R564" s="137">
        <f t="shared" si="147"/>
        <v>0</v>
      </c>
      <c r="S564" s="137">
        <f t="shared" si="147"/>
        <v>0</v>
      </c>
      <c r="T564" s="137">
        <f t="shared" si="147"/>
        <v>0</v>
      </c>
      <c r="U564" s="137">
        <f t="shared" si="147"/>
        <v>0</v>
      </c>
      <c r="V564" s="137">
        <f t="shared" si="147"/>
        <v>50</v>
      </c>
      <c r="W564" s="137">
        <f t="shared" si="148"/>
        <v>50</v>
      </c>
      <c r="X564" s="137">
        <f t="shared" si="148"/>
        <v>50</v>
      </c>
      <c r="Y564" s="137">
        <f t="shared" si="148"/>
        <v>50</v>
      </c>
      <c r="Z564" s="137">
        <f t="shared" si="148"/>
        <v>50</v>
      </c>
      <c r="AA564" s="137">
        <f t="shared" si="148"/>
        <v>50</v>
      </c>
      <c r="AB564" s="137">
        <f t="shared" si="148"/>
        <v>50</v>
      </c>
      <c r="AC564" s="137">
        <f t="shared" si="148"/>
        <v>50</v>
      </c>
      <c r="AD564" s="137">
        <f t="shared" si="148"/>
        <v>0</v>
      </c>
      <c r="AE564" s="137">
        <f t="shared" si="148"/>
        <v>0</v>
      </c>
      <c r="AF564" s="137">
        <f t="shared" si="148"/>
        <v>0</v>
      </c>
      <c r="AG564" s="137">
        <f t="shared" si="148"/>
        <v>0</v>
      </c>
      <c r="AH564" s="137">
        <f t="shared" si="148"/>
        <v>0</v>
      </c>
      <c r="AI564" s="137">
        <f t="shared" si="148"/>
        <v>0</v>
      </c>
      <c r="AJ564" s="137">
        <f t="shared" si="148"/>
        <v>0</v>
      </c>
      <c r="AK564" s="136">
        <f ca="1">IF(AND(AND($AK$3&lt;=B564,B564&lt;=$AK$1),B564&lt;&gt;""),1,0)</f>
        <v>1</v>
      </c>
      <c r="AL564" s="136">
        <f>IF(OR(F564="工事・メンテ（共用可）",F564="要調整"),0.5,IF(F564="ヘリ訓練日",0.4,1))</f>
        <v>0.5</v>
      </c>
      <c r="AM564" s="136">
        <v>0.5</v>
      </c>
    </row>
    <row r="565" spans="1:39" ht="37.5">
      <c r="A565" s="149">
        <v>420</v>
      </c>
      <c r="B565" s="150">
        <v>46405</v>
      </c>
      <c r="C565" s="156">
        <v>9</v>
      </c>
      <c r="D565" s="156">
        <v>17</v>
      </c>
      <c r="E565" s="152" t="s">
        <v>57</v>
      </c>
      <c r="F565" s="151" t="s">
        <v>495</v>
      </c>
      <c r="G565" s="154" t="s">
        <v>493</v>
      </c>
      <c r="H565" s="138" t="str">
        <f>IF(OR(G565="中止",G565="取消"),"998",IF(ISNA(MATCH($E565,施設情報!$B$2:$B$96,0)),"999",INDEX(施設情報!$C$2:$C$96,MATCH($E565,施設情報!$B$2:$B$96,0))))</f>
        <v>998</v>
      </c>
      <c r="I565" s="139">
        <f t="shared" si="137"/>
        <v>46405</v>
      </c>
      <c r="J565" s="137" t="str">
        <f t="shared" si="138"/>
        <v>998-46405</v>
      </c>
      <c r="K565" s="137">
        <f t="shared" si="139"/>
        <v>0.375</v>
      </c>
      <c r="L565" s="137">
        <f t="shared" si="140"/>
        <v>0.70833333333333337</v>
      </c>
      <c r="M565" s="137">
        <f t="shared" ref="M565:V574" si="149">IF(AND(M$3&gt;=$K565,M$3&lt;$L565),100*$AM565,0)</f>
        <v>0</v>
      </c>
      <c r="N565" s="137">
        <f t="shared" si="149"/>
        <v>0</v>
      </c>
      <c r="O565" s="137">
        <f t="shared" si="149"/>
        <v>0</v>
      </c>
      <c r="P565" s="137">
        <f t="shared" si="149"/>
        <v>0</v>
      </c>
      <c r="Q565" s="137">
        <f t="shared" si="149"/>
        <v>0</v>
      </c>
      <c r="R565" s="137">
        <f t="shared" si="149"/>
        <v>0</v>
      </c>
      <c r="S565" s="137">
        <f t="shared" si="149"/>
        <v>0</v>
      </c>
      <c r="T565" s="137">
        <f t="shared" si="149"/>
        <v>0</v>
      </c>
      <c r="U565" s="137">
        <f t="shared" si="149"/>
        <v>0</v>
      </c>
      <c r="V565" s="137">
        <f t="shared" si="149"/>
        <v>50</v>
      </c>
      <c r="W565" s="137">
        <f t="shared" ref="W565:AJ574" si="150">IF(AND(W$3&gt;=$K565,W$3&lt;$L565),100*$AM565,0)</f>
        <v>50</v>
      </c>
      <c r="X565" s="137">
        <f t="shared" si="150"/>
        <v>50</v>
      </c>
      <c r="Y565" s="137">
        <f t="shared" si="150"/>
        <v>50</v>
      </c>
      <c r="Z565" s="137">
        <f t="shared" si="150"/>
        <v>50</v>
      </c>
      <c r="AA565" s="137">
        <f t="shared" si="150"/>
        <v>50</v>
      </c>
      <c r="AB565" s="137">
        <f t="shared" si="150"/>
        <v>50</v>
      </c>
      <c r="AC565" s="137">
        <f t="shared" si="150"/>
        <v>50</v>
      </c>
      <c r="AD565" s="137">
        <f t="shared" si="150"/>
        <v>0</v>
      </c>
      <c r="AE565" s="137">
        <f t="shared" si="150"/>
        <v>0</v>
      </c>
      <c r="AF565" s="137">
        <f t="shared" si="150"/>
        <v>0</v>
      </c>
      <c r="AG565" s="137">
        <f t="shared" si="150"/>
        <v>0</v>
      </c>
      <c r="AH565" s="137">
        <f t="shared" si="150"/>
        <v>0</v>
      </c>
      <c r="AI565" s="137">
        <f t="shared" si="150"/>
        <v>0</v>
      </c>
      <c r="AJ565" s="137">
        <f t="shared" si="150"/>
        <v>0</v>
      </c>
      <c r="AK565" s="136">
        <f ca="1">IF(AND(AND($AK$3&lt;=B565,B565&lt;=$AK$1),B565&lt;&gt;""),1,0)</f>
        <v>1</v>
      </c>
      <c r="AL565" s="136">
        <f>IF(OR(F565="工事・メンテ（共用可）",F565="要調整"),0.5,IF(F565="ヘリ訓練日",0.4,1))</f>
        <v>0.5</v>
      </c>
      <c r="AM565" s="136">
        <v>0.5</v>
      </c>
    </row>
    <row r="566" spans="1:39" ht="56.25">
      <c r="A566" s="149">
        <v>421</v>
      </c>
      <c r="B566" s="150">
        <v>46405</v>
      </c>
      <c r="C566" s="156">
        <v>9</v>
      </c>
      <c r="D566" s="156">
        <v>17</v>
      </c>
      <c r="E566" s="152" t="s">
        <v>30</v>
      </c>
      <c r="F566" s="151" t="s">
        <v>495</v>
      </c>
      <c r="G566" s="154" t="s">
        <v>493</v>
      </c>
      <c r="H566" s="138" t="str">
        <f>IF(OR(G566="中止",G566="取消"),"998",IF(ISNA(MATCH($E566,施設情報!$B$2:$B$96,0)),"999",INDEX(施設情報!$C$2:$C$96,MATCH($E566,施設情報!$B$2:$B$96,0))))</f>
        <v>998</v>
      </c>
      <c r="I566" s="139">
        <f t="shared" si="137"/>
        <v>46405</v>
      </c>
      <c r="J566" s="137" t="str">
        <f t="shared" si="138"/>
        <v>998-46405</v>
      </c>
      <c r="K566" s="137">
        <f t="shared" si="139"/>
        <v>0.375</v>
      </c>
      <c r="L566" s="137">
        <f t="shared" si="140"/>
        <v>0.70833333333333337</v>
      </c>
      <c r="M566" s="137">
        <f t="shared" si="149"/>
        <v>0</v>
      </c>
      <c r="N566" s="137">
        <f t="shared" si="149"/>
        <v>0</v>
      </c>
      <c r="O566" s="137">
        <f t="shared" si="149"/>
        <v>0</v>
      </c>
      <c r="P566" s="137">
        <f t="shared" si="149"/>
        <v>0</v>
      </c>
      <c r="Q566" s="137">
        <f t="shared" si="149"/>
        <v>0</v>
      </c>
      <c r="R566" s="137">
        <f t="shared" si="149"/>
        <v>0</v>
      </c>
      <c r="S566" s="137">
        <f t="shared" si="149"/>
        <v>0</v>
      </c>
      <c r="T566" s="137">
        <f t="shared" si="149"/>
        <v>0</v>
      </c>
      <c r="U566" s="137">
        <f t="shared" si="149"/>
        <v>0</v>
      </c>
      <c r="V566" s="137">
        <f t="shared" si="149"/>
        <v>50</v>
      </c>
      <c r="W566" s="137">
        <f t="shared" si="150"/>
        <v>50</v>
      </c>
      <c r="X566" s="137">
        <f t="shared" si="150"/>
        <v>50</v>
      </c>
      <c r="Y566" s="137">
        <f t="shared" si="150"/>
        <v>50</v>
      </c>
      <c r="Z566" s="137">
        <f t="shared" si="150"/>
        <v>50</v>
      </c>
      <c r="AA566" s="137">
        <f t="shared" si="150"/>
        <v>50</v>
      </c>
      <c r="AB566" s="137">
        <f t="shared" si="150"/>
        <v>50</v>
      </c>
      <c r="AC566" s="137">
        <f t="shared" si="150"/>
        <v>50</v>
      </c>
      <c r="AD566" s="137">
        <f t="shared" si="150"/>
        <v>0</v>
      </c>
      <c r="AE566" s="137">
        <f t="shared" si="150"/>
        <v>0</v>
      </c>
      <c r="AF566" s="137">
        <f t="shared" si="150"/>
        <v>0</v>
      </c>
      <c r="AG566" s="137">
        <f t="shared" si="150"/>
        <v>0</v>
      </c>
      <c r="AH566" s="137">
        <f t="shared" si="150"/>
        <v>0</v>
      </c>
      <c r="AI566" s="137">
        <f t="shared" si="150"/>
        <v>0</v>
      </c>
      <c r="AJ566" s="137">
        <f t="shared" si="150"/>
        <v>0</v>
      </c>
      <c r="AK566" s="136">
        <f ca="1">IF(AND(AND($AK$3&lt;=B566,B566&lt;=$AK$1),B566&lt;&gt;""),1,0)</f>
        <v>1</v>
      </c>
      <c r="AL566" s="136">
        <f>IF(OR(F566="工事・メンテ（共用可）",F566="要調整"),0.5,IF(F566="ヘリ訓練日",0.4,1))</f>
        <v>0.5</v>
      </c>
      <c r="AM566" s="136">
        <v>0.5</v>
      </c>
    </row>
    <row r="567" spans="1:39" ht="93.75">
      <c r="A567" s="149">
        <v>422</v>
      </c>
      <c r="B567" s="150">
        <v>46405</v>
      </c>
      <c r="C567" s="156">
        <v>9</v>
      </c>
      <c r="D567" s="156">
        <v>17</v>
      </c>
      <c r="E567" s="152" t="s">
        <v>58</v>
      </c>
      <c r="F567" s="151" t="s">
        <v>495</v>
      </c>
      <c r="G567" s="154" t="s">
        <v>493</v>
      </c>
      <c r="H567" s="138" t="str">
        <f>IF(OR(G567="中止",G567="取消"),"998",IF(ISNA(MATCH($E567,施設情報!$B$2:$B$96,0)),"999",INDEX(施設情報!$C$2:$C$96,MATCH($E567,施設情報!$B$2:$B$96,0))))</f>
        <v>998</v>
      </c>
      <c r="I567" s="139">
        <f t="shared" si="137"/>
        <v>46405</v>
      </c>
      <c r="J567" s="137" t="str">
        <f t="shared" si="138"/>
        <v>998-46405</v>
      </c>
      <c r="K567" s="137">
        <f t="shared" si="139"/>
        <v>0.375</v>
      </c>
      <c r="L567" s="137">
        <f t="shared" si="140"/>
        <v>0.70833333333333337</v>
      </c>
      <c r="M567" s="137">
        <f t="shared" si="149"/>
        <v>0</v>
      </c>
      <c r="N567" s="137">
        <f t="shared" si="149"/>
        <v>0</v>
      </c>
      <c r="O567" s="137">
        <f t="shared" si="149"/>
        <v>0</v>
      </c>
      <c r="P567" s="137">
        <f t="shared" si="149"/>
        <v>0</v>
      </c>
      <c r="Q567" s="137">
        <f t="shared" si="149"/>
        <v>0</v>
      </c>
      <c r="R567" s="137">
        <f t="shared" si="149"/>
        <v>0</v>
      </c>
      <c r="S567" s="137">
        <f t="shared" si="149"/>
        <v>0</v>
      </c>
      <c r="T567" s="137">
        <f t="shared" si="149"/>
        <v>0</v>
      </c>
      <c r="U567" s="137">
        <f t="shared" si="149"/>
        <v>0</v>
      </c>
      <c r="V567" s="137">
        <f t="shared" si="149"/>
        <v>50</v>
      </c>
      <c r="W567" s="137">
        <f t="shared" si="150"/>
        <v>50</v>
      </c>
      <c r="X567" s="137">
        <f t="shared" si="150"/>
        <v>50</v>
      </c>
      <c r="Y567" s="137">
        <f t="shared" si="150"/>
        <v>50</v>
      </c>
      <c r="Z567" s="137">
        <f t="shared" si="150"/>
        <v>50</v>
      </c>
      <c r="AA567" s="137">
        <f t="shared" si="150"/>
        <v>50</v>
      </c>
      <c r="AB567" s="137">
        <f t="shared" si="150"/>
        <v>50</v>
      </c>
      <c r="AC567" s="137">
        <f t="shared" si="150"/>
        <v>50</v>
      </c>
      <c r="AD567" s="137">
        <f t="shared" si="150"/>
        <v>0</v>
      </c>
      <c r="AE567" s="137">
        <f t="shared" si="150"/>
        <v>0</v>
      </c>
      <c r="AF567" s="137">
        <f t="shared" si="150"/>
        <v>0</v>
      </c>
      <c r="AG567" s="137">
        <f t="shared" si="150"/>
        <v>0</v>
      </c>
      <c r="AH567" s="137">
        <f t="shared" si="150"/>
        <v>0</v>
      </c>
      <c r="AI567" s="137">
        <f t="shared" si="150"/>
        <v>0</v>
      </c>
      <c r="AJ567" s="137">
        <f t="shared" si="150"/>
        <v>0</v>
      </c>
      <c r="AK567" s="136">
        <f ca="1">IF(AND(AND($AK$3&lt;=B567,B567&lt;=$AK$1),B567&lt;&gt;""),1,0)</f>
        <v>1</v>
      </c>
      <c r="AL567" s="136">
        <f>IF(OR(F567="工事・メンテ（共用可）",F567="要調整"),0.5,IF(F567="ヘリ訓練日",0.4,1))</f>
        <v>0.5</v>
      </c>
      <c r="AM567" s="136">
        <v>0.5</v>
      </c>
    </row>
    <row r="568" spans="1:39" ht="112.5">
      <c r="A568" s="149">
        <v>423</v>
      </c>
      <c r="B568" s="150">
        <v>46405</v>
      </c>
      <c r="C568" s="156">
        <v>9</v>
      </c>
      <c r="D568" s="156">
        <v>17</v>
      </c>
      <c r="E568" s="152" t="s">
        <v>59</v>
      </c>
      <c r="F568" s="151" t="s">
        <v>495</v>
      </c>
      <c r="G568" s="154" t="s">
        <v>493</v>
      </c>
      <c r="H568" s="138" t="str">
        <f>IF(OR(G568="中止",G568="取消"),"998",IF(ISNA(MATCH($E568,施設情報!$B$2:$B$96,0)),"999",INDEX(施設情報!$C$2:$C$96,MATCH($E568,施設情報!$B$2:$B$96,0))))</f>
        <v>998</v>
      </c>
      <c r="I568" s="139">
        <f t="shared" si="137"/>
        <v>46405</v>
      </c>
      <c r="J568" s="137" t="str">
        <f t="shared" si="138"/>
        <v>998-46405</v>
      </c>
      <c r="K568" s="137">
        <f t="shared" si="139"/>
        <v>0.375</v>
      </c>
      <c r="L568" s="137">
        <f t="shared" si="140"/>
        <v>0.70833333333333337</v>
      </c>
      <c r="M568" s="137">
        <f t="shared" si="149"/>
        <v>0</v>
      </c>
      <c r="N568" s="137">
        <f t="shared" si="149"/>
        <v>0</v>
      </c>
      <c r="O568" s="137">
        <f t="shared" si="149"/>
        <v>0</v>
      </c>
      <c r="P568" s="137">
        <f t="shared" si="149"/>
        <v>0</v>
      </c>
      <c r="Q568" s="137">
        <f t="shared" si="149"/>
        <v>0</v>
      </c>
      <c r="R568" s="137">
        <f t="shared" si="149"/>
        <v>0</v>
      </c>
      <c r="S568" s="137">
        <f t="shared" si="149"/>
        <v>0</v>
      </c>
      <c r="T568" s="137">
        <f t="shared" si="149"/>
        <v>0</v>
      </c>
      <c r="U568" s="137">
        <f t="shared" si="149"/>
        <v>0</v>
      </c>
      <c r="V568" s="137">
        <f t="shared" si="149"/>
        <v>50</v>
      </c>
      <c r="W568" s="137">
        <f t="shared" si="150"/>
        <v>50</v>
      </c>
      <c r="X568" s="137">
        <f t="shared" si="150"/>
        <v>50</v>
      </c>
      <c r="Y568" s="137">
        <f t="shared" si="150"/>
        <v>50</v>
      </c>
      <c r="Z568" s="137">
        <f t="shared" si="150"/>
        <v>50</v>
      </c>
      <c r="AA568" s="137">
        <f t="shared" si="150"/>
        <v>50</v>
      </c>
      <c r="AB568" s="137">
        <f t="shared" si="150"/>
        <v>50</v>
      </c>
      <c r="AC568" s="137">
        <f t="shared" si="150"/>
        <v>50</v>
      </c>
      <c r="AD568" s="137">
        <f t="shared" si="150"/>
        <v>0</v>
      </c>
      <c r="AE568" s="137">
        <f t="shared" si="150"/>
        <v>0</v>
      </c>
      <c r="AF568" s="137">
        <f t="shared" si="150"/>
        <v>0</v>
      </c>
      <c r="AG568" s="137">
        <f t="shared" si="150"/>
        <v>0</v>
      </c>
      <c r="AH568" s="137">
        <f t="shared" si="150"/>
        <v>0</v>
      </c>
      <c r="AI568" s="137">
        <f t="shared" si="150"/>
        <v>0</v>
      </c>
      <c r="AJ568" s="137">
        <f t="shared" si="150"/>
        <v>0</v>
      </c>
      <c r="AK568" s="136">
        <f ca="1">IF(AND(AND($AK$3&lt;=B568,B568&lt;=$AK$1),B568&lt;&gt;""),1,0)</f>
        <v>1</v>
      </c>
      <c r="AL568" s="136">
        <f>IF(OR(F568="工事・メンテ（共用可）",F568="要調整"),0.5,IF(F568="ヘリ訓練日",0.4,1))</f>
        <v>0.5</v>
      </c>
      <c r="AM568" s="136">
        <v>0.5</v>
      </c>
    </row>
    <row r="569" spans="1:39" ht="75">
      <c r="A569" s="149">
        <v>424</v>
      </c>
      <c r="B569" s="150">
        <v>46405</v>
      </c>
      <c r="C569" s="156">
        <v>9</v>
      </c>
      <c r="D569" s="156">
        <v>17</v>
      </c>
      <c r="E569" s="152" t="s">
        <v>60</v>
      </c>
      <c r="F569" s="151" t="s">
        <v>495</v>
      </c>
      <c r="G569" s="154" t="s">
        <v>493</v>
      </c>
      <c r="H569" s="138" t="str">
        <f>IF(OR(G569="中止",G569="取消"),"998",IF(ISNA(MATCH($E569,施設情報!$B$2:$B$96,0)),"999",INDEX(施設情報!$C$2:$C$96,MATCH($E569,施設情報!$B$2:$B$96,0))))</f>
        <v>998</v>
      </c>
      <c r="I569" s="139">
        <f t="shared" si="137"/>
        <v>46405</v>
      </c>
      <c r="J569" s="137" t="str">
        <f t="shared" si="138"/>
        <v>998-46405</v>
      </c>
      <c r="K569" s="137">
        <f t="shared" si="139"/>
        <v>0.375</v>
      </c>
      <c r="L569" s="137">
        <f t="shared" si="140"/>
        <v>0.70833333333333337</v>
      </c>
      <c r="M569" s="137">
        <f t="shared" si="149"/>
        <v>0</v>
      </c>
      <c r="N569" s="137">
        <f t="shared" si="149"/>
        <v>0</v>
      </c>
      <c r="O569" s="137">
        <f t="shared" si="149"/>
        <v>0</v>
      </c>
      <c r="P569" s="137">
        <f t="shared" si="149"/>
        <v>0</v>
      </c>
      <c r="Q569" s="137">
        <f t="shared" si="149"/>
        <v>0</v>
      </c>
      <c r="R569" s="137">
        <f t="shared" si="149"/>
        <v>0</v>
      </c>
      <c r="S569" s="137">
        <f t="shared" si="149"/>
        <v>0</v>
      </c>
      <c r="T569" s="137">
        <f t="shared" si="149"/>
        <v>0</v>
      </c>
      <c r="U569" s="137">
        <f t="shared" si="149"/>
        <v>0</v>
      </c>
      <c r="V569" s="137">
        <f t="shared" si="149"/>
        <v>50</v>
      </c>
      <c r="W569" s="137">
        <f t="shared" si="150"/>
        <v>50</v>
      </c>
      <c r="X569" s="137">
        <f t="shared" si="150"/>
        <v>50</v>
      </c>
      <c r="Y569" s="137">
        <f t="shared" si="150"/>
        <v>50</v>
      </c>
      <c r="Z569" s="137">
        <f t="shared" si="150"/>
        <v>50</v>
      </c>
      <c r="AA569" s="137">
        <f t="shared" si="150"/>
        <v>50</v>
      </c>
      <c r="AB569" s="137">
        <f t="shared" si="150"/>
        <v>50</v>
      </c>
      <c r="AC569" s="137">
        <f t="shared" si="150"/>
        <v>50</v>
      </c>
      <c r="AD569" s="137">
        <f t="shared" si="150"/>
        <v>0</v>
      </c>
      <c r="AE569" s="137">
        <f t="shared" si="150"/>
        <v>0</v>
      </c>
      <c r="AF569" s="137">
        <f t="shared" si="150"/>
        <v>0</v>
      </c>
      <c r="AG569" s="137">
        <f t="shared" si="150"/>
        <v>0</v>
      </c>
      <c r="AH569" s="137">
        <f t="shared" si="150"/>
        <v>0</v>
      </c>
      <c r="AI569" s="137">
        <f t="shared" si="150"/>
        <v>0</v>
      </c>
      <c r="AJ569" s="137">
        <f t="shared" si="150"/>
        <v>0</v>
      </c>
      <c r="AK569" s="136">
        <f ca="1">IF(AND(AND($AK$3&lt;=B569,B569&lt;=$AK$1),B569&lt;&gt;""),1,0)</f>
        <v>1</v>
      </c>
      <c r="AL569" s="136">
        <f>IF(OR(F569="工事・メンテ（共用可）",F569="要調整"),0.5,IF(F569="ヘリ訓練日",0.4,1))</f>
        <v>0.5</v>
      </c>
      <c r="AM569" s="136">
        <v>0.5</v>
      </c>
    </row>
    <row r="570" spans="1:39" ht="75">
      <c r="A570" s="149">
        <v>425</v>
      </c>
      <c r="B570" s="150">
        <v>46405</v>
      </c>
      <c r="C570" s="156">
        <v>9</v>
      </c>
      <c r="D570" s="156">
        <v>17</v>
      </c>
      <c r="E570" s="152" t="s">
        <v>61</v>
      </c>
      <c r="F570" s="151" t="s">
        <v>495</v>
      </c>
      <c r="G570" s="154" t="s">
        <v>493</v>
      </c>
      <c r="H570" s="138" t="str">
        <f>IF(OR(G570="中止",G570="取消"),"998",IF(ISNA(MATCH($E570,施設情報!$B$2:$B$96,0)),"999",INDEX(施設情報!$C$2:$C$96,MATCH($E570,施設情報!$B$2:$B$96,0))))</f>
        <v>998</v>
      </c>
      <c r="I570" s="139">
        <f t="shared" si="137"/>
        <v>46405</v>
      </c>
      <c r="J570" s="137" t="str">
        <f t="shared" si="138"/>
        <v>998-46405</v>
      </c>
      <c r="K570" s="137">
        <f t="shared" si="139"/>
        <v>0.375</v>
      </c>
      <c r="L570" s="137">
        <f t="shared" si="140"/>
        <v>0.70833333333333337</v>
      </c>
      <c r="M570" s="137">
        <f t="shared" si="149"/>
        <v>0</v>
      </c>
      <c r="N570" s="137">
        <f t="shared" si="149"/>
        <v>0</v>
      </c>
      <c r="O570" s="137">
        <f t="shared" si="149"/>
        <v>0</v>
      </c>
      <c r="P570" s="137">
        <f t="shared" si="149"/>
        <v>0</v>
      </c>
      <c r="Q570" s="137">
        <f t="shared" si="149"/>
        <v>0</v>
      </c>
      <c r="R570" s="137">
        <f t="shared" si="149"/>
        <v>0</v>
      </c>
      <c r="S570" s="137">
        <f t="shared" si="149"/>
        <v>0</v>
      </c>
      <c r="T570" s="137">
        <f t="shared" si="149"/>
        <v>0</v>
      </c>
      <c r="U570" s="137">
        <f t="shared" si="149"/>
        <v>0</v>
      </c>
      <c r="V570" s="137">
        <f t="shared" si="149"/>
        <v>50</v>
      </c>
      <c r="W570" s="137">
        <f t="shared" si="150"/>
        <v>50</v>
      </c>
      <c r="X570" s="137">
        <f t="shared" si="150"/>
        <v>50</v>
      </c>
      <c r="Y570" s="137">
        <f t="shared" si="150"/>
        <v>50</v>
      </c>
      <c r="Z570" s="137">
        <f t="shared" si="150"/>
        <v>50</v>
      </c>
      <c r="AA570" s="137">
        <f t="shared" si="150"/>
        <v>50</v>
      </c>
      <c r="AB570" s="137">
        <f t="shared" si="150"/>
        <v>50</v>
      </c>
      <c r="AC570" s="137">
        <f t="shared" si="150"/>
        <v>50</v>
      </c>
      <c r="AD570" s="137">
        <f t="shared" si="150"/>
        <v>0</v>
      </c>
      <c r="AE570" s="137">
        <f t="shared" si="150"/>
        <v>0</v>
      </c>
      <c r="AF570" s="137">
        <f t="shared" si="150"/>
        <v>0</v>
      </c>
      <c r="AG570" s="137">
        <f t="shared" si="150"/>
        <v>0</v>
      </c>
      <c r="AH570" s="137">
        <f t="shared" si="150"/>
        <v>0</v>
      </c>
      <c r="AI570" s="137">
        <f t="shared" si="150"/>
        <v>0</v>
      </c>
      <c r="AJ570" s="137">
        <f t="shared" si="150"/>
        <v>0</v>
      </c>
      <c r="AK570" s="136">
        <f ca="1">IF(AND(AND($AK$3&lt;=B570,B570&lt;=$AK$1),B570&lt;&gt;""),1,0)</f>
        <v>1</v>
      </c>
      <c r="AL570" s="136">
        <f>IF(OR(F570="工事・メンテ（共用可）",F570="要調整"),0.5,IF(F570="ヘリ訓練日",0.4,1))</f>
        <v>0.5</v>
      </c>
      <c r="AM570" s="136">
        <v>0.5</v>
      </c>
    </row>
    <row r="571" spans="1:39" ht="37.5">
      <c r="A571" s="149">
        <v>426</v>
      </c>
      <c r="B571" s="150">
        <v>46405</v>
      </c>
      <c r="C571" s="156">
        <v>9</v>
      </c>
      <c r="D571" s="156">
        <v>17</v>
      </c>
      <c r="E571" s="152" t="s">
        <v>62</v>
      </c>
      <c r="F571" s="151" t="s">
        <v>492</v>
      </c>
      <c r="G571" s="154" t="s">
        <v>493</v>
      </c>
      <c r="H571" s="138" t="str">
        <f>IF(OR(G571="中止",G571="取消"),"998",IF(ISNA(MATCH($E571,施設情報!$B$2:$B$96,0)),"999",INDEX(施設情報!$C$2:$C$96,MATCH($E571,施設情報!$B$2:$B$96,0))))</f>
        <v>998</v>
      </c>
      <c r="I571" s="139">
        <f t="shared" si="137"/>
        <v>46405</v>
      </c>
      <c r="J571" s="137" t="str">
        <f t="shared" si="138"/>
        <v>998-46405</v>
      </c>
      <c r="K571" s="137">
        <f t="shared" si="139"/>
        <v>0.375</v>
      </c>
      <c r="L571" s="137">
        <f t="shared" si="140"/>
        <v>0.70833333333333337</v>
      </c>
      <c r="M571" s="137">
        <f t="shared" si="149"/>
        <v>0</v>
      </c>
      <c r="N571" s="137">
        <f t="shared" si="149"/>
        <v>0</v>
      </c>
      <c r="O571" s="137">
        <f t="shared" si="149"/>
        <v>0</v>
      </c>
      <c r="P571" s="137">
        <f t="shared" si="149"/>
        <v>0</v>
      </c>
      <c r="Q571" s="137">
        <f t="shared" si="149"/>
        <v>0</v>
      </c>
      <c r="R571" s="137">
        <f t="shared" si="149"/>
        <v>0</v>
      </c>
      <c r="S571" s="137">
        <f t="shared" si="149"/>
        <v>0</v>
      </c>
      <c r="T571" s="137">
        <f t="shared" si="149"/>
        <v>0</v>
      </c>
      <c r="U571" s="137">
        <f t="shared" si="149"/>
        <v>0</v>
      </c>
      <c r="V571" s="137">
        <f t="shared" si="149"/>
        <v>100</v>
      </c>
      <c r="W571" s="137">
        <f t="shared" si="150"/>
        <v>100</v>
      </c>
      <c r="X571" s="137">
        <f t="shared" si="150"/>
        <v>100</v>
      </c>
      <c r="Y571" s="137">
        <f t="shared" si="150"/>
        <v>100</v>
      </c>
      <c r="Z571" s="137">
        <f t="shared" si="150"/>
        <v>100</v>
      </c>
      <c r="AA571" s="137">
        <f t="shared" si="150"/>
        <v>100</v>
      </c>
      <c r="AB571" s="137">
        <f t="shared" si="150"/>
        <v>100</v>
      </c>
      <c r="AC571" s="137">
        <f t="shared" si="150"/>
        <v>100</v>
      </c>
      <c r="AD571" s="137">
        <f t="shared" si="150"/>
        <v>0</v>
      </c>
      <c r="AE571" s="137">
        <f t="shared" si="150"/>
        <v>0</v>
      </c>
      <c r="AF571" s="137">
        <f t="shared" si="150"/>
        <v>0</v>
      </c>
      <c r="AG571" s="137">
        <f t="shared" si="150"/>
        <v>0</v>
      </c>
      <c r="AH571" s="137">
        <f t="shared" si="150"/>
        <v>0</v>
      </c>
      <c r="AI571" s="137">
        <f t="shared" si="150"/>
        <v>0</v>
      </c>
      <c r="AJ571" s="137">
        <f t="shared" si="150"/>
        <v>0</v>
      </c>
      <c r="AK571" s="136">
        <f ca="1">IF(AND(AND($AK$3&lt;=B571,B571&lt;=$AK$1),B571&lt;&gt;""),1,0)</f>
        <v>1</v>
      </c>
      <c r="AL571" s="136">
        <f>IF(OR(F571="工事・メンテ（共用可）",F571="要調整"),0.5,IF(F571="ヘリ訓練日",0.4,1))</f>
        <v>1</v>
      </c>
      <c r="AM571" s="136">
        <v>1</v>
      </c>
    </row>
    <row r="572" spans="1:39">
      <c r="A572" s="149">
        <v>427</v>
      </c>
      <c r="B572" s="150">
        <v>46405</v>
      </c>
      <c r="C572" s="156">
        <v>9</v>
      </c>
      <c r="D572" s="156">
        <v>17</v>
      </c>
      <c r="E572" s="152" t="s">
        <v>63</v>
      </c>
      <c r="F572" s="151" t="s">
        <v>492</v>
      </c>
      <c r="G572" s="154" t="s">
        <v>493</v>
      </c>
      <c r="H572" s="138" t="str">
        <f>IF(OR(G572="中止",G572="取消"),"998",IF(ISNA(MATCH($E572,施設情報!$B$2:$B$96,0)),"999",INDEX(施設情報!$C$2:$C$96,MATCH($E572,施設情報!$B$2:$B$96,0))))</f>
        <v>998</v>
      </c>
      <c r="I572" s="139">
        <f t="shared" si="137"/>
        <v>46405</v>
      </c>
      <c r="J572" s="137" t="str">
        <f t="shared" si="138"/>
        <v>998-46405</v>
      </c>
      <c r="K572" s="137">
        <f t="shared" si="139"/>
        <v>0.375</v>
      </c>
      <c r="L572" s="137">
        <f t="shared" si="140"/>
        <v>0.70833333333333337</v>
      </c>
      <c r="M572" s="137">
        <f t="shared" si="149"/>
        <v>0</v>
      </c>
      <c r="N572" s="137">
        <f t="shared" si="149"/>
        <v>0</v>
      </c>
      <c r="O572" s="137">
        <f t="shared" si="149"/>
        <v>0</v>
      </c>
      <c r="P572" s="137">
        <f t="shared" si="149"/>
        <v>0</v>
      </c>
      <c r="Q572" s="137">
        <f t="shared" si="149"/>
        <v>0</v>
      </c>
      <c r="R572" s="137">
        <f t="shared" si="149"/>
        <v>0</v>
      </c>
      <c r="S572" s="137">
        <f t="shared" si="149"/>
        <v>0</v>
      </c>
      <c r="T572" s="137">
        <f t="shared" si="149"/>
        <v>0</v>
      </c>
      <c r="U572" s="137">
        <f t="shared" si="149"/>
        <v>0</v>
      </c>
      <c r="V572" s="137">
        <f t="shared" si="149"/>
        <v>100</v>
      </c>
      <c r="W572" s="137">
        <f t="shared" si="150"/>
        <v>100</v>
      </c>
      <c r="X572" s="137">
        <f t="shared" si="150"/>
        <v>100</v>
      </c>
      <c r="Y572" s="137">
        <f t="shared" si="150"/>
        <v>100</v>
      </c>
      <c r="Z572" s="137">
        <f t="shared" si="150"/>
        <v>100</v>
      </c>
      <c r="AA572" s="137">
        <f t="shared" si="150"/>
        <v>100</v>
      </c>
      <c r="AB572" s="137">
        <f t="shared" si="150"/>
        <v>100</v>
      </c>
      <c r="AC572" s="137">
        <f t="shared" si="150"/>
        <v>100</v>
      </c>
      <c r="AD572" s="137">
        <f t="shared" si="150"/>
        <v>0</v>
      </c>
      <c r="AE572" s="137">
        <f t="shared" si="150"/>
        <v>0</v>
      </c>
      <c r="AF572" s="137">
        <f t="shared" si="150"/>
        <v>0</v>
      </c>
      <c r="AG572" s="137">
        <f t="shared" si="150"/>
        <v>0</v>
      </c>
      <c r="AH572" s="137">
        <f t="shared" si="150"/>
        <v>0</v>
      </c>
      <c r="AI572" s="137">
        <f t="shared" si="150"/>
        <v>0</v>
      </c>
      <c r="AJ572" s="137">
        <f t="shared" si="150"/>
        <v>0</v>
      </c>
      <c r="AK572" s="136">
        <f ca="1">IF(AND(AND($AK$3&lt;=B572,B572&lt;=$AK$1),B572&lt;&gt;""),1,0)</f>
        <v>1</v>
      </c>
      <c r="AL572" s="136">
        <f>IF(OR(F572="工事・メンテ（共用可）",F572="要調整"),0.5,IF(F572="ヘリ訓練日",0.4,1))</f>
        <v>1</v>
      </c>
      <c r="AM572" s="136">
        <v>1</v>
      </c>
    </row>
    <row r="573" spans="1:39">
      <c r="A573" s="149">
        <v>428</v>
      </c>
      <c r="B573" s="150">
        <v>46405</v>
      </c>
      <c r="C573" s="156">
        <v>9</v>
      </c>
      <c r="D573" s="156">
        <v>17</v>
      </c>
      <c r="E573" s="152" t="s">
        <v>64</v>
      </c>
      <c r="F573" s="151" t="s">
        <v>492</v>
      </c>
      <c r="G573" s="154" t="s">
        <v>493</v>
      </c>
      <c r="H573" s="138" t="str">
        <f>IF(OR(G573="中止",G573="取消"),"998",IF(ISNA(MATCH($E573,施設情報!$B$2:$B$96,0)),"999",INDEX(施設情報!$C$2:$C$96,MATCH($E573,施設情報!$B$2:$B$96,0))))</f>
        <v>998</v>
      </c>
      <c r="I573" s="139">
        <f t="shared" si="137"/>
        <v>46405</v>
      </c>
      <c r="J573" s="137" t="str">
        <f t="shared" si="138"/>
        <v>998-46405</v>
      </c>
      <c r="K573" s="137">
        <f t="shared" si="139"/>
        <v>0.375</v>
      </c>
      <c r="L573" s="137">
        <f t="shared" si="140"/>
        <v>0.70833333333333337</v>
      </c>
      <c r="M573" s="137">
        <f t="shared" si="149"/>
        <v>0</v>
      </c>
      <c r="N573" s="137">
        <f t="shared" si="149"/>
        <v>0</v>
      </c>
      <c r="O573" s="137">
        <f t="shared" si="149"/>
        <v>0</v>
      </c>
      <c r="P573" s="137">
        <f t="shared" si="149"/>
        <v>0</v>
      </c>
      <c r="Q573" s="137">
        <f t="shared" si="149"/>
        <v>0</v>
      </c>
      <c r="R573" s="137">
        <f t="shared" si="149"/>
        <v>0</v>
      </c>
      <c r="S573" s="137">
        <f t="shared" si="149"/>
        <v>0</v>
      </c>
      <c r="T573" s="137">
        <f t="shared" si="149"/>
        <v>0</v>
      </c>
      <c r="U573" s="137">
        <f t="shared" si="149"/>
        <v>0</v>
      </c>
      <c r="V573" s="137">
        <f t="shared" si="149"/>
        <v>100</v>
      </c>
      <c r="W573" s="137">
        <f t="shared" si="150"/>
        <v>100</v>
      </c>
      <c r="X573" s="137">
        <f t="shared" si="150"/>
        <v>100</v>
      </c>
      <c r="Y573" s="137">
        <f t="shared" si="150"/>
        <v>100</v>
      </c>
      <c r="Z573" s="137">
        <f t="shared" si="150"/>
        <v>100</v>
      </c>
      <c r="AA573" s="137">
        <f t="shared" si="150"/>
        <v>100</v>
      </c>
      <c r="AB573" s="137">
        <f t="shared" si="150"/>
        <v>100</v>
      </c>
      <c r="AC573" s="137">
        <f t="shared" si="150"/>
        <v>100</v>
      </c>
      <c r="AD573" s="137">
        <f t="shared" si="150"/>
        <v>0</v>
      </c>
      <c r="AE573" s="137">
        <f t="shared" si="150"/>
        <v>0</v>
      </c>
      <c r="AF573" s="137">
        <f t="shared" si="150"/>
        <v>0</v>
      </c>
      <c r="AG573" s="137">
        <f t="shared" si="150"/>
        <v>0</v>
      </c>
      <c r="AH573" s="137">
        <f t="shared" si="150"/>
        <v>0</v>
      </c>
      <c r="AI573" s="137">
        <f t="shared" si="150"/>
        <v>0</v>
      </c>
      <c r="AJ573" s="137">
        <f t="shared" si="150"/>
        <v>0</v>
      </c>
      <c r="AK573" s="136">
        <f ca="1">IF(AND(AND($AK$3&lt;=B573,B573&lt;=$AK$1),B573&lt;&gt;""),1,0)</f>
        <v>1</v>
      </c>
      <c r="AL573" s="136">
        <f>IF(OR(F573="工事・メンテ（共用可）",F573="要調整"),0.5,IF(F573="ヘリ訓練日",0.4,1))</f>
        <v>1</v>
      </c>
      <c r="AM573" s="136">
        <v>1</v>
      </c>
    </row>
    <row r="574" spans="1:39" ht="37.5">
      <c r="A574" s="149">
        <v>429</v>
      </c>
      <c r="B574" s="150">
        <v>46405</v>
      </c>
      <c r="C574" s="156">
        <v>9</v>
      </c>
      <c r="D574" s="156">
        <v>17</v>
      </c>
      <c r="E574" s="152" t="s">
        <v>65</v>
      </c>
      <c r="F574" s="151" t="s">
        <v>492</v>
      </c>
      <c r="G574" s="154" t="s">
        <v>493</v>
      </c>
      <c r="H574" s="138" t="str">
        <f>IF(OR(G574="中止",G574="取消"),"998",IF(ISNA(MATCH($E574,施設情報!$B$2:$B$96,0)),"999",INDEX(施設情報!$C$2:$C$96,MATCH($E574,施設情報!$B$2:$B$96,0))))</f>
        <v>998</v>
      </c>
      <c r="I574" s="139">
        <f t="shared" si="137"/>
        <v>46405</v>
      </c>
      <c r="J574" s="137" t="str">
        <f t="shared" si="138"/>
        <v>998-46405</v>
      </c>
      <c r="K574" s="137">
        <f t="shared" si="139"/>
        <v>0.375</v>
      </c>
      <c r="L574" s="137">
        <f t="shared" si="140"/>
        <v>0.70833333333333337</v>
      </c>
      <c r="M574" s="137">
        <f t="shared" si="149"/>
        <v>0</v>
      </c>
      <c r="N574" s="137">
        <f t="shared" si="149"/>
        <v>0</v>
      </c>
      <c r="O574" s="137">
        <f t="shared" si="149"/>
        <v>0</v>
      </c>
      <c r="P574" s="137">
        <f t="shared" si="149"/>
        <v>0</v>
      </c>
      <c r="Q574" s="137">
        <f t="shared" si="149"/>
        <v>0</v>
      </c>
      <c r="R574" s="137">
        <f t="shared" si="149"/>
        <v>0</v>
      </c>
      <c r="S574" s="137">
        <f t="shared" si="149"/>
        <v>0</v>
      </c>
      <c r="T574" s="137">
        <f t="shared" si="149"/>
        <v>0</v>
      </c>
      <c r="U574" s="137">
        <f t="shared" si="149"/>
        <v>0</v>
      </c>
      <c r="V574" s="137">
        <f t="shared" si="149"/>
        <v>100</v>
      </c>
      <c r="W574" s="137">
        <f t="shared" si="150"/>
        <v>100</v>
      </c>
      <c r="X574" s="137">
        <f t="shared" si="150"/>
        <v>100</v>
      </c>
      <c r="Y574" s="137">
        <f t="shared" si="150"/>
        <v>100</v>
      </c>
      <c r="Z574" s="137">
        <f t="shared" si="150"/>
        <v>100</v>
      </c>
      <c r="AA574" s="137">
        <f t="shared" si="150"/>
        <v>100</v>
      </c>
      <c r="AB574" s="137">
        <f t="shared" si="150"/>
        <v>100</v>
      </c>
      <c r="AC574" s="137">
        <f t="shared" si="150"/>
        <v>100</v>
      </c>
      <c r="AD574" s="137">
        <f t="shared" si="150"/>
        <v>0</v>
      </c>
      <c r="AE574" s="137">
        <f t="shared" si="150"/>
        <v>0</v>
      </c>
      <c r="AF574" s="137">
        <f t="shared" si="150"/>
        <v>0</v>
      </c>
      <c r="AG574" s="137">
        <f t="shared" si="150"/>
        <v>0</v>
      </c>
      <c r="AH574" s="137">
        <f t="shared" si="150"/>
        <v>0</v>
      </c>
      <c r="AI574" s="137">
        <f t="shared" si="150"/>
        <v>0</v>
      </c>
      <c r="AJ574" s="137">
        <f t="shared" si="150"/>
        <v>0</v>
      </c>
      <c r="AK574" s="136">
        <f ca="1">IF(AND(AND($AK$3&lt;=B574,B574&lt;=$AK$1),B574&lt;&gt;""),1,0)</f>
        <v>1</v>
      </c>
      <c r="AL574" s="136">
        <f>IF(OR(F574="工事・メンテ（共用可）",F574="要調整"),0.5,IF(F574="ヘリ訓練日",0.4,1))</f>
        <v>1</v>
      </c>
      <c r="AM574" s="136">
        <v>1</v>
      </c>
    </row>
    <row r="575" spans="1:39" ht="56.25">
      <c r="A575" s="149">
        <v>430</v>
      </c>
      <c r="B575" s="150">
        <v>46405</v>
      </c>
      <c r="C575" s="156">
        <v>9</v>
      </c>
      <c r="D575" s="156">
        <v>17</v>
      </c>
      <c r="E575" s="152" t="s">
        <v>32</v>
      </c>
      <c r="F575" s="151" t="s">
        <v>492</v>
      </c>
      <c r="G575" s="154" t="s">
        <v>493</v>
      </c>
      <c r="H575" s="138" t="str">
        <f>IF(OR(G575="中止",G575="取消"),"998",IF(ISNA(MATCH($E575,施設情報!$B$2:$B$96,0)),"999",INDEX(施設情報!$C$2:$C$96,MATCH($E575,施設情報!$B$2:$B$96,0))))</f>
        <v>998</v>
      </c>
      <c r="I575" s="139">
        <f t="shared" si="137"/>
        <v>46405</v>
      </c>
      <c r="J575" s="137" t="str">
        <f t="shared" si="138"/>
        <v>998-46405</v>
      </c>
      <c r="K575" s="137">
        <f t="shared" si="139"/>
        <v>0.375</v>
      </c>
      <c r="L575" s="137">
        <f t="shared" si="140"/>
        <v>0.70833333333333337</v>
      </c>
      <c r="M575" s="137">
        <f t="shared" ref="M575:V584" si="151">IF(AND(M$3&gt;=$K575,M$3&lt;$L575),100*$AM575,0)</f>
        <v>0</v>
      </c>
      <c r="N575" s="137">
        <f t="shared" si="151"/>
        <v>0</v>
      </c>
      <c r="O575" s="137">
        <f t="shared" si="151"/>
        <v>0</v>
      </c>
      <c r="P575" s="137">
        <f t="shared" si="151"/>
        <v>0</v>
      </c>
      <c r="Q575" s="137">
        <f t="shared" si="151"/>
        <v>0</v>
      </c>
      <c r="R575" s="137">
        <f t="shared" si="151"/>
        <v>0</v>
      </c>
      <c r="S575" s="137">
        <f t="shared" si="151"/>
        <v>0</v>
      </c>
      <c r="T575" s="137">
        <f t="shared" si="151"/>
        <v>0</v>
      </c>
      <c r="U575" s="137">
        <f t="shared" si="151"/>
        <v>0</v>
      </c>
      <c r="V575" s="137">
        <f t="shared" si="151"/>
        <v>100</v>
      </c>
      <c r="W575" s="137">
        <f t="shared" ref="W575:AJ584" si="152">IF(AND(W$3&gt;=$K575,W$3&lt;$L575),100*$AM575,0)</f>
        <v>100</v>
      </c>
      <c r="X575" s="137">
        <f t="shared" si="152"/>
        <v>100</v>
      </c>
      <c r="Y575" s="137">
        <f t="shared" si="152"/>
        <v>100</v>
      </c>
      <c r="Z575" s="137">
        <f t="shared" si="152"/>
        <v>100</v>
      </c>
      <c r="AA575" s="137">
        <f t="shared" si="152"/>
        <v>100</v>
      </c>
      <c r="AB575" s="137">
        <f t="shared" si="152"/>
        <v>100</v>
      </c>
      <c r="AC575" s="137">
        <f t="shared" si="152"/>
        <v>100</v>
      </c>
      <c r="AD575" s="137">
        <f t="shared" si="152"/>
        <v>0</v>
      </c>
      <c r="AE575" s="137">
        <f t="shared" si="152"/>
        <v>0</v>
      </c>
      <c r="AF575" s="137">
        <f t="shared" si="152"/>
        <v>0</v>
      </c>
      <c r="AG575" s="137">
        <f t="shared" si="152"/>
        <v>0</v>
      </c>
      <c r="AH575" s="137">
        <f t="shared" si="152"/>
        <v>0</v>
      </c>
      <c r="AI575" s="137">
        <f t="shared" si="152"/>
        <v>0</v>
      </c>
      <c r="AJ575" s="137">
        <f t="shared" si="152"/>
        <v>0</v>
      </c>
      <c r="AK575" s="136">
        <f ca="1">IF(AND(AND($AK$3&lt;=B575,B575&lt;=$AK$1),B575&lt;&gt;""),1,0)</f>
        <v>1</v>
      </c>
      <c r="AL575" s="136">
        <f>IF(OR(F575="工事・メンテ（共用可）",F575="要調整"),0.5,IF(F575="ヘリ訓練日",0.4,1))</f>
        <v>1</v>
      </c>
      <c r="AM575" s="136">
        <v>1</v>
      </c>
    </row>
    <row r="576" spans="1:39" ht="56.25">
      <c r="A576" s="149">
        <v>431</v>
      </c>
      <c r="B576" s="150">
        <v>46405</v>
      </c>
      <c r="C576" s="156">
        <v>9</v>
      </c>
      <c r="D576" s="156">
        <v>17</v>
      </c>
      <c r="E576" s="152" t="s">
        <v>33</v>
      </c>
      <c r="F576" s="151" t="s">
        <v>492</v>
      </c>
      <c r="G576" s="154" t="s">
        <v>493</v>
      </c>
      <c r="H576" s="138" t="str">
        <f>IF(OR(G576="中止",G576="取消"),"998",IF(ISNA(MATCH($E576,施設情報!$B$2:$B$96,0)),"999",INDEX(施設情報!$C$2:$C$96,MATCH($E576,施設情報!$B$2:$B$96,0))))</f>
        <v>998</v>
      </c>
      <c r="I576" s="139">
        <f t="shared" si="137"/>
        <v>46405</v>
      </c>
      <c r="J576" s="137" t="str">
        <f t="shared" si="138"/>
        <v>998-46405</v>
      </c>
      <c r="K576" s="137">
        <f t="shared" si="139"/>
        <v>0.375</v>
      </c>
      <c r="L576" s="137">
        <f t="shared" si="140"/>
        <v>0.70833333333333337</v>
      </c>
      <c r="M576" s="137">
        <f t="shared" si="151"/>
        <v>0</v>
      </c>
      <c r="N576" s="137">
        <f t="shared" si="151"/>
        <v>0</v>
      </c>
      <c r="O576" s="137">
        <f t="shared" si="151"/>
        <v>0</v>
      </c>
      <c r="P576" s="137">
        <f t="shared" si="151"/>
        <v>0</v>
      </c>
      <c r="Q576" s="137">
        <f t="shared" si="151"/>
        <v>0</v>
      </c>
      <c r="R576" s="137">
        <f t="shared" si="151"/>
        <v>0</v>
      </c>
      <c r="S576" s="137">
        <f t="shared" si="151"/>
        <v>0</v>
      </c>
      <c r="T576" s="137">
        <f t="shared" si="151"/>
        <v>0</v>
      </c>
      <c r="U576" s="137">
        <f t="shared" si="151"/>
        <v>0</v>
      </c>
      <c r="V576" s="137">
        <f t="shared" si="151"/>
        <v>100</v>
      </c>
      <c r="W576" s="137">
        <f t="shared" si="152"/>
        <v>100</v>
      </c>
      <c r="X576" s="137">
        <f t="shared" si="152"/>
        <v>100</v>
      </c>
      <c r="Y576" s="137">
        <f t="shared" si="152"/>
        <v>100</v>
      </c>
      <c r="Z576" s="137">
        <f t="shared" si="152"/>
        <v>100</v>
      </c>
      <c r="AA576" s="137">
        <f t="shared" si="152"/>
        <v>100</v>
      </c>
      <c r="AB576" s="137">
        <f t="shared" si="152"/>
        <v>100</v>
      </c>
      <c r="AC576" s="137">
        <f t="shared" si="152"/>
        <v>100</v>
      </c>
      <c r="AD576" s="137">
        <f t="shared" si="152"/>
        <v>0</v>
      </c>
      <c r="AE576" s="137">
        <f t="shared" si="152"/>
        <v>0</v>
      </c>
      <c r="AF576" s="137">
        <f t="shared" si="152"/>
        <v>0</v>
      </c>
      <c r="AG576" s="137">
        <f t="shared" si="152"/>
        <v>0</v>
      </c>
      <c r="AH576" s="137">
        <f t="shared" si="152"/>
        <v>0</v>
      </c>
      <c r="AI576" s="137">
        <f t="shared" si="152"/>
        <v>0</v>
      </c>
      <c r="AJ576" s="137">
        <f t="shared" si="152"/>
        <v>0</v>
      </c>
      <c r="AK576" s="136">
        <f ca="1">IF(AND(AND($AK$3&lt;=B576,B576&lt;=$AK$1),B576&lt;&gt;""),1,0)</f>
        <v>1</v>
      </c>
      <c r="AL576" s="136">
        <f>IF(OR(F576="工事・メンテ（共用可）",F576="要調整"),0.5,IF(F576="ヘリ訓練日",0.4,1))</f>
        <v>1</v>
      </c>
      <c r="AM576" s="136">
        <v>1</v>
      </c>
    </row>
    <row r="577" spans="1:39" ht="56.25">
      <c r="A577" s="149">
        <v>432</v>
      </c>
      <c r="B577" s="150">
        <v>46405</v>
      </c>
      <c r="C577" s="156">
        <v>9</v>
      </c>
      <c r="D577" s="156">
        <v>17</v>
      </c>
      <c r="E577" s="152" t="s">
        <v>34</v>
      </c>
      <c r="F577" s="151" t="s">
        <v>492</v>
      </c>
      <c r="G577" s="154" t="s">
        <v>493</v>
      </c>
      <c r="H577" s="138" t="str">
        <f>IF(OR(G577="中止",G577="取消"),"998",IF(ISNA(MATCH($E577,施設情報!$B$2:$B$96,0)),"999",INDEX(施設情報!$C$2:$C$96,MATCH($E577,施設情報!$B$2:$B$96,0))))</f>
        <v>998</v>
      </c>
      <c r="I577" s="139">
        <f t="shared" si="137"/>
        <v>46405</v>
      </c>
      <c r="J577" s="137" t="str">
        <f t="shared" si="138"/>
        <v>998-46405</v>
      </c>
      <c r="K577" s="137">
        <f t="shared" si="139"/>
        <v>0.375</v>
      </c>
      <c r="L577" s="137">
        <f t="shared" si="140"/>
        <v>0.70833333333333337</v>
      </c>
      <c r="M577" s="137">
        <f t="shared" si="151"/>
        <v>0</v>
      </c>
      <c r="N577" s="137">
        <f t="shared" si="151"/>
        <v>0</v>
      </c>
      <c r="O577" s="137">
        <f t="shared" si="151"/>
        <v>0</v>
      </c>
      <c r="P577" s="137">
        <f t="shared" si="151"/>
        <v>0</v>
      </c>
      <c r="Q577" s="137">
        <f t="shared" si="151"/>
        <v>0</v>
      </c>
      <c r="R577" s="137">
        <f t="shared" si="151"/>
        <v>0</v>
      </c>
      <c r="S577" s="137">
        <f t="shared" si="151"/>
        <v>0</v>
      </c>
      <c r="T577" s="137">
        <f t="shared" si="151"/>
        <v>0</v>
      </c>
      <c r="U577" s="137">
        <f t="shared" si="151"/>
        <v>0</v>
      </c>
      <c r="V577" s="137">
        <f t="shared" si="151"/>
        <v>100</v>
      </c>
      <c r="W577" s="137">
        <f t="shared" si="152"/>
        <v>100</v>
      </c>
      <c r="X577" s="137">
        <f t="shared" si="152"/>
        <v>100</v>
      </c>
      <c r="Y577" s="137">
        <f t="shared" si="152"/>
        <v>100</v>
      </c>
      <c r="Z577" s="137">
        <f t="shared" si="152"/>
        <v>100</v>
      </c>
      <c r="AA577" s="137">
        <f t="shared" si="152"/>
        <v>100</v>
      </c>
      <c r="AB577" s="137">
        <f t="shared" si="152"/>
        <v>100</v>
      </c>
      <c r="AC577" s="137">
        <f t="shared" si="152"/>
        <v>100</v>
      </c>
      <c r="AD577" s="137">
        <f t="shared" si="152"/>
        <v>0</v>
      </c>
      <c r="AE577" s="137">
        <f t="shared" si="152"/>
        <v>0</v>
      </c>
      <c r="AF577" s="137">
        <f t="shared" si="152"/>
        <v>0</v>
      </c>
      <c r="AG577" s="137">
        <f t="shared" si="152"/>
        <v>0</v>
      </c>
      <c r="AH577" s="137">
        <f t="shared" si="152"/>
        <v>0</v>
      </c>
      <c r="AI577" s="137">
        <f t="shared" si="152"/>
        <v>0</v>
      </c>
      <c r="AJ577" s="137">
        <f t="shared" si="152"/>
        <v>0</v>
      </c>
      <c r="AK577" s="136">
        <f ca="1">IF(AND(AND($AK$3&lt;=B577,B577&lt;=$AK$1),B577&lt;&gt;""),1,0)</f>
        <v>1</v>
      </c>
      <c r="AL577" s="136">
        <f>IF(OR(F577="工事・メンテ（共用可）",F577="要調整"),0.5,IF(F577="ヘリ訓練日",0.4,1))</f>
        <v>1</v>
      </c>
      <c r="AM577" s="136">
        <v>1</v>
      </c>
    </row>
    <row r="578" spans="1:39" ht="56.25">
      <c r="A578" s="149">
        <v>433</v>
      </c>
      <c r="B578" s="150">
        <v>46405</v>
      </c>
      <c r="C578" s="156">
        <v>9</v>
      </c>
      <c r="D578" s="156">
        <v>17</v>
      </c>
      <c r="E578" s="152" t="s">
        <v>35</v>
      </c>
      <c r="F578" s="151" t="s">
        <v>492</v>
      </c>
      <c r="G578" s="154" t="s">
        <v>493</v>
      </c>
      <c r="H578" s="138" t="str">
        <f>IF(OR(G578="中止",G578="取消"),"998",IF(ISNA(MATCH($E578,施設情報!$B$2:$B$96,0)),"999",INDEX(施設情報!$C$2:$C$96,MATCH($E578,施設情報!$B$2:$B$96,0))))</f>
        <v>998</v>
      </c>
      <c r="I578" s="139">
        <f t="shared" si="137"/>
        <v>46405</v>
      </c>
      <c r="J578" s="137" t="str">
        <f t="shared" si="138"/>
        <v>998-46405</v>
      </c>
      <c r="K578" s="137">
        <f t="shared" si="139"/>
        <v>0.375</v>
      </c>
      <c r="L578" s="137">
        <f t="shared" si="140"/>
        <v>0.70833333333333337</v>
      </c>
      <c r="M578" s="137">
        <f t="shared" si="151"/>
        <v>0</v>
      </c>
      <c r="N578" s="137">
        <f t="shared" si="151"/>
        <v>0</v>
      </c>
      <c r="O578" s="137">
        <f t="shared" si="151"/>
        <v>0</v>
      </c>
      <c r="P578" s="137">
        <f t="shared" si="151"/>
        <v>0</v>
      </c>
      <c r="Q578" s="137">
        <f t="shared" si="151"/>
        <v>0</v>
      </c>
      <c r="R578" s="137">
        <f t="shared" si="151"/>
        <v>0</v>
      </c>
      <c r="S578" s="137">
        <f t="shared" si="151"/>
        <v>0</v>
      </c>
      <c r="T578" s="137">
        <f t="shared" si="151"/>
        <v>0</v>
      </c>
      <c r="U578" s="137">
        <f t="shared" si="151"/>
        <v>0</v>
      </c>
      <c r="V578" s="137">
        <f t="shared" si="151"/>
        <v>100</v>
      </c>
      <c r="W578" s="137">
        <f t="shared" si="152"/>
        <v>100</v>
      </c>
      <c r="X578" s="137">
        <f t="shared" si="152"/>
        <v>100</v>
      </c>
      <c r="Y578" s="137">
        <f t="shared" si="152"/>
        <v>100</v>
      </c>
      <c r="Z578" s="137">
        <f t="shared" si="152"/>
        <v>100</v>
      </c>
      <c r="AA578" s="137">
        <f t="shared" si="152"/>
        <v>100</v>
      </c>
      <c r="AB578" s="137">
        <f t="shared" si="152"/>
        <v>100</v>
      </c>
      <c r="AC578" s="137">
        <f t="shared" si="152"/>
        <v>100</v>
      </c>
      <c r="AD578" s="137">
        <f t="shared" si="152"/>
        <v>0</v>
      </c>
      <c r="AE578" s="137">
        <f t="shared" si="152"/>
        <v>0</v>
      </c>
      <c r="AF578" s="137">
        <f t="shared" si="152"/>
        <v>0</v>
      </c>
      <c r="AG578" s="137">
        <f t="shared" si="152"/>
        <v>0</v>
      </c>
      <c r="AH578" s="137">
        <f t="shared" si="152"/>
        <v>0</v>
      </c>
      <c r="AI578" s="137">
        <f t="shared" si="152"/>
        <v>0</v>
      </c>
      <c r="AJ578" s="137">
        <f t="shared" si="152"/>
        <v>0</v>
      </c>
      <c r="AK578" s="136">
        <f ca="1">IF(AND(AND($AK$3&lt;=B578,B578&lt;=$AK$1),B578&lt;&gt;""),1,0)</f>
        <v>1</v>
      </c>
      <c r="AL578" s="136">
        <f>IF(OR(F578="工事・メンテ（共用可）",F578="要調整"),0.5,IF(F578="ヘリ訓練日",0.4,1))</f>
        <v>1</v>
      </c>
      <c r="AM578" s="136">
        <v>1</v>
      </c>
    </row>
    <row r="579" spans="1:39" ht="56.25">
      <c r="A579" s="149">
        <v>434</v>
      </c>
      <c r="B579" s="150">
        <v>46405</v>
      </c>
      <c r="C579" s="156">
        <v>9</v>
      </c>
      <c r="D579" s="156">
        <v>17</v>
      </c>
      <c r="E579" s="152" t="s">
        <v>36</v>
      </c>
      <c r="F579" s="151" t="s">
        <v>492</v>
      </c>
      <c r="G579" s="154" t="s">
        <v>493</v>
      </c>
      <c r="H579" s="138" t="str">
        <f>IF(OR(G579="中止",G579="取消"),"998",IF(ISNA(MATCH($E579,施設情報!$B$2:$B$96,0)),"999",INDEX(施設情報!$C$2:$C$96,MATCH($E579,施設情報!$B$2:$B$96,0))))</f>
        <v>998</v>
      </c>
      <c r="I579" s="139">
        <f t="shared" si="137"/>
        <v>46405</v>
      </c>
      <c r="J579" s="137" t="str">
        <f t="shared" si="138"/>
        <v>998-46405</v>
      </c>
      <c r="K579" s="137">
        <f t="shared" si="139"/>
        <v>0.375</v>
      </c>
      <c r="L579" s="137">
        <f t="shared" si="140"/>
        <v>0.70833333333333337</v>
      </c>
      <c r="M579" s="137">
        <f t="shared" si="151"/>
        <v>0</v>
      </c>
      <c r="N579" s="137">
        <f t="shared" si="151"/>
        <v>0</v>
      </c>
      <c r="O579" s="137">
        <f t="shared" si="151"/>
        <v>0</v>
      </c>
      <c r="P579" s="137">
        <f t="shared" si="151"/>
        <v>0</v>
      </c>
      <c r="Q579" s="137">
        <f t="shared" si="151"/>
        <v>0</v>
      </c>
      <c r="R579" s="137">
        <f t="shared" si="151"/>
        <v>0</v>
      </c>
      <c r="S579" s="137">
        <f t="shared" si="151"/>
        <v>0</v>
      </c>
      <c r="T579" s="137">
        <f t="shared" si="151"/>
        <v>0</v>
      </c>
      <c r="U579" s="137">
        <f t="shared" si="151"/>
        <v>0</v>
      </c>
      <c r="V579" s="137">
        <f t="shared" si="151"/>
        <v>100</v>
      </c>
      <c r="W579" s="137">
        <f t="shared" si="152"/>
        <v>100</v>
      </c>
      <c r="X579" s="137">
        <f t="shared" si="152"/>
        <v>100</v>
      </c>
      <c r="Y579" s="137">
        <f t="shared" si="152"/>
        <v>100</v>
      </c>
      <c r="Z579" s="137">
        <f t="shared" si="152"/>
        <v>100</v>
      </c>
      <c r="AA579" s="137">
        <f t="shared" si="152"/>
        <v>100</v>
      </c>
      <c r="AB579" s="137">
        <f t="shared" si="152"/>
        <v>100</v>
      </c>
      <c r="AC579" s="137">
        <f t="shared" si="152"/>
        <v>100</v>
      </c>
      <c r="AD579" s="137">
        <f t="shared" si="152"/>
        <v>0</v>
      </c>
      <c r="AE579" s="137">
        <f t="shared" si="152"/>
        <v>0</v>
      </c>
      <c r="AF579" s="137">
        <f t="shared" si="152"/>
        <v>0</v>
      </c>
      <c r="AG579" s="137">
        <f t="shared" si="152"/>
        <v>0</v>
      </c>
      <c r="AH579" s="137">
        <f t="shared" si="152"/>
        <v>0</v>
      </c>
      <c r="AI579" s="137">
        <f t="shared" si="152"/>
        <v>0</v>
      </c>
      <c r="AJ579" s="137">
        <f t="shared" si="152"/>
        <v>0</v>
      </c>
      <c r="AK579" s="136">
        <f ca="1">IF(AND(AND($AK$3&lt;=B579,B579&lt;=$AK$1),B579&lt;&gt;""),1,0)</f>
        <v>1</v>
      </c>
      <c r="AL579" s="136">
        <f>IF(OR(F579="工事・メンテ（共用可）",F579="要調整"),0.5,IF(F579="ヘリ訓練日",0.4,1))</f>
        <v>1</v>
      </c>
      <c r="AM579" s="136">
        <v>1</v>
      </c>
    </row>
    <row r="580" spans="1:39" ht="56.25">
      <c r="A580" s="149">
        <v>435</v>
      </c>
      <c r="B580" s="150">
        <v>46405</v>
      </c>
      <c r="C580" s="156">
        <v>9</v>
      </c>
      <c r="D580" s="156">
        <v>17</v>
      </c>
      <c r="E580" s="152" t="s">
        <v>37</v>
      </c>
      <c r="F580" s="151" t="s">
        <v>492</v>
      </c>
      <c r="G580" s="154" t="s">
        <v>493</v>
      </c>
      <c r="H580" s="138" t="str">
        <f>IF(OR(G580="中止",G580="取消"),"998",IF(ISNA(MATCH($E580,施設情報!$B$2:$B$96,0)),"999",INDEX(施設情報!$C$2:$C$96,MATCH($E580,施設情報!$B$2:$B$96,0))))</f>
        <v>998</v>
      </c>
      <c r="I580" s="139">
        <f t="shared" si="137"/>
        <v>46405</v>
      </c>
      <c r="J580" s="137" t="str">
        <f t="shared" si="138"/>
        <v>998-46405</v>
      </c>
      <c r="K580" s="137">
        <f t="shared" si="139"/>
        <v>0.375</v>
      </c>
      <c r="L580" s="137">
        <f t="shared" si="140"/>
        <v>0.70833333333333337</v>
      </c>
      <c r="M580" s="137">
        <f t="shared" si="151"/>
        <v>0</v>
      </c>
      <c r="N580" s="137">
        <f t="shared" si="151"/>
        <v>0</v>
      </c>
      <c r="O580" s="137">
        <f t="shared" si="151"/>
        <v>0</v>
      </c>
      <c r="P580" s="137">
        <f t="shared" si="151"/>
        <v>0</v>
      </c>
      <c r="Q580" s="137">
        <f t="shared" si="151"/>
        <v>0</v>
      </c>
      <c r="R580" s="137">
        <f t="shared" si="151"/>
        <v>0</v>
      </c>
      <c r="S580" s="137">
        <f t="shared" si="151"/>
        <v>0</v>
      </c>
      <c r="T580" s="137">
        <f t="shared" si="151"/>
        <v>0</v>
      </c>
      <c r="U580" s="137">
        <f t="shared" si="151"/>
        <v>0</v>
      </c>
      <c r="V580" s="137">
        <f t="shared" si="151"/>
        <v>100</v>
      </c>
      <c r="W580" s="137">
        <f t="shared" si="152"/>
        <v>100</v>
      </c>
      <c r="X580" s="137">
        <f t="shared" si="152"/>
        <v>100</v>
      </c>
      <c r="Y580" s="137">
        <f t="shared" si="152"/>
        <v>100</v>
      </c>
      <c r="Z580" s="137">
        <f t="shared" si="152"/>
        <v>100</v>
      </c>
      <c r="AA580" s="137">
        <f t="shared" si="152"/>
        <v>100</v>
      </c>
      <c r="AB580" s="137">
        <f t="shared" si="152"/>
        <v>100</v>
      </c>
      <c r="AC580" s="137">
        <f t="shared" si="152"/>
        <v>100</v>
      </c>
      <c r="AD580" s="137">
        <f t="shared" si="152"/>
        <v>0</v>
      </c>
      <c r="AE580" s="137">
        <f t="shared" si="152"/>
        <v>0</v>
      </c>
      <c r="AF580" s="137">
        <f t="shared" si="152"/>
        <v>0</v>
      </c>
      <c r="AG580" s="137">
        <f t="shared" si="152"/>
        <v>0</v>
      </c>
      <c r="AH580" s="137">
        <f t="shared" si="152"/>
        <v>0</v>
      </c>
      <c r="AI580" s="137">
        <f t="shared" si="152"/>
        <v>0</v>
      </c>
      <c r="AJ580" s="137">
        <f t="shared" si="152"/>
        <v>0</v>
      </c>
      <c r="AK580" s="136">
        <f ca="1">IF(AND(AND($AK$3&lt;=B580,B580&lt;=$AK$1),B580&lt;&gt;""),1,0)</f>
        <v>1</v>
      </c>
      <c r="AL580" s="136">
        <f>IF(OR(F580="工事・メンテ（共用可）",F580="要調整"),0.5,IF(F580="ヘリ訓練日",0.4,1))</f>
        <v>1</v>
      </c>
      <c r="AM580" s="136">
        <v>1</v>
      </c>
    </row>
    <row r="581" spans="1:39" ht="56.25">
      <c r="A581" s="149">
        <v>436</v>
      </c>
      <c r="B581" s="150">
        <v>46405</v>
      </c>
      <c r="C581" s="156">
        <v>9</v>
      </c>
      <c r="D581" s="156">
        <v>17</v>
      </c>
      <c r="E581" s="152" t="s">
        <v>66</v>
      </c>
      <c r="F581" s="151" t="s">
        <v>492</v>
      </c>
      <c r="G581" s="154" t="s">
        <v>493</v>
      </c>
      <c r="H581" s="138" t="str">
        <f>IF(OR(G581="中止",G581="取消"),"998",IF(ISNA(MATCH($E581,施設情報!$B$2:$B$96,0)),"999",INDEX(施設情報!$C$2:$C$96,MATCH($E581,施設情報!$B$2:$B$96,0))))</f>
        <v>998</v>
      </c>
      <c r="I581" s="139">
        <f t="shared" ref="I581:I644" si="153">B581</f>
        <v>46405</v>
      </c>
      <c r="J581" s="137" t="str">
        <f t="shared" ref="J581:J644" si="154">H581&amp;"-"&amp;I581</f>
        <v>998-46405</v>
      </c>
      <c r="K581" s="137">
        <f t="shared" ref="K581:K644" si="155">C581/24</f>
        <v>0.375</v>
      </c>
      <c r="L581" s="137">
        <f t="shared" ref="L581:L644" si="156">D581/24</f>
        <v>0.70833333333333337</v>
      </c>
      <c r="M581" s="137">
        <f t="shared" si="151"/>
        <v>0</v>
      </c>
      <c r="N581" s="137">
        <f t="shared" si="151"/>
        <v>0</v>
      </c>
      <c r="O581" s="137">
        <f t="shared" si="151"/>
        <v>0</v>
      </c>
      <c r="P581" s="137">
        <f t="shared" si="151"/>
        <v>0</v>
      </c>
      <c r="Q581" s="137">
        <f t="shared" si="151"/>
        <v>0</v>
      </c>
      <c r="R581" s="137">
        <f t="shared" si="151"/>
        <v>0</v>
      </c>
      <c r="S581" s="137">
        <f t="shared" si="151"/>
        <v>0</v>
      </c>
      <c r="T581" s="137">
        <f t="shared" si="151"/>
        <v>0</v>
      </c>
      <c r="U581" s="137">
        <f t="shared" si="151"/>
        <v>0</v>
      </c>
      <c r="V581" s="137">
        <f t="shared" si="151"/>
        <v>100</v>
      </c>
      <c r="W581" s="137">
        <f t="shared" si="152"/>
        <v>100</v>
      </c>
      <c r="X581" s="137">
        <f t="shared" si="152"/>
        <v>100</v>
      </c>
      <c r="Y581" s="137">
        <f t="shared" si="152"/>
        <v>100</v>
      </c>
      <c r="Z581" s="137">
        <f t="shared" si="152"/>
        <v>100</v>
      </c>
      <c r="AA581" s="137">
        <f t="shared" si="152"/>
        <v>100</v>
      </c>
      <c r="AB581" s="137">
        <f t="shared" si="152"/>
        <v>100</v>
      </c>
      <c r="AC581" s="137">
        <f t="shared" si="152"/>
        <v>100</v>
      </c>
      <c r="AD581" s="137">
        <f t="shared" si="152"/>
        <v>0</v>
      </c>
      <c r="AE581" s="137">
        <f t="shared" si="152"/>
        <v>0</v>
      </c>
      <c r="AF581" s="137">
        <f t="shared" si="152"/>
        <v>0</v>
      </c>
      <c r="AG581" s="137">
        <f t="shared" si="152"/>
        <v>0</v>
      </c>
      <c r="AH581" s="137">
        <f t="shared" si="152"/>
        <v>0</v>
      </c>
      <c r="AI581" s="137">
        <f t="shared" si="152"/>
        <v>0</v>
      </c>
      <c r="AJ581" s="137">
        <f t="shared" si="152"/>
        <v>0</v>
      </c>
      <c r="AK581" s="136">
        <f ca="1">IF(AND(AND($AK$3&lt;=B581,B581&lt;=$AK$1),B581&lt;&gt;""),1,0)</f>
        <v>1</v>
      </c>
      <c r="AL581" s="136">
        <f>IF(OR(F581="工事・メンテ（共用可）",F581="要調整"),0.5,IF(F581="ヘリ訓練日",0.4,1))</f>
        <v>1</v>
      </c>
      <c r="AM581" s="136">
        <v>1</v>
      </c>
    </row>
    <row r="582" spans="1:39" ht="75">
      <c r="A582" s="149">
        <v>437</v>
      </c>
      <c r="B582" s="150">
        <v>46405</v>
      </c>
      <c r="C582" s="156">
        <v>9</v>
      </c>
      <c r="D582" s="156">
        <v>17</v>
      </c>
      <c r="E582" s="152" t="s">
        <v>67</v>
      </c>
      <c r="F582" s="151" t="s">
        <v>492</v>
      </c>
      <c r="G582" s="154" t="s">
        <v>493</v>
      </c>
      <c r="H582" s="138" t="str">
        <f>IF(OR(G582="中止",G582="取消"),"998",IF(ISNA(MATCH($E582,施設情報!$B$2:$B$96,0)),"999",INDEX(施設情報!$C$2:$C$96,MATCH($E582,施設情報!$B$2:$B$96,0))))</f>
        <v>998</v>
      </c>
      <c r="I582" s="139">
        <f t="shared" si="153"/>
        <v>46405</v>
      </c>
      <c r="J582" s="137" t="str">
        <f t="shared" si="154"/>
        <v>998-46405</v>
      </c>
      <c r="K582" s="137">
        <f t="shared" si="155"/>
        <v>0.375</v>
      </c>
      <c r="L582" s="137">
        <f t="shared" si="156"/>
        <v>0.70833333333333337</v>
      </c>
      <c r="M582" s="137">
        <f t="shared" si="151"/>
        <v>0</v>
      </c>
      <c r="N582" s="137">
        <f t="shared" si="151"/>
        <v>0</v>
      </c>
      <c r="O582" s="137">
        <f t="shared" si="151"/>
        <v>0</v>
      </c>
      <c r="P582" s="137">
        <f t="shared" si="151"/>
        <v>0</v>
      </c>
      <c r="Q582" s="137">
        <f t="shared" si="151"/>
        <v>0</v>
      </c>
      <c r="R582" s="137">
        <f t="shared" si="151"/>
        <v>0</v>
      </c>
      <c r="S582" s="137">
        <f t="shared" si="151"/>
        <v>0</v>
      </c>
      <c r="T582" s="137">
        <f t="shared" si="151"/>
        <v>0</v>
      </c>
      <c r="U582" s="137">
        <f t="shared" si="151"/>
        <v>0</v>
      </c>
      <c r="V582" s="137">
        <f t="shared" si="151"/>
        <v>100</v>
      </c>
      <c r="W582" s="137">
        <f t="shared" si="152"/>
        <v>100</v>
      </c>
      <c r="X582" s="137">
        <f t="shared" si="152"/>
        <v>100</v>
      </c>
      <c r="Y582" s="137">
        <f t="shared" si="152"/>
        <v>100</v>
      </c>
      <c r="Z582" s="137">
        <f t="shared" si="152"/>
        <v>100</v>
      </c>
      <c r="AA582" s="137">
        <f t="shared" si="152"/>
        <v>100</v>
      </c>
      <c r="AB582" s="137">
        <f t="shared" si="152"/>
        <v>100</v>
      </c>
      <c r="AC582" s="137">
        <f t="shared" si="152"/>
        <v>100</v>
      </c>
      <c r="AD582" s="137">
        <f t="shared" si="152"/>
        <v>0</v>
      </c>
      <c r="AE582" s="137">
        <f t="shared" si="152"/>
        <v>0</v>
      </c>
      <c r="AF582" s="137">
        <f t="shared" si="152"/>
        <v>0</v>
      </c>
      <c r="AG582" s="137">
        <f t="shared" si="152"/>
        <v>0</v>
      </c>
      <c r="AH582" s="137">
        <f t="shared" si="152"/>
        <v>0</v>
      </c>
      <c r="AI582" s="137">
        <f t="shared" si="152"/>
        <v>0</v>
      </c>
      <c r="AJ582" s="137">
        <f t="shared" si="152"/>
        <v>0</v>
      </c>
      <c r="AK582" s="136">
        <f ca="1">IF(AND(AND($AK$3&lt;=B582,B582&lt;=$AK$1),B582&lt;&gt;""),1,0)</f>
        <v>1</v>
      </c>
      <c r="AL582" s="136">
        <f>IF(OR(F582="工事・メンテ（共用可）",F582="要調整"),0.5,IF(F582="ヘリ訓練日",0.4,1))</f>
        <v>1</v>
      </c>
      <c r="AM582" s="136">
        <v>1</v>
      </c>
    </row>
    <row r="583" spans="1:39" ht="75">
      <c r="A583" s="149">
        <v>438</v>
      </c>
      <c r="B583" s="150">
        <v>46405</v>
      </c>
      <c r="C583" s="156">
        <v>9</v>
      </c>
      <c r="D583" s="156">
        <v>17</v>
      </c>
      <c r="E583" s="152" t="s">
        <v>68</v>
      </c>
      <c r="F583" s="151" t="s">
        <v>492</v>
      </c>
      <c r="G583" s="154" t="s">
        <v>493</v>
      </c>
      <c r="H583" s="138" t="str">
        <f>IF(OR(G583="中止",G583="取消"),"998",IF(ISNA(MATCH($E583,施設情報!$B$2:$B$96,0)),"999",INDEX(施設情報!$C$2:$C$96,MATCH($E583,施設情報!$B$2:$B$96,0))))</f>
        <v>998</v>
      </c>
      <c r="I583" s="139">
        <f t="shared" si="153"/>
        <v>46405</v>
      </c>
      <c r="J583" s="137" t="str">
        <f t="shared" si="154"/>
        <v>998-46405</v>
      </c>
      <c r="K583" s="137">
        <f t="shared" si="155"/>
        <v>0.375</v>
      </c>
      <c r="L583" s="137">
        <f t="shared" si="156"/>
        <v>0.70833333333333337</v>
      </c>
      <c r="M583" s="137">
        <f t="shared" si="151"/>
        <v>0</v>
      </c>
      <c r="N583" s="137">
        <f t="shared" si="151"/>
        <v>0</v>
      </c>
      <c r="O583" s="137">
        <f t="shared" si="151"/>
        <v>0</v>
      </c>
      <c r="P583" s="137">
        <f t="shared" si="151"/>
        <v>0</v>
      </c>
      <c r="Q583" s="137">
        <f t="shared" si="151"/>
        <v>0</v>
      </c>
      <c r="R583" s="137">
        <f t="shared" si="151"/>
        <v>0</v>
      </c>
      <c r="S583" s="137">
        <f t="shared" si="151"/>
        <v>0</v>
      </c>
      <c r="T583" s="137">
        <f t="shared" si="151"/>
        <v>0</v>
      </c>
      <c r="U583" s="137">
        <f t="shared" si="151"/>
        <v>0</v>
      </c>
      <c r="V583" s="137">
        <f t="shared" si="151"/>
        <v>100</v>
      </c>
      <c r="W583" s="137">
        <f t="shared" si="152"/>
        <v>100</v>
      </c>
      <c r="X583" s="137">
        <f t="shared" si="152"/>
        <v>100</v>
      </c>
      <c r="Y583" s="137">
        <f t="shared" si="152"/>
        <v>100</v>
      </c>
      <c r="Z583" s="137">
        <f t="shared" si="152"/>
        <v>100</v>
      </c>
      <c r="AA583" s="137">
        <f t="shared" si="152"/>
        <v>100</v>
      </c>
      <c r="AB583" s="137">
        <f t="shared" si="152"/>
        <v>100</v>
      </c>
      <c r="AC583" s="137">
        <f t="shared" si="152"/>
        <v>100</v>
      </c>
      <c r="AD583" s="137">
        <f t="shared" si="152"/>
        <v>0</v>
      </c>
      <c r="AE583" s="137">
        <f t="shared" si="152"/>
        <v>0</v>
      </c>
      <c r="AF583" s="137">
        <f t="shared" si="152"/>
        <v>0</v>
      </c>
      <c r="AG583" s="137">
        <f t="shared" si="152"/>
        <v>0</v>
      </c>
      <c r="AH583" s="137">
        <f t="shared" si="152"/>
        <v>0</v>
      </c>
      <c r="AI583" s="137">
        <f t="shared" si="152"/>
        <v>0</v>
      </c>
      <c r="AJ583" s="137">
        <f t="shared" si="152"/>
        <v>0</v>
      </c>
      <c r="AK583" s="136">
        <f ca="1">IF(AND(AND($AK$3&lt;=B583,B583&lt;=$AK$1),B583&lt;&gt;""),1,0)</f>
        <v>1</v>
      </c>
      <c r="AL583" s="136">
        <f>IF(OR(F583="工事・メンテ（共用可）",F583="要調整"),0.5,IF(F583="ヘリ訓練日",0.4,1))</f>
        <v>1</v>
      </c>
      <c r="AM583" s="136">
        <v>1</v>
      </c>
    </row>
    <row r="584" spans="1:39" ht="75">
      <c r="A584" s="149">
        <v>439</v>
      </c>
      <c r="B584" s="150">
        <v>46405</v>
      </c>
      <c r="C584" s="156">
        <v>9</v>
      </c>
      <c r="D584" s="156">
        <v>17</v>
      </c>
      <c r="E584" s="152" t="s">
        <v>69</v>
      </c>
      <c r="F584" s="151" t="s">
        <v>492</v>
      </c>
      <c r="G584" s="154" t="s">
        <v>493</v>
      </c>
      <c r="H584" s="138" t="str">
        <f>IF(OR(G584="中止",G584="取消"),"998",IF(ISNA(MATCH($E584,施設情報!$B$2:$B$96,0)),"999",INDEX(施設情報!$C$2:$C$96,MATCH($E584,施設情報!$B$2:$B$96,0))))</f>
        <v>998</v>
      </c>
      <c r="I584" s="139">
        <f t="shared" si="153"/>
        <v>46405</v>
      </c>
      <c r="J584" s="137" t="str">
        <f t="shared" si="154"/>
        <v>998-46405</v>
      </c>
      <c r="K584" s="137">
        <f t="shared" si="155"/>
        <v>0.375</v>
      </c>
      <c r="L584" s="137">
        <f t="shared" si="156"/>
        <v>0.70833333333333337</v>
      </c>
      <c r="M584" s="137">
        <f t="shared" si="151"/>
        <v>0</v>
      </c>
      <c r="N584" s="137">
        <f t="shared" si="151"/>
        <v>0</v>
      </c>
      <c r="O584" s="137">
        <f t="shared" si="151"/>
        <v>0</v>
      </c>
      <c r="P584" s="137">
        <f t="shared" si="151"/>
        <v>0</v>
      </c>
      <c r="Q584" s="137">
        <f t="shared" si="151"/>
        <v>0</v>
      </c>
      <c r="R584" s="137">
        <f t="shared" si="151"/>
        <v>0</v>
      </c>
      <c r="S584" s="137">
        <f t="shared" si="151"/>
        <v>0</v>
      </c>
      <c r="T584" s="137">
        <f t="shared" si="151"/>
        <v>0</v>
      </c>
      <c r="U584" s="137">
        <f t="shared" si="151"/>
        <v>0</v>
      </c>
      <c r="V584" s="137">
        <f t="shared" si="151"/>
        <v>100</v>
      </c>
      <c r="W584" s="137">
        <f t="shared" si="152"/>
        <v>100</v>
      </c>
      <c r="X584" s="137">
        <f t="shared" si="152"/>
        <v>100</v>
      </c>
      <c r="Y584" s="137">
        <f t="shared" si="152"/>
        <v>100</v>
      </c>
      <c r="Z584" s="137">
        <f t="shared" si="152"/>
        <v>100</v>
      </c>
      <c r="AA584" s="137">
        <f t="shared" si="152"/>
        <v>100</v>
      </c>
      <c r="AB584" s="137">
        <f t="shared" si="152"/>
        <v>100</v>
      </c>
      <c r="AC584" s="137">
        <f t="shared" si="152"/>
        <v>100</v>
      </c>
      <c r="AD584" s="137">
        <f t="shared" si="152"/>
        <v>0</v>
      </c>
      <c r="AE584" s="137">
        <f t="shared" si="152"/>
        <v>0</v>
      </c>
      <c r="AF584" s="137">
        <f t="shared" si="152"/>
        <v>0</v>
      </c>
      <c r="AG584" s="137">
        <f t="shared" si="152"/>
        <v>0</v>
      </c>
      <c r="AH584" s="137">
        <f t="shared" si="152"/>
        <v>0</v>
      </c>
      <c r="AI584" s="137">
        <f t="shared" si="152"/>
        <v>0</v>
      </c>
      <c r="AJ584" s="137">
        <f t="shared" si="152"/>
        <v>0</v>
      </c>
      <c r="AK584" s="136">
        <f ca="1">IF(AND(AND($AK$3&lt;=B584,B584&lt;=$AK$1),B584&lt;&gt;""),1,0)</f>
        <v>1</v>
      </c>
      <c r="AL584" s="136">
        <f>IF(OR(F584="工事・メンテ（共用可）",F584="要調整"),0.5,IF(F584="ヘリ訓練日",0.4,1))</f>
        <v>1</v>
      </c>
      <c r="AM584" s="136">
        <v>1</v>
      </c>
    </row>
    <row r="585" spans="1:39" ht="93.75">
      <c r="A585" s="149">
        <v>440</v>
      </c>
      <c r="B585" s="150">
        <v>46405</v>
      </c>
      <c r="C585" s="156">
        <v>9</v>
      </c>
      <c r="D585" s="156">
        <v>17</v>
      </c>
      <c r="E585" s="152" t="s">
        <v>70</v>
      </c>
      <c r="F585" s="151" t="s">
        <v>492</v>
      </c>
      <c r="G585" s="154" t="s">
        <v>493</v>
      </c>
      <c r="H585" s="138" t="str">
        <f>IF(OR(G585="中止",G585="取消"),"998",IF(ISNA(MATCH($E585,施設情報!$B$2:$B$96,0)),"999",INDEX(施設情報!$C$2:$C$96,MATCH($E585,施設情報!$B$2:$B$96,0))))</f>
        <v>998</v>
      </c>
      <c r="I585" s="139">
        <f t="shared" si="153"/>
        <v>46405</v>
      </c>
      <c r="J585" s="137" t="str">
        <f t="shared" si="154"/>
        <v>998-46405</v>
      </c>
      <c r="K585" s="137">
        <f t="shared" si="155"/>
        <v>0.375</v>
      </c>
      <c r="L585" s="137">
        <f t="shared" si="156"/>
        <v>0.70833333333333337</v>
      </c>
      <c r="M585" s="137">
        <f t="shared" ref="M585:V594" si="157">IF(AND(M$3&gt;=$K585,M$3&lt;$L585),100*$AM585,0)</f>
        <v>0</v>
      </c>
      <c r="N585" s="137">
        <f t="shared" si="157"/>
        <v>0</v>
      </c>
      <c r="O585" s="137">
        <f t="shared" si="157"/>
        <v>0</v>
      </c>
      <c r="P585" s="137">
        <f t="shared" si="157"/>
        <v>0</v>
      </c>
      <c r="Q585" s="137">
        <f t="shared" si="157"/>
        <v>0</v>
      </c>
      <c r="R585" s="137">
        <f t="shared" si="157"/>
        <v>0</v>
      </c>
      <c r="S585" s="137">
        <f t="shared" si="157"/>
        <v>0</v>
      </c>
      <c r="T585" s="137">
        <f t="shared" si="157"/>
        <v>0</v>
      </c>
      <c r="U585" s="137">
        <f t="shared" si="157"/>
        <v>0</v>
      </c>
      <c r="V585" s="137">
        <f t="shared" si="157"/>
        <v>100</v>
      </c>
      <c r="W585" s="137">
        <f t="shared" ref="W585:AJ594" si="158">IF(AND(W$3&gt;=$K585,W$3&lt;$L585),100*$AM585,0)</f>
        <v>100</v>
      </c>
      <c r="X585" s="137">
        <f t="shared" si="158"/>
        <v>100</v>
      </c>
      <c r="Y585" s="137">
        <f t="shared" si="158"/>
        <v>100</v>
      </c>
      <c r="Z585" s="137">
        <f t="shared" si="158"/>
        <v>100</v>
      </c>
      <c r="AA585" s="137">
        <f t="shared" si="158"/>
        <v>100</v>
      </c>
      <c r="AB585" s="137">
        <f t="shared" si="158"/>
        <v>100</v>
      </c>
      <c r="AC585" s="137">
        <f t="shared" si="158"/>
        <v>100</v>
      </c>
      <c r="AD585" s="137">
        <f t="shared" si="158"/>
        <v>0</v>
      </c>
      <c r="AE585" s="137">
        <f t="shared" si="158"/>
        <v>0</v>
      </c>
      <c r="AF585" s="137">
        <f t="shared" si="158"/>
        <v>0</v>
      </c>
      <c r="AG585" s="137">
        <f t="shared" si="158"/>
        <v>0</v>
      </c>
      <c r="AH585" s="137">
        <f t="shared" si="158"/>
        <v>0</v>
      </c>
      <c r="AI585" s="137">
        <f t="shared" si="158"/>
        <v>0</v>
      </c>
      <c r="AJ585" s="137">
        <f t="shared" si="158"/>
        <v>0</v>
      </c>
      <c r="AK585" s="136">
        <f ca="1">IF(AND(AND($AK$3&lt;=B585,B585&lt;=$AK$1),B585&lt;&gt;""),1,0)</f>
        <v>1</v>
      </c>
      <c r="AL585" s="136">
        <f>IF(OR(F585="工事・メンテ（共用可）",F585="要調整"),0.5,IF(F585="ヘリ訓練日",0.4,1))</f>
        <v>1</v>
      </c>
      <c r="AM585" s="136">
        <v>1</v>
      </c>
    </row>
    <row r="586" spans="1:39" ht="93.75">
      <c r="A586" s="149">
        <v>441</v>
      </c>
      <c r="B586" s="150">
        <v>46405</v>
      </c>
      <c r="C586" s="156">
        <v>9</v>
      </c>
      <c r="D586" s="156">
        <v>17</v>
      </c>
      <c r="E586" s="152" t="s">
        <v>71</v>
      </c>
      <c r="F586" s="151" t="s">
        <v>492</v>
      </c>
      <c r="G586" s="154" t="s">
        <v>493</v>
      </c>
      <c r="H586" s="138" t="str">
        <f>IF(OR(G586="中止",G586="取消"),"998",IF(ISNA(MATCH($E586,施設情報!$B$2:$B$96,0)),"999",INDEX(施設情報!$C$2:$C$96,MATCH($E586,施設情報!$B$2:$B$96,0))))</f>
        <v>998</v>
      </c>
      <c r="I586" s="139">
        <f t="shared" si="153"/>
        <v>46405</v>
      </c>
      <c r="J586" s="137" t="str">
        <f t="shared" si="154"/>
        <v>998-46405</v>
      </c>
      <c r="K586" s="137">
        <f t="shared" si="155"/>
        <v>0.375</v>
      </c>
      <c r="L586" s="137">
        <f t="shared" si="156"/>
        <v>0.70833333333333337</v>
      </c>
      <c r="M586" s="137">
        <f t="shared" si="157"/>
        <v>0</v>
      </c>
      <c r="N586" s="137">
        <f t="shared" si="157"/>
        <v>0</v>
      </c>
      <c r="O586" s="137">
        <f t="shared" si="157"/>
        <v>0</v>
      </c>
      <c r="P586" s="137">
        <f t="shared" si="157"/>
        <v>0</v>
      </c>
      <c r="Q586" s="137">
        <f t="shared" si="157"/>
        <v>0</v>
      </c>
      <c r="R586" s="137">
        <f t="shared" si="157"/>
        <v>0</v>
      </c>
      <c r="S586" s="137">
        <f t="shared" si="157"/>
        <v>0</v>
      </c>
      <c r="T586" s="137">
        <f t="shared" si="157"/>
        <v>0</v>
      </c>
      <c r="U586" s="137">
        <f t="shared" si="157"/>
        <v>0</v>
      </c>
      <c r="V586" s="137">
        <f t="shared" si="157"/>
        <v>100</v>
      </c>
      <c r="W586" s="137">
        <f t="shared" si="158"/>
        <v>100</v>
      </c>
      <c r="X586" s="137">
        <f t="shared" si="158"/>
        <v>100</v>
      </c>
      <c r="Y586" s="137">
        <f t="shared" si="158"/>
        <v>100</v>
      </c>
      <c r="Z586" s="137">
        <f t="shared" si="158"/>
        <v>100</v>
      </c>
      <c r="AA586" s="137">
        <f t="shared" si="158"/>
        <v>100</v>
      </c>
      <c r="AB586" s="137">
        <f t="shared" si="158"/>
        <v>100</v>
      </c>
      <c r="AC586" s="137">
        <f t="shared" si="158"/>
        <v>100</v>
      </c>
      <c r="AD586" s="137">
        <f t="shared" si="158"/>
        <v>0</v>
      </c>
      <c r="AE586" s="137">
        <f t="shared" si="158"/>
        <v>0</v>
      </c>
      <c r="AF586" s="137">
        <f t="shared" si="158"/>
        <v>0</v>
      </c>
      <c r="AG586" s="137">
        <f t="shared" si="158"/>
        <v>0</v>
      </c>
      <c r="AH586" s="137">
        <f t="shared" si="158"/>
        <v>0</v>
      </c>
      <c r="AI586" s="137">
        <f t="shared" si="158"/>
        <v>0</v>
      </c>
      <c r="AJ586" s="137">
        <f t="shared" si="158"/>
        <v>0</v>
      </c>
      <c r="AK586" s="136">
        <f ca="1">IF(AND(AND($AK$3&lt;=B586,B586&lt;=$AK$1),B586&lt;&gt;""),1,0)</f>
        <v>1</v>
      </c>
      <c r="AL586" s="136">
        <f>IF(OR(F586="工事・メンテ（共用可）",F586="要調整"),0.5,IF(F586="ヘリ訓練日",0.4,1))</f>
        <v>1</v>
      </c>
      <c r="AM586" s="136">
        <v>1</v>
      </c>
    </row>
    <row r="587" spans="1:39" ht="93.75">
      <c r="A587" s="149">
        <v>442</v>
      </c>
      <c r="B587" s="150">
        <v>46405</v>
      </c>
      <c r="C587" s="156">
        <v>9</v>
      </c>
      <c r="D587" s="156">
        <v>17</v>
      </c>
      <c r="E587" s="152" t="s">
        <v>72</v>
      </c>
      <c r="F587" s="151" t="s">
        <v>492</v>
      </c>
      <c r="G587" s="154" t="s">
        <v>493</v>
      </c>
      <c r="H587" s="138" t="str">
        <f>IF(OR(G587="中止",G587="取消"),"998",IF(ISNA(MATCH($E587,施設情報!$B$2:$B$96,0)),"999",INDEX(施設情報!$C$2:$C$96,MATCH($E587,施設情報!$B$2:$B$96,0))))</f>
        <v>998</v>
      </c>
      <c r="I587" s="139">
        <f t="shared" si="153"/>
        <v>46405</v>
      </c>
      <c r="J587" s="137" t="str">
        <f t="shared" si="154"/>
        <v>998-46405</v>
      </c>
      <c r="K587" s="137">
        <f t="shared" si="155"/>
        <v>0.375</v>
      </c>
      <c r="L587" s="137">
        <f t="shared" si="156"/>
        <v>0.70833333333333337</v>
      </c>
      <c r="M587" s="137">
        <f t="shared" si="157"/>
        <v>0</v>
      </c>
      <c r="N587" s="137">
        <f t="shared" si="157"/>
        <v>0</v>
      </c>
      <c r="O587" s="137">
        <f t="shared" si="157"/>
        <v>0</v>
      </c>
      <c r="P587" s="137">
        <f t="shared" si="157"/>
        <v>0</v>
      </c>
      <c r="Q587" s="137">
        <f t="shared" si="157"/>
        <v>0</v>
      </c>
      <c r="R587" s="137">
        <f t="shared" si="157"/>
        <v>0</v>
      </c>
      <c r="S587" s="137">
        <f t="shared" si="157"/>
        <v>0</v>
      </c>
      <c r="T587" s="137">
        <f t="shared" si="157"/>
        <v>0</v>
      </c>
      <c r="U587" s="137">
        <f t="shared" si="157"/>
        <v>0</v>
      </c>
      <c r="V587" s="137">
        <f t="shared" si="157"/>
        <v>100</v>
      </c>
      <c r="W587" s="137">
        <f t="shared" si="158"/>
        <v>100</v>
      </c>
      <c r="X587" s="137">
        <f t="shared" si="158"/>
        <v>100</v>
      </c>
      <c r="Y587" s="137">
        <f t="shared" si="158"/>
        <v>100</v>
      </c>
      <c r="Z587" s="137">
        <f t="shared" si="158"/>
        <v>100</v>
      </c>
      <c r="AA587" s="137">
        <f t="shared" si="158"/>
        <v>100</v>
      </c>
      <c r="AB587" s="137">
        <f t="shared" si="158"/>
        <v>100</v>
      </c>
      <c r="AC587" s="137">
        <f t="shared" si="158"/>
        <v>100</v>
      </c>
      <c r="AD587" s="137">
        <f t="shared" si="158"/>
        <v>0</v>
      </c>
      <c r="AE587" s="137">
        <f t="shared" si="158"/>
        <v>0</v>
      </c>
      <c r="AF587" s="137">
        <f t="shared" si="158"/>
        <v>0</v>
      </c>
      <c r="AG587" s="137">
        <f t="shared" si="158"/>
        <v>0</v>
      </c>
      <c r="AH587" s="137">
        <f t="shared" si="158"/>
        <v>0</v>
      </c>
      <c r="AI587" s="137">
        <f t="shared" si="158"/>
        <v>0</v>
      </c>
      <c r="AJ587" s="137">
        <f t="shared" si="158"/>
        <v>0</v>
      </c>
      <c r="AK587" s="136">
        <f ca="1">IF(AND(AND($AK$3&lt;=B587,B587&lt;=$AK$1),B587&lt;&gt;""),1,0)</f>
        <v>1</v>
      </c>
      <c r="AL587" s="136">
        <f>IF(OR(F587="工事・メンテ（共用可）",F587="要調整"),0.5,IF(F587="ヘリ訓練日",0.4,1))</f>
        <v>1</v>
      </c>
      <c r="AM587" s="136">
        <v>1</v>
      </c>
    </row>
    <row r="588" spans="1:39" ht="93.75">
      <c r="A588" s="149">
        <v>443</v>
      </c>
      <c r="B588" s="150">
        <v>46405</v>
      </c>
      <c r="C588" s="156">
        <v>9</v>
      </c>
      <c r="D588" s="156">
        <v>17</v>
      </c>
      <c r="E588" s="152" t="s">
        <v>73</v>
      </c>
      <c r="F588" s="151" t="s">
        <v>492</v>
      </c>
      <c r="G588" s="154" t="s">
        <v>493</v>
      </c>
      <c r="H588" s="138" t="str">
        <f>IF(OR(G588="中止",G588="取消"),"998",IF(ISNA(MATCH($E588,施設情報!$B$2:$B$96,0)),"999",INDEX(施設情報!$C$2:$C$96,MATCH($E588,施設情報!$B$2:$B$96,0))))</f>
        <v>998</v>
      </c>
      <c r="I588" s="139">
        <f t="shared" si="153"/>
        <v>46405</v>
      </c>
      <c r="J588" s="137" t="str">
        <f t="shared" si="154"/>
        <v>998-46405</v>
      </c>
      <c r="K588" s="137">
        <f t="shared" si="155"/>
        <v>0.375</v>
      </c>
      <c r="L588" s="137">
        <f t="shared" si="156"/>
        <v>0.70833333333333337</v>
      </c>
      <c r="M588" s="137">
        <f t="shared" si="157"/>
        <v>0</v>
      </c>
      <c r="N588" s="137">
        <f t="shared" si="157"/>
        <v>0</v>
      </c>
      <c r="O588" s="137">
        <f t="shared" si="157"/>
        <v>0</v>
      </c>
      <c r="P588" s="137">
        <f t="shared" si="157"/>
        <v>0</v>
      </c>
      <c r="Q588" s="137">
        <f t="shared" si="157"/>
        <v>0</v>
      </c>
      <c r="R588" s="137">
        <f t="shared" si="157"/>
        <v>0</v>
      </c>
      <c r="S588" s="137">
        <f t="shared" si="157"/>
        <v>0</v>
      </c>
      <c r="T588" s="137">
        <f t="shared" si="157"/>
        <v>0</v>
      </c>
      <c r="U588" s="137">
        <f t="shared" si="157"/>
        <v>0</v>
      </c>
      <c r="V588" s="137">
        <f t="shared" si="157"/>
        <v>100</v>
      </c>
      <c r="W588" s="137">
        <f t="shared" si="158"/>
        <v>100</v>
      </c>
      <c r="X588" s="137">
        <f t="shared" si="158"/>
        <v>100</v>
      </c>
      <c r="Y588" s="137">
        <f t="shared" si="158"/>
        <v>100</v>
      </c>
      <c r="Z588" s="137">
        <f t="shared" si="158"/>
        <v>100</v>
      </c>
      <c r="AA588" s="137">
        <f t="shared" si="158"/>
        <v>100</v>
      </c>
      <c r="AB588" s="137">
        <f t="shared" si="158"/>
        <v>100</v>
      </c>
      <c r="AC588" s="137">
        <f t="shared" si="158"/>
        <v>100</v>
      </c>
      <c r="AD588" s="137">
        <f t="shared" si="158"/>
        <v>0</v>
      </c>
      <c r="AE588" s="137">
        <f t="shared" si="158"/>
        <v>0</v>
      </c>
      <c r="AF588" s="137">
        <f t="shared" si="158"/>
        <v>0</v>
      </c>
      <c r="AG588" s="137">
        <f t="shared" si="158"/>
        <v>0</v>
      </c>
      <c r="AH588" s="137">
        <f t="shared" si="158"/>
        <v>0</v>
      </c>
      <c r="AI588" s="137">
        <f t="shared" si="158"/>
        <v>0</v>
      </c>
      <c r="AJ588" s="137">
        <f t="shared" si="158"/>
        <v>0</v>
      </c>
      <c r="AK588" s="136">
        <f ca="1">IF(AND(AND($AK$3&lt;=B588,B588&lt;=$AK$1),B588&lt;&gt;""),1,0)</f>
        <v>1</v>
      </c>
      <c r="AL588" s="136">
        <f>IF(OR(F588="工事・メンテ（共用可）",F588="要調整"),0.5,IF(F588="ヘリ訓練日",0.4,1))</f>
        <v>1</v>
      </c>
      <c r="AM588" s="136">
        <v>1</v>
      </c>
    </row>
    <row r="589" spans="1:39" ht="75">
      <c r="A589" s="149">
        <v>444</v>
      </c>
      <c r="B589" s="150">
        <v>46405</v>
      </c>
      <c r="C589" s="156">
        <v>9</v>
      </c>
      <c r="D589" s="156">
        <v>17</v>
      </c>
      <c r="E589" s="152" t="s">
        <v>74</v>
      </c>
      <c r="F589" s="151" t="s">
        <v>492</v>
      </c>
      <c r="G589" s="154" t="s">
        <v>493</v>
      </c>
      <c r="H589" s="138" t="str">
        <f>IF(OR(G589="中止",G589="取消"),"998",IF(ISNA(MATCH($E589,施設情報!$B$2:$B$96,0)),"999",INDEX(施設情報!$C$2:$C$96,MATCH($E589,施設情報!$B$2:$B$96,0))))</f>
        <v>998</v>
      </c>
      <c r="I589" s="139">
        <f t="shared" si="153"/>
        <v>46405</v>
      </c>
      <c r="J589" s="137" t="str">
        <f t="shared" si="154"/>
        <v>998-46405</v>
      </c>
      <c r="K589" s="137">
        <f t="shared" si="155"/>
        <v>0.375</v>
      </c>
      <c r="L589" s="137">
        <f t="shared" si="156"/>
        <v>0.70833333333333337</v>
      </c>
      <c r="M589" s="137">
        <f t="shared" si="157"/>
        <v>0</v>
      </c>
      <c r="N589" s="137">
        <f t="shared" si="157"/>
        <v>0</v>
      </c>
      <c r="O589" s="137">
        <f t="shared" si="157"/>
        <v>0</v>
      </c>
      <c r="P589" s="137">
        <f t="shared" si="157"/>
        <v>0</v>
      </c>
      <c r="Q589" s="137">
        <f t="shared" si="157"/>
        <v>0</v>
      </c>
      <c r="R589" s="137">
        <f t="shared" si="157"/>
        <v>0</v>
      </c>
      <c r="S589" s="137">
        <f t="shared" si="157"/>
        <v>0</v>
      </c>
      <c r="T589" s="137">
        <f t="shared" si="157"/>
        <v>0</v>
      </c>
      <c r="U589" s="137">
        <f t="shared" si="157"/>
        <v>0</v>
      </c>
      <c r="V589" s="137">
        <f t="shared" si="157"/>
        <v>100</v>
      </c>
      <c r="W589" s="137">
        <f t="shared" si="158"/>
        <v>100</v>
      </c>
      <c r="X589" s="137">
        <f t="shared" si="158"/>
        <v>100</v>
      </c>
      <c r="Y589" s="137">
        <f t="shared" si="158"/>
        <v>100</v>
      </c>
      <c r="Z589" s="137">
        <f t="shared" si="158"/>
        <v>100</v>
      </c>
      <c r="AA589" s="137">
        <f t="shared" si="158"/>
        <v>100</v>
      </c>
      <c r="AB589" s="137">
        <f t="shared" si="158"/>
        <v>100</v>
      </c>
      <c r="AC589" s="137">
        <f t="shared" si="158"/>
        <v>100</v>
      </c>
      <c r="AD589" s="137">
        <f t="shared" si="158"/>
        <v>0</v>
      </c>
      <c r="AE589" s="137">
        <f t="shared" si="158"/>
        <v>0</v>
      </c>
      <c r="AF589" s="137">
        <f t="shared" si="158"/>
        <v>0</v>
      </c>
      <c r="AG589" s="137">
        <f t="shared" si="158"/>
        <v>0</v>
      </c>
      <c r="AH589" s="137">
        <f t="shared" si="158"/>
        <v>0</v>
      </c>
      <c r="AI589" s="137">
        <f t="shared" si="158"/>
        <v>0</v>
      </c>
      <c r="AJ589" s="137">
        <f t="shared" si="158"/>
        <v>0</v>
      </c>
      <c r="AK589" s="136">
        <f ca="1">IF(AND(AND($AK$3&lt;=B589,B589&lt;=$AK$1),B589&lt;&gt;""),1,0)</f>
        <v>1</v>
      </c>
      <c r="AL589" s="136">
        <f>IF(OR(F589="工事・メンテ（共用可）",F589="要調整"),0.5,IF(F589="ヘリ訓練日",0.4,1))</f>
        <v>1</v>
      </c>
      <c r="AM589" s="136">
        <v>1</v>
      </c>
    </row>
    <row r="590" spans="1:39" ht="75">
      <c r="A590" s="149">
        <v>445</v>
      </c>
      <c r="B590" s="150">
        <v>46405</v>
      </c>
      <c r="C590" s="156">
        <v>9</v>
      </c>
      <c r="D590" s="156">
        <v>17</v>
      </c>
      <c r="E590" s="152" t="s">
        <v>75</v>
      </c>
      <c r="F590" s="151" t="s">
        <v>492</v>
      </c>
      <c r="G590" s="154" t="s">
        <v>493</v>
      </c>
      <c r="H590" s="138" t="str">
        <f>IF(OR(G590="中止",G590="取消"),"998",IF(ISNA(MATCH($E590,施設情報!$B$2:$B$96,0)),"999",INDEX(施設情報!$C$2:$C$96,MATCH($E590,施設情報!$B$2:$B$96,0))))</f>
        <v>998</v>
      </c>
      <c r="I590" s="139">
        <f t="shared" si="153"/>
        <v>46405</v>
      </c>
      <c r="J590" s="137" t="str">
        <f t="shared" si="154"/>
        <v>998-46405</v>
      </c>
      <c r="K590" s="137">
        <f t="shared" si="155"/>
        <v>0.375</v>
      </c>
      <c r="L590" s="137">
        <f t="shared" si="156"/>
        <v>0.70833333333333337</v>
      </c>
      <c r="M590" s="137">
        <f t="shared" si="157"/>
        <v>0</v>
      </c>
      <c r="N590" s="137">
        <f t="shared" si="157"/>
        <v>0</v>
      </c>
      <c r="O590" s="137">
        <f t="shared" si="157"/>
        <v>0</v>
      </c>
      <c r="P590" s="137">
        <f t="shared" si="157"/>
        <v>0</v>
      </c>
      <c r="Q590" s="137">
        <f t="shared" si="157"/>
        <v>0</v>
      </c>
      <c r="R590" s="137">
        <f t="shared" si="157"/>
        <v>0</v>
      </c>
      <c r="S590" s="137">
        <f t="shared" si="157"/>
        <v>0</v>
      </c>
      <c r="T590" s="137">
        <f t="shared" si="157"/>
        <v>0</v>
      </c>
      <c r="U590" s="137">
        <f t="shared" si="157"/>
        <v>0</v>
      </c>
      <c r="V590" s="137">
        <f t="shared" si="157"/>
        <v>100</v>
      </c>
      <c r="W590" s="137">
        <f t="shared" si="158"/>
        <v>100</v>
      </c>
      <c r="X590" s="137">
        <f t="shared" si="158"/>
        <v>100</v>
      </c>
      <c r="Y590" s="137">
        <f t="shared" si="158"/>
        <v>100</v>
      </c>
      <c r="Z590" s="137">
        <f t="shared" si="158"/>
        <v>100</v>
      </c>
      <c r="AA590" s="137">
        <f t="shared" si="158"/>
        <v>100</v>
      </c>
      <c r="AB590" s="137">
        <f t="shared" si="158"/>
        <v>100</v>
      </c>
      <c r="AC590" s="137">
        <f t="shared" si="158"/>
        <v>100</v>
      </c>
      <c r="AD590" s="137">
        <f t="shared" si="158"/>
        <v>0</v>
      </c>
      <c r="AE590" s="137">
        <f t="shared" si="158"/>
        <v>0</v>
      </c>
      <c r="AF590" s="137">
        <f t="shared" si="158"/>
        <v>0</v>
      </c>
      <c r="AG590" s="137">
        <f t="shared" si="158"/>
        <v>0</v>
      </c>
      <c r="AH590" s="137">
        <f t="shared" si="158"/>
        <v>0</v>
      </c>
      <c r="AI590" s="137">
        <f t="shared" si="158"/>
        <v>0</v>
      </c>
      <c r="AJ590" s="137">
        <f t="shared" si="158"/>
        <v>0</v>
      </c>
      <c r="AK590" s="136">
        <f ca="1">IF(AND(AND($AK$3&lt;=B590,B590&lt;=$AK$1),B590&lt;&gt;""),1,0)</f>
        <v>1</v>
      </c>
      <c r="AL590" s="136">
        <f>IF(OR(F590="工事・メンテ（共用可）",F590="要調整"),0.5,IF(F590="ヘリ訓練日",0.4,1))</f>
        <v>1</v>
      </c>
      <c r="AM590" s="136">
        <v>1</v>
      </c>
    </row>
    <row r="591" spans="1:39" ht="75">
      <c r="A591" s="149">
        <v>446</v>
      </c>
      <c r="B591" s="150">
        <v>46405</v>
      </c>
      <c r="C591" s="156">
        <v>9</v>
      </c>
      <c r="D591" s="156">
        <v>17</v>
      </c>
      <c r="E591" s="152" t="s">
        <v>76</v>
      </c>
      <c r="F591" s="151" t="s">
        <v>492</v>
      </c>
      <c r="G591" s="154" t="s">
        <v>493</v>
      </c>
      <c r="H591" s="138" t="str">
        <f>IF(OR(G591="中止",G591="取消"),"998",IF(ISNA(MATCH($E591,施設情報!$B$2:$B$96,0)),"999",INDEX(施設情報!$C$2:$C$96,MATCH($E591,施設情報!$B$2:$B$96,0))))</f>
        <v>998</v>
      </c>
      <c r="I591" s="139">
        <f t="shared" si="153"/>
        <v>46405</v>
      </c>
      <c r="J591" s="137" t="str">
        <f t="shared" si="154"/>
        <v>998-46405</v>
      </c>
      <c r="K591" s="137">
        <f t="shared" si="155"/>
        <v>0.375</v>
      </c>
      <c r="L591" s="137">
        <f t="shared" si="156"/>
        <v>0.70833333333333337</v>
      </c>
      <c r="M591" s="137">
        <f t="shared" si="157"/>
        <v>0</v>
      </c>
      <c r="N591" s="137">
        <f t="shared" si="157"/>
        <v>0</v>
      </c>
      <c r="O591" s="137">
        <f t="shared" si="157"/>
        <v>0</v>
      </c>
      <c r="P591" s="137">
        <f t="shared" si="157"/>
        <v>0</v>
      </c>
      <c r="Q591" s="137">
        <f t="shared" si="157"/>
        <v>0</v>
      </c>
      <c r="R591" s="137">
        <f t="shared" si="157"/>
        <v>0</v>
      </c>
      <c r="S591" s="137">
        <f t="shared" si="157"/>
        <v>0</v>
      </c>
      <c r="T591" s="137">
        <f t="shared" si="157"/>
        <v>0</v>
      </c>
      <c r="U591" s="137">
        <f t="shared" si="157"/>
        <v>0</v>
      </c>
      <c r="V591" s="137">
        <f t="shared" si="157"/>
        <v>100</v>
      </c>
      <c r="W591" s="137">
        <f t="shared" si="158"/>
        <v>100</v>
      </c>
      <c r="X591" s="137">
        <f t="shared" si="158"/>
        <v>100</v>
      </c>
      <c r="Y591" s="137">
        <f t="shared" si="158"/>
        <v>100</v>
      </c>
      <c r="Z591" s="137">
        <f t="shared" si="158"/>
        <v>100</v>
      </c>
      <c r="AA591" s="137">
        <f t="shared" si="158"/>
        <v>100</v>
      </c>
      <c r="AB591" s="137">
        <f t="shared" si="158"/>
        <v>100</v>
      </c>
      <c r="AC591" s="137">
        <f t="shared" si="158"/>
        <v>100</v>
      </c>
      <c r="AD591" s="137">
        <f t="shared" si="158"/>
        <v>0</v>
      </c>
      <c r="AE591" s="137">
        <f t="shared" si="158"/>
        <v>0</v>
      </c>
      <c r="AF591" s="137">
        <f t="shared" si="158"/>
        <v>0</v>
      </c>
      <c r="AG591" s="137">
        <f t="shared" si="158"/>
        <v>0</v>
      </c>
      <c r="AH591" s="137">
        <f t="shared" si="158"/>
        <v>0</v>
      </c>
      <c r="AI591" s="137">
        <f t="shared" si="158"/>
        <v>0</v>
      </c>
      <c r="AJ591" s="137">
        <f t="shared" si="158"/>
        <v>0</v>
      </c>
      <c r="AK591" s="136">
        <f ca="1">IF(AND(AND($AK$3&lt;=B591,B591&lt;=$AK$1),B591&lt;&gt;""),1,0)</f>
        <v>1</v>
      </c>
      <c r="AL591" s="136">
        <f>IF(OR(F591="工事・メンテ（共用可）",F591="要調整"),0.5,IF(F591="ヘリ訓練日",0.4,1))</f>
        <v>1</v>
      </c>
      <c r="AM591" s="136">
        <v>1</v>
      </c>
    </row>
    <row r="592" spans="1:39" ht="112.5">
      <c r="A592" s="149">
        <v>447</v>
      </c>
      <c r="B592" s="150">
        <v>46405</v>
      </c>
      <c r="C592" s="156">
        <v>9</v>
      </c>
      <c r="D592" s="156">
        <v>17</v>
      </c>
      <c r="E592" s="152" t="s">
        <v>77</v>
      </c>
      <c r="F592" s="151" t="s">
        <v>492</v>
      </c>
      <c r="G592" s="154" t="s">
        <v>493</v>
      </c>
      <c r="H592" s="138" t="str">
        <f>IF(OR(G592="中止",G592="取消"),"998",IF(ISNA(MATCH($E592,施設情報!$B$2:$B$96,0)),"999",INDEX(施設情報!$C$2:$C$96,MATCH($E592,施設情報!$B$2:$B$96,0))))</f>
        <v>998</v>
      </c>
      <c r="I592" s="139">
        <f t="shared" si="153"/>
        <v>46405</v>
      </c>
      <c r="J592" s="137" t="str">
        <f t="shared" si="154"/>
        <v>998-46405</v>
      </c>
      <c r="K592" s="137">
        <f t="shared" si="155"/>
        <v>0.375</v>
      </c>
      <c r="L592" s="137">
        <f t="shared" si="156"/>
        <v>0.70833333333333337</v>
      </c>
      <c r="M592" s="137">
        <f t="shared" si="157"/>
        <v>0</v>
      </c>
      <c r="N592" s="137">
        <f t="shared" si="157"/>
        <v>0</v>
      </c>
      <c r="O592" s="137">
        <f t="shared" si="157"/>
        <v>0</v>
      </c>
      <c r="P592" s="137">
        <f t="shared" si="157"/>
        <v>0</v>
      </c>
      <c r="Q592" s="137">
        <f t="shared" si="157"/>
        <v>0</v>
      </c>
      <c r="R592" s="137">
        <f t="shared" si="157"/>
        <v>0</v>
      </c>
      <c r="S592" s="137">
        <f t="shared" si="157"/>
        <v>0</v>
      </c>
      <c r="T592" s="137">
        <f t="shared" si="157"/>
        <v>0</v>
      </c>
      <c r="U592" s="137">
        <f t="shared" si="157"/>
        <v>0</v>
      </c>
      <c r="V592" s="137">
        <f t="shared" si="157"/>
        <v>100</v>
      </c>
      <c r="W592" s="137">
        <f t="shared" si="158"/>
        <v>100</v>
      </c>
      <c r="X592" s="137">
        <f t="shared" si="158"/>
        <v>100</v>
      </c>
      <c r="Y592" s="137">
        <f t="shared" si="158"/>
        <v>100</v>
      </c>
      <c r="Z592" s="137">
        <f t="shared" si="158"/>
        <v>100</v>
      </c>
      <c r="AA592" s="137">
        <f t="shared" si="158"/>
        <v>100</v>
      </c>
      <c r="AB592" s="137">
        <f t="shared" si="158"/>
        <v>100</v>
      </c>
      <c r="AC592" s="137">
        <f t="shared" si="158"/>
        <v>100</v>
      </c>
      <c r="AD592" s="137">
        <f t="shared" si="158"/>
        <v>0</v>
      </c>
      <c r="AE592" s="137">
        <f t="shared" si="158"/>
        <v>0</v>
      </c>
      <c r="AF592" s="137">
        <f t="shared" si="158"/>
        <v>0</v>
      </c>
      <c r="AG592" s="137">
        <f t="shared" si="158"/>
        <v>0</v>
      </c>
      <c r="AH592" s="137">
        <f t="shared" si="158"/>
        <v>0</v>
      </c>
      <c r="AI592" s="137">
        <f t="shared" si="158"/>
        <v>0</v>
      </c>
      <c r="AJ592" s="137">
        <f t="shared" si="158"/>
        <v>0</v>
      </c>
      <c r="AK592" s="136">
        <f ca="1">IF(AND(AND($AK$3&lt;=B592,B592&lt;=$AK$1),B592&lt;&gt;""),1,0)</f>
        <v>1</v>
      </c>
      <c r="AL592" s="136">
        <f>IF(OR(F592="工事・メンテ（共用可）",F592="要調整"),0.5,IF(F592="ヘリ訓練日",0.4,1))</f>
        <v>1</v>
      </c>
      <c r="AM592" s="136">
        <v>1</v>
      </c>
    </row>
    <row r="593" spans="1:39" ht="93.75">
      <c r="A593" s="149">
        <v>448</v>
      </c>
      <c r="B593" s="150">
        <v>46405</v>
      </c>
      <c r="C593" s="156">
        <v>9</v>
      </c>
      <c r="D593" s="156">
        <v>17</v>
      </c>
      <c r="E593" s="152" t="s">
        <v>78</v>
      </c>
      <c r="F593" s="151" t="s">
        <v>492</v>
      </c>
      <c r="G593" s="154" t="s">
        <v>493</v>
      </c>
      <c r="H593" s="138" t="str">
        <f>IF(OR(G593="中止",G593="取消"),"998",IF(ISNA(MATCH($E593,施設情報!$B$2:$B$96,0)),"999",INDEX(施設情報!$C$2:$C$96,MATCH($E593,施設情報!$B$2:$B$96,0))))</f>
        <v>998</v>
      </c>
      <c r="I593" s="139">
        <f t="shared" si="153"/>
        <v>46405</v>
      </c>
      <c r="J593" s="137" t="str">
        <f t="shared" si="154"/>
        <v>998-46405</v>
      </c>
      <c r="K593" s="137">
        <f t="shared" si="155"/>
        <v>0.375</v>
      </c>
      <c r="L593" s="137">
        <f t="shared" si="156"/>
        <v>0.70833333333333337</v>
      </c>
      <c r="M593" s="137">
        <f t="shared" si="157"/>
        <v>0</v>
      </c>
      <c r="N593" s="137">
        <f t="shared" si="157"/>
        <v>0</v>
      </c>
      <c r="O593" s="137">
        <f t="shared" si="157"/>
        <v>0</v>
      </c>
      <c r="P593" s="137">
        <f t="shared" si="157"/>
        <v>0</v>
      </c>
      <c r="Q593" s="137">
        <f t="shared" si="157"/>
        <v>0</v>
      </c>
      <c r="R593" s="137">
        <f t="shared" si="157"/>
        <v>0</v>
      </c>
      <c r="S593" s="137">
        <f t="shared" si="157"/>
        <v>0</v>
      </c>
      <c r="T593" s="137">
        <f t="shared" si="157"/>
        <v>0</v>
      </c>
      <c r="U593" s="137">
        <f t="shared" si="157"/>
        <v>0</v>
      </c>
      <c r="V593" s="137">
        <f t="shared" si="157"/>
        <v>100</v>
      </c>
      <c r="W593" s="137">
        <f t="shared" si="158"/>
        <v>100</v>
      </c>
      <c r="X593" s="137">
        <f t="shared" si="158"/>
        <v>100</v>
      </c>
      <c r="Y593" s="137">
        <f t="shared" si="158"/>
        <v>100</v>
      </c>
      <c r="Z593" s="137">
        <f t="shared" si="158"/>
        <v>100</v>
      </c>
      <c r="AA593" s="137">
        <f t="shared" si="158"/>
        <v>100</v>
      </c>
      <c r="AB593" s="137">
        <f t="shared" si="158"/>
        <v>100</v>
      </c>
      <c r="AC593" s="137">
        <f t="shared" si="158"/>
        <v>100</v>
      </c>
      <c r="AD593" s="137">
        <f t="shared" si="158"/>
        <v>0</v>
      </c>
      <c r="AE593" s="137">
        <f t="shared" si="158"/>
        <v>0</v>
      </c>
      <c r="AF593" s="137">
        <f t="shared" si="158"/>
        <v>0</v>
      </c>
      <c r="AG593" s="137">
        <f t="shared" si="158"/>
        <v>0</v>
      </c>
      <c r="AH593" s="137">
        <f t="shared" si="158"/>
        <v>0</v>
      </c>
      <c r="AI593" s="137">
        <f t="shared" si="158"/>
        <v>0</v>
      </c>
      <c r="AJ593" s="137">
        <f t="shared" si="158"/>
        <v>0</v>
      </c>
      <c r="AK593" s="136">
        <f ca="1">IF(AND(AND($AK$3&lt;=B593,B593&lt;=$AK$1),B593&lt;&gt;""),1,0)</f>
        <v>1</v>
      </c>
      <c r="AL593" s="136">
        <f>IF(OR(F593="工事・メンテ（共用可）",F593="要調整"),0.5,IF(F593="ヘリ訓練日",0.4,1))</f>
        <v>1</v>
      </c>
      <c r="AM593" s="136">
        <v>1</v>
      </c>
    </row>
    <row r="594" spans="1:39" ht="112.5">
      <c r="A594" s="149">
        <v>449</v>
      </c>
      <c r="B594" s="150">
        <v>46405</v>
      </c>
      <c r="C594" s="156">
        <v>9</v>
      </c>
      <c r="D594" s="156">
        <v>17</v>
      </c>
      <c r="E594" s="152" t="s">
        <v>79</v>
      </c>
      <c r="F594" s="151" t="s">
        <v>492</v>
      </c>
      <c r="G594" s="154" t="s">
        <v>493</v>
      </c>
      <c r="H594" s="138" t="str">
        <f>IF(OR(G594="中止",G594="取消"),"998",IF(ISNA(MATCH($E594,施設情報!$B$2:$B$96,0)),"999",INDEX(施設情報!$C$2:$C$96,MATCH($E594,施設情報!$B$2:$B$96,0))))</f>
        <v>998</v>
      </c>
      <c r="I594" s="139">
        <f t="shared" si="153"/>
        <v>46405</v>
      </c>
      <c r="J594" s="137" t="str">
        <f t="shared" si="154"/>
        <v>998-46405</v>
      </c>
      <c r="K594" s="137">
        <f t="shared" si="155"/>
        <v>0.375</v>
      </c>
      <c r="L594" s="137">
        <f t="shared" si="156"/>
        <v>0.70833333333333337</v>
      </c>
      <c r="M594" s="137">
        <f t="shared" si="157"/>
        <v>0</v>
      </c>
      <c r="N594" s="137">
        <f t="shared" si="157"/>
        <v>0</v>
      </c>
      <c r="O594" s="137">
        <f t="shared" si="157"/>
        <v>0</v>
      </c>
      <c r="P594" s="137">
        <f t="shared" si="157"/>
        <v>0</v>
      </c>
      <c r="Q594" s="137">
        <f t="shared" si="157"/>
        <v>0</v>
      </c>
      <c r="R594" s="137">
        <f t="shared" si="157"/>
        <v>0</v>
      </c>
      <c r="S594" s="137">
        <f t="shared" si="157"/>
        <v>0</v>
      </c>
      <c r="T594" s="137">
        <f t="shared" si="157"/>
        <v>0</v>
      </c>
      <c r="U594" s="137">
        <f t="shared" si="157"/>
        <v>0</v>
      </c>
      <c r="V594" s="137">
        <f t="shared" si="157"/>
        <v>100</v>
      </c>
      <c r="W594" s="137">
        <f t="shared" si="158"/>
        <v>100</v>
      </c>
      <c r="X594" s="137">
        <f t="shared" si="158"/>
        <v>100</v>
      </c>
      <c r="Y594" s="137">
        <f t="shared" si="158"/>
        <v>100</v>
      </c>
      <c r="Z594" s="137">
        <f t="shared" si="158"/>
        <v>100</v>
      </c>
      <c r="AA594" s="137">
        <f t="shared" si="158"/>
        <v>100</v>
      </c>
      <c r="AB594" s="137">
        <f t="shared" si="158"/>
        <v>100</v>
      </c>
      <c r="AC594" s="137">
        <f t="shared" si="158"/>
        <v>100</v>
      </c>
      <c r="AD594" s="137">
        <f t="shared" si="158"/>
        <v>0</v>
      </c>
      <c r="AE594" s="137">
        <f t="shared" si="158"/>
        <v>0</v>
      </c>
      <c r="AF594" s="137">
        <f t="shared" si="158"/>
        <v>0</v>
      </c>
      <c r="AG594" s="137">
        <f t="shared" si="158"/>
        <v>0</v>
      </c>
      <c r="AH594" s="137">
        <f t="shared" si="158"/>
        <v>0</v>
      </c>
      <c r="AI594" s="137">
        <f t="shared" si="158"/>
        <v>0</v>
      </c>
      <c r="AJ594" s="137">
        <f t="shared" si="158"/>
        <v>0</v>
      </c>
      <c r="AK594" s="136">
        <f ca="1">IF(AND(AND($AK$3&lt;=B594,B594&lt;=$AK$1),B594&lt;&gt;""),1,0)</f>
        <v>1</v>
      </c>
      <c r="AL594" s="136">
        <f>IF(OR(F594="工事・メンテ（共用可）",F594="要調整"),0.5,IF(F594="ヘリ訓練日",0.4,1))</f>
        <v>1</v>
      </c>
      <c r="AM594" s="136">
        <v>1</v>
      </c>
    </row>
    <row r="595" spans="1:39" ht="112.5">
      <c r="A595" s="149">
        <v>450</v>
      </c>
      <c r="B595" s="150">
        <v>46405</v>
      </c>
      <c r="C595" s="156">
        <v>9</v>
      </c>
      <c r="D595" s="156">
        <v>17</v>
      </c>
      <c r="E595" s="152" t="s">
        <v>80</v>
      </c>
      <c r="F595" s="151" t="s">
        <v>492</v>
      </c>
      <c r="G595" s="154" t="s">
        <v>493</v>
      </c>
      <c r="H595" s="138" t="str">
        <f>IF(OR(G595="中止",G595="取消"),"998",IF(ISNA(MATCH($E595,施設情報!$B$2:$B$96,0)),"999",INDEX(施設情報!$C$2:$C$96,MATCH($E595,施設情報!$B$2:$B$96,0))))</f>
        <v>998</v>
      </c>
      <c r="I595" s="139">
        <f t="shared" si="153"/>
        <v>46405</v>
      </c>
      <c r="J595" s="137" t="str">
        <f t="shared" si="154"/>
        <v>998-46405</v>
      </c>
      <c r="K595" s="137">
        <f t="shared" si="155"/>
        <v>0.375</v>
      </c>
      <c r="L595" s="137">
        <f t="shared" si="156"/>
        <v>0.70833333333333337</v>
      </c>
      <c r="M595" s="137">
        <f t="shared" ref="M595:V604" si="159">IF(AND(M$3&gt;=$K595,M$3&lt;$L595),100*$AM595,0)</f>
        <v>0</v>
      </c>
      <c r="N595" s="137">
        <f t="shared" si="159"/>
        <v>0</v>
      </c>
      <c r="O595" s="137">
        <f t="shared" si="159"/>
        <v>0</v>
      </c>
      <c r="P595" s="137">
        <f t="shared" si="159"/>
        <v>0</v>
      </c>
      <c r="Q595" s="137">
        <f t="shared" si="159"/>
        <v>0</v>
      </c>
      <c r="R595" s="137">
        <f t="shared" si="159"/>
        <v>0</v>
      </c>
      <c r="S595" s="137">
        <f t="shared" si="159"/>
        <v>0</v>
      </c>
      <c r="T595" s="137">
        <f t="shared" si="159"/>
        <v>0</v>
      </c>
      <c r="U595" s="137">
        <f t="shared" si="159"/>
        <v>0</v>
      </c>
      <c r="V595" s="137">
        <f t="shared" si="159"/>
        <v>100</v>
      </c>
      <c r="W595" s="137">
        <f t="shared" ref="W595:AJ604" si="160">IF(AND(W$3&gt;=$K595,W$3&lt;$L595),100*$AM595,0)</f>
        <v>100</v>
      </c>
      <c r="X595" s="137">
        <f t="shared" si="160"/>
        <v>100</v>
      </c>
      <c r="Y595" s="137">
        <f t="shared" si="160"/>
        <v>100</v>
      </c>
      <c r="Z595" s="137">
        <f t="shared" si="160"/>
        <v>100</v>
      </c>
      <c r="AA595" s="137">
        <f t="shared" si="160"/>
        <v>100</v>
      </c>
      <c r="AB595" s="137">
        <f t="shared" si="160"/>
        <v>100</v>
      </c>
      <c r="AC595" s="137">
        <f t="shared" si="160"/>
        <v>100</v>
      </c>
      <c r="AD595" s="137">
        <f t="shared" si="160"/>
        <v>0</v>
      </c>
      <c r="AE595" s="137">
        <f t="shared" si="160"/>
        <v>0</v>
      </c>
      <c r="AF595" s="137">
        <f t="shared" si="160"/>
        <v>0</v>
      </c>
      <c r="AG595" s="137">
        <f t="shared" si="160"/>
        <v>0</v>
      </c>
      <c r="AH595" s="137">
        <f t="shared" si="160"/>
        <v>0</v>
      </c>
      <c r="AI595" s="137">
        <f t="shared" si="160"/>
        <v>0</v>
      </c>
      <c r="AJ595" s="137">
        <f t="shared" si="160"/>
        <v>0</v>
      </c>
      <c r="AK595" s="136">
        <f ca="1">IF(AND(AND($AK$3&lt;=B595,B595&lt;=$AK$1),B595&lt;&gt;""),1,0)</f>
        <v>1</v>
      </c>
      <c r="AL595" s="136">
        <f>IF(OR(F595="工事・メンテ（共用可）",F595="要調整"),0.5,IF(F595="ヘリ訓練日",0.4,1))</f>
        <v>1</v>
      </c>
      <c r="AM595" s="136">
        <v>1</v>
      </c>
    </row>
    <row r="596" spans="1:39" ht="93.75">
      <c r="A596" s="149">
        <v>451</v>
      </c>
      <c r="B596" s="150">
        <v>46405</v>
      </c>
      <c r="C596" s="156">
        <v>9</v>
      </c>
      <c r="D596" s="156">
        <v>17</v>
      </c>
      <c r="E596" s="152" t="s">
        <v>81</v>
      </c>
      <c r="F596" s="151" t="s">
        <v>492</v>
      </c>
      <c r="G596" s="154" t="s">
        <v>493</v>
      </c>
      <c r="H596" s="138" t="str">
        <f>IF(OR(G596="中止",G596="取消"),"998",IF(ISNA(MATCH($E596,施設情報!$B$2:$B$96,0)),"999",INDEX(施設情報!$C$2:$C$96,MATCH($E596,施設情報!$B$2:$B$96,0))))</f>
        <v>998</v>
      </c>
      <c r="I596" s="139">
        <f t="shared" si="153"/>
        <v>46405</v>
      </c>
      <c r="J596" s="137" t="str">
        <f t="shared" si="154"/>
        <v>998-46405</v>
      </c>
      <c r="K596" s="137">
        <f t="shared" si="155"/>
        <v>0.375</v>
      </c>
      <c r="L596" s="137">
        <f t="shared" si="156"/>
        <v>0.70833333333333337</v>
      </c>
      <c r="M596" s="137">
        <f t="shared" si="159"/>
        <v>0</v>
      </c>
      <c r="N596" s="137">
        <f t="shared" si="159"/>
        <v>0</v>
      </c>
      <c r="O596" s="137">
        <f t="shared" si="159"/>
        <v>0</v>
      </c>
      <c r="P596" s="137">
        <f t="shared" si="159"/>
        <v>0</v>
      </c>
      <c r="Q596" s="137">
        <f t="shared" si="159"/>
        <v>0</v>
      </c>
      <c r="R596" s="137">
        <f t="shared" si="159"/>
        <v>0</v>
      </c>
      <c r="S596" s="137">
        <f t="shared" si="159"/>
        <v>0</v>
      </c>
      <c r="T596" s="137">
        <f t="shared" si="159"/>
        <v>0</v>
      </c>
      <c r="U596" s="137">
        <f t="shared" si="159"/>
        <v>0</v>
      </c>
      <c r="V596" s="137">
        <f t="shared" si="159"/>
        <v>100</v>
      </c>
      <c r="W596" s="137">
        <f t="shared" si="160"/>
        <v>100</v>
      </c>
      <c r="X596" s="137">
        <f t="shared" si="160"/>
        <v>100</v>
      </c>
      <c r="Y596" s="137">
        <f t="shared" si="160"/>
        <v>100</v>
      </c>
      <c r="Z596" s="137">
        <f t="shared" si="160"/>
        <v>100</v>
      </c>
      <c r="AA596" s="137">
        <f t="shared" si="160"/>
        <v>100</v>
      </c>
      <c r="AB596" s="137">
        <f t="shared" si="160"/>
        <v>100</v>
      </c>
      <c r="AC596" s="137">
        <f t="shared" si="160"/>
        <v>100</v>
      </c>
      <c r="AD596" s="137">
        <f t="shared" si="160"/>
        <v>0</v>
      </c>
      <c r="AE596" s="137">
        <f t="shared" si="160"/>
        <v>0</v>
      </c>
      <c r="AF596" s="137">
        <f t="shared" si="160"/>
        <v>0</v>
      </c>
      <c r="AG596" s="137">
        <f t="shared" si="160"/>
        <v>0</v>
      </c>
      <c r="AH596" s="137">
        <f t="shared" si="160"/>
        <v>0</v>
      </c>
      <c r="AI596" s="137">
        <f t="shared" si="160"/>
        <v>0</v>
      </c>
      <c r="AJ596" s="137">
        <f t="shared" si="160"/>
        <v>0</v>
      </c>
      <c r="AK596" s="136">
        <f ca="1">IF(AND(AND($AK$3&lt;=B596,B596&lt;=$AK$1),B596&lt;&gt;""),1,0)</f>
        <v>1</v>
      </c>
      <c r="AL596" s="136">
        <f>IF(OR(F596="工事・メンテ（共用可）",F596="要調整"),0.5,IF(F596="ヘリ訓練日",0.4,1))</f>
        <v>1</v>
      </c>
      <c r="AM596" s="136">
        <v>1</v>
      </c>
    </row>
    <row r="597" spans="1:39" ht="93.75">
      <c r="A597" s="149">
        <v>452</v>
      </c>
      <c r="B597" s="150">
        <v>46405</v>
      </c>
      <c r="C597" s="156">
        <v>9</v>
      </c>
      <c r="D597" s="156">
        <v>17</v>
      </c>
      <c r="E597" s="152" t="s">
        <v>82</v>
      </c>
      <c r="F597" s="151" t="s">
        <v>492</v>
      </c>
      <c r="G597" s="154" t="s">
        <v>493</v>
      </c>
      <c r="H597" s="138" t="str">
        <f>IF(OR(G597="中止",G597="取消"),"998",IF(ISNA(MATCH($E597,施設情報!$B$2:$B$96,0)),"999",INDEX(施設情報!$C$2:$C$96,MATCH($E597,施設情報!$B$2:$B$96,0))))</f>
        <v>998</v>
      </c>
      <c r="I597" s="139">
        <f t="shared" si="153"/>
        <v>46405</v>
      </c>
      <c r="J597" s="137" t="str">
        <f t="shared" si="154"/>
        <v>998-46405</v>
      </c>
      <c r="K597" s="137">
        <f t="shared" si="155"/>
        <v>0.375</v>
      </c>
      <c r="L597" s="137">
        <f t="shared" si="156"/>
        <v>0.70833333333333337</v>
      </c>
      <c r="M597" s="137">
        <f t="shared" si="159"/>
        <v>0</v>
      </c>
      <c r="N597" s="137">
        <f t="shared" si="159"/>
        <v>0</v>
      </c>
      <c r="O597" s="137">
        <f t="shared" si="159"/>
        <v>0</v>
      </c>
      <c r="P597" s="137">
        <f t="shared" si="159"/>
        <v>0</v>
      </c>
      <c r="Q597" s="137">
        <f t="shared" si="159"/>
        <v>0</v>
      </c>
      <c r="R597" s="137">
        <f t="shared" si="159"/>
        <v>0</v>
      </c>
      <c r="S597" s="137">
        <f t="shared" si="159"/>
        <v>0</v>
      </c>
      <c r="T597" s="137">
        <f t="shared" si="159"/>
        <v>0</v>
      </c>
      <c r="U597" s="137">
        <f t="shared" si="159"/>
        <v>0</v>
      </c>
      <c r="V597" s="137">
        <f t="shared" si="159"/>
        <v>100</v>
      </c>
      <c r="W597" s="137">
        <f t="shared" si="160"/>
        <v>100</v>
      </c>
      <c r="X597" s="137">
        <f t="shared" si="160"/>
        <v>100</v>
      </c>
      <c r="Y597" s="137">
        <f t="shared" si="160"/>
        <v>100</v>
      </c>
      <c r="Z597" s="137">
        <f t="shared" si="160"/>
        <v>100</v>
      </c>
      <c r="AA597" s="137">
        <f t="shared" si="160"/>
        <v>100</v>
      </c>
      <c r="AB597" s="137">
        <f t="shared" si="160"/>
        <v>100</v>
      </c>
      <c r="AC597" s="137">
        <f t="shared" si="160"/>
        <v>100</v>
      </c>
      <c r="AD597" s="137">
        <f t="shared" si="160"/>
        <v>0</v>
      </c>
      <c r="AE597" s="137">
        <f t="shared" si="160"/>
        <v>0</v>
      </c>
      <c r="AF597" s="137">
        <f t="shared" si="160"/>
        <v>0</v>
      </c>
      <c r="AG597" s="137">
        <f t="shared" si="160"/>
        <v>0</v>
      </c>
      <c r="AH597" s="137">
        <f t="shared" si="160"/>
        <v>0</v>
      </c>
      <c r="AI597" s="137">
        <f t="shared" si="160"/>
        <v>0</v>
      </c>
      <c r="AJ597" s="137">
        <f t="shared" si="160"/>
        <v>0</v>
      </c>
      <c r="AK597" s="136">
        <f ca="1">IF(AND(AND($AK$3&lt;=B597,B597&lt;=$AK$1),B597&lt;&gt;""),1,0)</f>
        <v>1</v>
      </c>
      <c r="AL597" s="136">
        <f>IF(OR(F597="工事・メンテ（共用可）",F597="要調整"),0.5,IF(F597="ヘリ訓練日",0.4,1))</f>
        <v>1</v>
      </c>
      <c r="AM597" s="136">
        <v>1</v>
      </c>
    </row>
    <row r="598" spans="1:39" ht="56.25">
      <c r="A598" s="149">
        <v>453</v>
      </c>
      <c r="B598" s="150">
        <v>46405</v>
      </c>
      <c r="C598" s="156">
        <v>9</v>
      </c>
      <c r="D598" s="156">
        <v>17</v>
      </c>
      <c r="E598" s="152" t="s">
        <v>83</v>
      </c>
      <c r="F598" s="151" t="s">
        <v>495</v>
      </c>
      <c r="G598" s="154" t="s">
        <v>493</v>
      </c>
      <c r="H598" s="138" t="str">
        <f>IF(OR(G598="中止",G598="取消"),"998",IF(ISNA(MATCH($E598,施設情報!$B$2:$B$96,0)),"999",INDEX(施設情報!$C$2:$C$96,MATCH($E598,施設情報!$B$2:$B$96,0))))</f>
        <v>998</v>
      </c>
      <c r="I598" s="139">
        <f t="shared" si="153"/>
        <v>46405</v>
      </c>
      <c r="J598" s="137" t="str">
        <f t="shared" si="154"/>
        <v>998-46405</v>
      </c>
      <c r="K598" s="137">
        <f t="shared" si="155"/>
        <v>0.375</v>
      </c>
      <c r="L598" s="137">
        <f t="shared" si="156"/>
        <v>0.70833333333333337</v>
      </c>
      <c r="M598" s="137">
        <f t="shared" si="159"/>
        <v>0</v>
      </c>
      <c r="N598" s="137">
        <f t="shared" si="159"/>
        <v>0</v>
      </c>
      <c r="O598" s="137">
        <f t="shared" si="159"/>
        <v>0</v>
      </c>
      <c r="P598" s="137">
        <f t="shared" si="159"/>
        <v>0</v>
      </c>
      <c r="Q598" s="137">
        <f t="shared" si="159"/>
        <v>0</v>
      </c>
      <c r="R598" s="137">
        <f t="shared" si="159"/>
        <v>0</v>
      </c>
      <c r="S598" s="137">
        <f t="shared" si="159"/>
        <v>0</v>
      </c>
      <c r="T598" s="137">
        <f t="shared" si="159"/>
        <v>0</v>
      </c>
      <c r="U598" s="137">
        <f t="shared" si="159"/>
        <v>0</v>
      </c>
      <c r="V598" s="137">
        <f t="shared" si="159"/>
        <v>50</v>
      </c>
      <c r="W598" s="137">
        <f t="shared" si="160"/>
        <v>50</v>
      </c>
      <c r="X598" s="137">
        <f t="shared" si="160"/>
        <v>50</v>
      </c>
      <c r="Y598" s="137">
        <f t="shared" si="160"/>
        <v>50</v>
      </c>
      <c r="Z598" s="137">
        <f t="shared" si="160"/>
        <v>50</v>
      </c>
      <c r="AA598" s="137">
        <f t="shared" si="160"/>
        <v>50</v>
      </c>
      <c r="AB598" s="137">
        <f t="shared" si="160"/>
        <v>50</v>
      </c>
      <c r="AC598" s="137">
        <f t="shared" si="160"/>
        <v>50</v>
      </c>
      <c r="AD598" s="137">
        <f t="shared" si="160"/>
        <v>0</v>
      </c>
      <c r="AE598" s="137">
        <f t="shared" si="160"/>
        <v>0</v>
      </c>
      <c r="AF598" s="137">
        <f t="shared" si="160"/>
        <v>0</v>
      </c>
      <c r="AG598" s="137">
        <f t="shared" si="160"/>
        <v>0</v>
      </c>
      <c r="AH598" s="137">
        <f t="shared" si="160"/>
        <v>0</v>
      </c>
      <c r="AI598" s="137">
        <f t="shared" si="160"/>
        <v>0</v>
      </c>
      <c r="AJ598" s="137">
        <f t="shared" si="160"/>
        <v>0</v>
      </c>
      <c r="AK598" s="136">
        <f ca="1">IF(AND(AND($AK$3&lt;=B598,B598&lt;=$AK$1),B598&lt;&gt;""),1,0)</f>
        <v>1</v>
      </c>
      <c r="AL598" s="136">
        <f>IF(OR(F598="工事・メンテ（共用可）",F598="要調整"),0.5,IF(F598="ヘリ訓練日",0.4,1))</f>
        <v>0.5</v>
      </c>
      <c r="AM598" s="136">
        <v>0.5</v>
      </c>
    </row>
    <row r="599" spans="1:39" ht="56.25">
      <c r="A599" s="149">
        <v>454</v>
      </c>
      <c r="B599" s="150">
        <v>46405</v>
      </c>
      <c r="C599" s="156">
        <v>9</v>
      </c>
      <c r="D599" s="156">
        <v>17</v>
      </c>
      <c r="E599" s="152" t="s">
        <v>84</v>
      </c>
      <c r="F599" s="151" t="s">
        <v>495</v>
      </c>
      <c r="G599" s="154" t="s">
        <v>493</v>
      </c>
      <c r="H599" s="138" t="str">
        <f>IF(OR(G599="中止",G599="取消"),"998",IF(ISNA(MATCH($E599,施設情報!$B$2:$B$96,0)),"999",INDEX(施設情報!$C$2:$C$96,MATCH($E599,施設情報!$B$2:$B$96,0))))</f>
        <v>998</v>
      </c>
      <c r="I599" s="139">
        <f t="shared" si="153"/>
        <v>46405</v>
      </c>
      <c r="J599" s="137" t="str">
        <f t="shared" si="154"/>
        <v>998-46405</v>
      </c>
      <c r="K599" s="137">
        <f t="shared" si="155"/>
        <v>0.375</v>
      </c>
      <c r="L599" s="137">
        <f t="shared" si="156"/>
        <v>0.70833333333333337</v>
      </c>
      <c r="M599" s="137">
        <f t="shared" si="159"/>
        <v>0</v>
      </c>
      <c r="N599" s="137">
        <f t="shared" si="159"/>
        <v>0</v>
      </c>
      <c r="O599" s="137">
        <f t="shared" si="159"/>
        <v>0</v>
      </c>
      <c r="P599" s="137">
        <f t="shared" si="159"/>
        <v>0</v>
      </c>
      <c r="Q599" s="137">
        <f t="shared" si="159"/>
        <v>0</v>
      </c>
      <c r="R599" s="137">
        <f t="shared" si="159"/>
        <v>0</v>
      </c>
      <c r="S599" s="137">
        <f t="shared" si="159"/>
        <v>0</v>
      </c>
      <c r="T599" s="137">
        <f t="shared" si="159"/>
        <v>0</v>
      </c>
      <c r="U599" s="137">
        <f t="shared" si="159"/>
        <v>0</v>
      </c>
      <c r="V599" s="137">
        <f t="shared" si="159"/>
        <v>50</v>
      </c>
      <c r="W599" s="137">
        <f t="shared" si="160"/>
        <v>50</v>
      </c>
      <c r="X599" s="137">
        <f t="shared" si="160"/>
        <v>50</v>
      </c>
      <c r="Y599" s="137">
        <f t="shared" si="160"/>
        <v>50</v>
      </c>
      <c r="Z599" s="137">
        <f t="shared" si="160"/>
        <v>50</v>
      </c>
      <c r="AA599" s="137">
        <f t="shared" si="160"/>
        <v>50</v>
      </c>
      <c r="AB599" s="137">
        <f t="shared" si="160"/>
        <v>50</v>
      </c>
      <c r="AC599" s="137">
        <f t="shared" si="160"/>
        <v>50</v>
      </c>
      <c r="AD599" s="137">
        <f t="shared" si="160"/>
        <v>0</v>
      </c>
      <c r="AE599" s="137">
        <f t="shared" si="160"/>
        <v>0</v>
      </c>
      <c r="AF599" s="137">
        <f t="shared" si="160"/>
        <v>0</v>
      </c>
      <c r="AG599" s="137">
        <f t="shared" si="160"/>
        <v>0</v>
      </c>
      <c r="AH599" s="137">
        <f t="shared" si="160"/>
        <v>0</v>
      </c>
      <c r="AI599" s="137">
        <f t="shared" si="160"/>
        <v>0</v>
      </c>
      <c r="AJ599" s="137">
        <f t="shared" si="160"/>
        <v>0</v>
      </c>
      <c r="AK599" s="136">
        <f ca="1">IF(AND(AND($AK$3&lt;=B599,B599&lt;=$AK$1),B599&lt;&gt;""),1,0)</f>
        <v>1</v>
      </c>
      <c r="AL599" s="136">
        <f>IF(OR(F599="工事・メンテ（共用可）",F599="要調整"),0.5,IF(F599="ヘリ訓練日",0.4,1))</f>
        <v>0.5</v>
      </c>
      <c r="AM599" s="136">
        <v>0.5</v>
      </c>
    </row>
    <row r="600" spans="1:39" ht="56.25">
      <c r="A600" s="149">
        <v>455</v>
      </c>
      <c r="B600" s="150">
        <v>46405</v>
      </c>
      <c r="C600" s="156">
        <v>9</v>
      </c>
      <c r="D600" s="156">
        <v>17</v>
      </c>
      <c r="E600" s="152" t="s">
        <v>85</v>
      </c>
      <c r="F600" s="151" t="s">
        <v>495</v>
      </c>
      <c r="G600" s="154" t="s">
        <v>493</v>
      </c>
      <c r="H600" s="138" t="str">
        <f>IF(OR(G600="中止",G600="取消"),"998",IF(ISNA(MATCH($E600,施設情報!$B$2:$B$96,0)),"999",INDEX(施設情報!$C$2:$C$96,MATCH($E600,施設情報!$B$2:$B$96,0))))</f>
        <v>998</v>
      </c>
      <c r="I600" s="139">
        <f t="shared" si="153"/>
        <v>46405</v>
      </c>
      <c r="J600" s="137" t="str">
        <f t="shared" si="154"/>
        <v>998-46405</v>
      </c>
      <c r="K600" s="137">
        <f t="shared" si="155"/>
        <v>0.375</v>
      </c>
      <c r="L600" s="137">
        <f t="shared" si="156"/>
        <v>0.70833333333333337</v>
      </c>
      <c r="M600" s="137">
        <f t="shared" si="159"/>
        <v>0</v>
      </c>
      <c r="N600" s="137">
        <f t="shared" si="159"/>
        <v>0</v>
      </c>
      <c r="O600" s="137">
        <f t="shared" si="159"/>
        <v>0</v>
      </c>
      <c r="P600" s="137">
        <f t="shared" si="159"/>
        <v>0</v>
      </c>
      <c r="Q600" s="137">
        <f t="shared" si="159"/>
        <v>0</v>
      </c>
      <c r="R600" s="137">
        <f t="shared" si="159"/>
        <v>0</v>
      </c>
      <c r="S600" s="137">
        <f t="shared" si="159"/>
        <v>0</v>
      </c>
      <c r="T600" s="137">
        <f t="shared" si="159"/>
        <v>0</v>
      </c>
      <c r="U600" s="137">
        <f t="shared" si="159"/>
        <v>0</v>
      </c>
      <c r="V600" s="137">
        <f t="shared" si="159"/>
        <v>50</v>
      </c>
      <c r="W600" s="137">
        <f t="shared" si="160"/>
        <v>50</v>
      </c>
      <c r="X600" s="137">
        <f t="shared" si="160"/>
        <v>50</v>
      </c>
      <c r="Y600" s="137">
        <f t="shared" si="160"/>
        <v>50</v>
      </c>
      <c r="Z600" s="137">
        <f t="shared" si="160"/>
        <v>50</v>
      </c>
      <c r="AA600" s="137">
        <f t="shared" si="160"/>
        <v>50</v>
      </c>
      <c r="AB600" s="137">
        <f t="shared" si="160"/>
        <v>50</v>
      </c>
      <c r="AC600" s="137">
        <f t="shared" si="160"/>
        <v>50</v>
      </c>
      <c r="AD600" s="137">
        <f t="shared" si="160"/>
        <v>0</v>
      </c>
      <c r="AE600" s="137">
        <f t="shared" si="160"/>
        <v>0</v>
      </c>
      <c r="AF600" s="137">
        <f t="shared" si="160"/>
        <v>0</v>
      </c>
      <c r="AG600" s="137">
        <f t="shared" si="160"/>
        <v>0</v>
      </c>
      <c r="AH600" s="137">
        <f t="shared" si="160"/>
        <v>0</v>
      </c>
      <c r="AI600" s="137">
        <f t="shared" si="160"/>
        <v>0</v>
      </c>
      <c r="AJ600" s="137">
        <f t="shared" si="160"/>
        <v>0</v>
      </c>
      <c r="AK600" s="136">
        <f ca="1">IF(AND(AND($AK$3&lt;=B600,B600&lt;=$AK$1),B600&lt;&gt;""),1,0)</f>
        <v>1</v>
      </c>
      <c r="AL600" s="136">
        <f>IF(OR(F600="工事・メンテ（共用可）",F600="要調整"),0.5,IF(F600="ヘリ訓練日",0.4,1))</f>
        <v>0.5</v>
      </c>
      <c r="AM600" s="136">
        <v>0.5</v>
      </c>
    </row>
    <row r="601" spans="1:39" ht="37.5">
      <c r="A601" s="149">
        <v>456</v>
      </c>
      <c r="B601" s="150">
        <v>46405</v>
      </c>
      <c r="C601" s="156">
        <v>9</v>
      </c>
      <c r="D601" s="156">
        <v>17</v>
      </c>
      <c r="E601" s="152" t="s">
        <v>86</v>
      </c>
      <c r="F601" s="151" t="s">
        <v>492</v>
      </c>
      <c r="G601" s="154" t="s">
        <v>493</v>
      </c>
      <c r="H601" s="138" t="str">
        <f>IF(OR(G601="中止",G601="取消"),"998",IF(ISNA(MATCH($E601,施設情報!$B$2:$B$96,0)),"999",INDEX(施設情報!$C$2:$C$96,MATCH($E601,施設情報!$B$2:$B$96,0))))</f>
        <v>998</v>
      </c>
      <c r="I601" s="139">
        <f t="shared" si="153"/>
        <v>46405</v>
      </c>
      <c r="J601" s="137" t="str">
        <f t="shared" si="154"/>
        <v>998-46405</v>
      </c>
      <c r="K601" s="137">
        <f t="shared" si="155"/>
        <v>0.375</v>
      </c>
      <c r="L601" s="137">
        <f t="shared" si="156"/>
        <v>0.70833333333333337</v>
      </c>
      <c r="M601" s="137">
        <f t="shared" si="159"/>
        <v>0</v>
      </c>
      <c r="N601" s="137">
        <f t="shared" si="159"/>
        <v>0</v>
      </c>
      <c r="O601" s="137">
        <f t="shared" si="159"/>
        <v>0</v>
      </c>
      <c r="P601" s="137">
        <f t="shared" si="159"/>
        <v>0</v>
      </c>
      <c r="Q601" s="137">
        <f t="shared" si="159"/>
        <v>0</v>
      </c>
      <c r="R601" s="137">
        <f t="shared" si="159"/>
        <v>0</v>
      </c>
      <c r="S601" s="137">
        <f t="shared" si="159"/>
        <v>0</v>
      </c>
      <c r="T601" s="137">
        <f t="shared" si="159"/>
        <v>0</v>
      </c>
      <c r="U601" s="137">
        <f t="shared" si="159"/>
        <v>0</v>
      </c>
      <c r="V601" s="137">
        <f t="shared" si="159"/>
        <v>100</v>
      </c>
      <c r="W601" s="137">
        <f t="shared" si="160"/>
        <v>100</v>
      </c>
      <c r="X601" s="137">
        <f t="shared" si="160"/>
        <v>100</v>
      </c>
      <c r="Y601" s="137">
        <f t="shared" si="160"/>
        <v>100</v>
      </c>
      <c r="Z601" s="137">
        <f t="shared" si="160"/>
        <v>100</v>
      </c>
      <c r="AA601" s="137">
        <f t="shared" si="160"/>
        <v>100</v>
      </c>
      <c r="AB601" s="137">
        <f t="shared" si="160"/>
        <v>100</v>
      </c>
      <c r="AC601" s="137">
        <f t="shared" si="160"/>
        <v>100</v>
      </c>
      <c r="AD601" s="137">
        <f t="shared" si="160"/>
        <v>0</v>
      </c>
      <c r="AE601" s="137">
        <f t="shared" si="160"/>
        <v>0</v>
      </c>
      <c r="AF601" s="137">
        <f t="shared" si="160"/>
        <v>0</v>
      </c>
      <c r="AG601" s="137">
        <f t="shared" si="160"/>
        <v>0</v>
      </c>
      <c r="AH601" s="137">
        <f t="shared" si="160"/>
        <v>0</v>
      </c>
      <c r="AI601" s="137">
        <f t="shared" si="160"/>
        <v>0</v>
      </c>
      <c r="AJ601" s="137">
        <f t="shared" si="160"/>
        <v>0</v>
      </c>
      <c r="AK601" s="136">
        <f ca="1">IF(AND(AND($AK$3&lt;=B601,B601&lt;=$AK$1),B601&lt;&gt;""),1,0)</f>
        <v>1</v>
      </c>
      <c r="AL601" s="136">
        <f>IF(OR(F601="工事・メンテ（共用可）",F601="要調整"),0.5,IF(F601="ヘリ訓練日",0.4,1))</f>
        <v>1</v>
      </c>
      <c r="AM601" s="136">
        <v>1</v>
      </c>
    </row>
    <row r="602" spans="1:39" ht="37.5">
      <c r="A602" s="149">
        <v>457</v>
      </c>
      <c r="B602" s="150">
        <v>46405</v>
      </c>
      <c r="C602" s="156">
        <v>9</v>
      </c>
      <c r="D602" s="156">
        <v>17</v>
      </c>
      <c r="E602" s="152" t="s">
        <v>87</v>
      </c>
      <c r="F602" s="151" t="s">
        <v>495</v>
      </c>
      <c r="G602" s="154" t="s">
        <v>493</v>
      </c>
      <c r="H602" s="138" t="str">
        <f>IF(OR(G602="中止",G602="取消"),"998",IF(ISNA(MATCH($E602,施設情報!$B$2:$B$96,0)),"999",INDEX(施設情報!$C$2:$C$96,MATCH($E602,施設情報!$B$2:$B$96,0))))</f>
        <v>998</v>
      </c>
      <c r="I602" s="139">
        <f t="shared" si="153"/>
        <v>46405</v>
      </c>
      <c r="J602" s="137" t="str">
        <f t="shared" si="154"/>
        <v>998-46405</v>
      </c>
      <c r="K602" s="137">
        <f t="shared" si="155"/>
        <v>0.375</v>
      </c>
      <c r="L602" s="137">
        <f t="shared" si="156"/>
        <v>0.70833333333333337</v>
      </c>
      <c r="M602" s="137">
        <f t="shared" si="159"/>
        <v>0</v>
      </c>
      <c r="N602" s="137">
        <f t="shared" si="159"/>
        <v>0</v>
      </c>
      <c r="O602" s="137">
        <f t="shared" si="159"/>
        <v>0</v>
      </c>
      <c r="P602" s="137">
        <f t="shared" si="159"/>
        <v>0</v>
      </c>
      <c r="Q602" s="137">
        <f t="shared" si="159"/>
        <v>0</v>
      </c>
      <c r="R602" s="137">
        <f t="shared" si="159"/>
        <v>0</v>
      </c>
      <c r="S602" s="137">
        <f t="shared" si="159"/>
        <v>0</v>
      </c>
      <c r="T602" s="137">
        <f t="shared" si="159"/>
        <v>0</v>
      </c>
      <c r="U602" s="137">
        <f t="shared" si="159"/>
        <v>0</v>
      </c>
      <c r="V602" s="137">
        <f t="shared" si="159"/>
        <v>50</v>
      </c>
      <c r="W602" s="137">
        <f t="shared" si="160"/>
        <v>50</v>
      </c>
      <c r="X602" s="137">
        <f t="shared" si="160"/>
        <v>50</v>
      </c>
      <c r="Y602" s="137">
        <f t="shared" si="160"/>
        <v>50</v>
      </c>
      <c r="Z602" s="137">
        <f t="shared" si="160"/>
        <v>50</v>
      </c>
      <c r="AA602" s="137">
        <f t="shared" si="160"/>
        <v>50</v>
      </c>
      <c r="AB602" s="137">
        <f t="shared" si="160"/>
        <v>50</v>
      </c>
      <c r="AC602" s="137">
        <f t="shared" si="160"/>
        <v>50</v>
      </c>
      <c r="AD602" s="137">
        <f t="shared" si="160"/>
        <v>0</v>
      </c>
      <c r="AE602" s="137">
        <f t="shared" si="160"/>
        <v>0</v>
      </c>
      <c r="AF602" s="137">
        <f t="shared" si="160"/>
        <v>0</v>
      </c>
      <c r="AG602" s="137">
        <f t="shared" si="160"/>
        <v>0</v>
      </c>
      <c r="AH602" s="137">
        <f t="shared" si="160"/>
        <v>0</v>
      </c>
      <c r="AI602" s="137">
        <f t="shared" si="160"/>
        <v>0</v>
      </c>
      <c r="AJ602" s="137">
        <f t="shared" si="160"/>
        <v>0</v>
      </c>
      <c r="AK602" s="136">
        <f ca="1">IF(AND(AND($AK$3&lt;=B602,B602&lt;=$AK$1),B602&lt;&gt;""),1,0)</f>
        <v>1</v>
      </c>
      <c r="AL602" s="136">
        <f>IF(OR(F602="工事・メンテ（共用可）",F602="要調整"),0.5,IF(F602="ヘリ訓練日",0.4,1))</f>
        <v>0.5</v>
      </c>
      <c r="AM602" s="136">
        <v>0.5</v>
      </c>
    </row>
    <row r="603" spans="1:39" ht="37.5">
      <c r="A603" s="149">
        <v>458</v>
      </c>
      <c r="B603" s="150">
        <v>46405</v>
      </c>
      <c r="C603" s="156">
        <v>9</v>
      </c>
      <c r="D603" s="156">
        <v>17</v>
      </c>
      <c r="E603" s="152" t="s">
        <v>88</v>
      </c>
      <c r="F603" s="151" t="s">
        <v>495</v>
      </c>
      <c r="G603" s="154" t="s">
        <v>493</v>
      </c>
      <c r="H603" s="138" t="str">
        <f>IF(OR(G603="中止",G603="取消"),"998",IF(ISNA(MATCH($E603,施設情報!$B$2:$B$96,0)),"999",INDEX(施設情報!$C$2:$C$96,MATCH($E603,施設情報!$B$2:$B$96,0))))</f>
        <v>998</v>
      </c>
      <c r="I603" s="139">
        <f t="shared" si="153"/>
        <v>46405</v>
      </c>
      <c r="J603" s="137" t="str">
        <f t="shared" si="154"/>
        <v>998-46405</v>
      </c>
      <c r="K603" s="137">
        <f t="shared" si="155"/>
        <v>0.375</v>
      </c>
      <c r="L603" s="137">
        <f t="shared" si="156"/>
        <v>0.70833333333333337</v>
      </c>
      <c r="M603" s="137">
        <f t="shared" si="159"/>
        <v>0</v>
      </c>
      <c r="N603" s="137">
        <f t="shared" si="159"/>
        <v>0</v>
      </c>
      <c r="O603" s="137">
        <f t="shared" si="159"/>
        <v>0</v>
      </c>
      <c r="P603" s="137">
        <f t="shared" si="159"/>
        <v>0</v>
      </c>
      <c r="Q603" s="137">
        <f t="shared" si="159"/>
        <v>0</v>
      </c>
      <c r="R603" s="137">
        <f t="shared" si="159"/>
        <v>0</v>
      </c>
      <c r="S603" s="137">
        <f t="shared" si="159"/>
        <v>0</v>
      </c>
      <c r="T603" s="137">
        <f t="shared" si="159"/>
        <v>0</v>
      </c>
      <c r="U603" s="137">
        <f t="shared" si="159"/>
        <v>0</v>
      </c>
      <c r="V603" s="137">
        <f t="shared" si="159"/>
        <v>50</v>
      </c>
      <c r="W603" s="137">
        <f t="shared" si="160"/>
        <v>50</v>
      </c>
      <c r="X603" s="137">
        <f t="shared" si="160"/>
        <v>50</v>
      </c>
      <c r="Y603" s="137">
        <f t="shared" si="160"/>
        <v>50</v>
      </c>
      <c r="Z603" s="137">
        <f t="shared" si="160"/>
        <v>50</v>
      </c>
      <c r="AA603" s="137">
        <f t="shared" si="160"/>
        <v>50</v>
      </c>
      <c r="AB603" s="137">
        <f t="shared" si="160"/>
        <v>50</v>
      </c>
      <c r="AC603" s="137">
        <f t="shared" si="160"/>
        <v>50</v>
      </c>
      <c r="AD603" s="137">
        <f t="shared" si="160"/>
        <v>0</v>
      </c>
      <c r="AE603" s="137">
        <f t="shared" si="160"/>
        <v>0</v>
      </c>
      <c r="AF603" s="137">
        <f t="shared" si="160"/>
        <v>0</v>
      </c>
      <c r="AG603" s="137">
        <f t="shared" si="160"/>
        <v>0</v>
      </c>
      <c r="AH603" s="137">
        <f t="shared" si="160"/>
        <v>0</v>
      </c>
      <c r="AI603" s="137">
        <f t="shared" si="160"/>
        <v>0</v>
      </c>
      <c r="AJ603" s="137">
        <f t="shared" si="160"/>
        <v>0</v>
      </c>
      <c r="AK603" s="136">
        <f ca="1">IF(AND(AND($AK$3&lt;=B603,B603&lt;=$AK$1),B603&lt;&gt;""),1,0)</f>
        <v>1</v>
      </c>
      <c r="AL603" s="136">
        <f>IF(OR(F603="工事・メンテ（共用可）",F603="要調整"),0.5,IF(F603="ヘリ訓練日",0.4,1))</f>
        <v>0.5</v>
      </c>
      <c r="AM603" s="136">
        <v>0.5</v>
      </c>
    </row>
    <row r="604" spans="1:39" ht="37.5">
      <c r="A604" s="149">
        <v>459</v>
      </c>
      <c r="B604" s="150">
        <v>46405</v>
      </c>
      <c r="C604" s="156">
        <v>9</v>
      </c>
      <c r="D604" s="156">
        <v>17</v>
      </c>
      <c r="E604" s="152" t="s">
        <v>89</v>
      </c>
      <c r="F604" s="151" t="s">
        <v>492</v>
      </c>
      <c r="G604" s="154" t="s">
        <v>493</v>
      </c>
      <c r="H604" s="138" t="str">
        <f>IF(OR(G604="中止",G604="取消"),"998",IF(ISNA(MATCH($E604,施設情報!$B$2:$B$96,0)),"999",INDEX(施設情報!$C$2:$C$96,MATCH($E604,施設情報!$B$2:$B$96,0))))</f>
        <v>998</v>
      </c>
      <c r="I604" s="139">
        <f t="shared" si="153"/>
        <v>46405</v>
      </c>
      <c r="J604" s="137" t="str">
        <f t="shared" si="154"/>
        <v>998-46405</v>
      </c>
      <c r="K604" s="137">
        <f t="shared" si="155"/>
        <v>0.375</v>
      </c>
      <c r="L604" s="137">
        <f t="shared" si="156"/>
        <v>0.70833333333333337</v>
      </c>
      <c r="M604" s="137">
        <f t="shared" si="159"/>
        <v>0</v>
      </c>
      <c r="N604" s="137">
        <f t="shared" si="159"/>
        <v>0</v>
      </c>
      <c r="O604" s="137">
        <f t="shared" si="159"/>
        <v>0</v>
      </c>
      <c r="P604" s="137">
        <f t="shared" si="159"/>
        <v>0</v>
      </c>
      <c r="Q604" s="137">
        <f t="shared" si="159"/>
        <v>0</v>
      </c>
      <c r="R604" s="137">
        <f t="shared" si="159"/>
        <v>0</v>
      </c>
      <c r="S604" s="137">
        <f t="shared" si="159"/>
        <v>0</v>
      </c>
      <c r="T604" s="137">
        <f t="shared" si="159"/>
        <v>0</v>
      </c>
      <c r="U604" s="137">
        <f t="shared" si="159"/>
        <v>0</v>
      </c>
      <c r="V604" s="137">
        <f t="shared" si="159"/>
        <v>100</v>
      </c>
      <c r="W604" s="137">
        <f t="shared" si="160"/>
        <v>100</v>
      </c>
      <c r="X604" s="137">
        <f t="shared" si="160"/>
        <v>100</v>
      </c>
      <c r="Y604" s="137">
        <f t="shared" si="160"/>
        <v>100</v>
      </c>
      <c r="Z604" s="137">
        <f t="shared" si="160"/>
        <v>100</v>
      </c>
      <c r="AA604" s="137">
        <f t="shared" si="160"/>
        <v>100</v>
      </c>
      <c r="AB604" s="137">
        <f t="shared" si="160"/>
        <v>100</v>
      </c>
      <c r="AC604" s="137">
        <f t="shared" si="160"/>
        <v>100</v>
      </c>
      <c r="AD604" s="137">
        <f t="shared" si="160"/>
        <v>0</v>
      </c>
      <c r="AE604" s="137">
        <f t="shared" si="160"/>
        <v>0</v>
      </c>
      <c r="AF604" s="137">
        <f t="shared" si="160"/>
        <v>0</v>
      </c>
      <c r="AG604" s="137">
        <f t="shared" si="160"/>
        <v>0</v>
      </c>
      <c r="AH604" s="137">
        <f t="shared" si="160"/>
        <v>0</v>
      </c>
      <c r="AI604" s="137">
        <f t="shared" si="160"/>
        <v>0</v>
      </c>
      <c r="AJ604" s="137">
        <f t="shared" si="160"/>
        <v>0</v>
      </c>
      <c r="AK604" s="136">
        <f ca="1">IF(AND(AND($AK$3&lt;=B604,B604&lt;=$AK$1),B604&lt;&gt;""),1,0)</f>
        <v>1</v>
      </c>
      <c r="AL604" s="136">
        <f>IF(OR(F604="工事・メンテ（共用可）",F604="要調整"),0.5,IF(F604="ヘリ訓練日",0.4,1))</f>
        <v>1</v>
      </c>
      <c r="AM604" s="136">
        <v>1</v>
      </c>
    </row>
    <row r="605" spans="1:39" ht="37.5">
      <c r="A605" s="149">
        <v>460</v>
      </c>
      <c r="B605" s="150">
        <v>46405</v>
      </c>
      <c r="C605" s="156">
        <v>9</v>
      </c>
      <c r="D605" s="156">
        <v>17</v>
      </c>
      <c r="E605" s="152" t="s">
        <v>90</v>
      </c>
      <c r="F605" s="151" t="s">
        <v>492</v>
      </c>
      <c r="G605" s="154" t="s">
        <v>493</v>
      </c>
      <c r="H605" s="138" t="str">
        <f>IF(OR(G605="中止",G605="取消"),"998",IF(ISNA(MATCH($E605,施設情報!$B$2:$B$96,0)),"999",INDEX(施設情報!$C$2:$C$96,MATCH($E605,施設情報!$B$2:$B$96,0))))</f>
        <v>998</v>
      </c>
      <c r="I605" s="139">
        <f t="shared" si="153"/>
        <v>46405</v>
      </c>
      <c r="J605" s="137" t="str">
        <f t="shared" si="154"/>
        <v>998-46405</v>
      </c>
      <c r="K605" s="137">
        <f t="shared" si="155"/>
        <v>0.375</v>
      </c>
      <c r="L605" s="137">
        <f t="shared" si="156"/>
        <v>0.70833333333333337</v>
      </c>
      <c r="M605" s="137">
        <f t="shared" ref="M605:V614" si="161">IF(AND(M$3&gt;=$K605,M$3&lt;$L605),100*$AM605,0)</f>
        <v>0</v>
      </c>
      <c r="N605" s="137">
        <f t="shared" si="161"/>
        <v>0</v>
      </c>
      <c r="O605" s="137">
        <f t="shared" si="161"/>
        <v>0</v>
      </c>
      <c r="P605" s="137">
        <f t="shared" si="161"/>
        <v>0</v>
      </c>
      <c r="Q605" s="137">
        <f t="shared" si="161"/>
        <v>0</v>
      </c>
      <c r="R605" s="137">
        <f t="shared" si="161"/>
        <v>0</v>
      </c>
      <c r="S605" s="137">
        <f t="shared" si="161"/>
        <v>0</v>
      </c>
      <c r="T605" s="137">
        <f t="shared" si="161"/>
        <v>0</v>
      </c>
      <c r="U605" s="137">
        <f t="shared" si="161"/>
        <v>0</v>
      </c>
      <c r="V605" s="137">
        <f t="shared" si="161"/>
        <v>100</v>
      </c>
      <c r="W605" s="137">
        <f t="shared" ref="W605:AJ614" si="162">IF(AND(W$3&gt;=$K605,W$3&lt;$L605),100*$AM605,0)</f>
        <v>100</v>
      </c>
      <c r="X605" s="137">
        <f t="shared" si="162"/>
        <v>100</v>
      </c>
      <c r="Y605" s="137">
        <f t="shared" si="162"/>
        <v>100</v>
      </c>
      <c r="Z605" s="137">
        <f t="shared" si="162"/>
        <v>100</v>
      </c>
      <c r="AA605" s="137">
        <f t="shared" si="162"/>
        <v>100</v>
      </c>
      <c r="AB605" s="137">
        <f t="shared" si="162"/>
        <v>100</v>
      </c>
      <c r="AC605" s="137">
        <f t="shared" si="162"/>
        <v>100</v>
      </c>
      <c r="AD605" s="137">
        <f t="shared" si="162"/>
        <v>0</v>
      </c>
      <c r="AE605" s="137">
        <f t="shared" si="162"/>
        <v>0</v>
      </c>
      <c r="AF605" s="137">
        <f t="shared" si="162"/>
        <v>0</v>
      </c>
      <c r="AG605" s="137">
        <f t="shared" si="162"/>
        <v>0</v>
      </c>
      <c r="AH605" s="137">
        <f t="shared" si="162"/>
        <v>0</v>
      </c>
      <c r="AI605" s="137">
        <f t="shared" si="162"/>
        <v>0</v>
      </c>
      <c r="AJ605" s="137">
        <f t="shared" si="162"/>
        <v>0</v>
      </c>
      <c r="AK605" s="136">
        <f ca="1">IF(AND(AND($AK$3&lt;=B605,B605&lt;=$AK$1),B605&lt;&gt;""),1,0)</f>
        <v>1</v>
      </c>
      <c r="AL605" s="136">
        <f>IF(OR(F605="工事・メンテ（共用可）",F605="要調整"),0.5,IF(F605="ヘリ訓練日",0.4,1))</f>
        <v>1</v>
      </c>
      <c r="AM605" s="136">
        <v>1</v>
      </c>
    </row>
    <row r="606" spans="1:39" ht="36">
      <c r="A606" s="149">
        <v>464</v>
      </c>
      <c r="B606" s="150">
        <v>46405</v>
      </c>
      <c r="C606" s="156">
        <v>9</v>
      </c>
      <c r="D606" s="156">
        <v>17</v>
      </c>
      <c r="E606" s="152" t="s">
        <v>91</v>
      </c>
      <c r="F606" s="151" t="s">
        <v>490</v>
      </c>
      <c r="G606" s="154" t="s">
        <v>493</v>
      </c>
      <c r="H606" s="138" t="str">
        <f>IF(OR(G606="中止",G606="取消"),"998",IF(ISNA(MATCH($E606,施設情報!$B$2:$B$96,0)),"999",INDEX(施設情報!$C$2:$C$96,MATCH($E606,施設情報!$B$2:$B$96,0))))</f>
        <v>998</v>
      </c>
      <c r="I606" s="139">
        <f t="shared" si="153"/>
        <v>46405</v>
      </c>
      <c r="J606" s="137" t="str">
        <f t="shared" si="154"/>
        <v>998-46405</v>
      </c>
      <c r="K606" s="137">
        <f t="shared" si="155"/>
        <v>0.375</v>
      </c>
      <c r="L606" s="137">
        <f t="shared" si="156"/>
        <v>0.70833333333333337</v>
      </c>
      <c r="M606" s="137">
        <f t="shared" si="161"/>
        <v>0</v>
      </c>
      <c r="N606" s="137">
        <f t="shared" si="161"/>
        <v>0</v>
      </c>
      <c r="O606" s="137">
        <f t="shared" si="161"/>
        <v>0</v>
      </c>
      <c r="P606" s="137">
        <f t="shared" si="161"/>
        <v>0</v>
      </c>
      <c r="Q606" s="137">
        <f t="shared" si="161"/>
        <v>0</v>
      </c>
      <c r="R606" s="137">
        <f t="shared" si="161"/>
        <v>0</v>
      </c>
      <c r="S606" s="137">
        <f t="shared" si="161"/>
        <v>0</v>
      </c>
      <c r="T606" s="137">
        <f t="shared" si="161"/>
        <v>0</v>
      </c>
      <c r="U606" s="137">
        <f t="shared" si="161"/>
        <v>0</v>
      </c>
      <c r="V606" s="137">
        <f t="shared" si="161"/>
        <v>100</v>
      </c>
      <c r="W606" s="137">
        <f t="shared" si="162"/>
        <v>100</v>
      </c>
      <c r="X606" s="137">
        <f t="shared" si="162"/>
        <v>100</v>
      </c>
      <c r="Y606" s="137">
        <f t="shared" si="162"/>
        <v>100</v>
      </c>
      <c r="Z606" s="137">
        <f t="shared" si="162"/>
        <v>100</v>
      </c>
      <c r="AA606" s="137">
        <f t="shared" si="162"/>
        <v>100</v>
      </c>
      <c r="AB606" s="137">
        <f t="shared" si="162"/>
        <v>100</v>
      </c>
      <c r="AC606" s="137">
        <f t="shared" si="162"/>
        <v>100</v>
      </c>
      <c r="AD606" s="137">
        <f t="shared" si="162"/>
        <v>0</v>
      </c>
      <c r="AE606" s="137">
        <f t="shared" si="162"/>
        <v>0</v>
      </c>
      <c r="AF606" s="137">
        <f t="shared" si="162"/>
        <v>0</v>
      </c>
      <c r="AG606" s="137">
        <f t="shared" si="162"/>
        <v>0</v>
      </c>
      <c r="AH606" s="137">
        <f t="shared" si="162"/>
        <v>0</v>
      </c>
      <c r="AI606" s="137">
        <f t="shared" si="162"/>
        <v>0</v>
      </c>
      <c r="AJ606" s="137">
        <f t="shared" si="162"/>
        <v>0</v>
      </c>
      <c r="AK606" s="136">
        <f ca="1">IF(AND(AND($AK$3&lt;=B606,B606&lt;=$AK$1),B606&lt;&gt;""),1,0)</f>
        <v>1</v>
      </c>
      <c r="AL606" s="136">
        <f>IF(OR(F606="工事・メンテ（共用可）",F606="要調整"),0.5,IF(F606="ヘリ訓練日",0.4,1))</f>
        <v>1</v>
      </c>
      <c r="AM606" s="136">
        <v>1</v>
      </c>
    </row>
    <row r="607" spans="1:39" ht="72">
      <c r="A607" s="149">
        <v>479</v>
      </c>
      <c r="B607" s="150">
        <v>46405</v>
      </c>
      <c r="C607" s="156">
        <v>9</v>
      </c>
      <c r="D607" s="156">
        <v>17</v>
      </c>
      <c r="E607" s="152" t="s">
        <v>93</v>
      </c>
      <c r="F607" s="151" t="s">
        <v>490</v>
      </c>
      <c r="G607" s="154" t="s">
        <v>493</v>
      </c>
      <c r="H607" s="138" t="str">
        <f>IF(OR(G607="中止",G607="取消"),"998",IF(ISNA(MATCH($E607,施設情報!$B$2:$B$96,0)),"999",INDEX(施設情報!$C$2:$C$96,MATCH($E607,施設情報!$B$2:$B$96,0))))</f>
        <v>998</v>
      </c>
      <c r="I607" s="139">
        <f t="shared" si="153"/>
        <v>46405</v>
      </c>
      <c r="J607" s="137" t="str">
        <f t="shared" si="154"/>
        <v>998-46405</v>
      </c>
      <c r="K607" s="137">
        <f t="shared" si="155"/>
        <v>0.375</v>
      </c>
      <c r="L607" s="137">
        <f t="shared" si="156"/>
        <v>0.70833333333333337</v>
      </c>
      <c r="M607" s="137">
        <f t="shared" si="161"/>
        <v>0</v>
      </c>
      <c r="N607" s="137">
        <f t="shared" si="161"/>
        <v>0</v>
      </c>
      <c r="O607" s="137">
        <f t="shared" si="161"/>
        <v>0</v>
      </c>
      <c r="P607" s="137">
        <f t="shared" si="161"/>
        <v>0</v>
      </c>
      <c r="Q607" s="137">
        <f t="shared" si="161"/>
        <v>0</v>
      </c>
      <c r="R607" s="137">
        <f t="shared" si="161"/>
        <v>0</v>
      </c>
      <c r="S607" s="137">
        <f t="shared" si="161"/>
        <v>0</v>
      </c>
      <c r="T607" s="137">
        <f t="shared" si="161"/>
        <v>0</v>
      </c>
      <c r="U607" s="137">
        <f t="shared" si="161"/>
        <v>0</v>
      </c>
      <c r="V607" s="137">
        <f t="shared" si="161"/>
        <v>100</v>
      </c>
      <c r="W607" s="137">
        <f t="shared" si="162"/>
        <v>100</v>
      </c>
      <c r="X607" s="137">
        <f t="shared" si="162"/>
        <v>100</v>
      </c>
      <c r="Y607" s="137">
        <f t="shared" si="162"/>
        <v>100</v>
      </c>
      <c r="Z607" s="137">
        <f t="shared" si="162"/>
        <v>100</v>
      </c>
      <c r="AA607" s="137">
        <f t="shared" si="162"/>
        <v>100</v>
      </c>
      <c r="AB607" s="137">
        <f t="shared" si="162"/>
        <v>100</v>
      </c>
      <c r="AC607" s="137">
        <f t="shared" si="162"/>
        <v>100</v>
      </c>
      <c r="AD607" s="137">
        <f t="shared" si="162"/>
        <v>0</v>
      </c>
      <c r="AE607" s="137">
        <f t="shared" si="162"/>
        <v>0</v>
      </c>
      <c r="AF607" s="137">
        <f t="shared" si="162"/>
        <v>0</v>
      </c>
      <c r="AG607" s="137">
        <f t="shared" si="162"/>
        <v>0</v>
      </c>
      <c r="AH607" s="137">
        <f t="shared" si="162"/>
        <v>0</v>
      </c>
      <c r="AI607" s="137">
        <f t="shared" si="162"/>
        <v>0</v>
      </c>
      <c r="AJ607" s="137">
        <f t="shared" si="162"/>
        <v>0</v>
      </c>
      <c r="AK607" s="136">
        <f ca="1">IF(AND(AND($AK$3&lt;=B607,B607&lt;=$AK$1),B607&lt;&gt;""),1,0)</f>
        <v>1</v>
      </c>
      <c r="AL607" s="136">
        <f>IF(OR(F607="工事・メンテ（共用可）",F607="要調整"),0.5,IF(F607="ヘリ訓練日",0.4,1))</f>
        <v>1</v>
      </c>
      <c r="AM607" s="136">
        <v>1</v>
      </c>
    </row>
    <row r="608" spans="1:39" ht="90">
      <c r="A608" s="149">
        <v>494</v>
      </c>
      <c r="B608" s="150">
        <v>46405</v>
      </c>
      <c r="C608" s="156">
        <v>9</v>
      </c>
      <c r="D608" s="156">
        <v>17</v>
      </c>
      <c r="E608" s="2" t="s">
        <v>94</v>
      </c>
      <c r="F608" s="151" t="s">
        <v>490</v>
      </c>
      <c r="G608" s="154" t="s">
        <v>493</v>
      </c>
      <c r="H608" s="138" t="str">
        <f>IF(OR(G608="中止",G608="取消"),"998",IF(ISNA(MATCH($E608,施設情報!$B$2:$B$96,0)),"999",INDEX(施設情報!$C$2:$C$96,MATCH($E608,施設情報!$B$2:$B$96,0))))</f>
        <v>998</v>
      </c>
      <c r="I608" s="139">
        <f t="shared" si="153"/>
        <v>46405</v>
      </c>
      <c r="J608" s="137" t="str">
        <f t="shared" si="154"/>
        <v>998-46405</v>
      </c>
      <c r="K608" s="137">
        <f t="shared" si="155"/>
        <v>0.375</v>
      </c>
      <c r="L608" s="137">
        <f t="shared" si="156"/>
        <v>0.70833333333333337</v>
      </c>
      <c r="M608" s="137">
        <f t="shared" si="161"/>
        <v>0</v>
      </c>
      <c r="N608" s="137">
        <f t="shared" si="161"/>
        <v>0</v>
      </c>
      <c r="O608" s="137">
        <f t="shared" si="161"/>
        <v>0</v>
      </c>
      <c r="P608" s="137">
        <f t="shared" si="161"/>
        <v>0</v>
      </c>
      <c r="Q608" s="137">
        <f t="shared" si="161"/>
        <v>0</v>
      </c>
      <c r="R608" s="137">
        <f t="shared" si="161"/>
        <v>0</v>
      </c>
      <c r="S608" s="137">
        <f t="shared" si="161"/>
        <v>0</v>
      </c>
      <c r="T608" s="137">
        <f t="shared" si="161"/>
        <v>0</v>
      </c>
      <c r="U608" s="137">
        <f t="shared" si="161"/>
        <v>0</v>
      </c>
      <c r="V608" s="137">
        <f t="shared" si="161"/>
        <v>100</v>
      </c>
      <c r="W608" s="137">
        <f t="shared" si="162"/>
        <v>100</v>
      </c>
      <c r="X608" s="137">
        <f t="shared" si="162"/>
        <v>100</v>
      </c>
      <c r="Y608" s="137">
        <f t="shared" si="162"/>
        <v>100</v>
      </c>
      <c r="Z608" s="137">
        <f t="shared" si="162"/>
        <v>100</v>
      </c>
      <c r="AA608" s="137">
        <f t="shared" si="162"/>
        <v>100</v>
      </c>
      <c r="AB608" s="137">
        <f t="shared" si="162"/>
        <v>100</v>
      </c>
      <c r="AC608" s="137">
        <f t="shared" si="162"/>
        <v>100</v>
      </c>
      <c r="AD608" s="137">
        <f t="shared" si="162"/>
        <v>0</v>
      </c>
      <c r="AE608" s="137">
        <f t="shared" si="162"/>
        <v>0</v>
      </c>
      <c r="AF608" s="137">
        <f t="shared" si="162"/>
        <v>0</v>
      </c>
      <c r="AG608" s="137">
        <f t="shared" si="162"/>
        <v>0</v>
      </c>
      <c r="AH608" s="137">
        <f t="shared" si="162"/>
        <v>0</v>
      </c>
      <c r="AI608" s="137">
        <f t="shared" si="162"/>
        <v>0</v>
      </c>
      <c r="AJ608" s="137">
        <f t="shared" si="162"/>
        <v>0</v>
      </c>
      <c r="AK608" s="136">
        <f ca="1">IF(AND(AND($AK$3&lt;=B608,B608&lt;=$AK$1),B608&lt;&gt;""),1,0)</f>
        <v>1</v>
      </c>
      <c r="AL608" s="136">
        <f>IF(OR(F608="工事・メンテ（共用可）",F608="要調整"),0.5,IF(F608="ヘリ訓練日",0.4,1))</f>
        <v>1</v>
      </c>
      <c r="AM608" s="136">
        <v>1</v>
      </c>
    </row>
    <row r="609" spans="1:39" ht="72">
      <c r="A609" s="149">
        <v>509</v>
      </c>
      <c r="B609" s="150">
        <v>46405</v>
      </c>
      <c r="C609" s="156">
        <v>9</v>
      </c>
      <c r="D609" s="156">
        <v>17</v>
      </c>
      <c r="E609" s="2" t="s">
        <v>92</v>
      </c>
      <c r="F609" s="151" t="s">
        <v>490</v>
      </c>
      <c r="G609" s="154" t="s">
        <v>493</v>
      </c>
      <c r="H609" s="138" t="str">
        <f>IF(OR(G609="中止",G609="取消"),"998",IF(ISNA(MATCH($E609,施設情報!$B$2:$B$96,0)),"999",INDEX(施設情報!$C$2:$C$96,MATCH($E609,施設情報!$B$2:$B$96,0))))</f>
        <v>998</v>
      </c>
      <c r="I609" s="139">
        <f t="shared" si="153"/>
        <v>46405</v>
      </c>
      <c r="J609" s="137" t="str">
        <f t="shared" si="154"/>
        <v>998-46405</v>
      </c>
      <c r="K609" s="137">
        <f t="shared" si="155"/>
        <v>0.375</v>
      </c>
      <c r="L609" s="137">
        <f t="shared" si="156"/>
        <v>0.70833333333333337</v>
      </c>
      <c r="M609" s="137">
        <f t="shared" si="161"/>
        <v>0</v>
      </c>
      <c r="N609" s="137">
        <f t="shared" si="161"/>
        <v>0</v>
      </c>
      <c r="O609" s="137">
        <f t="shared" si="161"/>
        <v>0</v>
      </c>
      <c r="P609" s="137">
        <f t="shared" si="161"/>
        <v>0</v>
      </c>
      <c r="Q609" s="137">
        <f t="shared" si="161"/>
        <v>0</v>
      </c>
      <c r="R609" s="137">
        <f t="shared" si="161"/>
        <v>0</v>
      </c>
      <c r="S609" s="137">
        <f t="shared" si="161"/>
        <v>0</v>
      </c>
      <c r="T609" s="137">
        <f t="shared" si="161"/>
        <v>0</v>
      </c>
      <c r="U609" s="137">
        <f t="shared" si="161"/>
        <v>0</v>
      </c>
      <c r="V609" s="137">
        <f t="shared" si="161"/>
        <v>100</v>
      </c>
      <c r="W609" s="137">
        <f t="shared" si="162"/>
        <v>100</v>
      </c>
      <c r="X609" s="137">
        <f t="shared" si="162"/>
        <v>100</v>
      </c>
      <c r="Y609" s="137">
        <f t="shared" si="162"/>
        <v>100</v>
      </c>
      <c r="Z609" s="137">
        <f t="shared" si="162"/>
        <v>100</v>
      </c>
      <c r="AA609" s="137">
        <f t="shared" si="162"/>
        <v>100</v>
      </c>
      <c r="AB609" s="137">
        <f t="shared" si="162"/>
        <v>100</v>
      </c>
      <c r="AC609" s="137">
        <f t="shared" si="162"/>
        <v>100</v>
      </c>
      <c r="AD609" s="137">
        <f t="shared" si="162"/>
        <v>0</v>
      </c>
      <c r="AE609" s="137">
        <f t="shared" si="162"/>
        <v>0</v>
      </c>
      <c r="AF609" s="137">
        <f t="shared" si="162"/>
        <v>0</v>
      </c>
      <c r="AG609" s="137">
        <f t="shared" si="162"/>
        <v>0</v>
      </c>
      <c r="AH609" s="137">
        <f t="shared" si="162"/>
        <v>0</v>
      </c>
      <c r="AI609" s="137">
        <f t="shared" si="162"/>
        <v>0</v>
      </c>
      <c r="AJ609" s="137">
        <f t="shared" si="162"/>
        <v>0</v>
      </c>
      <c r="AK609" s="136">
        <f ca="1">IF(AND(AND($AK$3&lt;=B609,B609&lt;=$AK$1),B609&lt;&gt;""),1,0)</f>
        <v>1</v>
      </c>
      <c r="AL609" s="136">
        <f>IF(OR(F609="工事・メンテ（共用可）",F609="要調整"),0.5,IF(F609="ヘリ訓練日",0.4,1))</f>
        <v>1</v>
      </c>
      <c r="AM609" s="136">
        <v>1</v>
      </c>
    </row>
    <row r="610" spans="1:39" ht="36">
      <c r="A610" s="149">
        <v>524</v>
      </c>
      <c r="B610" s="150">
        <v>46405</v>
      </c>
      <c r="C610" s="156">
        <v>9</v>
      </c>
      <c r="D610" s="156">
        <v>17</v>
      </c>
      <c r="E610" s="152" t="s">
        <v>91</v>
      </c>
      <c r="F610" s="151" t="s">
        <v>490</v>
      </c>
      <c r="G610" s="154" t="s">
        <v>493</v>
      </c>
      <c r="H610" s="138" t="str">
        <f>IF(OR(G610="中止",G610="取消"),"998",IF(ISNA(MATCH($E610,施設情報!$B$2:$B$96,0)),"999",INDEX(施設情報!$C$2:$C$96,MATCH($E610,施設情報!$B$2:$B$96,0))))</f>
        <v>998</v>
      </c>
      <c r="I610" s="139">
        <f t="shared" si="153"/>
        <v>46405</v>
      </c>
      <c r="J610" s="137" t="str">
        <f t="shared" si="154"/>
        <v>998-46405</v>
      </c>
      <c r="K610" s="137">
        <f t="shared" si="155"/>
        <v>0.375</v>
      </c>
      <c r="L610" s="137">
        <f t="shared" si="156"/>
        <v>0.70833333333333337</v>
      </c>
      <c r="M610" s="137">
        <f t="shared" si="161"/>
        <v>0</v>
      </c>
      <c r="N610" s="137">
        <f t="shared" si="161"/>
        <v>0</v>
      </c>
      <c r="O610" s="137">
        <f t="shared" si="161"/>
        <v>0</v>
      </c>
      <c r="P610" s="137">
        <f t="shared" si="161"/>
        <v>0</v>
      </c>
      <c r="Q610" s="137">
        <f t="shared" si="161"/>
        <v>0</v>
      </c>
      <c r="R610" s="137">
        <f t="shared" si="161"/>
        <v>0</v>
      </c>
      <c r="S610" s="137">
        <f t="shared" si="161"/>
        <v>0</v>
      </c>
      <c r="T610" s="137">
        <f t="shared" si="161"/>
        <v>0</v>
      </c>
      <c r="U610" s="137">
        <f t="shared" si="161"/>
        <v>0</v>
      </c>
      <c r="V610" s="137">
        <f t="shared" si="161"/>
        <v>100</v>
      </c>
      <c r="W610" s="137">
        <f t="shared" si="162"/>
        <v>100</v>
      </c>
      <c r="X610" s="137">
        <f t="shared" si="162"/>
        <v>100</v>
      </c>
      <c r="Y610" s="137">
        <f t="shared" si="162"/>
        <v>100</v>
      </c>
      <c r="Z610" s="137">
        <f t="shared" si="162"/>
        <v>100</v>
      </c>
      <c r="AA610" s="137">
        <f t="shared" si="162"/>
        <v>100</v>
      </c>
      <c r="AB610" s="137">
        <f t="shared" si="162"/>
        <v>100</v>
      </c>
      <c r="AC610" s="137">
        <f t="shared" si="162"/>
        <v>100</v>
      </c>
      <c r="AD610" s="137">
        <f t="shared" si="162"/>
        <v>0</v>
      </c>
      <c r="AE610" s="137">
        <f t="shared" si="162"/>
        <v>0</v>
      </c>
      <c r="AF610" s="137">
        <f t="shared" si="162"/>
        <v>0</v>
      </c>
      <c r="AG610" s="137">
        <f t="shared" si="162"/>
        <v>0</v>
      </c>
      <c r="AH610" s="137">
        <f t="shared" si="162"/>
        <v>0</v>
      </c>
      <c r="AI610" s="137">
        <f t="shared" si="162"/>
        <v>0</v>
      </c>
      <c r="AJ610" s="137">
        <f t="shared" si="162"/>
        <v>0</v>
      </c>
      <c r="AK610" s="136">
        <f ca="1">IF(AND(AND($AK$3&lt;=B610,B610&lt;=$AK$1),B610&lt;&gt;""),1,0)</f>
        <v>1</v>
      </c>
      <c r="AL610" s="136">
        <f>IF(OR(F610="工事・メンテ（共用可）",F610="要調整"),0.5,IF(F610="ヘリ訓練日",0.4,1))</f>
        <v>1</v>
      </c>
      <c r="AM610" s="136">
        <v>1</v>
      </c>
    </row>
    <row r="611" spans="1:39" ht="72">
      <c r="A611" s="149">
        <v>541</v>
      </c>
      <c r="B611" s="150">
        <v>46405</v>
      </c>
      <c r="C611" s="156">
        <v>9</v>
      </c>
      <c r="D611" s="156">
        <v>17</v>
      </c>
      <c r="E611" s="152" t="s">
        <v>93</v>
      </c>
      <c r="F611" s="151" t="s">
        <v>490</v>
      </c>
      <c r="G611" s="154" t="s">
        <v>493</v>
      </c>
      <c r="H611" s="138" t="str">
        <f>IF(OR(G611="中止",G611="取消"),"998",IF(ISNA(MATCH($E611,施設情報!$B$2:$B$96,0)),"999",INDEX(施設情報!$C$2:$C$96,MATCH($E611,施設情報!$B$2:$B$96,0))))</f>
        <v>998</v>
      </c>
      <c r="I611" s="139">
        <f t="shared" si="153"/>
        <v>46405</v>
      </c>
      <c r="J611" s="137" t="str">
        <f t="shared" si="154"/>
        <v>998-46405</v>
      </c>
      <c r="K611" s="137">
        <f t="shared" si="155"/>
        <v>0.375</v>
      </c>
      <c r="L611" s="137">
        <f t="shared" si="156"/>
        <v>0.70833333333333337</v>
      </c>
      <c r="M611" s="137">
        <f t="shared" si="161"/>
        <v>0</v>
      </c>
      <c r="N611" s="137">
        <f t="shared" si="161"/>
        <v>0</v>
      </c>
      <c r="O611" s="137">
        <f t="shared" si="161"/>
        <v>0</v>
      </c>
      <c r="P611" s="137">
        <f t="shared" si="161"/>
        <v>0</v>
      </c>
      <c r="Q611" s="137">
        <f t="shared" si="161"/>
        <v>0</v>
      </c>
      <c r="R611" s="137">
        <f t="shared" si="161"/>
        <v>0</v>
      </c>
      <c r="S611" s="137">
        <f t="shared" si="161"/>
        <v>0</v>
      </c>
      <c r="T611" s="137">
        <f t="shared" si="161"/>
        <v>0</v>
      </c>
      <c r="U611" s="137">
        <f t="shared" si="161"/>
        <v>0</v>
      </c>
      <c r="V611" s="137">
        <f t="shared" si="161"/>
        <v>100</v>
      </c>
      <c r="W611" s="137">
        <f t="shared" si="162"/>
        <v>100</v>
      </c>
      <c r="X611" s="137">
        <f t="shared" si="162"/>
        <v>100</v>
      </c>
      <c r="Y611" s="137">
        <f t="shared" si="162"/>
        <v>100</v>
      </c>
      <c r="Z611" s="137">
        <f t="shared" si="162"/>
        <v>100</v>
      </c>
      <c r="AA611" s="137">
        <f t="shared" si="162"/>
        <v>100</v>
      </c>
      <c r="AB611" s="137">
        <f t="shared" si="162"/>
        <v>100</v>
      </c>
      <c r="AC611" s="137">
        <f t="shared" si="162"/>
        <v>100</v>
      </c>
      <c r="AD611" s="137">
        <f t="shared" si="162"/>
        <v>0</v>
      </c>
      <c r="AE611" s="137">
        <f t="shared" si="162"/>
        <v>0</v>
      </c>
      <c r="AF611" s="137">
        <f t="shared" si="162"/>
        <v>0</v>
      </c>
      <c r="AG611" s="137">
        <f t="shared" si="162"/>
        <v>0</v>
      </c>
      <c r="AH611" s="137">
        <f t="shared" si="162"/>
        <v>0</v>
      </c>
      <c r="AI611" s="137">
        <f t="shared" si="162"/>
        <v>0</v>
      </c>
      <c r="AJ611" s="137">
        <f t="shared" si="162"/>
        <v>0</v>
      </c>
      <c r="AK611" s="136">
        <f ca="1">IF(AND(AND($AK$3&lt;=B611,B611&lt;=$AK$1),B611&lt;&gt;""),1,0)</f>
        <v>1</v>
      </c>
      <c r="AL611" s="136">
        <f>IF(OR(F611="工事・メンテ（共用可）",F611="要調整"),0.5,IF(F611="ヘリ訓練日",0.4,1))</f>
        <v>1</v>
      </c>
      <c r="AM611" s="136">
        <v>1</v>
      </c>
    </row>
    <row r="612" spans="1:39" ht="90">
      <c r="A612" s="149">
        <v>558</v>
      </c>
      <c r="B612" s="150">
        <v>46405</v>
      </c>
      <c r="C612" s="156">
        <v>9</v>
      </c>
      <c r="D612" s="156">
        <v>17</v>
      </c>
      <c r="E612" s="152" t="s">
        <v>94</v>
      </c>
      <c r="F612" s="151" t="s">
        <v>490</v>
      </c>
      <c r="G612" s="154" t="s">
        <v>493</v>
      </c>
      <c r="H612" s="138" t="str">
        <f>IF(OR(G612="中止",G612="取消"),"998",IF(ISNA(MATCH($E612,施設情報!$B$2:$B$96,0)),"999",INDEX(施設情報!$C$2:$C$96,MATCH($E612,施設情報!$B$2:$B$96,0))))</f>
        <v>998</v>
      </c>
      <c r="I612" s="139">
        <f t="shared" si="153"/>
        <v>46405</v>
      </c>
      <c r="J612" s="137" t="str">
        <f t="shared" si="154"/>
        <v>998-46405</v>
      </c>
      <c r="K612" s="137">
        <f t="shared" si="155"/>
        <v>0.375</v>
      </c>
      <c r="L612" s="137">
        <f t="shared" si="156"/>
        <v>0.70833333333333337</v>
      </c>
      <c r="M612" s="137">
        <f t="shared" si="161"/>
        <v>0</v>
      </c>
      <c r="N612" s="137">
        <f t="shared" si="161"/>
        <v>0</v>
      </c>
      <c r="O612" s="137">
        <f t="shared" si="161"/>
        <v>0</v>
      </c>
      <c r="P612" s="137">
        <f t="shared" si="161"/>
        <v>0</v>
      </c>
      <c r="Q612" s="137">
        <f t="shared" si="161"/>
        <v>0</v>
      </c>
      <c r="R612" s="137">
        <f t="shared" si="161"/>
        <v>0</v>
      </c>
      <c r="S612" s="137">
        <f t="shared" si="161"/>
        <v>0</v>
      </c>
      <c r="T612" s="137">
        <f t="shared" si="161"/>
        <v>0</v>
      </c>
      <c r="U612" s="137">
        <f t="shared" si="161"/>
        <v>0</v>
      </c>
      <c r="V612" s="137">
        <f t="shared" si="161"/>
        <v>100</v>
      </c>
      <c r="W612" s="137">
        <f t="shared" si="162"/>
        <v>100</v>
      </c>
      <c r="X612" s="137">
        <f t="shared" si="162"/>
        <v>100</v>
      </c>
      <c r="Y612" s="137">
        <f t="shared" si="162"/>
        <v>100</v>
      </c>
      <c r="Z612" s="137">
        <f t="shared" si="162"/>
        <v>100</v>
      </c>
      <c r="AA612" s="137">
        <f t="shared" si="162"/>
        <v>100</v>
      </c>
      <c r="AB612" s="137">
        <f t="shared" si="162"/>
        <v>100</v>
      </c>
      <c r="AC612" s="137">
        <f t="shared" si="162"/>
        <v>100</v>
      </c>
      <c r="AD612" s="137">
        <f t="shared" si="162"/>
        <v>0</v>
      </c>
      <c r="AE612" s="137">
        <f t="shared" si="162"/>
        <v>0</v>
      </c>
      <c r="AF612" s="137">
        <f t="shared" si="162"/>
        <v>0</v>
      </c>
      <c r="AG612" s="137">
        <f t="shared" si="162"/>
        <v>0</v>
      </c>
      <c r="AH612" s="137">
        <f t="shared" si="162"/>
        <v>0</v>
      </c>
      <c r="AI612" s="137">
        <f t="shared" si="162"/>
        <v>0</v>
      </c>
      <c r="AJ612" s="137">
        <f t="shared" si="162"/>
        <v>0</v>
      </c>
      <c r="AK612" s="136">
        <f ca="1">IF(AND(AND($AK$3&lt;=B612,B612&lt;=$AK$1),B612&lt;&gt;""),1,0)</f>
        <v>1</v>
      </c>
      <c r="AL612" s="136">
        <f>IF(OR(F612="工事・メンテ（共用可）",F612="要調整"),0.5,IF(F612="ヘリ訓練日",0.4,1))</f>
        <v>1</v>
      </c>
      <c r="AM612" s="136">
        <v>1</v>
      </c>
    </row>
    <row r="613" spans="1:39" ht="72">
      <c r="A613" s="149">
        <v>575</v>
      </c>
      <c r="B613" s="150">
        <v>46405</v>
      </c>
      <c r="C613" s="156">
        <v>9</v>
      </c>
      <c r="D613" s="156">
        <v>17</v>
      </c>
      <c r="E613" s="152" t="s">
        <v>92</v>
      </c>
      <c r="F613" s="151" t="s">
        <v>490</v>
      </c>
      <c r="G613" s="154" t="s">
        <v>493</v>
      </c>
      <c r="H613" s="138" t="str">
        <f>IF(OR(G613="中止",G613="取消"),"998",IF(ISNA(MATCH($E613,施設情報!$B$2:$B$96,0)),"999",INDEX(施設情報!$C$2:$C$96,MATCH($E613,施設情報!$B$2:$B$96,0))))</f>
        <v>998</v>
      </c>
      <c r="I613" s="139">
        <f t="shared" si="153"/>
        <v>46405</v>
      </c>
      <c r="J613" s="137" t="str">
        <f t="shared" si="154"/>
        <v>998-46405</v>
      </c>
      <c r="K613" s="137">
        <f t="shared" si="155"/>
        <v>0.375</v>
      </c>
      <c r="L613" s="137">
        <f t="shared" si="156"/>
        <v>0.70833333333333337</v>
      </c>
      <c r="M613" s="137">
        <f t="shared" si="161"/>
        <v>0</v>
      </c>
      <c r="N613" s="137">
        <f t="shared" si="161"/>
        <v>0</v>
      </c>
      <c r="O613" s="137">
        <f t="shared" si="161"/>
        <v>0</v>
      </c>
      <c r="P613" s="137">
        <f t="shared" si="161"/>
        <v>0</v>
      </c>
      <c r="Q613" s="137">
        <f t="shared" si="161"/>
        <v>0</v>
      </c>
      <c r="R613" s="137">
        <f t="shared" si="161"/>
        <v>0</v>
      </c>
      <c r="S613" s="137">
        <f t="shared" si="161"/>
        <v>0</v>
      </c>
      <c r="T613" s="137">
        <f t="shared" si="161"/>
        <v>0</v>
      </c>
      <c r="U613" s="137">
        <f t="shared" si="161"/>
        <v>0</v>
      </c>
      <c r="V613" s="137">
        <f t="shared" si="161"/>
        <v>100</v>
      </c>
      <c r="W613" s="137">
        <f t="shared" si="162"/>
        <v>100</v>
      </c>
      <c r="X613" s="137">
        <f t="shared" si="162"/>
        <v>100</v>
      </c>
      <c r="Y613" s="137">
        <f t="shared" si="162"/>
        <v>100</v>
      </c>
      <c r="Z613" s="137">
        <f t="shared" si="162"/>
        <v>100</v>
      </c>
      <c r="AA613" s="137">
        <f t="shared" si="162"/>
        <v>100</v>
      </c>
      <c r="AB613" s="137">
        <f t="shared" si="162"/>
        <v>100</v>
      </c>
      <c r="AC613" s="137">
        <f t="shared" si="162"/>
        <v>100</v>
      </c>
      <c r="AD613" s="137">
        <f t="shared" si="162"/>
        <v>0</v>
      </c>
      <c r="AE613" s="137">
        <f t="shared" si="162"/>
        <v>0</v>
      </c>
      <c r="AF613" s="137">
        <f t="shared" si="162"/>
        <v>0</v>
      </c>
      <c r="AG613" s="137">
        <f t="shared" si="162"/>
        <v>0</v>
      </c>
      <c r="AH613" s="137">
        <f t="shared" si="162"/>
        <v>0</v>
      </c>
      <c r="AI613" s="137">
        <f t="shared" si="162"/>
        <v>0</v>
      </c>
      <c r="AJ613" s="137">
        <f t="shared" si="162"/>
        <v>0</v>
      </c>
      <c r="AK613" s="136">
        <f ca="1">IF(AND(AND($AK$3&lt;=B613,B613&lt;=$AK$1),B613&lt;&gt;""),1,0)</f>
        <v>1</v>
      </c>
      <c r="AL613" s="136">
        <f>IF(OR(F613="工事・メンテ（共用可）",F613="要調整"),0.5,IF(F613="ヘリ訓練日",0.4,1))</f>
        <v>1</v>
      </c>
      <c r="AM613" s="136">
        <v>1</v>
      </c>
    </row>
    <row r="614" spans="1:39" ht="36">
      <c r="A614" s="149">
        <v>657</v>
      </c>
      <c r="B614" s="150">
        <v>46405</v>
      </c>
      <c r="C614" s="156">
        <v>9</v>
      </c>
      <c r="D614" s="156">
        <v>17</v>
      </c>
      <c r="E614" s="152" t="s">
        <v>91</v>
      </c>
      <c r="F614" s="151" t="s">
        <v>490</v>
      </c>
      <c r="G614" s="154" t="s">
        <v>494</v>
      </c>
      <c r="H614" s="138" t="str">
        <f>IF(OR(G614="中止",G614="取消"),"998",IF(ISNA(MATCH($E614,施設情報!$B$2:$B$96,0)),"999",INDEX(施設情報!$C$2:$C$96,MATCH($E614,施設情報!$B$2:$B$96,0))))</f>
        <v>009</v>
      </c>
      <c r="I614" s="139">
        <f t="shared" si="153"/>
        <v>46405</v>
      </c>
      <c r="J614" s="137" t="str">
        <f t="shared" si="154"/>
        <v>009-46405</v>
      </c>
      <c r="K614" s="137">
        <f t="shared" si="155"/>
        <v>0.375</v>
      </c>
      <c r="L614" s="137">
        <f t="shared" si="156"/>
        <v>0.70833333333333337</v>
      </c>
      <c r="M614" s="137">
        <f t="shared" si="161"/>
        <v>0</v>
      </c>
      <c r="N614" s="137">
        <f t="shared" si="161"/>
        <v>0</v>
      </c>
      <c r="O614" s="137">
        <f t="shared" si="161"/>
        <v>0</v>
      </c>
      <c r="P614" s="137">
        <f t="shared" si="161"/>
        <v>0</v>
      </c>
      <c r="Q614" s="137">
        <f t="shared" si="161"/>
        <v>0</v>
      </c>
      <c r="R614" s="137">
        <f t="shared" si="161"/>
        <v>0</v>
      </c>
      <c r="S614" s="137">
        <f t="shared" si="161"/>
        <v>0</v>
      </c>
      <c r="T614" s="137">
        <f t="shared" si="161"/>
        <v>0</v>
      </c>
      <c r="U614" s="137">
        <f t="shared" si="161"/>
        <v>0</v>
      </c>
      <c r="V614" s="137">
        <f t="shared" si="161"/>
        <v>100</v>
      </c>
      <c r="W614" s="137">
        <f t="shared" si="162"/>
        <v>100</v>
      </c>
      <c r="X614" s="137">
        <f t="shared" si="162"/>
        <v>100</v>
      </c>
      <c r="Y614" s="137">
        <f t="shared" si="162"/>
        <v>100</v>
      </c>
      <c r="Z614" s="137">
        <f t="shared" si="162"/>
        <v>100</v>
      </c>
      <c r="AA614" s="137">
        <f t="shared" si="162"/>
        <v>100</v>
      </c>
      <c r="AB614" s="137">
        <f t="shared" si="162"/>
        <v>100</v>
      </c>
      <c r="AC614" s="137">
        <f t="shared" si="162"/>
        <v>100</v>
      </c>
      <c r="AD614" s="137">
        <f t="shared" si="162"/>
        <v>0</v>
      </c>
      <c r="AE614" s="137">
        <f t="shared" si="162"/>
        <v>0</v>
      </c>
      <c r="AF614" s="137">
        <f t="shared" si="162"/>
        <v>0</v>
      </c>
      <c r="AG614" s="137">
        <f t="shared" si="162"/>
        <v>0</v>
      </c>
      <c r="AH614" s="137">
        <f t="shared" si="162"/>
        <v>0</v>
      </c>
      <c r="AI614" s="137">
        <f t="shared" si="162"/>
        <v>0</v>
      </c>
      <c r="AJ614" s="137">
        <f t="shared" si="162"/>
        <v>0</v>
      </c>
      <c r="AK614" s="136">
        <f ca="1">IF(AND(AND($AK$3&lt;=B614,B614&lt;=$AK$1),B614&lt;&gt;""),1,0)</f>
        <v>1</v>
      </c>
      <c r="AL614" s="136">
        <f>IF(OR(F614="工事・メンテ（共用可）",F614="要調整"),0.5,IF(F614="ヘリ訓練日",0.4,1))</f>
        <v>1</v>
      </c>
      <c r="AM614" s="136">
        <v>1</v>
      </c>
    </row>
    <row r="615" spans="1:39" ht="72">
      <c r="A615" s="149">
        <v>672</v>
      </c>
      <c r="B615" s="150">
        <v>46405</v>
      </c>
      <c r="C615" s="156">
        <v>9</v>
      </c>
      <c r="D615" s="156">
        <v>17</v>
      </c>
      <c r="E615" s="152" t="s">
        <v>93</v>
      </c>
      <c r="F615" s="151" t="s">
        <v>490</v>
      </c>
      <c r="G615" s="154" t="s">
        <v>494</v>
      </c>
      <c r="H615" s="138" t="str">
        <f>IF(OR(G615="中止",G615="取消"),"998",IF(ISNA(MATCH($E615,施設情報!$B$2:$B$96,0)),"999",INDEX(施設情報!$C$2:$C$96,MATCH($E615,施設情報!$B$2:$B$96,0))))</f>
        <v>012</v>
      </c>
      <c r="I615" s="139">
        <f t="shared" si="153"/>
        <v>46405</v>
      </c>
      <c r="J615" s="137" t="str">
        <f t="shared" si="154"/>
        <v>012-46405</v>
      </c>
      <c r="K615" s="137">
        <f t="shared" si="155"/>
        <v>0.375</v>
      </c>
      <c r="L615" s="137">
        <f t="shared" si="156"/>
        <v>0.70833333333333337</v>
      </c>
      <c r="M615" s="137">
        <f t="shared" ref="M615:V624" si="163">IF(AND(M$3&gt;=$K615,M$3&lt;$L615),100*$AM615,0)</f>
        <v>0</v>
      </c>
      <c r="N615" s="137">
        <f t="shared" si="163"/>
        <v>0</v>
      </c>
      <c r="O615" s="137">
        <f t="shared" si="163"/>
        <v>0</v>
      </c>
      <c r="P615" s="137">
        <f t="shared" si="163"/>
        <v>0</v>
      </c>
      <c r="Q615" s="137">
        <f t="shared" si="163"/>
        <v>0</v>
      </c>
      <c r="R615" s="137">
        <f t="shared" si="163"/>
        <v>0</v>
      </c>
      <c r="S615" s="137">
        <f t="shared" si="163"/>
        <v>0</v>
      </c>
      <c r="T615" s="137">
        <f t="shared" si="163"/>
        <v>0</v>
      </c>
      <c r="U615" s="137">
        <f t="shared" si="163"/>
        <v>0</v>
      </c>
      <c r="V615" s="137">
        <f t="shared" si="163"/>
        <v>100</v>
      </c>
      <c r="W615" s="137">
        <f t="shared" ref="W615:AJ624" si="164">IF(AND(W$3&gt;=$K615,W$3&lt;$L615),100*$AM615,0)</f>
        <v>100</v>
      </c>
      <c r="X615" s="137">
        <f t="shared" si="164"/>
        <v>100</v>
      </c>
      <c r="Y615" s="137">
        <f t="shared" si="164"/>
        <v>100</v>
      </c>
      <c r="Z615" s="137">
        <f t="shared" si="164"/>
        <v>100</v>
      </c>
      <c r="AA615" s="137">
        <f t="shared" si="164"/>
        <v>100</v>
      </c>
      <c r="AB615" s="137">
        <f t="shared" si="164"/>
        <v>100</v>
      </c>
      <c r="AC615" s="137">
        <f t="shared" si="164"/>
        <v>100</v>
      </c>
      <c r="AD615" s="137">
        <f t="shared" si="164"/>
        <v>0</v>
      </c>
      <c r="AE615" s="137">
        <f t="shared" si="164"/>
        <v>0</v>
      </c>
      <c r="AF615" s="137">
        <f t="shared" si="164"/>
        <v>0</v>
      </c>
      <c r="AG615" s="137">
        <f t="shared" si="164"/>
        <v>0</v>
      </c>
      <c r="AH615" s="137">
        <f t="shared" si="164"/>
        <v>0</v>
      </c>
      <c r="AI615" s="137">
        <f t="shared" si="164"/>
        <v>0</v>
      </c>
      <c r="AJ615" s="137">
        <f t="shared" si="164"/>
        <v>0</v>
      </c>
      <c r="AK615" s="136">
        <f ca="1">IF(AND(AND($AK$3&lt;=B615,B615&lt;=$AK$1),B615&lt;&gt;""),1,0)</f>
        <v>1</v>
      </c>
      <c r="AL615" s="136">
        <f>IF(OR(F615="工事・メンテ（共用可）",F615="要調整"),0.5,IF(F615="ヘリ訓練日",0.4,1))</f>
        <v>1</v>
      </c>
      <c r="AM615" s="136">
        <v>1</v>
      </c>
    </row>
    <row r="616" spans="1:39" ht="90">
      <c r="A616" s="149">
        <v>687</v>
      </c>
      <c r="B616" s="210">
        <v>46405</v>
      </c>
      <c r="C616" s="211">
        <v>9</v>
      </c>
      <c r="D616" s="211">
        <v>17</v>
      </c>
      <c r="E616" s="152" t="s">
        <v>94</v>
      </c>
      <c r="F616" s="151" t="s">
        <v>490</v>
      </c>
      <c r="G616" s="154" t="s">
        <v>494</v>
      </c>
      <c r="H616" s="138" t="str">
        <f>IF(OR(G616="中止",G616="取消"),"998",IF(ISNA(MATCH($E616,施設情報!$B$2:$B$96,0)),"999",INDEX(施設情報!$C$2:$C$96,MATCH($E616,施設情報!$B$2:$B$96,0))))</f>
        <v>011</v>
      </c>
      <c r="I616" s="139">
        <f t="shared" si="153"/>
        <v>46405</v>
      </c>
      <c r="J616" s="137" t="str">
        <f t="shared" si="154"/>
        <v>011-46405</v>
      </c>
      <c r="K616" s="137">
        <f t="shared" si="155"/>
        <v>0.375</v>
      </c>
      <c r="L616" s="137">
        <f t="shared" si="156"/>
        <v>0.70833333333333337</v>
      </c>
      <c r="M616" s="137">
        <f t="shared" si="163"/>
        <v>0</v>
      </c>
      <c r="N616" s="137">
        <f t="shared" si="163"/>
        <v>0</v>
      </c>
      <c r="O616" s="137">
        <f t="shared" si="163"/>
        <v>0</v>
      </c>
      <c r="P616" s="137">
        <f t="shared" si="163"/>
        <v>0</v>
      </c>
      <c r="Q616" s="137">
        <f t="shared" si="163"/>
        <v>0</v>
      </c>
      <c r="R616" s="137">
        <f t="shared" si="163"/>
        <v>0</v>
      </c>
      <c r="S616" s="137">
        <f t="shared" si="163"/>
        <v>0</v>
      </c>
      <c r="T616" s="137">
        <f t="shared" si="163"/>
        <v>0</v>
      </c>
      <c r="U616" s="137">
        <f t="shared" si="163"/>
        <v>0</v>
      </c>
      <c r="V616" s="137">
        <f t="shared" si="163"/>
        <v>100</v>
      </c>
      <c r="W616" s="137">
        <f t="shared" si="164"/>
        <v>100</v>
      </c>
      <c r="X616" s="137">
        <f t="shared" si="164"/>
        <v>100</v>
      </c>
      <c r="Y616" s="137">
        <f t="shared" si="164"/>
        <v>100</v>
      </c>
      <c r="Z616" s="137">
        <f t="shared" si="164"/>
        <v>100</v>
      </c>
      <c r="AA616" s="137">
        <f t="shared" si="164"/>
        <v>100</v>
      </c>
      <c r="AB616" s="137">
        <f t="shared" si="164"/>
        <v>100</v>
      </c>
      <c r="AC616" s="137">
        <f t="shared" si="164"/>
        <v>100</v>
      </c>
      <c r="AD616" s="137">
        <f t="shared" si="164"/>
        <v>0</v>
      </c>
      <c r="AE616" s="137">
        <f t="shared" si="164"/>
        <v>0</v>
      </c>
      <c r="AF616" s="137">
        <f t="shared" si="164"/>
        <v>0</v>
      </c>
      <c r="AG616" s="137">
        <f t="shared" si="164"/>
        <v>0</v>
      </c>
      <c r="AH616" s="137">
        <f t="shared" si="164"/>
        <v>0</v>
      </c>
      <c r="AI616" s="137">
        <f t="shared" si="164"/>
        <v>0</v>
      </c>
      <c r="AJ616" s="137">
        <f t="shared" si="164"/>
        <v>0</v>
      </c>
      <c r="AK616" s="136">
        <f ca="1">IF(AND(AND($AK$3&lt;=B616,B616&lt;=$AK$1),B616&lt;&gt;""),1,0)</f>
        <v>1</v>
      </c>
      <c r="AL616" s="136">
        <f>IF(OR(F616="工事・メンテ（共用可）",F616="要調整"),0.5,IF(F616="ヘリ訓練日",0.4,1))</f>
        <v>1</v>
      </c>
      <c r="AM616" s="136">
        <v>1</v>
      </c>
    </row>
    <row r="617" spans="1:39" ht="72">
      <c r="A617" s="149">
        <v>702</v>
      </c>
      <c r="B617" s="210">
        <v>46405</v>
      </c>
      <c r="C617" s="211">
        <v>9</v>
      </c>
      <c r="D617" s="211">
        <v>17</v>
      </c>
      <c r="E617" s="213" t="s">
        <v>92</v>
      </c>
      <c r="F617" s="151" t="s">
        <v>490</v>
      </c>
      <c r="G617" s="154" t="s">
        <v>494</v>
      </c>
      <c r="H617" s="138" t="str">
        <f>IF(OR(G617="中止",G617="取消"),"998",IF(ISNA(MATCH($E617,施設情報!$B$2:$B$96,0)),"999",INDEX(施設情報!$C$2:$C$96,MATCH($E617,施設情報!$B$2:$B$96,0))))</f>
        <v>010</v>
      </c>
      <c r="I617" s="139">
        <f t="shared" si="153"/>
        <v>46405</v>
      </c>
      <c r="J617" s="137" t="str">
        <f t="shared" si="154"/>
        <v>010-46405</v>
      </c>
      <c r="K617" s="137">
        <f t="shared" si="155"/>
        <v>0.375</v>
      </c>
      <c r="L617" s="137">
        <f t="shared" si="156"/>
        <v>0.70833333333333337</v>
      </c>
      <c r="M617" s="137">
        <f t="shared" si="163"/>
        <v>0</v>
      </c>
      <c r="N617" s="137">
        <f t="shared" si="163"/>
        <v>0</v>
      </c>
      <c r="O617" s="137">
        <f t="shared" si="163"/>
        <v>0</v>
      </c>
      <c r="P617" s="137">
        <f t="shared" si="163"/>
        <v>0</v>
      </c>
      <c r="Q617" s="137">
        <f t="shared" si="163"/>
        <v>0</v>
      </c>
      <c r="R617" s="137">
        <f t="shared" si="163"/>
        <v>0</v>
      </c>
      <c r="S617" s="137">
        <f t="shared" si="163"/>
        <v>0</v>
      </c>
      <c r="T617" s="137">
        <f t="shared" si="163"/>
        <v>0</v>
      </c>
      <c r="U617" s="137">
        <f t="shared" si="163"/>
        <v>0</v>
      </c>
      <c r="V617" s="137">
        <f t="shared" si="163"/>
        <v>100</v>
      </c>
      <c r="W617" s="137">
        <f t="shared" si="164"/>
        <v>100</v>
      </c>
      <c r="X617" s="137">
        <f t="shared" si="164"/>
        <v>100</v>
      </c>
      <c r="Y617" s="137">
        <f t="shared" si="164"/>
        <v>100</v>
      </c>
      <c r="Z617" s="137">
        <f t="shared" si="164"/>
        <v>100</v>
      </c>
      <c r="AA617" s="137">
        <f t="shared" si="164"/>
        <v>100</v>
      </c>
      <c r="AB617" s="137">
        <f t="shared" si="164"/>
        <v>100</v>
      </c>
      <c r="AC617" s="137">
        <f t="shared" si="164"/>
        <v>100</v>
      </c>
      <c r="AD617" s="137">
        <f t="shared" si="164"/>
        <v>0</v>
      </c>
      <c r="AE617" s="137">
        <f t="shared" si="164"/>
        <v>0</v>
      </c>
      <c r="AF617" s="137">
        <f t="shared" si="164"/>
        <v>0</v>
      </c>
      <c r="AG617" s="137">
        <f t="shared" si="164"/>
        <v>0</v>
      </c>
      <c r="AH617" s="137">
        <f t="shared" si="164"/>
        <v>0</v>
      </c>
      <c r="AI617" s="137">
        <f t="shared" si="164"/>
        <v>0</v>
      </c>
      <c r="AJ617" s="137">
        <f t="shared" si="164"/>
        <v>0</v>
      </c>
      <c r="AK617" s="136">
        <f ca="1">IF(AND(AND($AK$3&lt;=B617,B617&lt;=$AK$1),B617&lt;&gt;""),1,0)</f>
        <v>1</v>
      </c>
      <c r="AL617" s="136">
        <f>IF(OR(F617="工事・メンテ（共用可）",F617="要調整"),0.5,IF(F617="ヘリ訓練日",0.4,1))</f>
        <v>1</v>
      </c>
      <c r="AM617" s="136">
        <v>1</v>
      </c>
    </row>
    <row r="618" spans="1:39" ht="56.25">
      <c r="A618" s="149">
        <v>717</v>
      </c>
      <c r="B618" s="210">
        <v>46405</v>
      </c>
      <c r="C618" s="211">
        <v>9</v>
      </c>
      <c r="D618" s="211">
        <v>17</v>
      </c>
      <c r="E618" s="152" t="s">
        <v>44</v>
      </c>
      <c r="F618" s="151" t="s">
        <v>490</v>
      </c>
      <c r="G618" s="154" t="s">
        <v>494</v>
      </c>
      <c r="H618" s="138" t="str">
        <f>IF(OR(G618="中止",G618="取消"),"998",IF(ISNA(MATCH($E618,施設情報!$B$2:$B$96,0)),"999",INDEX(施設情報!$C$2:$C$96,MATCH($E618,施設情報!$B$2:$B$96,0))))</f>
        <v>015</v>
      </c>
      <c r="I618" s="139">
        <f t="shared" si="153"/>
        <v>46405</v>
      </c>
      <c r="J618" s="137" t="str">
        <f t="shared" si="154"/>
        <v>015-46405</v>
      </c>
      <c r="K618" s="137">
        <f t="shared" si="155"/>
        <v>0.375</v>
      </c>
      <c r="L618" s="137">
        <f t="shared" si="156"/>
        <v>0.70833333333333337</v>
      </c>
      <c r="M618" s="137">
        <f t="shared" si="163"/>
        <v>0</v>
      </c>
      <c r="N618" s="137">
        <f t="shared" si="163"/>
        <v>0</v>
      </c>
      <c r="O618" s="137">
        <f t="shared" si="163"/>
        <v>0</v>
      </c>
      <c r="P618" s="137">
        <f t="shared" si="163"/>
        <v>0</v>
      </c>
      <c r="Q618" s="137">
        <f t="shared" si="163"/>
        <v>0</v>
      </c>
      <c r="R618" s="137">
        <f t="shared" si="163"/>
        <v>0</v>
      </c>
      <c r="S618" s="137">
        <f t="shared" si="163"/>
        <v>0</v>
      </c>
      <c r="T618" s="137">
        <f t="shared" si="163"/>
        <v>0</v>
      </c>
      <c r="U618" s="137">
        <f t="shared" si="163"/>
        <v>0</v>
      </c>
      <c r="V618" s="137">
        <f t="shared" si="163"/>
        <v>100</v>
      </c>
      <c r="W618" s="137">
        <f t="shared" si="164"/>
        <v>100</v>
      </c>
      <c r="X618" s="137">
        <f t="shared" si="164"/>
        <v>100</v>
      </c>
      <c r="Y618" s="137">
        <f t="shared" si="164"/>
        <v>100</v>
      </c>
      <c r="Z618" s="137">
        <f t="shared" si="164"/>
        <v>100</v>
      </c>
      <c r="AA618" s="137">
        <f t="shared" si="164"/>
        <v>100</v>
      </c>
      <c r="AB618" s="137">
        <f t="shared" si="164"/>
        <v>100</v>
      </c>
      <c r="AC618" s="137">
        <f t="shared" si="164"/>
        <v>100</v>
      </c>
      <c r="AD618" s="137">
        <f t="shared" si="164"/>
        <v>0</v>
      </c>
      <c r="AE618" s="137">
        <f t="shared" si="164"/>
        <v>0</v>
      </c>
      <c r="AF618" s="137">
        <f t="shared" si="164"/>
        <v>0</v>
      </c>
      <c r="AG618" s="137">
        <f t="shared" si="164"/>
        <v>0</v>
      </c>
      <c r="AH618" s="137">
        <f t="shared" si="164"/>
        <v>0</v>
      </c>
      <c r="AI618" s="137">
        <f t="shared" si="164"/>
        <v>0</v>
      </c>
      <c r="AJ618" s="137">
        <f t="shared" si="164"/>
        <v>0</v>
      </c>
      <c r="AK618" s="136">
        <f ca="1">IF(AND(AND($AK$3&lt;=B618,B618&lt;=$AK$1),B618&lt;&gt;""),1,0)</f>
        <v>1</v>
      </c>
      <c r="AL618" s="136">
        <f>IF(OR(F618="工事・メンテ（共用可）",F618="要調整"),0.5,IF(F618="ヘリ訓練日",0.4,1))</f>
        <v>1</v>
      </c>
      <c r="AM618" s="136">
        <v>1</v>
      </c>
    </row>
    <row r="619" spans="1:39" ht="54">
      <c r="A619" s="149">
        <v>942</v>
      </c>
      <c r="B619" s="210">
        <v>46405</v>
      </c>
      <c r="C619" s="211">
        <v>9</v>
      </c>
      <c r="D619" s="211">
        <v>17</v>
      </c>
      <c r="E619" s="213" t="s">
        <v>38</v>
      </c>
      <c r="F619" s="147" t="s">
        <v>492</v>
      </c>
      <c r="G619" s="154" t="s">
        <v>1</v>
      </c>
      <c r="H619" s="138" t="str">
        <f>IF(OR(G619="中止",G619="取消"),"998",IF(ISNA(MATCH($E619,施設情報!$B$2:$B$96,0)),"999",INDEX(施設情報!$C$2:$C$96,MATCH($E619,施設情報!$B$2:$B$96,0))))</f>
        <v>002</v>
      </c>
      <c r="I619" s="139">
        <f t="shared" si="153"/>
        <v>46405</v>
      </c>
      <c r="J619" s="137" t="str">
        <f t="shared" si="154"/>
        <v>002-46405</v>
      </c>
      <c r="K619" s="137">
        <f t="shared" si="155"/>
        <v>0.375</v>
      </c>
      <c r="L619" s="137">
        <f t="shared" si="156"/>
        <v>0.70833333333333337</v>
      </c>
      <c r="M619" s="137">
        <f t="shared" si="163"/>
        <v>0</v>
      </c>
      <c r="N619" s="137">
        <f t="shared" si="163"/>
        <v>0</v>
      </c>
      <c r="O619" s="137">
        <f t="shared" si="163"/>
        <v>0</v>
      </c>
      <c r="P619" s="137">
        <f t="shared" si="163"/>
        <v>0</v>
      </c>
      <c r="Q619" s="137">
        <f t="shared" si="163"/>
        <v>0</v>
      </c>
      <c r="R619" s="137">
        <f t="shared" si="163"/>
        <v>0</v>
      </c>
      <c r="S619" s="137">
        <f t="shared" si="163"/>
        <v>0</v>
      </c>
      <c r="T619" s="137">
        <f t="shared" si="163"/>
        <v>0</v>
      </c>
      <c r="U619" s="137">
        <f t="shared" si="163"/>
        <v>0</v>
      </c>
      <c r="V619" s="137">
        <f t="shared" si="163"/>
        <v>100</v>
      </c>
      <c r="W619" s="137">
        <f t="shared" si="164"/>
        <v>100</v>
      </c>
      <c r="X619" s="137">
        <f t="shared" si="164"/>
        <v>100</v>
      </c>
      <c r="Y619" s="137">
        <f t="shared" si="164"/>
        <v>100</v>
      </c>
      <c r="Z619" s="137">
        <f t="shared" si="164"/>
        <v>100</v>
      </c>
      <c r="AA619" s="137">
        <f t="shared" si="164"/>
        <v>100</v>
      </c>
      <c r="AB619" s="137">
        <f t="shared" si="164"/>
        <v>100</v>
      </c>
      <c r="AC619" s="137">
        <f t="shared" si="164"/>
        <v>100</v>
      </c>
      <c r="AD619" s="137">
        <f t="shared" si="164"/>
        <v>0</v>
      </c>
      <c r="AE619" s="137">
        <f t="shared" si="164"/>
        <v>0</v>
      </c>
      <c r="AF619" s="137">
        <f t="shared" si="164"/>
        <v>0</v>
      </c>
      <c r="AG619" s="137">
        <f t="shared" si="164"/>
        <v>0</v>
      </c>
      <c r="AH619" s="137">
        <f t="shared" si="164"/>
        <v>0</v>
      </c>
      <c r="AI619" s="137">
        <f t="shared" si="164"/>
        <v>0</v>
      </c>
      <c r="AJ619" s="137">
        <f t="shared" si="164"/>
        <v>0</v>
      </c>
      <c r="AK619" s="136">
        <f ca="1">IF(AND(AND($AK$3&lt;=B619,B619&lt;=$AK$1),B619&lt;&gt;""),1,0)</f>
        <v>1</v>
      </c>
      <c r="AL619" s="136">
        <f>IF(OR(F619="工事・メンテ（共用可）",F619="要調整"),0.5,IF(F619="ヘリ訓練日",0.4,1))</f>
        <v>1</v>
      </c>
      <c r="AM619" s="136">
        <v>1</v>
      </c>
    </row>
    <row r="620" spans="1:39" ht="37.5">
      <c r="A620" s="149">
        <v>943</v>
      </c>
      <c r="B620" s="210">
        <v>46405</v>
      </c>
      <c r="C620" s="211">
        <v>9</v>
      </c>
      <c r="D620" s="211">
        <v>17</v>
      </c>
      <c r="E620" s="213" t="s">
        <v>39</v>
      </c>
      <c r="F620" s="147" t="s">
        <v>492</v>
      </c>
      <c r="G620" s="154" t="s">
        <v>1</v>
      </c>
      <c r="H620" s="138" t="str">
        <f>IF(OR(G620="中止",G620="取消"),"998",IF(ISNA(MATCH($E620,施設情報!$B$2:$B$96,0)),"999",INDEX(施設情報!$C$2:$C$96,MATCH($E620,施設情報!$B$2:$B$96,0))))</f>
        <v>003</v>
      </c>
      <c r="I620" s="139">
        <f t="shared" si="153"/>
        <v>46405</v>
      </c>
      <c r="J620" s="137" t="str">
        <f t="shared" si="154"/>
        <v>003-46405</v>
      </c>
      <c r="K620" s="137">
        <f t="shared" si="155"/>
        <v>0.375</v>
      </c>
      <c r="L620" s="137">
        <f t="shared" si="156"/>
        <v>0.70833333333333337</v>
      </c>
      <c r="M620" s="137">
        <f t="shared" si="163"/>
        <v>0</v>
      </c>
      <c r="N620" s="137">
        <f t="shared" si="163"/>
        <v>0</v>
      </c>
      <c r="O620" s="137">
        <f t="shared" si="163"/>
        <v>0</v>
      </c>
      <c r="P620" s="137">
        <f t="shared" si="163"/>
        <v>0</v>
      </c>
      <c r="Q620" s="137">
        <f t="shared" si="163"/>
        <v>0</v>
      </c>
      <c r="R620" s="137">
        <f t="shared" si="163"/>
        <v>0</v>
      </c>
      <c r="S620" s="137">
        <f t="shared" si="163"/>
        <v>0</v>
      </c>
      <c r="T620" s="137">
        <f t="shared" si="163"/>
        <v>0</v>
      </c>
      <c r="U620" s="137">
        <f t="shared" si="163"/>
        <v>0</v>
      </c>
      <c r="V620" s="137">
        <f t="shared" si="163"/>
        <v>100</v>
      </c>
      <c r="W620" s="137">
        <f t="shared" si="164"/>
        <v>100</v>
      </c>
      <c r="X620" s="137">
        <f t="shared" si="164"/>
        <v>100</v>
      </c>
      <c r="Y620" s="137">
        <f t="shared" si="164"/>
        <v>100</v>
      </c>
      <c r="Z620" s="137">
        <f t="shared" si="164"/>
        <v>100</v>
      </c>
      <c r="AA620" s="137">
        <f t="shared" si="164"/>
        <v>100</v>
      </c>
      <c r="AB620" s="137">
        <f t="shared" si="164"/>
        <v>100</v>
      </c>
      <c r="AC620" s="137">
        <f t="shared" si="164"/>
        <v>100</v>
      </c>
      <c r="AD620" s="137">
        <f t="shared" si="164"/>
        <v>0</v>
      </c>
      <c r="AE620" s="137">
        <f t="shared" si="164"/>
        <v>0</v>
      </c>
      <c r="AF620" s="137">
        <f t="shared" si="164"/>
        <v>0</v>
      </c>
      <c r="AG620" s="137">
        <f t="shared" si="164"/>
        <v>0</v>
      </c>
      <c r="AH620" s="137">
        <f t="shared" si="164"/>
        <v>0</v>
      </c>
      <c r="AI620" s="137">
        <f t="shared" si="164"/>
        <v>0</v>
      </c>
      <c r="AJ620" s="137">
        <f t="shared" si="164"/>
        <v>0</v>
      </c>
      <c r="AK620" s="136">
        <f ca="1">IF(AND(AND($AK$3&lt;=B620,B620&lt;=$AK$1),B620&lt;&gt;""),1,0)</f>
        <v>1</v>
      </c>
      <c r="AL620" s="136">
        <f>IF(OR(F620="工事・メンテ（共用可）",F620="要調整"),0.5,IF(F620="ヘリ訓練日",0.4,1))</f>
        <v>1</v>
      </c>
      <c r="AM620" s="136">
        <v>1</v>
      </c>
    </row>
    <row r="621" spans="1:39" ht="75">
      <c r="A621" s="149">
        <v>944</v>
      </c>
      <c r="B621" s="210">
        <v>46405</v>
      </c>
      <c r="C621" s="211">
        <v>9</v>
      </c>
      <c r="D621" s="211">
        <v>17</v>
      </c>
      <c r="E621" s="213" t="s">
        <v>40</v>
      </c>
      <c r="F621" s="147" t="s">
        <v>492</v>
      </c>
      <c r="G621" s="154" t="s">
        <v>1</v>
      </c>
      <c r="H621" s="138" t="str">
        <f>IF(OR(G621="中止",G621="取消"),"998",IF(ISNA(MATCH($E621,施設情報!$B$2:$B$96,0)),"999",INDEX(施設情報!$C$2:$C$96,MATCH($E621,施設情報!$B$2:$B$96,0))))</f>
        <v>004</v>
      </c>
      <c r="I621" s="139">
        <f t="shared" si="153"/>
        <v>46405</v>
      </c>
      <c r="J621" s="137" t="str">
        <f t="shared" si="154"/>
        <v>004-46405</v>
      </c>
      <c r="K621" s="137">
        <f t="shared" si="155"/>
        <v>0.375</v>
      </c>
      <c r="L621" s="137">
        <f t="shared" si="156"/>
        <v>0.70833333333333337</v>
      </c>
      <c r="M621" s="137">
        <f t="shared" si="163"/>
        <v>0</v>
      </c>
      <c r="N621" s="137">
        <f t="shared" si="163"/>
        <v>0</v>
      </c>
      <c r="O621" s="137">
        <f t="shared" si="163"/>
        <v>0</v>
      </c>
      <c r="P621" s="137">
        <f t="shared" si="163"/>
        <v>0</v>
      </c>
      <c r="Q621" s="137">
        <f t="shared" si="163"/>
        <v>0</v>
      </c>
      <c r="R621" s="137">
        <f t="shared" si="163"/>
        <v>0</v>
      </c>
      <c r="S621" s="137">
        <f t="shared" si="163"/>
        <v>0</v>
      </c>
      <c r="T621" s="137">
        <f t="shared" si="163"/>
        <v>0</v>
      </c>
      <c r="U621" s="137">
        <f t="shared" si="163"/>
        <v>0</v>
      </c>
      <c r="V621" s="137">
        <f t="shared" si="163"/>
        <v>100</v>
      </c>
      <c r="W621" s="137">
        <f t="shared" si="164"/>
        <v>100</v>
      </c>
      <c r="X621" s="137">
        <f t="shared" si="164"/>
        <v>100</v>
      </c>
      <c r="Y621" s="137">
        <f t="shared" si="164"/>
        <v>100</v>
      </c>
      <c r="Z621" s="137">
        <f t="shared" si="164"/>
        <v>100</v>
      </c>
      <c r="AA621" s="137">
        <f t="shared" si="164"/>
        <v>100</v>
      </c>
      <c r="AB621" s="137">
        <f t="shared" si="164"/>
        <v>100</v>
      </c>
      <c r="AC621" s="137">
        <f t="shared" si="164"/>
        <v>100</v>
      </c>
      <c r="AD621" s="137">
        <f t="shared" si="164"/>
        <v>0</v>
      </c>
      <c r="AE621" s="137">
        <f t="shared" si="164"/>
        <v>0</v>
      </c>
      <c r="AF621" s="137">
        <f t="shared" si="164"/>
        <v>0</v>
      </c>
      <c r="AG621" s="137">
        <f t="shared" si="164"/>
        <v>0</v>
      </c>
      <c r="AH621" s="137">
        <f t="shared" si="164"/>
        <v>0</v>
      </c>
      <c r="AI621" s="137">
        <f t="shared" si="164"/>
        <v>0</v>
      </c>
      <c r="AJ621" s="137">
        <f t="shared" si="164"/>
        <v>0</v>
      </c>
      <c r="AK621" s="136">
        <f ca="1">IF(AND(AND($AK$3&lt;=B621,B621&lt;=$AK$1),B621&lt;&gt;""),1,0)</f>
        <v>1</v>
      </c>
      <c r="AL621" s="136">
        <f>IF(OR(F621="工事・メンテ（共用可）",F621="要調整"),0.5,IF(F621="ヘリ訓練日",0.4,1))</f>
        <v>1</v>
      </c>
      <c r="AM621" s="136">
        <v>1</v>
      </c>
    </row>
    <row r="622" spans="1:39" ht="93.75">
      <c r="A622" s="149">
        <v>945</v>
      </c>
      <c r="B622" s="210">
        <v>46405</v>
      </c>
      <c r="C622" s="211">
        <v>9</v>
      </c>
      <c r="D622" s="211">
        <v>17</v>
      </c>
      <c r="E622" s="213" t="s">
        <v>41</v>
      </c>
      <c r="F622" s="147" t="s">
        <v>492</v>
      </c>
      <c r="G622" s="154" t="s">
        <v>1</v>
      </c>
      <c r="H622" s="138" t="str">
        <f>IF(OR(G622="中止",G622="取消"),"998",IF(ISNA(MATCH($E622,施設情報!$B$2:$B$96,0)),"999",INDEX(施設情報!$C$2:$C$96,MATCH($E622,施設情報!$B$2:$B$96,0))))</f>
        <v>005</v>
      </c>
      <c r="I622" s="139">
        <f t="shared" si="153"/>
        <v>46405</v>
      </c>
      <c r="J622" s="137" t="str">
        <f t="shared" si="154"/>
        <v>005-46405</v>
      </c>
      <c r="K622" s="137">
        <f t="shared" si="155"/>
        <v>0.375</v>
      </c>
      <c r="L622" s="137">
        <f t="shared" si="156"/>
        <v>0.70833333333333337</v>
      </c>
      <c r="M622" s="137">
        <f t="shared" si="163"/>
        <v>0</v>
      </c>
      <c r="N622" s="137">
        <f t="shared" si="163"/>
        <v>0</v>
      </c>
      <c r="O622" s="137">
        <f t="shared" si="163"/>
        <v>0</v>
      </c>
      <c r="P622" s="137">
        <f t="shared" si="163"/>
        <v>0</v>
      </c>
      <c r="Q622" s="137">
        <f t="shared" si="163"/>
        <v>0</v>
      </c>
      <c r="R622" s="137">
        <f t="shared" si="163"/>
        <v>0</v>
      </c>
      <c r="S622" s="137">
        <f t="shared" si="163"/>
        <v>0</v>
      </c>
      <c r="T622" s="137">
        <f t="shared" si="163"/>
        <v>0</v>
      </c>
      <c r="U622" s="137">
        <f t="shared" si="163"/>
        <v>0</v>
      </c>
      <c r="V622" s="137">
        <f t="shared" si="163"/>
        <v>100</v>
      </c>
      <c r="W622" s="137">
        <f t="shared" si="164"/>
        <v>100</v>
      </c>
      <c r="X622" s="137">
        <f t="shared" si="164"/>
        <v>100</v>
      </c>
      <c r="Y622" s="137">
        <f t="shared" si="164"/>
        <v>100</v>
      </c>
      <c r="Z622" s="137">
        <f t="shared" si="164"/>
        <v>100</v>
      </c>
      <c r="AA622" s="137">
        <f t="shared" si="164"/>
        <v>100</v>
      </c>
      <c r="AB622" s="137">
        <f t="shared" si="164"/>
        <v>100</v>
      </c>
      <c r="AC622" s="137">
        <f t="shared" si="164"/>
        <v>100</v>
      </c>
      <c r="AD622" s="137">
        <f t="shared" si="164"/>
        <v>0</v>
      </c>
      <c r="AE622" s="137">
        <f t="shared" si="164"/>
        <v>0</v>
      </c>
      <c r="AF622" s="137">
        <f t="shared" si="164"/>
        <v>0</v>
      </c>
      <c r="AG622" s="137">
        <f t="shared" si="164"/>
        <v>0</v>
      </c>
      <c r="AH622" s="137">
        <f t="shared" si="164"/>
        <v>0</v>
      </c>
      <c r="AI622" s="137">
        <f t="shared" si="164"/>
        <v>0</v>
      </c>
      <c r="AJ622" s="137">
        <f t="shared" si="164"/>
        <v>0</v>
      </c>
      <c r="AK622" s="136">
        <f ca="1">IF(AND(AND($AK$3&lt;=B622,B622&lt;=$AK$1),B622&lt;&gt;""),1,0)</f>
        <v>1</v>
      </c>
      <c r="AL622" s="136">
        <f>IF(OR(F622="工事・メンテ（共用可）",F622="要調整"),0.5,IF(F622="ヘリ訓練日",0.4,1))</f>
        <v>1</v>
      </c>
      <c r="AM622" s="136">
        <v>1</v>
      </c>
    </row>
    <row r="623" spans="1:39" ht="75">
      <c r="A623" s="149">
        <v>946</v>
      </c>
      <c r="B623" s="210">
        <v>46405</v>
      </c>
      <c r="C623" s="211">
        <v>9</v>
      </c>
      <c r="D623" s="211">
        <v>17</v>
      </c>
      <c r="E623" s="213" t="s">
        <v>42</v>
      </c>
      <c r="F623" s="147" t="s">
        <v>492</v>
      </c>
      <c r="G623" s="154" t="s">
        <v>1</v>
      </c>
      <c r="H623" s="138" t="str">
        <f>IF(OR(G623="中止",G623="取消"),"998",IF(ISNA(MATCH($E623,施設情報!$B$2:$B$96,0)),"999",INDEX(施設情報!$C$2:$C$96,MATCH($E623,施設情報!$B$2:$B$96,0))))</f>
        <v>006</v>
      </c>
      <c r="I623" s="139">
        <f t="shared" si="153"/>
        <v>46405</v>
      </c>
      <c r="J623" s="137" t="str">
        <f t="shared" si="154"/>
        <v>006-46405</v>
      </c>
      <c r="K623" s="137">
        <f t="shared" si="155"/>
        <v>0.375</v>
      </c>
      <c r="L623" s="137">
        <f t="shared" si="156"/>
        <v>0.70833333333333337</v>
      </c>
      <c r="M623" s="137">
        <f t="shared" si="163"/>
        <v>0</v>
      </c>
      <c r="N623" s="137">
        <f t="shared" si="163"/>
        <v>0</v>
      </c>
      <c r="O623" s="137">
        <f t="shared" si="163"/>
        <v>0</v>
      </c>
      <c r="P623" s="137">
        <f t="shared" si="163"/>
        <v>0</v>
      </c>
      <c r="Q623" s="137">
        <f t="shared" si="163"/>
        <v>0</v>
      </c>
      <c r="R623" s="137">
        <f t="shared" si="163"/>
        <v>0</v>
      </c>
      <c r="S623" s="137">
        <f t="shared" si="163"/>
        <v>0</v>
      </c>
      <c r="T623" s="137">
        <f t="shared" si="163"/>
        <v>0</v>
      </c>
      <c r="U623" s="137">
        <f t="shared" si="163"/>
        <v>0</v>
      </c>
      <c r="V623" s="137">
        <f t="shared" si="163"/>
        <v>100</v>
      </c>
      <c r="W623" s="137">
        <f t="shared" si="164"/>
        <v>100</v>
      </c>
      <c r="X623" s="137">
        <f t="shared" si="164"/>
        <v>100</v>
      </c>
      <c r="Y623" s="137">
        <f t="shared" si="164"/>
        <v>100</v>
      </c>
      <c r="Z623" s="137">
        <f t="shared" si="164"/>
        <v>100</v>
      </c>
      <c r="AA623" s="137">
        <f t="shared" si="164"/>
        <v>100</v>
      </c>
      <c r="AB623" s="137">
        <f t="shared" si="164"/>
        <v>100</v>
      </c>
      <c r="AC623" s="137">
        <f t="shared" si="164"/>
        <v>100</v>
      </c>
      <c r="AD623" s="137">
        <f t="shared" si="164"/>
        <v>0</v>
      </c>
      <c r="AE623" s="137">
        <f t="shared" si="164"/>
        <v>0</v>
      </c>
      <c r="AF623" s="137">
        <f t="shared" si="164"/>
        <v>0</v>
      </c>
      <c r="AG623" s="137">
        <f t="shared" si="164"/>
        <v>0</v>
      </c>
      <c r="AH623" s="137">
        <f t="shared" si="164"/>
        <v>0</v>
      </c>
      <c r="AI623" s="137">
        <f t="shared" si="164"/>
        <v>0</v>
      </c>
      <c r="AJ623" s="137">
        <f t="shared" si="164"/>
        <v>0</v>
      </c>
      <c r="AK623" s="136">
        <f ca="1">IF(AND(AND($AK$3&lt;=B623,B623&lt;=$AK$1),B623&lt;&gt;""),1,0)</f>
        <v>1</v>
      </c>
      <c r="AL623" s="136">
        <f>IF(OR(F623="工事・メンテ（共用可）",F623="要調整"),0.5,IF(F623="ヘリ訓練日",0.4,1))</f>
        <v>1</v>
      </c>
      <c r="AM623" s="136">
        <v>1</v>
      </c>
    </row>
    <row r="624" spans="1:39" ht="37.5">
      <c r="A624" s="149">
        <v>947</v>
      </c>
      <c r="B624" s="210">
        <v>46405</v>
      </c>
      <c r="C624" s="211">
        <v>9</v>
      </c>
      <c r="D624" s="211">
        <v>17</v>
      </c>
      <c r="E624" s="213" t="s">
        <v>2</v>
      </c>
      <c r="F624" s="147" t="s">
        <v>490</v>
      </c>
      <c r="G624" s="154" t="s">
        <v>1</v>
      </c>
      <c r="H624" s="138" t="str">
        <f>IF(OR(G624="中止",G624="取消"),"998",IF(ISNA(MATCH($E624,施設情報!$B$2:$B$96,0)),"999",INDEX(施設情報!$C$2:$C$96,MATCH($E624,施設情報!$B$2:$B$96,0))))</f>
        <v>008</v>
      </c>
      <c r="I624" s="139">
        <f t="shared" si="153"/>
        <v>46405</v>
      </c>
      <c r="J624" s="137" t="str">
        <f t="shared" si="154"/>
        <v>008-46405</v>
      </c>
      <c r="K624" s="137">
        <f t="shared" si="155"/>
        <v>0.375</v>
      </c>
      <c r="L624" s="137">
        <f t="shared" si="156"/>
        <v>0.70833333333333337</v>
      </c>
      <c r="M624" s="137">
        <f t="shared" si="163"/>
        <v>0</v>
      </c>
      <c r="N624" s="137">
        <f t="shared" si="163"/>
        <v>0</v>
      </c>
      <c r="O624" s="137">
        <f t="shared" si="163"/>
        <v>0</v>
      </c>
      <c r="P624" s="137">
        <f t="shared" si="163"/>
        <v>0</v>
      </c>
      <c r="Q624" s="137">
        <f t="shared" si="163"/>
        <v>0</v>
      </c>
      <c r="R624" s="137">
        <f t="shared" si="163"/>
        <v>0</v>
      </c>
      <c r="S624" s="137">
        <f t="shared" si="163"/>
        <v>0</v>
      </c>
      <c r="T624" s="137">
        <f t="shared" si="163"/>
        <v>0</v>
      </c>
      <c r="U624" s="137">
        <f t="shared" si="163"/>
        <v>0</v>
      </c>
      <c r="V624" s="137">
        <f t="shared" si="163"/>
        <v>100</v>
      </c>
      <c r="W624" s="137">
        <f t="shared" si="164"/>
        <v>100</v>
      </c>
      <c r="X624" s="137">
        <f t="shared" si="164"/>
        <v>100</v>
      </c>
      <c r="Y624" s="137">
        <f t="shared" si="164"/>
        <v>100</v>
      </c>
      <c r="Z624" s="137">
        <f t="shared" si="164"/>
        <v>100</v>
      </c>
      <c r="AA624" s="137">
        <f t="shared" si="164"/>
        <v>100</v>
      </c>
      <c r="AB624" s="137">
        <f t="shared" si="164"/>
        <v>100</v>
      </c>
      <c r="AC624" s="137">
        <f t="shared" si="164"/>
        <v>100</v>
      </c>
      <c r="AD624" s="137">
        <f t="shared" si="164"/>
        <v>0</v>
      </c>
      <c r="AE624" s="137">
        <f t="shared" si="164"/>
        <v>0</v>
      </c>
      <c r="AF624" s="137">
        <f t="shared" si="164"/>
        <v>0</v>
      </c>
      <c r="AG624" s="137">
        <f t="shared" si="164"/>
        <v>0</v>
      </c>
      <c r="AH624" s="137">
        <f t="shared" si="164"/>
        <v>0</v>
      </c>
      <c r="AI624" s="137">
        <f t="shared" si="164"/>
        <v>0</v>
      </c>
      <c r="AJ624" s="137">
        <f t="shared" si="164"/>
        <v>0</v>
      </c>
      <c r="AK624" s="136">
        <f ca="1">IF(AND(AND($AK$3&lt;=B624,B624&lt;=$AK$1),B624&lt;&gt;""),1,0)</f>
        <v>1</v>
      </c>
      <c r="AL624" s="136">
        <f>IF(OR(F624="工事・メンテ（共用可）",F624="要調整"),0.5,IF(F624="ヘリ訓練日",0.4,1))</f>
        <v>1</v>
      </c>
      <c r="AM624" s="136">
        <v>1</v>
      </c>
    </row>
    <row r="625" spans="1:39" ht="56.25">
      <c r="A625" s="149">
        <v>948</v>
      </c>
      <c r="B625" s="210">
        <v>46405</v>
      </c>
      <c r="C625" s="211">
        <v>9</v>
      </c>
      <c r="D625" s="211">
        <v>17</v>
      </c>
      <c r="E625" s="213" t="s">
        <v>43</v>
      </c>
      <c r="F625" s="147" t="s">
        <v>495</v>
      </c>
      <c r="G625" s="154" t="s">
        <v>1</v>
      </c>
      <c r="H625" s="138" t="str">
        <f>IF(OR(G625="中止",G625="取消"),"998",IF(ISNA(MATCH($E625,施設情報!$B$2:$B$96,0)),"999",INDEX(施設情報!$C$2:$C$96,MATCH($E625,施設情報!$B$2:$B$96,0))))</f>
        <v>014</v>
      </c>
      <c r="I625" s="139">
        <f t="shared" si="153"/>
        <v>46405</v>
      </c>
      <c r="J625" s="137" t="str">
        <f t="shared" si="154"/>
        <v>014-46405</v>
      </c>
      <c r="K625" s="137">
        <f t="shared" si="155"/>
        <v>0.375</v>
      </c>
      <c r="L625" s="137">
        <f t="shared" si="156"/>
        <v>0.70833333333333337</v>
      </c>
      <c r="M625" s="137">
        <f t="shared" ref="M625:V634" si="165">IF(AND(M$3&gt;=$K625,M$3&lt;$L625),100*$AM625,0)</f>
        <v>0</v>
      </c>
      <c r="N625" s="137">
        <f t="shared" si="165"/>
        <v>0</v>
      </c>
      <c r="O625" s="137">
        <f t="shared" si="165"/>
        <v>0</v>
      </c>
      <c r="P625" s="137">
        <f t="shared" si="165"/>
        <v>0</v>
      </c>
      <c r="Q625" s="137">
        <f t="shared" si="165"/>
        <v>0</v>
      </c>
      <c r="R625" s="137">
        <f t="shared" si="165"/>
        <v>0</v>
      </c>
      <c r="S625" s="137">
        <f t="shared" si="165"/>
        <v>0</v>
      </c>
      <c r="T625" s="137">
        <f t="shared" si="165"/>
        <v>0</v>
      </c>
      <c r="U625" s="137">
        <f t="shared" si="165"/>
        <v>0</v>
      </c>
      <c r="V625" s="137">
        <f t="shared" si="165"/>
        <v>50</v>
      </c>
      <c r="W625" s="137">
        <f t="shared" ref="W625:AJ634" si="166">IF(AND(W$3&gt;=$K625,W$3&lt;$L625),100*$AM625,0)</f>
        <v>50</v>
      </c>
      <c r="X625" s="137">
        <f t="shared" si="166"/>
        <v>50</v>
      </c>
      <c r="Y625" s="137">
        <f t="shared" si="166"/>
        <v>50</v>
      </c>
      <c r="Z625" s="137">
        <f t="shared" si="166"/>
        <v>50</v>
      </c>
      <c r="AA625" s="137">
        <f t="shared" si="166"/>
        <v>50</v>
      </c>
      <c r="AB625" s="137">
        <f t="shared" si="166"/>
        <v>50</v>
      </c>
      <c r="AC625" s="137">
        <f t="shared" si="166"/>
        <v>50</v>
      </c>
      <c r="AD625" s="137">
        <f t="shared" si="166"/>
        <v>0</v>
      </c>
      <c r="AE625" s="137">
        <f t="shared" si="166"/>
        <v>0</v>
      </c>
      <c r="AF625" s="137">
        <f t="shared" si="166"/>
        <v>0</v>
      </c>
      <c r="AG625" s="137">
        <f t="shared" si="166"/>
        <v>0</v>
      </c>
      <c r="AH625" s="137">
        <f t="shared" si="166"/>
        <v>0</v>
      </c>
      <c r="AI625" s="137">
        <f t="shared" si="166"/>
        <v>0</v>
      </c>
      <c r="AJ625" s="137">
        <f t="shared" si="166"/>
        <v>0</v>
      </c>
      <c r="AK625" s="136">
        <f ca="1">IF(AND(AND($AK$3&lt;=B625,B625&lt;=$AK$1),B625&lt;&gt;""),1,0)</f>
        <v>1</v>
      </c>
      <c r="AL625" s="136">
        <f>IF(OR(F625="工事・メンテ（共用可）",F625="要調整"),0.5,IF(F625="ヘリ訓練日",0.4,1))</f>
        <v>0.5</v>
      </c>
      <c r="AM625" s="136">
        <v>0.5</v>
      </c>
    </row>
    <row r="626" spans="1:39" ht="56.25">
      <c r="A626" s="149">
        <v>949</v>
      </c>
      <c r="B626" s="210">
        <v>46405</v>
      </c>
      <c r="C626" s="211">
        <v>9</v>
      </c>
      <c r="D626" s="211">
        <v>17</v>
      </c>
      <c r="E626" s="213" t="s">
        <v>44</v>
      </c>
      <c r="F626" s="147" t="s">
        <v>495</v>
      </c>
      <c r="G626" s="154" t="s">
        <v>1</v>
      </c>
      <c r="H626" s="138" t="str">
        <f>IF(OR(G626="中止",G626="取消"),"998",IF(ISNA(MATCH($E626,施設情報!$B$2:$B$96,0)),"999",INDEX(施設情報!$C$2:$C$96,MATCH($E626,施設情報!$B$2:$B$96,0))))</f>
        <v>015</v>
      </c>
      <c r="I626" s="139">
        <f t="shared" si="153"/>
        <v>46405</v>
      </c>
      <c r="J626" s="137" t="str">
        <f t="shared" si="154"/>
        <v>015-46405</v>
      </c>
      <c r="K626" s="137">
        <f t="shared" si="155"/>
        <v>0.375</v>
      </c>
      <c r="L626" s="137">
        <f t="shared" si="156"/>
        <v>0.70833333333333337</v>
      </c>
      <c r="M626" s="137">
        <f t="shared" si="165"/>
        <v>0</v>
      </c>
      <c r="N626" s="137">
        <f t="shared" si="165"/>
        <v>0</v>
      </c>
      <c r="O626" s="137">
        <f t="shared" si="165"/>
        <v>0</v>
      </c>
      <c r="P626" s="137">
        <f t="shared" si="165"/>
        <v>0</v>
      </c>
      <c r="Q626" s="137">
        <f t="shared" si="165"/>
        <v>0</v>
      </c>
      <c r="R626" s="137">
        <f t="shared" si="165"/>
        <v>0</v>
      </c>
      <c r="S626" s="137">
        <f t="shared" si="165"/>
        <v>0</v>
      </c>
      <c r="T626" s="137">
        <f t="shared" si="165"/>
        <v>0</v>
      </c>
      <c r="U626" s="137">
        <f t="shared" si="165"/>
        <v>0</v>
      </c>
      <c r="V626" s="137">
        <f t="shared" si="165"/>
        <v>50</v>
      </c>
      <c r="W626" s="137">
        <f t="shared" si="166"/>
        <v>50</v>
      </c>
      <c r="X626" s="137">
        <f t="shared" si="166"/>
        <v>50</v>
      </c>
      <c r="Y626" s="137">
        <f t="shared" si="166"/>
        <v>50</v>
      </c>
      <c r="Z626" s="137">
        <f t="shared" si="166"/>
        <v>50</v>
      </c>
      <c r="AA626" s="137">
        <f t="shared" si="166"/>
        <v>50</v>
      </c>
      <c r="AB626" s="137">
        <f t="shared" si="166"/>
        <v>50</v>
      </c>
      <c r="AC626" s="137">
        <f t="shared" si="166"/>
        <v>50</v>
      </c>
      <c r="AD626" s="137">
        <f t="shared" si="166"/>
        <v>0</v>
      </c>
      <c r="AE626" s="137">
        <f t="shared" si="166"/>
        <v>0</v>
      </c>
      <c r="AF626" s="137">
        <f t="shared" si="166"/>
        <v>0</v>
      </c>
      <c r="AG626" s="137">
        <f t="shared" si="166"/>
        <v>0</v>
      </c>
      <c r="AH626" s="137">
        <f t="shared" si="166"/>
        <v>0</v>
      </c>
      <c r="AI626" s="137">
        <f t="shared" si="166"/>
        <v>0</v>
      </c>
      <c r="AJ626" s="137">
        <f t="shared" si="166"/>
        <v>0</v>
      </c>
      <c r="AK626" s="136">
        <f ca="1">IF(AND(AND($AK$3&lt;=B626,B626&lt;=$AK$1),B626&lt;&gt;""),1,0)</f>
        <v>1</v>
      </c>
      <c r="AL626" s="136">
        <f>IF(OR(F626="工事・メンテ（共用可）",F626="要調整"),0.5,IF(F626="ヘリ訓練日",0.4,1))</f>
        <v>0.5</v>
      </c>
      <c r="AM626" s="136">
        <v>0.5</v>
      </c>
    </row>
    <row r="627" spans="1:39" ht="75">
      <c r="A627" s="149">
        <v>950</v>
      </c>
      <c r="B627" s="210">
        <v>46405</v>
      </c>
      <c r="C627" s="211">
        <v>9</v>
      </c>
      <c r="D627" s="211">
        <v>17</v>
      </c>
      <c r="E627" s="213" t="s">
        <v>45</v>
      </c>
      <c r="F627" s="147" t="s">
        <v>495</v>
      </c>
      <c r="G627" s="154" t="s">
        <v>1</v>
      </c>
      <c r="H627" s="138" t="str">
        <f>IF(OR(G627="中止",G627="取消"),"998",IF(ISNA(MATCH($E627,施設情報!$B$2:$B$96,0)),"999",INDEX(施設情報!$C$2:$C$96,MATCH($E627,施設情報!$B$2:$B$96,0))))</f>
        <v>016</v>
      </c>
      <c r="I627" s="139">
        <f t="shared" si="153"/>
        <v>46405</v>
      </c>
      <c r="J627" s="137" t="str">
        <f t="shared" si="154"/>
        <v>016-46405</v>
      </c>
      <c r="K627" s="137">
        <f t="shared" si="155"/>
        <v>0.375</v>
      </c>
      <c r="L627" s="137">
        <f t="shared" si="156"/>
        <v>0.70833333333333337</v>
      </c>
      <c r="M627" s="137">
        <f t="shared" si="165"/>
        <v>0</v>
      </c>
      <c r="N627" s="137">
        <f t="shared" si="165"/>
        <v>0</v>
      </c>
      <c r="O627" s="137">
        <f t="shared" si="165"/>
        <v>0</v>
      </c>
      <c r="P627" s="137">
        <f t="shared" si="165"/>
        <v>0</v>
      </c>
      <c r="Q627" s="137">
        <f t="shared" si="165"/>
        <v>0</v>
      </c>
      <c r="R627" s="137">
        <f t="shared" si="165"/>
        <v>0</v>
      </c>
      <c r="S627" s="137">
        <f t="shared" si="165"/>
        <v>0</v>
      </c>
      <c r="T627" s="137">
        <f t="shared" si="165"/>
        <v>0</v>
      </c>
      <c r="U627" s="137">
        <f t="shared" si="165"/>
        <v>0</v>
      </c>
      <c r="V627" s="137">
        <f t="shared" si="165"/>
        <v>50</v>
      </c>
      <c r="W627" s="137">
        <f t="shared" si="166"/>
        <v>50</v>
      </c>
      <c r="X627" s="137">
        <f t="shared" si="166"/>
        <v>50</v>
      </c>
      <c r="Y627" s="137">
        <f t="shared" si="166"/>
        <v>50</v>
      </c>
      <c r="Z627" s="137">
        <f t="shared" si="166"/>
        <v>50</v>
      </c>
      <c r="AA627" s="137">
        <f t="shared" si="166"/>
        <v>50</v>
      </c>
      <c r="AB627" s="137">
        <f t="shared" si="166"/>
        <v>50</v>
      </c>
      <c r="AC627" s="137">
        <f t="shared" si="166"/>
        <v>50</v>
      </c>
      <c r="AD627" s="137">
        <f t="shared" si="166"/>
        <v>0</v>
      </c>
      <c r="AE627" s="137">
        <f t="shared" si="166"/>
        <v>0</v>
      </c>
      <c r="AF627" s="137">
        <f t="shared" si="166"/>
        <v>0</v>
      </c>
      <c r="AG627" s="137">
        <f t="shared" si="166"/>
        <v>0</v>
      </c>
      <c r="AH627" s="137">
        <f t="shared" si="166"/>
        <v>0</v>
      </c>
      <c r="AI627" s="137">
        <f t="shared" si="166"/>
        <v>0</v>
      </c>
      <c r="AJ627" s="137">
        <f t="shared" si="166"/>
        <v>0</v>
      </c>
      <c r="AK627" s="136">
        <f ca="1">IF(AND(AND($AK$3&lt;=B627,B627&lt;=$AK$1),B627&lt;&gt;""),1,0)</f>
        <v>1</v>
      </c>
      <c r="AL627" s="136">
        <f>IF(OR(F627="工事・メンテ（共用可）",F627="要調整"),0.5,IF(F627="ヘリ訓練日",0.4,1))</f>
        <v>0.5</v>
      </c>
      <c r="AM627" s="136">
        <v>0.5</v>
      </c>
    </row>
    <row r="628" spans="1:39" ht="75">
      <c r="A628" s="149">
        <v>951</v>
      </c>
      <c r="B628" s="210">
        <v>46405</v>
      </c>
      <c r="C628" s="211">
        <v>9</v>
      </c>
      <c r="D628" s="211">
        <v>17</v>
      </c>
      <c r="E628" s="213" t="s">
        <v>46</v>
      </c>
      <c r="F628" s="147" t="s">
        <v>495</v>
      </c>
      <c r="G628" s="154" t="s">
        <v>1</v>
      </c>
      <c r="H628" s="138" t="str">
        <f>IF(OR(G628="中止",G628="取消"),"998",IF(ISNA(MATCH($E628,施設情報!$B$2:$B$96,0)),"999",INDEX(施設情報!$C$2:$C$96,MATCH($E628,施設情報!$B$2:$B$96,0))))</f>
        <v>017</v>
      </c>
      <c r="I628" s="139">
        <f t="shared" si="153"/>
        <v>46405</v>
      </c>
      <c r="J628" s="137" t="str">
        <f t="shared" si="154"/>
        <v>017-46405</v>
      </c>
      <c r="K628" s="137">
        <f t="shared" si="155"/>
        <v>0.375</v>
      </c>
      <c r="L628" s="137">
        <f t="shared" si="156"/>
        <v>0.70833333333333337</v>
      </c>
      <c r="M628" s="137">
        <f t="shared" si="165"/>
        <v>0</v>
      </c>
      <c r="N628" s="137">
        <f t="shared" si="165"/>
        <v>0</v>
      </c>
      <c r="O628" s="137">
        <f t="shared" si="165"/>
        <v>0</v>
      </c>
      <c r="P628" s="137">
        <f t="shared" si="165"/>
        <v>0</v>
      </c>
      <c r="Q628" s="137">
        <f t="shared" si="165"/>
        <v>0</v>
      </c>
      <c r="R628" s="137">
        <f t="shared" si="165"/>
        <v>0</v>
      </c>
      <c r="S628" s="137">
        <f t="shared" si="165"/>
        <v>0</v>
      </c>
      <c r="T628" s="137">
        <f t="shared" si="165"/>
        <v>0</v>
      </c>
      <c r="U628" s="137">
        <f t="shared" si="165"/>
        <v>0</v>
      </c>
      <c r="V628" s="137">
        <f t="shared" si="165"/>
        <v>50</v>
      </c>
      <c r="W628" s="137">
        <f t="shared" si="166"/>
        <v>50</v>
      </c>
      <c r="X628" s="137">
        <f t="shared" si="166"/>
        <v>50</v>
      </c>
      <c r="Y628" s="137">
        <f t="shared" si="166"/>
        <v>50</v>
      </c>
      <c r="Z628" s="137">
        <f t="shared" si="166"/>
        <v>50</v>
      </c>
      <c r="AA628" s="137">
        <f t="shared" si="166"/>
        <v>50</v>
      </c>
      <c r="AB628" s="137">
        <f t="shared" si="166"/>
        <v>50</v>
      </c>
      <c r="AC628" s="137">
        <f t="shared" si="166"/>
        <v>50</v>
      </c>
      <c r="AD628" s="137">
        <f t="shared" si="166"/>
        <v>0</v>
      </c>
      <c r="AE628" s="137">
        <f t="shared" si="166"/>
        <v>0</v>
      </c>
      <c r="AF628" s="137">
        <f t="shared" si="166"/>
        <v>0</v>
      </c>
      <c r="AG628" s="137">
        <f t="shared" si="166"/>
        <v>0</v>
      </c>
      <c r="AH628" s="137">
        <f t="shared" si="166"/>
        <v>0</v>
      </c>
      <c r="AI628" s="137">
        <f t="shared" si="166"/>
        <v>0</v>
      </c>
      <c r="AJ628" s="137">
        <f t="shared" si="166"/>
        <v>0</v>
      </c>
      <c r="AK628" s="136">
        <f ca="1">IF(AND(AND($AK$3&lt;=B628,B628&lt;=$AK$1),B628&lt;&gt;""),1,0)</f>
        <v>1</v>
      </c>
      <c r="AL628" s="136">
        <f>IF(OR(F628="工事・メンテ（共用可）",F628="要調整"),0.5,IF(F628="ヘリ訓練日",0.4,1))</f>
        <v>0.5</v>
      </c>
      <c r="AM628" s="136">
        <v>0.5</v>
      </c>
    </row>
    <row r="629" spans="1:39" ht="56.25">
      <c r="A629" s="149">
        <v>952</v>
      </c>
      <c r="B629" s="210">
        <v>46405</v>
      </c>
      <c r="C629" s="211">
        <v>9</v>
      </c>
      <c r="D629" s="211">
        <v>17</v>
      </c>
      <c r="E629" s="213" t="s">
        <v>47</v>
      </c>
      <c r="F629" s="147" t="s">
        <v>492</v>
      </c>
      <c r="G629" s="154" t="s">
        <v>1</v>
      </c>
      <c r="H629" s="138" t="str">
        <f>IF(OR(G629="中止",G629="取消"),"998",IF(ISNA(MATCH($E629,施設情報!$B$2:$B$96,0)),"999",INDEX(施設情報!$C$2:$C$96,MATCH($E629,施設情報!$B$2:$B$96,0))))</f>
        <v>020</v>
      </c>
      <c r="I629" s="139">
        <f t="shared" si="153"/>
        <v>46405</v>
      </c>
      <c r="J629" s="137" t="str">
        <f t="shared" si="154"/>
        <v>020-46405</v>
      </c>
      <c r="K629" s="137">
        <f t="shared" si="155"/>
        <v>0.375</v>
      </c>
      <c r="L629" s="137">
        <f t="shared" si="156"/>
        <v>0.70833333333333337</v>
      </c>
      <c r="M629" s="137">
        <f t="shared" si="165"/>
        <v>0</v>
      </c>
      <c r="N629" s="137">
        <f t="shared" si="165"/>
        <v>0</v>
      </c>
      <c r="O629" s="137">
        <f t="shared" si="165"/>
        <v>0</v>
      </c>
      <c r="P629" s="137">
        <f t="shared" si="165"/>
        <v>0</v>
      </c>
      <c r="Q629" s="137">
        <f t="shared" si="165"/>
        <v>0</v>
      </c>
      <c r="R629" s="137">
        <f t="shared" si="165"/>
        <v>0</v>
      </c>
      <c r="S629" s="137">
        <f t="shared" si="165"/>
        <v>0</v>
      </c>
      <c r="T629" s="137">
        <f t="shared" si="165"/>
        <v>0</v>
      </c>
      <c r="U629" s="137">
        <f t="shared" si="165"/>
        <v>0</v>
      </c>
      <c r="V629" s="137">
        <f t="shared" si="165"/>
        <v>100</v>
      </c>
      <c r="W629" s="137">
        <f t="shared" si="166"/>
        <v>100</v>
      </c>
      <c r="X629" s="137">
        <f t="shared" si="166"/>
        <v>100</v>
      </c>
      <c r="Y629" s="137">
        <f t="shared" si="166"/>
        <v>100</v>
      </c>
      <c r="Z629" s="137">
        <f t="shared" si="166"/>
        <v>100</v>
      </c>
      <c r="AA629" s="137">
        <f t="shared" si="166"/>
        <v>100</v>
      </c>
      <c r="AB629" s="137">
        <f t="shared" si="166"/>
        <v>100</v>
      </c>
      <c r="AC629" s="137">
        <f t="shared" si="166"/>
        <v>100</v>
      </c>
      <c r="AD629" s="137">
        <f t="shared" si="166"/>
        <v>0</v>
      </c>
      <c r="AE629" s="137">
        <f t="shared" si="166"/>
        <v>0</v>
      </c>
      <c r="AF629" s="137">
        <f t="shared" si="166"/>
        <v>0</v>
      </c>
      <c r="AG629" s="137">
        <f t="shared" si="166"/>
        <v>0</v>
      </c>
      <c r="AH629" s="137">
        <f t="shared" si="166"/>
        <v>0</v>
      </c>
      <c r="AI629" s="137">
        <f t="shared" si="166"/>
        <v>0</v>
      </c>
      <c r="AJ629" s="137">
        <f t="shared" si="166"/>
        <v>0</v>
      </c>
      <c r="AK629" s="136">
        <f ca="1">IF(AND(AND($AK$3&lt;=B629,B629&lt;=$AK$1),B629&lt;&gt;""),1,0)</f>
        <v>1</v>
      </c>
      <c r="AL629" s="136">
        <f>IF(OR(F629="工事・メンテ（共用可）",F629="要調整"),0.5,IF(F629="ヘリ訓練日",0.4,1))</f>
        <v>1</v>
      </c>
      <c r="AM629" s="136">
        <v>1</v>
      </c>
    </row>
    <row r="630" spans="1:39" ht="75">
      <c r="A630" s="149">
        <v>953</v>
      </c>
      <c r="B630" s="210">
        <v>46405</v>
      </c>
      <c r="C630" s="211">
        <v>9</v>
      </c>
      <c r="D630" s="211">
        <v>17</v>
      </c>
      <c r="E630" s="213" t="s">
        <v>48</v>
      </c>
      <c r="F630" s="147" t="s">
        <v>492</v>
      </c>
      <c r="G630" s="154" t="s">
        <v>1</v>
      </c>
      <c r="H630" s="138" t="str">
        <f>IF(OR(G630="中止",G630="取消"),"998",IF(ISNA(MATCH($E630,施設情報!$B$2:$B$96,0)),"999",INDEX(施設情報!$C$2:$C$96,MATCH($E630,施設情報!$B$2:$B$96,0))))</f>
        <v>021</v>
      </c>
      <c r="I630" s="139">
        <f t="shared" si="153"/>
        <v>46405</v>
      </c>
      <c r="J630" s="137" t="str">
        <f t="shared" si="154"/>
        <v>021-46405</v>
      </c>
      <c r="K630" s="137">
        <f t="shared" si="155"/>
        <v>0.375</v>
      </c>
      <c r="L630" s="137">
        <f t="shared" si="156"/>
        <v>0.70833333333333337</v>
      </c>
      <c r="M630" s="137">
        <f t="shared" si="165"/>
        <v>0</v>
      </c>
      <c r="N630" s="137">
        <f t="shared" si="165"/>
        <v>0</v>
      </c>
      <c r="O630" s="137">
        <f t="shared" si="165"/>
        <v>0</v>
      </c>
      <c r="P630" s="137">
        <f t="shared" si="165"/>
        <v>0</v>
      </c>
      <c r="Q630" s="137">
        <f t="shared" si="165"/>
        <v>0</v>
      </c>
      <c r="R630" s="137">
        <f t="shared" si="165"/>
        <v>0</v>
      </c>
      <c r="S630" s="137">
        <f t="shared" si="165"/>
        <v>0</v>
      </c>
      <c r="T630" s="137">
        <f t="shared" si="165"/>
        <v>0</v>
      </c>
      <c r="U630" s="137">
        <f t="shared" si="165"/>
        <v>0</v>
      </c>
      <c r="V630" s="137">
        <f t="shared" si="165"/>
        <v>100</v>
      </c>
      <c r="W630" s="137">
        <f t="shared" si="166"/>
        <v>100</v>
      </c>
      <c r="X630" s="137">
        <f t="shared" si="166"/>
        <v>100</v>
      </c>
      <c r="Y630" s="137">
        <f t="shared" si="166"/>
        <v>100</v>
      </c>
      <c r="Z630" s="137">
        <f t="shared" si="166"/>
        <v>100</v>
      </c>
      <c r="AA630" s="137">
        <f t="shared" si="166"/>
        <v>100</v>
      </c>
      <c r="AB630" s="137">
        <f t="shared" si="166"/>
        <v>100</v>
      </c>
      <c r="AC630" s="137">
        <f t="shared" si="166"/>
        <v>100</v>
      </c>
      <c r="AD630" s="137">
        <f t="shared" si="166"/>
        <v>0</v>
      </c>
      <c r="AE630" s="137">
        <f t="shared" si="166"/>
        <v>0</v>
      </c>
      <c r="AF630" s="137">
        <f t="shared" si="166"/>
        <v>0</v>
      </c>
      <c r="AG630" s="137">
        <f t="shared" si="166"/>
        <v>0</v>
      </c>
      <c r="AH630" s="137">
        <f t="shared" si="166"/>
        <v>0</v>
      </c>
      <c r="AI630" s="137">
        <f t="shared" si="166"/>
        <v>0</v>
      </c>
      <c r="AJ630" s="137">
        <f t="shared" si="166"/>
        <v>0</v>
      </c>
      <c r="AK630" s="136">
        <f ca="1">IF(AND(AND($AK$3&lt;=B630,B630&lt;=$AK$1),B630&lt;&gt;""),1,0)</f>
        <v>1</v>
      </c>
      <c r="AL630" s="136">
        <f>IF(OR(F630="工事・メンテ（共用可）",F630="要調整"),0.5,IF(F630="ヘリ訓練日",0.4,1))</f>
        <v>1</v>
      </c>
      <c r="AM630" s="136">
        <v>1</v>
      </c>
    </row>
    <row r="631" spans="1:39" ht="37.5">
      <c r="A631" s="149">
        <v>954</v>
      </c>
      <c r="B631" s="210">
        <v>46405</v>
      </c>
      <c r="C631" s="211">
        <v>9</v>
      </c>
      <c r="D631" s="211">
        <v>17</v>
      </c>
      <c r="E631" s="213" t="s">
        <v>49</v>
      </c>
      <c r="F631" s="147" t="s">
        <v>495</v>
      </c>
      <c r="G631" s="154" t="s">
        <v>1</v>
      </c>
      <c r="H631" s="138" t="str">
        <f>IF(OR(G631="中止",G631="取消"),"998",IF(ISNA(MATCH($E631,施設情報!$B$2:$B$96,0)),"999",INDEX(施設情報!$C$2:$C$96,MATCH($E631,施設情報!$B$2:$B$96,0))))</f>
        <v>022</v>
      </c>
      <c r="I631" s="139">
        <f t="shared" si="153"/>
        <v>46405</v>
      </c>
      <c r="J631" s="137" t="str">
        <f t="shared" si="154"/>
        <v>022-46405</v>
      </c>
      <c r="K631" s="137">
        <f t="shared" si="155"/>
        <v>0.375</v>
      </c>
      <c r="L631" s="137">
        <f t="shared" si="156"/>
        <v>0.70833333333333337</v>
      </c>
      <c r="M631" s="137">
        <f t="shared" si="165"/>
        <v>0</v>
      </c>
      <c r="N631" s="137">
        <f t="shared" si="165"/>
        <v>0</v>
      </c>
      <c r="O631" s="137">
        <f t="shared" si="165"/>
        <v>0</v>
      </c>
      <c r="P631" s="137">
        <f t="shared" si="165"/>
        <v>0</v>
      </c>
      <c r="Q631" s="137">
        <f t="shared" si="165"/>
        <v>0</v>
      </c>
      <c r="R631" s="137">
        <f t="shared" si="165"/>
        <v>0</v>
      </c>
      <c r="S631" s="137">
        <f t="shared" si="165"/>
        <v>0</v>
      </c>
      <c r="T631" s="137">
        <f t="shared" si="165"/>
        <v>0</v>
      </c>
      <c r="U631" s="137">
        <f t="shared" si="165"/>
        <v>0</v>
      </c>
      <c r="V631" s="137">
        <f t="shared" si="165"/>
        <v>50</v>
      </c>
      <c r="W631" s="137">
        <f t="shared" si="166"/>
        <v>50</v>
      </c>
      <c r="X631" s="137">
        <f t="shared" si="166"/>
        <v>50</v>
      </c>
      <c r="Y631" s="137">
        <f t="shared" si="166"/>
        <v>50</v>
      </c>
      <c r="Z631" s="137">
        <f t="shared" si="166"/>
        <v>50</v>
      </c>
      <c r="AA631" s="137">
        <f t="shared" si="166"/>
        <v>50</v>
      </c>
      <c r="AB631" s="137">
        <f t="shared" si="166"/>
        <v>50</v>
      </c>
      <c r="AC631" s="137">
        <f t="shared" si="166"/>
        <v>50</v>
      </c>
      <c r="AD631" s="137">
        <f t="shared" si="166"/>
        <v>0</v>
      </c>
      <c r="AE631" s="137">
        <f t="shared" si="166"/>
        <v>0</v>
      </c>
      <c r="AF631" s="137">
        <f t="shared" si="166"/>
        <v>0</v>
      </c>
      <c r="AG631" s="137">
        <f t="shared" si="166"/>
        <v>0</v>
      </c>
      <c r="AH631" s="137">
        <f t="shared" si="166"/>
        <v>0</v>
      </c>
      <c r="AI631" s="137">
        <f t="shared" si="166"/>
        <v>0</v>
      </c>
      <c r="AJ631" s="137">
        <f t="shared" si="166"/>
        <v>0</v>
      </c>
      <c r="AK631" s="136">
        <f ca="1">IF(AND(AND($AK$3&lt;=B631,B631&lt;=$AK$1),B631&lt;&gt;""),1,0)</f>
        <v>1</v>
      </c>
      <c r="AL631" s="136">
        <f>IF(OR(F631="工事・メンテ（共用可）",F631="要調整"),0.5,IF(F631="ヘリ訓練日",0.4,1))</f>
        <v>0.5</v>
      </c>
      <c r="AM631" s="136">
        <v>0.5</v>
      </c>
    </row>
    <row r="632" spans="1:39" ht="56.25">
      <c r="A632" s="149">
        <v>955</v>
      </c>
      <c r="B632" s="210">
        <v>46405</v>
      </c>
      <c r="C632" s="211">
        <v>9</v>
      </c>
      <c r="D632" s="211">
        <v>17</v>
      </c>
      <c r="E632" s="213" t="s">
        <v>50</v>
      </c>
      <c r="F632" s="147" t="s">
        <v>495</v>
      </c>
      <c r="G632" s="154" t="s">
        <v>1</v>
      </c>
      <c r="H632" s="138" t="str">
        <f>IF(OR(G632="中止",G632="取消"),"998",IF(ISNA(MATCH($E632,施設情報!$B$2:$B$96,0)),"999",INDEX(施設情報!$C$2:$C$96,MATCH($E632,施設情報!$B$2:$B$96,0))))</f>
        <v>023</v>
      </c>
      <c r="I632" s="139">
        <f t="shared" si="153"/>
        <v>46405</v>
      </c>
      <c r="J632" s="137" t="str">
        <f t="shared" si="154"/>
        <v>023-46405</v>
      </c>
      <c r="K632" s="137">
        <f t="shared" si="155"/>
        <v>0.375</v>
      </c>
      <c r="L632" s="137">
        <f t="shared" si="156"/>
        <v>0.70833333333333337</v>
      </c>
      <c r="M632" s="137">
        <f t="shared" si="165"/>
        <v>0</v>
      </c>
      <c r="N632" s="137">
        <f t="shared" si="165"/>
        <v>0</v>
      </c>
      <c r="O632" s="137">
        <f t="shared" si="165"/>
        <v>0</v>
      </c>
      <c r="P632" s="137">
        <f t="shared" si="165"/>
        <v>0</v>
      </c>
      <c r="Q632" s="137">
        <f t="shared" si="165"/>
        <v>0</v>
      </c>
      <c r="R632" s="137">
        <f t="shared" si="165"/>
        <v>0</v>
      </c>
      <c r="S632" s="137">
        <f t="shared" si="165"/>
        <v>0</v>
      </c>
      <c r="T632" s="137">
        <f t="shared" si="165"/>
        <v>0</v>
      </c>
      <c r="U632" s="137">
        <f t="shared" si="165"/>
        <v>0</v>
      </c>
      <c r="V632" s="137">
        <f t="shared" si="165"/>
        <v>50</v>
      </c>
      <c r="W632" s="137">
        <f t="shared" si="166"/>
        <v>50</v>
      </c>
      <c r="X632" s="137">
        <f t="shared" si="166"/>
        <v>50</v>
      </c>
      <c r="Y632" s="137">
        <f t="shared" si="166"/>
        <v>50</v>
      </c>
      <c r="Z632" s="137">
        <f t="shared" si="166"/>
        <v>50</v>
      </c>
      <c r="AA632" s="137">
        <f t="shared" si="166"/>
        <v>50</v>
      </c>
      <c r="AB632" s="137">
        <f t="shared" si="166"/>
        <v>50</v>
      </c>
      <c r="AC632" s="137">
        <f t="shared" si="166"/>
        <v>50</v>
      </c>
      <c r="AD632" s="137">
        <f t="shared" si="166"/>
        <v>0</v>
      </c>
      <c r="AE632" s="137">
        <f t="shared" si="166"/>
        <v>0</v>
      </c>
      <c r="AF632" s="137">
        <f t="shared" si="166"/>
        <v>0</v>
      </c>
      <c r="AG632" s="137">
        <f t="shared" si="166"/>
        <v>0</v>
      </c>
      <c r="AH632" s="137">
        <f t="shared" si="166"/>
        <v>0</v>
      </c>
      <c r="AI632" s="137">
        <f t="shared" si="166"/>
        <v>0</v>
      </c>
      <c r="AJ632" s="137">
        <f t="shared" si="166"/>
        <v>0</v>
      </c>
      <c r="AK632" s="136">
        <f ca="1">IF(AND(AND($AK$3&lt;=B632,B632&lt;=$AK$1),B632&lt;&gt;""),1,0)</f>
        <v>1</v>
      </c>
      <c r="AL632" s="136">
        <f>IF(OR(F632="工事・メンテ（共用可）",F632="要調整"),0.5,IF(F632="ヘリ訓練日",0.4,1))</f>
        <v>0.5</v>
      </c>
      <c r="AM632" s="136">
        <v>0.5</v>
      </c>
    </row>
    <row r="633" spans="1:39" ht="56.25">
      <c r="A633" s="149">
        <v>956</v>
      </c>
      <c r="B633" s="210">
        <v>46405</v>
      </c>
      <c r="C633" s="211">
        <v>9</v>
      </c>
      <c r="D633" s="211">
        <v>17</v>
      </c>
      <c r="E633" s="213" t="s">
        <v>51</v>
      </c>
      <c r="F633" s="147" t="s">
        <v>495</v>
      </c>
      <c r="G633" s="154" t="s">
        <v>1</v>
      </c>
      <c r="H633" s="138" t="str">
        <f>IF(OR(G633="中止",G633="取消"),"998",IF(ISNA(MATCH($E633,施設情報!$B$2:$B$96,0)),"999",INDEX(施設情報!$C$2:$C$96,MATCH($E633,施設情報!$B$2:$B$96,0))))</f>
        <v>069</v>
      </c>
      <c r="I633" s="139">
        <f t="shared" si="153"/>
        <v>46405</v>
      </c>
      <c r="J633" s="137" t="str">
        <f t="shared" si="154"/>
        <v>069-46405</v>
      </c>
      <c r="K633" s="137">
        <f t="shared" si="155"/>
        <v>0.375</v>
      </c>
      <c r="L633" s="137">
        <f t="shared" si="156"/>
        <v>0.70833333333333337</v>
      </c>
      <c r="M633" s="137">
        <f t="shared" si="165"/>
        <v>0</v>
      </c>
      <c r="N633" s="137">
        <f t="shared" si="165"/>
        <v>0</v>
      </c>
      <c r="O633" s="137">
        <f t="shared" si="165"/>
        <v>0</v>
      </c>
      <c r="P633" s="137">
        <f t="shared" si="165"/>
        <v>0</v>
      </c>
      <c r="Q633" s="137">
        <f t="shared" si="165"/>
        <v>0</v>
      </c>
      <c r="R633" s="137">
        <f t="shared" si="165"/>
        <v>0</v>
      </c>
      <c r="S633" s="137">
        <f t="shared" si="165"/>
        <v>0</v>
      </c>
      <c r="T633" s="137">
        <f t="shared" si="165"/>
        <v>0</v>
      </c>
      <c r="U633" s="137">
        <f t="shared" si="165"/>
        <v>0</v>
      </c>
      <c r="V633" s="137">
        <f t="shared" si="165"/>
        <v>50</v>
      </c>
      <c r="W633" s="137">
        <f t="shared" si="166"/>
        <v>50</v>
      </c>
      <c r="X633" s="137">
        <f t="shared" si="166"/>
        <v>50</v>
      </c>
      <c r="Y633" s="137">
        <f t="shared" si="166"/>
        <v>50</v>
      </c>
      <c r="Z633" s="137">
        <f t="shared" si="166"/>
        <v>50</v>
      </c>
      <c r="AA633" s="137">
        <f t="shared" si="166"/>
        <v>50</v>
      </c>
      <c r="AB633" s="137">
        <f t="shared" si="166"/>
        <v>50</v>
      </c>
      <c r="AC633" s="137">
        <f t="shared" si="166"/>
        <v>50</v>
      </c>
      <c r="AD633" s="137">
        <f t="shared" si="166"/>
        <v>0</v>
      </c>
      <c r="AE633" s="137">
        <f t="shared" si="166"/>
        <v>0</v>
      </c>
      <c r="AF633" s="137">
        <f t="shared" si="166"/>
        <v>0</v>
      </c>
      <c r="AG633" s="137">
        <f t="shared" si="166"/>
        <v>0</v>
      </c>
      <c r="AH633" s="137">
        <f t="shared" si="166"/>
        <v>0</v>
      </c>
      <c r="AI633" s="137">
        <f t="shared" si="166"/>
        <v>0</v>
      </c>
      <c r="AJ633" s="137">
        <f t="shared" si="166"/>
        <v>0</v>
      </c>
      <c r="AK633" s="136">
        <f ca="1">IF(AND(AND($AK$3&lt;=B633,B633&lt;=$AK$1),B633&lt;&gt;""),1,0)</f>
        <v>1</v>
      </c>
      <c r="AL633" s="136">
        <f>IF(OR(F633="工事・メンテ（共用可）",F633="要調整"),0.5,IF(F633="ヘリ訓練日",0.4,1))</f>
        <v>0.5</v>
      </c>
      <c r="AM633" s="136">
        <v>0.5</v>
      </c>
    </row>
    <row r="634" spans="1:39" ht="56.25">
      <c r="A634" s="149">
        <v>957</v>
      </c>
      <c r="B634" s="210">
        <v>46405</v>
      </c>
      <c r="C634" s="211">
        <v>9</v>
      </c>
      <c r="D634" s="211">
        <v>17</v>
      </c>
      <c r="E634" s="213" t="s">
        <v>52</v>
      </c>
      <c r="F634" s="147" t="s">
        <v>495</v>
      </c>
      <c r="G634" s="154" t="s">
        <v>1</v>
      </c>
      <c r="H634" s="138" t="str">
        <f>IF(OR(G634="中止",G634="取消"),"998",IF(ISNA(MATCH($E634,施設情報!$B$2:$B$96,0)),"999",INDEX(施設情報!$C$2:$C$96,MATCH($E634,施設情報!$B$2:$B$96,0))))</f>
        <v>024</v>
      </c>
      <c r="I634" s="139">
        <f t="shared" si="153"/>
        <v>46405</v>
      </c>
      <c r="J634" s="137" t="str">
        <f t="shared" si="154"/>
        <v>024-46405</v>
      </c>
      <c r="K634" s="137">
        <f t="shared" si="155"/>
        <v>0.375</v>
      </c>
      <c r="L634" s="137">
        <f t="shared" si="156"/>
        <v>0.70833333333333337</v>
      </c>
      <c r="M634" s="137">
        <f t="shared" si="165"/>
        <v>0</v>
      </c>
      <c r="N634" s="137">
        <f t="shared" si="165"/>
        <v>0</v>
      </c>
      <c r="O634" s="137">
        <f t="shared" si="165"/>
        <v>0</v>
      </c>
      <c r="P634" s="137">
        <f t="shared" si="165"/>
        <v>0</v>
      </c>
      <c r="Q634" s="137">
        <f t="shared" si="165"/>
        <v>0</v>
      </c>
      <c r="R634" s="137">
        <f t="shared" si="165"/>
        <v>0</v>
      </c>
      <c r="S634" s="137">
        <f t="shared" si="165"/>
        <v>0</v>
      </c>
      <c r="T634" s="137">
        <f t="shared" si="165"/>
        <v>0</v>
      </c>
      <c r="U634" s="137">
        <f t="shared" si="165"/>
        <v>0</v>
      </c>
      <c r="V634" s="137">
        <f t="shared" si="165"/>
        <v>50</v>
      </c>
      <c r="W634" s="137">
        <f t="shared" si="166"/>
        <v>50</v>
      </c>
      <c r="X634" s="137">
        <f t="shared" si="166"/>
        <v>50</v>
      </c>
      <c r="Y634" s="137">
        <f t="shared" si="166"/>
        <v>50</v>
      </c>
      <c r="Z634" s="137">
        <f t="shared" si="166"/>
        <v>50</v>
      </c>
      <c r="AA634" s="137">
        <f t="shared" si="166"/>
        <v>50</v>
      </c>
      <c r="AB634" s="137">
        <f t="shared" si="166"/>
        <v>50</v>
      </c>
      <c r="AC634" s="137">
        <f t="shared" si="166"/>
        <v>50</v>
      </c>
      <c r="AD634" s="137">
        <f t="shared" si="166"/>
        <v>0</v>
      </c>
      <c r="AE634" s="137">
        <f t="shared" si="166"/>
        <v>0</v>
      </c>
      <c r="AF634" s="137">
        <f t="shared" si="166"/>
        <v>0</v>
      </c>
      <c r="AG634" s="137">
        <f t="shared" si="166"/>
        <v>0</v>
      </c>
      <c r="AH634" s="137">
        <f t="shared" si="166"/>
        <v>0</v>
      </c>
      <c r="AI634" s="137">
        <f t="shared" si="166"/>
        <v>0</v>
      </c>
      <c r="AJ634" s="137">
        <f t="shared" si="166"/>
        <v>0</v>
      </c>
      <c r="AK634" s="136">
        <f ca="1">IF(AND(AND($AK$3&lt;=B634,B634&lt;=$AK$1),B634&lt;&gt;""),1,0)</f>
        <v>1</v>
      </c>
      <c r="AL634" s="136">
        <f>IF(OR(F634="工事・メンテ（共用可）",F634="要調整"),0.5,IF(F634="ヘリ訓練日",0.4,1))</f>
        <v>0.5</v>
      </c>
      <c r="AM634" s="136">
        <v>0.5</v>
      </c>
    </row>
    <row r="635" spans="1:39" ht="56.25">
      <c r="A635" s="149">
        <v>958</v>
      </c>
      <c r="B635" s="210">
        <v>46405</v>
      </c>
      <c r="C635" s="211">
        <v>9</v>
      </c>
      <c r="D635" s="211">
        <v>17</v>
      </c>
      <c r="E635" s="213" t="s">
        <v>31</v>
      </c>
      <c r="F635" s="147" t="s">
        <v>490</v>
      </c>
      <c r="G635" s="154" t="s">
        <v>1</v>
      </c>
      <c r="H635" s="138" t="str">
        <f>IF(OR(G635="中止",G635="取消"),"998",IF(ISNA(MATCH($E635,施設情報!$B$2:$B$96,0)),"999",INDEX(施設情報!$C$2:$C$96,MATCH($E635,施設情報!$B$2:$B$96,0))))</f>
        <v>025</v>
      </c>
      <c r="I635" s="139">
        <f t="shared" si="153"/>
        <v>46405</v>
      </c>
      <c r="J635" s="137" t="str">
        <f t="shared" si="154"/>
        <v>025-46405</v>
      </c>
      <c r="K635" s="137">
        <f t="shared" si="155"/>
        <v>0.375</v>
      </c>
      <c r="L635" s="137">
        <f t="shared" si="156"/>
        <v>0.70833333333333337</v>
      </c>
      <c r="M635" s="137">
        <f t="shared" ref="M635:V644" si="167">IF(AND(M$3&gt;=$K635,M$3&lt;$L635),100*$AM635,0)</f>
        <v>0</v>
      </c>
      <c r="N635" s="137">
        <f t="shared" si="167"/>
        <v>0</v>
      </c>
      <c r="O635" s="137">
        <f t="shared" si="167"/>
        <v>0</v>
      </c>
      <c r="P635" s="137">
        <f t="shared" si="167"/>
        <v>0</v>
      </c>
      <c r="Q635" s="137">
        <f t="shared" si="167"/>
        <v>0</v>
      </c>
      <c r="R635" s="137">
        <f t="shared" si="167"/>
        <v>0</v>
      </c>
      <c r="S635" s="137">
        <f t="shared" si="167"/>
        <v>0</v>
      </c>
      <c r="T635" s="137">
        <f t="shared" si="167"/>
        <v>0</v>
      </c>
      <c r="U635" s="137">
        <f t="shared" si="167"/>
        <v>0</v>
      </c>
      <c r="V635" s="137">
        <f t="shared" si="167"/>
        <v>100</v>
      </c>
      <c r="W635" s="137">
        <f t="shared" ref="W635:AJ644" si="168">IF(AND(W$3&gt;=$K635,W$3&lt;$L635),100*$AM635,0)</f>
        <v>100</v>
      </c>
      <c r="X635" s="137">
        <f t="shared" si="168"/>
        <v>100</v>
      </c>
      <c r="Y635" s="137">
        <f t="shared" si="168"/>
        <v>100</v>
      </c>
      <c r="Z635" s="137">
        <f t="shared" si="168"/>
        <v>100</v>
      </c>
      <c r="AA635" s="137">
        <f t="shared" si="168"/>
        <v>100</v>
      </c>
      <c r="AB635" s="137">
        <f t="shared" si="168"/>
        <v>100</v>
      </c>
      <c r="AC635" s="137">
        <f t="shared" si="168"/>
        <v>100</v>
      </c>
      <c r="AD635" s="137">
        <f t="shared" si="168"/>
        <v>0</v>
      </c>
      <c r="AE635" s="137">
        <f t="shared" si="168"/>
        <v>0</v>
      </c>
      <c r="AF635" s="137">
        <f t="shared" si="168"/>
        <v>0</v>
      </c>
      <c r="AG635" s="137">
        <f t="shared" si="168"/>
        <v>0</v>
      </c>
      <c r="AH635" s="137">
        <f t="shared" si="168"/>
        <v>0</v>
      </c>
      <c r="AI635" s="137">
        <f t="shared" si="168"/>
        <v>0</v>
      </c>
      <c r="AJ635" s="137">
        <f t="shared" si="168"/>
        <v>0</v>
      </c>
      <c r="AK635" s="136">
        <f ca="1">IF(AND(AND($AK$3&lt;=B635,B635&lt;=$AK$1),B635&lt;&gt;""),1,0)</f>
        <v>1</v>
      </c>
      <c r="AL635" s="136">
        <f>IF(OR(F635="工事・メンテ（共用可）",F635="要調整"),0.5,IF(F635="ヘリ訓練日",0.4,1))</f>
        <v>1</v>
      </c>
      <c r="AM635" s="136">
        <v>1</v>
      </c>
    </row>
    <row r="636" spans="1:39" ht="56.25">
      <c r="A636" s="149">
        <v>959</v>
      </c>
      <c r="B636" s="210">
        <v>46405</v>
      </c>
      <c r="C636" s="211">
        <v>9</v>
      </c>
      <c r="D636" s="211">
        <v>17</v>
      </c>
      <c r="E636" s="213" t="s">
        <v>53</v>
      </c>
      <c r="F636" s="147" t="s">
        <v>495</v>
      </c>
      <c r="G636" s="154" t="s">
        <v>1</v>
      </c>
      <c r="H636" s="138" t="str">
        <f>IF(OR(G636="中止",G636="取消"),"998",IF(ISNA(MATCH($E636,施設情報!$B$2:$B$96,0)),"999",INDEX(施設情報!$C$2:$C$96,MATCH($E636,施設情報!$B$2:$B$96,0))))</f>
        <v>026</v>
      </c>
      <c r="I636" s="139">
        <f t="shared" si="153"/>
        <v>46405</v>
      </c>
      <c r="J636" s="137" t="str">
        <f t="shared" si="154"/>
        <v>026-46405</v>
      </c>
      <c r="K636" s="137">
        <f t="shared" si="155"/>
        <v>0.375</v>
      </c>
      <c r="L636" s="137">
        <f t="shared" si="156"/>
        <v>0.70833333333333337</v>
      </c>
      <c r="M636" s="137">
        <f t="shared" si="167"/>
        <v>0</v>
      </c>
      <c r="N636" s="137">
        <f t="shared" si="167"/>
        <v>0</v>
      </c>
      <c r="O636" s="137">
        <f t="shared" si="167"/>
        <v>0</v>
      </c>
      <c r="P636" s="137">
        <f t="shared" si="167"/>
        <v>0</v>
      </c>
      <c r="Q636" s="137">
        <f t="shared" si="167"/>
        <v>0</v>
      </c>
      <c r="R636" s="137">
        <f t="shared" si="167"/>
        <v>0</v>
      </c>
      <c r="S636" s="137">
        <f t="shared" si="167"/>
        <v>0</v>
      </c>
      <c r="T636" s="137">
        <f t="shared" si="167"/>
        <v>0</v>
      </c>
      <c r="U636" s="137">
        <f t="shared" si="167"/>
        <v>0</v>
      </c>
      <c r="V636" s="137">
        <f t="shared" si="167"/>
        <v>50</v>
      </c>
      <c r="W636" s="137">
        <f t="shared" si="168"/>
        <v>50</v>
      </c>
      <c r="X636" s="137">
        <f t="shared" si="168"/>
        <v>50</v>
      </c>
      <c r="Y636" s="137">
        <f t="shared" si="168"/>
        <v>50</v>
      </c>
      <c r="Z636" s="137">
        <f t="shared" si="168"/>
        <v>50</v>
      </c>
      <c r="AA636" s="137">
        <f t="shared" si="168"/>
        <v>50</v>
      </c>
      <c r="AB636" s="137">
        <f t="shared" si="168"/>
        <v>50</v>
      </c>
      <c r="AC636" s="137">
        <f t="shared" si="168"/>
        <v>50</v>
      </c>
      <c r="AD636" s="137">
        <f t="shared" si="168"/>
        <v>0</v>
      </c>
      <c r="AE636" s="137">
        <f t="shared" si="168"/>
        <v>0</v>
      </c>
      <c r="AF636" s="137">
        <f t="shared" si="168"/>
        <v>0</v>
      </c>
      <c r="AG636" s="137">
        <f t="shared" si="168"/>
        <v>0</v>
      </c>
      <c r="AH636" s="137">
        <f t="shared" si="168"/>
        <v>0</v>
      </c>
      <c r="AI636" s="137">
        <f t="shared" si="168"/>
        <v>0</v>
      </c>
      <c r="AJ636" s="137">
        <f t="shared" si="168"/>
        <v>0</v>
      </c>
      <c r="AK636" s="136">
        <f ca="1">IF(AND(AND($AK$3&lt;=B636,B636&lt;=$AK$1),B636&lt;&gt;""),1,0)</f>
        <v>1</v>
      </c>
      <c r="AL636" s="136">
        <f>IF(OR(F636="工事・メンテ（共用可）",F636="要調整"),0.5,IF(F636="ヘリ訓練日",0.4,1))</f>
        <v>0.5</v>
      </c>
      <c r="AM636" s="136">
        <v>0.5</v>
      </c>
    </row>
    <row r="637" spans="1:39" ht="112.5">
      <c r="A637" s="149">
        <v>960</v>
      </c>
      <c r="B637" s="210">
        <v>46405</v>
      </c>
      <c r="C637" s="211">
        <v>9</v>
      </c>
      <c r="D637" s="211">
        <v>17</v>
      </c>
      <c r="E637" s="213" t="s">
        <v>54</v>
      </c>
      <c r="F637" s="147" t="s">
        <v>495</v>
      </c>
      <c r="G637" s="154" t="s">
        <v>1</v>
      </c>
      <c r="H637" s="138" t="str">
        <f>IF(OR(G637="中止",G637="取消"),"998",IF(ISNA(MATCH($E637,施設情報!$B$2:$B$96,0)),"999",INDEX(施設情報!$C$2:$C$96,MATCH($E637,施設情報!$B$2:$B$96,0))))</f>
        <v>032</v>
      </c>
      <c r="I637" s="139">
        <f t="shared" si="153"/>
        <v>46405</v>
      </c>
      <c r="J637" s="137" t="str">
        <f t="shared" si="154"/>
        <v>032-46405</v>
      </c>
      <c r="K637" s="137">
        <f t="shared" si="155"/>
        <v>0.375</v>
      </c>
      <c r="L637" s="137">
        <f t="shared" si="156"/>
        <v>0.70833333333333337</v>
      </c>
      <c r="M637" s="137">
        <f t="shared" si="167"/>
        <v>0</v>
      </c>
      <c r="N637" s="137">
        <f t="shared" si="167"/>
        <v>0</v>
      </c>
      <c r="O637" s="137">
        <f t="shared" si="167"/>
        <v>0</v>
      </c>
      <c r="P637" s="137">
        <f t="shared" si="167"/>
        <v>0</v>
      </c>
      <c r="Q637" s="137">
        <f t="shared" si="167"/>
        <v>0</v>
      </c>
      <c r="R637" s="137">
        <f t="shared" si="167"/>
        <v>0</v>
      </c>
      <c r="S637" s="137">
        <f t="shared" si="167"/>
        <v>0</v>
      </c>
      <c r="T637" s="137">
        <f t="shared" si="167"/>
        <v>0</v>
      </c>
      <c r="U637" s="137">
        <f t="shared" si="167"/>
        <v>0</v>
      </c>
      <c r="V637" s="137">
        <f t="shared" si="167"/>
        <v>50</v>
      </c>
      <c r="W637" s="137">
        <f t="shared" si="168"/>
        <v>50</v>
      </c>
      <c r="X637" s="137">
        <f t="shared" si="168"/>
        <v>50</v>
      </c>
      <c r="Y637" s="137">
        <f t="shared" si="168"/>
        <v>50</v>
      </c>
      <c r="Z637" s="137">
        <f t="shared" si="168"/>
        <v>50</v>
      </c>
      <c r="AA637" s="137">
        <f t="shared" si="168"/>
        <v>50</v>
      </c>
      <c r="AB637" s="137">
        <f t="shared" si="168"/>
        <v>50</v>
      </c>
      <c r="AC637" s="137">
        <f t="shared" si="168"/>
        <v>50</v>
      </c>
      <c r="AD637" s="137">
        <f t="shared" si="168"/>
        <v>0</v>
      </c>
      <c r="AE637" s="137">
        <f t="shared" si="168"/>
        <v>0</v>
      </c>
      <c r="AF637" s="137">
        <f t="shared" si="168"/>
        <v>0</v>
      </c>
      <c r="AG637" s="137">
        <f t="shared" si="168"/>
        <v>0</v>
      </c>
      <c r="AH637" s="137">
        <f t="shared" si="168"/>
        <v>0</v>
      </c>
      <c r="AI637" s="137">
        <f t="shared" si="168"/>
        <v>0</v>
      </c>
      <c r="AJ637" s="137">
        <f t="shared" si="168"/>
        <v>0</v>
      </c>
      <c r="AK637" s="136">
        <f ca="1">IF(AND(AND($AK$3&lt;=B637,B637&lt;=$AK$1),B637&lt;&gt;""),1,0)</f>
        <v>1</v>
      </c>
      <c r="AL637" s="136">
        <f>IF(OR(F637="工事・メンテ（共用可）",F637="要調整"),0.5,IF(F637="ヘリ訓練日",0.4,1))</f>
        <v>0.5</v>
      </c>
      <c r="AM637" s="136">
        <v>0.5</v>
      </c>
    </row>
    <row r="638" spans="1:39" ht="75">
      <c r="A638" s="149">
        <v>961</v>
      </c>
      <c r="B638" s="210">
        <v>46405</v>
      </c>
      <c r="C638" s="211">
        <v>9</v>
      </c>
      <c r="D638" s="211">
        <v>17</v>
      </c>
      <c r="E638" s="213" t="s">
        <v>55</v>
      </c>
      <c r="F638" s="147" t="s">
        <v>495</v>
      </c>
      <c r="G638" s="154" t="s">
        <v>1</v>
      </c>
      <c r="H638" s="138" t="str">
        <f>IF(OR(G638="中止",G638="取消"),"998",IF(ISNA(MATCH($E638,施設情報!$B$2:$B$96,0)),"999",INDEX(施設情報!$C$2:$C$96,MATCH($E638,施設情報!$B$2:$B$96,0))))</f>
        <v>034</v>
      </c>
      <c r="I638" s="139">
        <f t="shared" si="153"/>
        <v>46405</v>
      </c>
      <c r="J638" s="137" t="str">
        <f t="shared" si="154"/>
        <v>034-46405</v>
      </c>
      <c r="K638" s="137">
        <f t="shared" si="155"/>
        <v>0.375</v>
      </c>
      <c r="L638" s="137">
        <f t="shared" si="156"/>
        <v>0.70833333333333337</v>
      </c>
      <c r="M638" s="137">
        <f t="shared" si="167"/>
        <v>0</v>
      </c>
      <c r="N638" s="137">
        <f t="shared" si="167"/>
        <v>0</v>
      </c>
      <c r="O638" s="137">
        <f t="shared" si="167"/>
        <v>0</v>
      </c>
      <c r="P638" s="137">
        <f t="shared" si="167"/>
        <v>0</v>
      </c>
      <c r="Q638" s="137">
        <f t="shared" si="167"/>
        <v>0</v>
      </c>
      <c r="R638" s="137">
        <f t="shared" si="167"/>
        <v>0</v>
      </c>
      <c r="S638" s="137">
        <f t="shared" si="167"/>
        <v>0</v>
      </c>
      <c r="T638" s="137">
        <f t="shared" si="167"/>
        <v>0</v>
      </c>
      <c r="U638" s="137">
        <f t="shared" si="167"/>
        <v>0</v>
      </c>
      <c r="V638" s="137">
        <f t="shared" si="167"/>
        <v>50</v>
      </c>
      <c r="W638" s="137">
        <f t="shared" si="168"/>
        <v>50</v>
      </c>
      <c r="X638" s="137">
        <f t="shared" si="168"/>
        <v>50</v>
      </c>
      <c r="Y638" s="137">
        <f t="shared" si="168"/>
        <v>50</v>
      </c>
      <c r="Z638" s="137">
        <f t="shared" si="168"/>
        <v>50</v>
      </c>
      <c r="AA638" s="137">
        <f t="shared" si="168"/>
        <v>50</v>
      </c>
      <c r="AB638" s="137">
        <f t="shared" si="168"/>
        <v>50</v>
      </c>
      <c r="AC638" s="137">
        <f t="shared" si="168"/>
        <v>50</v>
      </c>
      <c r="AD638" s="137">
        <f t="shared" si="168"/>
        <v>0</v>
      </c>
      <c r="AE638" s="137">
        <f t="shared" si="168"/>
        <v>0</v>
      </c>
      <c r="AF638" s="137">
        <f t="shared" si="168"/>
        <v>0</v>
      </c>
      <c r="AG638" s="137">
        <f t="shared" si="168"/>
        <v>0</v>
      </c>
      <c r="AH638" s="137">
        <f t="shared" si="168"/>
        <v>0</v>
      </c>
      <c r="AI638" s="137">
        <f t="shared" si="168"/>
        <v>0</v>
      </c>
      <c r="AJ638" s="137">
        <f t="shared" si="168"/>
        <v>0</v>
      </c>
      <c r="AK638" s="136">
        <f ca="1">IF(AND(AND($AK$3&lt;=B638,B638&lt;=$AK$1),B638&lt;&gt;""),1,0)</f>
        <v>1</v>
      </c>
      <c r="AL638" s="136">
        <f>IF(OR(F638="工事・メンテ（共用可）",F638="要調整"),0.5,IF(F638="ヘリ訓練日",0.4,1))</f>
        <v>0.5</v>
      </c>
      <c r="AM638" s="136">
        <v>0.5</v>
      </c>
    </row>
    <row r="639" spans="1:39" ht="37.5">
      <c r="A639" s="149">
        <v>962</v>
      </c>
      <c r="B639" s="210">
        <v>46405</v>
      </c>
      <c r="C639" s="211">
        <v>9</v>
      </c>
      <c r="D639" s="211">
        <v>17</v>
      </c>
      <c r="E639" s="213" t="s">
        <v>56</v>
      </c>
      <c r="F639" s="147" t="s">
        <v>495</v>
      </c>
      <c r="G639" s="154" t="s">
        <v>1</v>
      </c>
      <c r="H639" s="138" t="str">
        <f>IF(OR(G639="中止",G639="取消"),"998",IF(ISNA(MATCH($E639,施設情報!$B$2:$B$96,0)),"999",INDEX(施設情報!$C$2:$C$96,MATCH($E639,施設情報!$B$2:$B$96,0))))</f>
        <v>035</v>
      </c>
      <c r="I639" s="139">
        <f t="shared" si="153"/>
        <v>46405</v>
      </c>
      <c r="J639" s="137" t="str">
        <f t="shared" si="154"/>
        <v>035-46405</v>
      </c>
      <c r="K639" s="137">
        <f t="shared" si="155"/>
        <v>0.375</v>
      </c>
      <c r="L639" s="137">
        <f t="shared" si="156"/>
        <v>0.70833333333333337</v>
      </c>
      <c r="M639" s="137">
        <f t="shared" si="167"/>
        <v>0</v>
      </c>
      <c r="N639" s="137">
        <f t="shared" si="167"/>
        <v>0</v>
      </c>
      <c r="O639" s="137">
        <f t="shared" si="167"/>
        <v>0</v>
      </c>
      <c r="P639" s="137">
        <f t="shared" si="167"/>
        <v>0</v>
      </c>
      <c r="Q639" s="137">
        <f t="shared" si="167"/>
        <v>0</v>
      </c>
      <c r="R639" s="137">
        <f t="shared" si="167"/>
        <v>0</v>
      </c>
      <c r="S639" s="137">
        <f t="shared" si="167"/>
        <v>0</v>
      </c>
      <c r="T639" s="137">
        <f t="shared" si="167"/>
        <v>0</v>
      </c>
      <c r="U639" s="137">
        <f t="shared" si="167"/>
        <v>0</v>
      </c>
      <c r="V639" s="137">
        <f t="shared" si="167"/>
        <v>50</v>
      </c>
      <c r="W639" s="137">
        <f t="shared" si="168"/>
        <v>50</v>
      </c>
      <c r="X639" s="137">
        <f t="shared" si="168"/>
        <v>50</v>
      </c>
      <c r="Y639" s="137">
        <f t="shared" si="168"/>
        <v>50</v>
      </c>
      <c r="Z639" s="137">
        <f t="shared" si="168"/>
        <v>50</v>
      </c>
      <c r="AA639" s="137">
        <f t="shared" si="168"/>
        <v>50</v>
      </c>
      <c r="AB639" s="137">
        <f t="shared" si="168"/>
        <v>50</v>
      </c>
      <c r="AC639" s="137">
        <f t="shared" si="168"/>
        <v>50</v>
      </c>
      <c r="AD639" s="137">
        <f t="shared" si="168"/>
        <v>0</v>
      </c>
      <c r="AE639" s="137">
        <f t="shared" si="168"/>
        <v>0</v>
      </c>
      <c r="AF639" s="137">
        <f t="shared" si="168"/>
        <v>0</v>
      </c>
      <c r="AG639" s="137">
        <f t="shared" si="168"/>
        <v>0</v>
      </c>
      <c r="AH639" s="137">
        <f t="shared" si="168"/>
        <v>0</v>
      </c>
      <c r="AI639" s="137">
        <f t="shared" si="168"/>
        <v>0</v>
      </c>
      <c r="AJ639" s="137">
        <f t="shared" si="168"/>
        <v>0</v>
      </c>
      <c r="AK639" s="136">
        <f ca="1">IF(AND(AND($AK$3&lt;=B639,B639&lt;=$AK$1),B639&lt;&gt;""),1,0)</f>
        <v>1</v>
      </c>
      <c r="AL639" s="136">
        <f>IF(OR(F639="工事・メンテ（共用可）",F639="要調整"),0.5,IF(F639="ヘリ訓練日",0.4,1))</f>
        <v>0.5</v>
      </c>
      <c r="AM639" s="136">
        <v>0.5</v>
      </c>
    </row>
    <row r="640" spans="1:39" ht="37.5">
      <c r="A640" s="149">
        <v>963</v>
      </c>
      <c r="B640" s="210">
        <v>46405</v>
      </c>
      <c r="C640" s="211">
        <v>9</v>
      </c>
      <c r="D640" s="211">
        <v>17</v>
      </c>
      <c r="E640" s="213" t="s">
        <v>57</v>
      </c>
      <c r="F640" s="147" t="s">
        <v>495</v>
      </c>
      <c r="G640" s="154" t="s">
        <v>1</v>
      </c>
      <c r="H640" s="138" t="str">
        <f>IF(OR(G640="中止",G640="取消"),"998",IF(ISNA(MATCH($E640,施設情報!$B$2:$B$96,0)),"999",INDEX(施設情報!$C$2:$C$96,MATCH($E640,施設情報!$B$2:$B$96,0))))</f>
        <v>033</v>
      </c>
      <c r="I640" s="139">
        <f t="shared" si="153"/>
        <v>46405</v>
      </c>
      <c r="J640" s="137" t="str">
        <f t="shared" si="154"/>
        <v>033-46405</v>
      </c>
      <c r="K640" s="137">
        <f t="shared" si="155"/>
        <v>0.375</v>
      </c>
      <c r="L640" s="137">
        <f t="shared" si="156"/>
        <v>0.70833333333333337</v>
      </c>
      <c r="M640" s="137">
        <f t="shared" si="167"/>
        <v>0</v>
      </c>
      <c r="N640" s="137">
        <f t="shared" si="167"/>
        <v>0</v>
      </c>
      <c r="O640" s="137">
        <f t="shared" si="167"/>
        <v>0</v>
      </c>
      <c r="P640" s="137">
        <f t="shared" si="167"/>
        <v>0</v>
      </c>
      <c r="Q640" s="137">
        <f t="shared" si="167"/>
        <v>0</v>
      </c>
      <c r="R640" s="137">
        <f t="shared" si="167"/>
        <v>0</v>
      </c>
      <c r="S640" s="137">
        <f t="shared" si="167"/>
        <v>0</v>
      </c>
      <c r="T640" s="137">
        <f t="shared" si="167"/>
        <v>0</v>
      </c>
      <c r="U640" s="137">
        <f t="shared" si="167"/>
        <v>0</v>
      </c>
      <c r="V640" s="137">
        <f t="shared" si="167"/>
        <v>50</v>
      </c>
      <c r="W640" s="137">
        <f t="shared" si="168"/>
        <v>50</v>
      </c>
      <c r="X640" s="137">
        <f t="shared" si="168"/>
        <v>50</v>
      </c>
      <c r="Y640" s="137">
        <f t="shared" si="168"/>
        <v>50</v>
      </c>
      <c r="Z640" s="137">
        <f t="shared" si="168"/>
        <v>50</v>
      </c>
      <c r="AA640" s="137">
        <f t="shared" si="168"/>
        <v>50</v>
      </c>
      <c r="AB640" s="137">
        <f t="shared" si="168"/>
        <v>50</v>
      </c>
      <c r="AC640" s="137">
        <f t="shared" si="168"/>
        <v>50</v>
      </c>
      <c r="AD640" s="137">
        <f t="shared" si="168"/>
        <v>0</v>
      </c>
      <c r="AE640" s="137">
        <f t="shared" si="168"/>
        <v>0</v>
      </c>
      <c r="AF640" s="137">
        <f t="shared" si="168"/>
        <v>0</v>
      </c>
      <c r="AG640" s="137">
        <f t="shared" si="168"/>
        <v>0</v>
      </c>
      <c r="AH640" s="137">
        <f t="shared" si="168"/>
        <v>0</v>
      </c>
      <c r="AI640" s="137">
        <f t="shared" si="168"/>
        <v>0</v>
      </c>
      <c r="AJ640" s="137">
        <f t="shared" si="168"/>
        <v>0</v>
      </c>
      <c r="AK640" s="136">
        <f ca="1">IF(AND(AND($AK$3&lt;=B640,B640&lt;=$AK$1),B640&lt;&gt;""),1,0)</f>
        <v>1</v>
      </c>
      <c r="AL640" s="136">
        <f>IF(OR(F640="工事・メンテ（共用可）",F640="要調整"),0.5,IF(F640="ヘリ訓練日",0.4,1))</f>
        <v>0.5</v>
      </c>
      <c r="AM640" s="136">
        <v>0.5</v>
      </c>
    </row>
    <row r="641" spans="1:39" ht="56.25">
      <c r="A641" s="149">
        <v>964</v>
      </c>
      <c r="B641" s="210">
        <v>46405</v>
      </c>
      <c r="C641" s="211">
        <v>9</v>
      </c>
      <c r="D641" s="211">
        <v>17</v>
      </c>
      <c r="E641" s="213" t="s">
        <v>30</v>
      </c>
      <c r="F641" s="147" t="s">
        <v>495</v>
      </c>
      <c r="G641" s="154" t="s">
        <v>1</v>
      </c>
      <c r="H641" s="138" t="str">
        <f>IF(OR(G641="中止",G641="取消"),"998",IF(ISNA(MATCH($E641,施設情報!$B$2:$B$96,0)),"999",INDEX(施設情報!$C$2:$C$96,MATCH($E641,施設情報!$B$2:$B$96,0))))</f>
        <v>027</v>
      </c>
      <c r="I641" s="139">
        <f t="shared" si="153"/>
        <v>46405</v>
      </c>
      <c r="J641" s="137" t="str">
        <f t="shared" si="154"/>
        <v>027-46405</v>
      </c>
      <c r="K641" s="137">
        <f t="shared" si="155"/>
        <v>0.375</v>
      </c>
      <c r="L641" s="137">
        <f t="shared" si="156"/>
        <v>0.70833333333333337</v>
      </c>
      <c r="M641" s="137">
        <f t="shared" si="167"/>
        <v>0</v>
      </c>
      <c r="N641" s="137">
        <f t="shared" si="167"/>
        <v>0</v>
      </c>
      <c r="O641" s="137">
        <f t="shared" si="167"/>
        <v>0</v>
      </c>
      <c r="P641" s="137">
        <f t="shared" si="167"/>
        <v>0</v>
      </c>
      <c r="Q641" s="137">
        <f t="shared" si="167"/>
        <v>0</v>
      </c>
      <c r="R641" s="137">
        <f t="shared" si="167"/>
        <v>0</v>
      </c>
      <c r="S641" s="137">
        <f t="shared" si="167"/>
        <v>0</v>
      </c>
      <c r="T641" s="137">
        <f t="shared" si="167"/>
        <v>0</v>
      </c>
      <c r="U641" s="137">
        <f t="shared" si="167"/>
        <v>0</v>
      </c>
      <c r="V641" s="137">
        <f t="shared" si="167"/>
        <v>50</v>
      </c>
      <c r="W641" s="137">
        <f t="shared" si="168"/>
        <v>50</v>
      </c>
      <c r="X641" s="137">
        <f t="shared" si="168"/>
        <v>50</v>
      </c>
      <c r="Y641" s="137">
        <f t="shared" si="168"/>
        <v>50</v>
      </c>
      <c r="Z641" s="137">
        <f t="shared" si="168"/>
        <v>50</v>
      </c>
      <c r="AA641" s="137">
        <f t="shared" si="168"/>
        <v>50</v>
      </c>
      <c r="AB641" s="137">
        <f t="shared" si="168"/>
        <v>50</v>
      </c>
      <c r="AC641" s="137">
        <f t="shared" si="168"/>
        <v>50</v>
      </c>
      <c r="AD641" s="137">
        <f t="shared" si="168"/>
        <v>0</v>
      </c>
      <c r="AE641" s="137">
        <f t="shared" si="168"/>
        <v>0</v>
      </c>
      <c r="AF641" s="137">
        <f t="shared" si="168"/>
        <v>0</v>
      </c>
      <c r="AG641" s="137">
        <f t="shared" si="168"/>
        <v>0</v>
      </c>
      <c r="AH641" s="137">
        <f t="shared" si="168"/>
        <v>0</v>
      </c>
      <c r="AI641" s="137">
        <f t="shared" si="168"/>
        <v>0</v>
      </c>
      <c r="AJ641" s="137">
        <f t="shared" si="168"/>
        <v>0</v>
      </c>
      <c r="AK641" s="136">
        <f ca="1">IF(AND(AND($AK$3&lt;=B641,B641&lt;=$AK$1),B641&lt;&gt;""),1,0)</f>
        <v>1</v>
      </c>
      <c r="AL641" s="136">
        <f>IF(OR(F641="工事・メンテ（共用可）",F641="要調整"),0.5,IF(F641="ヘリ訓練日",0.4,1))</f>
        <v>0.5</v>
      </c>
      <c r="AM641" s="136">
        <v>0.5</v>
      </c>
    </row>
    <row r="642" spans="1:39" ht="93.75">
      <c r="A642" s="149">
        <v>965</v>
      </c>
      <c r="B642" s="210">
        <v>46405</v>
      </c>
      <c r="C642" s="211">
        <v>9</v>
      </c>
      <c r="D642" s="211">
        <v>17</v>
      </c>
      <c r="E642" s="213" t="s">
        <v>58</v>
      </c>
      <c r="F642" s="147" t="s">
        <v>495</v>
      </c>
      <c r="G642" s="154" t="s">
        <v>1</v>
      </c>
      <c r="H642" s="138" t="str">
        <f>IF(OR(G642="中止",G642="取消"),"998",IF(ISNA(MATCH($E642,施設情報!$B$2:$B$96,0)),"999",INDEX(施設情報!$C$2:$C$96,MATCH($E642,施設情報!$B$2:$B$96,0))))</f>
        <v>030</v>
      </c>
      <c r="I642" s="139">
        <f t="shared" si="153"/>
        <v>46405</v>
      </c>
      <c r="J642" s="137" t="str">
        <f t="shared" si="154"/>
        <v>030-46405</v>
      </c>
      <c r="K642" s="137">
        <f t="shared" si="155"/>
        <v>0.375</v>
      </c>
      <c r="L642" s="137">
        <f t="shared" si="156"/>
        <v>0.70833333333333337</v>
      </c>
      <c r="M642" s="137">
        <f t="shared" si="167"/>
        <v>0</v>
      </c>
      <c r="N642" s="137">
        <f t="shared" si="167"/>
        <v>0</v>
      </c>
      <c r="O642" s="137">
        <f t="shared" si="167"/>
        <v>0</v>
      </c>
      <c r="P642" s="137">
        <f t="shared" si="167"/>
        <v>0</v>
      </c>
      <c r="Q642" s="137">
        <f t="shared" si="167"/>
        <v>0</v>
      </c>
      <c r="R642" s="137">
        <f t="shared" si="167"/>
        <v>0</v>
      </c>
      <c r="S642" s="137">
        <f t="shared" si="167"/>
        <v>0</v>
      </c>
      <c r="T642" s="137">
        <f t="shared" si="167"/>
        <v>0</v>
      </c>
      <c r="U642" s="137">
        <f t="shared" si="167"/>
        <v>0</v>
      </c>
      <c r="V642" s="137">
        <f t="shared" si="167"/>
        <v>50</v>
      </c>
      <c r="W642" s="137">
        <f t="shared" si="168"/>
        <v>50</v>
      </c>
      <c r="X642" s="137">
        <f t="shared" si="168"/>
        <v>50</v>
      </c>
      <c r="Y642" s="137">
        <f t="shared" si="168"/>
        <v>50</v>
      </c>
      <c r="Z642" s="137">
        <f t="shared" si="168"/>
        <v>50</v>
      </c>
      <c r="AA642" s="137">
        <f t="shared" si="168"/>
        <v>50</v>
      </c>
      <c r="AB642" s="137">
        <f t="shared" si="168"/>
        <v>50</v>
      </c>
      <c r="AC642" s="137">
        <f t="shared" si="168"/>
        <v>50</v>
      </c>
      <c r="AD642" s="137">
        <f t="shared" si="168"/>
        <v>0</v>
      </c>
      <c r="AE642" s="137">
        <f t="shared" si="168"/>
        <v>0</v>
      </c>
      <c r="AF642" s="137">
        <f t="shared" si="168"/>
        <v>0</v>
      </c>
      <c r="AG642" s="137">
        <f t="shared" si="168"/>
        <v>0</v>
      </c>
      <c r="AH642" s="137">
        <f t="shared" si="168"/>
        <v>0</v>
      </c>
      <c r="AI642" s="137">
        <f t="shared" si="168"/>
        <v>0</v>
      </c>
      <c r="AJ642" s="137">
        <f t="shared" si="168"/>
        <v>0</v>
      </c>
      <c r="AK642" s="136">
        <f ca="1">IF(AND(AND($AK$3&lt;=B642,B642&lt;=$AK$1),B642&lt;&gt;""),1,0)</f>
        <v>1</v>
      </c>
      <c r="AL642" s="136">
        <f>IF(OR(F642="工事・メンテ（共用可）",F642="要調整"),0.5,IF(F642="ヘリ訓練日",0.4,1))</f>
        <v>0.5</v>
      </c>
      <c r="AM642" s="136">
        <v>0.5</v>
      </c>
    </row>
    <row r="643" spans="1:39" ht="112.5">
      <c r="A643" s="149">
        <v>966</v>
      </c>
      <c r="B643" s="210">
        <v>46405</v>
      </c>
      <c r="C643" s="211">
        <v>9</v>
      </c>
      <c r="D643" s="211">
        <v>17</v>
      </c>
      <c r="E643" s="213" t="s">
        <v>59</v>
      </c>
      <c r="F643" s="147" t="s">
        <v>495</v>
      </c>
      <c r="G643" s="154" t="s">
        <v>1</v>
      </c>
      <c r="H643" s="138" t="str">
        <f>IF(OR(G643="中止",G643="取消"),"998",IF(ISNA(MATCH($E643,施設情報!$B$2:$B$96,0)),"999",INDEX(施設情報!$C$2:$C$96,MATCH($E643,施設情報!$B$2:$B$96,0))))</f>
        <v>031</v>
      </c>
      <c r="I643" s="139">
        <f t="shared" si="153"/>
        <v>46405</v>
      </c>
      <c r="J643" s="137" t="str">
        <f t="shared" si="154"/>
        <v>031-46405</v>
      </c>
      <c r="K643" s="137">
        <f t="shared" si="155"/>
        <v>0.375</v>
      </c>
      <c r="L643" s="137">
        <f t="shared" si="156"/>
        <v>0.70833333333333337</v>
      </c>
      <c r="M643" s="137">
        <f t="shared" si="167"/>
        <v>0</v>
      </c>
      <c r="N643" s="137">
        <f t="shared" si="167"/>
        <v>0</v>
      </c>
      <c r="O643" s="137">
        <f t="shared" si="167"/>
        <v>0</v>
      </c>
      <c r="P643" s="137">
        <f t="shared" si="167"/>
        <v>0</v>
      </c>
      <c r="Q643" s="137">
        <f t="shared" si="167"/>
        <v>0</v>
      </c>
      <c r="R643" s="137">
        <f t="shared" si="167"/>
        <v>0</v>
      </c>
      <c r="S643" s="137">
        <f t="shared" si="167"/>
        <v>0</v>
      </c>
      <c r="T643" s="137">
        <f t="shared" si="167"/>
        <v>0</v>
      </c>
      <c r="U643" s="137">
        <f t="shared" si="167"/>
        <v>0</v>
      </c>
      <c r="V643" s="137">
        <f t="shared" si="167"/>
        <v>50</v>
      </c>
      <c r="W643" s="137">
        <f t="shared" si="168"/>
        <v>50</v>
      </c>
      <c r="X643" s="137">
        <f t="shared" si="168"/>
        <v>50</v>
      </c>
      <c r="Y643" s="137">
        <f t="shared" si="168"/>
        <v>50</v>
      </c>
      <c r="Z643" s="137">
        <f t="shared" si="168"/>
        <v>50</v>
      </c>
      <c r="AA643" s="137">
        <f t="shared" si="168"/>
        <v>50</v>
      </c>
      <c r="AB643" s="137">
        <f t="shared" si="168"/>
        <v>50</v>
      </c>
      <c r="AC643" s="137">
        <f t="shared" si="168"/>
        <v>50</v>
      </c>
      <c r="AD643" s="137">
        <f t="shared" si="168"/>
        <v>0</v>
      </c>
      <c r="AE643" s="137">
        <f t="shared" si="168"/>
        <v>0</v>
      </c>
      <c r="AF643" s="137">
        <f t="shared" si="168"/>
        <v>0</v>
      </c>
      <c r="AG643" s="137">
        <f t="shared" si="168"/>
        <v>0</v>
      </c>
      <c r="AH643" s="137">
        <f t="shared" si="168"/>
        <v>0</v>
      </c>
      <c r="AI643" s="137">
        <f t="shared" si="168"/>
        <v>0</v>
      </c>
      <c r="AJ643" s="137">
        <f t="shared" si="168"/>
        <v>0</v>
      </c>
      <c r="AK643" s="136">
        <f ca="1">IF(AND(AND($AK$3&lt;=B643,B643&lt;=$AK$1),B643&lt;&gt;""),1,0)</f>
        <v>1</v>
      </c>
      <c r="AL643" s="136">
        <f>IF(OR(F643="工事・メンテ（共用可）",F643="要調整"),0.5,IF(F643="ヘリ訓練日",0.4,1))</f>
        <v>0.5</v>
      </c>
      <c r="AM643" s="136">
        <v>0.5</v>
      </c>
    </row>
    <row r="644" spans="1:39" ht="75">
      <c r="A644" s="149">
        <v>967</v>
      </c>
      <c r="B644" s="210">
        <v>46405</v>
      </c>
      <c r="C644" s="211">
        <v>9</v>
      </c>
      <c r="D644" s="211">
        <v>17</v>
      </c>
      <c r="E644" s="213" t="s">
        <v>60</v>
      </c>
      <c r="F644" s="147" t="s">
        <v>495</v>
      </c>
      <c r="G644" s="154" t="s">
        <v>1</v>
      </c>
      <c r="H644" s="138" t="str">
        <f>IF(OR(G644="中止",G644="取消"),"998",IF(ISNA(MATCH($E644,施設情報!$B$2:$B$96,0)),"999",INDEX(施設情報!$C$2:$C$96,MATCH($E644,施設情報!$B$2:$B$96,0))))</f>
        <v>028</v>
      </c>
      <c r="I644" s="139">
        <f t="shared" si="153"/>
        <v>46405</v>
      </c>
      <c r="J644" s="137" t="str">
        <f t="shared" si="154"/>
        <v>028-46405</v>
      </c>
      <c r="K644" s="137">
        <f t="shared" si="155"/>
        <v>0.375</v>
      </c>
      <c r="L644" s="137">
        <f t="shared" si="156"/>
        <v>0.70833333333333337</v>
      </c>
      <c r="M644" s="137">
        <f t="shared" si="167"/>
        <v>0</v>
      </c>
      <c r="N644" s="137">
        <f t="shared" si="167"/>
        <v>0</v>
      </c>
      <c r="O644" s="137">
        <f t="shared" si="167"/>
        <v>0</v>
      </c>
      <c r="P644" s="137">
        <f t="shared" si="167"/>
        <v>0</v>
      </c>
      <c r="Q644" s="137">
        <f t="shared" si="167"/>
        <v>0</v>
      </c>
      <c r="R644" s="137">
        <f t="shared" si="167"/>
        <v>0</v>
      </c>
      <c r="S644" s="137">
        <f t="shared" si="167"/>
        <v>0</v>
      </c>
      <c r="T644" s="137">
        <f t="shared" si="167"/>
        <v>0</v>
      </c>
      <c r="U644" s="137">
        <f t="shared" si="167"/>
        <v>0</v>
      </c>
      <c r="V644" s="137">
        <f t="shared" si="167"/>
        <v>50</v>
      </c>
      <c r="W644" s="137">
        <f t="shared" si="168"/>
        <v>50</v>
      </c>
      <c r="X644" s="137">
        <f t="shared" si="168"/>
        <v>50</v>
      </c>
      <c r="Y644" s="137">
        <f t="shared" si="168"/>
        <v>50</v>
      </c>
      <c r="Z644" s="137">
        <f t="shared" si="168"/>
        <v>50</v>
      </c>
      <c r="AA644" s="137">
        <f t="shared" si="168"/>
        <v>50</v>
      </c>
      <c r="AB644" s="137">
        <f t="shared" si="168"/>
        <v>50</v>
      </c>
      <c r="AC644" s="137">
        <f t="shared" si="168"/>
        <v>50</v>
      </c>
      <c r="AD644" s="137">
        <f t="shared" si="168"/>
        <v>0</v>
      </c>
      <c r="AE644" s="137">
        <f t="shared" si="168"/>
        <v>0</v>
      </c>
      <c r="AF644" s="137">
        <f t="shared" si="168"/>
        <v>0</v>
      </c>
      <c r="AG644" s="137">
        <f t="shared" si="168"/>
        <v>0</v>
      </c>
      <c r="AH644" s="137">
        <f t="shared" si="168"/>
        <v>0</v>
      </c>
      <c r="AI644" s="137">
        <f t="shared" si="168"/>
        <v>0</v>
      </c>
      <c r="AJ644" s="137">
        <f t="shared" si="168"/>
        <v>0</v>
      </c>
      <c r="AK644" s="136">
        <f ca="1">IF(AND(AND($AK$3&lt;=B644,B644&lt;=$AK$1),B644&lt;&gt;""),1,0)</f>
        <v>1</v>
      </c>
      <c r="AL644" s="136">
        <f>IF(OR(F644="工事・メンテ（共用可）",F644="要調整"),0.5,IF(F644="ヘリ訓練日",0.4,1))</f>
        <v>0.5</v>
      </c>
      <c r="AM644" s="136">
        <v>0.5</v>
      </c>
    </row>
    <row r="645" spans="1:39" ht="75">
      <c r="A645" s="149">
        <v>968</v>
      </c>
      <c r="B645" s="210">
        <v>46405</v>
      </c>
      <c r="C645" s="211">
        <v>9</v>
      </c>
      <c r="D645" s="211">
        <v>17</v>
      </c>
      <c r="E645" s="213" t="s">
        <v>61</v>
      </c>
      <c r="F645" s="147" t="s">
        <v>495</v>
      </c>
      <c r="G645" s="154" t="s">
        <v>1</v>
      </c>
      <c r="H645" s="138" t="str">
        <f>IF(OR(G645="中止",G645="取消"),"998",IF(ISNA(MATCH($E645,施設情報!$B$2:$B$96,0)),"999",INDEX(施設情報!$C$2:$C$96,MATCH($E645,施設情報!$B$2:$B$96,0))))</f>
        <v>029</v>
      </c>
      <c r="I645" s="139">
        <f t="shared" ref="I645:I708" si="169">B645</f>
        <v>46405</v>
      </c>
      <c r="J645" s="137" t="str">
        <f t="shared" ref="J645:J708" si="170">H645&amp;"-"&amp;I645</f>
        <v>029-46405</v>
      </c>
      <c r="K645" s="137">
        <f t="shared" ref="K645:K708" si="171">C645/24</f>
        <v>0.375</v>
      </c>
      <c r="L645" s="137">
        <f t="shared" ref="L645:L708" si="172">D645/24</f>
        <v>0.70833333333333337</v>
      </c>
      <c r="M645" s="137">
        <f t="shared" ref="M645:V654" si="173">IF(AND(M$3&gt;=$K645,M$3&lt;$L645),100*$AM645,0)</f>
        <v>0</v>
      </c>
      <c r="N645" s="137">
        <f t="shared" si="173"/>
        <v>0</v>
      </c>
      <c r="O645" s="137">
        <f t="shared" si="173"/>
        <v>0</v>
      </c>
      <c r="P645" s="137">
        <f t="shared" si="173"/>
        <v>0</v>
      </c>
      <c r="Q645" s="137">
        <f t="shared" si="173"/>
        <v>0</v>
      </c>
      <c r="R645" s="137">
        <f t="shared" si="173"/>
        <v>0</v>
      </c>
      <c r="S645" s="137">
        <f t="shared" si="173"/>
        <v>0</v>
      </c>
      <c r="T645" s="137">
        <f t="shared" si="173"/>
        <v>0</v>
      </c>
      <c r="U645" s="137">
        <f t="shared" si="173"/>
        <v>0</v>
      </c>
      <c r="V645" s="137">
        <f t="shared" si="173"/>
        <v>50</v>
      </c>
      <c r="W645" s="137">
        <f t="shared" ref="W645:AJ654" si="174">IF(AND(W$3&gt;=$K645,W$3&lt;$L645),100*$AM645,0)</f>
        <v>50</v>
      </c>
      <c r="X645" s="137">
        <f t="shared" si="174"/>
        <v>50</v>
      </c>
      <c r="Y645" s="137">
        <f t="shared" si="174"/>
        <v>50</v>
      </c>
      <c r="Z645" s="137">
        <f t="shared" si="174"/>
        <v>50</v>
      </c>
      <c r="AA645" s="137">
        <f t="shared" si="174"/>
        <v>50</v>
      </c>
      <c r="AB645" s="137">
        <f t="shared" si="174"/>
        <v>50</v>
      </c>
      <c r="AC645" s="137">
        <f t="shared" si="174"/>
        <v>50</v>
      </c>
      <c r="AD645" s="137">
        <f t="shared" si="174"/>
        <v>0</v>
      </c>
      <c r="AE645" s="137">
        <f t="shared" si="174"/>
        <v>0</v>
      </c>
      <c r="AF645" s="137">
        <f t="shared" si="174"/>
        <v>0</v>
      </c>
      <c r="AG645" s="137">
        <f t="shared" si="174"/>
        <v>0</v>
      </c>
      <c r="AH645" s="137">
        <f t="shared" si="174"/>
        <v>0</v>
      </c>
      <c r="AI645" s="137">
        <f t="shared" si="174"/>
        <v>0</v>
      </c>
      <c r="AJ645" s="137">
        <f t="shared" si="174"/>
        <v>0</v>
      </c>
      <c r="AK645" s="136">
        <f ca="1">IF(AND(AND($AK$3&lt;=B645,B645&lt;=$AK$1),B645&lt;&gt;""),1,0)</f>
        <v>1</v>
      </c>
      <c r="AL645" s="136">
        <f>IF(OR(F645="工事・メンテ（共用可）",F645="要調整"),0.5,IF(F645="ヘリ訓練日",0.4,1))</f>
        <v>0.5</v>
      </c>
      <c r="AM645" s="136">
        <v>0.5</v>
      </c>
    </row>
    <row r="646" spans="1:39" ht="37.5">
      <c r="A646" s="149">
        <v>969</v>
      </c>
      <c r="B646" s="210">
        <v>46405</v>
      </c>
      <c r="C646" s="211">
        <v>9</v>
      </c>
      <c r="D646" s="211">
        <v>17</v>
      </c>
      <c r="E646" s="213" t="s">
        <v>62</v>
      </c>
      <c r="F646" s="147" t="s">
        <v>492</v>
      </c>
      <c r="G646" s="154" t="s">
        <v>1</v>
      </c>
      <c r="H646" s="138" t="str">
        <f>IF(OR(G646="中止",G646="取消"),"998",IF(ISNA(MATCH($E646,施設情報!$B$2:$B$96,0)),"999",INDEX(施設情報!$C$2:$C$96,MATCH($E646,施設情報!$B$2:$B$96,0))))</f>
        <v>036</v>
      </c>
      <c r="I646" s="139">
        <f t="shared" si="169"/>
        <v>46405</v>
      </c>
      <c r="J646" s="137" t="str">
        <f t="shared" si="170"/>
        <v>036-46405</v>
      </c>
      <c r="K646" s="137">
        <f t="shared" si="171"/>
        <v>0.375</v>
      </c>
      <c r="L646" s="137">
        <f t="shared" si="172"/>
        <v>0.70833333333333337</v>
      </c>
      <c r="M646" s="137">
        <f t="shared" si="173"/>
        <v>0</v>
      </c>
      <c r="N646" s="137">
        <f t="shared" si="173"/>
        <v>0</v>
      </c>
      <c r="O646" s="137">
        <f t="shared" si="173"/>
        <v>0</v>
      </c>
      <c r="P646" s="137">
        <f t="shared" si="173"/>
        <v>0</v>
      </c>
      <c r="Q646" s="137">
        <f t="shared" si="173"/>
        <v>0</v>
      </c>
      <c r="R646" s="137">
        <f t="shared" si="173"/>
        <v>0</v>
      </c>
      <c r="S646" s="137">
        <f t="shared" si="173"/>
        <v>0</v>
      </c>
      <c r="T646" s="137">
        <f t="shared" si="173"/>
        <v>0</v>
      </c>
      <c r="U646" s="137">
        <f t="shared" si="173"/>
        <v>0</v>
      </c>
      <c r="V646" s="137">
        <f t="shared" si="173"/>
        <v>100</v>
      </c>
      <c r="W646" s="137">
        <f t="shared" si="174"/>
        <v>100</v>
      </c>
      <c r="X646" s="137">
        <f t="shared" si="174"/>
        <v>100</v>
      </c>
      <c r="Y646" s="137">
        <f t="shared" si="174"/>
        <v>100</v>
      </c>
      <c r="Z646" s="137">
        <f t="shared" si="174"/>
        <v>100</v>
      </c>
      <c r="AA646" s="137">
        <f t="shared" si="174"/>
        <v>100</v>
      </c>
      <c r="AB646" s="137">
        <f t="shared" si="174"/>
        <v>100</v>
      </c>
      <c r="AC646" s="137">
        <f t="shared" si="174"/>
        <v>100</v>
      </c>
      <c r="AD646" s="137">
        <f t="shared" si="174"/>
        <v>0</v>
      </c>
      <c r="AE646" s="137">
        <f t="shared" si="174"/>
        <v>0</v>
      </c>
      <c r="AF646" s="137">
        <f t="shared" si="174"/>
        <v>0</v>
      </c>
      <c r="AG646" s="137">
        <f t="shared" si="174"/>
        <v>0</v>
      </c>
      <c r="AH646" s="137">
        <f t="shared" si="174"/>
        <v>0</v>
      </c>
      <c r="AI646" s="137">
        <f t="shared" si="174"/>
        <v>0</v>
      </c>
      <c r="AJ646" s="137">
        <f t="shared" si="174"/>
        <v>0</v>
      </c>
      <c r="AK646" s="136">
        <f ca="1">IF(AND(AND($AK$3&lt;=B646,B646&lt;=$AK$1),B646&lt;&gt;""),1,0)</f>
        <v>1</v>
      </c>
      <c r="AL646" s="136">
        <f>IF(OR(F646="工事・メンテ（共用可）",F646="要調整"),0.5,IF(F646="ヘリ訓練日",0.4,1))</f>
        <v>1</v>
      </c>
      <c r="AM646" s="136">
        <v>1</v>
      </c>
    </row>
    <row r="647" spans="1:39" ht="37.5">
      <c r="A647" s="149">
        <v>970</v>
      </c>
      <c r="B647" s="210">
        <v>46405</v>
      </c>
      <c r="C647" s="211">
        <v>9</v>
      </c>
      <c r="D647" s="211">
        <v>17</v>
      </c>
      <c r="E647" s="213" t="s">
        <v>63</v>
      </c>
      <c r="F647" s="147" t="s">
        <v>492</v>
      </c>
      <c r="G647" s="154" t="s">
        <v>1</v>
      </c>
      <c r="H647" s="138" t="str">
        <f>IF(OR(G647="中止",G647="取消"),"998",IF(ISNA(MATCH($E647,施設情報!$B$2:$B$96,0)),"999",INDEX(施設情報!$C$2:$C$96,MATCH($E647,施設情報!$B$2:$B$96,0))))</f>
        <v>062</v>
      </c>
      <c r="I647" s="139">
        <f t="shared" si="169"/>
        <v>46405</v>
      </c>
      <c r="J647" s="137" t="str">
        <f t="shared" si="170"/>
        <v>062-46405</v>
      </c>
      <c r="K647" s="137">
        <f t="shared" si="171"/>
        <v>0.375</v>
      </c>
      <c r="L647" s="137">
        <f t="shared" si="172"/>
        <v>0.70833333333333337</v>
      </c>
      <c r="M647" s="137">
        <f t="shared" si="173"/>
        <v>0</v>
      </c>
      <c r="N647" s="137">
        <f t="shared" si="173"/>
        <v>0</v>
      </c>
      <c r="O647" s="137">
        <f t="shared" si="173"/>
        <v>0</v>
      </c>
      <c r="P647" s="137">
        <f t="shared" si="173"/>
        <v>0</v>
      </c>
      <c r="Q647" s="137">
        <f t="shared" si="173"/>
        <v>0</v>
      </c>
      <c r="R647" s="137">
        <f t="shared" si="173"/>
        <v>0</v>
      </c>
      <c r="S647" s="137">
        <f t="shared" si="173"/>
        <v>0</v>
      </c>
      <c r="T647" s="137">
        <f t="shared" si="173"/>
        <v>0</v>
      </c>
      <c r="U647" s="137">
        <f t="shared" si="173"/>
        <v>0</v>
      </c>
      <c r="V647" s="137">
        <f t="shared" si="173"/>
        <v>100</v>
      </c>
      <c r="W647" s="137">
        <f t="shared" si="174"/>
        <v>100</v>
      </c>
      <c r="X647" s="137">
        <f t="shared" si="174"/>
        <v>100</v>
      </c>
      <c r="Y647" s="137">
        <f t="shared" si="174"/>
        <v>100</v>
      </c>
      <c r="Z647" s="137">
        <f t="shared" si="174"/>
        <v>100</v>
      </c>
      <c r="AA647" s="137">
        <f t="shared" si="174"/>
        <v>100</v>
      </c>
      <c r="AB647" s="137">
        <f t="shared" si="174"/>
        <v>100</v>
      </c>
      <c r="AC647" s="137">
        <f t="shared" si="174"/>
        <v>100</v>
      </c>
      <c r="AD647" s="137">
        <f t="shared" si="174"/>
        <v>0</v>
      </c>
      <c r="AE647" s="137">
        <f t="shared" si="174"/>
        <v>0</v>
      </c>
      <c r="AF647" s="137">
        <f t="shared" si="174"/>
        <v>0</v>
      </c>
      <c r="AG647" s="137">
        <f t="shared" si="174"/>
        <v>0</v>
      </c>
      <c r="AH647" s="137">
        <f t="shared" si="174"/>
        <v>0</v>
      </c>
      <c r="AI647" s="137">
        <f t="shared" si="174"/>
        <v>0</v>
      </c>
      <c r="AJ647" s="137">
        <f t="shared" si="174"/>
        <v>0</v>
      </c>
      <c r="AK647" s="136">
        <f ca="1">IF(AND(AND($AK$3&lt;=B647,B647&lt;=$AK$1),B647&lt;&gt;""),1,0)</f>
        <v>1</v>
      </c>
      <c r="AL647" s="136">
        <f>IF(OR(F647="工事・メンテ（共用可）",F647="要調整"),0.5,IF(F647="ヘリ訓練日",0.4,1))</f>
        <v>1</v>
      </c>
      <c r="AM647" s="136">
        <v>1</v>
      </c>
    </row>
    <row r="648" spans="1:39" ht="37.5">
      <c r="A648" s="149">
        <v>971</v>
      </c>
      <c r="B648" s="210">
        <v>46405</v>
      </c>
      <c r="C648" s="211">
        <v>9</v>
      </c>
      <c r="D648" s="211">
        <v>17</v>
      </c>
      <c r="E648" s="213" t="s">
        <v>64</v>
      </c>
      <c r="F648" s="147" t="s">
        <v>492</v>
      </c>
      <c r="G648" s="154" t="s">
        <v>1</v>
      </c>
      <c r="H648" s="138" t="str">
        <f>IF(OR(G648="中止",G648="取消"),"998",IF(ISNA(MATCH($E648,施設情報!$B$2:$B$96,0)),"999",INDEX(施設情報!$C$2:$C$96,MATCH($E648,施設情報!$B$2:$B$96,0))))</f>
        <v>061</v>
      </c>
      <c r="I648" s="139">
        <f t="shared" si="169"/>
        <v>46405</v>
      </c>
      <c r="J648" s="137" t="str">
        <f t="shared" si="170"/>
        <v>061-46405</v>
      </c>
      <c r="K648" s="137">
        <f t="shared" si="171"/>
        <v>0.375</v>
      </c>
      <c r="L648" s="137">
        <f t="shared" si="172"/>
        <v>0.70833333333333337</v>
      </c>
      <c r="M648" s="137">
        <f t="shared" si="173"/>
        <v>0</v>
      </c>
      <c r="N648" s="137">
        <f t="shared" si="173"/>
        <v>0</v>
      </c>
      <c r="O648" s="137">
        <f t="shared" si="173"/>
        <v>0</v>
      </c>
      <c r="P648" s="137">
        <f t="shared" si="173"/>
        <v>0</v>
      </c>
      <c r="Q648" s="137">
        <f t="shared" si="173"/>
        <v>0</v>
      </c>
      <c r="R648" s="137">
        <f t="shared" si="173"/>
        <v>0</v>
      </c>
      <c r="S648" s="137">
        <f t="shared" si="173"/>
        <v>0</v>
      </c>
      <c r="T648" s="137">
        <f t="shared" si="173"/>
        <v>0</v>
      </c>
      <c r="U648" s="137">
        <f t="shared" si="173"/>
        <v>0</v>
      </c>
      <c r="V648" s="137">
        <f t="shared" si="173"/>
        <v>100</v>
      </c>
      <c r="W648" s="137">
        <f t="shared" si="174"/>
        <v>100</v>
      </c>
      <c r="X648" s="137">
        <f t="shared" si="174"/>
        <v>100</v>
      </c>
      <c r="Y648" s="137">
        <f t="shared" si="174"/>
        <v>100</v>
      </c>
      <c r="Z648" s="137">
        <f t="shared" si="174"/>
        <v>100</v>
      </c>
      <c r="AA648" s="137">
        <f t="shared" si="174"/>
        <v>100</v>
      </c>
      <c r="AB648" s="137">
        <f t="shared" si="174"/>
        <v>100</v>
      </c>
      <c r="AC648" s="137">
        <f t="shared" si="174"/>
        <v>100</v>
      </c>
      <c r="AD648" s="137">
        <f t="shared" si="174"/>
        <v>0</v>
      </c>
      <c r="AE648" s="137">
        <f t="shared" si="174"/>
        <v>0</v>
      </c>
      <c r="AF648" s="137">
        <f t="shared" si="174"/>
        <v>0</v>
      </c>
      <c r="AG648" s="137">
        <f t="shared" si="174"/>
        <v>0</v>
      </c>
      <c r="AH648" s="137">
        <f t="shared" si="174"/>
        <v>0</v>
      </c>
      <c r="AI648" s="137">
        <f t="shared" si="174"/>
        <v>0</v>
      </c>
      <c r="AJ648" s="137">
        <f t="shared" si="174"/>
        <v>0</v>
      </c>
      <c r="AK648" s="136">
        <f ca="1">IF(AND(AND($AK$3&lt;=B648,B648&lt;=$AK$1),B648&lt;&gt;""),1,0)</f>
        <v>1</v>
      </c>
      <c r="AL648" s="136">
        <f>IF(OR(F648="工事・メンテ（共用可）",F648="要調整"),0.5,IF(F648="ヘリ訓練日",0.4,1))</f>
        <v>1</v>
      </c>
      <c r="AM648" s="136">
        <v>1</v>
      </c>
    </row>
    <row r="649" spans="1:39" ht="37.5">
      <c r="A649" s="149">
        <v>972</v>
      </c>
      <c r="B649" s="210">
        <v>46405</v>
      </c>
      <c r="C649" s="211">
        <v>9</v>
      </c>
      <c r="D649" s="211">
        <v>17</v>
      </c>
      <c r="E649" s="213" t="s">
        <v>65</v>
      </c>
      <c r="F649" s="147" t="s">
        <v>492</v>
      </c>
      <c r="G649" s="154" t="s">
        <v>1</v>
      </c>
      <c r="H649" s="138" t="str">
        <f>IF(OR(G649="中止",G649="取消"),"998",IF(ISNA(MATCH($E649,施設情報!$B$2:$B$96,0)),"999",INDEX(施設情報!$C$2:$C$96,MATCH($E649,施設情報!$B$2:$B$96,0))))</f>
        <v>037</v>
      </c>
      <c r="I649" s="139">
        <f t="shared" si="169"/>
        <v>46405</v>
      </c>
      <c r="J649" s="137" t="str">
        <f t="shared" si="170"/>
        <v>037-46405</v>
      </c>
      <c r="K649" s="137">
        <f t="shared" si="171"/>
        <v>0.375</v>
      </c>
      <c r="L649" s="137">
        <f t="shared" si="172"/>
        <v>0.70833333333333337</v>
      </c>
      <c r="M649" s="137">
        <f t="shared" si="173"/>
        <v>0</v>
      </c>
      <c r="N649" s="137">
        <f t="shared" si="173"/>
        <v>0</v>
      </c>
      <c r="O649" s="137">
        <f t="shared" si="173"/>
        <v>0</v>
      </c>
      <c r="P649" s="137">
        <f t="shared" si="173"/>
        <v>0</v>
      </c>
      <c r="Q649" s="137">
        <f t="shared" si="173"/>
        <v>0</v>
      </c>
      <c r="R649" s="137">
        <f t="shared" si="173"/>
        <v>0</v>
      </c>
      <c r="S649" s="137">
        <f t="shared" si="173"/>
        <v>0</v>
      </c>
      <c r="T649" s="137">
        <f t="shared" si="173"/>
        <v>0</v>
      </c>
      <c r="U649" s="137">
        <f t="shared" si="173"/>
        <v>0</v>
      </c>
      <c r="V649" s="137">
        <f t="shared" si="173"/>
        <v>100</v>
      </c>
      <c r="W649" s="137">
        <f t="shared" si="174"/>
        <v>100</v>
      </c>
      <c r="X649" s="137">
        <f t="shared" si="174"/>
        <v>100</v>
      </c>
      <c r="Y649" s="137">
        <f t="shared" si="174"/>
        <v>100</v>
      </c>
      <c r="Z649" s="137">
        <f t="shared" si="174"/>
        <v>100</v>
      </c>
      <c r="AA649" s="137">
        <f t="shared" si="174"/>
        <v>100</v>
      </c>
      <c r="AB649" s="137">
        <f t="shared" si="174"/>
        <v>100</v>
      </c>
      <c r="AC649" s="137">
        <f t="shared" si="174"/>
        <v>100</v>
      </c>
      <c r="AD649" s="137">
        <f t="shared" si="174"/>
        <v>0</v>
      </c>
      <c r="AE649" s="137">
        <f t="shared" si="174"/>
        <v>0</v>
      </c>
      <c r="AF649" s="137">
        <f t="shared" si="174"/>
        <v>0</v>
      </c>
      <c r="AG649" s="137">
        <f t="shared" si="174"/>
        <v>0</v>
      </c>
      <c r="AH649" s="137">
        <f t="shared" si="174"/>
        <v>0</v>
      </c>
      <c r="AI649" s="137">
        <f t="shared" si="174"/>
        <v>0</v>
      </c>
      <c r="AJ649" s="137">
        <f t="shared" si="174"/>
        <v>0</v>
      </c>
      <c r="AK649" s="136">
        <f ca="1">IF(AND(AND($AK$3&lt;=B649,B649&lt;=$AK$1),B649&lt;&gt;""),1,0)</f>
        <v>1</v>
      </c>
      <c r="AL649" s="136">
        <f>IF(OR(F649="工事・メンテ（共用可）",F649="要調整"),0.5,IF(F649="ヘリ訓練日",0.4,1))</f>
        <v>1</v>
      </c>
      <c r="AM649" s="136">
        <v>1</v>
      </c>
    </row>
    <row r="650" spans="1:39" ht="56.25">
      <c r="A650" s="149">
        <v>973</v>
      </c>
      <c r="B650" s="210">
        <v>46405</v>
      </c>
      <c r="C650" s="211">
        <v>9</v>
      </c>
      <c r="D650" s="211">
        <v>17</v>
      </c>
      <c r="E650" s="213" t="s">
        <v>32</v>
      </c>
      <c r="F650" s="147" t="s">
        <v>492</v>
      </c>
      <c r="G650" s="154" t="s">
        <v>1</v>
      </c>
      <c r="H650" s="138" t="str">
        <f>IF(OR(G650="中止",G650="取消"),"998",IF(ISNA(MATCH($E650,施設情報!$B$2:$B$96,0)),"999",INDEX(施設情報!$C$2:$C$96,MATCH($E650,施設情報!$B$2:$B$96,0))))</f>
        <v>039</v>
      </c>
      <c r="I650" s="139">
        <f t="shared" si="169"/>
        <v>46405</v>
      </c>
      <c r="J650" s="137" t="str">
        <f t="shared" si="170"/>
        <v>039-46405</v>
      </c>
      <c r="K650" s="137">
        <f t="shared" si="171"/>
        <v>0.375</v>
      </c>
      <c r="L650" s="137">
        <f t="shared" si="172"/>
        <v>0.70833333333333337</v>
      </c>
      <c r="M650" s="137">
        <f t="shared" si="173"/>
        <v>0</v>
      </c>
      <c r="N650" s="137">
        <f t="shared" si="173"/>
        <v>0</v>
      </c>
      <c r="O650" s="137">
        <f t="shared" si="173"/>
        <v>0</v>
      </c>
      <c r="P650" s="137">
        <f t="shared" si="173"/>
        <v>0</v>
      </c>
      <c r="Q650" s="137">
        <f t="shared" si="173"/>
        <v>0</v>
      </c>
      <c r="R650" s="137">
        <f t="shared" si="173"/>
        <v>0</v>
      </c>
      <c r="S650" s="137">
        <f t="shared" si="173"/>
        <v>0</v>
      </c>
      <c r="T650" s="137">
        <f t="shared" si="173"/>
        <v>0</v>
      </c>
      <c r="U650" s="137">
        <f t="shared" si="173"/>
        <v>0</v>
      </c>
      <c r="V650" s="137">
        <f t="shared" si="173"/>
        <v>100</v>
      </c>
      <c r="W650" s="137">
        <f t="shared" si="174"/>
        <v>100</v>
      </c>
      <c r="X650" s="137">
        <f t="shared" si="174"/>
        <v>100</v>
      </c>
      <c r="Y650" s="137">
        <f t="shared" si="174"/>
        <v>100</v>
      </c>
      <c r="Z650" s="137">
        <f t="shared" si="174"/>
        <v>100</v>
      </c>
      <c r="AA650" s="137">
        <f t="shared" si="174"/>
        <v>100</v>
      </c>
      <c r="AB650" s="137">
        <f t="shared" si="174"/>
        <v>100</v>
      </c>
      <c r="AC650" s="137">
        <f t="shared" si="174"/>
        <v>100</v>
      </c>
      <c r="AD650" s="137">
        <f t="shared" si="174"/>
        <v>0</v>
      </c>
      <c r="AE650" s="137">
        <f t="shared" si="174"/>
        <v>0</v>
      </c>
      <c r="AF650" s="137">
        <f t="shared" si="174"/>
        <v>0</v>
      </c>
      <c r="AG650" s="137">
        <f t="shared" si="174"/>
        <v>0</v>
      </c>
      <c r="AH650" s="137">
        <f t="shared" si="174"/>
        <v>0</v>
      </c>
      <c r="AI650" s="137">
        <f t="shared" si="174"/>
        <v>0</v>
      </c>
      <c r="AJ650" s="137">
        <f t="shared" si="174"/>
        <v>0</v>
      </c>
      <c r="AK650" s="136">
        <f ca="1">IF(AND(AND($AK$3&lt;=B650,B650&lt;=$AK$1),B650&lt;&gt;""),1,0)</f>
        <v>1</v>
      </c>
      <c r="AL650" s="136">
        <f>IF(OR(F650="工事・メンテ（共用可）",F650="要調整"),0.5,IF(F650="ヘリ訓練日",0.4,1))</f>
        <v>1</v>
      </c>
      <c r="AM650" s="136">
        <v>1</v>
      </c>
    </row>
    <row r="651" spans="1:39" ht="56.25">
      <c r="A651" s="149">
        <v>974</v>
      </c>
      <c r="B651" s="210">
        <v>46405</v>
      </c>
      <c r="C651" s="211">
        <v>9</v>
      </c>
      <c r="D651" s="211">
        <v>17</v>
      </c>
      <c r="E651" s="213" t="s">
        <v>33</v>
      </c>
      <c r="F651" s="147" t="s">
        <v>492</v>
      </c>
      <c r="G651" s="154" t="s">
        <v>1</v>
      </c>
      <c r="H651" s="138" t="str">
        <f>IF(OR(G651="中止",G651="取消"),"998",IF(ISNA(MATCH($E651,施設情報!$B$2:$B$96,0)),"999",INDEX(施設情報!$C$2:$C$96,MATCH($E651,施設情報!$B$2:$B$96,0))))</f>
        <v>038</v>
      </c>
      <c r="I651" s="139">
        <f t="shared" si="169"/>
        <v>46405</v>
      </c>
      <c r="J651" s="137" t="str">
        <f t="shared" si="170"/>
        <v>038-46405</v>
      </c>
      <c r="K651" s="137">
        <f t="shared" si="171"/>
        <v>0.375</v>
      </c>
      <c r="L651" s="137">
        <f t="shared" si="172"/>
        <v>0.70833333333333337</v>
      </c>
      <c r="M651" s="137">
        <f t="shared" si="173"/>
        <v>0</v>
      </c>
      <c r="N651" s="137">
        <f t="shared" si="173"/>
        <v>0</v>
      </c>
      <c r="O651" s="137">
        <f t="shared" si="173"/>
        <v>0</v>
      </c>
      <c r="P651" s="137">
        <f t="shared" si="173"/>
        <v>0</v>
      </c>
      <c r="Q651" s="137">
        <f t="shared" si="173"/>
        <v>0</v>
      </c>
      <c r="R651" s="137">
        <f t="shared" si="173"/>
        <v>0</v>
      </c>
      <c r="S651" s="137">
        <f t="shared" si="173"/>
        <v>0</v>
      </c>
      <c r="T651" s="137">
        <f t="shared" si="173"/>
        <v>0</v>
      </c>
      <c r="U651" s="137">
        <f t="shared" si="173"/>
        <v>0</v>
      </c>
      <c r="V651" s="137">
        <f t="shared" si="173"/>
        <v>100</v>
      </c>
      <c r="W651" s="137">
        <f t="shared" si="174"/>
        <v>100</v>
      </c>
      <c r="X651" s="137">
        <f t="shared" si="174"/>
        <v>100</v>
      </c>
      <c r="Y651" s="137">
        <f t="shared" si="174"/>
        <v>100</v>
      </c>
      <c r="Z651" s="137">
        <f t="shared" si="174"/>
        <v>100</v>
      </c>
      <c r="AA651" s="137">
        <f t="shared" si="174"/>
        <v>100</v>
      </c>
      <c r="AB651" s="137">
        <f t="shared" si="174"/>
        <v>100</v>
      </c>
      <c r="AC651" s="137">
        <f t="shared" si="174"/>
        <v>100</v>
      </c>
      <c r="AD651" s="137">
        <f t="shared" si="174"/>
        <v>0</v>
      </c>
      <c r="AE651" s="137">
        <f t="shared" si="174"/>
        <v>0</v>
      </c>
      <c r="AF651" s="137">
        <f t="shared" si="174"/>
        <v>0</v>
      </c>
      <c r="AG651" s="137">
        <f t="shared" si="174"/>
        <v>0</v>
      </c>
      <c r="AH651" s="137">
        <f t="shared" si="174"/>
        <v>0</v>
      </c>
      <c r="AI651" s="137">
        <f t="shared" si="174"/>
        <v>0</v>
      </c>
      <c r="AJ651" s="137">
        <f t="shared" si="174"/>
        <v>0</v>
      </c>
      <c r="AK651" s="136">
        <f ca="1">IF(AND(AND($AK$3&lt;=B651,B651&lt;=$AK$1),B651&lt;&gt;""),1,0)</f>
        <v>1</v>
      </c>
      <c r="AL651" s="136">
        <f>IF(OR(F651="工事・メンテ（共用可）",F651="要調整"),0.5,IF(F651="ヘリ訓練日",0.4,1))</f>
        <v>1</v>
      </c>
      <c r="AM651" s="136">
        <v>1</v>
      </c>
    </row>
    <row r="652" spans="1:39" ht="56.25">
      <c r="A652" s="149">
        <v>975</v>
      </c>
      <c r="B652" s="210">
        <v>46405</v>
      </c>
      <c r="C652" s="211">
        <v>9</v>
      </c>
      <c r="D652" s="211">
        <v>17</v>
      </c>
      <c r="E652" s="213" t="s">
        <v>34</v>
      </c>
      <c r="F652" s="147" t="s">
        <v>492</v>
      </c>
      <c r="G652" s="154" t="s">
        <v>1</v>
      </c>
      <c r="H652" s="138" t="str">
        <f>IF(OR(G652="中止",G652="取消"),"998",IF(ISNA(MATCH($E652,施設情報!$B$2:$B$96,0)),"999",INDEX(施設情報!$C$2:$C$96,MATCH($E652,施設情報!$B$2:$B$96,0))))</f>
        <v>040</v>
      </c>
      <c r="I652" s="139">
        <f t="shared" si="169"/>
        <v>46405</v>
      </c>
      <c r="J652" s="137" t="str">
        <f t="shared" si="170"/>
        <v>040-46405</v>
      </c>
      <c r="K652" s="137">
        <f t="shared" si="171"/>
        <v>0.375</v>
      </c>
      <c r="L652" s="137">
        <f t="shared" si="172"/>
        <v>0.70833333333333337</v>
      </c>
      <c r="M652" s="137">
        <f t="shared" si="173"/>
        <v>0</v>
      </c>
      <c r="N652" s="137">
        <f t="shared" si="173"/>
        <v>0</v>
      </c>
      <c r="O652" s="137">
        <f t="shared" si="173"/>
        <v>0</v>
      </c>
      <c r="P652" s="137">
        <f t="shared" si="173"/>
        <v>0</v>
      </c>
      <c r="Q652" s="137">
        <f t="shared" si="173"/>
        <v>0</v>
      </c>
      <c r="R652" s="137">
        <f t="shared" si="173"/>
        <v>0</v>
      </c>
      <c r="S652" s="137">
        <f t="shared" si="173"/>
        <v>0</v>
      </c>
      <c r="T652" s="137">
        <f t="shared" si="173"/>
        <v>0</v>
      </c>
      <c r="U652" s="137">
        <f t="shared" si="173"/>
        <v>0</v>
      </c>
      <c r="V652" s="137">
        <f t="shared" si="173"/>
        <v>100</v>
      </c>
      <c r="W652" s="137">
        <f t="shared" si="174"/>
        <v>100</v>
      </c>
      <c r="X652" s="137">
        <f t="shared" si="174"/>
        <v>100</v>
      </c>
      <c r="Y652" s="137">
        <f t="shared" si="174"/>
        <v>100</v>
      </c>
      <c r="Z652" s="137">
        <f t="shared" si="174"/>
        <v>100</v>
      </c>
      <c r="AA652" s="137">
        <f t="shared" si="174"/>
        <v>100</v>
      </c>
      <c r="AB652" s="137">
        <f t="shared" si="174"/>
        <v>100</v>
      </c>
      <c r="AC652" s="137">
        <f t="shared" si="174"/>
        <v>100</v>
      </c>
      <c r="AD652" s="137">
        <f t="shared" si="174"/>
        <v>0</v>
      </c>
      <c r="AE652" s="137">
        <f t="shared" si="174"/>
        <v>0</v>
      </c>
      <c r="AF652" s="137">
        <f t="shared" si="174"/>
        <v>0</v>
      </c>
      <c r="AG652" s="137">
        <f t="shared" si="174"/>
        <v>0</v>
      </c>
      <c r="AH652" s="137">
        <f t="shared" si="174"/>
        <v>0</v>
      </c>
      <c r="AI652" s="137">
        <f t="shared" si="174"/>
        <v>0</v>
      </c>
      <c r="AJ652" s="137">
        <f t="shared" si="174"/>
        <v>0</v>
      </c>
      <c r="AK652" s="136">
        <f ca="1">IF(AND(AND($AK$3&lt;=B652,B652&lt;=$AK$1),B652&lt;&gt;""),1,0)</f>
        <v>1</v>
      </c>
      <c r="AL652" s="136">
        <f>IF(OR(F652="工事・メンテ（共用可）",F652="要調整"),0.5,IF(F652="ヘリ訓練日",0.4,1))</f>
        <v>1</v>
      </c>
      <c r="AM652" s="136">
        <v>1</v>
      </c>
    </row>
    <row r="653" spans="1:39" ht="56.25">
      <c r="A653" s="149">
        <v>976</v>
      </c>
      <c r="B653" s="210">
        <v>46405</v>
      </c>
      <c r="C653" s="211">
        <v>9</v>
      </c>
      <c r="D653" s="211">
        <v>17</v>
      </c>
      <c r="E653" s="213" t="s">
        <v>35</v>
      </c>
      <c r="F653" s="147" t="s">
        <v>492</v>
      </c>
      <c r="G653" s="154" t="s">
        <v>1</v>
      </c>
      <c r="H653" s="138" t="str">
        <f>IF(OR(G653="中止",G653="取消"),"998",IF(ISNA(MATCH($E653,施設情報!$B$2:$B$96,0)),"999",INDEX(施設情報!$C$2:$C$96,MATCH($E653,施設情報!$B$2:$B$96,0))))</f>
        <v>041</v>
      </c>
      <c r="I653" s="139">
        <f t="shared" si="169"/>
        <v>46405</v>
      </c>
      <c r="J653" s="137" t="str">
        <f t="shared" si="170"/>
        <v>041-46405</v>
      </c>
      <c r="K653" s="137">
        <f t="shared" si="171"/>
        <v>0.375</v>
      </c>
      <c r="L653" s="137">
        <f t="shared" si="172"/>
        <v>0.70833333333333337</v>
      </c>
      <c r="M653" s="137">
        <f t="shared" si="173"/>
        <v>0</v>
      </c>
      <c r="N653" s="137">
        <f t="shared" si="173"/>
        <v>0</v>
      </c>
      <c r="O653" s="137">
        <f t="shared" si="173"/>
        <v>0</v>
      </c>
      <c r="P653" s="137">
        <f t="shared" si="173"/>
        <v>0</v>
      </c>
      <c r="Q653" s="137">
        <f t="shared" si="173"/>
        <v>0</v>
      </c>
      <c r="R653" s="137">
        <f t="shared" si="173"/>
        <v>0</v>
      </c>
      <c r="S653" s="137">
        <f t="shared" si="173"/>
        <v>0</v>
      </c>
      <c r="T653" s="137">
        <f t="shared" si="173"/>
        <v>0</v>
      </c>
      <c r="U653" s="137">
        <f t="shared" si="173"/>
        <v>0</v>
      </c>
      <c r="V653" s="137">
        <f t="shared" si="173"/>
        <v>100</v>
      </c>
      <c r="W653" s="137">
        <f t="shared" si="174"/>
        <v>100</v>
      </c>
      <c r="X653" s="137">
        <f t="shared" si="174"/>
        <v>100</v>
      </c>
      <c r="Y653" s="137">
        <f t="shared" si="174"/>
        <v>100</v>
      </c>
      <c r="Z653" s="137">
        <f t="shared" si="174"/>
        <v>100</v>
      </c>
      <c r="AA653" s="137">
        <f t="shared" si="174"/>
        <v>100</v>
      </c>
      <c r="AB653" s="137">
        <f t="shared" si="174"/>
        <v>100</v>
      </c>
      <c r="AC653" s="137">
        <f t="shared" si="174"/>
        <v>100</v>
      </c>
      <c r="AD653" s="137">
        <f t="shared" si="174"/>
        <v>0</v>
      </c>
      <c r="AE653" s="137">
        <f t="shared" si="174"/>
        <v>0</v>
      </c>
      <c r="AF653" s="137">
        <f t="shared" si="174"/>
        <v>0</v>
      </c>
      <c r="AG653" s="137">
        <f t="shared" si="174"/>
        <v>0</v>
      </c>
      <c r="AH653" s="137">
        <f t="shared" si="174"/>
        <v>0</v>
      </c>
      <c r="AI653" s="137">
        <f t="shared" si="174"/>
        <v>0</v>
      </c>
      <c r="AJ653" s="137">
        <f t="shared" si="174"/>
        <v>0</v>
      </c>
      <c r="AK653" s="136">
        <f ca="1">IF(AND(AND($AK$3&lt;=B653,B653&lt;=$AK$1),B653&lt;&gt;""),1,0)</f>
        <v>1</v>
      </c>
      <c r="AL653" s="136">
        <f>IF(OR(F653="工事・メンテ（共用可）",F653="要調整"),0.5,IF(F653="ヘリ訓練日",0.4,1))</f>
        <v>1</v>
      </c>
      <c r="AM653" s="136">
        <v>1</v>
      </c>
    </row>
    <row r="654" spans="1:39" ht="56.25">
      <c r="A654" s="149">
        <v>977</v>
      </c>
      <c r="B654" s="210">
        <v>46405</v>
      </c>
      <c r="C654" s="211">
        <v>9</v>
      </c>
      <c r="D654" s="211">
        <v>17</v>
      </c>
      <c r="E654" s="213" t="s">
        <v>36</v>
      </c>
      <c r="F654" s="147" t="s">
        <v>492</v>
      </c>
      <c r="G654" s="154" t="s">
        <v>1</v>
      </c>
      <c r="H654" s="138" t="str">
        <f>IF(OR(G654="中止",G654="取消"),"998",IF(ISNA(MATCH($E654,施設情報!$B$2:$B$96,0)),"999",INDEX(施設情報!$C$2:$C$96,MATCH($E654,施設情報!$B$2:$B$96,0))))</f>
        <v>042</v>
      </c>
      <c r="I654" s="139">
        <f t="shared" si="169"/>
        <v>46405</v>
      </c>
      <c r="J654" s="137" t="str">
        <f t="shared" si="170"/>
        <v>042-46405</v>
      </c>
      <c r="K654" s="137">
        <f t="shared" si="171"/>
        <v>0.375</v>
      </c>
      <c r="L654" s="137">
        <f t="shared" si="172"/>
        <v>0.70833333333333337</v>
      </c>
      <c r="M654" s="137">
        <f t="shared" si="173"/>
        <v>0</v>
      </c>
      <c r="N654" s="137">
        <f t="shared" si="173"/>
        <v>0</v>
      </c>
      <c r="O654" s="137">
        <f t="shared" si="173"/>
        <v>0</v>
      </c>
      <c r="P654" s="137">
        <f t="shared" si="173"/>
        <v>0</v>
      </c>
      <c r="Q654" s="137">
        <f t="shared" si="173"/>
        <v>0</v>
      </c>
      <c r="R654" s="137">
        <f t="shared" si="173"/>
        <v>0</v>
      </c>
      <c r="S654" s="137">
        <f t="shared" si="173"/>
        <v>0</v>
      </c>
      <c r="T654" s="137">
        <f t="shared" si="173"/>
        <v>0</v>
      </c>
      <c r="U654" s="137">
        <f t="shared" si="173"/>
        <v>0</v>
      </c>
      <c r="V654" s="137">
        <f t="shared" si="173"/>
        <v>100</v>
      </c>
      <c r="W654" s="137">
        <f t="shared" si="174"/>
        <v>100</v>
      </c>
      <c r="X654" s="137">
        <f t="shared" si="174"/>
        <v>100</v>
      </c>
      <c r="Y654" s="137">
        <f t="shared" si="174"/>
        <v>100</v>
      </c>
      <c r="Z654" s="137">
        <f t="shared" si="174"/>
        <v>100</v>
      </c>
      <c r="AA654" s="137">
        <f t="shared" si="174"/>
        <v>100</v>
      </c>
      <c r="AB654" s="137">
        <f t="shared" si="174"/>
        <v>100</v>
      </c>
      <c r="AC654" s="137">
        <f t="shared" si="174"/>
        <v>100</v>
      </c>
      <c r="AD654" s="137">
        <f t="shared" si="174"/>
        <v>0</v>
      </c>
      <c r="AE654" s="137">
        <f t="shared" si="174"/>
        <v>0</v>
      </c>
      <c r="AF654" s="137">
        <f t="shared" si="174"/>
        <v>0</v>
      </c>
      <c r="AG654" s="137">
        <f t="shared" si="174"/>
        <v>0</v>
      </c>
      <c r="AH654" s="137">
        <f t="shared" si="174"/>
        <v>0</v>
      </c>
      <c r="AI654" s="137">
        <f t="shared" si="174"/>
        <v>0</v>
      </c>
      <c r="AJ654" s="137">
        <f t="shared" si="174"/>
        <v>0</v>
      </c>
      <c r="AK654" s="136">
        <f ca="1">IF(AND(AND($AK$3&lt;=B654,B654&lt;=$AK$1),B654&lt;&gt;""),1,0)</f>
        <v>1</v>
      </c>
      <c r="AL654" s="136">
        <f>IF(OR(F654="工事・メンテ（共用可）",F654="要調整"),0.5,IF(F654="ヘリ訓練日",0.4,1))</f>
        <v>1</v>
      </c>
      <c r="AM654" s="136">
        <v>1</v>
      </c>
    </row>
    <row r="655" spans="1:39" ht="56.25">
      <c r="A655" s="149">
        <v>978</v>
      </c>
      <c r="B655" s="210">
        <v>46405</v>
      </c>
      <c r="C655" s="211">
        <v>9</v>
      </c>
      <c r="D655" s="211">
        <v>17</v>
      </c>
      <c r="E655" s="213" t="s">
        <v>37</v>
      </c>
      <c r="F655" s="147" t="s">
        <v>492</v>
      </c>
      <c r="G655" s="154" t="s">
        <v>1</v>
      </c>
      <c r="H655" s="138" t="str">
        <f>IF(OR(G655="中止",G655="取消"),"998",IF(ISNA(MATCH($E655,施設情報!$B$2:$B$96,0)),"999",INDEX(施設情報!$C$2:$C$96,MATCH($E655,施設情報!$B$2:$B$96,0))))</f>
        <v>043</v>
      </c>
      <c r="I655" s="139">
        <f t="shared" si="169"/>
        <v>46405</v>
      </c>
      <c r="J655" s="137" t="str">
        <f t="shared" si="170"/>
        <v>043-46405</v>
      </c>
      <c r="K655" s="137">
        <f t="shared" si="171"/>
        <v>0.375</v>
      </c>
      <c r="L655" s="137">
        <f t="shared" si="172"/>
        <v>0.70833333333333337</v>
      </c>
      <c r="M655" s="137">
        <f t="shared" ref="M655:V664" si="175">IF(AND(M$3&gt;=$K655,M$3&lt;$L655),100*$AM655,0)</f>
        <v>0</v>
      </c>
      <c r="N655" s="137">
        <f t="shared" si="175"/>
        <v>0</v>
      </c>
      <c r="O655" s="137">
        <f t="shared" si="175"/>
        <v>0</v>
      </c>
      <c r="P655" s="137">
        <f t="shared" si="175"/>
        <v>0</v>
      </c>
      <c r="Q655" s="137">
        <f t="shared" si="175"/>
        <v>0</v>
      </c>
      <c r="R655" s="137">
        <f t="shared" si="175"/>
        <v>0</v>
      </c>
      <c r="S655" s="137">
        <f t="shared" si="175"/>
        <v>0</v>
      </c>
      <c r="T655" s="137">
        <f t="shared" si="175"/>
        <v>0</v>
      </c>
      <c r="U655" s="137">
        <f t="shared" si="175"/>
        <v>0</v>
      </c>
      <c r="V655" s="137">
        <f t="shared" si="175"/>
        <v>100</v>
      </c>
      <c r="W655" s="137">
        <f t="shared" ref="W655:AJ664" si="176">IF(AND(W$3&gt;=$K655,W$3&lt;$L655),100*$AM655,0)</f>
        <v>100</v>
      </c>
      <c r="X655" s="137">
        <f t="shared" si="176"/>
        <v>100</v>
      </c>
      <c r="Y655" s="137">
        <f t="shared" si="176"/>
        <v>100</v>
      </c>
      <c r="Z655" s="137">
        <f t="shared" si="176"/>
        <v>100</v>
      </c>
      <c r="AA655" s="137">
        <f t="shared" si="176"/>
        <v>100</v>
      </c>
      <c r="AB655" s="137">
        <f t="shared" si="176"/>
        <v>100</v>
      </c>
      <c r="AC655" s="137">
        <f t="shared" si="176"/>
        <v>100</v>
      </c>
      <c r="AD655" s="137">
        <f t="shared" si="176"/>
        <v>0</v>
      </c>
      <c r="AE655" s="137">
        <f t="shared" si="176"/>
        <v>0</v>
      </c>
      <c r="AF655" s="137">
        <f t="shared" si="176"/>
        <v>0</v>
      </c>
      <c r="AG655" s="137">
        <f t="shared" si="176"/>
        <v>0</v>
      </c>
      <c r="AH655" s="137">
        <f t="shared" si="176"/>
        <v>0</v>
      </c>
      <c r="AI655" s="137">
        <f t="shared" si="176"/>
        <v>0</v>
      </c>
      <c r="AJ655" s="137">
        <f t="shared" si="176"/>
        <v>0</v>
      </c>
      <c r="AK655" s="136">
        <f ca="1">IF(AND(AND($AK$3&lt;=B655,B655&lt;=$AK$1),B655&lt;&gt;""),1,0)</f>
        <v>1</v>
      </c>
      <c r="AL655" s="136">
        <f>IF(OR(F655="工事・メンテ（共用可）",F655="要調整"),0.5,IF(F655="ヘリ訓練日",0.4,1))</f>
        <v>1</v>
      </c>
      <c r="AM655" s="136">
        <v>1</v>
      </c>
    </row>
    <row r="656" spans="1:39" ht="56.25">
      <c r="A656" s="149">
        <v>979</v>
      </c>
      <c r="B656" s="210">
        <v>46405</v>
      </c>
      <c r="C656" s="211">
        <v>9</v>
      </c>
      <c r="D656" s="211">
        <v>17</v>
      </c>
      <c r="E656" s="213" t="s">
        <v>66</v>
      </c>
      <c r="F656" s="147" t="s">
        <v>492</v>
      </c>
      <c r="G656" s="154" t="s">
        <v>1</v>
      </c>
      <c r="H656" s="138" t="str">
        <f>IF(OR(G656="中止",G656="取消"),"998",IF(ISNA(MATCH($E656,施設情報!$B$2:$B$96,0)),"999",INDEX(施設情報!$C$2:$C$96,MATCH($E656,施設情報!$B$2:$B$96,0))))</f>
        <v>044</v>
      </c>
      <c r="I656" s="139">
        <f t="shared" si="169"/>
        <v>46405</v>
      </c>
      <c r="J656" s="137" t="str">
        <f t="shared" si="170"/>
        <v>044-46405</v>
      </c>
      <c r="K656" s="137">
        <f t="shared" si="171"/>
        <v>0.375</v>
      </c>
      <c r="L656" s="137">
        <f t="shared" si="172"/>
        <v>0.70833333333333337</v>
      </c>
      <c r="M656" s="137">
        <f t="shared" si="175"/>
        <v>0</v>
      </c>
      <c r="N656" s="137">
        <f t="shared" si="175"/>
        <v>0</v>
      </c>
      <c r="O656" s="137">
        <f t="shared" si="175"/>
        <v>0</v>
      </c>
      <c r="P656" s="137">
        <f t="shared" si="175"/>
        <v>0</v>
      </c>
      <c r="Q656" s="137">
        <f t="shared" si="175"/>
        <v>0</v>
      </c>
      <c r="R656" s="137">
        <f t="shared" si="175"/>
        <v>0</v>
      </c>
      <c r="S656" s="137">
        <f t="shared" si="175"/>
        <v>0</v>
      </c>
      <c r="T656" s="137">
        <f t="shared" si="175"/>
        <v>0</v>
      </c>
      <c r="U656" s="137">
        <f t="shared" si="175"/>
        <v>0</v>
      </c>
      <c r="V656" s="137">
        <f t="shared" si="175"/>
        <v>100</v>
      </c>
      <c r="W656" s="137">
        <f t="shared" si="176"/>
        <v>100</v>
      </c>
      <c r="X656" s="137">
        <f t="shared" si="176"/>
        <v>100</v>
      </c>
      <c r="Y656" s="137">
        <f t="shared" si="176"/>
        <v>100</v>
      </c>
      <c r="Z656" s="137">
        <f t="shared" si="176"/>
        <v>100</v>
      </c>
      <c r="AA656" s="137">
        <f t="shared" si="176"/>
        <v>100</v>
      </c>
      <c r="AB656" s="137">
        <f t="shared" si="176"/>
        <v>100</v>
      </c>
      <c r="AC656" s="137">
        <f t="shared" si="176"/>
        <v>100</v>
      </c>
      <c r="AD656" s="137">
        <f t="shared" si="176"/>
        <v>0</v>
      </c>
      <c r="AE656" s="137">
        <f t="shared" si="176"/>
        <v>0</v>
      </c>
      <c r="AF656" s="137">
        <f t="shared" si="176"/>
        <v>0</v>
      </c>
      <c r="AG656" s="137">
        <f t="shared" si="176"/>
        <v>0</v>
      </c>
      <c r="AH656" s="137">
        <f t="shared" si="176"/>
        <v>0</v>
      </c>
      <c r="AI656" s="137">
        <f t="shared" si="176"/>
        <v>0</v>
      </c>
      <c r="AJ656" s="137">
        <f t="shared" si="176"/>
        <v>0</v>
      </c>
      <c r="AK656" s="136">
        <f ca="1">IF(AND(AND($AK$3&lt;=B656,B656&lt;=$AK$1),B656&lt;&gt;""),1,0)</f>
        <v>1</v>
      </c>
      <c r="AL656" s="136">
        <f>IF(OR(F656="工事・メンテ（共用可）",F656="要調整"),0.5,IF(F656="ヘリ訓練日",0.4,1))</f>
        <v>1</v>
      </c>
      <c r="AM656" s="136">
        <v>1</v>
      </c>
    </row>
    <row r="657" spans="1:39" ht="75">
      <c r="A657" s="149">
        <v>980</v>
      </c>
      <c r="B657" s="210">
        <v>46405</v>
      </c>
      <c r="C657" s="211">
        <v>9</v>
      </c>
      <c r="D657" s="211">
        <v>17</v>
      </c>
      <c r="E657" s="213" t="s">
        <v>67</v>
      </c>
      <c r="F657" s="147" t="s">
        <v>492</v>
      </c>
      <c r="G657" s="154" t="s">
        <v>1</v>
      </c>
      <c r="H657" s="138" t="str">
        <f>IF(OR(G657="中止",G657="取消"),"998",IF(ISNA(MATCH($E657,施設情報!$B$2:$B$96,0)),"999",INDEX(施設情報!$C$2:$C$96,MATCH($E657,施設情報!$B$2:$B$96,0))))</f>
        <v>045</v>
      </c>
      <c r="I657" s="139">
        <f t="shared" si="169"/>
        <v>46405</v>
      </c>
      <c r="J657" s="137" t="str">
        <f t="shared" si="170"/>
        <v>045-46405</v>
      </c>
      <c r="K657" s="137">
        <f t="shared" si="171"/>
        <v>0.375</v>
      </c>
      <c r="L657" s="137">
        <f t="shared" si="172"/>
        <v>0.70833333333333337</v>
      </c>
      <c r="M657" s="137">
        <f t="shared" si="175"/>
        <v>0</v>
      </c>
      <c r="N657" s="137">
        <f t="shared" si="175"/>
        <v>0</v>
      </c>
      <c r="O657" s="137">
        <f t="shared" si="175"/>
        <v>0</v>
      </c>
      <c r="P657" s="137">
        <f t="shared" si="175"/>
        <v>0</v>
      </c>
      <c r="Q657" s="137">
        <f t="shared" si="175"/>
        <v>0</v>
      </c>
      <c r="R657" s="137">
        <f t="shared" si="175"/>
        <v>0</v>
      </c>
      <c r="S657" s="137">
        <f t="shared" si="175"/>
        <v>0</v>
      </c>
      <c r="T657" s="137">
        <f t="shared" si="175"/>
        <v>0</v>
      </c>
      <c r="U657" s="137">
        <f t="shared" si="175"/>
        <v>0</v>
      </c>
      <c r="V657" s="137">
        <f t="shared" si="175"/>
        <v>100</v>
      </c>
      <c r="W657" s="137">
        <f t="shared" si="176"/>
        <v>100</v>
      </c>
      <c r="X657" s="137">
        <f t="shared" si="176"/>
        <v>100</v>
      </c>
      <c r="Y657" s="137">
        <f t="shared" si="176"/>
        <v>100</v>
      </c>
      <c r="Z657" s="137">
        <f t="shared" si="176"/>
        <v>100</v>
      </c>
      <c r="AA657" s="137">
        <f t="shared" si="176"/>
        <v>100</v>
      </c>
      <c r="AB657" s="137">
        <f t="shared" si="176"/>
        <v>100</v>
      </c>
      <c r="AC657" s="137">
        <f t="shared" si="176"/>
        <v>100</v>
      </c>
      <c r="AD657" s="137">
        <f t="shared" si="176"/>
        <v>0</v>
      </c>
      <c r="AE657" s="137">
        <f t="shared" si="176"/>
        <v>0</v>
      </c>
      <c r="AF657" s="137">
        <f t="shared" si="176"/>
        <v>0</v>
      </c>
      <c r="AG657" s="137">
        <f t="shared" si="176"/>
        <v>0</v>
      </c>
      <c r="AH657" s="137">
        <f t="shared" si="176"/>
        <v>0</v>
      </c>
      <c r="AI657" s="137">
        <f t="shared" si="176"/>
        <v>0</v>
      </c>
      <c r="AJ657" s="137">
        <f t="shared" si="176"/>
        <v>0</v>
      </c>
      <c r="AK657" s="136">
        <f ca="1">IF(AND(AND($AK$3&lt;=B657,B657&lt;=$AK$1),B657&lt;&gt;""),1,0)</f>
        <v>1</v>
      </c>
      <c r="AL657" s="136">
        <f>IF(OR(F657="工事・メンテ（共用可）",F657="要調整"),0.5,IF(F657="ヘリ訓練日",0.4,1))</f>
        <v>1</v>
      </c>
      <c r="AM657" s="136">
        <v>1</v>
      </c>
    </row>
    <row r="658" spans="1:39" ht="75">
      <c r="A658" s="149">
        <v>981</v>
      </c>
      <c r="B658" s="210">
        <v>46405</v>
      </c>
      <c r="C658" s="211">
        <v>9</v>
      </c>
      <c r="D658" s="211">
        <v>17</v>
      </c>
      <c r="E658" s="213" t="s">
        <v>68</v>
      </c>
      <c r="F658" s="147" t="s">
        <v>492</v>
      </c>
      <c r="G658" s="154" t="s">
        <v>1</v>
      </c>
      <c r="H658" s="138" t="str">
        <f>IF(OR(G658="中止",G658="取消"),"998",IF(ISNA(MATCH($E658,施設情報!$B$2:$B$96,0)),"999",INDEX(施設情報!$C$2:$C$96,MATCH($E658,施設情報!$B$2:$B$96,0))))</f>
        <v>046</v>
      </c>
      <c r="I658" s="139">
        <f t="shared" si="169"/>
        <v>46405</v>
      </c>
      <c r="J658" s="137" t="str">
        <f t="shared" si="170"/>
        <v>046-46405</v>
      </c>
      <c r="K658" s="137">
        <f t="shared" si="171"/>
        <v>0.375</v>
      </c>
      <c r="L658" s="137">
        <f t="shared" si="172"/>
        <v>0.70833333333333337</v>
      </c>
      <c r="M658" s="137">
        <f t="shared" si="175"/>
        <v>0</v>
      </c>
      <c r="N658" s="137">
        <f t="shared" si="175"/>
        <v>0</v>
      </c>
      <c r="O658" s="137">
        <f t="shared" si="175"/>
        <v>0</v>
      </c>
      <c r="P658" s="137">
        <f t="shared" si="175"/>
        <v>0</v>
      </c>
      <c r="Q658" s="137">
        <f t="shared" si="175"/>
        <v>0</v>
      </c>
      <c r="R658" s="137">
        <f t="shared" si="175"/>
        <v>0</v>
      </c>
      <c r="S658" s="137">
        <f t="shared" si="175"/>
        <v>0</v>
      </c>
      <c r="T658" s="137">
        <f t="shared" si="175"/>
        <v>0</v>
      </c>
      <c r="U658" s="137">
        <f t="shared" si="175"/>
        <v>0</v>
      </c>
      <c r="V658" s="137">
        <f t="shared" si="175"/>
        <v>100</v>
      </c>
      <c r="W658" s="137">
        <f t="shared" si="176"/>
        <v>100</v>
      </c>
      <c r="X658" s="137">
        <f t="shared" si="176"/>
        <v>100</v>
      </c>
      <c r="Y658" s="137">
        <f t="shared" si="176"/>
        <v>100</v>
      </c>
      <c r="Z658" s="137">
        <f t="shared" si="176"/>
        <v>100</v>
      </c>
      <c r="AA658" s="137">
        <f t="shared" si="176"/>
        <v>100</v>
      </c>
      <c r="AB658" s="137">
        <f t="shared" si="176"/>
        <v>100</v>
      </c>
      <c r="AC658" s="137">
        <f t="shared" si="176"/>
        <v>100</v>
      </c>
      <c r="AD658" s="137">
        <f t="shared" si="176"/>
        <v>0</v>
      </c>
      <c r="AE658" s="137">
        <f t="shared" si="176"/>
        <v>0</v>
      </c>
      <c r="AF658" s="137">
        <f t="shared" si="176"/>
        <v>0</v>
      </c>
      <c r="AG658" s="137">
        <f t="shared" si="176"/>
        <v>0</v>
      </c>
      <c r="AH658" s="137">
        <f t="shared" si="176"/>
        <v>0</v>
      </c>
      <c r="AI658" s="137">
        <f t="shared" si="176"/>
        <v>0</v>
      </c>
      <c r="AJ658" s="137">
        <f t="shared" si="176"/>
        <v>0</v>
      </c>
      <c r="AK658" s="136">
        <f ca="1">IF(AND(AND($AK$3&lt;=B658,B658&lt;=$AK$1),B658&lt;&gt;""),1,0)</f>
        <v>1</v>
      </c>
      <c r="AL658" s="136">
        <f>IF(OR(F658="工事・メンテ（共用可）",F658="要調整"),0.5,IF(F658="ヘリ訓練日",0.4,1))</f>
        <v>1</v>
      </c>
      <c r="AM658" s="136">
        <v>1</v>
      </c>
    </row>
    <row r="659" spans="1:39" ht="75">
      <c r="A659" s="149">
        <v>982</v>
      </c>
      <c r="B659" s="210">
        <v>46405</v>
      </c>
      <c r="C659" s="211">
        <v>9</v>
      </c>
      <c r="D659" s="211">
        <v>17</v>
      </c>
      <c r="E659" s="213" t="s">
        <v>69</v>
      </c>
      <c r="F659" s="147" t="s">
        <v>492</v>
      </c>
      <c r="G659" s="154" t="s">
        <v>1</v>
      </c>
      <c r="H659" s="138" t="str">
        <f>IF(OR(G659="中止",G659="取消"),"998",IF(ISNA(MATCH($E659,施設情報!$B$2:$B$96,0)),"999",INDEX(施設情報!$C$2:$C$96,MATCH($E659,施設情報!$B$2:$B$96,0))))</f>
        <v>047</v>
      </c>
      <c r="I659" s="139">
        <f t="shared" si="169"/>
        <v>46405</v>
      </c>
      <c r="J659" s="137" t="str">
        <f t="shared" si="170"/>
        <v>047-46405</v>
      </c>
      <c r="K659" s="137">
        <f t="shared" si="171"/>
        <v>0.375</v>
      </c>
      <c r="L659" s="137">
        <f t="shared" si="172"/>
        <v>0.70833333333333337</v>
      </c>
      <c r="M659" s="137">
        <f t="shared" si="175"/>
        <v>0</v>
      </c>
      <c r="N659" s="137">
        <f t="shared" si="175"/>
        <v>0</v>
      </c>
      <c r="O659" s="137">
        <f t="shared" si="175"/>
        <v>0</v>
      </c>
      <c r="P659" s="137">
        <f t="shared" si="175"/>
        <v>0</v>
      </c>
      <c r="Q659" s="137">
        <f t="shared" si="175"/>
        <v>0</v>
      </c>
      <c r="R659" s="137">
        <f t="shared" si="175"/>
        <v>0</v>
      </c>
      <c r="S659" s="137">
        <f t="shared" si="175"/>
        <v>0</v>
      </c>
      <c r="T659" s="137">
        <f t="shared" si="175"/>
        <v>0</v>
      </c>
      <c r="U659" s="137">
        <f t="shared" si="175"/>
        <v>0</v>
      </c>
      <c r="V659" s="137">
        <f t="shared" si="175"/>
        <v>100</v>
      </c>
      <c r="W659" s="137">
        <f t="shared" si="176"/>
        <v>100</v>
      </c>
      <c r="X659" s="137">
        <f t="shared" si="176"/>
        <v>100</v>
      </c>
      <c r="Y659" s="137">
        <f t="shared" si="176"/>
        <v>100</v>
      </c>
      <c r="Z659" s="137">
        <f t="shared" si="176"/>
        <v>100</v>
      </c>
      <c r="AA659" s="137">
        <f t="shared" si="176"/>
        <v>100</v>
      </c>
      <c r="AB659" s="137">
        <f t="shared" si="176"/>
        <v>100</v>
      </c>
      <c r="AC659" s="137">
        <f t="shared" si="176"/>
        <v>100</v>
      </c>
      <c r="AD659" s="137">
        <f t="shared" si="176"/>
        <v>0</v>
      </c>
      <c r="AE659" s="137">
        <f t="shared" si="176"/>
        <v>0</v>
      </c>
      <c r="AF659" s="137">
        <f t="shared" si="176"/>
        <v>0</v>
      </c>
      <c r="AG659" s="137">
        <f t="shared" si="176"/>
        <v>0</v>
      </c>
      <c r="AH659" s="137">
        <f t="shared" si="176"/>
        <v>0</v>
      </c>
      <c r="AI659" s="137">
        <f t="shared" si="176"/>
        <v>0</v>
      </c>
      <c r="AJ659" s="137">
        <f t="shared" si="176"/>
        <v>0</v>
      </c>
      <c r="AK659" s="136">
        <f ca="1">IF(AND(AND($AK$3&lt;=B659,B659&lt;=$AK$1),B659&lt;&gt;""),1,0)</f>
        <v>1</v>
      </c>
      <c r="AL659" s="136">
        <f>IF(OR(F659="工事・メンテ（共用可）",F659="要調整"),0.5,IF(F659="ヘリ訓練日",0.4,1))</f>
        <v>1</v>
      </c>
      <c r="AM659" s="136">
        <v>1</v>
      </c>
    </row>
    <row r="660" spans="1:39" ht="93.75">
      <c r="A660" s="149">
        <v>983</v>
      </c>
      <c r="B660" s="210">
        <v>46405</v>
      </c>
      <c r="C660" s="211">
        <v>9</v>
      </c>
      <c r="D660" s="211">
        <v>17</v>
      </c>
      <c r="E660" s="213" t="s">
        <v>70</v>
      </c>
      <c r="F660" s="147" t="s">
        <v>492</v>
      </c>
      <c r="G660" s="154" t="s">
        <v>1</v>
      </c>
      <c r="H660" s="138" t="str">
        <f>IF(OR(G660="中止",G660="取消"),"998",IF(ISNA(MATCH($E660,施設情報!$B$2:$B$96,0)),"999",INDEX(施設情報!$C$2:$C$96,MATCH($E660,施設情報!$B$2:$B$96,0))))</f>
        <v>050</v>
      </c>
      <c r="I660" s="139">
        <f t="shared" si="169"/>
        <v>46405</v>
      </c>
      <c r="J660" s="137" t="str">
        <f t="shared" si="170"/>
        <v>050-46405</v>
      </c>
      <c r="K660" s="137">
        <f t="shared" si="171"/>
        <v>0.375</v>
      </c>
      <c r="L660" s="137">
        <f t="shared" si="172"/>
        <v>0.70833333333333337</v>
      </c>
      <c r="M660" s="137">
        <f t="shared" si="175"/>
        <v>0</v>
      </c>
      <c r="N660" s="137">
        <f t="shared" si="175"/>
        <v>0</v>
      </c>
      <c r="O660" s="137">
        <f t="shared" si="175"/>
        <v>0</v>
      </c>
      <c r="P660" s="137">
        <f t="shared" si="175"/>
        <v>0</v>
      </c>
      <c r="Q660" s="137">
        <f t="shared" si="175"/>
        <v>0</v>
      </c>
      <c r="R660" s="137">
        <f t="shared" si="175"/>
        <v>0</v>
      </c>
      <c r="S660" s="137">
        <f t="shared" si="175"/>
        <v>0</v>
      </c>
      <c r="T660" s="137">
        <f t="shared" si="175"/>
        <v>0</v>
      </c>
      <c r="U660" s="137">
        <f t="shared" si="175"/>
        <v>0</v>
      </c>
      <c r="V660" s="137">
        <f t="shared" si="175"/>
        <v>100</v>
      </c>
      <c r="W660" s="137">
        <f t="shared" si="176"/>
        <v>100</v>
      </c>
      <c r="X660" s="137">
        <f t="shared" si="176"/>
        <v>100</v>
      </c>
      <c r="Y660" s="137">
        <f t="shared" si="176"/>
        <v>100</v>
      </c>
      <c r="Z660" s="137">
        <f t="shared" si="176"/>
        <v>100</v>
      </c>
      <c r="AA660" s="137">
        <f t="shared" si="176"/>
        <v>100</v>
      </c>
      <c r="AB660" s="137">
        <f t="shared" si="176"/>
        <v>100</v>
      </c>
      <c r="AC660" s="137">
        <f t="shared" si="176"/>
        <v>100</v>
      </c>
      <c r="AD660" s="137">
        <f t="shared" si="176"/>
        <v>0</v>
      </c>
      <c r="AE660" s="137">
        <f t="shared" si="176"/>
        <v>0</v>
      </c>
      <c r="AF660" s="137">
        <f t="shared" si="176"/>
        <v>0</v>
      </c>
      <c r="AG660" s="137">
        <f t="shared" si="176"/>
        <v>0</v>
      </c>
      <c r="AH660" s="137">
        <f t="shared" si="176"/>
        <v>0</v>
      </c>
      <c r="AI660" s="137">
        <f t="shared" si="176"/>
        <v>0</v>
      </c>
      <c r="AJ660" s="137">
        <f t="shared" si="176"/>
        <v>0</v>
      </c>
      <c r="AK660" s="136">
        <f ca="1">IF(AND(AND($AK$3&lt;=B660,B660&lt;=$AK$1),B660&lt;&gt;""),1,0)</f>
        <v>1</v>
      </c>
      <c r="AL660" s="136">
        <f>IF(OR(F660="工事・メンテ（共用可）",F660="要調整"),0.5,IF(F660="ヘリ訓練日",0.4,1))</f>
        <v>1</v>
      </c>
      <c r="AM660" s="136">
        <v>1</v>
      </c>
    </row>
    <row r="661" spans="1:39" ht="93.75">
      <c r="A661" s="149">
        <v>984</v>
      </c>
      <c r="B661" s="210">
        <v>46405</v>
      </c>
      <c r="C661" s="211">
        <v>9</v>
      </c>
      <c r="D661" s="211">
        <v>17</v>
      </c>
      <c r="E661" s="213" t="s">
        <v>71</v>
      </c>
      <c r="F661" s="147" t="s">
        <v>492</v>
      </c>
      <c r="G661" s="154" t="s">
        <v>1</v>
      </c>
      <c r="H661" s="138" t="str">
        <f>IF(OR(G661="中止",G661="取消"),"998",IF(ISNA(MATCH($E661,施設情報!$B$2:$B$96,0)),"999",INDEX(施設情報!$C$2:$C$96,MATCH($E661,施設情報!$B$2:$B$96,0))))</f>
        <v>051</v>
      </c>
      <c r="I661" s="139">
        <f t="shared" si="169"/>
        <v>46405</v>
      </c>
      <c r="J661" s="137" t="str">
        <f t="shared" si="170"/>
        <v>051-46405</v>
      </c>
      <c r="K661" s="137">
        <f t="shared" si="171"/>
        <v>0.375</v>
      </c>
      <c r="L661" s="137">
        <f t="shared" si="172"/>
        <v>0.70833333333333337</v>
      </c>
      <c r="M661" s="137">
        <f t="shared" si="175"/>
        <v>0</v>
      </c>
      <c r="N661" s="137">
        <f t="shared" si="175"/>
        <v>0</v>
      </c>
      <c r="O661" s="137">
        <f t="shared" si="175"/>
        <v>0</v>
      </c>
      <c r="P661" s="137">
        <f t="shared" si="175"/>
        <v>0</v>
      </c>
      <c r="Q661" s="137">
        <f t="shared" si="175"/>
        <v>0</v>
      </c>
      <c r="R661" s="137">
        <f t="shared" si="175"/>
        <v>0</v>
      </c>
      <c r="S661" s="137">
        <f t="shared" si="175"/>
        <v>0</v>
      </c>
      <c r="T661" s="137">
        <f t="shared" si="175"/>
        <v>0</v>
      </c>
      <c r="U661" s="137">
        <f t="shared" si="175"/>
        <v>0</v>
      </c>
      <c r="V661" s="137">
        <f t="shared" si="175"/>
        <v>100</v>
      </c>
      <c r="W661" s="137">
        <f t="shared" si="176"/>
        <v>100</v>
      </c>
      <c r="X661" s="137">
        <f t="shared" si="176"/>
        <v>100</v>
      </c>
      <c r="Y661" s="137">
        <f t="shared" si="176"/>
        <v>100</v>
      </c>
      <c r="Z661" s="137">
        <f t="shared" si="176"/>
        <v>100</v>
      </c>
      <c r="AA661" s="137">
        <f t="shared" si="176"/>
        <v>100</v>
      </c>
      <c r="AB661" s="137">
        <f t="shared" si="176"/>
        <v>100</v>
      </c>
      <c r="AC661" s="137">
        <f t="shared" si="176"/>
        <v>100</v>
      </c>
      <c r="AD661" s="137">
        <f t="shared" si="176"/>
        <v>0</v>
      </c>
      <c r="AE661" s="137">
        <f t="shared" si="176"/>
        <v>0</v>
      </c>
      <c r="AF661" s="137">
        <f t="shared" si="176"/>
        <v>0</v>
      </c>
      <c r="AG661" s="137">
        <f t="shared" si="176"/>
        <v>0</v>
      </c>
      <c r="AH661" s="137">
        <f t="shared" si="176"/>
        <v>0</v>
      </c>
      <c r="AI661" s="137">
        <f t="shared" si="176"/>
        <v>0</v>
      </c>
      <c r="AJ661" s="137">
        <f t="shared" si="176"/>
        <v>0</v>
      </c>
      <c r="AK661" s="136">
        <f ca="1">IF(AND(AND($AK$3&lt;=B661,B661&lt;=$AK$1),B661&lt;&gt;""),1,0)</f>
        <v>1</v>
      </c>
      <c r="AL661" s="136">
        <f>IF(OR(F661="工事・メンテ（共用可）",F661="要調整"),0.5,IF(F661="ヘリ訓練日",0.4,1))</f>
        <v>1</v>
      </c>
      <c r="AM661" s="136">
        <v>1</v>
      </c>
    </row>
    <row r="662" spans="1:39" ht="93.75">
      <c r="A662" s="149">
        <v>985</v>
      </c>
      <c r="B662" s="210">
        <v>46405</v>
      </c>
      <c r="C662" s="211">
        <v>9</v>
      </c>
      <c r="D662" s="211">
        <v>17</v>
      </c>
      <c r="E662" s="213" t="s">
        <v>72</v>
      </c>
      <c r="F662" s="147" t="s">
        <v>492</v>
      </c>
      <c r="G662" s="154" t="s">
        <v>1</v>
      </c>
      <c r="H662" s="138" t="str">
        <f>IF(OR(G662="中止",G662="取消"),"998",IF(ISNA(MATCH($E662,施設情報!$B$2:$B$96,0)),"999",INDEX(施設情報!$C$2:$C$96,MATCH($E662,施設情報!$B$2:$B$96,0))))</f>
        <v>052</v>
      </c>
      <c r="I662" s="139">
        <f t="shared" si="169"/>
        <v>46405</v>
      </c>
      <c r="J662" s="137" t="str">
        <f t="shared" si="170"/>
        <v>052-46405</v>
      </c>
      <c r="K662" s="137">
        <f t="shared" si="171"/>
        <v>0.375</v>
      </c>
      <c r="L662" s="137">
        <f t="shared" si="172"/>
        <v>0.70833333333333337</v>
      </c>
      <c r="M662" s="137">
        <f t="shared" si="175"/>
        <v>0</v>
      </c>
      <c r="N662" s="137">
        <f t="shared" si="175"/>
        <v>0</v>
      </c>
      <c r="O662" s="137">
        <f t="shared" si="175"/>
        <v>0</v>
      </c>
      <c r="P662" s="137">
        <f t="shared" si="175"/>
        <v>0</v>
      </c>
      <c r="Q662" s="137">
        <f t="shared" si="175"/>
        <v>0</v>
      </c>
      <c r="R662" s="137">
        <f t="shared" si="175"/>
        <v>0</v>
      </c>
      <c r="S662" s="137">
        <f t="shared" si="175"/>
        <v>0</v>
      </c>
      <c r="T662" s="137">
        <f t="shared" si="175"/>
        <v>0</v>
      </c>
      <c r="U662" s="137">
        <f t="shared" si="175"/>
        <v>0</v>
      </c>
      <c r="V662" s="137">
        <f t="shared" si="175"/>
        <v>100</v>
      </c>
      <c r="W662" s="137">
        <f t="shared" si="176"/>
        <v>100</v>
      </c>
      <c r="X662" s="137">
        <f t="shared" si="176"/>
        <v>100</v>
      </c>
      <c r="Y662" s="137">
        <f t="shared" si="176"/>
        <v>100</v>
      </c>
      <c r="Z662" s="137">
        <f t="shared" si="176"/>
        <v>100</v>
      </c>
      <c r="AA662" s="137">
        <f t="shared" si="176"/>
        <v>100</v>
      </c>
      <c r="AB662" s="137">
        <f t="shared" si="176"/>
        <v>100</v>
      </c>
      <c r="AC662" s="137">
        <f t="shared" si="176"/>
        <v>100</v>
      </c>
      <c r="AD662" s="137">
        <f t="shared" si="176"/>
        <v>0</v>
      </c>
      <c r="AE662" s="137">
        <f t="shared" si="176"/>
        <v>0</v>
      </c>
      <c r="AF662" s="137">
        <f t="shared" si="176"/>
        <v>0</v>
      </c>
      <c r="AG662" s="137">
        <f t="shared" si="176"/>
        <v>0</v>
      </c>
      <c r="AH662" s="137">
        <f t="shared" si="176"/>
        <v>0</v>
      </c>
      <c r="AI662" s="137">
        <f t="shared" si="176"/>
        <v>0</v>
      </c>
      <c r="AJ662" s="137">
        <f t="shared" si="176"/>
        <v>0</v>
      </c>
      <c r="AK662" s="136">
        <f ca="1">IF(AND(AND($AK$3&lt;=B662,B662&lt;=$AK$1),B662&lt;&gt;""),1,0)</f>
        <v>1</v>
      </c>
      <c r="AL662" s="136">
        <f>IF(OR(F662="工事・メンテ（共用可）",F662="要調整"),0.5,IF(F662="ヘリ訓練日",0.4,1))</f>
        <v>1</v>
      </c>
      <c r="AM662" s="136">
        <v>1</v>
      </c>
    </row>
    <row r="663" spans="1:39" ht="93.75">
      <c r="A663" s="149">
        <v>986</v>
      </c>
      <c r="B663" s="210">
        <v>46405</v>
      </c>
      <c r="C663" s="211">
        <v>9</v>
      </c>
      <c r="D663" s="211">
        <v>17</v>
      </c>
      <c r="E663" s="213" t="s">
        <v>73</v>
      </c>
      <c r="F663" s="147" t="s">
        <v>492</v>
      </c>
      <c r="G663" s="154" t="s">
        <v>1</v>
      </c>
      <c r="H663" s="138" t="str">
        <f>IF(OR(G663="中止",G663="取消"),"998",IF(ISNA(MATCH($E663,施設情報!$B$2:$B$96,0)),"999",INDEX(施設情報!$C$2:$C$96,MATCH($E663,施設情報!$B$2:$B$96,0))))</f>
        <v>053</v>
      </c>
      <c r="I663" s="139">
        <f t="shared" si="169"/>
        <v>46405</v>
      </c>
      <c r="J663" s="137" t="str">
        <f t="shared" si="170"/>
        <v>053-46405</v>
      </c>
      <c r="K663" s="137">
        <f t="shared" si="171"/>
        <v>0.375</v>
      </c>
      <c r="L663" s="137">
        <f t="shared" si="172"/>
        <v>0.70833333333333337</v>
      </c>
      <c r="M663" s="137">
        <f t="shared" si="175"/>
        <v>0</v>
      </c>
      <c r="N663" s="137">
        <f t="shared" si="175"/>
        <v>0</v>
      </c>
      <c r="O663" s="137">
        <f t="shared" si="175"/>
        <v>0</v>
      </c>
      <c r="P663" s="137">
        <f t="shared" si="175"/>
        <v>0</v>
      </c>
      <c r="Q663" s="137">
        <f t="shared" si="175"/>
        <v>0</v>
      </c>
      <c r="R663" s="137">
        <f t="shared" si="175"/>
        <v>0</v>
      </c>
      <c r="S663" s="137">
        <f t="shared" si="175"/>
        <v>0</v>
      </c>
      <c r="T663" s="137">
        <f t="shared" si="175"/>
        <v>0</v>
      </c>
      <c r="U663" s="137">
        <f t="shared" si="175"/>
        <v>0</v>
      </c>
      <c r="V663" s="137">
        <f t="shared" si="175"/>
        <v>100</v>
      </c>
      <c r="W663" s="137">
        <f t="shared" si="176"/>
        <v>100</v>
      </c>
      <c r="X663" s="137">
        <f t="shared" si="176"/>
        <v>100</v>
      </c>
      <c r="Y663" s="137">
        <f t="shared" si="176"/>
        <v>100</v>
      </c>
      <c r="Z663" s="137">
        <f t="shared" si="176"/>
        <v>100</v>
      </c>
      <c r="AA663" s="137">
        <f t="shared" si="176"/>
        <v>100</v>
      </c>
      <c r="AB663" s="137">
        <f t="shared" si="176"/>
        <v>100</v>
      </c>
      <c r="AC663" s="137">
        <f t="shared" si="176"/>
        <v>100</v>
      </c>
      <c r="AD663" s="137">
        <f t="shared" si="176"/>
        <v>0</v>
      </c>
      <c r="AE663" s="137">
        <f t="shared" si="176"/>
        <v>0</v>
      </c>
      <c r="AF663" s="137">
        <f t="shared" si="176"/>
        <v>0</v>
      </c>
      <c r="AG663" s="137">
        <f t="shared" si="176"/>
        <v>0</v>
      </c>
      <c r="AH663" s="137">
        <f t="shared" si="176"/>
        <v>0</v>
      </c>
      <c r="AI663" s="137">
        <f t="shared" si="176"/>
        <v>0</v>
      </c>
      <c r="AJ663" s="137">
        <f t="shared" si="176"/>
        <v>0</v>
      </c>
      <c r="AK663" s="136">
        <f ca="1">IF(AND(AND($AK$3&lt;=B663,B663&lt;=$AK$1),B663&lt;&gt;""),1,0)</f>
        <v>1</v>
      </c>
      <c r="AL663" s="136">
        <f>IF(OR(F663="工事・メンテ（共用可）",F663="要調整"),0.5,IF(F663="ヘリ訓練日",0.4,1))</f>
        <v>1</v>
      </c>
      <c r="AM663" s="136">
        <v>1</v>
      </c>
    </row>
    <row r="664" spans="1:39" ht="75">
      <c r="A664" s="149">
        <v>987</v>
      </c>
      <c r="B664" s="210">
        <v>46405</v>
      </c>
      <c r="C664" s="211">
        <v>9</v>
      </c>
      <c r="D664" s="211">
        <v>17</v>
      </c>
      <c r="E664" s="213" t="s">
        <v>74</v>
      </c>
      <c r="F664" s="147" t="s">
        <v>492</v>
      </c>
      <c r="G664" s="154" t="s">
        <v>1</v>
      </c>
      <c r="H664" s="138" t="str">
        <f>IF(OR(G664="中止",G664="取消"),"998",IF(ISNA(MATCH($E664,施設情報!$B$2:$B$96,0)),"999",INDEX(施設情報!$C$2:$C$96,MATCH($E664,施設情報!$B$2:$B$96,0))))</f>
        <v>048</v>
      </c>
      <c r="I664" s="139">
        <f t="shared" si="169"/>
        <v>46405</v>
      </c>
      <c r="J664" s="137" t="str">
        <f t="shared" si="170"/>
        <v>048-46405</v>
      </c>
      <c r="K664" s="137">
        <f t="shared" si="171"/>
        <v>0.375</v>
      </c>
      <c r="L664" s="137">
        <f t="shared" si="172"/>
        <v>0.70833333333333337</v>
      </c>
      <c r="M664" s="137">
        <f t="shared" si="175"/>
        <v>0</v>
      </c>
      <c r="N664" s="137">
        <f t="shared" si="175"/>
        <v>0</v>
      </c>
      <c r="O664" s="137">
        <f t="shared" si="175"/>
        <v>0</v>
      </c>
      <c r="P664" s="137">
        <f t="shared" si="175"/>
        <v>0</v>
      </c>
      <c r="Q664" s="137">
        <f t="shared" si="175"/>
        <v>0</v>
      </c>
      <c r="R664" s="137">
        <f t="shared" si="175"/>
        <v>0</v>
      </c>
      <c r="S664" s="137">
        <f t="shared" si="175"/>
        <v>0</v>
      </c>
      <c r="T664" s="137">
        <f t="shared" si="175"/>
        <v>0</v>
      </c>
      <c r="U664" s="137">
        <f t="shared" si="175"/>
        <v>0</v>
      </c>
      <c r="V664" s="137">
        <f t="shared" si="175"/>
        <v>100</v>
      </c>
      <c r="W664" s="137">
        <f t="shared" si="176"/>
        <v>100</v>
      </c>
      <c r="X664" s="137">
        <f t="shared" si="176"/>
        <v>100</v>
      </c>
      <c r="Y664" s="137">
        <f t="shared" si="176"/>
        <v>100</v>
      </c>
      <c r="Z664" s="137">
        <f t="shared" si="176"/>
        <v>100</v>
      </c>
      <c r="AA664" s="137">
        <f t="shared" si="176"/>
        <v>100</v>
      </c>
      <c r="AB664" s="137">
        <f t="shared" si="176"/>
        <v>100</v>
      </c>
      <c r="AC664" s="137">
        <f t="shared" si="176"/>
        <v>100</v>
      </c>
      <c r="AD664" s="137">
        <f t="shared" si="176"/>
        <v>0</v>
      </c>
      <c r="AE664" s="137">
        <f t="shared" si="176"/>
        <v>0</v>
      </c>
      <c r="AF664" s="137">
        <f t="shared" si="176"/>
        <v>0</v>
      </c>
      <c r="AG664" s="137">
        <f t="shared" si="176"/>
        <v>0</v>
      </c>
      <c r="AH664" s="137">
        <f t="shared" si="176"/>
        <v>0</v>
      </c>
      <c r="AI664" s="137">
        <f t="shared" si="176"/>
        <v>0</v>
      </c>
      <c r="AJ664" s="137">
        <f t="shared" si="176"/>
        <v>0</v>
      </c>
      <c r="AK664" s="136">
        <f ca="1">IF(AND(AND($AK$3&lt;=B664,B664&lt;=$AK$1),B664&lt;&gt;""),1,0)</f>
        <v>1</v>
      </c>
      <c r="AL664" s="136">
        <f>IF(OR(F664="工事・メンテ（共用可）",F664="要調整"),0.5,IF(F664="ヘリ訓練日",0.4,1))</f>
        <v>1</v>
      </c>
      <c r="AM664" s="136">
        <v>1</v>
      </c>
    </row>
    <row r="665" spans="1:39" ht="75">
      <c r="A665" s="149">
        <v>988</v>
      </c>
      <c r="B665" s="210">
        <v>46405</v>
      </c>
      <c r="C665" s="211">
        <v>9</v>
      </c>
      <c r="D665" s="211">
        <v>17</v>
      </c>
      <c r="E665" s="213" t="s">
        <v>75</v>
      </c>
      <c r="F665" s="147" t="s">
        <v>492</v>
      </c>
      <c r="G665" s="154" t="s">
        <v>1</v>
      </c>
      <c r="H665" s="138" t="str">
        <f>IF(OR(G665="中止",G665="取消"),"998",IF(ISNA(MATCH($E665,施設情報!$B$2:$B$96,0)),"999",INDEX(施設情報!$C$2:$C$96,MATCH($E665,施設情報!$B$2:$B$96,0))))</f>
        <v>049</v>
      </c>
      <c r="I665" s="139">
        <f t="shared" si="169"/>
        <v>46405</v>
      </c>
      <c r="J665" s="137" t="str">
        <f t="shared" si="170"/>
        <v>049-46405</v>
      </c>
      <c r="K665" s="137">
        <f t="shared" si="171"/>
        <v>0.375</v>
      </c>
      <c r="L665" s="137">
        <f t="shared" si="172"/>
        <v>0.70833333333333337</v>
      </c>
      <c r="M665" s="137">
        <f t="shared" ref="M665:V674" si="177">IF(AND(M$3&gt;=$K665,M$3&lt;$L665),100*$AM665,0)</f>
        <v>0</v>
      </c>
      <c r="N665" s="137">
        <f t="shared" si="177"/>
        <v>0</v>
      </c>
      <c r="O665" s="137">
        <f t="shared" si="177"/>
        <v>0</v>
      </c>
      <c r="P665" s="137">
        <f t="shared" si="177"/>
        <v>0</v>
      </c>
      <c r="Q665" s="137">
        <f t="shared" si="177"/>
        <v>0</v>
      </c>
      <c r="R665" s="137">
        <f t="shared" si="177"/>
        <v>0</v>
      </c>
      <c r="S665" s="137">
        <f t="shared" si="177"/>
        <v>0</v>
      </c>
      <c r="T665" s="137">
        <f t="shared" si="177"/>
        <v>0</v>
      </c>
      <c r="U665" s="137">
        <f t="shared" si="177"/>
        <v>0</v>
      </c>
      <c r="V665" s="137">
        <f t="shared" si="177"/>
        <v>100</v>
      </c>
      <c r="W665" s="137">
        <f t="shared" ref="W665:AJ674" si="178">IF(AND(W$3&gt;=$K665,W$3&lt;$L665),100*$AM665,0)</f>
        <v>100</v>
      </c>
      <c r="X665" s="137">
        <f t="shared" si="178"/>
        <v>100</v>
      </c>
      <c r="Y665" s="137">
        <f t="shared" si="178"/>
        <v>100</v>
      </c>
      <c r="Z665" s="137">
        <f t="shared" si="178"/>
        <v>100</v>
      </c>
      <c r="AA665" s="137">
        <f t="shared" si="178"/>
        <v>100</v>
      </c>
      <c r="AB665" s="137">
        <f t="shared" si="178"/>
        <v>100</v>
      </c>
      <c r="AC665" s="137">
        <f t="shared" si="178"/>
        <v>100</v>
      </c>
      <c r="AD665" s="137">
        <f t="shared" si="178"/>
        <v>0</v>
      </c>
      <c r="AE665" s="137">
        <f t="shared" si="178"/>
        <v>0</v>
      </c>
      <c r="AF665" s="137">
        <f t="shared" si="178"/>
        <v>0</v>
      </c>
      <c r="AG665" s="137">
        <f t="shared" si="178"/>
        <v>0</v>
      </c>
      <c r="AH665" s="137">
        <f t="shared" si="178"/>
        <v>0</v>
      </c>
      <c r="AI665" s="137">
        <f t="shared" si="178"/>
        <v>0</v>
      </c>
      <c r="AJ665" s="137">
        <f t="shared" si="178"/>
        <v>0</v>
      </c>
      <c r="AK665" s="136">
        <f ca="1">IF(AND(AND($AK$3&lt;=B665,B665&lt;=$AK$1),B665&lt;&gt;""),1,0)</f>
        <v>1</v>
      </c>
      <c r="AL665" s="136">
        <f>IF(OR(F665="工事・メンテ（共用可）",F665="要調整"),0.5,IF(F665="ヘリ訓練日",0.4,1))</f>
        <v>1</v>
      </c>
      <c r="AM665" s="136">
        <v>1</v>
      </c>
    </row>
    <row r="666" spans="1:39" ht="75">
      <c r="A666" s="149">
        <v>989</v>
      </c>
      <c r="B666" s="210">
        <v>46405</v>
      </c>
      <c r="C666" s="211">
        <v>9</v>
      </c>
      <c r="D666" s="211">
        <v>17</v>
      </c>
      <c r="E666" s="213" t="s">
        <v>76</v>
      </c>
      <c r="F666" s="147" t="s">
        <v>492</v>
      </c>
      <c r="G666" s="154" t="s">
        <v>1</v>
      </c>
      <c r="H666" s="138" t="str">
        <f>IF(OR(G666="中止",G666="取消"),"998",IF(ISNA(MATCH($E666,施設情報!$B$2:$B$96,0)),"999",INDEX(施設情報!$C$2:$C$96,MATCH($E666,施設情報!$B$2:$B$96,0))))</f>
        <v>054</v>
      </c>
      <c r="I666" s="139">
        <f t="shared" si="169"/>
        <v>46405</v>
      </c>
      <c r="J666" s="137" t="str">
        <f t="shared" si="170"/>
        <v>054-46405</v>
      </c>
      <c r="K666" s="137">
        <f t="shared" si="171"/>
        <v>0.375</v>
      </c>
      <c r="L666" s="137">
        <f t="shared" si="172"/>
        <v>0.70833333333333337</v>
      </c>
      <c r="M666" s="137">
        <f t="shared" si="177"/>
        <v>0</v>
      </c>
      <c r="N666" s="137">
        <f t="shared" si="177"/>
        <v>0</v>
      </c>
      <c r="O666" s="137">
        <f t="shared" si="177"/>
        <v>0</v>
      </c>
      <c r="P666" s="137">
        <f t="shared" si="177"/>
        <v>0</v>
      </c>
      <c r="Q666" s="137">
        <f t="shared" si="177"/>
        <v>0</v>
      </c>
      <c r="R666" s="137">
        <f t="shared" si="177"/>
        <v>0</v>
      </c>
      <c r="S666" s="137">
        <f t="shared" si="177"/>
        <v>0</v>
      </c>
      <c r="T666" s="137">
        <f t="shared" si="177"/>
        <v>0</v>
      </c>
      <c r="U666" s="137">
        <f t="shared" si="177"/>
        <v>0</v>
      </c>
      <c r="V666" s="137">
        <f t="shared" si="177"/>
        <v>100</v>
      </c>
      <c r="W666" s="137">
        <f t="shared" si="178"/>
        <v>100</v>
      </c>
      <c r="X666" s="137">
        <f t="shared" si="178"/>
        <v>100</v>
      </c>
      <c r="Y666" s="137">
        <f t="shared" si="178"/>
        <v>100</v>
      </c>
      <c r="Z666" s="137">
        <f t="shared" si="178"/>
        <v>100</v>
      </c>
      <c r="AA666" s="137">
        <f t="shared" si="178"/>
        <v>100</v>
      </c>
      <c r="AB666" s="137">
        <f t="shared" si="178"/>
        <v>100</v>
      </c>
      <c r="AC666" s="137">
        <f t="shared" si="178"/>
        <v>100</v>
      </c>
      <c r="AD666" s="137">
        <f t="shared" si="178"/>
        <v>0</v>
      </c>
      <c r="AE666" s="137">
        <f t="shared" si="178"/>
        <v>0</v>
      </c>
      <c r="AF666" s="137">
        <f t="shared" si="178"/>
        <v>0</v>
      </c>
      <c r="AG666" s="137">
        <f t="shared" si="178"/>
        <v>0</v>
      </c>
      <c r="AH666" s="137">
        <f t="shared" si="178"/>
        <v>0</v>
      </c>
      <c r="AI666" s="137">
        <f t="shared" si="178"/>
        <v>0</v>
      </c>
      <c r="AJ666" s="137">
        <f t="shared" si="178"/>
        <v>0</v>
      </c>
      <c r="AK666" s="136">
        <f ca="1">IF(AND(AND($AK$3&lt;=B666,B666&lt;=$AK$1),B666&lt;&gt;""),1,0)</f>
        <v>1</v>
      </c>
      <c r="AL666" s="136">
        <f>IF(OR(F666="工事・メンテ（共用可）",F666="要調整"),0.5,IF(F666="ヘリ訓練日",0.4,1))</f>
        <v>1</v>
      </c>
      <c r="AM666" s="136">
        <v>1</v>
      </c>
    </row>
    <row r="667" spans="1:39" ht="112.5">
      <c r="A667" s="149">
        <v>990</v>
      </c>
      <c r="B667" s="210">
        <v>46405</v>
      </c>
      <c r="C667" s="211">
        <v>9</v>
      </c>
      <c r="D667" s="211">
        <v>17</v>
      </c>
      <c r="E667" s="213" t="s">
        <v>77</v>
      </c>
      <c r="F667" s="147" t="s">
        <v>492</v>
      </c>
      <c r="G667" s="154" t="s">
        <v>1</v>
      </c>
      <c r="H667" s="138" t="str">
        <f>IF(OR(G667="中止",G667="取消"),"998",IF(ISNA(MATCH($E667,施設情報!$B$2:$B$96,0)),"999",INDEX(施設情報!$C$2:$C$96,MATCH($E667,施設情報!$B$2:$B$96,0))))</f>
        <v>055</v>
      </c>
      <c r="I667" s="139">
        <f t="shared" si="169"/>
        <v>46405</v>
      </c>
      <c r="J667" s="137" t="str">
        <f t="shared" si="170"/>
        <v>055-46405</v>
      </c>
      <c r="K667" s="137">
        <f t="shared" si="171"/>
        <v>0.375</v>
      </c>
      <c r="L667" s="137">
        <f t="shared" si="172"/>
        <v>0.70833333333333337</v>
      </c>
      <c r="M667" s="137">
        <f t="shared" si="177"/>
        <v>0</v>
      </c>
      <c r="N667" s="137">
        <f t="shared" si="177"/>
        <v>0</v>
      </c>
      <c r="O667" s="137">
        <f t="shared" si="177"/>
        <v>0</v>
      </c>
      <c r="P667" s="137">
        <f t="shared" si="177"/>
        <v>0</v>
      </c>
      <c r="Q667" s="137">
        <f t="shared" si="177"/>
        <v>0</v>
      </c>
      <c r="R667" s="137">
        <f t="shared" si="177"/>
        <v>0</v>
      </c>
      <c r="S667" s="137">
        <f t="shared" si="177"/>
        <v>0</v>
      </c>
      <c r="T667" s="137">
        <f t="shared" si="177"/>
        <v>0</v>
      </c>
      <c r="U667" s="137">
        <f t="shared" si="177"/>
        <v>0</v>
      </c>
      <c r="V667" s="137">
        <f t="shared" si="177"/>
        <v>100</v>
      </c>
      <c r="W667" s="137">
        <f t="shared" si="178"/>
        <v>100</v>
      </c>
      <c r="X667" s="137">
        <f t="shared" si="178"/>
        <v>100</v>
      </c>
      <c r="Y667" s="137">
        <f t="shared" si="178"/>
        <v>100</v>
      </c>
      <c r="Z667" s="137">
        <f t="shared" si="178"/>
        <v>100</v>
      </c>
      <c r="AA667" s="137">
        <f t="shared" si="178"/>
        <v>100</v>
      </c>
      <c r="AB667" s="137">
        <f t="shared" si="178"/>
        <v>100</v>
      </c>
      <c r="AC667" s="137">
        <f t="shared" si="178"/>
        <v>100</v>
      </c>
      <c r="AD667" s="137">
        <f t="shared" si="178"/>
        <v>0</v>
      </c>
      <c r="AE667" s="137">
        <f t="shared" si="178"/>
        <v>0</v>
      </c>
      <c r="AF667" s="137">
        <f t="shared" si="178"/>
        <v>0</v>
      </c>
      <c r="AG667" s="137">
        <f t="shared" si="178"/>
        <v>0</v>
      </c>
      <c r="AH667" s="137">
        <f t="shared" si="178"/>
        <v>0</v>
      </c>
      <c r="AI667" s="137">
        <f t="shared" si="178"/>
        <v>0</v>
      </c>
      <c r="AJ667" s="137">
        <f t="shared" si="178"/>
        <v>0</v>
      </c>
      <c r="AK667" s="136">
        <f ca="1">IF(AND(AND($AK$3&lt;=B667,B667&lt;=$AK$1),B667&lt;&gt;""),1,0)</f>
        <v>1</v>
      </c>
      <c r="AL667" s="136">
        <f>IF(OR(F667="工事・メンテ（共用可）",F667="要調整"),0.5,IF(F667="ヘリ訓練日",0.4,1))</f>
        <v>1</v>
      </c>
      <c r="AM667" s="136">
        <v>1</v>
      </c>
    </row>
    <row r="668" spans="1:39" ht="93.75">
      <c r="A668" s="149">
        <v>991</v>
      </c>
      <c r="B668" s="210">
        <v>46405</v>
      </c>
      <c r="C668" s="211">
        <v>9</v>
      </c>
      <c r="D668" s="211">
        <v>17</v>
      </c>
      <c r="E668" s="213" t="s">
        <v>78</v>
      </c>
      <c r="F668" s="147" t="s">
        <v>492</v>
      </c>
      <c r="G668" s="154" t="s">
        <v>1</v>
      </c>
      <c r="H668" s="138" t="str">
        <f>IF(OR(G668="中止",G668="取消"),"998",IF(ISNA(MATCH($E668,施設情報!$B$2:$B$96,0)),"999",INDEX(施設情報!$C$2:$C$96,MATCH($E668,施設情報!$B$2:$B$96,0))))</f>
        <v>056</v>
      </c>
      <c r="I668" s="139">
        <f t="shared" si="169"/>
        <v>46405</v>
      </c>
      <c r="J668" s="137" t="str">
        <f t="shared" si="170"/>
        <v>056-46405</v>
      </c>
      <c r="K668" s="137">
        <f t="shared" si="171"/>
        <v>0.375</v>
      </c>
      <c r="L668" s="137">
        <f t="shared" si="172"/>
        <v>0.70833333333333337</v>
      </c>
      <c r="M668" s="137">
        <f t="shared" si="177"/>
        <v>0</v>
      </c>
      <c r="N668" s="137">
        <f t="shared" si="177"/>
        <v>0</v>
      </c>
      <c r="O668" s="137">
        <f t="shared" si="177"/>
        <v>0</v>
      </c>
      <c r="P668" s="137">
        <f t="shared" si="177"/>
        <v>0</v>
      </c>
      <c r="Q668" s="137">
        <f t="shared" si="177"/>
        <v>0</v>
      </c>
      <c r="R668" s="137">
        <f t="shared" si="177"/>
        <v>0</v>
      </c>
      <c r="S668" s="137">
        <f t="shared" si="177"/>
        <v>0</v>
      </c>
      <c r="T668" s="137">
        <f t="shared" si="177"/>
        <v>0</v>
      </c>
      <c r="U668" s="137">
        <f t="shared" si="177"/>
        <v>0</v>
      </c>
      <c r="V668" s="137">
        <f t="shared" si="177"/>
        <v>100</v>
      </c>
      <c r="W668" s="137">
        <f t="shared" si="178"/>
        <v>100</v>
      </c>
      <c r="X668" s="137">
        <f t="shared" si="178"/>
        <v>100</v>
      </c>
      <c r="Y668" s="137">
        <f t="shared" si="178"/>
        <v>100</v>
      </c>
      <c r="Z668" s="137">
        <f t="shared" si="178"/>
        <v>100</v>
      </c>
      <c r="AA668" s="137">
        <f t="shared" si="178"/>
        <v>100</v>
      </c>
      <c r="AB668" s="137">
        <f t="shared" si="178"/>
        <v>100</v>
      </c>
      <c r="AC668" s="137">
        <f t="shared" si="178"/>
        <v>100</v>
      </c>
      <c r="AD668" s="137">
        <f t="shared" si="178"/>
        <v>0</v>
      </c>
      <c r="AE668" s="137">
        <f t="shared" si="178"/>
        <v>0</v>
      </c>
      <c r="AF668" s="137">
        <f t="shared" si="178"/>
        <v>0</v>
      </c>
      <c r="AG668" s="137">
        <f t="shared" si="178"/>
        <v>0</v>
      </c>
      <c r="AH668" s="137">
        <f t="shared" si="178"/>
        <v>0</v>
      </c>
      <c r="AI668" s="137">
        <f t="shared" si="178"/>
        <v>0</v>
      </c>
      <c r="AJ668" s="137">
        <f t="shared" si="178"/>
        <v>0</v>
      </c>
      <c r="AK668" s="136">
        <f ca="1">IF(AND(AND($AK$3&lt;=B668,B668&lt;=$AK$1),B668&lt;&gt;""),1,0)</f>
        <v>1</v>
      </c>
      <c r="AL668" s="136">
        <f>IF(OR(F668="工事・メンテ（共用可）",F668="要調整"),0.5,IF(F668="ヘリ訓練日",0.4,1))</f>
        <v>1</v>
      </c>
      <c r="AM668" s="136">
        <v>1</v>
      </c>
    </row>
    <row r="669" spans="1:39" ht="112.5">
      <c r="A669" s="149">
        <v>992</v>
      </c>
      <c r="B669" s="210">
        <v>46405</v>
      </c>
      <c r="C669" s="211">
        <v>9</v>
      </c>
      <c r="D669" s="211">
        <v>17</v>
      </c>
      <c r="E669" s="213" t="s">
        <v>79</v>
      </c>
      <c r="F669" s="147" t="s">
        <v>492</v>
      </c>
      <c r="G669" s="154" t="s">
        <v>1</v>
      </c>
      <c r="H669" s="138" t="str">
        <f>IF(OR(G669="中止",G669="取消"),"998",IF(ISNA(MATCH($E669,施設情報!$B$2:$B$96,0)),"999",INDEX(施設情報!$C$2:$C$96,MATCH($E669,施設情報!$B$2:$B$96,0))))</f>
        <v>057</v>
      </c>
      <c r="I669" s="139">
        <f t="shared" si="169"/>
        <v>46405</v>
      </c>
      <c r="J669" s="137" t="str">
        <f t="shared" si="170"/>
        <v>057-46405</v>
      </c>
      <c r="K669" s="137">
        <f t="shared" si="171"/>
        <v>0.375</v>
      </c>
      <c r="L669" s="137">
        <f t="shared" si="172"/>
        <v>0.70833333333333337</v>
      </c>
      <c r="M669" s="137">
        <f t="shared" si="177"/>
        <v>0</v>
      </c>
      <c r="N669" s="137">
        <f t="shared" si="177"/>
        <v>0</v>
      </c>
      <c r="O669" s="137">
        <f t="shared" si="177"/>
        <v>0</v>
      </c>
      <c r="P669" s="137">
        <f t="shared" si="177"/>
        <v>0</v>
      </c>
      <c r="Q669" s="137">
        <f t="shared" si="177"/>
        <v>0</v>
      </c>
      <c r="R669" s="137">
        <f t="shared" si="177"/>
        <v>0</v>
      </c>
      <c r="S669" s="137">
        <f t="shared" si="177"/>
        <v>0</v>
      </c>
      <c r="T669" s="137">
        <f t="shared" si="177"/>
        <v>0</v>
      </c>
      <c r="U669" s="137">
        <f t="shared" si="177"/>
        <v>0</v>
      </c>
      <c r="V669" s="137">
        <f t="shared" si="177"/>
        <v>100</v>
      </c>
      <c r="W669" s="137">
        <f t="shared" si="178"/>
        <v>100</v>
      </c>
      <c r="X669" s="137">
        <f t="shared" si="178"/>
        <v>100</v>
      </c>
      <c r="Y669" s="137">
        <f t="shared" si="178"/>
        <v>100</v>
      </c>
      <c r="Z669" s="137">
        <f t="shared" si="178"/>
        <v>100</v>
      </c>
      <c r="AA669" s="137">
        <f t="shared" si="178"/>
        <v>100</v>
      </c>
      <c r="AB669" s="137">
        <f t="shared" si="178"/>
        <v>100</v>
      </c>
      <c r="AC669" s="137">
        <f t="shared" si="178"/>
        <v>100</v>
      </c>
      <c r="AD669" s="137">
        <f t="shared" si="178"/>
        <v>0</v>
      </c>
      <c r="AE669" s="137">
        <f t="shared" si="178"/>
        <v>0</v>
      </c>
      <c r="AF669" s="137">
        <f t="shared" si="178"/>
        <v>0</v>
      </c>
      <c r="AG669" s="137">
        <f t="shared" si="178"/>
        <v>0</v>
      </c>
      <c r="AH669" s="137">
        <f t="shared" si="178"/>
        <v>0</v>
      </c>
      <c r="AI669" s="137">
        <f t="shared" si="178"/>
        <v>0</v>
      </c>
      <c r="AJ669" s="137">
        <f t="shared" si="178"/>
        <v>0</v>
      </c>
      <c r="AK669" s="136">
        <f ca="1">IF(AND(AND($AK$3&lt;=B669,B669&lt;=$AK$1),B669&lt;&gt;""),1,0)</f>
        <v>1</v>
      </c>
      <c r="AL669" s="136">
        <f>IF(OR(F669="工事・メンテ（共用可）",F669="要調整"),0.5,IF(F669="ヘリ訓練日",0.4,1))</f>
        <v>1</v>
      </c>
      <c r="AM669" s="136">
        <v>1</v>
      </c>
    </row>
    <row r="670" spans="1:39" ht="112.5">
      <c r="A670" s="149">
        <v>993</v>
      </c>
      <c r="B670" s="210">
        <v>46405</v>
      </c>
      <c r="C670" s="211">
        <v>9</v>
      </c>
      <c r="D670" s="211">
        <v>17</v>
      </c>
      <c r="E670" s="213" t="s">
        <v>80</v>
      </c>
      <c r="F670" s="147" t="s">
        <v>492</v>
      </c>
      <c r="G670" s="154" t="s">
        <v>1</v>
      </c>
      <c r="H670" s="138" t="str">
        <f>IF(OR(G670="中止",G670="取消"),"998",IF(ISNA(MATCH($E670,施設情報!$B$2:$B$96,0)),"999",INDEX(施設情報!$C$2:$C$96,MATCH($E670,施設情報!$B$2:$B$96,0))))</f>
        <v>058</v>
      </c>
      <c r="I670" s="139">
        <f t="shared" si="169"/>
        <v>46405</v>
      </c>
      <c r="J670" s="137" t="str">
        <f t="shared" si="170"/>
        <v>058-46405</v>
      </c>
      <c r="K670" s="137">
        <f t="shared" si="171"/>
        <v>0.375</v>
      </c>
      <c r="L670" s="137">
        <f t="shared" si="172"/>
        <v>0.70833333333333337</v>
      </c>
      <c r="M670" s="137">
        <f t="shared" si="177"/>
        <v>0</v>
      </c>
      <c r="N670" s="137">
        <f t="shared" si="177"/>
        <v>0</v>
      </c>
      <c r="O670" s="137">
        <f t="shared" si="177"/>
        <v>0</v>
      </c>
      <c r="P670" s="137">
        <f t="shared" si="177"/>
        <v>0</v>
      </c>
      <c r="Q670" s="137">
        <f t="shared" si="177"/>
        <v>0</v>
      </c>
      <c r="R670" s="137">
        <f t="shared" si="177"/>
        <v>0</v>
      </c>
      <c r="S670" s="137">
        <f t="shared" si="177"/>
        <v>0</v>
      </c>
      <c r="T670" s="137">
        <f t="shared" si="177"/>
        <v>0</v>
      </c>
      <c r="U670" s="137">
        <f t="shared" si="177"/>
        <v>0</v>
      </c>
      <c r="V670" s="137">
        <f t="shared" si="177"/>
        <v>100</v>
      </c>
      <c r="W670" s="137">
        <f t="shared" si="178"/>
        <v>100</v>
      </c>
      <c r="X670" s="137">
        <f t="shared" si="178"/>
        <v>100</v>
      </c>
      <c r="Y670" s="137">
        <f t="shared" si="178"/>
        <v>100</v>
      </c>
      <c r="Z670" s="137">
        <f t="shared" si="178"/>
        <v>100</v>
      </c>
      <c r="AA670" s="137">
        <f t="shared" si="178"/>
        <v>100</v>
      </c>
      <c r="AB670" s="137">
        <f t="shared" si="178"/>
        <v>100</v>
      </c>
      <c r="AC670" s="137">
        <f t="shared" si="178"/>
        <v>100</v>
      </c>
      <c r="AD670" s="137">
        <f t="shared" si="178"/>
        <v>0</v>
      </c>
      <c r="AE670" s="137">
        <f t="shared" si="178"/>
        <v>0</v>
      </c>
      <c r="AF670" s="137">
        <f t="shared" si="178"/>
        <v>0</v>
      </c>
      <c r="AG670" s="137">
        <f t="shared" si="178"/>
        <v>0</v>
      </c>
      <c r="AH670" s="137">
        <f t="shared" si="178"/>
        <v>0</v>
      </c>
      <c r="AI670" s="137">
        <f t="shared" si="178"/>
        <v>0</v>
      </c>
      <c r="AJ670" s="137">
        <f t="shared" si="178"/>
        <v>0</v>
      </c>
      <c r="AK670" s="136">
        <f ca="1">IF(AND(AND($AK$3&lt;=B670,B670&lt;=$AK$1),B670&lt;&gt;""),1,0)</f>
        <v>1</v>
      </c>
      <c r="AL670" s="136">
        <f>IF(OR(F670="工事・メンテ（共用可）",F670="要調整"),0.5,IF(F670="ヘリ訓練日",0.4,1))</f>
        <v>1</v>
      </c>
      <c r="AM670" s="136">
        <v>1</v>
      </c>
    </row>
    <row r="671" spans="1:39" ht="93.75">
      <c r="A671" s="149">
        <v>994</v>
      </c>
      <c r="B671" s="210">
        <v>46405</v>
      </c>
      <c r="C671" s="211">
        <v>9</v>
      </c>
      <c r="D671" s="211">
        <v>17</v>
      </c>
      <c r="E671" s="213" t="s">
        <v>81</v>
      </c>
      <c r="F671" s="147" t="s">
        <v>492</v>
      </c>
      <c r="G671" s="154" t="s">
        <v>1</v>
      </c>
      <c r="H671" s="138" t="str">
        <f>IF(OR(G671="中止",G671="取消"),"998",IF(ISNA(MATCH($E671,施設情報!$B$2:$B$96,0)),"999",INDEX(施設情報!$C$2:$C$96,MATCH($E671,施設情報!$B$2:$B$96,0))))</f>
        <v>059</v>
      </c>
      <c r="I671" s="139">
        <f t="shared" si="169"/>
        <v>46405</v>
      </c>
      <c r="J671" s="137" t="str">
        <f t="shared" si="170"/>
        <v>059-46405</v>
      </c>
      <c r="K671" s="137">
        <f t="shared" si="171"/>
        <v>0.375</v>
      </c>
      <c r="L671" s="137">
        <f t="shared" si="172"/>
        <v>0.70833333333333337</v>
      </c>
      <c r="M671" s="137">
        <f t="shared" si="177"/>
        <v>0</v>
      </c>
      <c r="N671" s="137">
        <f t="shared" si="177"/>
        <v>0</v>
      </c>
      <c r="O671" s="137">
        <f t="shared" si="177"/>
        <v>0</v>
      </c>
      <c r="P671" s="137">
        <f t="shared" si="177"/>
        <v>0</v>
      </c>
      <c r="Q671" s="137">
        <f t="shared" si="177"/>
        <v>0</v>
      </c>
      <c r="R671" s="137">
        <f t="shared" si="177"/>
        <v>0</v>
      </c>
      <c r="S671" s="137">
        <f t="shared" si="177"/>
        <v>0</v>
      </c>
      <c r="T671" s="137">
        <f t="shared" si="177"/>
        <v>0</v>
      </c>
      <c r="U671" s="137">
        <f t="shared" si="177"/>
        <v>0</v>
      </c>
      <c r="V671" s="137">
        <f t="shared" si="177"/>
        <v>100</v>
      </c>
      <c r="W671" s="137">
        <f t="shared" si="178"/>
        <v>100</v>
      </c>
      <c r="X671" s="137">
        <f t="shared" si="178"/>
        <v>100</v>
      </c>
      <c r="Y671" s="137">
        <f t="shared" si="178"/>
        <v>100</v>
      </c>
      <c r="Z671" s="137">
        <f t="shared" si="178"/>
        <v>100</v>
      </c>
      <c r="AA671" s="137">
        <f t="shared" si="178"/>
        <v>100</v>
      </c>
      <c r="AB671" s="137">
        <f t="shared" si="178"/>
        <v>100</v>
      </c>
      <c r="AC671" s="137">
        <f t="shared" si="178"/>
        <v>100</v>
      </c>
      <c r="AD671" s="137">
        <f t="shared" si="178"/>
        <v>0</v>
      </c>
      <c r="AE671" s="137">
        <f t="shared" si="178"/>
        <v>0</v>
      </c>
      <c r="AF671" s="137">
        <f t="shared" si="178"/>
        <v>0</v>
      </c>
      <c r="AG671" s="137">
        <f t="shared" si="178"/>
        <v>0</v>
      </c>
      <c r="AH671" s="137">
        <f t="shared" si="178"/>
        <v>0</v>
      </c>
      <c r="AI671" s="137">
        <f t="shared" si="178"/>
        <v>0</v>
      </c>
      <c r="AJ671" s="137">
        <f t="shared" si="178"/>
        <v>0</v>
      </c>
      <c r="AK671" s="136">
        <f ca="1">IF(AND(AND($AK$3&lt;=B671,B671&lt;=$AK$1),B671&lt;&gt;""),1,0)</f>
        <v>1</v>
      </c>
      <c r="AL671" s="136">
        <f>IF(OR(F671="工事・メンテ（共用可）",F671="要調整"),0.5,IF(F671="ヘリ訓練日",0.4,1))</f>
        <v>1</v>
      </c>
      <c r="AM671" s="136">
        <v>1</v>
      </c>
    </row>
    <row r="672" spans="1:39" ht="93.75">
      <c r="A672" s="149">
        <v>995</v>
      </c>
      <c r="B672" s="210">
        <v>46405</v>
      </c>
      <c r="C672" s="211">
        <v>9</v>
      </c>
      <c r="D672" s="211">
        <v>17</v>
      </c>
      <c r="E672" s="213" t="s">
        <v>82</v>
      </c>
      <c r="F672" s="147" t="s">
        <v>492</v>
      </c>
      <c r="G672" s="154" t="s">
        <v>1</v>
      </c>
      <c r="H672" s="138" t="str">
        <f>IF(OR(G672="中止",G672="取消"),"998",IF(ISNA(MATCH($E672,施設情報!$B$2:$B$96,0)),"999",INDEX(施設情報!$C$2:$C$96,MATCH($E672,施設情報!$B$2:$B$96,0))))</f>
        <v>060</v>
      </c>
      <c r="I672" s="139">
        <f t="shared" si="169"/>
        <v>46405</v>
      </c>
      <c r="J672" s="137" t="str">
        <f t="shared" si="170"/>
        <v>060-46405</v>
      </c>
      <c r="K672" s="137">
        <f t="shared" si="171"/>
        <v>0.375</v>
      </c>
      <c r="L672" s="137">
        <f t="shared" si="172"/>
        <v>0.70833333333333337</v>
      </c>
      <c r="M672" s="137">
        <f t="shared" si="177"/>
        <v>0</v>
      </c>
      <c r="N672" s="137">
        <f t="shared" si="177"/>
        <v>0</v>
      </c>
      <c r="O672" s="137">
        <f t="shared" si="177"/>
        <v>0</v>
      </c>
      <c r="P672" s="137">
        <f t="shared" si="177"/>
        <v>0</v>
      </c>
      <c r="Q672" s="137">
        <f t="shared" si="177"/>
        <v>0</v>
      </c>
      <c r="R672" s="137">
        <f t="shared" si="177"/>
        <v>0</v>
      </c>
      <c r="S672" s="137">
        <f t="shared" si="177"/>
        <v>0</v>
      </c>
      <c r="T672" s="137">
        <f t="shared" si="177"/>
        <v>0</v>
      </c>
      <c r="U672" s="137">
        <f t="shared" si="177"/>
        <v>0</v>
      </c>
      <c r="V672" s="137">
        <f t="shared" si="177"/>
        <v>100</v>
      </c>
      <c r="W672" s="137">
        <f t="shared" si="178"/>
        <v>100</v>
      </c>
      <c r="X672" s="137">
        <f t="shared" si="178"/>
        <v>100</v>
      </c>
      <c r="Y672" s="137">
        <f t="shared" si="178"/>
        <v>100</v>
      </c>
      <c r="Z672" s="137">
        <f t="shared" si="178"/>
        <v>100</v>
      </c>
      <c r="AA672" s="137">
        <f t="shared" si="178"/>
        <v>100</v>
      </c>
      <c r="AB672" s="137">
        <f t="shared" si="178"/>
        <v>100</v>
      </c>
      <c r="AC672" s="137">
        <f t="shared" si="178"/>
        <v>100</v>
      </c>
      <c r="AD672" s="137">
        <f t="shared" si="178"/>
        <v>0</v>
      </c>
      <c r="AE672" s="137">
        <f t="shared" si="178"/>
        <v>0</v>
      </c>
      <c r="AF672" s="137">
        <f t="shared" si="178"/>
        <v>0</v>
      </c>
      <c r="AG672" s="137">
        <f t="shared" si="178"/>
        <v>0</v>
      </c>
      <c r="AH672" s="137">
        <f t="shared" si="178"/>
        <v>0</v>
      </c>
      <c r="AI672" s="137">
        <f t="shared" si="178"/>
        <v>0</v>
      </c>
      <c r="AJ672" s="137">
        <f t="shared" si="178"/>
        <v>0</v>
      </c>
      <c r="AK672" s="136">
        <f ca="1">IF(AND(AND($AK$3&lt;=B672,B672&lt;=$AK$1),B672&lt;&gt;""),1,0)</f>
        <v>1</v>
      </c>
      <c r="AL672" s="136">
        <f>IF(OR(F672="工事・メンテ（共用可）",F672="要調整"),0.5,IF(F672="ヘリ訓練日",0.4,1))</f>
        <v>1</v>
      </c>
      <c r="AM672" s="136">
        <v>1</v>
      </c>
    </row>
    <row r="673" spans="1:39" ht="56.25">
      <c r="A673" s="149">
        <v>996</v>
      </c>
      <c r="B673" s="210">
        <v>46405</v>
      </c>
      <c r="C673" s="211">
        <v>9</v>
      </c>
      <c r="D673" s="211">
        <v>17</v>
      </c>
      <c r="E673" s="213" t="s">
        <v>83</v>
      </c>
      <c r="F673" s="147" t="s">
        <v>495</v>
      </c>
      <c r="G673" s="154" t="s">
        <v>1</v>
      </c>
      <c r="H673" s="138" t="str">
        <f>IF(OR(G673="中止",G673="取消"),"998",IF(ISNA(MATCH($E673,施設情報!$B$2:$B$96,0)),"999",INDEX(施設情報!$C$2:$C$96,MATCH($E673,施設情報!$B$2:$B$96,0))))</f>
        <v>067</v>
      </c>
      <c r="I673" s="139">
        <f t="shared" si="169"/>
        <v>46405</v>
      </c>
      <c r="J673" s="137" t="str">
        <f t="shared" si="170"/>
        <v>067-46405</v>
      </c>
      <c r="K673" s="137">
        <f t="shared" si="171"/>
        <v>0.375</v>
      </c>
      <c r="L673" s="137">
        <f t="shared" si="172"/>
        <v>0.70833333333333337</v>
      </c>
      <c r="M673" s="137">
        <f t="shared" si="177"/>
        <v>0</v>
      </c>
      <c r="N673" s="137">
        <f t="shared" si="177"/>
        <v>0</v>
      </c>
      <c r="O673" s="137">
        <f t="shared" si="177"/>
        <v>0</v>
      </c>
      <c r="P673" s="137">
        <f t="shared" si="177"/>
        <v>0</v>
      </c>
      <c r="Q673" s="137">
        <f t="shared" si="177"/>
        <v>0</v>
      </c>
      <c r="R673" s="137">
        <f t="shared" si="177"/>
        <v>0</v>
      </c>
      <c r="S673" s="137">
        <f t="shared" si="177"/>
        <v>0</v>
      </c>
      <c r="T673" s="137">
        <f t="shared" si="177"/>
        <v>0</v>
      </c>
      <c r="U673" s="137">
        <f t="shared" si="177"/>
        <v>0</v>
      </c>
      <c r="V673" s="137">
        <f t="shared" si="177"/>
        <v>50</v>
      </c>
      <c r="W673" s="137">
        <f t="shared" si="178"/>
        <v>50</v>
      </c>
      <c r="X673" s="137">
        <f t="shared" si="178"/>
        <v>50</v>
      </c>
      <c r="Y673" s="137">
        <f t="shared" si="178"/>
        <v>50</v>
      </c>
      <c r="Z673" s="137">
        <f t="shared" si="178"/>
        <v>50</v>
      </c>
      <c r="AA673" s="137">
        <f t="shared" si="178"/>
        <v>50</v>
      </c>
      <c r="AB673" s="137">
        <f t="shared" si="178"/>
        <v>50</v>
      </c>
      <c r="AC673" s="137">
        <f t="shared" si="178"/>
        <v>50</v>
      </c>
      <c r="AD673" s="137">
        <f t="shared" si="178"/>
        <v>0</v>
      </c>
      <c r="AE673" s="137">
        <f t="shared" si="178"/>
        <v>0</v>
      </c>
      <c r="AF673" s="137">
        <f t="shared" si="178"/>
        <v>0</v>
      </c>
      <c r="AG673" s="137">
        <f t="shared" si="178"/>
        <v>0</v>
      </c>
      <c r="AH673" s="137">
        <f t="shared" si="178"/>
        <v>0</v>
      </c>
      <c r="AI673" s="137">
        <f t="shared" si="178"/>
        <v>0</v>
      </c>
      <c r="AJ673" s="137">
        <f t="shared" si="178"/>
        <v>0</v>
      </c>
      <c r="AK673" s="136">
        <f ca="1">IF(AND(AND($AK$3&lt;=B673,B673&lt;=$AK$1),B673&lt;&gt;""),1,0)</f>
        <v>1</v>
      </c>
      <c r="AL673" s="136">
        <f>IF(OR(F673="工事・メンテ（共用可）",F673="要調整"),0.5,IF(F673="ヘリ訓練日",0.4,1))</f>
        <v>0.5</v>
      </c>
      <c r="AM673" s="136">
        <v>0.5</v>
      </c>
    </row>
    <row r="674" spans="1:39" ht="56.25">
      <c r="A674" s="149">
        <v>997</v>
      </c>
      <c r="B674" s="210">
        <v>46405</v>
      </c>
      <c r="C674" s="211">
        <v>9</v>
      </c>
      <c r="D674" s="211">
        <v>17</v>
      </c>
      <c r="E674" s="213" t="s">
        <v>84</v>
      </c>
      <c r="F674" s="147" t="s">
        <v>495</v>
      </c>
      <c r="G674" s="154" t="s">
        <v>1</v>
      </c>
      <c r="H674" s="138" t="str">
        <f>IF(OR(G674="中止",G674="取消"),"998",IF(ISNA(MATCH($E674,施設情報!$B$2:$B$96,0)),"999",INDEX(施設情報!$C$2:$C$96,MATCH($E674,施設情報!$B$2:$B$96,0))))</f>
        <v>065</v>
      </c>
      <c r="I674" s="139">
        <f t="shared" si="169"/>
        <v>46405</v>
      </c>
      <c r="J674" s="137" t="str">
        <f t="shared" si="170"/>
        <v>065-46405</v>
      </c>
      <c r="K674" s="137">
        <f t="shared" si="171"/>
        <v>0.375</v>
      </c>
      <c r="L674" s="137">
        <f t="shared" si="172"/>
        <v>0.70833333333333337</v>
      </c>
      <c r="M674" s="137">
        <f t="shared" si="177"/>
        <v>0</v>
      </c>
      <c r="N674" s="137">
        <f t="shared" si="177"/>
        <v>0</v>
      </c>
      <c r="O674" s="137">
        <f t="shared" si="177"/>
        <v>0</v>
      </c>
      <c r="P674" s="137">
        <f t="shared" si="177"/>
        <v>0</v>
      </c>
      <c r="Q674" s="137">
        <f t="shared" si="177"/>
        <v>0</v>
      </c>
      <c r="R674" s="137">
        <f t="shared" si="177"/>
        <v>0</v>
      </c>
      <c r="S674" s="137">
        <f t="shared" si="177"/>
        <v>0</v>
      </c>
      <c r="T674" s="137">
        <f t="shared" si="177"/>
        <v>0</v>
      </c>
      <c r="U674" s="137">
        <f t="shared" si="177"/>
        <v>0</v>
      </c>
      <c r="V674" s="137">
        <f t="shared" si="177"/>
        <v>50</v>
      </c>
      <c r="W674" s="137">
        <f t="shared" si="178"/>
        <v>50</v>
      </c>
      <c r="X674" s="137">
        <f t="shared" si="178"/>
        <v>50</v>
      </c>
      <c r="Y674" s="137">
        <f t="shared" si="178"/>
        <v>50</v>
      </c>
      <c r="Z674" s="137">
        <f t="shared" si="178"/>
        <v>50</v>
      </c>
      <c r="AA674" s="137">
        <f t="shared" si="178"/>
        <v>50</v>
      </c>
      <c r="AB674" s="137">
        <f t="shared" si="178"/>
        <v>50</v>
      </c>
      <c r="AC674" s="137">
        <f t="shared" si="178"/>
        <v>50</v>
      </c>
      <c r="AD674" s="137">
        <f t="shared" si="178"/>
        <v>0</v>
      </c>
      <c r="AE674" s="137">
        <f t="shared" si="178"/>
        <v>0</v>
      </c>
      <c r="AF674" s="137">
        <f t="shared" si="178"/>
        <v>0</v>
      </c>
      <c r="AG674" s="137">
        <f t="shared" si="178"/>
        <v>0</v>
      </c>
      <c r="AH674" s="137">
        <f t="shared" si="178"/>
        <v>0</v>
      </c>
      <c r="AI674" s="137">
        <f t="shared" si="178"/>
        <v>0</v>
      </c>
      <c r="AJ674" s="137">
        <f t="shared" si="178"/>
        <v>0</v>
      </c>
      <c r="AK674" s="136">
        <f ca="1">IF(AND(AND($AK$3&lt;=B674,B674&lt;=$AK$1),B674&lt;&gt;""),1,0)</f>
        <v>1</v>
      </c>
      <c r="AL674" s="136">
        <f>IF(OR(F674="工事・メンテ（共用可）",F674="要調整"),0.5,IF(F674="ヘリ訓練日",0.4,1))</f>
        <v>0.5</v>
      </c>
      <c r="AM674" s="136">
        <v>0.5</v>
      </c>
    </row>
    <row r="675" spans="1:39" ht="56.25">
      <c r="A675" s="149">
        <v>998</v>
      </c>
      <c r="B675" s="210">
        <v>46405</v>
      </c>
      <c r="C675" s="211">
        <v>9</v>
      </c>
      <c r="D675" s="211">
        <v>17</v>
      </c>
      <c r="E675" s="213" t="s">
        <v>85</v>
      </c>
      <c r="F675" s="147" t="s">
        <v>495</v>
      </c>
      <c r="G675" s="154" t="s">
        <v>1</v>
      </c>
      <c r="H675" s="138" t="str">
        <f>IF(OR(G675="中止",G675="取消"),"998",IF(ISNA(MATCH($E675,施設情報!$B$2:$B$96,0)),"999",INDEX(施設情報!$C$2:$C$96,MATCH($E675,施設情報!$B$2:$B$96,0))))</f>
        <v>066</v>
      </c>
      <c r="I675" s="139">
        <f t="shared" si="169"/>
        <v>46405</v>
      </c>
      <c r="J675" s="137" t="str">
        <f t="shared" si="170"/>
        <v>066-46405</v>
      </c>
      <c r="K675" s="137">
        <f t="shared" si="171"/>
        <v>0.375</v>
      </c>
      <c r="L675" s="137">
        <f t="shared" si="172"/>
        <v>0.70833333333333337</v>
      </c>
      <c r="M675" s="137">
        <f t="shared" ref="M675:V684" si="179">IF(AND(M$3&gt;=$K675,M$3&lt;$L675),100*$AM675,0)</f>
        <v>0</v>
      </c>
      <c r="N675" s="137">
        <f t="shared" si="179"/>
        <v>0</v>
      </c>
      <c r="O675" s="137">
        <f t="shared" si="179"/>
        <v>0</v>
      </c>
      <c r="P675" s="137">
        <f t="shared" si="179"/>
        <v>0</v>
      </c>
      <c r="Q675" s="137">
        <f t="shared" si="179"/>
        <v>0</v>
      </c>
      <c r="R675" s="137">
        <f t="shared" si="179"/>
        <v>0</v>
      </c>
      <c r="S675" s="137">
        <f t="shared" si="179"/>
        <v>0</v>
      </c>
      <c r="T675" s="137">
        <f t="shared" si="179"/>
        <v>0</v>
      </c>
      <c r="U675" s="137">
        <f t="shared" si="179"/>
        <v>0</v>
      </c>
      <c r="V675" s="137">
        <f t="shared" si="179"/>
        <v>50</v>
      </c>
      <c r="W675" s="137">
        <f t="shared" ref="W675:AJ684" si="180">IF(AND(W$3&gt;=$K675,W$3&lt;$L675),100*$AM675,0)</f>
        <v>50</v>
      </c>
      <c r="X675" s="137">
        <f t="shared" si="180"/>
        <v>50</v>
      </c>
      <c r="Y675" s="137">
        <f t="shared" si="180"/>
        <v>50</v>
      </c>
      <c r="Z675" s="137">
        <f t="shared" si="180"/>
        <v>50</v>
      </c>
      <c r="AA675" s="137">
        <f t="shared" si="180"/>
        <v>50</v>
      </c>
      <c r="AB675" s="137">
        <f t="shared" si="180"/>
        <v>50</v>
      </c>
      <c r="AC675" s="137">
        <f t="shared" si="180"/>
        <v>50</v>
      </c>
      <c r="AD675" s="137">
        <f t="shared" si="180"/>
        <v>0</v>
      </c>
      <c r="AE675" s="137">
        <f t="shared" si="180"/>
        <v>0</v>
      </c>
      <c r="AF675" s="137">
        <f t="shared" si="180"/>
        <v>0</v>
      </c>
      <c r="AG675" s="137">
        <f t="shared" si="180"/>
        <v>0</v>
      </c>
      <c r="AH675" s="137">
        <f t="shared" si="180"/>
        <v>0</v>
      </c>
      <c r="AI675" s="137">
        <f t="shared" si="180"/>
        <v>0</v>
      </c>
      <c r="AJ675" s="137">
        <f t="shared" si="180"/>
        <v>0</v>
      </c>
      <c r="AK675" s="136">
        <f ca="1">IF(AND(AND($AK$3&lt;=B675,B675&lt;=$AK$1),B675&lt;&gt;""),1,0)</f>
        <v>1</v>
      </c>
      <c r="AL675" s="136">
        <f>IF(OR(F675="工事・メンテ（共用可）",F675="要調整"),0.5,IF(F675="ヘリ訓練日",0.4,1))</f>
        <v>0.5</v>
      </c>
      <c r="AM675" s="136">
        <v>0.5</v>
      </c>
    </row>
    <row r="676" spans="1:39" ht="37.5">
      <c r="A676" s="149">
        <v>999</v>
      </c>
      <c r="B676" s="210">
        <v>46405</v>
      </c>
      <c r="C676" s="211">
        <v>9</v>
      </c>
      <c r="D676" s="211">
        <v>17</v>
      </c>
      <c r="E676" s="213" t="s">
        <v>86</v>
      </c>
      <c r="F676" s="147" t="s">
        <v>492</v>
      </c>
      <c r="G676" s="154" t="s">
        <v>1</v>
      </c>
      <c r="H676" s="138" t="str">
        <f>IF(OR(G676="中止",G676="取消"),"998",IF(ISNA(MATCH($E676,施設情報!$B$2:$B$96,0)),"999",INDEX(施設情報!$C$2:$C$96,MATCH($E676,施設情報!$B$2:$B$96,0))))</f>
        <v>068</v>
      </c>
      <c r="I676" s="139">
        <f t="shared" si="169"/>
        <v>46405</v>
      </c>
      <c r="J676" s="137" t="str">
        <f t="shared" si="170"/>
        <v>068-46405</v>
      </c>
      <c r="K676" s="137">
        <f t="shared" si="171"/>
        <v>0.375</v>
      </c>
      <c r="L676" s="137">
        <f t="shared" si="172"/>
        <v>0.70833333333333337</v>
      </c>
      <c r="M676" s="137">
        <f t="shared" si="179"/>
        <v>0</v>
      </c>
      <c r="N676" s="137">
        <f t="shared" si="179"/>
        <v>0</v>
      </c>
      <c r="O676" s="137">
        <f t="shared" si="179"/>
        <v>0</v>
      </c>
      <c r="P676" s="137">
        <f t="shared" si="179"/>
        <v>0</v>
      </c>
      <c r="Q676" s="137">
        <f t="shared" si="179"/>
        <v>0</v>
      </c>
      <c r="R676" s="137">
        <f t="shared" si="179"/>
        <v>0</v>
      </c>
      <c r="S676" s="137">
        <f t="shared" si="179"/>
        <v>0</v>
      </c>
      <c r="T676" s="137">
        <f t="shared" si="179"/>
        <v>0</v>
      </c>
      <c r="U676" s="137">
        <f t="shared" si="179"/>
        <v>0</v>
      </c>
      <c r="V676" s="137">
        <f t="shared" si="179"/>
        <v>100</v>
      </c>
      <c r="W676" s="137">
        <f t="shared" si="180"/>
        <v>100</v>
      </c>
      <c r="X676" s="137">
        <f t="shared" si="180"/>
        <v>100</v>
      </c>
      <c r="Y676" s="137">
        <f t="shared" si="180"/>
        <v>100</v>
      </c>
      <c r="Z676" s="137">
        <f t="shared" si="180"/>
        <v>100</v>
      </c>
      <c r="AA676" s="137">
        <f t="shared" si="180"/>
        <v>100</v>
      </c>
      <c r="AB676" s="137">
        <f t="shared" si="180"/>
        <v>100</v>
      </c>
      <c r="AC676" s="137">
        <f t="shared" si="180"/>
        <v>100</v>
      </c>
      <c r="AD676" s="137">
        <f t="shared" si="180"/>
        <v>0</v>
      </c>
      <c r="AE676" s="137">
        <f t="shared" si="180"/>
        <v>0</v>
      </c>
      <c r="AF676" s="137">
        <f t="shared" si="180"/>
        <v>0</v>
      </c>
      <c r="AG676" s="137">
        <f t="shared" si="180"/>
        <v>0</v>
      </c>
      <c r="AH676" s="137">
        <f t="shared" si="180"/>
        <v>0</v>
      </c>
      <c r="AI676" s="137">
        <f t="shared" si="180"/>
        <v>0</v>
      </c>
      <c r="AJ676" s="137">
        <f t="shared" si="180"/>
        <v>0</v>
      </c>
      <c r="AK676" s="136">
        <f ca="1">IF(AND(AND($AK$3&lt;=B676,B676&lt;=$AK$1),B676&lt;&gt;""),1,0)</f>
        <v>1</v>
      </c>
      <c r="AL676" s="136">
        <f>IF(OR(F676="工事・メンテ（共用可）",F676="要調整"),0.5,IF(F676="ヘリ訓練日",0.4,1))</f>
        <v>1</v>
      </c>
      <c r="AM676" s="136">
        <v>1</v>
      </c>
    </row>
    <row r="677" spans="1:39" ht="37.5">
      <c r="A677" s="149">
        <v>1000</v>
      </c>
      <c r="B677" s="210">
        <v>46405</v>
      </c>
      <c r="C677" s="211">
        <v>9</v>
      </c>
      <c r="D677" s="211">
        <v>17</v>
      </c>
      <c r="E677" s="213" t="s">
        <v>87</v>
      </c>
      <c r="F677" s="147" t="s">
        <v>495</v>
      </c>
      <c r="G677" s="154" t="s">
        <v>1</v>
      </c>
      <c r="H677" s="138" t="str">
        <f>IF(OR(G677="中止",G677="取消"),"998",IF(ISNA(MATCH($E677,施設情報!$B$2:$B$96,0)),"999",INDEX(施設情報!$C$2:$C$96,MATCH($E677,施設情報!$B$2:$B$96,0))))</f>
        <v>063</v>
      </c>
      <c r="I677" s="139">
        <f t="shared" si="169"/>
        <v>46405</v>
      </c>
      <c r="J677" s="137" t="str">
        <f t="shared" si="170"/>
        <v>063-46405</v>
      </c>
      <c r="K677" s="137">
        <f t="shared" si="171"/>
        <v>0.375</v>
      </c>
      <c r="L677" s="137">
        <f t="shared" si="172"/>
        <v>0.70833333333333337</v>
      </c>
      <c r="M677" s="137">
        <f t="shared" si="179"/>
        <v>0</v>
      </c>
      <c r="N677" s="137">
        <f t="shared" si="179"/>
        <v>0</v>
      </c>
      <c r="O677" s="137">
        <f t="shared" si="179"/>
        <v>0</v>
      </c>
      <c r="P677" s="137">
        <f t="shared" si="179"/>
        <v>0</v>
      </c>
      <c r="Q677" s="137">
        <f t="shared" si="179"/>
        <v>0</v>
      </c>
      <c r="R677" s="137">
        <f t="shared" si="179"/>
        <v>0</v>
      </c>
      <c r="S677" s="137">
        <f t="shared" si="179"/>
        <v>0</v>
      </c>
      <c r="T677" s="137">
        <f t="shared" si="179"/>
        <v>0</v>
      </c>
      <c r="U677" s="137">
        <f t="shared" si="179"/>
        <v>0</v>
      </c>
      <c r="V677" s="137">
        <f t="shared" si="179"/>
        <v>50</v>
      </c>
      <c r="W677" s="137">
        <f t="shared" si="180"/>
        <v>50</v>
      </c>
      <c r="X677" s="137">
        <f t="shared" si="180"/>
        <v>50</v>
      </c>
      <c r="Y677" s="137">
        <f t="shared" si="180"/>
        <v>50</v>
      </c>
      <c r="Z677" s="137">
        <f t="shared" si="180"/>
        <v>50</v>
      </c>
      <c r="AA677" s="137">
        <f t="shared" si="180"/>
        <v>50</v>
      </c>
      <c r="AB677" s="137">
        <f t="shared" si="180"/>
        <v>50</v>
      </c>
      <c r="AC677" s="137">
        <f t="shared" si="180"/>
        <v>50</v>
      </c>
      <c r="AD677" s="137">
        <f t="shared" si="180"/>
        <v>0</v>
      </c>
      <c r="AE677" s="137">
        <f t="shared" si="180"/>
        <v>0</v>
      </c>
      <c r="AF677" s="137">
        <f t="shared" si="180"/>
        <v>0</v>
      </c>
      <c r="AG677" s="137">
        <f t="shared" si="180"/>
        <v>0</v>
      </c>
      <c r="AH677" s="137">
        <f t="shared" si="180"/>
        <v>0</v>
      </c>
      <c r="AI677" s="137">
        <f t="shared" si="180"/>
        <v>0</v>
      </c>
      <c r="AJ677" s="137">
        <f t="shared" si="180"/>
        <v>0</v>
      </c>
      <c r="AK677" s="136">
        <f ca="1">IF(AND(AND($AK$3&lt;=B677,B677&lt;=$AK$1),B677&lt;&gt;""),1,0)</f>
        <v>1</v>
      </c>
      <c r="AL677" s="136">
        <f>IF(OR(F677="工事・メンテ（共用可）",F677="要調整"),0.5,IF(F677="ヘリ訓練日",0.4,1))</f>
        <v>0.5</v>
      </c>
      <c r="AM677" s="136">
        <v>0.5</v>
      </c>
    </row>
    <row r="678" spans="1:39" ht="37.5">
      <c r="A678" s="149">
        <v>1001</v>
      </c>
      <c r="B678" s="210">
        <v>46405</v>
      </c>
      <c r="C678" s="211">
        <v>9</v>
      </c>
      <c r="D678" s="211">
        <v>17</v>
      </c>
      <c r="E678" s="213" t="s">
        <v>88</v>
      </c>
      <c r="F678" s="147" t="s">
        <v>495</v>
      </c>
      <c r="G678" s="154" t="s">
        <v>1</v>
      </c>
      <c r="H678" s="138" t="str">
        <f>IF(OR(G678="中止",G678="取消"),"998",IF(ISNA(MATCH($E678,施設情報!$B$2:$B$96,0)),"999",INDEX(施設情報!$C$2:$C$96,MATCH($E678,施設情報!$B$2:$B$96,0))))</f>
        <v>064</v>
      </c>
      <c r="I678" s="139">
        <f t="shared" si="169"/>
        <v>46405</v>
      </c>
      <c r="J678" s="137" t="str">
        <f t="shared" si="170"/>
        <v>064-46405</v>
      </c>
      <c r="K678" s="137">
        <f t="shared" si="171"/>
        <v>0.375</v>
      </c>
      <c r="L678" s="137">
        <f t="shared" si="172"/>
        <v>0.70833333333333337</v>
      </c>
      <c r="M678" s="137">
        <f t="shared" si="179"/>
        <v>0</v>
      </c>
      <c r="N678" s="137">
        <f t="shared" si="179"/>
        <v>0</v>
      </c>
      <c r="O678" s="137">
        <f t="shared" si="179"/>
        <v>0</v>
      </c>
      <c r="P678" s="137">
        <f t="shared" si="179"/>
        <v>0</v>
      </c>
      <c r="Q678" s="137">
        <f t="shared" si="179"/>
        <v>0</v>
      </c>
      <c r="R678" s="137">
        <f t="shared" si="179"/>
        <v>0</v>
      </c>
      <c r="S678" s="137">
        <f t="shared" si="179"/>
        <v>0</v>
      </c>
      <c r="T678" s="137">
        <f t="shared" si="179"/>
        <v>0</v>
      </c>
      <c r="U678" s="137">
        <f t="shared" si="179"/>
        <v>0</v>
      </c>
      <c r="V678" s="137">
        <f t="shared" si="179"/>
        <v>50</v>
      </c>
      <c r="W678" s="137">
        <f t="shared" si="180"/>
        <v>50</v>
      </c>
      <c r="X678" s="137">
        <f t="shared" si="180"/>
        <v>50</v>
      </c>
      <c r="Y678" s="137">
        <f t="shared" si="180"/>
        <v>50</v>
      </c>
      <c r="Z678" s="137">
        <f t="shared" si="180"/>
        <v>50</v>
      </c>
      <c r="AA678" s="137">
        <f t="shared" si="180"/>
        <v>50</v>
      </c>
      <c r="AB678" s="137">
        <f t="shared" si="180"/>
        <v>50</v>
      </c>
      <c r="AC678" s="137">
        <f t="shared" si="180"/>
        <v>50</v>
      </c>
      <c r="AD678" s="137">
        <f t="shared" si="180"/>
        <v>0</v>
      </c>
      <c r="AE678" s="137">
        <f t="shared" si="180"/>
        <v>0</v>
      </c>
      <c r="AF678" s="137">
        <f t="shared" si="180"/>
        <v>0</v>
      </c>
      <c r="AG678" s="137">
        <f t="shared" si="180"/>
        <v>0</v>
      </c>
      <c r="AH678" s="137">
        <f t="shared" si="180"/>
        <v>0</v>
      </c>
      <c r="AI678" s="137">
        <f t="shared" si="180"/>
        <v>0</v>
      </c>
      <c r="AJ678" s="137">
        <f t="shared" si="180"/>
        <v>0</v>
      </c>
      <c r="AK678" s="136">
        <f ca="1">IF(AND(AND($AK$3&lt;=B678,B678&lt;=$AK$1),B678&lt;&gt;""),1,0)</f>
        <v>1</v>
      </c>
      <c r="AL678" s="136">
        <f>IF(OR(F678="工事・メンテ（共用可）",F678="要調整"),0.5,IF(F678="ヘリ訓練日",0.4,1))</f>
        <v>0.5</v>
      </c>
      <c r="AM678" s="136">
        <v>0.5</v>
      </c>
    </row>
    <row r="679" spans="1:39" ht="37.5">
      <c r="A679" s="149">
        <v>1002</v>
      </c>
      <c r="B679" s="210">
        <v>46405</v>
      </c>
      <c r="C679" s="211">
        <v>9</v>
      </c>
      <c r="D679" s="211">
        <v>17</v>
      </c>
      <c r="E679" s="213" t="s">
        <v>89</v>
      </c>
      <c r="F679" s="147" t="s">
        <v>492</v>
      </c>
      <c r="G679" s="154" t="s">
        <v>1</v>
      </c>
      <c r="H679" s="138" t="str">
        <f>IF(OR(G679="中止",G679="取消"),"998",IF(ISNA(MATCH($E679,施設情報!$B$2:$B$96,0)),"999",INDEX(施設情報!$C$2:$C$96,MATCH($E679,施設情報!$B$2:$B$96,0))))</f>
        <v>019</v>
      </c>
      <c r="I679" s="139">
        <f t="shared" si="169"/>
        <v>46405</v>
      </c>
      <c r="J679" s="137" t="str">
        <f t="shared" si="170"/>
        <v>019-46405</v>
      </c>
      <c r="K679" s="137">
        <f t="shared" si="171"/>
        <v>0.375</v>
      </c>
      <c r="L679" s="137">
        <f t="shared" si="172"/>
        <v>0.70833333333333337</v>
      </c>
      <c r="M679" s="137">
        <f t="shared" si="179"/>
        <v>0</v>
      </c>
      <c r="N679" s="137">
        <f t="shared" si="179"/>
        <v>0</v>
      </c>
      <c r="O679" s="137">
        <f t="shared" si="179"/>
        <v>0</v>
      </c>
      <c r="P679" s="137">
        <f t="shared" si="179"/>
        <v>0</v>
      </c>
      <c r="Q679" s="137">
        <f t="shared" si="179"/>
        <v>0</v>
      </c>
      <c r="R679" s="137">
        <f t="shared" si="179"/>
        <v>0</v>
      </c>
      <c r="S679" s="137">
        <f t="shared" si="179"/>
        <v>0</v>
      </c>
      <c r="T679" s="137">
        <f t="shared" si="179"/>
        <v>0</v>
      </c>
      <c r="U679" s="137">
        <f t="shared" si="179"/>
        <v>0</v>
      </c>
      <c r="V679" s="137">
        <f t="shared" si="179"/>
        <v>100</v>
      </c>
      <c r="W679" s="137">
        <f t="shared" si="180"/>
        <v>100</v>
      </c>
      <c r="X679" s="137">
        <f t="shared" si="180"/>
        <v>100</v>
      </c>
      <c r="Y679" s="137">
        <f t="shared" si="180"/>
        <v>100</v>
      </c>
      <c r="Z679" s="137">
        <f t="shared" si="180"/>
        <v>100</v>
      </c>
      <c r="AA679" s="137">
        <f t="shared" si="180"/>
        <v>100</v>
      </c>
      <c r="AB679" s="137">
        <f t="shared" si="180"/>
        <v>100</v>
      </c>
      <c r="AC679" s="137">
        <f t="shared" si="180"/>
        <v>100</v>
      </c>
      <c r="AD679" s="137">
        <f t="shared" si="180"/>
        <v>0</v>
      </c>
      <c r="AE679" s="137">
        <f t="shared" si="180"/>
        <v>0</v>
      </c>
      <c r="AF679" s="137">
        <f t="shared" si="180"/>
        <v>0</v>
      </c>
      <c r="AG679" s="137">
        <f t="shared" si="180"/>
        <v>0</v>
      </c>
      <c r="AH679" s="137">
        <f t="shared" si="180"/>
        <v>0</v>
      </c>
      <c r="AI679" s="137">
        <f t="shared" si="180"/>
        <v>0</v>
      </c>
      <c r="AJ679" s="137">
        <f t="shared" si="180"/>
        <v>0</v>
      </c>
      <c r="AK679" s="136">
        <f ca="1">IF(AND(AND($AK$3&lt;=B679,B679&lt;=$AK$1),B679&lt;&gt;""),1,0)</f>
        <v>1</v>
      </c>
      <c r="AL679" s="136">
        <f>IF(OR(F679="工事・メンテ（共用可）",F679="要調整"),0.5,IF(F679="ヘリ訓練日",0.4,1))</f>
        <v>1</v>
      </c>
      <c r="AM679" s="136">
        <v>1</v>
      </c>
    </row>
    <row r="680" spans="1:39" ht="37.5">
      <c r="A680" s="149">
        <v>1003</v>
      </c>
      <c r="B680" s="210">
        <v>46405</v>
      </c>
      <c r="C680" s="211">
        <v>9</v>
      </c>
      <c r="D680" s="211">
        <v>17</v>
      </c>
      <c r="E680" s="213" t="s">
        <v>90</v>
      </c>
      <c r="F680" s="147" t="s">
        <v>492</v>
      </c>
      <c r="G680" s="154" t="s">
        <v>1</v>
      </c>
      <c r="H680" s="138" t="str">
        <f>IF(OR(G680="中止",G680="取消"),"998",IF(ISNA(MATCH($E680,施設情報!$B$2:$B$96,0)),"999",INDEX(施設情報!$C$2:$C$96,MATCH($E680,施設情報!$B$2:$B$96,0))))</f>
        <v>018</v>
      </c>
      <c r="I680" s="139">
        <f t="shared" si="169"/>
        <v>46405</v>
      </c>
      <c r="J680" s="137" t="str">
        <f t="shared" si="170"/>
        <v>018-46405</v>
      </c>
      <c r="K680" s="137">
        <f t="shared" si="171"/>
        <v>0.375</v>
      </c>
      <c r="L680" s="137">
        <f t="shared" si="172"/>
        <v>0.70833333333333337</v>
      </c>
      <c r="M680" s="137">
        <f t="shared" si="179"/>
        <v>0</v>
      </c>
      <c r="N680" s="137">
        <f t="shared" si="179"/>
        <v>0</v>
      </c>
      <c r="O680" s="137">
        <f t="shared" si="179"/>
        <v>0</v>
      </c>
      <c r="P680" s="137">
        <f t="shared" si="179"/>
        <v>0</v>
      </c>
      <c r="Q680" s="137">
        <f t="shared" si="179"/>
        <v>0</v>
      </c>
      <c r="R680" s="137">
        <f t="shared" si="179"/>
        <v>0</v>
      </c>
      <c r="S680" s="137">
        <f t="shared" si="179"/>
        <v>0</v>
      </c>
      <c r="T680" s="137">
        <f t="shared" si="179"/>
        <v>0</v>
      </c>
      <c r="U680" s="137">
        <f t="shared" si="179"/>
        <v>0</v>
      </c>
      <c r="V680" s="137">
        <f t="shared" si="179"/>
        <v>100</v>
      </c>
      <c r="W680" s="137">
        <f t="shared" si="180"/>
        <v>100</v>
      </c>
      <c r="X680" s="137">
        <f t="shared" si="180"/>
        <v>100</v>
      </c>
      <c r="Y680" s="137">
        <f t="shared" si="180"/>
        <v>100</v>
      </c>
      <c r="Z680" s="137">
        <f t="shared" si="180"/>
        <v>100</v>
      </c>
      <c r="AA680" s="137">
        <f t="shared" si="180"/>
        <v>100</v>
      </c>
      <c r="AB680" s="137">
        <f t="shared" si="180"/>
        <v>100</v>
      </c>
      <c r="AC680" s="137">
        <f t="shared" si="180"/>
        <v>100</v>
      </c>
      <c r="AD680" s="137">
        <f t="shared" si="180"/>
        <v>0</v>
      </c>
      <c r="AE680" s="137">
        <f t="shared" si="180"/>
        <v>0</v>
      </c>
      <c r="AF680" s="137">
        <f t="shared" si="180"/>
        <v>0</v>
      </c>
      <c r="AG680" s="137">
        <f t="shared" si="180"/>
        <v>0</v>
      </c>
      <c r="AH680" s="137">
        <f t="shared" si="180"/>
        <v>0</v>
      </c>
      <c r="AI680" s="137">
        <f t="shared" si="180"/>
        <v>0</v>
      </c>
      <c r="AJ680" s="137">
        <f t="shared" si="180"/>
        <v>0</v>
      </c>
      <c r="AK680" s="136">
        <f ca="1">IF(AND(AND($AK$3&lt;=B680,B680&lt;=$AK$1),B680&lt;&gt;""),1,0)</f>
        <v>1</v>
      </c>
      <c r="AL680" s="136">
        <f>IF(OR(F680="工事・メンテ（共用可）",F680="要調整"),0.5,IF(F680="ヘリ訓練日",0.4,1))</f>
        <v>1</v>
      </c>
      <c r="AM680" s="136">
        <v>1</v>
      </c>
    </row>
    <row r="681" spans="1:39" ht="72">
      <c r="A681" s="149">
        <v>126</v>
      </c>
      <c r="B681" s="150">
        <v>46406</v>
      </c>
      <c r="C681" s="156">
        <v>8</v>
      </c>
      <c r="D681" s="156">
        <v>12</v>
      </c>
      <c r="E681" s="152" t="s">
        <v>93</v>
      </c>
      <c r="F681" s="151" t="s">
        <v>95</v>
      </c>
      <c r="G681" s="154" t="s">
        <v>1</v>
      </c>
      <c r="H681" s="138" t="str">
        <f>IF(OR(G681="中止",G681="取消"),"998",IF(ISNA(MATCH($E681,施設情報!$B$2:$B$96,0)),"999",INDEX(施設情報!$C$2:$C$96,MATCH($E681,施設情報!$B$2:$B$96,0))))</f>
        <v>012</v>
      </c>
      <c r="I681" s="139">
        <f t="shared" si="169"/>
        <v>46406</v>
      </c>
      <c r="J681" s="137" t="str">
        <f t="shared" si="170"/>
        <v>012-46406</v>
      </c>
      <c r="K681" s="137">
        <f t="shared" si="171"/>
        <v>0.33333333333333331</v>
      </c>
      <c r="L681" s="137">
        <f t="shared" si="172"/>
        <v>0.5</v>
      </c>
      <c r="M681" s="137">
        <f t="shared" si="179"/>
        <v>0</v>
      </c>
      <c r="N681" s="137">
        <f t="shared" si="179"/>
        <v>0</v>
      </c>
      <c r="O681" s="137">
        <f t="shared" si="179"/>
        <v>0</v>
      </c>
      <c r="P681" s="137">
        <f t="shared" si="179"/>
        <v>0</v>
      </c>
      <c r="Q681" s="137">
        <f t="shared" si="179"/>
        <v>0</v>
      </c>
      <c r="R681" s="137">
        <f t="shared" si="179"/>
        <v>0</v>
      </c>
      <c r="S681" s="137">
        <f t="shared" si="179"/>
        <v>0</v>
      </c>
      <c r="T681" s="137">
        <f t="shared" si="179"/>
        <v>0</v>
      </c>
      <c r="U681" s="137">
        <f t="shared" si="179"/>
        <v>100</v>
      </c>
      <c r="V681" s="137">
        <f t="shared" si="179"/>
        <v>100</v>
      </c>
      <c r="W681" s="137">
        <f t="shared" si="180"/>
        <v>100</v>
      </c>
      <c r="X681" s="137">
        <f t="shared" si="180"/>
        <v>100</v>
      </c>
      <c r="Y681" s="137">
        <f t="shared" si="180"/>
        <v>0</v>
      </c>
      <c r="Z681" s="137">
        <f t="shared" si="180"/>
        <v>0</v>
      </c>
      <c r="AA681" s="137">
        <f t="shared" si="180"/>
        <v>0</v>
      </c>
      <c r="AB681" s="137">
        <f t="shared" si="180"/>
        <v>0</v>
      </c>
      <c r="AC681" s="137">
        <f t="shared" si="180"/>
        <v>0</v>
      </c>
      <c r="AD681" s="137">
        <f t="shared" si="180"/>
        <v>0</v>
      </c>
      <c r="AE681" s="137">
        <f t="shared" si="180"/>
        <v>0</v>
      </c>
      <c r="AF681" s="137">
        <f t="shared" si="180"/>
        <v>0</v>
      </c>
      <c r="AG681" s="137">
        <f t="shared" si="180"/>
        <v>0</v>
      </c>
      <c r="AH681" s="137">
        <f t="shared" si="180"/>
        <v>0</v>
      </c>
      <c r="AI681" s="137">
        <f t="shared" si="180"/>
        <v>0</v>
      </c>
      <c r="AJ681" s="137">
        <f t="shared" si="180"/>
        <v>0</v>
      </c>
      <c r="AK681" s="136">
        <f ca="1">IF(AND(AND($AK$3&lt;=B681,B681&lt;=$AK$1),B681&lt;&gt;""),1,0)</f>
        <v>1</v>
      </c>
      <c r="AL681" s="136">
        <f>IF(OR(F681="工事・メンテ（共用可）",F681="要調整"),0.5,IF(F681="ヘリ訓練日",0.4,1))</f>
        <v>1</v>
      </c>
      <c r="AM681" s="136">
        <v>1</v>
      </c>
    </row>
    <row r="682" spans="1:39" ht="75">
      <c r="A682" s="149">
        <v>127</v>
      </c>
      <c r="B682" s="150">
        <v>46406</v>
      </c>
      <c r="C682" s="156">
        <v>10</v>
      </c>
      <c r="D682" s="156">
        <v>14</v>
      </c>
      <c r="E682" s="152" t="s">
        <v>489</v>
      </c>
      <c r="F682" s="151" t="s">
        <v>0</v>
      </c>
      <c r="G682" s="154" t="s">
        <v>1</v>
      </c>
      <c r="H682" s="138" t="str">
        <f>IF(OR(G682="中止",G682="取消"),"998",IF(ISNA(MATCH($E682,施設情報!$B$2:$B$96,0)),"999",INDEX(施設情報!$C$2:$C$96,MATCH($E682,施設情報!$B$2:$B$96,0))))</f>
        <v>006</v>
      </c>
      <c r="I682" s="139">
        <f t="shared" si="169"/>
        <v>46406</v>
      </c>
      <c r="J682" s="137" t="str">
        <f t="shared" si="170"/>
        <v>006-46406</v>
      </c>
      <c r="K682" s="137">
        <f t="shared" si="171"/>
        <v>0.41666666666666669</v>
      </c>
      <c r="L682" s="137">
        <f t="shared" si="172"/>
        <v>0.58333333333333337</v>
      </c>
      <c r="M682" s="137">
        <f t="shared" si="179"/>
        <v>0</v>
      </c>
      <c r="N682" s="137">
        <f t="shared" si="179"/>
        <v>0</v>
      </c>
      <c r="O682" s="137">
        <f t="shared" si="179"/>
        <v>0</v>
      </c>
      <c r="P682" s="137">
        <f t="shared" si="179"/>
        <v>0</v>
      </c>
      <c r="Q682" s="137">
        <f t="shared" si="179"/>
        <v>0</v>
      </c>
      <c r="R682" s="137">
        <f t="shared" si="179"/>
        <v>0</v>
      </c>
      <c r="S682" s="137">
        <f t="shared" si="179"/>
        <v>0</v>
      </c>
      <c r="T682" s="137">
        <f t="shared" si="179"/>
        <v>0</v>
      </c>
      <c r="U682" s="137">
        <f t="shared" si="179"/>
        <v>0</v>
      </c>
      <c r="V682" s="137">
        <f t="shared" si="179"/>
        <v>0</v>
      </c>
      <c r="W682" s="137">
        <f t="shared" si="180"/>
        <v>100</v>
      </c>
      <c r="X682" s="137">
        <f t="shared" si="180"/>
        <v>100</v>
      </c>
      <c r="Y682" s="137">
        <f t="shared" si="180"/>
        <v>100</v>
      </c>
      <c r="Z682" s="137">
        <f t="shared" si="180"/>
        <v>100</v>
      </c>
      <c r="AA682" s="137">
        <f t="shared" si="180"/>
        <v>0</v>
      </c>
      <c r="AB682" s="137">
        <f t="shared" si="180"/>
        <v>0</v>
      </c>
      <c r="AC682" s="137">
        <f t="shared" si="180"/>
        <v>0</v>
      </c>
      <c r="AD682" s="137">
        <f t="shared" si="180"/>
        <v>0</v>
      </c>
      <c r="AE682" s="137">
        <f t="shared" si="180"/>
        <v>0</v>
      </c>
      <c r="AF682" s="137">
        <f t="shared" si="180"/>
        <v>0</v>
      </c>
      <c r="AG682" s="137">
        <f t="shared" si="180"/>
        <v>0</v>
      </c>
      <c r="AH682" s="137">
        <f t="shared" si="180"/>
        <v>0</v>
      </c>
      <c r="AI682" s="137">
        <f t="shared" si="180"/>
        <v>0</v>
      </c>
      <c r="AJ682" s="137">
        <f t="shared" si="180"/>
        <v>0</v>
      </c>
      <c r="AK682" s="136">
        <f ca="1">IF(AND(AND($AK$3&lt;=B682,B682&lt;=$AK$1),B682&lt;&gt;""),1,0)</f>
        <v>1</v>
      </c>
      <c r="AL682" s="136">
        <f>IF(OR(F682="工事・メンテ（共用可）",F682="要調整"),0.5,IF(F682="ヘリ訓練日",0.4,1))</f>
        <v>1</v>
      </c>
      <c r="AM682" s="136">
        <v>1</v>
      </c>
    </row>
    <row r="683" spans="1:39" ht="37.5">
      <c r="A683" s="149">
        <v>128</v>
      </c>
      <c r="B683" s="150">
        <v>46406</v>
      </c>
      <c r="C683" s="156">
        <v>10</v>
      </c>
      <c r="D683" s="156">
        <v>14</v>
      </c>
      <c r="E683" s="152" t="s">
        <v>2</v>
      </c>
      <c r="F683" s="151" t="s">
        <v>0</v>
      </c>
      <c r="G683" s="154" t="s">
        <v>1</v>
      </c>
      <c r="H683" s="138" t="str">
        <f>IF(OR(G683="中止",G683="取消"),"998",IF(ISNA(MATCH($E683,施設情報!$B$2:$B$96,0)),"999",INDEX(施設情報!$C$2:$C$96,MATCH($E683,施設情報!$B$2:$B$96,0))))</f>
        <v>008</v>
      </c>
      <c r="I683" s="139">
        <f t="shared" si="169"/>
        <v>46406</v>
      </c>
      <c r="J683" s="137" t="str">
        <f t="shared" si="170"/>
        <v>008-46406</v>
      </c>
      <c r="K683" s="137">
        <f t="shared" si="171"/>
        <v>0.41666666666666669</v>
      </c>
      <c r="L683" s="137">
        <f t="shared" si="172"/>
        <v>0.58333333333333337</v>
      </c>
      <c r="M683" s="137">
        <f t="shared" si="179"/>
        <v>0</v>
      </c>
      <c r="N683" s="137">
        <f t="shared" si="179"/>
        <v>0</v>
      </c>
      <c r="O683" s="137">
        <f t="shared" si="179"/>
        <v>0</v>
      </c>
      <c r="P683" s="137">
        <f t="shared" si="179"/>
        <v>0</v>
      </c>
      <c r="Q683" s="137">
        <f t="shared" si="179"/>
        <v>0</v>
      </c>
      <c r="R683" s="137">
        <f t="shared" si="179"/>
        <v>0</v>
      </c>
      <c r="S683" s="137">
        <f t="shared" si="179"/>
        <v>0</v>
      </c>
      <c r="T683" s="137">
        <f t="shared" si="179"/>
        <v>0</v>
      </c>
      <c r="U683" s="137">
        <f t="shared" si="179"/>
        <v>0</v>
      </c>
      <c r="V683" s="137">
        <f t="shared" si="179"/>
        <v>0</v>
      </c>
      <c r="W683" s="137">
        <f t="shared" si="180"/>
        <v>100</v>
      </c>
      <c r="X683" s="137">
        <f t="shared" si="180"/>
        <v>100</v>
      </c>
      <c r="Y683" s="137">
        <f t="shared" si="180"/>
        <v>100</v>
      </c>
      <c r="Z683" s="137">
        <f t="shared" si="180"/>
        <v>100</v>
      </c>
      <c r="AA683" s="137">
        <f t="shared" si="180"/>
        <v>0</v>
      </c>
      <c r="AB683" s="137">
        <f t="shared" si="180"/>
        <v>0</v>
      </c>
      <c r="AC683" s="137">
        <f t="shared" si="180"/>
        <v>0</v>
      </c>
      <c r="AD683" s="137">
        <f t="shared" si="180"/>
        <v>0</v>
      </c>
      <c r="AE683" s="137">
        <f t="shared" si="180"/>
        <v>0</v>
      </c>
      <c r="AF683" s="137">
        <f t="shared" si="180"/>
        <v>0</v>
      </c>
      <c r="AG683" s="137">
        <f t="shared" si="180"/>
        <v>0</v>
      </c>
      <c r="AH683" s="137">
        <f t="shared" si="180"/>
        <v>0</v>
      </c>
      <c r="AI683" s="137">
        <f t="shared" si="180"/>
        <v>0</v>
      </c>
      <c r="AJ683" s="137">
        <f t="shared" si="180"/>
        <v>0</v>
      </c>
      <c r="AK683" s="136">
        <f ca="1">IF(AND(AND($AK$3&lt;=B683,B683&lt;=$AK$1),B683&lt;&gt;""),1,0)</f>
        <v>1</v>
      </c>
      <c r="AL683" s="136">
        <f>IF(OR(F683="工事・メンテ（共用可）",F683="要調整"),0.5,IF(F683="ヘリ訓練日",0.4,1))</f>
        <v>1</v>
      </c>
      <c r="AM683" s="136">
        <v>1</v>
      </c>
    </row>
    <row r="684" spans="1:39" ht="56.25">
      <c r="A684" s="149">
        <v>129</v>
      </c>
      <c r="B684" s="150">
        <v>46406</v>
      </c>
      <c r="C684" s="156">
        <v>10</v>
      </c>
      <c r="D684" s="156">
        <v>14</v>
      </c>
      <c r="E684" s="152" t="s">
        <v>53</v>
      </c>
      <c r="F684" s="151" t="s">
        <v>0</v>
      </c>
      <c r="G684" s="154" t="s">
        <v>1</v>
      </c>
      <c r="H684" s="138" t="str">
        <f>IF(OR(G684="中止",G684="取消"),"998",IF(ISNA(MATCH($E684,施設情報!$B$2:$B$96,0)),"999",INDEX(施設情報!$C$2:$C$96,MATCH($E684,施設情報!$B$2:$B$96,0))))</f>
        <v>026</v>
      </c>
      <c r="I684" s="139">
        <f t="shared" si="169"/>
        <v>46406</v>
      </c>
      <c r="J684" s="137" t="str">
        <f t="shared" si="170"/>
        <v>026-46406</v>
      </c>
      <c r="K684" s="137">
        <f t="shared" si="171"/>
        <v>0.41666666666666669</v>
      </c>
      <c r="L684" s="137">
        <f t="shared" si="172"/>
        <v>0.58333333333333337</v>
      </c>
      <c r="M684" s="137">
        <f t="shared" si="179"/>
        <v>0</v>
      </c>
      <c r="N684" s="137">
        <f t="shared" si="179"/>
        <v>0</v>
      </c>
      <c r="O684" s="137">
        <f t="shared" si="179"/>
        <v>0</v>
      </c>
      <c r="P684" s="137">
        <f t="shared" si="179"/>
        <v>0</v>
      </c>
      <c r="Q684" s="137">
        <f t="shared" si="179"/>
        <v>0</v>
      </c>
      <c r="R684" s="137">
        <f t="shared" si="179"/>
        <v>0</v>
      </c>
      <c r="S684" s="137">
        <f t="shared" si="179"/>
        <v>0</v>
      </c>
      <c r="T684" s="137">
        <f t="shared" si="179"/>
        <v>0</v>
      </c>
      <c r="U684" s="137">
        <f t="shared" si="179"/>
        <v>0</v>
      </c>
      <c r="V684" s="137">
        <f t="shared" si="179"/>
        <v>0</v>
      </c>
      <c r="W684" s="137">
        <f t="shared" si="180"/>
        <v>100</v>
      </c>
      <c r="X684" s="137">
        <f t="shared" si="180"/>
        <v>100</v>
      </c>
      <c r="Y684" s="137">
        <f t="shared" si="180"/>
        <v>100</v>
      </c>
      <c r="Z684" s="137">
        <f t="shared" si="180"/>
        <v>100</v>
      </c>
      <c r="AA684" s="137">
        <f t="shared" si="180"/>
        <v>0</v>
      </c>
      <c r="AB684" s="137">
        <f t="shared" si="180"/>
        <v>0</v>
      </c>
      <c r="AC684" s="137">
        <f t="shared" si="180"/>
        <v>0</v>
      </c>
      <c r="AD684" s="137">
        <f t="shared" si="180"/>
        <v>0</v>
      </c>
      <c r="AE684" s="137">
        <f t="shared" si="180"/>
        <v>0</v>
      </c>
      <c r="AF684" s="137">
        <f t="shared" si="180"/>
        <v>0</v>
      </c>
      <c r="AG684" s="137">
        <f t="shared" si="180"/>
        <v>0</v>
      </c>
      <c r="AH684" s="137">
        <f t="shared" si="180"/>
        <v>0</v>
      </c>
      <c r="AI684" s="137">
        <f t="shared" si="180"/>
        <v>0</v>
      </c>
      <c r="AJ684" s="137">
        <f t="shared" si="180"/>
        <v>0</v>
      </c>
      <c r="AK684" s="136">
        <f ca="1">IF(AND(AND($AK$3&lt;=B684,B684&lt;=$AK$1),B684&lt;&gt;""),1,0)</f>
        <v>1</v>
      </c>
      <c r="AL684" s="136">
        <f>IF(OR(F684="工事・メンテ（共用可）",F684="要調整"),0.5,IF(F684="ヘリ訓練日",0.4,1))</f>
        <v>1</v>
      </c>
      <c r="AM684" s="136">
        <v>1</v>
      </c>
    </row>
    <row r="685" spans="1:39" ht="56.25">
      <c r="A685" s="149">
        <v>130</v>
      </c>
      <c r="B685" s="150">
        <v>46406</v>
      </c>
      <c r="C685" s="156">
        <v>10</v>
      </c>
      <c r="D685" s="156">
        <v>14</v>
      </c>
      <c r="E685" s="152" t="s">
        <v>3</v>
      </c>
      <c r="F685" s="151" t="s">
        <v>0</v>
      </c>
      <c r="G685" s="154" t="s">
        <v>1</v>
      </c>
      <c r="H685" s="138" t="str">
        <f>IF(OR(G685="中止",G685="取消"),"998",IF(ISNA(MATCH($E685,施設情報!$B$2:$B$96,0)),"999",INDEX(施設情報!$C$2:$C$96,MATCH($E685,施設情報!$B$2:$B$96,0))))</f>
        <v>025</v>
      </c>
      <c r="I685" s="139">
        <f t="shared" si="169"/>
        <v>46406</v>
      </c>
      <c r="J685" s="137" t="str">
        <f t="shared" si="170"/>
        <v>025-46406</v>
      </c>
      <c r="K685" s="137">
        <f t="shared" si="171"/>
        <v>0.41666666666666669</v>
      </c>
      <c r="L685" s="137">
        <f t="shared" si="172"/>
        <v>0.58333333333333337</v>
      </c>
      <c r="M685" s="137">
        <f t="shared" ref="M685:V694" si="181">IF(AND(M$3&gt;=$K685,M$3&lt;$L685),100*$AM685,0)</f>
        <v>0</v>
      </c>
      <c r="N685" s="137">
        <f t="shared" si="181"/>
        <v>0</v>
      </c>
      <c r="O685" s="137">
        <f t="shared" si="181"/>
        <v>0</v>
      </c>
      <c r="P685" s="137">
        <f t="shared" si="181"/>
        <v>0</v>
      </c>
      <c r="Q685" s="137">
        <f t="shared" si="181"/>
        <v>0</v>
      </c>
      <c r="R685" s="137">
        <f t="shared" si="181"/>
        <v>0</v>
      </c>
      <c r="S685" s="137">
        <f t="shared" si="181"/>
        <v>0</v>
      </c>
      <c r="T685" s="137">
        <f t="shared" si="181"/>
        <v>0</v>
      </c>
      <c r="U685" s="137">
        <f t="shared" si="181"/>
        <v>0</v>
      </c>
      <c r="V685" s="137">
        <f t="shared" si="181"/>
        <v>0</v>
      </c>
      <c r="W685" s="137">
        <f t="shared" ref="W685:AJ694" si="182">IF(AND(W$3&gt;=$K685,W$3&lt;$L685),100*$AM685,0)</f>
        <v>100</v>
      </c>
      <c r="X685" s="137">
        <f t="shared" si="182"/>
        <v>100</v>
      </c>
      <c r="Y685" s="137">
        <f t="shared" si="182"/>
        <v>100</v>
      </c>
      <c r="Z685" s="137">
        <f t="shared" si="182"/>
        <v>100</v>
      </c>
      <c r="AA685" s="137">
        <f t="shared" si="182"/>
        <v>0</v>
      </c>
      <c r="AB685" s="137">
        <f t="shared" si="182"/>
        <v>0</v>
      </c>
      <c r="AC685" s="137">
        <f t="shared" si="182"/>
        <v>0</v>
      </c>
      <c r="AD685" s="137">
        <f t="shared" si="182"/>
        <v>0</v>
      </c>
      <c r="AE685" s="137">
        <f t="shared" si="182"/>
        <v>0</v>
      </c>
      <c r="AF685" s="137">
        <f t="shared" si="182"/>
        <v>0</v>
      </c>
      <c r="AG685" s="137">
        <f t="shared" si="182"/>
        <v>0</v>
      </c>
      <c r="AH685" s="137">
        <f t="shared" si="182"/>
        <v>0</v>
      </c>
      <c r="AI685" s="137">
        <f t="shared" si="182"/>
        <v>0</v>
      </c>
      <c r="AJ685" s="137">
        <f t="shared" si="182"/>
        <v>0</v>
      </c>
      <c r="AK685" s="136">
        <f ca="1">IF(AND(AND($AK$3&lt;=B685,B685&lt;=$AK$1),B685&lt;&gt;""),1,0)</f>
        <v>1</v>
      </c>
      <c r="AL685" s="136">
        <f>IF(OR(F685="工事・メンテ（共用可）",F685="要調整"),0.5,IF(F685="ヘリ訓練日",0.4,1))</f>
        <v>1</v>
      </c>
      <c r="AM685" s="136">
        <v>1</v>
      </c>
    </row>
    <row r="686" spans="1:39" ht="56.25">
      <c r="A686" s="149">
        <v>322</v>
      </c>
      <c r="B686" s="150">
        <v>46406</v>
      </c>
      <c r="C686" s="156">
        <v>0</v>
      </c>
      <c r="D686" s="156">
        <v>24</v>
      </c>
      <c r="E686" s="152" t="s">
        <v>52</v>
      </c>
      <c r="F686" s="151" t="s">
        <v>95</v>
      </c>
      <c r="G686" s="205" t="s">
        <v>1</v>
      </c>
      <c r="H686" s="138" t="str">
        <f>IF(OR(G686="中止",G686="取消"),"998",IF(ISNA(MATCH($E686,施設情報!$B$2:$B$96,0)),"999",INDEX(施設情報!$C$2:$C$96,MATCH($E686,施設情報!$B$2:$B$96,0))))</f>
        <v>024</v>
      </c>
      <c r="I686" s="139">
        <f t="shared" si="169"/>
        <v>46406</v>
      </c>
      <c r="J686" s="137" t="str">
        <f t="shared" si="170"/>
        <v>024-46406</v>
      </c>
      <c r="K686" s="137">
        <f t="shared" si="171"/>
        <v>0</v>
      </c>
      <c r="L686" s="137">
        <f t="shared" si="172"/>
        <v>1</v>
      </c>
      <c r="M686" s="137">
        <f t="shared" si="181"/>
        <v>100</v>
      </c>
      <c r="N686" s="137">
        <f t="shared" si="181"/>
        <v>100</v>
      </c>
      <c r="O686" s="137">
        <f t="shared" si="181"/>
        <v>100</v>
      </c>
      <c r="P686" s="137">
        <f t="shared" si="181"/>
        <v>100</v>
      </c>
      <c r="Q686" s="137">
        <f t="shared" si="181"/>
        <v>100</v>
      </c>
      <c r="R686" s="137">
        <f t="shared" si="181"/>
        <v>100</v>
      </c>
      <c r="S686" s="137">
        <f t="shared" si="181"/>
        <v>100</v>
      </c>
      <c r="T686" s="137">
        <f t="shared" si="181"/>
        <v>100</v>
      </c>
      <c r="U686" s="137">
        <f t="shared" si="181"/>
        <v>100</v>
      </c>
      <c r="V686" s="137">
        <f t="shared" si="181"/>
        <v>100</v>
      </c>
      <c r="W686" s="137">
        <f t="shared" si="182"/>
        <v>100</v>
      </c>
      <c r="X686" s="137">
        <f t="shared" si="182"/>
        <v>100</v>
      </c>
      <c r="Y686" s="137">
        <f t="shared" si="182"/>
        <v>100</v>
      </c>
      <c r="Z686" s="137">
        <f t="shared" si="182"/>
        <v>100</v>
      </c>
      <c r="AA686" s="137">
        <f t="shared" si="182"/>
        <v>100</v>
      </c>
      <c r="AB686" s="137">
        <f t="shared" si="182"/>
        <v>100</v>
      </c>
      <c r="AC686" s="137">
        <f t="shared" si="182"/>
        <v>100</v>
      </c>
      <c r="AD686" s="137">
        <f t="shared" si="182"/>
        <v>100</v>
      </c>
      <c r="AE686" s="137">
        <f t="shared" si="182"/>
        <v>100</v>
      </c>
      <c r="AF686" s="137">
        <f t="shared" si="182"/>
        <v>100</v>
      </c>
      <c r="AG686" s="137">
        <f t="shared" si="182"/>
        <v>100</v>
      </c>
      <c r="AH686" s="137">
        <f t="shared" si="182"/>
        <v>100</v>
      </c>
      <c r="AI686" s="137">
        <f t="shared" si="182"/>
        <v>100</v>
      </c>
      <c r="AJ686" s="137">
        <f t="shared" si="182"/>
        <v>100</v>
      </c>
      <c r="AK686" s="136">
        <f ca="1">IF(AND(AND($AK$3&lt;=B686,B686&lt;=$AK$1),B686&lt;&gt;""),1,0)</f>
        <v>1</v>
      </c>
      <c r="AL686" s="136">
        <f>IF(OR(F686="工事・メンテ（共用可）",F686="要調整"),0.5,IF(F686="ヘリ訓練日",0.4,1))</f>
        <v>1</v>
      </c>
      <c r="AM686" s="136">
        <v>1</v>
      </c>
    </row>
    <row r="687" spans="1:39" ht="36">
      <c r="A687" s="149">
        <v>465</v>
      </c>
      <c r="B687" s="150">
        <v>46406</v>
      </c>
      <c r="C687" s="156">
        <v>9</v>
      </c>
      <c r="D687" s="156">
        <v>17</v>
      </c>
      <c r="E687" s="152" t="s">
        <v>91</v>
      </c>
      <c r="F687" s="151" t="s">
        <v>490</v>
      </c>
      <c r="G687" s="154" t="s">
        <v>493</v>
      </c>
      <c r="H687" s="138" t="str">
        <f>IF(OR(G687="中止",G687="取消"),"998",IF(ISNA(MATCH($E687,施設情報!$B$2:$B$96,0)),"999",INDEX(施設情報!$C$2:$C$96,MATCH($E687,施設情報!$B$2:$B$96,0))))</f>
        <v>998</v>
      </c>
      <c r="I687" s="139">
        <f t="shared" si="169"/>
        <v>46406</v>
      </c>
      <c r="J687" s="137" t="str">
        <f t="shared" si="170"/>
        <v>998-46406</v>
      </c>
      <c r="K687" s="137">
        <f t="shared" si="171"/>
        <v>0.375</v>
      </c>
      <c r="L687" s="137">
        <f t="shared" si="172"/>
        <v>0.70833333333333337</v>
      </c>
      <c r="M687" s="137">
        <f t="shared" si="181"/>
        <v>0</v>
      </c>
      <c r="N687" s="137">
        <f t="shared" si="181"/>
        <v>0</v>
      </c>
      <c r="O687" s="137">
        <f t="shared" si="181"/>
        <v>0</v>
      </c>
      <c r="P687" s="137">
        <f t="shared" si="181"/>
        <v>0</v>
      </c>
      <c r="Q687" s="137">
        <f t="shared" si="181"/>
        <v>0</v>
      </c>
      <c r="R687" s="137">
        <f t="shared" si="181"/>
        <v>0</v>
      </c>
      <c r="S687" s="137">
        <f t="shared" si="181"/>
        <v>0</v>
      </c>
      <c r="T687" s="137">
        <f t="shared" si="181"/>
        <v>0</v>
      </c>
      <c r="U687" s="137">
        <f t="shared" si="181"/>
        <v>0</v>
      </c>
      <c r="V687" s="137">
        <f t="shared" si="181"/>
        <v>100</v>
      </c>
      <c r="W687" s="137">
        <f t="shared" si="182"/>
        <v>100</v>
      </c>
      <c r="X687" s="137">
        <f t="shared" si="182"/>
        <v>100</v>
      </c>
      <c r="Y687" s="137">
        <f t="shared" si="182"/>
        <v>100</v>
      </c>
      <c r="Z687" s="137">
        <f t="shared" si="182"/>
        <v>100</v>
      </c>
      <c r="AA687" s="137">
        <f t="shared" si="182"/>
        <v>100</v>
      </c>
      <c r="AB687" s="137">
        <f t="shared" si="182"/>
        <v>100</v>
      </c>
      <c r="AC687" s="137">
        <f t="shared" si="182"/>
        <v>100</v>
      </c>
      <c r="AD687" s="137">
        <f t="shared" si="182"/>
        <v>0</v>
      </c>
      <c r="AE687" s="137">
        <f t="shared" si="182"/>
        <v>0</v>
      </c>
      <c r="AF687" s="137">
        <f t="shared" si="182"/>
        <v>0</v>
      </c>
      <c r="AG687" s="137">
        <f t="shared" si="182"/>
        <v>0</v>
      </c>
      <c r="AH687" s="137">
        <f t="shared" si="182"/>
        <v>0</v>
      </c>
      <c r="AI687" s="137">
        <f t="shared" si="182"/>
        <v>0</v>
      </c>
      <c r="AJ687" s="137">
        <f t="shared" si="182"/>
        <v>0</v>
      </c>
      <c r="AK687" s="136">
        <f ca="1">IF(AND(AND($AK$3&lt;=B687,B687&lt;=$AK$1),B687&lt;&gt;""),1,0)</f>
        <v>1</v>
      </c>
      <c r="AL687" s="136">
        <f>IF(OR(F687="工事・メンテ（共用可）",F687="要調整"),0.5,IF(F687="ヘリ訓練日",0.4,1))</f>
        <v>1</v>
      </c>
      <c r="AM687" s="136">
        <v>1</v>
      </c>
    </row>
    <row r="688" spans="1:39" ht="72">
      <c r="A688" s="149">
        <v>480</v>
      </c>
      <c r="B688" s="150">
        <v>46406</v>
      </c>
      <c r="C688" s="156">
        <v>9</v>
      </c>
      <c r="D688" s="156">
        <v>17</v>
      </c>
      <c r="E688" s="152" t="s">
        <v>93</v>
      </c>
      <c r="F688" s="151" t="s">
        <v>490</v>
      </c>
      <c r="G688" s="154" t="s">
        <v>493</v>
      </c>
      <c r="H688" s="138" t="str">
        <f>IF(OR(G688="中止",G688="取消"),"998",IF(ISNA(MATCH($E688,施設情報!$B$2:$B$96,0)),"999",INDEX(施設情報!$C$2:$C$96,MATCH($E688,施設情報!$B$2:$B$96,0))))</f>
        <v>998</v>
      </c>
      <c r="I688" s="139">
        <f t="shared" si="169"/>
        <v>46406</v>
      </c>
      <c r="J688" s="137" t="str">
        <f t="shared" si="170"/>
        <v>998-46406</v>
      </c>
      <c r="K688" s="137">
        <f t="shared" si="171"/>
        <v>0.375</v>
      </c>
      <c r="L688" s="137">
        <f t="shared" si="172"/>
        <v>0.70833333333333337</v>
      </c>
      <c r="M688" s="137">
        <f t="shared" si="181"/>
        <v>0</v>
      </c>
      <c r="N688" s="137">
        <f t="shared" si="181"/>
        <v>0</v>
      </c>
      <c r="O688" s="137">
        <f t="shared" si="181"/>
        <v>0</v>
      </c>
      <c r="P688" s="137">
        <f t="shared" si="181"/>
        <v>0</v>
      </c>
      <c r="Q688" s="137">
        <f t="shared" si="181"/>
        <v>0</v>
      </c>
      <c r="R688" s="137">
        <f t="shared" si="181"/>
        <v>0</v>
      </c>
      <c r="S688" s="137">
        <f t="shared" si="181"/>
        <v>0</v>
      </c>
      <c r="T688" s="137">
        <f t="shared" si="181"/>
        <v>0</v>
      </c>
      <c r="U688" s="137">
        <f t="shared" si="181"/>
        <v>0</v>
      </c>
      <c r="V688" s="137">
        <f t="shared" si="181"/>
        <v>100</v>
      </c>
      <c r="W688" s="137">
        <f t="shared" si="182"/>
        <v>100</v>
      </c>
      <c r="X688" s="137">
        <f t="shared" si="182"/>
        <v>100</v>
      </c>
      <c r="Y688" s="137">
        <f t="shared" si="182"/>
        <v>100</v>
      </c>
      <c r="Z688" s="137">
        <f t="shared" si="182"/>
        <v>100</v>
      </c>
      <c r="AA688" s="137">
        <f t="shared" si="182"/>
        <v>100</v>
      </c>
      <c r="AB688" s="137">
        <f t="shared" si="182"/>
        <v>100</v>
      </c>
      <c r="AC688" s="137">
        <f t="shared" si="182"/>
        <v>100</v>
      </c>
      <c r="AD688" s="137">
        <f t="shared" si="182"/>
        <v>0</v>
      </c>
      <c r="AE688" s="137">
        <f t="shared" si="182"/>
        <v>0</v>
      </c>
      <c r="AF688" s="137">
        <f t="shared" si="182"/>
        <v>0</v>
      </c>
      <c r="AG688" s="137">
        <f t="shared" si="182"/>
        <v>0</v>
      </c>
      <c r="AH688" s="137">
        <f t="shared" si="182"/>
        <v>0</v>
      </c>
      <c r="AI688" s="137">
        <f t="shared" si="182"/>
        <v>0</v>
      </c>
      <c r="AJ688" s="137">
        <f t="shared" si="182"/>
        <v>0</v>
      </c>
      <c r="AK688" s="136">
        <f ca="1">IF(AND(AND($AK$3&lt;=B688,B688&lt;=$AK$1),B688&lt;&gt;""),1,0)</f>
        <v>1</v>
      </c>
      <c r="AL688" s="136">
        <f>IF(OR(F688="工事・メンテ（共用可）",F688="要調整"),0.5,IF(F688="ヘリ訓練日",0.4,1))</f>
        <v>1</v>
      </c>
      <c r="AM688" s="136">
        <v>1</v>
      </c>
    </row>
    <row r="689" spans="1:39" ht="90">
      <c r="A689" s="149">
        <v>495</v>
      </c>
      <c r="B689" s="150">
        <v>46406</v>
      </c>
      <c r="C689" s="156">
        <v>9</v>
      </c>
      <c r="D689" s="156">
        <v>17</v>
      </c>
      <c r="E689" s="2" t="s">
        <v>94</v>
      </c>
      <c r="F689" s="151" t="s">
        <v>490</v>
      </c>
      <c r="G689" s="154" t="s">
        <v>493</v>
      </c>
      <c r="H689" s="138" t="str">
        <f>IF(OR(G689="中止",G689="取消"),"998",IF(ISNA(MATCH($E689,施設情報!$B$2:$B$96,0)),"999",INDEX(施設情報!$C$2:$C$96,MATCH($E689,施設情報!$B$2:$B$96,0))))</f>
        <v>998</v>
      </c>
      <c r="I689" s="139">
        <f t="shared" si="169"/>
        <v>46406</v>
      </c>
      <c r="J689" s="137" t="str">
        <f t="shared" si="170"/>
        <v>998-46406</v>
      </c>
      <c r="K689" s="137">
        <f t="shared" si="171"/>
        <v>0.375</v>
      </c>
      <c r="L689" s="137">
        <f t="shared" si="172"/>
        <v>0.70833333333333337</v>
      </c>
      <c r="M689" s="137">
        <f t="shared" si="181"/>
        <v>0</v>
      </c>
      <c r="N689" s="137">
        <f t="shared" si="181"/>
        <v>0</v>
      </c>
      <c r="O689" s="137">
        <f t="shared" si="181"/>
        <v>0</v>
      </c>
      <c r="P689" s="137">
        <f t="shared" si="181"/>
        <v>0</v>
      </c>
      <c r="Q689" s="137">
        <f t="shared" si="181"/>
        <v>0</v>
      </c>
      <c r="R689" s="137">
        <f t="shared" si="181"/>
        <v>0</v>
      </c>
      <c r="S689" s="137">
        <f t="shared" si="181"/>
        <v>0</v>
      </c>
      <c r="T689" s="137">
        <f t="shared" si="181"/>
        <v>0</v>
      </c>
      <c r="U689" s="137">
        <f t="shared" si="181"/>
        <v>0</v>
      </c>
      <c r="V689" s="137">
        <f t="shared" si="181"/>
        <v>100</v>
      </c>
      <c r="W689" s="137">
        <f t="shared" si="182"/>
        <v>100</v>
      </c>
      <c r="X689" s="137">
        <f t="shared" si="182"/>
        <v>100</v>
      </c>
      <c r="Y689" s="137">
        <f t="shared" si="182"/>
        <v>100</v>
      </c>
      <c r="Z689" s="137">
        <f t="shared" si="182"/>
        <v>100</v>
      </c>
      <c r="AA689" s="137">
        <f t="shared" si="182"/>
        <v>100</v>
      </c>
      <c r="AB689" s="137">
        <f t="shared" si="182"/>
        <v>100</v>
      </c>
      <c r="AC689" s="137">
        <f t="shared" si="182"/>
        <v>100</v>
      </c>
      <c r="AD689" s="137">
        <f t="shared" si="182"/>
        <v>0</v>
      </c>
      <c r="AE689" s="137">
        <f t="shared" si="182"/>
        <v>0</v>
      </c>
      <c r="AF689" s="137">
        <f t="shared" si="182"/>
        <v>0</v>
      </c>
      <c r="AG689" s="137">
        <f t="shared" si="182"/>
        <v>0</v>
      </c>
      <c r="AH689" s="137">
        <f t="shared" si="182"/>
        <v>0</v>
      </c>
      <c r="AI689" s="137">
        <f t="shared" si="182"/>
        <v>0</v>
      </c>
      <c r="AJ689" s="137">
        <f t="shared" si="182"/>
        <v>0</v>
      </c>
      <c r="AK689" s="136">
        <f ca="1">IF(AND(AND($AK$3&lt;=B689,B689&lt;=$AK$1),B689&lt;&gt;""),1,0)</f>
        <v>1</v>
      </c>
      <c r="AL689" s="136">
        <f>IF(OR(F689="工事・メンテ（共用可）",F689="要調整"),0.5,IF(F689="ヘリ訓練日",0.4,1))</f>
        <v>1</v>
      </c>
      <c r="AM689" s="136">
        <v>1</v>
      </c>
    </row>
    <row r="690" spans="1:39" ht="72">
      <c r="A690" s="149">
        <v>510</v>
      </c>
      <c r="B690" s="150">
        <v>46406</v>
      </c>
      <c r="C690" s="156">
        <v>9</v>
      </c>
      <c r="D690" s="156">
        <v>17</v>
      </c>
      <c r="E690" s="2" t="s">
        <v>92</v>
      </c>
      <c r="F690" s="151" t="s">
        <v>490</v>
      </c>
      <c r="G690" s="154" t="s">
        <v>493</v>
      </c>
      <c r="H690" s="138" t="str">
        <f>IF(OR(G690="中止",G690="取消"),"998",IF(ISNA(MATCH($E690,施設情報!$B$2:$B$96,0)),"999",INDEX(施設情報!$C$2:$C$96,MATCH($E690,施設情報!$B$2:$B$96,0))))</f>
        <v>998</v>
      </c>
      <c r="I690" s="139">
        <f t="shared" si="169"/>
        <v>46406</v>
      </c>
      <c r="J690" s="137" t="str">
        <f t="shared" si="170"/>
        <v>998-46406</v>
      </c>
      <c r="K690" s="137">
        <f t="shared" si="171"/>
        <v>0.375</v>
      </c>
      <c r="L690" s="137">
        <f t="shared" si="172"/>
        <v>0.70833333333333337</v>
      </c>
      <c r="M690" s="137">
        <f t="shared" si="181"/>
        <v>0</v>
      </c>
      <c r="N690" s="137">
        <f t="shared" si="181"/>
        <v>0</v>
      </c>
      <c r="O690" s="137">
        <f t="shared" si="181"/>
        <v>0</v>
      </c>
      <c r="P690" s="137">
        <f t="shared" si="181"/>
        <v>0</v>
      </c>
      <c r="Q690" s="137">
        <f t="shared" si="181"/>
        <v>0</v>
      </c>
      <c r="R690" s="137">
        <f t="shared" si="181"/>
        <v>0</v>
      </c>
      <c r="S690" s="137">
        <f t="shared" si="181"/>
        <v>0</v>
      </c>
      <c r="T690" s="137">
        <f t="shared" si="181"/>
        <v>0</v>
      </c>
      <c r="U690" s="137">
        <f t="shared" si="181"/>
        <v>0</v>
      </c>
      <c r="V690" s="137">
        <f t="shared" si="181"/>
        <v>100</v>
      </c>
      <c r="W690" s="137">
        <f t="shared" si="182"/>
        <v>100</v>
      </c>
      <c r="X690" s="137">
        <f t="shared" si="182"/>
        <v>100</v>
      </c>
      <c r="Y690" s="137">
        <f t="shared" si="182"/>
        <v>100</v>
      </c>
      <c r="Z690" s="137">
        <f t="shared" si="182"/>
        <v>100</v>
      </c>
      <c r="AA690" s="137">
        <f t="shared" si="182"/>
        <v>100</v>
      </c>
      <c r="AB690" s="137">
        <f t="shared" si="182"/>
        <v>100</v>
      </c>
      <c r="AC690" s="137">
        <f t="shared" si="182"/>
        <v>100</v>
      </c>
      <c r="AD690" s="137">
        <f t="shared" si="182"/>
        <v>0</v>
      </c>
      <c r="AE690" s="137">
        <f t="shared" si="182"/>
        <v>0</v>
      </c>
      <c r="AF690" s="137">
        <f t="shared" si="182"/>
        <v>0</v>
      </c>
      <c r="AG690" s="137">
        <f t="shared" si="182"/>
        <v>0</v>
      </c>
      <c r="AH690" s="137">
        <f t="shared" si="182"/>
        <v>0</v>
      </c>
      <c r="AI690" s="137">
        <f t="shared" si="182"/>
        <v>0</v>
      </c>
      <c r="AJ690" s="137">
        <f t="shared" si="182"/>
        <v>0</v>
      </c>
      <c r="AK690" s="136">
        <f ca="1">IF(AND(AND($AK$3&lt;=B690,B690&lt;=$AK$1),B690&lt;&gt;""),1,0)</f>
        <v>1</v>
      </c>
      <c r="AL690" s="136">
        <f>IF(OR(F690="工事・メンテ（共用可）",F690="要調整"),0.5,IF(F690="ヘリ訓練日",0.4,1))</f>
        <v>1</v>
      </c>
      <c r="AM690" s="136">
        <v>1</v>
      </c>
    </row>
    <row r="691" spans="1:39" ht="36">
      <c r="A691" s="149">
        <v>525</v>
      </c>
      <c r="B691" s="150">
        <v>46406</v>
      </c>
      <c r="C691" s="156">
        <v>9</v>
      </c>
      <c r="D691" s="156">
        <v>17</v>
      </c>
      <c r="E691" s="152" t="s">
        <v>91</v>
      </c>
      <c r="F691" s="151" t="s">
        <v>490</v>
      </c>
      <c r="G691" s="154" t="s">
        <v>493</v>
      </c>
      <c r="H691" s="138" t="str">
        <f>IF(OR(G691="中止",G691="取消"),"998",IF(ISNA(MATCH($E691,施設情報!$B$2:$B$96,0)),"999",INDEX(施設情報!$C$2:$C$96,MATCH($E691,施設情報!$B$2:$B$96,0))))</f>
        <v>998</v>
      </c>
      <c r="I691" s="139">
        <f t="shared" si="169"/>
        <v>46406</v>
      </c>
      <c r="J691" s="137" t="str">
        <f t="shared" si="170"/>
        <v>998-46406</v>
      </c>
      <c r="K691" s="137">
        <f t="shared" si="171"/>
        <v>0.375</v>
      </c>
      <c r="L691" s="137">
        <f t="shared" si="172"/>
        <v>0.70833333333333337</v>
      </c>
      <c r="M691" s="137">
        <f t="shared" si="181"/>
        <v>0</v>
      </c>
      <c r="N691" s="137">
        <f t="shared" si="181"/>
        <v>0</v>
      </c>
      <c r="O691" s="137">
        <f t="shared" si="181"/>
        <v>0</v>
      </c>
      <c r="P691" s="137">
        <f t="shared" si="181"/>
        <v>0</v>
      </c>
      <c r="Q691" s="137">
        <f t="shared" si="181"/>
        <v>0</v>
      </c>
      <c r="R691" s="137">
        <f t="shared" si="181"/>
        <v>0</v>
      </c>
      <c r="S691" s="137">
        <f t="shared" si="181"/>
        <v>0</v>
      </c>
      <c r="T691" s="137">
        <f t="shared" si="181"/>
        <v>0</v>
      </c>
      <c r="U691" s="137">
        <f t="shared" si="181"/>
        <v>0</v>
      </c>
      <c r="V691" s="137">
        <f t="shared" si="181"/>
        <v>100</v>
      </c>
      <c r="W691" s="137">
        <f t="shared" si="182"/>
        <v>100</v>
      </c>
      <c r="X691" s="137">
        <f t="shared" si="182"/>
        <v>100</v>
      </c>
      <c r="Y691" s="137">
        <f t="shared" si="182"/>
        <v>100</v>
      </c>
      <c r="Z691" s="137">
        <f t="shared" si="182"/>
        <v>100</v>
      </c>
      <c r="AA691" s="137">
        <f t="shared" si="182"/>
        <v>100</v>
      </c>
      <c r="AB691" s="137">
        <f t="shared" si="182"/>
        <v>100</v>
      </c>
      <c r="AC691" s="137">
        <f t="shared" si="182"/>
        <v>100</v>
      </c>
      <c r="AD691" s="137">
        <f t="shared" si="182"/>
        <v>0</v>
      </c>
      <c r="AE691" s="137">
        <f t="shared" si="182"/>
        <v>0</v>
      </c>
      <c r="AF691" s="137">
        <f t="shared" si="182"/>
        <v>0</v>
      </c>
      <c r="AG691" s="137">
        <f t="shared" si="182"/>
        <v>0</v>
      </c>
      <c r="AH691" s="137">
        <f t="shared" si="182"/>
        <v>0</v>
      </c>
      <c r="AI691" s="137">
        <f t="shared" si="182"/>
        <v>0</v>
      </c>
      <c r="AJ691" s="137">
        <f t="shared" si="182"/>
        <v>0</v>
      </c>
      <c r="AK691" s="136">
        <f ca="1">IF(AND(AND($AK$3&lt;=B691,B691&lt;=$AK$1),B691&lt;&gt;""),1,0)</f>
        <v>1</v>
      </c>
      <c r="AL691" s="136">
        <f>IF(OR(F691="工事・メンテ（共用可）",F691="要調整"),0.5,IF(F691="ヘリ訓練日",0.4,1))</f>
        <v>1</v>
      </c>
      <c r="AM691" s="136">
        <v>1</v>
      </c>
    </row>
    <row r="692" spans="1:39" ht="72">
      <c r="A692" s="149">
        <v>542</v>
      </c>
      <c r="B692" s="150">
        <v>46406</v>
      </c>
      <c r="C692" s="156">
        <v>9</v>
      </c>
      <c r="D692" s="156">
        <v>17</v>
      </c>
      <c r="E692" s="152" t="s">
        <v>93</v>
      </c>
      <c r="F692" s="151" t="s">
        <v>490</v>
      </c>
      <c r="G692" s="154" t="s">
        <v>493</v>
      </c>
      <c r="H692" s="138" t="str">
        <f>IF(OR(G692="中止",G692="取消"),"998",IF(ISNA(MATCH($E692,施設情報!$B$2:$B$96,0)),"999",INDEX(施設情報!$C$2:$C$96,MATCH($E692,施設情報!$B$2:$B$96,0))))</f>
        <v>998</v>
      </c>
      <c r="I692" s="139">
        <f t="shared" si="169"/>
        <v>46406</v>
      </c>
      <c r="J692" s="137" t="str">
        <f t="shared" si="170"/>
        <v>998-46406</v>
      </c>
      <c r="K692" s="137">
        <f t="shared" si="171"/>
        <v>0.375</v>
      </c>
      <c r="L692" s="137">
        <f t="shared" si="172"/>
        <v>0.70833333333333337</v>
      </c>
      <c r="M692" s="137">
        <f t="shared" si="181"/>
        <v>0</v>
      </c>
      <c r="N692" s="137">
        <f t="shared" si="181"/>
        <v>0</v>
      </c>
      <c r="O692" s="137">
        <f t="shared" si="181"/>
        <v>0</v>
      </c>
      <c r="P692" s="137">
        <f t="shared" si="181"/>
        <v>0</v>
      </c>
      <c r="Q692" s="137">
        <f t="shared" si="181"/>
        <v>0</v>
      </c>
      <c r="R692" s="137">
        <f t="shared" si="181"/>
        <v>0</v>
      </c>
      <c r="S692" s="137">
        <f t="shared" si="181"/>
        <v>0</v>
      </c>
      <c r="T692" s="137">
        <f t="shared" si="181"/>
        <v>0</v>
      </c>
      <c r="U692" s="137">
        <f t="shared" si="181"/>
        <v>0</v>
      </c>
      <c r="V692" s="137">
        <f t="shared" si="181"/>
        <v>100</v>
      </c>
      <c r="W692" s="137">
        <f t="shared" si="182"/>
        <v>100</v>
      </c>
      <c r="X692" s="137">
        <f t="shared" si="182"/>
        <v>100</v>
      </c>
      <c r="Y692" s="137">
        <f t="shared" si="182"/>
        <v>100</v>
      </c>
      <c r="Z692" s="137">
        <f t="shared" si="182"/>
        <v>100</v>
      </c>
      <c r="AA692" s="137">
        <f t="shared" si="182"/>
        <v>100</v>
      </c>
      <c r="AB692" s="137">
        <f t="shared" si="182"/>
        <v>100</v>
      </c>
      <c r="AC692" s="137">
        <f t="shared" si="182"/>
        <v>100</v>
      </c>
      <c r="AD692" s="137">
        <f t="shared" si="182"/>
        <v>0</v>
      </c>
      <c r="AE692" s="137">
        <f t="shared" si="182"/>
        <v>0</v>
      </c>
      <c r="AF692" s="137">
        <f t="shared" si="182"/>
        <v>0</v>
      </c>
      <c r="AG692" s="137">
        <f t="shared" si="182"/>
        <v>0</v>
      </c>
      <c r="AH692" s="137">
        <f t="shared" si="182"/>
        <v>0</v>
      </c>
      <c r="AI692" s="137">
        <f t="shared" si="182"/>
        <v>0</v>
      </c>
      <c r="AJ692" s="137">
        <f t="shared" si="182"/>
        <v>0</v>
      </c>
      <c r="AK692" s="136">
        <f ca="1">IF(AND(AND($AK$3&lt;=B692,B692&lt;=$AK$1),B692&lt;&gt;""),1,0)</f>
        <v>1</v>
      </c>
      <c r="AL692" s="136">
        <f>IF(OR(F692="工事・メンテ（共用可）",F692="要調整"),0.5,IF(F692="ヘリ訓練日",0.4,1))</f>
        <v>1</v>
      </c>
      <c r="AM692" s="136">
        <v>1</v>
      </c>
    </row>
    <row r="693" spans="1:39" ht="90">
      <c r="A693" s="149">
        <v>559</v>
      </c>
      <c r="B693" s="150">
        <v>46406</v>
      </c>
      <c r="C693" s="156">
        <v>9</v>
      </c>
      <c r="D693" s="156">
        <v>17</v>
      </c>
      <c r="E693" s="152" t="s">
        <v>94</v>
      </c>
      <c r="F693" s="151" t="s">
        <v>490</v>
      </c>
      <c r="G693" s="154" t="s">
        <v>493</v>
      </c>
      <c r="H693" s="138" t="str">
        <f>IF(OR(G693="中止",G693="取消"),"998",IF(ISNA(MATCH($E693,施設情報!$B$2:$B$96,0)),"999",INDEX(施設情報!$C$2:$C$96,MATCH($E693,施設情報!$B$2:$B$96,0))))</f>
        <v>998</v>
      </c>
      <c r="I693" s="139">
        <f t="shared" si="169"/>
        <v>46406</v>
      </c>
      <c r="J693" s="137" t="str">
        <f t="shared" si="170"/>
        <v>998-46406</v>
      </c>
      <c r="K693" s="137">
        <f t="shared" si="171"/>
        <v>0.375</v>
      </c>
      <c r="L693" s="137">
        <f t="shared" si="172"/>
        <v>0.70833333333333337</v>
      </c>
      <c r="M693" s="137">
        <f t="shared" si="181"/>
        <v>0</v>
      </c>
      <c r="N693" s="137">
        <f t="shared" si="181"/>
        <v>0</v>
      </c>
      <c r="O693" s="137">
        <f t="shared" si="181"/>
        <v>0</v>
      </c>
      <c r="P693" s="137">
        <f t="shared" si="181"/>
        <v>0</v>
      </c>
      <c r="Q693" s="137">
        <f t="shared" si="181"/>
        <v>0</v>
      </c>
      <c r="R693" s="137">
        <f t="shared" si="181"/>
        <v>0</v>
      </c>
      <c r="S693" s="137">
        <f t="shared" si="181"/>
        <v>0</v>
      </c>
      <c r="T693" s="137">
        <f t="shared" si="181"/>
        <v>0</v>
      </c>
      <c r="U693" s="137">
        <f t="shared" si="181"/>
        <v>0</v>
      </c>
      <c r="V693" s="137">
        <f t="shared" si="181"/>
        <v>100</v>
      </c>
      <c r="W693" s="137">
        <f t="shared" si="182"/>
        <v>100</v>
      </c>
      <c r="X693" s="137">
        <f t="shared" si="182"/>
        <v>100</v>
      </c>
      <c r="Y693" s="137">
        <f t="shared" si="182"/>
        <v>100</v>
      </c>
      <c r="Z693" s="137">
        <f t="shared" si="182"/>
        <v>100</v>
      </c>
      <c r="AA693" s="137">
        <f t="shared" si="182"/>
        <v>100</v>
      </c>
      <c r="AB693" s="137">
        <f t="shared" si="182"/>
        <v>100</v>
      </c>
      <c r="AC693" s="137">
        <f t="shared" si="182"/>
        <v>100</v>
      </c>
      <c r="AD693" s="137">
        <f t="shared" si="182"/>
        <v>0</v>
      </c>
      <c r="AE693" s="137">
        <f t="shared" si="182"/>
        <v>0</v>
      </c>
      <c r="AF693" s="137">
        <f t="shared" si="182"/>
        <v>0</v>
      </c>
      <c r="AG693" s="137">
        <f t="shared" si="182"/>
        <v>0</v>
      </c>
      <c r="AH693" s="137">
        <f t="shared" si="182"/>
        <v>0</v>
      </c>
      <c r="AI693" s="137">
        <f t="shared" si="182"/>
        <v>0</v>
      </c>
      <c r="AJ693" s="137">
        <f t="shared" si="182"/>
        <v>0</v>
      </c>
      <c r="AK693" s="136">
        <f ca="1">IF(AND(AND($AK$3&lt;=B693,B693&lt;=$AK$1),B693&lt;&gt;""),1,0)</f>
        <v>1</v>
      </c>
      <c r="AL693" s="136">
        <f>IF(OR(F693="工事・メンテ（共用可）",F693="要調整"),0.5,IF(F693="ヘリ訓練日",0.4,1))</f>
        <v>1</v>
      </c>
      <c r="AM693" s="136">
        <v>1</v>
      </c>
    </row>
    <row r="694" spans="1:39" ht="72">
      <c r="A694" s="149">
        <v>576</v>
      </c>
      <c r="B694" s="150">
        <v>46406</v>
      </c>
      <c r="C694" s="156">
        <v>9</v>
      </c>
      <c r="D694" s="156">
        <v>17</v>
      </c>
      <c r="E694" s="152" t="s">
        <v>92</v>
      </c>
      <c r="F694" s="151" t="s">
        <v>490</v>
      </c>
      <c r="G694" s="154" t="s">
        <v>493</v>
      </c>
      <c r="H694" s="138" t="str">
        <f>IF(OR(G694="中止",G694="取消"),"998",IF(ISNA(MATCH($E694,施設情報!$B$2:$B$96,0)),"999",INDEX(施設情報!$C$2:$C$96,MATCH($E694,施設情報!$B$2:$B$96,0))))</f>
        <v>998</v>
      </c>
      <c r="I694" s="139">
        <f t="shared" si="169"/>
        <v>46406</v>
      </c>
      <c r="J694" s="137" t="str">
        <f t="shared" si="170"/>
        <v>998-46406</v>
      </c>
      <c r="K694" s="137">
        <f t="shared" si="171"/>
        <v>0.375</v>
      </c>
      <c r="L694" s="137">
        <f t="shared" si="172"/>
        <v>0.70833333333333337</v>
      </c>
      <c r="M694" s="137">
        <f t="shared" si="181"/>
        <v>0</v>
      </c>
      <c r="N694" s="137">
        <f t="shared" si="181"/>
        <v>0</v>
      </c>
      <c r="O694" s="137">
        <f t="shared" si="181"/>
        <v>0</v>
      </c>
      <c r="P694" s="137">
        <f t="shared" si="181"/>
        <v>0</v>
      </c>
      <c r="Q694" s="137">
        <f t="shared" si="181"/>
        <v>0</v>
      </c>
      <c r="R694" s="137">
        <f t="shared" si="181"/>
        <v>0</v>
      </c>
      <c r="S694" s="137">
        <f t="shared" si="181"/>
        <v>0</v>
      </c>
      <c r="T694" s="137">
        <f t="shared" si="181"/>
        <v>0</v>
      </c>
      <c r="U694" s="137">
        <f t="shared" si="181"/>
        <v>0</v>
      </c>
      <c r="V694" s="137">
        <f t="shared" si="181"/>
        <v>100</v>
      </c>
      <c r="W694" s="137">
        <f t="shared" si="182"/>
        <v>100</v>
      </c>
      <c r="X694" s="137">
        <f t="shared" si="182"/>
        <v>100</v>
      </c>
      <c r="Y694" s="137">
        <f t="shared" si="182"/>
        <v>100</v>
      </c>
      <c r="Z694" s="137">
        <f t="shared" si="182"/>
        <v>100</v>
      </c>
      <c r="AA694" s="137">
        <f t="shared" si="182"/>
        <v>100</v>
      </c>
      <c r="AB694" s="137">
        <f t="shared" si="182"/>
        <v>100</v>
      </c>
      <c r="AC694" s="137">
        <f t="shared" si="182"/>
        <v>100</v>
      </c>
      <c r="AD694" s="137">
        <f t="shared" si="182"/>
        <v>0</v>
      </c>
      <c r="AE694" s="137">
        <f t="shared" si="182"/>
        <v>0</v>
      </c>
      <c r="AF694" s="137">
        <f t="shared" si="182"/>
        <v>0</v>
      </c>
      <c r="AG694" s="137">
        <f t="shared" si="182"/>
        <v>0</v>
      </c>
      <c r="AH694" s="137">
        <f t="shared" si="182"/>
        <v>0</v>
      </c>
      <c r="AI694" s="137">
        <f t="shared" si="182"/>
        <v>0</v>
      </c>
      <c r="AJ694" s="137">
        <f t="shared" si="182"/>
        <v>0</v>
      </c>
      <c r="AK694" s="136">
        <f ca="1">IF(AND(AND($AK$3&lt;=B694,B694&lt;=$AK$1),B694&lt;&gt;""),1,0)</f>
        <v>1</v>
      </c>
      <c r="AL694" s="136">
        <f>IF(OR(F694="工事・メンテ（共用可）",F694="要調整"),0.5,IF(F694="ヘリ訓練日",0.4,1))</f>
        <v>1</v>
      </c>
      <c r="AM694" s="136">
        <v>1</v>
      </c>
    </row>
    <row r="695" spans="1:39" ht="36">
      <c r="A695" s="149">
        <v>658</v>
      </c>
      <c r="B695" s="150">
        <v>46406</v>
      </c>
      <c r="C695" s="156">
        <v>9</v>
      </c>
      <c r="D695" s="156">
        <v>17</v>
      </c>
      <c r="E695" s="152" t="s">
        <v>91</v>
      </c>
      <c r="F695" s="151" t="s">
        <v>490</v>
      </c>
      <c r="G695" s="154" t="s">
        <v>494</v>
      </c>
      <c r="H695" s="138" t="str">
        <f>IF(OR(G695="中止",G695="取消"),"998",IF(ISNA(MATCH($E695,施設情報!$B$2:$B$96,0)),"999",INDEX(施設情報!$C$2:$C$96,MATCH($E695,施設情報!$B$2:$B$96,0))))</f>
        <v>009</v>
      </c>
      <c r="I695" s="139">
        <f t="shared" si="169"/>
        <v>46406</v>
      </c>
      <c r="J695" s="137" t="str">
        <f t="shared" si="170"/>
        <v>009-46406</v>
      </c>
      <c r="K695" s="137">
        <f t="shared" si="171"/>
        <v>0.375</v>
      </c>
      <c r="L695" s="137">
        <f t="shared" si="172"/>
        <v>0.70833333333333337</v>
      </c>
      <c r="M695" s="137">
        <f t="shared" ref="M695:V704" si="183">IF(AND(M$3&gt;=$K695,M$3&lt;$L695),100*$AM695,0)</f>
        <v>0</v>
      </c>
      <c r="N695" s="137">
        <f t="shared" si="183"/>
        <v>0</v>
      </c>
      <c r="O695" s="137">
        <f t="shared" si="183"/>
        <v>0</v>
      </c>
      <c r="P695" s="137">
        <f t="shared" si="183"/>
        <v>0</v>
      </c>
      <c r="Q695" s="137">
        <f t="shared" si="183"/>
        <v>0</v>
      </c>
      <c r="R695" s="137">
        <f t="shared" si="183"/>
        <v>0</v>
      </c>
      <c r="S695" s="137">
        <f t="shared" si="183"/>
        <v>0</v>
      </c>
      <c r="T695" s="137">
        <f t="shared" si="183"/>
        <v>0</v>
      </c>
      <c r="U695" s="137">
        <f t="shared" si="183"/>
        <v>0</v>
      </c>
      <c r="V695" s="137">
        <f t="shared" si="183"/>
        <v>100</v>
      </c>
      <c r="W695" s="137">
        <f t="shared" ref="W695:AJ704" si="184">IF(AND(W$3&gt;=$K695,W$3&lt;$L695),100*$AM695,0)</f>
        <v>100</v>
      </c>
      <c r="X695" s="137">
        <f t="shared" si="184"/>
        <v>100</v>
      </c>
      <c r="Y695" s="137">
        <f t="shared" si="184"/>
        <v>100</v>
      </c>
      <c r="Z695" s="137">
        <f t="shared" si="184"/>
        <v>100</v>
      </c>
      <c r="AA695" s="137">
        <f t="shared" si="184"/>
        <v>100</v>
      </c>
      <c r="AB695" s="137">
        <f t="shared" si="184"/>
        <v>100</v>
      </c>
      <c r="AC695" s="137">
        <f t="shared" si="184"/>
        <v>100</v>
      </c>
      <c r="AD695" s="137">
        <f t="shared" si="184"/>
        <v>0</v>
      </c>
      <c r="AE695" s="137">
        <f t="shared" si="184"/>
        <v>0</v>
      </c>
      <c r="AF695" s="137">
        <f t="shared" si="184"/>
        <v>0</v>
      </c>
      <c r="AG695" s="137">
        <f t="shared" si="184"/>
        <v>0</v>
      </c>
      <c r="AH695" s="137">
        <f t="shared" si="184"/>
        <v>0</v>
      </c>
      <c r="AI695" s="137">
        <f t="shared" si="184"/>
        <v>0</v>
      </c>
      <c r="AJ695" s="137">
        <f t="shared" si="184"/>
        <v>0</v>
      </c>
      <c r="AK695" s="136">
        <f ca="1">IF(AND(AND($AK$3&lt;=B695,B695&lt;=$AK$1),B695&lt;&gt;""),1,0)</f>
        <v>1</v>
      </c>
      <c r="AL695" s="136">
        <f>IF(OR(F695="工事・メンテ（共用可）",F695="要調整"),0.5,IF(F695="ヘリ訓練日",0.4,1))</f>
        <v>1</v>
      </c>
      <c r="AM695" s="136">
        <v>1</v>
      </c>
    </row>
    <row r="696" spans="1:39" ht="72">
      <c r="A696" s="149">
        <v>673</v>
      </c>
      <c r="B696" s="150">
        <v>46406</v>
      </c>
      <c r="C696" s="156">
        <v>9</v>
      </c>
      <c r="D696" s="156">
        <v>17</v>
      </c>
      <c r="E696" s="152" t="s">
        <v>93</v>
      </c>
      <c r="F696" s="151" t="s">
        <v>490</v>
      </c>
      <c r="G696" s="154" t="s">
        <v>494</v>
      </c>
      <c r="H696" s="138" t="str">
        <f>IF(OR(G696="中止",G696="取消"),"998",IF(ISNA(MATCH($E696,施設情報!$B$2:$B$96,0)),"999",INDEX(施設情報!$C$2:$C$96,MATCH($E696,施設情報!$B$2:$B$96,0))))</f>
        <v>012</v>
      </c>
      <c r="I696" s="139">
        <f t="shared" si="169"/>
        <v>46406</v>
      </c>
      <c r="J696" s="137" t="str">
        <f t="shared" si="170"/>
        <v>012-46406</v>
      </c>
      <c r="K696" s="137">
        <f t="shared" si="171"/>
        <v>0.375</v>
      </c>
      <c r="L696" s="137">
        <f t="shared" si="172"/>
        <v>0.70833333333333337</v>
      </c>
      <c r="M696" s="137">
        <f t="shared" si="183"/>
        <v>0</v>
      </c>
      <c r="N696" s="137">
        <f t="shared" si="183"/>
        <v>0</v>
      </c>
      <c r="O696" s="137">
        <f t="shared" si="183"/>
        <v>0</v>
      </c>
      <c r="P696" s="137">
        <f t="shared" si="183"/>
        <v>0</v>
      </c>
      <c r="Q696" s="137">
        <f t="shared" si="183"/>
        <v>0</v>
      </c>
      <c r="R696" s="137">
        <f t="shared" si="183"/>
        <v>0</v>
      </c>
      <c r="S696" s="137">
        <f t="shared" si="183"/>
        <v>0</v>
      </c>
      <c r="T696" s="137">
        <f t="shared" si="183"/>
        <v>0</v>
      </c>
      <c r="U696" s="137">
        <f t="shared" si="183"/>
        <v>0</v>
      </c>
      <c r="V696" s="137">
        <f t="shared" si="183"/>
        <v>100</v>
      </c>
      <c r="W696" s="137">
        <f t="shared" si="184"/>
        <v>100</v>
      </c>
      <c r="X696" s="137">
        <f t="shared" si="184"/>
        <v>100</v>
      </c>
      <c r="Y696" s="137">
        <f t="shared" si="184"/>
        <v>100</v>
      </c>
      <c r="Z696" s="137">
        <f t="shared" si="184"/>
        <v>100</v>
      </c>
      <c r="AA696" s="137">
        <f t="shared" si="184"/>
        <v>100</v>
      </c>
      <c r="AB696" s="137">
        <f t="shared" si="184"/>
        <v>100</v>
      </c>
      <c r="AC696" s="137">
        <f t="shared" si="184"/>
        <v>100</v>
      </c>
      <c r="AD696" s="137">
        <f t="shared" si="184"/>
        <v>0</v>
      </c>
      <c r="AE696" s="137">
        <f t="shared" si="184"/>
        <v>0</v>
      </c>
      <c r="AF696" s="137">
        <f t="shared" si="184"/>
        <v>0</v>
      </c>
      <c r="AG696" s="137">
        <f t="shared" si="184"/>
        <v>0</v>
      </c>
      <c r="AH696" s="137">
        <f t="shared" si="184"/>
        <v>0</v>
      </c>
      <c r="AI696" s="137">
        <f t="shared" si="184"/>
        <v>0</v>
      </c>
      <c r="AJ696" s="137">
        <f t="shared" si="184"/>
        <v>0</v>
      </c>
      <c r="AK696" s="136">
        <f ca="1">IF(AND(AND($AK$3&lt;=B696,B696&lt;=$AK$1),B696&lt;&gt;""),1,0)</f>
        <v>1</v>
      </c>
      <c r="AL696" s="136">
        <f>IF(OR(F696="工事・メンテ（共用可）",F696="要調整"),0.5,IF(F696="ヘリ訓練日",0.4,1))</f>
        <v>1</v>
      </c>
      <c r="AM696" s="136">
        <v>1</v>
      </c>
    </row>
    <row r="697" spans="1:39" ht="90">
      <c r="A697" s="149">
        <v>688</v>
      </c>
      <c r="B697" s="210">
        <v>46406</v>
      </c>
      <c r="C697" s="211">
        <v>9</v>
      </c>
      <c r="D697" s="211">
        <v>17</v>
      </c>
      <c r="E697" s="152" t="s">
        <v>94</v>
      </c>
      <c r="F697" s="151" t="s">
        <v>490</v>
      </c>
      <c r="G697" s="154" t="s">
        <v>494</v>
      </c>
      <c r="H697" s="138" t="str">
        <f>IF(OR(G697="中止",G697="取消"),"998",IF(ISNA(MATCH($E697,施設情報!$B$2:$B$96,0)),"999",INDEX(施設情報!$C$2:$C$96,MATCH($E697,施設情報!$B$2:$B$96,0))))</f>
        <v>011</v>
      </c>
      <c r="I697" s="139">
        <f t="shared" si="169"/>
        <v>46406</v>
      </c>
      <c r="J697" s="137" t="str">
        <f t="shared" si="170"/>
        <v>011-46406</v>
      </c>
      <c r="K697" s="137">
        <f t="shared" si="171"/>
        <v>0.375</v>
      </c>
      <c r="L697" s="137">
        <f t="shared" si="172"/>
        <v>0.70833333333333337</v>
      </c>
      <c r="M697" s="137">
        <f t="shared" si="183"/>
        <v>0</v>
      </c>
      <c r="N697" s="137">
        <f t="shared" si="183"/>
        <v>0</v>
      </c>
      <c r="O697" s="137">
        <f t="shared" si="183"/>
        <v>0</v>
      </c>
      <c r="P697" s="137">
        <f t="shared" si="183"/>
        <v>0</v>
      </c>
      <c r="Q697" s="137">
        <f t="shared" si="183"/>
        <v>0</v>
      </c>
      <c r="R697" s="137">
        <f t="shared" si="183"/>
        <v>0</v>
      </c>
      <c r="S697" s="137">
        <f t="shared" si="183"/>
        <v>0</v>
      </c>
      <c r="T697" s="137">
        <f t="shared" si="183"/>
        <v>0</v>
      </c>
      <c r="U697" s="137">
        <f t="shared" si="183"/>
        <v>0</v>
      </c>
      <c r="V697" s="137">
        <f t="shared" si="183"/>
        <v>100</v>
      </c>
      <c r="W697" s="137">
        <f t="shared" si="184"/>
        <v>100</v>
      </c>
      <c r="X697" s="137">
        <f t="shared" si="184"/>
        <v>100</v>
      </c>
      <c r="Y697" s="137">
        <f t="shared" si="184"/>
        <v>100</v>
      </c>
      <c r="Z697" s="137">
        <f t="shared" si="184"/>
        <v>100</v>
      </c>
      <c r="AA697" s="137">
        <f t="shared" si="184"/>
        <v>100</v>
      </c>
      <c r="AB697" s="137">
        <f t="shared" si="184"/>
        <v>100</v>
      </c>
      <c r="AC697" s="137">
        <f t="shared" si="184"/>
        <v>100</v>
      </c>
      <c r="AD697" s="137">
        <f t="shared" si="184"/>
        <v>0</v>
      </c>
      <c r="AE697" s="137">
        <f t="shared" si="184"/>
        <v>0</v>
      </c>
      <c r="AF697" s="137">
        <f t="shared" si="184"/>
        <v>0</v>
      </c>
      <c r="AG697" s="137">
        <f t="shared" si="184"/>
        <v>0</v>
      </c>
      <c r="AH697" s="137">
        <f t="shared" si="184"/>
        <v>0</v>
      </c>
      <c r="AI697" s="137">
        <f t="shared" si="184"/>
        <v>0</v>
      </c>
      <c r="AJ697" s="137">
        <f t="shared" si="184"/>
        <v>0</v>
      </c>
      <c r="AK697" s="136">
        <f ca="1">IF(AND(AND($AK$3&lt;=B697,B697&lt;=$AK$1),B697&lt;&gt;""),1,0)</f>
        <v>1</v>
      </c>
      <c r="AL697" s="136">
        <f>IF(OR(F697="工事・メンテ（共用可）",F697="要調整"),0.5,IF(F697="ヘリ訓練日",0.4,1))</f>
        <v>1</v>
      </c>
      <c r="AM697" s="136">
        <v>1</v>
      </c>
    </row>
    <row r="698" spans="1:39" ht="72">
      <c r="A698" s="149">
        <v>703</v>
      </c>
      <c r="B698" s="210">
        <v>46406</v>
      </c>
      <c r="C698" s="211">
        <v>9</v>
      </c>
      <c r="D698" s="211">
        <v>17</v>
      </c>
      <c r="E698" s="213" t="s">
        <v>92</v>
      </c>
      <c r="F698" s="151" t="s">
        <v>490</v>
      </c>
      <c r="G698" s="154" t="s">
        <v>494</v>
      </c>
      <c r="H698" s="138" t="str">
        <f>IF(OR(G698="中止",G698="取消"),"998",IF(ISNA(MATCH($E698,施設情報!$B$2:$B$96,0)),"999",INDEX(施設情報!$C$2:$C$96,MATCH($E698,施設情報!$B$2:$B$96,0))))</f>
        <v>010</v>
      </c>
      <c r="I698" s="139">
        <f t="shared" si="169"/>
        <v>46406</v>
      </c>
      <c r="J698" s="137" t="str">
        <f t="shared" si="170"/>
        <v>010-46406</v>
      </c>
      <c r="K698" s="137">
        <f t="shared" si="171"/>
        <v>0.375</v>
      </c>
      <c r="L698" s="137">
        <f t="shared" si="172"/>
        <v>0.70833333333333337</v>
      </c>
      <c r="M698" s="137">
        <f t="shared" si="183"/>
        <v>0</v>
      </c>
      <c r="N698" s="137">
        <f t="shared" si="183"/>
        <v>0</v>
      </c>
      <c r="O698" s="137">
        <f t="shared" si="183"/>
        <v>0</v>
      </c>
      <c r="P698" s="137">
        <f t="shared" si="183"/>
        <v>0</v>
      </c>
      <c r="Q698" s="137">
        <f t="shared" si="183"/>
        <v>0</v>
      </c>
      <c r="R698" s="137">
        <f t="shared" si="183"/>
        <v>0</v>
      </c>
      <c r="S698" s="137">
        <f t="shared" si="183"/>
        <v>0</v>
      </c>
      <c r="T698" s="137">
        <f t="shared" si="183"/>
        <v>0</v>
      </c>
      <c r="U698" s="137">
        <f t="shared" si="183"/>
        <v>0</v>
      </c>
      <c r="V698" s="137">
        <f t="shared" si="183"/>
        <v>100</v>
      </c>
      <c r="W698" s="137">
        <f t="shared" si="184"/>
        <v>100</v>
      </c>
      <c r="X698" s="137">
        <f t="shared" si="184"/>
        <v>100</v>
      </c>
      <c r="Y698" s="137">
        <f t="shared" si="184"/>
        <v>100</v>
      </c>
      <c r="Z698" s="137">
        <f t="shared" si="184"/>
        <v>100</v>
      </c>
      <c r="AA698" s="137">
        <f t="shared" si="184"/>
        <v>100</v>
      </c>
      <c r="AB698" s="137">
        <f t="shared" si="184"/>
        <v>100</v>
      </c>
      <c r="AC698" s="137">
        <f t="shared" si="184"/>
        <v>100</v>
      </c>
      <c r="AD698" s="137">
        <f t="shared" si="184"/>
        <v>0</v>
      </c>
      <c r="AE698" s="137">
        <f t="shared" si="184"/>
        <v>0</v>
      </c>
      <c r="AF698" s="137">
        <f t="shared" si="184"/>
        <v>0</v>
      </c>
      <c r="AG698" s="137">
        <f t="shared" si="184"/>
        <v>0</v>
      </c>
      <c r="AH698" s="137">
        <f t="shared" si="184"/>
        <v>0</v>
      </c>
      <c r="AI698" s="137">
        <f t="shared" si="184"/>
        <v>0</v>
      </c>
      <c r="AJ698" s="137">
        <f t="shared" si="184"/>
        <v>0</v>
      </c>
      <c r="AK698" s="136">
        <f ca="1">IF(AND(AND($AK$3&lt;=B698,B698&lt;=$AK$1),B698&lt;&gt;""),1,0)</f>
        <v>1</v>
      </c>
      <c r="AL698" s="136">
        <f>IF(OR(F698="工事・メンテ（共用可）",F698="要調整"),0.5,IF(F698="ヘリ訓練日",0.4,1))</f>
        <v>1</v>
      </c>
      <c r="AM698" s="136">
        <v>1</v>
      </c>
    </row>
    <row r="699" spans="1:39" ht="56.25">
      <c r="A699" s="149">
        <v>718</v>
      </c>
      <c r="B699" s="210">
        <v>46406</v>
      </c>
      <c r="C699" s="211">
        <v>9</v>
      </c>
      <c r="D699" s="211">
        <v>17</v>
      </c>
      <c r="E699" s="152" t="s">
        <v>44</v>
      </c>
      <c r="F699" s="151" t="s">
        <v>490</v>
      </c>
      <c r="G699" s="154" t="s">
        <v>494</v>
      </c>
      <c r="H699" s="138" t="str">
        <f>IF(OR(G699="中止",G699="取消"),"998",IF(ISNA(MATCH($E699,施設情報!$B$2:$B$96,0)),"999",INDEX(施設情報!$C$2:$C$96,MATCH($E699,施設情報!$B$2:$B$96,0))))</f>
        <v>015</v>
      </c>
      <c r="I699" s="139">
        <f t="shared" si="169"/>
        <v>46406</v>
      </c>
      <c r="J699" s="137" t="str">
        <f t="shared" si="170"/>
        <v>015-46406</v>
      </c>
      <c r="K699" s="137">
        <f t="shared" si="171"/>
        <v>0.375</v>
      </c>
      <c r="L699" s="137">
        <f t="shared" si="172"/>
        <v>0.70833333333333337</v>
      </c>
      <c r="M699" s="137">
        <f t="shared" si="183"/>
        <v>0</v>
      </c>
      <c r="N699" s="137">
        <f t="shared" si="183"/>
        <v>0</v>
      </c>
      <c r="O699" s="137">
        <f t="shared" si="183"/>
        <v>0</v>
      </c>
      <c r="P699" s="137">
        <f t="shared" si="183"/>
        <v>0</v>
      </c>
      <c r="Q699" s="137">
        <f t="shared" si="183"/>
        <v>0</v>
      </c>
      <c r="R699" s="137">
        <f t="shared" si="183"/>
        <v>0</v>
      </c>
      <c r="S699" s="137">
        <f t="shared" si="183"/>
        <v>0</v>
      </c>
      <c r="T699" s="137">
        <f t="shared" si="183"/>
        <v>0</v>
      </c>
      <c r="U699" s="137">
        <f t="shared" si="183"/>
        <v>0</v>
      </c>
      <c r="V699" s="137">
        <f t="shared" si="183"/>
        <v>100</v>
      </c>
      <c r="W699" s="137">
        <f t="shared" si="184"/>
        <v>100</v>
      </c>
      <c r="X699" s="137">
        <f t="shared" si="184"/>
        <v>100</v>
      </c>
      <c r="Y699" s="137">
        <f t="shared" si="184"/>
        <v>100</v>
      </c>
      <c r="Z699" s="137">
        <f t="shared" si="184"/>
        <v>100</v>
      </c>
      <c r="AA699" s="137">
        <f t="shared" si="184"/>
        <v>100</v>
      </c>
      <c r="AB699" s="137">
        <f t="shared" si="184"/>
        <v>100</v>
      </c>
      <c r="AC699" s="137">
        <f t="shared" si="184"/>
        <v>100</v>
      </c>
      <c r="AD699" s="137">
        <f t="shared" si="184"/>
        <v>0</v>
      </c>
      <c r="AE699" s="137">
        <f t="shared" si="184"/>
        <v>0</v>
      </c>
      <c r="AF699" s="137">
        <f t="shared" si="184"/>
        <v>0</v>
      </c>
      <c r="AG699" s="137">
        <f t="shared" si="184"/>
        <v>0</v>
      </c>
      <c r="AH699" s="137">
        <f t="shared" si="184"/>
        <v>0</v>
      </c>
      <c r="AI699" s="137">
        <f t="shared" si="184"/>
        <v>0</v>
      </c>
      <c r="AJ699" s="137">
        <f t="shared" si="184"/>
        <v>0</v>
      </c>
      <c r="AK699" s="136">
        <f ca="1">IF(AND(AND($AK$3&lt;=B699,B699&lt;=$AK$1),B699&lt;&gt;""),1,0)</f>
        <v>1</v>
      </c>
      <c r="AL699" s="136">
        <f>IF(OR(F699="工事・メンテ（共用可）",F699="要調整"),0.5,IF(F699="ヘリ訓練日",0.4,1))</f>
        <v>1</v>
      </c>
      <c r="AM699" s="136">
        <v>1</v>
      </c>
    </row>
    <row r="700" spans="1:39" ht="54">
      <c r="A700" s="149">
        <v>1509</v>
      </c>
      <c r="B700" s="150">
        <v>46406</v>
      </c>
      <c r="C700" s="156">
        <v>7</v>
      </c>
      <c r="D700" s="156">
        <v>21</v>
      </c>
      <c r="E700" s="152" t="s">
        <v>38</v>
      </c>
      <c r="F700" s="151" t="s">
        <v>490</v>
      </c>
      <c r="G700" s="154" t="s">
        <v>494</v>
      </c>
      <c r="H700" s="138" t="str">
        <f>IF(OR(G700="中止",G700="取消"),"998",IF(ISNA(MATCH($E700,施設情報!$B$2:$B$96,0)),"999",INDEX(施設情報!$C$2:$C$96,MATCH($E700,施設情報!$B$2:$B$96,0))))</f>
        <v>002</v>
      </c>
      <c r="I700" s="139">
        <f t="shared" si="169"/>
        <v>46406</v>
      </c>
      <c r="J700" s="137" t="str">
        <f t="shared" si="170"/>
        <v>002-46406</v>
      </c>
      <c r="K700" s="137">
        <f t="shared" si="171"/>
        <v>0.29166666666666669</v>
      </c>
      <c r="L700" s="137">
        <f t="shared" si="172"/>
        <v>0.875</v>
      </c>
      <c r="M700" s="137">
        <f t="shared" si="183"/>
        <v>0</v>
      </c>
      <c r="N700" s="137">
        <f t="shared" si="183"/>
        <v>0</v>
      </c>
      <c r="O700" s="137">
        <f t="shared" si="183"/>
        <v>0</v>
      </c>
      <c r="P700" s="137">
        <f t="shared" si="183"/>
        <v>0</v>
      </c>
      <c r="Q700" s="137">
        <f t="shared" si="183"/>
        <v>0</v>
      </c>
      <c r="R700" s="137">
        <f t="shared" si="183"/>
        <v>0</v>
      </c>
      <c r="S700" s="137">
        <f t="shared" si="183"/>
        <v>0</v>
      </c>
      <c r="T700" s="137">
        <f t="shared" si="183"/>
        <v>100</v>
      </c>
      <c r="U700" s="137">
        <f t="shared" si="183"/>
        <v>100</v>
      </c>
      <c r="V700" s="137">
        <f t="shared" si="183"/>
        <v>100</v>
      </c>
      <c r="W700" s="137">
        <f t="shared" si="184"/>
        <v>100</v>
      </c>
      <c r="X700" s="137">
        <f t="shared" si="184"/>
        <v>100</v>
      </c>
      <c r="Y700" s="137">
        <f t="shared" si="184"/>
        <v>100</v>
      </c>
      <c r="Z700" s="137">
        <f t="shared" si="184"/>
        <v>100</v>
      </c>
      <c r="AA700" s="137">
        <f t="shared" si="184"/>
        <v>100</v>
      </c>
      <c r="AB700" s="137">
        <f t="shared" si="184"/>
        <v>100</v>
      </c>
      <c r="AC700" s="137">
        <f t="shared" si="184"/>
        <v>100</v>
      </c>
      <c r="AD700" s="137">
        <f t="shared" si="184"/>
        <v>100</v>
      </c>
      <c r="AE700" s="137">
        <f t="shared" si="184"/>
        <v>100</v>
      </c>
      <c r="AF700" s="137">
        <f t="shared" si="184"/>
        <v>100</v>
      </c>
      <c r="AG700" s="137">
        <f t="shared" si="184"/>
        <v>100</v>
      </c>
      <c r="AH700" s="137">
        <f t="shared" si="184"/>
        <v>0</v>
      </c>
      <c r="AI700" s="137">
        <f t="shared" si="184"/>
        <v>0</v>
      </c>
      <c r="AJ700" s="137">
        <f t="shared" si="184"/>
        <v>0</v>
      </c>
      <c r="AK700" s="136">
        <f ca="1">IF(AND(AND($AK$3&lt;=B700,B700&lt;=$AK$1),B700&lt;&gt;""),1,0)</f>
        <v>1</v>
      </c>
      <c r="AL700" s="136">
        <f>IF(OR(F700="工事・メンテ（共用可）",F700="要調整"),0.5,IF(F700="ヘリ訓練日",0.4,1))</f>
        <v>1</v>
      </c>
      <c r="AM700" s="136">
        <v>1</v>
      </c>
    </row>
    <row r="701" spans="1:39" ht="37.5">
      <c r="A701" s="149">
        <v>1510</v>
      </c>
      <c r="B701" s="150">
        <v>46406</v>
      </c>
      <c r="C701" s="156">
        <v>7</v>
      </c>
      <c r="D701" s="156">
        <v>21</v>
      </c>
      <c r="E701" s="152" t="s">
        <v>39</v>
      </c>
      <c r="F701" s="151" t="s">
        <v>490</v>
      </c>
      <c r="G701" s="154" t="s">
        <v>494</v>
      </c>
      <c r="H701" s="138" t="str">
        <f>IF(OR(G701="中止",G701="取消"),"998",IF(ISNA(MATCH($E701,施設情報!$B$2:$B$96,0)),"999",INDEX(施設情報!$C$2:$C$96,MATCH($E701,施設情報!$B$2:$B$96,0))))</f>
        <v>003</v>
      </c>
      <c r="I701" s="139">
        <f t="shared" si="169"/>
        <v>46406</v>
      </c>
      <c r="J701" s="137" t="str">
        <f t="shared" si="170"/>
        <v>003-46406</v>
      </c>
      <c r="K701" s="137">
        <f t="shared" si="171"/>
        <v>0.29166666666666669</v>
      </c>
      <c r="L701" s="137">
        <f t="shared" si="172"/>
        <v>0.875</v>
      </c>
      <c r="M701" s="137">
        <f t="shared" si="183"/>
        <v>0</v>
      </c>
      <c r="N701" s="137">
        <f t="shared" si="183"/>
        <v>0</v>
      </c>
      <c r="O701" s="137">
        <f t="shared" si="183"/>
        <v>0</v>
      </c>
      <c r="P701" s="137">
        <f t="shared" si="183"/>
        <v>0</v>
      </c>
      <c r="Q701" s="137">
        <f t="shared" si="183"/>
        <v>0</v>
      </c>
      <c r="R701" s="137">
        <f t="shared" si="183"/>
        <v>0</v>
      </c>
      <c r="S701" s="137">
        <f t="shared" si="183"/>
        <v>0</v>
      </c>
      <c r="T701" s="137">
        <f t="shared" si="183"/>
        <v>100</v>
      </c>
      <c r="U701" s="137">
        <f t="shared" si="183"/>
        <v>100</v>
      </c>
      <c r="V701" s="137">
        <f t="shared" si="183"/>
        <v>100</v>
      </c>
      <c r="W701" s="137">
        <f t="shared" si="184"/>
        <v>100</v>
      </c>
      <c r="X701" s="137">
        <f t="shared" si="184"/>
        <v>100</v>
      </c>
      <c r="Y701" s="137">
        <f t="shared" si="184"/>
        <v>100</v>
      </c>
      <c r="Z701" s="137">
        <f t="shared" si="184"/>
        <v>100</v>
      </c>
      <c r="AA701" s="137">
        <f t="shared" si="184"/>
        <v>100</v>
      </c>
      <c r="AB701" s="137">
        <f t="shared" si="184"/>
        <v>100</v>
      </c>
      <c r="AC701" s="137">
        <f t="shared" si="184"/>
        <v>100</v>
      </c>
      <c r="AD701" s="137">
        <f t="shared" si="184"/>
        <v>100</v>
      </c>
      <c r="AE701" s="137">
        <f t="shared" si="184"/>
        <v>100</v>
      </c>
      <c r="AF701" s="137">
        <f t="shared" si="184"/>
        <v>100</v>
      </c>
      <c r="AG701" s="137">
        <f t="shared" si="184"/>
        <v>100</v>
      </c>
      <c r="AH701" s="137">
        <f t="shared" si="184"/>
        <v>0</v>
      </c>
      <c r="AI701" s="137">
        <f t="shared" si="184"/>
        <v>0</v>
      </c>
      <c r="AJ701" s="137">
        <f t="shared" si="184"/>
        <v>0</v>
      </c>
      <c r="AK701" s="136">
        <f ca="1">IF(AND(AND($AK$3&lt;=B701,B701&lt;=$AK$1),B701&lt;&gt;""),1,0)</f>
        <v>1</v>
      </c>
      <c r="AL701" s="136">
        <f>IF(OR(F701="工事・メンテ（共用可）",F701="要調整"),0.5,IF(F701="ヘリ訓練日",0.4,1))</f>
        <v>1</v>
      </c>
      <c r="AM701" s="136">
        <v>1</v>
      </c>
    </row>
    <row r="702" spans="1:39" ht="75">
      <c r="A702" s="149">
        <v>1511</v>
      </c>
      <c r="B702" s="150">
        <v>46406</v>
      </c>
      <c r="C702" s="156">
        <v>7</v>
      </c>
      <c r="D702" s="156">
        <v>21</v>
      </c>
      <c r="E702" s="152" t="s">
        <v>40</v>
      </c>
      <c r="F702" s="151" t="s">
        <v>490</v>
      </c>
      <c r="G702" s="154" t="s">
        <v>494</v>
      </c>
      <c r="H702" s="138" t="str">
        <f>IF(OR(G702="中止",G702="取消"),"998",IF(ISNA(MATCH($E702,施設情報!$B$2:$B$96,0)),"999",INDEX(施設情報!$C$2:$C$96,MATCH($E702,施設情報!$B$2:$B$96,0))))</f>
        <v>004</v>
      </c>
      <c r="I702" s="139">
        <f t="shared" si="169"/>
        <v>46406</v>
      </c>
      <c r="J702" s="137" t="str">
        <f t="shared" si="170"/>
        <v>004-46406</v>
      </c>
      <c r="K702" s="137">
        <f t="shared" si="171"/>
        <v>0.29166666666666669</v>
      </c>
      <c r="L702" s="137">
        <f t="shared" si="172"/>
        <v>0.875</v>
      </c>
      <c r="M702" s="137">
        <f t="shared" si="183"/>
        <v>0</v>
      </c>
      <c r="N702" s="137">
        <f t="shared" si="183"/>
        <v>0</v>
      </c>
      <c r="O702" s="137">
        <f t="shared" si="183"/>
        <v>0</v>
      </c>
      <c r="P702" s="137">
        <f t="shared" si="183"/>
        <v>0</v>
      </c>
      <c r="Q702" s="137">
        <f t="shared" si="183"/>
        <v>0</v>
      </c>
      <c r="R702" s="137">
        <f t="shared" si="183"/>
        <v>0</v>
      </c>
      <c r="S702" s="137">
        <f t="shared" si="183"/>
        <v>0</v>
      </c>
      <c r="T702" s="137">
        <f t="shared" si="183"/>
        <v>100</v>
      </c>
      <c r="U702" s="137">
        <f t="shared" si="183"/>
        <v>100</v>
      </c>
      <c r="V702" s="137">
        <f t="shared" si="183"/>
        <v>100</v>
      </c>
      <c r="W702" s="137">
        <f t="shared" si="184"/>
        <v>100</v>
      </c>
      <c r="X702" s="137">
        <f t="shared" si="184"/>
        <v>100</v>
      </c>
      <c r="Y702" s="137">
        <f t="shared" si="184"/>
        <v>100</v>
      </c>
      <c r="Z702" s="137">
        <f t="shared" si="184"/>
        <v>100</v>
      </c>
      <c r="AA702" s="137">
        <f t="shared" si="184"/>
        <v>100</v>
      </c>
      <c r="AB702" s="137">
        <f t="shared" si="184"/>
        <v>100</v>
      </c>
      <c r="AC702" s="137">
        <f t="shared" si="184"/>
        <v>100</v>
      </c>
      <c r="AD702" s="137">
        <f t="shared" si="184"/>
        <v>100</v>
      </c>
      <c r="AE702" s="137">
        <f t="shared" si="184"/>
        <v>100</v>
      </c>
      <c r="AF702" s="137">
        <f t="shared" si="184"/>
        <v>100</v>
      </c>
      <c r="AG702" s="137">
        <f t="shared" si="184"/>
        <v>100</v>
      </c>
      <c r="AH702" s="137">
        <f t="shared" si="184"/>
        <v>0</v>
      </c>
      <c r="AI702" s="137">
        <f t="shared" si="184"/>
        <v>0</v>
      </c>
      <c r="AJ702" s="137">
        <f t="shared" si="184"/>
        <v>0</v>
      </c>
      <c r="AK702" s="136">
        <f ca="1">IF(AND(AND($AK$3&lt;=B702,B702&lt;=$AK$1),B702&lt;&gt;""),1,0)</f>
        <v>1</v>
      </c>
      <c r="AL702" s="136">
        <f>IF(OR(F702="工事・メンテ（共用可）",F702="要調整"),0.5,IF(F702="ヘリ訓練日",0.4,1))</f>
        <v>1</v>
      </c>
      <c r="AM702" s="136">
        <v>1</v>
      </c>
    </row>
    <row r="703" spans="1:39" ht="93.75">
      <c r="A703" s="149">
        <v>1512</v>
      </c>
      <c r="B703" s="150">
        <v>46406</v>
      </c>
      <c r="C703" s="156">
        <v>7</v>
      </c>
      <c r="D703" s="156">
        <v>21</v>
      </c>
      <c r="E703" s="152" t="s">
        <v>41</v>
      </c>
      <c r="F703" s="151" t="s">
        <v>490</v>
      </c>
      <c r="G703" s="154" t="s">
        <v>494</v>
      </c>
      <c r="H703" s="138" t="str">
        <f>IF(OR(G703="中止",G703="取消"),"998",IF(ISNA(MATCH($E703,施設情報!$B$2:$B$96,0)),"999",INDEX(施設情報!$C$2:$C$96,MATCH($E703,施設情報!$B$2:$B$96,0))))</f>
        <v>005</v>
      </c>
      <c r="I703" s="139">
        <f t="shared" si="169"/>
        <v>46406</v>
      </c>
      <c r="J703" s="137" t="str">
        <f t="shared" si="170"/>
        <v>005-46406</v>
      </c>
      <c r="K703" s="137">
        <f t="shared" si="171"/>
        <v>0.29166666666666669</v>
      </c>
      <c r="L703" s="137">
        <f t="shared" si="172"/>
        <v>0.875</v>
      </c>
      <c r="M703" s="137">
        <f t="shared" si="183"/>
        <v>0</v>
      </c>
      <c r="N703" s="137">
        <f t="shared" si="183"/>
        <v>0</v>
      </c>
      <c r="O703" s="137">
        <f t="shared" si="183"/>
        <v>0</v>
      </c>
      <c r="P703" s="137">
        <f t="shared" si="183"/>
        <v>0</v>
      </c>
      <c r="Q703" s="137">
        <f t="shared" si="183"/>
        <v>0</v>
      </c>
      <c r="R703" s="137">
        <f t="shared" si="183"/>
        <v>0</v>
      </c>
      <c r="S703" s="137">
        <f t="shared" si="183"/>
        <v>0</v>
      </c>
      <c r="T703" s="137">
        <f t="shared" si="183"/>
        <v>100</v>
      </c>
      <c r="U703" s="137">
        <f t="shared" si="183"/>
        <v>100</v>
      </c>
      <c r="V703" s="137">
        <f t="shared" si="183"/>
        <v>100</v>
      </c>
      <c r="W703" s="137">
        <f t="shared" si="184"/>
        <v>100</v>
      </c>
      <c r="X703" s="137">
        <f t="shared" si="184"/>
        <v>100</v>
      </c>
      <c r="Y703" s="137">
        <f t="shared" si="184"/>
        <v>100</v>
      </c>
      <c r="Z703" s="137">
        <f t="shared" si="184"/>
        <v>100</v>
      </c>
      <c r="AA703" s="137">
        <f t="shared" si="184"/>
        <v>100</v>
      </c>
      <c r="AB703" s="137">
        <f t="shared" si="184"/>
        <v>100</v>
      </c>
      <c r="AC703" s="137">
        <f t="shared" si="184"/>
        <v>100</v>
      </c>
      <c r="AD703" s="137">
        <f t="shared" si="184"/>
        <v>100</v>
      </c>
      <c r="AE703" s="137">
        <f t="shared" si="184"/>
        <v>100</v>
      </c>
      <c r="AF703" s="137">
        <f t="shared" si="184"/>
        <v>100</v>
      </c>
      <c r="AG703" s="137">
        <f t="shared" si="184"/>
        <v>100</v>
      </c>
      <c r="AH703" s="137">
        <f t="shared" si="184"/>
        <v>0</v>
      </c>
      <c r="AI703" s="137">
        <f t="shared" si="184"/>
        <v>0</v>
      </c>
      <c r="AJ703" s="137">
        <f t="shared" si="184"/>
        <v>0</v>
      </c>
      <c r="AK703" s="136">
        <f ca="1">IF(AND(AND($AK$3&lt;=B703,B703&lt;=$AK$1),B703&lt;&gt;""),1,0)</f>
        <v>1</v>
      </c>
      <c r="AL703" s="136">
        <f>IF(OR(F703="工事・メンテ（共用可）",F703="要調整"),0.5,IF(F703="ヘリ訓練日",0.4,1))</f>
        <v>1</v>
      </c>
      <c r="AM703" s="136">
        <v>1</v>
      </c>
    </row>
    <row r="704" spans="1:39" ht="75">
      <c r="A704" s="149">
        <v>1513</v>
      </c>
      <c r="B704" s="150">
        <v>46406</v>
      </c>
      <c r="C704" s="156">
        <v>7</v>
      </c>
      <c r="D704" s="156">
        <v>21</v>
      </c>
      <c r="E704" s="152" t="s">
        <v>42</v>
      </c>
      <c r="F704" s="151" t="s">
        <v>490</v>
      </c>
      <c r="G704" s="154" t="s">
        <v>494</v>
      </c>
      <c r="H704" s="138" t="str">
        <f>IF(OR(G704="中止",G704="取消"),"998",IF(ISNA(MATCH($E704,施設情報!$B$2:$B$96,0)),"999",INDEX(施設情報!$C$2:$C$96,MATCH($E704,施設情報!$B$2:$B$96,0))))</f>
        <v>006</v>
      </c>
      <c r="I704" s="139">
        <f t="shared" si="169"/>
        <v>46406</v>
      </c>
      <c r="J704" s="137" t="str">
        <f t="shared" si="170"/>
        <v>006-46406</v>
      </c>
      <c r="K704" s="137">
        <f t="shared" si="171"/>
        <v>0.29166666666666669</v>
      </c>
      <c r="L704" s="137">
        <f t="shared" si="172"/>
        <v>0.875</v>
      </c>
      <c r="M704" s="137">
        <f t="shared" si="183"/>
        <v>0</v>
      </c>
      <c r="N704" s="137">
        <f t="shared" si="183"/>
        <v>0</v>
      </c>
      <c r="O704" s="137">
        <f t="shared" si="183"/>
        <v>0</v>
      </c>
      <c r="P704" s="137">
        <f t="shared" si="183"/>
        <v>0</v>
      </c>
      <c r="Q704" s="137">
        <f t="shared" si="183"/>
        <v>0</v>
      </c>
      <c r="R704" s="137">
        <f t="shared" si="183"/>
        <v>0</v>
      </c>
      <c r="S704" s="137">
        <f t="shared" si="183"/>
        <v>0</v>
      </c>
      <c r="T704" s="137">
        <f t="shared" si="183"/>
        <v>100</v>
      </c>
      <c r="U704" s="137">
        <f t="shared" si="183"/>
        <v>100</v>
      </c>
      <c r="V704" s="137">
        <f t="shared" si="183"/>
        <v>100</v>
      </c>
      <c r="W704" s="137">
        <f t="shared" si="184"/>
        <v>100</v>
      </c>
      <c r="X704" s="137">
        <f t="shared" si="184"/>
        <v>100</v>
      </c>
      <c r="Y704" s="137">
        <f t="shared" si="184"/>
        <v>100</v>
      </c>
      <c r="Z704" s="137">
        <f t="shared" si="184"/>
        <v>100</v>
      </c>
      <c r="AA704" s="137">
        <f t="shared" si="184"/>
        <v>100</v>
      </c>
      <c r="AB704" s="137">
        <f t="shared" si="184"/>
        <v>100</v>
      </c>
      <c r="AC704" s="137">
        <f t="shared" si="184"/>
        <v>100</v>
      </c>
      <c r="AD704" s="137">
        <f t="shared" si="184"/>
        <v>100</v>
      </c>
      <c r="AE704" s="137">
        <f t="shared" si="184"/>
        <v>100</v>
      </c>
      <c r="AF704" s="137">
        <f t="shared" si="184"/>
        <v>100</v>
      </c>
      <c r="AG704" s="137">
        <f t="shared" si="184"/>
        <v>100</v>
      </c>
      <c r="AH704" s="137">
        <f t="shared" si="184"/>
        <v>0</v>
      </c>
      <c r="AI704" s="137">
        <f t="shared" si="184"/>
        <v>0</v>
      </c>
      <c r="AJ704" s="137">
        <f t="shared" si="184"/>
        <v>0</v>
      </c>
      <c r="AK704" s="136">
        <f ca="1">IF(AND(AND($AK$3&lt;=B704,B704&lt;=$AK$1),B704&lt;&gt;""),1,0)</f>
        <v>1</v>
      </c>
      <c r="AL704" s="136">
        <f>IF(OR(F704="工事・メンテ（共用可）",F704="要調整"),0.5,IF(F704="ヘリ訓練日",0.4,1))</f>
        <v>1</v>
      </c>
      <c r="AM704" s="136">
        <v>1</v>
      </c>
    </row>
    <row r="705" spans="1:39" ht="37.5">
      <c r="A705" s="149">
        <v>1514</v>
      </c>
      <c r="B705" s="150">
        <v>46406</v>
      </c>
      <c r="C705" s="156">
        <v>7</v>
      </c>
      <c r="D705" s="156">
        <v>21</v>
      </c>
      <c r="E705" s="152" t="s">
        <v>2</v>
      </c>
      <c r="F705" s="151" t="s">
        <v>490</v>
      </c>
      <c r="G705" s="154" t="s">
        <v>494</v>
      </c>
      <c r="H705" s="138" t="str">
        <f>IF(OR(G705="中止",G705="取消"),"998",IF(ISNA(MATCH($E705,施設情報!$B$2:$B$96,0)),"999",INDEX(施設情報!$C$2:$C$96,MATCH($E705,施設情報!$B$2:$B$96,0))))</f>
        <v>008</v>
      </c>
      <c r="I705" s="139">
        <f t="shared" si="169"/>
        <v>46406</v>
      </c>
      <c r="J705" s="137" t="str">
        <f t="shared" si="170"/>
        <v>008-46406</v>
      </c>
      <c r="K705" s="137">
        <f t="shared" si="171"/>
        <v>0.29166666666666669</v>
      </c>
      <c r="L705" s="137">
        <f t="shared" si="172"/>
        <v>0.875</v>
      </c>
      <c r="M705" s="137">
        <f t="shared" ref="M705:V714" si="185">IF(AND(M$3&gt;=$K705,M$3&lt;$L705),100*$AM705,0)</f>
        <v>0</v>
      </c>
      <c r="N705" s="137">
        <f t="shared" si="185"/>
        <v>0</v>
      </c>
      <c r="O705" s="137">
        <f t="shared" si="185"/>
        <v>0</v>
      </c>
      <c r="P705" s="137">
        <f t="shared" si="185"/>
        <v>0</v>
      </c>
      <c r="Q705" s="137">
        <f t="shared" si="185"/>
        <v>0</v>
      </c>
      <c r="R705" s="137">
        <f t="shared" si="185"/>
        <v>0</v>
      </c>
      <c r="S705" s="137">
        <f t="shared" si="185"/>
        <v>0</v>
      </c>
      <c r="T705" s="137">
        <f t="shared" si="185"/>
        <v>100</v>
      </c>
      <c r="U705" s="137">
        <f t="shared" si="185"/>
        <v>100</v>
      </c>
      <c r="V705" s="137">
        <f t="shared" si="185"/>
        <v>100</v>
      </c>
      <c r="W705" s="137">
        <f t="shared" ref="W705:AJ714" si="186">IF(AND(W$3&gt;=$K705,W$3&lt;$L705),100*$AM705,0)</f>
        <v>100</v>
      </c>
      <c r="X705" s="137">
        <f t="shared" si="186"/>
        <v>100</v>
      </c>
      <c r="Y705" s="137">
        <f t="shared" si="186"/>
        <v>100</v>
      </c>
      <c r="Z705" s="137">
        <f t="shared" si="186"/>
        <v>100</v>
      </c>
      <c r="AA705" s="137">
        <f t="shared" si="186"/>
        <v>100</v>
      </c>
      <c r="AB705" s="137">
        <f t="shared" si="186"/>
        <v>100</v>
      </c>
      <c r="AC705" s="137">
        <f t="shared" si="186"/>
        <v>100</v>
      </c>
      <c r="AD705" s="137">
        <f t="shared" si="186"/>
        <v>100</v>
      </c>
      <c r="AE705" s="137">
        <f t="shared" si="186"/>
        <v>100</v>
      </c>
      <c r="AF705" s="137">
        <f t="shared" si="186"/>
        <v>100</v>
      </c>
      <c r="AG705" s="137">
        <f t="shared" si="186"/>
        <v>100</v>
      </c>
      <c r="AH705" s="137">
        <f t="shared" si="186"/>
        <v>0</v>
      </c>
      <c r="AI705" s="137">
        <f t="shared" si="186"/>
        <v>0</v>
      </c>
      <c r="AJ705" s="137">
        <f t="shared" si="186"/>
        <v>0</v>
      </c>
      <c r="AK705" s="136">
        <f ca="1">IF(AND(AND($AK$3&lt;=B705,B705&lt;=$AK$1),B705&lt;&gt;""),1,0)</f>
        <v>1</v>
      </c>
      <c r="AL705" s="136">
        <f>IF(OR(F705="工事・メンテ（共用可）",F705="要調整"),0.5,IF(F705="ヘリ訓練日",0.4,1))</f>
        <v>1</v>
      </c>
      <c r="AM705" s="136">
        <v>1</v>
      </c>
    </row>
    <row r="706" spans="1:39" ht="56.25">
      <c r="A706" s="149">
        <v>1515</v>
      </c>
      <c r="B706" s="150">
        <v>46406</v>
      </c>
      <c r="C706" s="156">
        <v>7</v>
      </c>
      <c r="D706" s="156">
        <v>21</v>
      </c>
      <c r="E706" s="152" t="s">
        <v>44</v>
      </c>
      <c r="F706" s="151" t="s">
        <v>490</v>
      </c>
      <c r="G706" s="154" t="s">
        <v>494</v>
      </c>
      <c r="H706" s="138" t="str">
        <f>IF(OR(G706="中止",G706="取消"),"998",IF(ISNA(MATCH($E706,施設情報!$B$2:$B$96,0)),"999",INDEX(施設情報!$C$2:$C$96,MATCH($E706,施設情報!$B$2:$B$96,0))))</f>
        <v>015</v>
      </c>
      <c r="I706" s="139">
        <f t="shared" si="169"/>
        <v>46406</v>
      </c>
      <c r="J706" s="137" t="str">
        <f t="shared" si="170"/>
        <v>015-46406</v>
      </c>
      <c r="K706" s="137">
        <f t="shared" si="171"/>
        <v>0.29166666666666669</v>
      </c>
      <c r="L706" s="137">
        <f t="shared" si="172"/>
        <v>0.875</v>
      </c>
      <c r="M706" s="137">
        <f t="shared" si="185"/>
        <v>0</v>
      </c>
      <c r="N706" s="137">
        <f t="shared" si="185"/>
        <v>0</v>
      </c>
      <c r="O706" s="137">
        <f t="shared" si="185"/>
        <v>0</v>
      </c>
      <c r="P706" s="137">
        <f t="shared" si="185"/>
        <v>0</v>
      </c>
      <c r="Q706" s="137">
        <f t="shared" si="185"/>
        <v>0</v>
      </c>
      <c r="R706" s="137">
        <f t="shared" si="185"/>
        <v>0</v>
      </c>
      <c r="S706" s="137">
        <f t="shared" si="185"/>
        <v>0</v>
      </c>
      <c r="T706" s="137">
        <f t="shared" si="185"/>
        <v>100</v>
      </c>
      <c r="U706" s="137">
        <f t="shared" si="185"/>
        <v>100</v>
      </c>
      <c r="V706" s="137">
        <f t="shared" si="185"/>
        <v>100</v>
      </c>
      <c r="W706" s="137">
        <f t="shared" si="186"/>
        <v>100</v>
      </c>
      <c r="X706" s="137">
        <f t="shared" si="186"/>
        <v>100</v>
      </c>
      <c r="Y706" s="137">
        <f t="shared" si="186"/>
        <v>100</v>
      </c>
      <c r="Z706" s="137">
        <f t="shared" si="186"/>
        <v>100</v>
      </c>
      <c r="AA706" s="137">
        <f t="shared" si="186"/>
        <v>100</v>
      </c>
      <c r="AB706" s="137">
        <f t="shared" si="186"/>
        <v>100</v>
      </c>
      <c r="AC706" s="137">
        <f t="shared" si="186"/>
        <v>100</v>
      </c>
      <c r="AD706" s="137">
        <f t="shared" si="186"/>
        <v>100</v>
      </c>
      <c r="AE706" s="137">
        <f t="shared" si="186"/>
        <v>100</v>
      </c>
      <c r="AF706" s="137">
        <f t="shared" si="186"/>
        <v>100</v>
      </c>
      <c r="AG706" s="137">
        <f t="shared" si="186"/>
        <v>100</v>
      </c>
      <c r="AH706" s="137">
        <f t="shared" si="186"/>
        <v>0</v>
      </c>
      <c r="AI706" s="137">
        <f t="shared" si="186"/>
        <v>0</v>
      </c>
      <c r="AJ706" s="137">
        <f t="shared" si="186"/>
        <v>0</v>
      </c>
      <c r="AK706" s="136">
        <f ca="1">IF(AND(AND($AK$3&lt;=B706,B706&lt;=$AK$1),B706&lt;&gt;""),1,0)</f>
        <v>1</v>
      </c>
      <c r="AL706" s="136">
        <f>IF(OR(F706="工事・メンテ（共用可）",F706="要調整"),0.5,IF(F706="ヘリ訓練日",0.4,1))</f>
        <v>1</v>
      </c>
      <c r="AM706" s="136">
        <v>1</v>
      </c>
    </row>
    <row r="707" spans="1:39" ht="56.25">
      <c r="A707" s="149">
        <v>1516</v>
      </c>
      <c r="B707" s="150">
        <v>46406</v>
      </c>
      <c r="C707" s="156">
        <v>7</v>
      </c>
      <c r="D707" s="156">
        <v>21</v>
      </c>
      <c r="E707" s="152" t="s">
        <v>47</v>
      </c>
      <c r="F707" s="151" t="s">
        <v>490</v>
      </c>
      <c r="G707" s="154" t="s">
        <v>494</v>
      </c>
      <c r="H707" s="138" t="str">
        <f>IF(OR(G707="中止",G707="取消"),"998",IF(ISNA(MATCH($E707,施設情報!$B$2:$B$96,0)),"999",INDEX(施設情報!$C$2:$C$96,MATCH($E707,施設情報!$B$2:$B$96,0))))</f>
        <v>020</v>
      </c>
      <c r="I707" s="139">
        <f t="shared" si="169"/>
        <v>46406</v>
      </c>
      <c r="J707" s="137" t="str">
        <f t="shared" si="170"/>
        <v>020-46406</v>
      </c>
      <c r="K707" s="137">
        <f t="shared" si="171"/>
        <v>0.29166666666666669</v>
      </c>
      <c r="L707" s="137">
        <f t="shared" si="172"/>
        <v>0.875</v>
      </c>
      <c r="M707" s="137">
        <f t="shared" si="185"/>
        <v>0</v>
      </c>
      <c r="N707" s="137">
        <f t="shared" si="185"/>
        <v>0</v>
      </c>
      <c r="O707" s="137">
        <f t="shared" si="185"/>
        <v>0</v>
      </c>
      <c r="P707" s="137">
        <f t="shared" si="185"/>
        <v>0</v>
      </c>
      <c r="Q707" s="137">
        <f t="shared" si="185"/>
        <v>0</v>
      </c>
      <c r="R707" s="137">
        <f t="shared" si="185"/>
        <v>0</v>
      </c>
      <c r="S707" s="137">
        <f t="shared" si="185"/>
        <v>0</v>
      </c>
      <c r="T707" s="137">
        <f t="shared" si="185"/>
        <v>100</v>
      </c>
      <c r="U707" s="137">
        <f t="shared" si="185"/>
        <v>100</v>
      </c>
      <c r="V707" s="137">
        <f t="shared" si="185"/>
        <v>100</v>
      </c>
      <c r="W707" s="137">
        <f t="shared" si="186"/>
        <v>100</v>
      </c>
      <c r="X707" s="137">
        <f t="shared" si="186"/>
        <v>100</v>
      </c>
      <c r="Y707" s="137">
        <f t="shared" si="186"/>
        <v>100</v>
      </c>
      <c r="Z707" s="137">
        <f t="shared" si="186"/>
        <v>100</v>
      </c>
      <c r="AA707" s="137">
        <f t="shared" si="186"/>
        <v>100</v>
      </c>
      <c r="AB707" s="137">
        <f t="shared" si="186"/>
        <v>100</v>
      </c>
      <c r="AC707" s="137">
        <f t="shared" si="186"/>
        <v>100</v>
      </c>
      <c r="AD707" s="137">
        <f t="shared" si="186"/>
        <v>100</v>
      </c>
      <c r="AE707" s="137">
        <f t="shared" si="186"/>
        <v>100</v>
      </c>
      <c r="AF707" s="137">
        <f t="shared" si="186"/>
        <v>100</v>
      </c>
      <c r="AG707" s="137">
        <f t="shared" si="186"/>
        <v>100</v>
      </c>
      <c r="AH707" s="137">
        <f t="shared" si="186"/>
        <v>0</v>
      </c>
      <c r="AI707" s="137">
        <f t="shared" si="186"/>
        <v>0</v>
      </c>
      <c r="AJ707" s="137">
        <f t="shared" si="186"/>
        <v>0</v>
      </c>
      <c r="AK707" s="136">
        <f ca="1">IF(AND(AND($AK$3&lt;=B707,B707&lt;=$AK$1),B707&lt;&gt;""),1,0)</f>
        <v>1</v>
      </c>
      <c r="AL707" s="136">
        <f>IF(OR(F707="工事・メンテ（共用可）",F707="要調整"),0.5,IF(F707="ヘリ訓練日",0.4,1))</f>
        <v>1</v>
      </c>
      <c r="AM707" s="136">
        <v>1</v>
      </c>
    </row>
    <row r="708" spans="1:39">
      <c r="A708" s="149">
        <v>1517</v>
      </c>
      <c r="B708" s="150">
        <v>46406</v>
      </c>
      <c r="C708" s="156">
        <v>7</v>
      </c>
      <c r="D708" s="156">
        <v>21</v>
      </c>
      <c r="E708" s="152" t="s">
        <v>49</v>
      </c>
      <c r="F708" s="151" t="s">
        <v>490</v>
      </c>
      <c r="G708" s="154" t="s">
        <v>494</v>
      </c>
      <c r="H708" s="138" t="str">
        <f>IF(OR(G708="中止",G708="取消"),"998",IF(ISNA(MATCH($E708,施設情報!$B$2:$B$96,0)),"999",INDEX(施設情報!$C$2:$C$96,MATCH($E708,施設情報!$B$2:$B$96,0))))</f>
        <v>022</v>
      </c>
      <c r="I708" s="139">
        <f t="shared" si="169"/>
        <v>46406</v>
      </c>
      <c r="J708" s="137" t="str">
        <f t="shared" si="170"/>
        <v>022-46406</v>
      </c>
      <c r="K708" s="137">
        <f t="shared" si="171"/>
        <v>0.29166666666666669</v>
      </c>
      <c r="L708" s="137">
        <f t="shared" si="172"/>
        <v>0.875</v>
      </c>
      <c r="M708" s="137">
        <f t="shared" si="185"/>
        <v>0</v>
      </c>
      <c r="N708" s="137">
        <f t="shared" si="185"/>
        <v>0</v>
      </c>
      <c r="O708" s="137">
        <f t="shared" si="185"/>
        <v>0</v>
      </c>
      <c r="P708" s="137">
        <f t="shared" si="185"/>
        <v>0</v>
      </c>
      <c r="Q708" s="137">
        <f t="shared" si="185"/>
        <v>0</v>
      </c>
      <c r="R708" s="137">
        <f t="shared" si="185"/>
        <v>0</v>
      </c>
      <c r="S708" s="137">
        <f t="shared" si="185"/>
        <v>0</v>
      </c>
      <c r="T708" s="137">
        <f t="shared" si="185"/>
        <v>100</v>
      </c>
      <c r="U708" s="137">
        <f t="shared" si="185"/>
        <v>100</v>
      </c>
      <c r="V708" s="137">
        <f t="shared" si="185"/>
        <v>100</v>
      </c>
      <c r="W708" s="137">
        <f t="shared" si="186"/>
        <v>100</v>
      </c>
      <c r="X708" s="137">
        <f t="shared" si="186"/>
        <v>100</v>
      </c>
      <c r="Y708" s="137">
        <f t="shared" si="186"/>
        <v>100</v>
      </c>
      <c r="Z708" s="137">
        <f t="shared" si="186"/>
        <v>100</v>
      </c>
      <c r="AA708" s="137">
        <f t="shared" si="186"/>
        <v>100</v>
      </c>
      <c r="AB708" s="137">
        <f t="shared" si="186"/>
        <v>100</v>
      </c>
      <c r="AC708" s="137">
        <f t="shared" si="186"/>
        <v>100</v>
      </c>
      <c r="AD708" s="137">
        <f t="shared" si="186"/>
        <v>100</v>
      </c>
      <c r="AE708" s="137">
        <f t="shared" si="186"/>
        <v>100</v>
      </c>
      <c r="AF708" s="137">
        <f t="shared" si="186"/>
        <v>100</v>
      </c>
      <c r="AG708" s="137">
        <f t="shared" si="186"/>
        <v>100</v>
      </c>
      <c r="AH708" s="137">
        <f t="shared" si="186"/>
        <v>0</v>
      </c>
      <c r="AI708" s="137">
        <f t="shared" si="186"/>
        <v>0</v>
      </c>
      <c r="AJ708" s="137">
        <f t="shared" si="186"/>
        <v>0</v>
      </c>
      <c r="AK708" s="136">
        <f ca="1">IF(AND(AND($AK$3&lt;=B708,B708&lt;=$AK$1),B708&lt;&gt;""),1,0)</f>
        <v>1</v>
      </c>
      <c r="AL708" s="136">
        <f>IF(OR(F708="工事・メンテ（共用可）",F708="要調整"),0.5,IF(F708="ヘリ訓練日",0.4,1))</f>
        <v>1</v>
      </c>
      <c r="AM708" s="136">
        <v>1</v>
      </c>
    </row>
    <row r="709" spans="1:39" ht="56.25">
      <c r="A709" s="149">
        <v>1518</v>
      </c>
      <c r="B709" s="150">
        <v>46406</v>
      </c>
      <c r="C709" s="156">
        <v>7</v>
      </c>
      <c r="D709" s="156">
        <v>21</v>
      </c>
      <c r="E709" s="152" t="s">
        <v>50</v>
      </c>
      <c r="F709" s="151" t="s">
        <v>490</v>
      </c>
      <c r="G709" s="154" t="s">
        <v>494</v>
      </c>
      <c r="H709" s="138" t="str">
        <f>IF(OR(G709="中止",G709="取消"),"998",IF(ISNA(MATCH($E709,施設情報!$B$2:$B$96,0)),"999",INDEX(施設情報!$C$2:$C$96,MATCH($E709,施設情報!$B$2:$B$96,0))))</f>
        <v>023</v>
      </c>
      <c r="I709" s="139">
        <f t="shared" ref="I709:I772" si="187">B709</f>
        <v>46406</v>
      </c>
      <c r="J709" s="137" t="str">
        <f t="shared" ref="J709:J772" si="188">H709&amp;"-"&amp;I709</f>
        <v>023-46406</v>
      </c>
      <c r="K709" s="137">
        <f t="shared" ref="K709:K772" si="189">C709/24</f>
        <v>0.29166666666666669</v>
      </c>
      <c r="L709" s="137">
        <f t="shared" ref="L709:L772" si="190">D709/24</f>
        <v>0.875</v>
      </c>
      <c r="M709" s="137">
        <f t="shared" si="185"/>
        <v>0</v>
      </c>
      <c r="N709" s="137">
        <f t="shared" si="185"/>
        <v>0</v>
      </c>
      <c r="O709" s="137">
        <f t="shared" si="185"/>
        <v>0</v>
      </c>
      <c r="P709" s="137">
        <f t="shared" si="185"/>
        <v>0</v>
      </c>
      <c r="Q709" s="137">
        <f t="shared" si="185"/>
        <v>0</v>
      </c>
      <c r="R709" s="137">
        <f t="shared" si="185"/>
        <v>0</v>
      </c>
      <c r="S709" s="137">
        <f t="shared" si="185"/>
        <v>0</v>
      </c>
      <c r="T709" s="137">
        <f t="shared" si="185"/>
        <v>100</v>
      </c>
      <c r="U709" s="137">
        <f t="shared" si="185"/>
        <v>100</v>
      </c>
      <c r="V709" s="137">
        <f t="shared" si="185"/>
        <v>100</v>
      </c>
      <c r="W709" s="137">
        <f t="shared" si="186"/>
        <v>100</v>
      </c>
      <c r="X709" s="137">
        <f t="shared" si="186"/>
        <v>100</v>
      </c>
      <c r="Y709" s="137">
        <f t="shared" si="186"/>
        <v>100</v>
      </c>
      <c r="Z709" s="137">
        <f t="shared" si="186"/>
        <v>100</v>
      </c>
      <c r="AA709" s="137">
        <f t="shared" si="186"/>
        <v>100</v>
      </c>
      <c r="AB709" s="137">
        <f t="shared" si="186"/>
        <v>100</v>
      </c>
      <c r="AC709" s="137">
        <f t="shared" si="186"/>
        <v>100</v>
      </c>
      <c r="AD709" s="137">
        <f t="shared" si="186"/>
        <v>100</v>
      </c>
      <c r="AE709" s="137">
        <f t="shared" si="186"/>
        <v>100</v>
      </c>
      <c r="AF709" s="137">
        <f t="shared" si="186"/>
        <v>100</v>
      </c>
      <c r="AG709" s="137">
        <f t="shared" si="186"/>
        <v>100</v>
      </c>
      <c r="AH709" s="137">
        <f t="shared" si="186"/>
        <v>0</v>
      </c>
      <c r="AI709" s="137">
        <f t="shared" si="186"/>
        <v>0</v>
      </c>
      <c r="AJ709" s="137">
        <f t="shared" si="186"/>
        <v>0</v>
      </c>
      <c r="AK709" s="136">
        <f ca="1">IF(AND(AND($AK$3&lt;=B709,B709&lt;=$AK$1),B709&lt;&gt;""),1,0)</f>
        <v>1</v>
      </c>
      <c r="AL709" s="136">
        <f>IF(OR(F709="工事・メンテ（共用可）",F709="要調整"),0.5,IF(F709="ヘリ訓練日",0.4,1))</f>
        <v>1</v>
      </c>
      <c r="AM709" s="136">
        <v>1</v>
      </c>
    </row>
    <row r="710" spans="1:39" ht="56.25">
      <c r="A710" s="149">
        <v>1519</v>
      </c>
      <c r="B710" s="150">
        <v>46406</v>
      </c>
      <c r="C710" s="156">
        <v>7</v>
      </c>
      <c r="D710" s="156">
        <v>21</v>
      </c>
      <c r="E710" s="152" t="s">
        <v>52</v>
      </c>
      <c r="F710" s="151" t="s">
        <v>490</v>
      </c>
      <c r="G710" s="154" t="s">
        <v>494</v>
      </c>
      <c r="H710" s="138" t="str">
        <f>IF(OR(G710="中止",G710="取消"),"998",IF(ISNA(MATCH($E710,施設情報!$B$2:$B$96,0)),"999",INDEX(施設情報!$C$2:$C$96,MATCH($E710,施設情報!$B$2:$B$96,0))))</f>
        <v>024</v>
      </c>
      <c r="I710" s="139">
        <f t="shared" si="187"/>
        <v>46406</v>
      </c>
      <c r="J710" s="137" t="str">
        <f t="shared" si="188"/>
        <v>024-46406</v>
      </c>
      <c r="K710" s="137">
        <f t="shared" si="189"/>
        <v>0.29166666666666669</v>
      </c>
      <c r="L710" s="137">
        <f t="shared" si="190"/>
        <v>0.875</v>
      </c>
      <c r="M710" s="137">
        <f t="shared" si="185"/>
        <v>0</v>
      </c>
      <c r="N710" s="137">
        <f t="shared" si="185"/>
        <v>0</v>
      </c>
      <c r="O710" s="137">
        <f t="shared" si="185"/>
        <v>0</v>
      </c>
      <c r="P710" s="137">
        <f t="shared" si="185"/>
        <v>0</v>
      </c>
      <c r="Q710" s="137">
        <f t="shared" si="185"/>
        <v>0</v>
      </c>
      <c r="R710" s="137">
        <f t="shared" si="185"/>
        <v>0</v>
      </c>
      <c r="S710" s="137">
        <f t="shared" si="185"/>
        <v>0</v>
      </c>
      <c r="T710" s="137">
        <f t="shared" si="185"/>
        <v>100</v>
      </c>
      <c r="U710" s="137">
        <f t="shared" si="185"/>
        <v>100</v>
      </c>
      <c r="V710" s="137">
        <f t="shared" si="185"/>
        <v>100</v>
      </c>
      <c r="W710" s="137">
        <f t="shared" si="186"/>
        <v>100</v>
      </c>
      <c r="X710" s="137">
        <f t="shared" si="186"/>
        <v>100</v>
      </c>
      <c r="Y710" s="137">
        <f t="shared" si="186"/>
        <v>100</v>
      </c>
      <c r="Z710" s="137">
        <f t="shared" si="186"/>
        <v>100</v>
      </c>
      <c r="AA710" s="137">
        <f t="shared" si="186"/>
        <v>100</v>
      </c>
      <c r="AB710" s="137">
        <f t="shared" si="186"/>
        <v>100</v>
      </c>
      <c r="AC710" s="137">
        <f t="shared" si="186"/>
        <v>100</v>
      </c>
      <c r="AD710" s="137">
        <f t="shared" si="186"/>
        <v>100</v>
      </c>
      <c r="AE710" s="137">
        <f t="shared" si="186"/>
        <v>100</v>
      </c>
      <c r="AF710" s="137">
        <f t="shared" si="186"/>
        <v>100</v>
      </c>
      <c r="AG710" s="137">
        <f t="shared" si="186"/>
        <v>100</v>
      </c>
      <c r="AH710" s="137">
        <f t="shared" si="186"/>
        <v>0</v>
      </c>
      <c r="AI710" s="137">
        <f t="shared" si="186"/>
        <v>0</v>
      </c>
      <c r="AJ710" s="137">
        <f t="shared" si="186"/>
        <v>0</v>
      </c>
      <c r="AK710" s="136">
        <f ca="1">IF(AND(AND($AK$3&lt;=B710,B710&lt;=$AK$1),B710&lt;&gt;""),1,0)</f>
        <v>1</v>
      </c>
      <c r="AL710" s="136">
        <f>IF(OR(F710="工事・メンテ（共用可）",F710="要調整"),0.5,IF(F710="ヘリ訓練日",0.4,1))</f>
        <v>1</v>
      </c>
      <c r="AM710" s="136">
        <v>1</v>
      </c>
    </row>
    <row r="711" spans="1:39" ht="56.25">
      <c r="A711" s="149">
        <v>1520</v>
      </c>
      <c r="B711" s="150">
        <v>46406</v>
      </c>
      <c r="C711" s="156">
        <v>7</v>
      </c>
      <c r="D711" s="156">
        <v>21</v>
      </c>
      <c r="E711" s="152" t="s">
        <v>31</v>
      </c>
      <c r="F711" s="151" t="s">
        <v>490</v>
      </c>
      <c r="G711" s="154" t="s">
        <v>494</v>
      </c>
      <c r="H711" s="138" t="str">
        <f>IF(OR(G711="中止",G711="取消"),"998",IF(ISNA(MATCH($E711,施設情報!$B$2:$B$96,0)),"999",INDEX(施設情報!$C$2:$C$96,MATCH($E711,施設情報!$B$2:$B$96,0))))</f>
        <v>025</v>
      </c>
      <c r="I711" s="139">
        <f t="shared" si="187"/>
        <v>46406</v>
      </c>
      <c r="J711" s="137" t="str">
        <f t="shared" si="188"/>
        <v>025-46406</v>
      </c>
      <c r="K711" s="137">
        <f t="shared" si="189"/>
        <v>0.29166666666666669</v>
      </c>
      <c r="L711" s="137">
        <f t="shared" si="190"/>
        <v>0.875</v>
      </c>
      <c r="M711" s="137">
        <f t="shared" si="185"/>
        <v>0</v>
      </c>
      <c r="N711" s="137">
        <f t="shared" si="185"/>
        <v>0</v>
      </c>
      <c r="O711" s="137">
        <f t="shared" si="185"/>
        <v>0</v>
      </c>
      <c r="P711" s="137">
        <f t="shared" si="185"/>
        <v>0</v>
      </c>
      <c r="Q711" s="137">
        <f t="shared" si="185"/>
        <v>0</v>
      </c>
      <c r="R711" s="137">
        <f t="shared" si="185"/>
        <v>0</v>
      </c>
      <c r="S711" s="137">
        <f t="shared" si="185"/>
        <v>0</v>
      </c>
      <c r="T711" s="137">
        <f t="shared" si="185"/>
        <v>100</v>
      </c>
      <c r="U711" s="137">
        <f t="shared" si="185"/>
        <v>100</v>
      </c>
      <c r="V711" s="137">
        <f t="shared" si="185"/>
        <v>100</v>
      </c>
      <c r="W711" s="137">
        <f t="shared" si="186"/>
        <v>100</v>
      </c>
      <c r="X711" s="137">
        <f t="shared" si="186"/>
        <v>100</v>
      </c>
      <c r="Y711" s="137">
        <f t="shared" si="186"/>
        <v>100</v>
      </c>
      <c r="Z711" s="137">
        <f t="shared" si="186"/>
        <v>100</v>
      </c>
      <c r="AA711" s="137">
        <f t="shared" si="186"/>
        <v>100</v>
      </c>
      <c r="AB711" s="137">
        <f t="shared" si="186"/>
        <v>100</v>
      </c>
      <c r="AC711" s="137">
        <f t="shared" si="186"/>
        <v>100</v>
      </c>
      <c r="AD711" s="137">
        <f t="shared" si="186"/>
        <v>100</v>
      </c>
      <c r="AE711" s="137">
        <f t="shared" si="186"/>
        <v>100</v>
      </c>
      <c r="AF711" s="137">
        <f t="shared" si="186"/>
        <v>100</v>
      </c>
      <c r="AG711" s="137">
        <f t="shared" si="186"/>
        <v>100</v>
      </c>
      <c r="AH711" s="137">
        <f t="shared" si="186"/>
        <v>0</v>
      </c>
      <c r="AI711" s="137">
        <f t="shared" si="186"/>
        <v>0</v>
      </c>
      <c r="AJ711" s="137">
        <f t="shared" si="186"/>
        <v>0</v>
      </c>
      <c r="AK711" s="136">
        <f ca="1">IF(AND(AND($AK$3&lt;=B711,B711&lt;=$AK$1),B711&lt;&gt;""),1,0)</f>
        <v>1</v>
      </c>
      <c r="AL711" s="136">
        <f>IF(OR(F711="工事・メンテ（共用可）",F711="要調整"),0.5,IF(F711="ヘリ訓練日",0.4,1))</f>
        <v>1</v>
      </c>
      <c r="AM711" s="136">
        <v>1</v>
      </c>
    </row>
    <row r="712" spans="1:39" ht="56.25">
      <c r="A712" s="149">
        <v>1521</v>
      </c>
      <c r="B712" s="150">
        <v>46406</v>
      </c>
      <c r="C712" s="156">
        <v>7</v>
      </c>
      <c r="D712" s="156">
        <v>21</v>
      </c>
      <c r="E712" s="152" t="s">
        <v>53</v>
      </c>
      <c r="F712" s="151" t="s">
        <v>490</v>
      </c>
      <c r="G712" s="154" t="s">
        <v>494</v>
      </c>
      <c r="H712" s="138" t="str">
        <f>IF(OR(G712="中止",G712="取消"),"998",IF(ISNA(MATCH($E712,施設情報!$B$2:$B$96,0)),"999",INDEX(施設情報!$C$2:$C$96,MATCH($E712,施設情報!$B$2:$B$96,0))))</f>
        <v>026</v>
      </c>
      <c r="I712" s="139">
        <f t="shared" si="187"/>
        <v>46406</v>
      </c>
      <c r="J712" s="137" t="str">
        <f t="shared" si="188"/>
        <v>026-46406</v>
      </c>
      <c r="K712" s="137">
        <f t="shared" si="189"/>
        <v>0.29166666666666669</v>
      </c>
      <c r="L712" s="137">
        <f t="shared" si="190"/>
        <v>0.875</v>
      </c>
      <c r="M712" s="137">
        <f t="shared" si="185"/>
        <v>0</v>
      </c>
      <c r="N712" s="137">
        <f t="shared" si="185"/>
        <v>0</v>
      </c>
      <c r="O712" s="137">
        <f t="shared" si="185"/>
        <v>0</v>
      </c>
      <c r="P712" s="137">
        <f t="shared" si="185"/>
        <v>0</v>
      </c>
      <c r="Q712" s="137">
        <f t="shared" si="185"/>
        <v>0</v>
      </c>
      <c r="R712" s="137">
        <f t="shared" si="185"/>
        <v>0</v>
      </c>
      <c r="S712" s="137">
        <f t="shared" si="185"/>
        <v>0</v>
      </c>
      <c r="T712" s="137">
        <f t="shared" si="185"/>
        <v>100</v>
      </c>
      <c r="U712" s="137">
        <f t="shared" si="185"/>
        <v>100</v>
      </c>
      <c r="V712" s="137">
        <f t="shared" si="185"/>
        <v>100</v>
      </c>
      <c r="W712" s="137">
        <f t="shared" si="186"/>
        <v>100</v>
      </c>
      <c r="X712" s="137">
        <f t="shared" si="186"/>
        <v>100</v>
      </c>
      <c r="Y712" s="137">
        <f t="shared" si="186"/>
        <v>100</v>
      </c>
      <c r="Z712" s="137">
        <f t="shared" si="186"/>
        <v>100</v>
      </c>
      <c r="AA712" s="137">
        <f t="shared" si="186"/>
        <v>100</v>
      </c>
      <c r="AB712" s="137">
        <f t="shared" si="186"/>
        <v>100</v>
      </c>
      <c r="AC712" s="137">
        <f t="shared" si="186"/>
        <v>100</v>
      </c>
      <c r="AD712" s="137">
        <f t="shared" si="186"/>
        <v>100</v>
      </c>
      <c r="AE712" s="137">
        <f t="shared" si="186"/>
        <v>100</v>
      </c>
      <c r="AF712" s="137">
        <f t="shared" si="186"/>
        <v>100</v>
      </c>
      <c r="AG712" s="137">
        <f t="shared" si="186"/>
        <v>100</v>
      </c>
      <c r="AH712" s="137">
        <f t="shared" si="186"/>
        <v>0</v>
      </c>
      <c r="AI712" s="137">
        <f t="shared" si="186"/>
        <v>0</v>
      </c>
      <c r="AJ712" s="137">
        <f t="shared" si="186"/>
        <v>0</v>
      </c>
      <c r="AK712" s="136">
        <f ca="1">IF(AND(AND($AK$3&lt;=B712,B712&lt;=$AK$1),B712&lt;&gt;""),1,0)</f>
        <v>1</v>
      </c>
      <c r="AL712" s="136">
        <f>IF(OR(F712="工事・メンテ（共用可）",F712="要調整"),0.5,IF(F712="ヘリ訓練日",0.4,1))</f>
        <v>1</v>
      </c>
      <c r="AM712" s="136">
        <v>1</v>
      </c>
    </row>
    <row r="713" spans="1:39" ht="56.25">
      <c r="A713" s="149">
        <v>1522</v>
      </c>
      <c r="B713" s="150">
        <v>46406</v>
      </c>
      <c r="C713" s="156">
        <v>7</v>
      </c>
      <c r="D713" s="156">
        <v>21</v>
      </c>
      <c r="E713" s="152" t="s">
        <v>30</v>
      </c>
      <c r="F713" s="151" t="s">
        <v>490</v>
      </c>
      <c r="G713" s="154" t="s">
        <v>494</v>
      </c>
      <c r="H713" s="138" t="str">
        <f>IF(OR(G713="中止",G713="取消"),"998",IF(ISNA(MATCH($E713,施設情報!$B$2:$B$96,0)),"999",INDEX(施設情報!$C$2:$C$96,MATCH($E713,施設情報!$B$2:$B$96,0))))</f>
        <v>027</v>
      </c>
      <c r="I713" s="139">
        <f t="shared" si="187"/>
        <v>46406</v>
      </c>
      <c r="J713" s="137" t="str">
        <f t="shared" si="188"/>
        <v>027-46406</v>
      </c>
      <c r="K713" s="137">
        <f t="shared" si="189"/>
        <v>0.29166666666666669</v>
      </c>
      <c r="L713" s="137">
        <f t="shared" si="190"/>
        <v>0.875</v>
      </c>
      <c r="M713" s="137">
        <f t="shared" si="185"/>
        <v>0</v>
      </c>
      <c r="N713" s="137">
        <f t="shared" si="185"/>
        <v>0</v>
      </c>
      <c r="O713" s="137">
        <f t="shared" si="185"/>
        <v>0</v>
      </c>
      <c r="P713" s="137">
        <f t="shared" si="185"/>
        <v>0</v>
      </c>
      <c r="Q713" s="137">
        <f t="shared" si="185"/>
        <v>0</v>
      </c>
      <c r="R713" s="137">
        <f t="shared" si="185"/>
        <v>0</v>
      </c>
      <c r="S713" s="137">
        <f t="shared" si="185"/>
        <v>0</v>
      </c>
      <c r="T713" s="137">
        <f t="shared" si="185"/>
        <v>100</v>
      </c>
      <c r="U713" s="137">
        <f t="shared" si="185"/>
        <v>100</v>
      </c>
      <c r="V713" s="137">
        <f t="shared" si="185"/>
        <v>100</v>
      </c>
      <c r="W713" s="137">
        <f t="shared" si="186"/>
        <v>100</v>
      </c>
      <c r="X713" s="137">
        <f t="shared" si="186"/>
        <v>100</v>
      </c>
      <c r="Y713" s="137">
        <f t="shared" si="186"/>
        <v>100</v>
      </c>
      <c r="Z713" s="137">
        <f t="shared" si="186"/>
        <v>100</v>
      </c>
      <c r="AA713" s="137">
        <f t="shared" si="186"/>
        <v>100</v>
      </c>
      <c r="AB713" s="137">
        <f t="shared" si="186"/>
        <v>100</v>
      </c>
      <c r="AC713" s="137">
        <f t="shared" si="186"/>
        <v>100</v>
      </c>
      <c r="AD713" s="137">
        <f t="shared" si="186"/>
        <v>100</v>
      </c>
      <c r="AE713" s="137">
        <f t="shared" si="186"/>
        <v>100</v>
      </c>
      <c r="AF713" s="137">
        <f t="shared" si="186"/>
        <v>100</v>
      </c>
      <c r="AG713" s="137">
        <f t="shared" si="186"/>
        <v>100</v>
      </c>
      <c r="AH713" s="137">
        <f t="shared" si="186"/>
        <v>0</v>
      </c>
      <c r="AI713" s="137">
        <f t="shared" si="186"/>
        <v>0</v>
      </c>
      <c r="AJ713" s="137">
        <f t="shared" si="186"/>
        <v>0</v>
      </c>
      <c r="AK713" s="136">
        <f ca="1">IF(AND(AND($AK$3&lt;=B713,B713&lt;=$AK$1),B713&lt;&gt;""),1,0)</f>
        <v>1</v>
      </c>
      <c r="AL713" s="136">
        <f>IF(OR(F713="工事・メンテ（共用可）",F713="要調整"),0.5,IF(F713="ヘリ訓練日",0.4,1))</f>
        <v>1</v>
      </c>
      <c r="AM713" s="136">
        <v>1</v>
      </c>
    </row>
    <row r="714" spans="1:39" ht="75">
      <c r="A714" s="149">
        <v>1523</v>
      </c>
      <c r="B714" s="150">
        <v>46406</v>
      </c>
      <c r="C714" s="156">
        <v>7</v>
      </c>
      <c r="D714" s="156">
        <v>21</v>
      </c>
      <c r="E714" s="152" t="s">
        <v>60</v>
      </c>
      <c r="F714" s="151" t="s">
        <v>490</v>
      </c>
      <c r="G714" s="154" t="s">
        <v>494</v>
      </c>
      <c r="H714" s="138" t="str">
        <f>IF(OR(G714="中止",G714="取消"),"998",IF(ISNA(MATCH($E714,施設情報!$B$2:$B$96,0)),"999",INDEX(施設情報!$C$2:$C$96,MATCH($E714,施設情報!$B$2:$B$96,0))))</f>
        <v>028</v>
      </c>
      <c r="I714" s="139">
        <f t="shared" si="187"/>
        <v>46406</v>
      </c>
      <c r="J714" s="137" t="str">
        <f t="shared" si="188"/>
        <v>028-46406</v>
      </c>
      <c r="K714" s="137">
        <f t="shared" si="189"/>
        <v>0.29166666666666669</v>
      </c>
      <c r="L714" s="137">
        <f t="shared" si="190"/>
        <v>0.875</v>
      </c>
      <c r="M714" s="137">
        <f t="shared" si="185"/>
        <v>0</v>
      </c>
      <c r="N714" s="137">
        <f t="shared" si="185"/>
        <v>0</v>
      </c>
      <c r="O714" s="137">
        <f t="shared" si="185"/>
        <v>0</v>
      </c>
      <c r="P714" s="137">
        <f t="shared" si="185"/>
        <v>0</v>
      </c>
      <c r="Q714" s="137">
        <f t="shared" si="185"/>
        <v>0</v>
      </c>
      <c r="R714" s="137">
        <f t="shared" si="185"/>
        <v>0</v>
      </c>
      <c r="S714" s="137">
        <f t="shared" si="185"/>
        <v>0</v>
      </c>
      <c r="T714" s="137">
        <f t="shared" si="185"/>
        <v>100</v>
      </c>
      <c r="U714" s="137">
        <f t="shared" si="185"/>
        <v>100</v>
      </c>
      <c r="V714" s="137">
        <f t="shared" si="185"/>
        <v>100</v>
      </c>
      <c r="W714" s="137">
        <f t="shared" si="186"/>
        <v>100</v>
      </c>
      <c r="X714" s="137">
        <f t="shared" si="186"/>
        <v>100</v>
      </c>
      <c r="Y714" s="137">
        <f t="shared" si="186"/>
        <v>100</v>
      </c>
      <c r="Z714" s="137">
        <f t="shared" si="186"/>
        <v>100</v>
      </c>
      <c r="AA714" s="137">
        <f t="shared" si="186"/>
        <v>100</v>
      </c>
      <c r="AB714" s="137">
        <f t="shared" si="186"/>
        <v>100</v>
      </c>
      <c r="AC714" s="137">
        <f t="shared" si="186"/>
        <v>100</v>
      </c>
      <c r="AD714" s="137">
        <f t="shared" si="186"/>
        <v>100</v>
      </c>
      <c r="AE714" s="137">
        <f t="shared" si="186"/>
        <v>100</v>
      </c>
      <c r="AF714" s="137">
        <f t="shared" si="186"/>
        <v>100</v>
      </c>
      <c r="AG714" s="137">
        <f t="shared" si="186"/>
        <v>100</v>
      </c>
      <c r="AH714" s="137">
        <f t="shared" si="186"/>
        <v>0</v>
      </c>
      <c r="AI714" s="137">
        <f t="shared" si="186"/>
        <v>0</v>
      </c>
      <c r="AJ714" s="137">
        <f t="shared" si="186"/>
        <v>0</v>
      </c>
      <c r="AK714" s="136">
        <f ca="1">IF(AND(AND($AK$3&lt;=B714,B714&lt;=$AK$1),B714&lt;&gt;""),1,0)</f>
        <v>1</v>
      </c>
      <c r="AL714" s="136">
        <f>IF(OR(F714="工事・メンテ（共用可）",F714="要調整"),0.5,IF(F714="ヘリ訓練日",0.4,1))</f>
        <v>1</v>
      </c>
      <c r="AM714" s="136">
        <v>1</v>
      </c>
    </row>
    <row r="715" spans="1:39" ht="75">
      <c r="A715" s="149">
        <v>1524</v>
      </c>
      <c r="B715" s="150">
        <v>46406</v>
      </c>
      <c r="C715" s="156">
        <v>7</v>
      </c>
      <c r="D715" s="156">
        <v>21</v>
      </c>
      <c r="E715" s="152" t="s">
        <v>61</v>
      </c>
      <c r="F715" s="151" t="s">
        <v>490</v>
      </c>
      <c r="G715" s="154" t="s">
        <v>494</v>
      </c>
      <c r="H715" s="138" t="str">
        <f>IF(OR(G715="中止",G715="取消"),"998",IF(ISNA(MATCH($E715,施設情報!$B$2:$B$96,0)),"999",INDEX(施設情報!$C$2:$C$96,MATCH($E715,施設情報!$B$2:$B$96,0))))</f>
        <v>029</v>
      </c>
      <c r="I715" s="139">
        <f t="shared" si="187"/>
        <v>46406</v>
      </c>
      <c r="J715" s="137" t="str">
        <f t="shared" si="188"/>
        <v>029-46406</v>
      </c>
      <c r="K715" s="137">
        <f t="shared" si="189"/>
        <v>0.29166666666666669</v>
      </c>
      <c r="L715" s="137">
        <f t="shared" si="190"/>
        <v>0.875</v>
      </c>
      <c r="M715" s="137">
        <f t="shared" ref="M715:V724" si="191">IF(AND(M$3&gt;=$K715,M$3&lt;$L715),100*$AM715,0)</f>
        <v>0</v>
      </c>
      <c r="N715" s="137">
        <f t="shared" si="191"/>
        <v>0</v>
      </c>
      <c r="O715" s="137">
        <f t="shared" si="191"/>
        <v>0</v>
      </c>
      <c r="P715" s="137">
        <f t="shared" si="191"/>
        <v>0</v>
      </c>
      <c r="Q715" s="137">
        <f t="shared" si="191"/>
        <v>0</v>
      </c>
      <c r="R715" s="137">
        <f t="shared" si="191"/>
        <v>0</v>
      </c>
      <c r="S715" s="137">
        <f t="shared" si="191"/>
        <v>0</v>
      </c>
      <c r="T715" s="137">
        <f t="shared" si="191"/>
        <v>100</v>
      </c>
      <c r="U715" s="137">
        <f t="shared" si="191"/>
        <v>100</v>
      </c>
      <c r="V715" s="137">
        <f t="shared" si="191"/>
        <v>100</v>
      </c>
      <c r="W715" s="137">
        <f t="shared" ref="W715:AJ724" si="192">IF(AND(W$3&gt;=$K715,W$3&lt;$L715),100*$AM715,0)</f>
        <v>100</v>
      </c>
      <c r="X715" s="137">
        <f t="shared" si="192"/>
        <v>100</v>
      </c>
      <c r="Y715" s="137">
        <f t="shared" si="192"/>
        <v>100</v>
      </c>
      <c r="Z715" s="137">
        <f t="shared" si="192"/>
        <v>100</v>
      </c>
      <c r="AA715" s="137">
        <f t="shared" si="192"/>
        <v>100</v>
      </c>
      <c r="AB715" s="137">
        <f t="shared" si="192"/>
        <v>100</v>
      </c>
      <c r="AC715" s="137">
        <f t="shared" si="192"/>
        <v>100</v>
      </c>
      <c r="AD715" s="137">
        <f t="shared" si="192"/>
        <v>100</v>
      </c>
      <c r="AE715" s="137">
        <f t="shared" si="192"/>
        <v>100</v>
      </c>
      <c r="AF715" s="137">
        <f t="shared" si="192"/>
        <v>100</v>
      </c>
      <c r="AG715" s="137">
        <f t="shared" si="192"/>
        <v>100</v>
      </c>
      <c r="AH715" s="137">
        <f t="shared" si="192"/>
        <v>0</v>
      </c>
      <c r="AI715" s="137">
        <f t="shared" si="192"/>
        <v>0</v>
      </c>
      <c r="AJ715" s="137">
        <f t="shared" si="192"/>
        <v>0</v>
      </c>
      <c r="AK715" s="136">
        <f ca="1">IF(AND(AND($AK$3&lt;=B715,B715&lt;=$AK$1),B715&lt;&gt;""),1,0)</f>
        <v>1</v>
      </c>
      <c r="AL715" s="136">
        <f>IF(OR(F715="工事・メンテ（共用可）",F715="要調整"),0.5,IF(F715="ヘリ訓練日",0.4,1))</f>
        <v>1</v>
      </c>
      <c r="AM715" s="136">
        <v>1</v>
      </c>
    </row>
    <row r="716" spans="1:39" ht="37.5">
      <c r="A716" s="149">
        <v>1525</v>
      </c>
      <c r="B716" s="150">
        <v>46406</v>
      </c>
      <c r="C716" s="156">
        <v>7</v>
      </c>
      <c r="D716" s="156">
        <v>21</v>
      </c>
      <c r="E716" s="152" t="s">
        <v>62</v>
      </c>
      <c r="F716" s="151" t="s">
        <v>490</v>
      </c>
      <c r="G716" s="154" t="s">
        <v>494</v>
      </c>
      <c r="H716" s="138" t="str">
        <f>IF(OR(G716="中止",G716="取消"),"998",IF(ISNA(MATCH($E716,施設情報!$B$2:$B$96,0)),"999",INDEX(施設情報!$C$2:$C$96,MATCH($E716,施設情報!$B$2:$B$96,0))))</f>
        <v>036</v>
      </c>
      <c r="I716" s="139">
        <f t="shared" si="187"/>
        <v>46406</v>
      </c>
      <c r="J716" s="137" t="str">
        <f t="shared" si="188"/>
        <v>036-46406</v>
      </c>
      <c r="K716" s="137">
        <f t="shared" si="189"/>
        <v>0.29166666666666669</v>
      </c>
      <c r="L716" s="137">
        <f t="shared" si="190"/>
        <v>0.875</v>
      </c>
      <c r="M716" s="137">
        <f t="shared" si="191"/>
        <v>0</v>
      </c>
      <c r="N716" s="137">
        <f t="shared" si="191"/>
        <v>0</v>
      </c>
      <c r="O716" s="137">
        <f t="shared" si="191"/>
        <v>0</v>
      </c>
      <c r="P716" s="137">
        <f t="shared" si="191"/>
        <v>0</v>
      </c>
      <c r="Q716" s="137">
        <f t="shared" si="191"/>
        <v>0</v>
      </c>
      <c r="R716" s="137">
        <f t="shared" si="191"/>
        <v>0</v>
      </c>
      <c r="S716" s="137">
        <f t="shared" si="191"/>
        <v>0</v>
      </c>
      <c r="T716" s="137">
        <f t="shared" si="191"/>
        <v>100</v>
      </c>
      <c r="U716" s="137">
        <f t="shared" si="191"/>
        <v>100</v>
      </c>
      <c r="V716" s="137">
        <f t="shared" si="191"/>
        <v>100</v>
      </c>
      <c r="W716" s="137">
        <f t="shared" si="192"/>
        <v>100</v>
      </c>
      <c r="X716" s="137">
        <f t="shared" si="192"/>
        <v>100</v>
      </c>
      <c r="Y716" s="137">
        <f t="shared" si="192"/>
        <v>100</v>
      </c>
      <c r="Z716" s="137">
        <f t="shared" si="192"/>
        <v>100</v>
      </c>
      <c r="AA716" s="137">
        <f t="shared" si="192"/>
        <v>100</v>
      </c>
      <c r="AB716" s="137">
        <f t="shared" si="192"/>
        <v>100</v>
      </c>
      <c r="AC716" s="137">
        <f t="shared" si="192"/>
        <v>100</v>
      </c>
      <c r="AD716" s="137">
        <f t="shared" si="192"/>
        <v>100</v>
      </c>
      <c r="AE716" s="137">
        <f t="shared" si="192"/>
        <v>100</v>
      </c>
      <c r="AF716" s="137">
        <f t="shared" si="192"/>
        <v>100</v>
      </c>
      <c r="AG716" s="137">
        <f t="shared" si="192"/>
        <v>100</v>
      </c>
      <c r="AH716" s="137">
        <f t="shared" si="192"/>
        <v>0</v>
      </c>
      <c r="AI716" s="137">
        <f t="shared" si="192"/>
        <v>0</v>
      </c>
      <c r="AJ716" s="137">
        <f t="shared" si="192"/>
        <v>0</v>
      </c>
      <c r="AK716" s="136">
        <f ca="1">IF(AND(AND($AK$3&lt;=B716,B716&lt;=$AK$1),B716&lt;&gt;""),1,0)</f>
        <v>1</v>
      </c>
      <c r="AL716" s="136">
        <f>IF(OR(F716="工事・メンテ（共用可）",F716="要調整"),0.5,IF(F716="ヘリ訓練日",0.4,1))</f>
        <v>1</v>
      </c>
      <c r="AM716" s="136">
        <v>1</v>
      </c>
    </row>
    <row r="717" spans="1:39" ht="37.5">
      <c r="A717" s="149">
        <v>1526</v>
      </c>
      <c r="B717" s="150">
        <v>46406</v>
      </c>
      <c r="C717" s="156">
        <v>7</v>
      </c>
      <c r="D717" s="156">
        <v>21</v>
      </c>
      <c r="E717" s="152" t="s">
        <v>65</v>
      </c>
      <c r="F717" s="151" t="s">
        <v>490</v>
      </c>
      <c r="G717" s="154" t="s">
        <v>494</v>
      </c>
      <c r="H717" s="138" t="str">
        <f>IF(OR(G717="中止",G717="取消"),"998",IF(ISNA(MATCH($E717,施設情報!$B$2:$B$96,0)),"999",INDEX(施設情報!$C$2:$C$96,MATCH($E717,施設情報!$B$2:$B$96,0))))</f>
        <v>037</v>
      </c>
      <c r="I717" s="139">
        <f t="shared" si="187"/>
        <v>46406</v>
      </c>
      <c r="J717" s="137" t="str">
        <f t="shared" si="188"/>
        <v>037-46406</v>
      </c>
      <c r="K717" s="137">
        <f t="shared" si="189"/>
        <v>0.29166666666666669</v>
      </c>
      <c r="L717" s="137">
        <f t="shared" si="190"/>
        <v>0.875</v>
      </c>
      <c r="M717" s="137">
        <f t="shared" si="191"/>
        <v>0</v>
      </c>
      <c r="N717" s="137">
        <f t="shared" si="191"/>
        <v>0</v>
      </c>
      <c r="O717" s="137">
        <f t="shared" si="191"/>
        <v>0</v>
      </c>
      <c r="P717" s="137">
        <f t="shared" si="191"/>
        <v>0</v>
      </c>
      <c r="Q717" s="137">
        <f t="shared" si="191"/>
        <v>0</v>
      </c>
      <c r="R717" s="137">
        <f t="shared" si="191"/>
        <v>0</v>
      </c>
      <c r="S717" s="137">
        <f t="shared" si="191"/>
        <v>0</v>
      </c>
      <c r="T717" s="137">
        <f t="shared" si="191"/>
        <v>100</v>
      </c>
      <c r="U717" s="137">
        <f t="shared" si="191"/>
        <v>100</v>
      </c>
      <c r="V717" s="137">
        <f t="shared" si="191"/>
        <v>100</v>
      </c>
      <c r="W717" s="137">
        <f t="shared" si="192"/>
        <v>100</v>
      </c>
      <c r="X717" s="137">
        <f t="shared" si="192"/>
        <v>100</v>
      </c>
      <c r="Y717" s="137">
        <f t="shared" si="192"/>
        <v>100</v>
      </c>
      <c r="Z717" s="137">
        <f t="shared" si="192"/>
        <v>100</v>
      </c>
      <c r="AA717" s="137">
        <f t="shared" si="192"/>
        <v>100</v>
      </c>
      <c r="AB717" s="137">
        <f t="shared" si="192"/>
        <v>100</v>
      </c>
      <c r="AC717" s="137">
        <f t="shared" si="192"/>
        <v>100</v>
      </c>
      <c r="AD717" s="137">
        <f t="shared" si="192"/>
        <v>100</v>
      </c>
      <c r="AE717" s="137">
        <f t="shared" si="192"/>
        <v>100</v>
      </c>
      <c r="AF717" s="137">
        <f t="shared" si="192"/>
        <v>100</v>
      </c>
      <c r="AG717" s="137">
        <f t="shared" si="192"/>
        <v>100</v>
      </c>
      <c r="AH717" s="137">
        <f t="shared" si="192"/>
        <v>0</v>
      </c>
      <c r="AI717" s="137">
        <f t="shared" si="192"/>
        <v>0</v>
      </c>
      <c r="AJ717" s="137">
        <f t="shared" si="192"/>
        <v>0</v>
      </c>
      <c r="AK717" s="136">
        <f ca="1">IF(AND(AND($AK$3&lt;=B717,B717&lt;=$AK$1),B717&lt;&gt;""),1,0)</f>
        <v>1</v>
      </c>
      <c r="AL717" s="136">
        <f>IF(OR(F717="工事・メンテ（共用可）",F717="要調整"),0.5,IF(F717="ヘリ訓練日",0.4,1))</f>
        <v>1</v>
      </c>
      <c r="AM717" s="136">
        <v>1</v>
      </c>
    </row>
    <row r="718" spans="1:39" ht="56.25">
      <c r="A718" s="149">
        <v>1527</v>
      </c>
      <c r="B718" s="150">
        <v>46406</v>
      </c>
      <c r="C718" s="156">
        <v>7</v>
      </c>
      <c r="D718" s="156">
        <v>21</v>
      </c>
      <c r="E718" s="152" t="s">
        <v>32</v>
      </c>
      <c r="F718" s="151" t="s">
        <v>490</v>
      </c>
      <c r="G718" s="154" t="s">
        <v>494</v>
      </c>
      <c r="H718" s="138" t="str">
        <f>IF(OR(G718="中止",G718="取消"),"998",IF(ISNA(MATCH($E718,施設情報!$B$2:$B$96,0)),"999",INDEX(施設情報!$C$2:$C$96,MATCH($E718,施設情報!$B$2:$B$96,0))))</f>
        <v>039</v>
      </c>
      <c r="I718" s="139">
        <f t="shared" si="187"/>
        <v>46406</v>
      </c>
      <c r="J718" s="137" t="str">
        <f t="shared" si="188"/>
        <v>039-46406</v>
      </c>
      <c r="K718" s="137">
        <f t="shared" si="189"/>
        <v>0.29166666666666669</v>
      </c>
      <c r="L718" s="137">
        <f t="shared" si="190"/>
        <v>0.875</v>
      </c>
      <c r="M718" s="137">
        <f t="shared" si="191"/>
        <v>0</v>
      </c>
      <c r="N718" s="137">
        <f t="shared" si="191"/>
        <v>0</v>
      </c>
      <c r="O718" s="137">
        <f t="shared" si="191"/>
        <v>0</v>
      </c>
      <c r="P718" s="137">
        <f t="shared" si="191"/>
        <v>0</v>
      </c>
      <c r="Q718" s="137">
        <f t="shared" si="191"/>
        <v>0</v>
      </c>
      <c r="R718" s="137">
        <f t="shared" si="191"/>
        <v>0</v>
      </c>
      <c r="S718" s="137">
        <f t="shared" si="191"/>
        <v>0</v>
      </c>
      <c r="T718" s="137">
        <f t="shared" si="191"/>
        <v>100</v>
      </c>
      <c r="U718" s="137">
        <f t="shared" si="191"/>
        <v>100</v>
      </c>
      <c r="V718" s="137">
        <f t="shared" si="191"/>
        <v>100</v>
      </c>
      <c r="W718" s="137">
        <f t="shared" si="192"/>
        <v>100</v>
      </c>
      <c r="X718" s="137">
        <f t="shared" si="192"/>
        <v>100</v>
      </c>
      <c r="Y718" s="137">
        <f t="shared" si="192"/>
        <v>100</v>
      </c>
      <c r="Z718" s="137">
        <f t="shared" si="192"/>
        <v>100</v>
      </c>
      <c r="AA718" s="137">
        <f t="shared" si="192"/>
        <v>100</v>
      </c>
      <c r="AB718" s="137">
        <f t="shared" si="192"/>
        <v>100</v>
      </c>
      <c r="AC718" s="137">
        <f t="shared" si="192"/>
        <v>100</v>
      </c>
      <c r="AD718" s="137">
        <f t="shared" si="192"/>
        <v>100</v>
      </c>
      <c r="AE718" s="137">
        <f t="shared" si="192"/>
        <v>100</v>
      </c>
      <c r="AF718" s="137">
        <f t="shared" si="192"/>
        <v>100</v>
      </c>
      <c r="AG718" s="137">
        <f t="shared" si="192"/>
        <v>100</v>
      </c>
      <c r="AH718" s="137">
        <f t="shared" si="192"/>
        <v>0</v>
      </c>
      <c r="AI718" s="137">
        <f t="shared" si="192"/>
        <v>0</v>
      </c>
      <c r="AJ718" s="137">
        <f t="shared" si="192"/>
        <v>0</v>
      </c>
      <c r="AK718" s="136">
        <f ca="1">IF(AND(AND($AK$3&lt;=B718,B718&lt;=$AK$1),B718&lt;&gt;""),1,0)</f>
        <v>1</v>
      </c>
      <c r="AL718" s="136">
        <f>IF(OR(F718="工事・メンテ（共用可）",F718="要調整"),0.5,IF(F718="ヘリ訓練日",0.4,1))</f>
        <v>1</v>
      </c>
      <c r="AM718" s="136">
        <v>1</v>
      </c>
    </row>
    <row r="719" spans="1:39" ht="56.25">
      <c r="A719" s="149">
        <v>1528</v>
      </c>
      <c r="B719" s="150">
        <v>46406</v>
      </c>
      <c r="C719" s="156">
        <v>7</v>
      </c>
      <c r="D719" s="156">
        <v>21</v>
      </c>
      <c r="E719" s="152" t="s">
        <v>33</v>
      </c>
      <c r="F719" s="151" t="s">
        <v>490</v>
      </c>
      <c r="G719" s="154" t="s">
        <v>494</v>
      </c>
      <c r="H719" s="138" t="str">
        <f>IF(OR(G719="中止",G719="取消"),"998",IF(ISNA(MATCH($E719,施設情報!$B$2:$B$96,0)),"999",INDEX(施設情報!$C$2:$C$96,MATCH($E719,施設情報!$B$2:$B$96,0))))</f>
        <v>038</v>
      </c>
      <c r="I719" s="139">
        <f t="shared" si="187"/>
        <v>46406</v>
      </c>
      <c r="J719" s="137" t="str">
        <f t="shared" si="188"/>
        <v>038-46406</v>
      </c>
      <c r="K719" s="137">
        <f t="shared" si="189"/>
        <v>0.29166666666666669</v>
      </c>
      <c r="L719" s="137">
        <f t="shared" si="190"/>
        <v>0.875</v>
      </c>
      <c r="M719" s="137">
        <f t="shared" si="191"/>
        <v>0</v>
      </c>
      <c r="N719" s="137">
        <f t="shared" si="191"/>
        <v>0</v>
      </c>
      <c r="O719" s="137">
        <f t="shared" si="191"/>
        <v>0</v>
      </c>
      <c r="P719" s="137">
        <f t="shared" si="191"/>
        <v>0</v>
      </c>
      <c r="Q719" s="137">
        <f t="shared" si="191"/>
        <v>0</v>
      </c>
      <c r="R719" s="137">
        <f t="shared" si="191"/>
        <v>0</v>
      </c>
      <c r="S719" s="137">
        <f t="shared" si="191"/>
        <v>0</v>
      </c>
      <c r="T719" s="137">
        <f t="shared" si="191"/>
        <v>100</v>
      </c>
      <c r="U719" s="137">
        <f t="shared" si="191"/>
        <v>100</v>
      </c>
      <c r="V719" s="137">
        <f t="shared" si="191"/>
        <v>100</v>
      </c>
      <c r="W719" s="137">
        <f t="shared" si="192"/>
        <v>100</v>
      </c>
      <c r="X719" s="137">
        <f t="shared" si="192"/>
        <v>100</v>
      </c>
      <c r="Y719" s="137">
        <f t="shared" si="192"/>
        <v>100</v>
      </c>
      <c r="Z719" s="137">
        <f t="shared" si="192"/>
        <v>100</v>
      </c>
      <c r="AA719" s="137">
        <f t="shared" si="192"/>
        <v>100</v>
      </c>
      <c r="AB719" s="137">
        <f t="shared" si="192"/>
        <v>100</v>
      </c>
      <c r="AC719" s="137">
        <f t="shared" si="192"/>
        <v>100</v>
      </c>
      <c r="AD719" s="137">
        <f t="shared" si="192"/>
        <v>100</v>
      </c>
      <c r="AE719" s="137">
        <f t="shared" si="192"/>
        <v>100</v>
      </c>
      <c r="AF719" s="137">
        <f t="shared" si="192"/>
        <v>100</v>
      </c>
      <c r="AG719" s="137">
        <f t="shared" si="192"/>
        <v>100</v>
      </c>
      <c r="AH719" s="137">
        <f t="shared" si="192"/>
        <v>0</v>
      </c>
      <c r="AI719" s="137">
        <f t="shared" si="192"/>
        <v>0</v>
      </c>
      <c r="AJ719" s="137">
        <f t="shared" si="192"/>
        <v>0</v>
      </c>
      <c r="AK719" s="136">
        <f ca="1">IF(AND(AND($AK$3&lt;=B719,B719&lt;=$AK$1),B719&lt;&gt;""),1,0)</f>
        <v>1</v>
      </c>
      <c r="AL719" s="136">
        <f>IF(OR(F719="工事・メンテ（共用可）",F719="要調整"),0.5,IF(F719="ヘリ訓練日",0.4,1))</f>
        <v>1</v>
      </c>
      <c r="AM719" s="136">
        <v>1</v>
      </c>
    </row>
    <row r="720" spans="1:39" ht="56.25">
      <c r="A720" s="149">
        <v>1529</v>
      </c>
      <c r="B720" s="150">
        <v>46406</v>
      </c>
      <c r="C720" s="156">
        <v>7</v>
      </c>
      <c r="D720" s="156">
        <v>21</v>
      </c>
      <c r="E720" s="152" t="s">
        <v>34</v>
      </c>
      <c r="F720" s="151" t="s">
        <v>490</v>
      </c>
      <c r="G720" s="154" t="s">
        <v>494</v>
      </c>
      <c r="H720" s="138" t="str">
        <f>IF(OR(G720="中止",G720="取消"),"998",IF(ISNA(MATCH($E720,施設情報!$B$2:$B$96,0)),"999",INDEX(施設情報!$C$2:$C$96,MATCH($E720,施設情報!$B$2:$B$96,0))))</f>
        <v>040</v>
      </c>
      <c r="I720" s="139">
        <f t="shared" si="187"/>
        <v>46406</v>
      </c>
      <c r="J720" s="137" t="str">
        <f t="shared" si="188"/>
        <v>040-46406</v>
      </c>
      <c r="K720" s="137">
        <f t="shared" si="189"/>
        <v>0.29166666666666669</v>
      </c>
      <c r="L720" s="137">
        <f t="shared" si="190"/>
        <v>0.875</v>
      </c>
      <c r="M720" s="137">
        <f t="shared" si="191"/>
        <v>0</v>
      </c>
      <c r="N720" s="137">
        <f t="shared" si="191"/>
        <v>0</v>
      </c>
      <c r="O720" s="137">
        <f t="shared" si="191"/>
        <v>0</v>
      </c>
      <c r="P720" s="137">
        <f t="shared" si="191"/>
        <v>0</v>
      </c>
      <c r="Q720" s="137">
        <f t="shared" si="191"/>
        <v>0</v>
      </c>
      <c r="R720" s="137">
        <f t="shared" si="191"/>
        <v>0</v>
      </c>
      <c r="S720" s="137">
        <f t="shared" si="191"/>
        <v>0</v>
      </c>
      <c r="T720" s="137">
        <f t="shared" si="191"/>
        <v>100</v>
      </c>
      <c r="U720" s="137">
        <f t="shared" si="191"/>
        <v>100</v>
      </c>
      <c r="V720" s="137">
        <f t="shared" si="191"/>
        <v>100</v>
      </c>
      <c r="W720" s="137">
        <f t="shared" si="192"/>
        <v>100</v>
      </c>
      <c r="X720" s="137">
        <f t="shared" si="192"/>
        <v>100</v>
      </c>
      <c r="Y720" s="137">
        <f t="shared" si="192"/>
        <v>100</v>
      </c>
      <c r="Z720" s="137">
        <f t="shared" si="192"/>
        <v>100</v>
      </c>
      <c r="AA720" s="137">
        <f t="shared" si="192"/>
        <v>100</v>
      </c>
      <c r="AB720" s="137">
        <f t="shared" si="192"/>
        <v>100</v>
      </c>
      <c r="AC720" s="137">
        <f t="shared" si="192"/>
        <v>100</v>
      </c>
      <c r="AD720" s="137">
        <f t="shared" si="192"/>
        <v>100</v>
      </c>
      <c r="AE720" s="137">
        <f t="shared" si="192"/>
        <v>100</v>
      </c>
      <c r="AF720" s="137">
        <f t="shared" si="192"/>
        <v>100</v>
      </c>
      <c r="AG720" s="137">
        <f t="shared" si="192"/>
        <v>100</v>
      </c>
      <c r="AH720" s="137">
        <f t="shared" si="192"/>
        <v>0</v>
      </c>
      <c r="AI720" s="137">
        <f t="shared" si="192"/>
        <v>0</v>
      </c>
      <c r="AJ720" s="137">
        <f t="shared" si="192"/>
        <v>0</v>
      </c>
      <c r="AK720" s="136">
        <f ca="1">IF(AND(AND($AK$3&lt;=B720,B720&lt;=$AK$1),B720&lt;&gt;""),1,0)</f>
        <v>1</v>
      </c>
      <c r="AL720" s="136">
        <f>IF(OR(F720="工事・メンテ（共用可）",F720="要調整"),0.5,IF(F720="ヘリ訓練日",0.4,1))</f>
        <v>1</v>
      </c>
      <c r="AM720" s="136">
        <v>1</v>
      </c>
    </row>
    <row r="721" spans="1:39" ht="56.25">
      <c r="A721" s="149">
        <v>1530</v>
      </c>
      <c r="B721" s="150">
        <v>46406</v>
      </c>
      <c r="C721" s="156">
        <v>7</v>
      </c>
      <c r="D721" s="156">
        <v>21</v>
      </c>
      <c r="E721" s="152" t="s">
        <v>35</v>
      </c>
      <c r="F721" s="151" t="s">
        <v>490</v>
      </c>
      <c r="G721" s="154" t="s">
        <v>494</v>
      </c>
      <c r="H721" s="138" t="str">
        <f>IF(OR(G721="中止",G721="取消"),"998",IF(ISNA(MATCH($E721,施設情報!$B$2:$B$96,0)),"999",INDEX(施設情報!$C$2:$C$96,MATCH($E721,施設情報!$B$2:$B$96,0))))</f>
        <v>041</v>
      </c>
      <c r="I721" s="139">
        <f t="shared" si="187"/>
        <v>46406</v>
      </c>
      <c r="J721" s="137" t="str">
        <f t="shared" si="188"/>
        <v>041-46406</v>
      </c>
      <c r="K721" s="137">
        <f t="shared" si="189"/>
        <v>0.29166666666666669</v>
      </c>
      <c r="L721" s="137">
        <f t="shared" si="190"/>
        <v>0.875</v>
      </c>
      <c r="M721" s="137">
        <f t="shared" si="191"/>
        <v>0</v>
      </c>
      <c r="N721" s="137">
        <f t="shared" si="191"/>
        <v>0</v>
      </c>
      <c r="O721" s="137">
        <f t="shared" si="191"/>
        <v>0</v>
      </c>
      <c r="P721" s="137">
        <f t="shared" si="191"/>
        <v>0</v>
      </c>
      <c r="Q721" s="137">
        <f t="shared" si="191"/>
        <v>0</v>
      </c>
      <c r="R721" s="137">
        <f t="shared" si="191"/>
        <v>0</v>
      </c>
      <c r="S721" s="137">
        <f t="shared" si="191"/>
        <v>0</v>
      </c>
      <c r="T721" s="137">
        <f t="shared" si="191"/>
        <v>100</v>
      </c>
      <c r="U721" s="137">
        <f t="shared" si="191"/>
        <v>100</v>
      </c>
      <c r="V721" s="137">
        <f t="shared" si="191"/>
        <v>100</v>
      </c>
      <c r="W721" s="137">
        <f t="shared" si="192"/>
        <v>100</v>
      </c>
      <c r="X721" s="137">
        <f t="shared" si="192"/>
        <v>100</v>
      </c>
      <c r="Y721" s="137">
        <f t="shared" si="192"/>
        <v>100</v>
      </c>
      <c r="Z721" s="137">
        <f t="shared" si="192"/>
        <v>100</v>
      </c>
      <c r="AA721" s="137">
        <f t="shared" si="192"/>
        <v>100</v>
      </c>
      <c r="AB721" s="137">
        <f t="shared" si="192"/>
        <v>100</v>
      </c>
      <c r="AC721" s="137">
        <f t="shared" si="192"/>
        <v>100</v>
      </c>
      <c r="AD721" s="137">
        <f t="shared" si="192"/>
        <v>100</v>
      </c>
      <c r="AE721" s="137">
        <f t="shared" si="192"/>
        <v>100</v>
      </c>
      <c r="AF721" s="137">
        <f t="shared" si="192"/>
        <v>100</v>
      </c>
      <c r="AG721" s="137">
        <f t="shared" si="192"/>
        <v>100</v>
      </c>
      <c r="AH721" s="137">
        <f t="shared" si="192"/>
        <v>0</v>
      </c>
      <c r="AI721" s="137">
        <f t="shared" si="192"/>
        <v>0</v>
      </c>
      <c r="AJ721" s="137">
        <f t="shared" si="192"/>
        <v>0</v>
      </c>
      <c r="AK721" s="136">
        <f ca="1">IF(AND(AND($AK$3&lt;=B721,B721&lt;=$AK$1),B721&lt;&gt;""),1,0)</f>
        <v>1</v>
      </c>
      <c r="AL721" s="136">
        <f>IF(OR(F721="工事・メンテ（共用可）",F721="要調整"),0.5,IF(F721="ヘリ訓練日",0.4,1))</f>
        <v>1</v>
      </c>
      <c r="AM721" s="136">
        <v>1</v>
      </c>
    </row>
    <row r="722" spans="1:39" ht="56.25">
      <c r="A722" s="149">
        <v>1531</v>
      </c>
      <c r="B722" s="150">
        <v>46406</v>
      </c>
      <c r="C722" s="156">
        <v>7</v>
      </c>
      <c r="D722" s="156">
        <v>21</v>
      </c>
      <c r="E722" s="152" t="s">
        <v>36</v>
      </c>
      <c r="F722" s="151" t="s">
        <v>490</v>
      </c>
      <c r="G722" s="154" t="s">
        <v>494</v>
      </c>
      <c r="H722" s="138" t="str">
        <f>IF(OR(G722="中止",G722="取消"),"998",IF(ISNA(MATCH($E722,施設情報!$B$2:$B$96,0)),"999",INDEX(施設情報!$C$2:$C$96,MATCH($E722,施設情報!$B$2:$B$96,0))))</f>
        <v>042</v>
      </c>
      <c r="I722" s="139">
        <f t="shared" si="187"/>
        <v>46406</v>
      </c>
      <c r="J722" s="137" t="str">
        <f t="shared" si="188"/>
        <v>042-46406</v>
      </c>
      <c r="K722" s="137">
        <f t="shared" si="189"/>
        <v>0.29166666666666669</v>
      </c>
      <c r="L722" s="137">
        <f t="shared" si="190"/>
        <v>0.875</v>
      </c>
      <c r="M722" s="137">
        <f t="shared" si="191"/>
        <v>0</v>
      </c>
      <c r="N722" s="137">
        <f t="shared" si="191"/>
        <v>0</v>
      </c>
      <c r="O722" s="137">
        <f t="shared" si="191"/>
        <v>0</v>
      </c>
      <c r="P722" s="137">
        <f t="shared" si="191"/>
        <v>0</v>
      </c>
      <c r="Q722" s="137">
        <f t="shared" si="191"/>
        <v>0</v>
      </c>
      <c r="R722" s="137">
        <f t="shared" si="191"/>
        <v>0</v>
      </c>
      <c r="S722" s="137">
        <f t="shared" si="191"/>
        <v>0</v>
      </c>
      <c r="T722" s="137">
        <f t="shared" si="191"/>
        <v>100</v>
      </c>
      <c r="U722" s="137">
        <f t="shared" si="191"/>
        <v>100</v>
      </c>
      <c r="V722" s="137">
        <f t="shared" si="191"/>
        <v>100</v>
      </c>
      <c r="W722" s="137">
        <f t="shared" si="192"/>
        <v>100</v>
      </c>
      <c r="X722" s="137">
        <f t="shared" si="192"/>
        <v>100</v>
      </c>
      <c r="Y722" s="137">
        <f t="shared" si="192"/>
        <v>100</v>
      </c>
      <c r="Z722" s="137">
        <f t="shared" si="192"/>
        <v>100</v>
      </c>
      <c r="AA722" s="137">
        <f t="shared" si="192"/>
        <v>100</v>
      </c>
      <c r="AB722" s="137">
        <f t="shared" si="192"/>
        <v>100</v>
      </c>
      <c r="AC722" s="137">
        <f t="shared" si="192"/>
        <v>100</v>
      </c>
      <c r="AD722" s="137">
        <f t="shared" si="192"/>
        <v>100</v>
      </c>
      <c r="AE722" s="137">
        <f t="shared" si="192"/>
        <v>100</v>
      </c>
      <c r="AF722" s="137">
        <f t="shared" si="192"/>
        <v>100</v>
      </c>
      <c r="AG722" s="137">
        <f t="shared" si="192"/>
        <v>100</v>
      </c>
      <c r="AH722" s="137">
        <f t="shared" si="192"/>
        <v>0</v>
      </c>
      <c r="AI722" s="137">
        <f t="shared" si="192"/>
        <v>0</v>
      </c>
      <c r="AJ722" s="137">
        <f t="shared" si="192"/>
        <v>0</v>
      </c>
      <c r="AK722" s="136">
        <f ca="1">IF(AND(AND($AK$3&lt;=B722,B722&lt;=$AK$1),B722&lt;&gt;""),1,0)</f>
        <v>1</v>
      </c>
      <c r="AL722" s="136">
        <f>IF(OR(F722="工事・メンテ（共用可）",F722="要調整"),0.5,IF(F722="ヘリ訓練日",0.4,1))</f>
        <v>1</v>
      </c>
      <c r="AM722" s="136">
        <v>1</v>
      </c>
    </row>
    <row r="723" spans="1:39" ht="56.25">
      <c r="A723" s="149">
        <v>1532</v>
      </c>
      <c r="B723" s="150">
        <v>46406</v>
      </c>
      <c r="C723" s="156">
        <v>7</v>
      </c>
      <c r="D723" s="156">
        <v>21</v>
      </c>
      <c r="E723" s="152" t="s">
        <v>37</v>
      </c>
      <c r="F723" s="151" t="s">
        <v>490</v>
      </c>
      <c r="G723" s="154" t="s">
        <v>494</v>
      </c>
      <c r="H723" s="138" t="str">
        <f>IF(OR(G723="中止",G723="取消"),"998",IF(ISNA(MATCH($E723,施設情報!$B$2:$B$96,0)),"999",INDEX(施設情報!$C$2:$C$96,MATCH($E723,施設情報!$B$2:$B$96,0))))</f>
        <v>043</v>
      </c>
      <c r="I723" s="139">
        <f t="shared" si="187"/>
        <v>46406</v>
      </c>
      <c r="J723" s="137" t="str">
        <f t="shared" si="188"/>
        <v>043-46406</v>
      </c>
      <c r="K723" s="137">
        <f t="shared" si="189"/>
        <v>0.29166666666666669</v>
      </c>
      <c r="L723" s="137">
        <f t="shared" si="190"/>
        <v>0.875</v>
      </c>
      <c r="M723" s="137">
        <f t="shared" si="191"/>
        <v>0</v>
      </c>
      <c r="N723" s="137">
        <f t="shared" si="191"/>
        <v>0</v>
      </c>
      <c r="O723" s="137">
        <f t="shared" si="191"/>
        <v>0</v>
      </c>
      <c r="P723" s="137">
        <f t="shared" si="191"/>
        <v>0</v>
      </c>
      <c r="Q723" s="137">
        <f t="shared" si="191"/>
        <v>0</v>
      </c>
      <c r="R723" s="137">
        <f t="shared" si="191"/>
        <v>0</v>
      </c>
      <c r="S723" s="137">
        <f t="shared" si="191"/>
        <v>0</v>
      </c>
      <c r="T723" s="137">
        <f t="shared" si="191"/>
        <v>100</v>
      </c>
      <c r="U723" s="137">
        <f t="shared" si="191"/>
        <v>100</v>
      </c>
      <c r="V723" s="137">
        <f t="shared" si="191"/>
        <v>100</v>
      </c>
      <c r="W723" s="137">
        <f t="shared" si="192"/>
        <v>100</v>
      </c>
      <c r="X723" s="137">
        <f t="shared" si="192"/>
        <v>100</v>
      </c>
      <c r="Y723" s="137">
        <f t="shared" si="192"/>
        <v>100</v>
      </c>
      <c r="Z723" s="137">
        <f t="shared" si="192"/>
        <v>100</v>
      </c>
      <c r="AA723" s="137">
        <f t="shared" si="192"/>
        <v>100</v>
      </c>
      <c r="AB723" s="137">
        <f t="shared" si="192"/>
        <v>100</v>
      </c>
      <c r="AC723" s="137">
        <f t="shared" si="192"/>
        <v>100</v>
      </c>
      <c r="AD723" s="137">
        <f t="shared" si="192"/>
        <v>100</v>
      </c>
      <c r="AE723" s="137">
        <f t="shared" si="192"/>
        <v>100</v>
      </c>
      <c r="AF723" s="137">
        <f t="shared" si="192"/>
        <v>100</v>
      </c>
      <c r="AG723" s="137">
        <f t="shared" si="192"/>
        <v>100</v>
      </c>
      <c r="AH723" s="137">
        <f t="shared" si="192"/>
        <v>0</v>
      </c>
      <c r="AI723" s="137">
        <f t="shared" si="192"/>
        <v>0</v>
      </c>
      <c r="AJ723" s="137">
        <f t="shared" si="192"/>
        <v>0</v>
      </c>
      <c r="AK723" s="136">
        <f ca="1">IF(AND(AND($AK$3&lt;=B723,B723&lt;=$AK$1),B723&lt;&gt;""),1,0)</f>
        <v>1</v>
      </c>
      <c r="AL723" s="136">
        <f>IF(OR(F723="工事・メンテ（共用可）",F723="要調整"),0.5,IF(F723="ヘリ訓練日",0.4,1))</f>
        <v>1</v>
      </c>
      <c r="AM723" s="136">
        <v>1</v>
      </c>
    </row>
    <row r="724" spans="1:39" ht="56.25">
      <c r="A724" s="149">
        <v>1533</v>
      </c>
      <c r="B724" s="150">
        <v>46406</v>
      </c>
      <c r="C724" s="156">
        <v>7</v>
      </c>
      <c r="D724" s="156">
        <v>21</v>
      </c>
      <c r="E724" s="152" t="s">
        <v>66</v>
      </c>
      <c r="F724" s="151" t="s">
        <v>490</v>
      </c>
      <c r="G724" s="154" t="s">
        <v>494</v>
      </c>
      <c r="H724" s="138" t="str">
        <f>IF(OR(G724="中止",G724="取消"),"998",IF(ISNA(MATCH($E724,施設情報!$B$2:$B$96,0)),"999",INDEX(施設情報!$C$2:$C$96,MATCH($E724,施設情報!$B$2:$B$96,0))))</f>
        <v>044</v>
      </c>
      <c r="I724" s="139">
        <f t="shared" si="187"/>
        <v>46406</v>
      </c>
      <c r="J724" s="137" t="str">
        <f t="shared" si="188"/>
        <v>044-46406</v>
      </c>
      <c r="K724" s="137">
        <f t="shared" si="189"/>
        <v>0.29166666666666669</v>
      </c>
      <c r="L724" s="137">
        <f t="shared" si="190"/>
        <v>0.875</v>
      </c>
      <c r="M724" s="137">
        <f t="shared" si="191"/>
        <v>0</v>
      </c>
      <c r="N724" s="137">
        <f t="shared" si="191"/>
        <v>0</v>
      </c>
      <c r="O724" s="137">
        <f t="shared" si="191"/>
        <v>0</v>
      </c>
      <c r="P724" s="137">
        <f t="shared" si="191"/>
        <v>0</v>
      </c>
      <c r="Q724" s="137">
        <f t="shared" si="191"/>
        <v>0</v>
      </c>
      <c r="R724" s="137">
        <f t="shared" si="191"/>
        <v>0</v>
      </c>
      <c r="S724" s="137">
        <f t="shared" si="191"/>
        <v>0</v>
      </c>
      <c r="T724" s="137">
        <f t="shared" si="191"/>
        <v>100</v>
      </c>
      <c r="U724" s="137">
        <f t="shared" si="191"/>
        <v>100</v>
      </c>
      <c r="V724" s="137">
        <f t="shared" si="191"/>
        <v>100</v>
      </c>
      <c r="W724" s="137">
        <f t="shared" si="192"/>
        <v>100</v>
      </c>
      <c r="X724" s="137">
        <f t="shared" si="192"/>
        <v>100</v>
      </c>
      <c r="Y724" s="137">
        <f t="shared" si="192"/>
        <v>100</v>
      </c>
      <c r="Z724" s="137">
        <f t="shared" si="192"/>
        <v>100</v>
      </c>
      <c r="AA724" s="137">
        <f t="shared" si="192"/>
        <v>100</v>
      </c>
      <c r="AB724" s="137">
        <f t="shared" si="192"/>
        <v>100</v>
      </c>
      <c r="AC724" s="137">
        <f t="shared" si="192"/>
        <v>100</v>
      </c>
      <c r="AD724" s="137">
        <f t="shared" si="192"/>
        <v>100</v>
      </c>
      <c r="AE724" s="137">
        <f t="shared" si="192"/>
        <v>100</v>
      </c>
      <c r="AF724" s="137">
        <f t="shared" si="192"/>
        <v>100</v>
      </c>
      <c r="AG724" s="137">
        <f t="shared" si="192"/>
        <v>100</v>
      </c>
      <c r="AH724" s="137">
        <f t="shared" si="192"/>
        <v>0</v>
      </c>
      <c r="AI724" s="137">
        <f t="shared" si="192"/>
        <v>0</v>
      </c>
      <c r="AJ724" s="137">
        <f t="shared" si="192"/>
        <v>0</v>
      </c>
      <c r="AK724" s="136">
        <f ca="1">IF(AND(AND($AK$3&lt;=B724,B724&lt;=$AK$1),B724&lt;&gt;""),1,0)</f>
        <v>1</v>
      </c>
      <c r="AL724" s="136">
        <f>IF(OR(F724="工事・メンテ（共用可）",F724="要調整"),0.5,IF(F724="ヘリ訓練日",0.4,1))</f>
        <v>1</v>
      </c>
      <c r="AM724" s="136">
        <v>1</v>
      </c>
    </row>
    <row r="725" spans="1:39" ht="75">
      <c r="A725" s="149">
        <v>1534</v>
      </c>
      <c r="B725" s="150">
        <v>46406</v>
      </c>
      <c r="C725" s="156">
        <v>7</v>
      </c>
      <c r="D725" s="156">
        <v>21</v>
      </c>
      <c r="E725" s="152" t="s">
        <v>67</v>
      </c>
      <c r="F725" s="151" t="s">
        <v>490</v>
      </c>
      <c r="G725" s="154" t="s">
        <v>494</v>
      </c>
      <c r="H725" s="138" t="str">
        <f>IF(OR(G725="中止",G725="取消"),"998",IF(ISNA(MATCH($E725,施設情報!$B$2:$B$96,0)),"999",INDEX(施設情報!$C$2:$C$96,MATCH($E725,施設情報!$B$2:$B$96,0))))</f>
        <v>045</v>
      </c>
      <c r="I725" s="139">
        <f t="shared" si="187"/>
        <v>46406</v>
      </c>
      <c r="J725" s="137" t="str">
        <f t="shared" si="188"/>
        <v>045-46406</v>
      </c>
      <c r="K725" s="137">
        <f t="shared" si="189"/>
        <v>0.29166666666666669</v>
      </c>
      <c r="L725" s="137">
        <f t="shared" si="190"/>
        <v>0.875</v>
      </c>
      <c r="M725" s="137">
        <f t="shared" ref="M725:V734" si="193">IF(AND(M$3&gt;=$K725,M$3&lt;$L725),100*$AM725,0)</f>
        <v>0</v>
      </c>
      <c r="N725" s="137">
        <f t="shared" si="193"/>
        <v>0</v>
      </c>
      <c r="O725" s="137">
        <f t="shared" si="193"/>
        <v>0</v>
      </c>
      <c r="P725" s="137">
        <f t="shared" si="193"/>
        <v>0</v>
      </c>
      <c r="Q725" s="137">
        <f t="shared" si="193"/>
        <v>0</v>
      </c>
      <c r="R725" s="137">
        <f t="shared" si="193"/>
        <v>0</v>
      </c>
      <c r="S725" s="137">
        <f t="shared" si="193"/>
        <v>0</v>
      </c>
      <c r="T725" s="137">
        <f t="shared" si="193"/>
        <v>100</v>
      </c>
      <c r="U725" s="137">
        <f t="shared" si="193"/>
        <v>100</v>
      </c>
      <c r="V725" s="137">
        <f t="shared" si="193"/>
        <v>100</v>
      </c>
      <c r="W725" s="137">
        <f t="shared" ref="W725:AJ734" si="194">IF(AND(W$3&gt;=$K725,W$3&lt;$L725),100*$AM725,0)</f>
        <v>100</v>
      </c>
      <c r="X725" s="137">
        <f t="shared" si="194"/>
        <v>100</v>
      </c>
      <c r="Y725" s="137">
        <f t="shared" si="194"/>
        <v>100</v>
      </c>
      <c r="Z725" s="137">
        <f t="shared" si="194"/>
        <v>100</v>
      </c>
      <c r="AA725" s="137">
        <f t="shared" si="194"/>
        <v>100</v>
      </c>
      <c r="AB725" s="137">
        <f t="shared" si="194"/>
        <v>100</v>
      </c>
      <c r="AC725" s="137">
        <f t="shared" si="194"/>
        <v>100</v>
      </c>
      <c r="AD725" s="137">
        <f t="shared" si="194"/>
        <v>100</v>
      </c>
      <c r="AE725" s="137">
        <f t="shared" si="194"/>
        <v>100</v>
      </c>
      <c r="AF725" s="137">
        <f t="shared" si="194"/>
        <v>100</v>
      </c>
      <c r="AG725" s="137">
        <f t="shared" si="194"/>
        <v>100</v>
      </c>
      <c r="AH725" s="137">
        <f t="shared" si="194"/>
        <v>0</v>
      </c>
      <c r="AI725" s="137">
        <f t="shared" si="194"/>
        <v>0</v>
      </c>
      <c r="AJ725" s="137">
        <f t="shared" si="194"/>
        <v>0</v>
      </c>
      <c r="AK725" s="136">
        <f ca="1">IF(AND(AND($AK$3&lt;=B725,B725&lt;=$AK$1),B725&lt;&gt;""),1,0)</f>
        <v>1</v>
      </c>
      <c r="AL725" s="136">
        <f>IF(OR(F725="工事・メンテ（共用可）",F725="要調整"),0.5,IF(F725="ヘリ訓練日",0.4,1))</f>
        <v>1</v>
      </c>
      <c r="AM725" s="136">
        <v>1</v>
      </c>
    </row>
    <row r="726" spans="1:39" ht="75">
      <c r="A726" s="149">
        <v>1535</v>
      </c>
      <c r="B726" s="150">
        <v>46406</v>
      </c>
      <c r="C726" s="156">
        <v>7</v>
      </c>
      <c r="D726" s="156">
        <v>21</v>
      </c>
      <c r="E726" s="152" t="s">
        <v>68</v>
      </c>
      <c r="F726" s="151" t="s">
        <v>490</v>
      </c>
      <c r="G726" s="154" t="s">
        <v>494</v>
      </c>
      <c r="H726" s="138" t="str">
        <f>IF(OR(G726="中止",G726="取消"),"998",IF(ISNA(MATCH($E726,施設情報!$B$2:$B$96,0)),"999",INDEX(施設情報!$C$2:$C$96,MATCH($E726,施設情報!$B$2:$B$96,0))))</f>
        <v>046</v>
      </c>
      <c r="I726" s="139">
        <f t="shared" si="187"/>
        <v>46406</v>
      </c>
      <c r="J726" s="137" t="str">
        <f t="shared" si="188"/>
        <v>046-46406</v>
      </c>
      <c r="K726" s="137">
        <f t="shared" si="189"/>
        <v>0.29166666666666669</v>
      </c>
      <c r="L726" s="137">
        <f t="shared" si="190"/>
        <v>0.875</v>
      </c>
      <c r="M726" s="137">
        <f t="shared" si="193"/>
        <v>0</v>
      </c>
      <c r="N726" s="137">
        <f t="shared" si="193"/>
        <v>0</v>
      </c>
      <c r="O726" s="137">
        <f t="shared" si="193"/>
        <v>0</v>
      </c>
      <c r="P726" s="137">
        <f t="shared" si="193"/>
        <v>0</v>
      </c>
      <c r="Q726" s="137">
        <f t="shared" si="193"/>
        <v>0</v>
      </c>
      <c r="R726" s="137">
        <f t="shared" si="193"/>
        <v>0</v>
      </c>
      <c r="S726" s="137">
        <f t="shared" si="193"/>
        <v>0</v>
      </c>
      <c r="T726" s="137">
        <f t="shared" si="193"/>
        <v>100</v>
      </c>
      <c r="U726" s="137">
        <f t="shared" si="193"/>
        <v>100</v>
      </c>
      <c r="V726" s="137">
        <f t="shared" si="193"/>
        <v>100</v>
      </c>
      <c r="W726" s="137">
        <f t="shared" si="194"/>
        <v>100</v>
      </c>
      <c r="X726" s="137">
        <f t="shared" si="194"/>
        <v>100</v>
      </c>
      <c r="Y726" s="137">
        <f t="shared" si="194"/>
        <v>100</v>
      </c>
      <c r="Z726" s="137">
        <f t="shared" si="194"/>
        <v>100</v>
      </c>
      <c r="AA726" s="137">
        <f t="shared" si="194"/>
        <v>100</v>
      </c>
      <c r="AB726" s="137">
        <f t="shared" si="194"/>
        <v>100</v>
      </c>
      <c r="AC726" s="137">
        <f t="shared" si="194"/>
        <v>100</v>
      </c>
      <c r="AD726" s="137">
        <f t="shared" si="194"/>
        <v>100</v>
      </c>
      <c r="AE726" s="137">
        <f t="shared" si="194"/>
        <v>100</v>
      </c>
      <c r="AF726" s="137">
        <f t="shared" si="194"/>
        <v>100</v>
      </c>
      <c r="AG726" s="137">
        <f t="shared" si="194"/>
        <v>100</v>
      </c>
      <c r="AH726" s="137">
        <f t="shared" si="194"/>
        <v>0</v>
      </c>
      <c r="AI726" s="137">
        <f t="shared" si="194"/>
        <v>0</v>
      </c>
      <c r="AJ726" s="137">
        <f t="shared" si="194"/>
        <v>0</v>
      </c>
      <c r="AK726" s="136">
        <f ca="1">IF(AND(AND($AK$3&lt;=B726,B726&lt;=$AK$1),B726&lt;&gt;""),1,0)</f>
        <v>1</v>
      </c>
      <c r="AL726" s="136">
        <f>IF(OR(F726="工事・メンテ（共用可）",F726="要調整"),0.5,IF(F726="ヘリ訓練日",0.4,1))</f>
        <v>1</v>
      </c>
      <c r="AM726" s="136">
        <v>1</v>
      </c>
    </row>
    <row r="727" spans="1:39" ht="75">
      <c r="A727" s="149">
        <v>1536</v>
      </c>
      <c r="B727" s="150">
        <v>46406</v>
      </c>
      <c r="C727" s="156">
        <v>7</v>
      </c>
      <c r="D727" s="156">
        <v>21</v>
      </c>
      <c r="E727" s="152" t="s">
        <v>69</v>
      </c>
      <c r="F727" s="151" t="s">
        <v>490</v>
      </c>
      <c r="G727" s="154" t="s">
        <v>494</v>
      </c>
      <c r="H727" s="138" t="str">
        <f>IF(OR(G727="中止",G727="取消"),"998",IF(ISNA(MATCH($E727,施設情報!$B$2:$B$96,0)),"999",INDEX(施設情報!$C$2:$C$96,MATCH($E727,施設情報!$B$2:$B$96,0))))</f>
        <v>047</v>
      </c>
      <c r="I727" s="139">
        <f t="shared" si="187"/>
        <v>46406</v>
      </c>
      <c r="J727" s="137" t="str">
        <f t="shared" si="188"/>
        <v>047-46406</v>
      </c>
      <c r="K727" s="137">
        <f t="shared" si="189"/>
        <v>0.29166666666666669</v>
      </c>
      <c r="L727" s="137">
        <f t="shared" si="190"/>
        <v>0.875</v>
      </c>
      <c r="M727" s="137">
        <f t="shared" si="193"/>
        <v>0</v>
      </c>
      <c r="N727" s="137">
        <f t="shared" si="193"/>
        <v>0</v>
      </c>
      <c r="O727" s="137">
        <f t="shared" si="193"/>
        <v>0</v>
      </c>
      <c r="P727" s="137">
        <f t="shared" si="193"/>
        <v>0</v>
      </c>
      <c r="Q727" s="137">
        <f t="shared" si="193"/>
        <v>0</v>
      </c>
      <c r="R727" s="137">
        <f t="shared" si="193"/>
        <v>0</v>
      </c>
      <c r="S727" s="137">
        <f t="shared" si="193"/>
        <v>0</v>
      </c>
      <c r="T727" s="137">
        <f t="shared" si="193"/>
        <v>100</v>
      </c>
      <c r="U727" s="137">
        <f t="shared" si="193"/>
        <v>100</v>
      </c>
      <c r="V727" s="137">
        <f t="shared" si="193"/>
        <v>100</v>
      </c>
      <c r="W727" s="137">
        <f t="shared" si="194"/>
        <v>100</v>
      </c>
      <c r="X727" s="137">
        <f t="shared" si="194"/>
        <v>100</v>
      </c>
      <c r="Y727" s="137">
        <f t="shared" si="194"/>
        <v>100</v>
      </c>
      <c r="Z727" s="137">
        <f t="shared" si="194"/>
        <v>100</v>
      </c>
      <c r="AA727" s="137">
        <f t="shared" si="194"/>
        <v>100</v>
      </c>
      <c r="AB727" s="137">
        <f t="shared" si="194"/>
        <v>100</v>
      </c>
      <c r="AC727" s="137">
        <f t="shared" si="194"/>
        <v>100</v>
      </c>
      <c r="AD727" s="137">
        <f t="shared" si="194"/>
        <v>100</v>
      </c>
      <c r="AE727" s="137">
        <f t="shared" si="194"/>
        <v>100</v>
      </c>
      <c r="AF727" s="137">
        <f t="shared" si="194"/>
        <v>100</v>
      </c>
      <c r="AG727" s="137">
        <f t="shared" si="194"/>
        <v>100</v>
      </c>
      <c r="AH727" s="137">
        <f t="shared" si="194"/>
        <v>0</v>
      </c>
      <c r="AI727" s="137">
        <f t="shared" si="194"/>
        <v>0</v>
      </c>
      <c r="AJ727" s="137">
        <f t="shared" si="194"/>
        <v>0</v>
      </c>
      <c r="AK727" s="136">
        <f ca="1">IF(AND(AND($AK$3&lt;=B727,B727&lt;=$AK$1),B727&lt;&gt;""),1,0)</f>
        <v>1</v>
      </c>
      <c r="AL727" s="136">
        <f>IF(OR(F727="工事・メンテ（共用可）",F727="要調整"),0.5,IF(F727="ヘリ訓練日",0.4,1))</f>
        <v>1</v>
      </c>
      <c r="AM727" s="136">
        <v>1</v>
      </c>
    </row>
    <row r="728" spans="1:39" ht="93.75">
      <c r="A728" s="149">
        <v>1537</v>
      </c>
      <c r="B728" s="150">
        <v>46406</v>
      </c>
      <c r="C728" s="156">
        <v>7</v>
      </c>
      <c r="D728" s="156">
        <v>21</v>
      </c>
      <c r="E728" s="152" t="s">
        <v>70</v>
      </c>
      <c r="F728" s="151" t="s">
        <v>490</v>
      </c>
      <c r="G728" s="154" t="s">
        <v>494</v>
      </c>
      <c r="H728" s="138" t="str">
        <f>IF(OR(G728="中止",G728="取消"),"998",IF(ISNA(MATCH($E728,施設情報!$B$2:$B$96,0)),"999",INDEX(施設情報!$C$2:$C$96,MATCH($E728,施設情報!$B$2:$B$96,0))))</f>
        <v>050</v>
      </c>
      <c r="I728" s="139">
        <f t="shared" si="187"/>
        <v>46406</v>
      </c>
      <c r="J728" s="137" t="str">
        <f t="shared" si="188"/>
        <v>050-46406</v>
      </c>
      <c r="K728" s="137">
        <f t="shared" si="189"/>
        <v>0.29166666666666669</v>
      </c>
      <c r="L728" s="137">
        <f t="shared" si="190"/>
        <v>0.875</v>
      </c>
      <c r="M728" s="137">
        <f t="shared" si="193"/>
        <v>0</v>
      </c>
      <c r="N728" s="137">
        <f t="shared" si="193"/>
        <v>0</v>
      </c>
      <c r="O728" s="137">
        <f t="shared" si="193"/>
        <v>0</v>
      </c>
      <c r="P728" s="137">
        <f t="shared" si="193"/>
        <v>0</v>
      </c>
      <c r="Q728" s="137">
        <f t="shared" si="193"/>
        <v>0</v>
      </c>
      <c r="R728" s="137">
        <f t="shared" si="193"/>
        <v>0</v>
      </c>
      <c r="S728" s="137">
        <f t="shared" si="193"/>
        <v>0</v>
      </c>
      <c r="T728" s="137">
        <f t="shared" si="193"/>
        <v>100</v>
      </c>
      <c r="U728" s="137">
        <f t="shared" si="193"/>
        <v>100</v>
      </c>
      <c r="V728" s="137">
        <f t="shared" si="193"/>
        <v>100</v>
      </c>
      <c r="W728" s="137">
        <f t="shared" si="194"/>
        <v>100</v>
      </c>
      <c r="X728" s="137">
        <f t="shared" si="194"/>
        <v>100</v>
      </c>
      <c r="Y728" s="137">
        <f t="shared" si="194"/>
        <v>100</v>
      </c>
      <c r="Z728" s="137">
        <f t="shared" si="194"/>
        <v>100</v>
      </c>
      <c r="AA728" s="137">
        <f t="shared" si="194"/>
        <v>100</v>
      </c>
      <c r="AB728" s="137">
        <f t="shared" si="194"/>
        <v>100</v>
      </c>
      <c r="AC728" s="137">
        <f t="shared" si="194"/>
        <v>100</v>
      </c>
      <c r="AD728" s="137">
        <f t="shared" si="194"/>
        <v>100</v>
      </c>
      <c r="AE728" s="137">
        <f t="shared" si="194"/>
        <v>100</v>
      </c>
      <c r="AF728" s="137">
        <f t="shared" si="194"/>
        <v>100</v>
      </c>
      <c r="AG728" s="137">
        <f t="shared" si="194"/>
        <v>100</v>
      </c>
      <c r="AH728" s="137">
        <f t="shared" si="194"/>
        <v>0</v>
      </c>
      <c r="AI728" s="137">
        <f t="shared" si="194"/>
        <v>0</v>
      </c>
      <c r="AJ728" s="137">
        <f t="shared" si="194"/>
        <v>0</v>
      </c>
      <c r="AK728" s="136">
        <f ca="1">IF(AND(AND($AK$3&lt;=B728,B728&lt;=$AK$1),B728&lt;&gt;""),1,0)</f>
        <v>1</v>
      </c>
      <c r="AL728" s="136">
        <f>IF(OR(F728="工事・メンテ（共用可）",F728="要調整"),0.5,IF(F728="ヘリ訓練日",0.4,1))</f>
        <v>1</v>
      </c>
      <c r="AM728" s="136">
        <v>1</v>
      </c>
    </row>
    <row r="729" spans="1:39" ht="93.75">
      <c r="A729" s="149">
        <v>1538</v>
      </c>
      <c r="B729" s="150">
        <v>46406</v>
      </c>
      <c r="C729" s="156">
        <v>7</v>
      </c>
      <c r="D729" s="156">
        <v>21</v>
      </c>
      <c r="E729" s="152" t="s">
        <v>71</v>
      </c>
      <c r="F729" s="151" t="s">
        <v>490</v>
      </c>
      <c r="G729" s="154" t="s">
        <v>494</v>
      </c>
      <c r="H729" s="138" t="str">
        <f>IF(OR(G729="中止",G729="取消"),"998",IF(ISNA(MATCH($E729,施設情報!$B$2:$B$96,0)),"999",INDEX(施設情報!$C$2:$C$96,MATCH($E729,施設情報!$B$2:$B$96,0))))</f>
        <v>051</v>
      </c>
      <c r="I729" s="139">
        <f t="shared" si="187"/>
        <v>46406</v>
      </c>
      <c r="J729" s="137" t="str">
        <f t="shared" si="188"/>
        <v>051-46406</v>
      </c>
      <c r="K729" s="137">
        <f t="shared" si="189"/>
        <v>0.29166666666666669</v>
      </c>
      <c r="L729" s="137">
        <f t="shared" si="190"/>
        <v>0.875</v>
      </c>
      <c r="M729" s="137">
        <f t="shared" si="193"/>
        <v>0</v>
      </c>
      <c r="N729" s="137">
        <f t="shared" si="193"/>
        <v>0</v>
      </c>
      <c r="O729" s="137">
        <f t="shared" si="193"/>
        <v>0</v>
      </c>
      <c r="P729" s="137">
        <f t="shared" si="193"/>
        <v>0</v>
      </c>
      <c r="Q729" s="137">
        <f t="shared" si="193"/>
        <v>0</v>
      </c>
      <c r="R729" s="137">
        <f t="shared" si="193"/>
        <v>0</v>
      </c>
      <c r="S729" s="137">
        <f t="shared" si="193"/>
        <v>0</v>
      </c>
      <c r="T729" s="137">
        <f t="shared" si="193"/>
        <v>100</v>
      </c>
      <c r="U729" s="137">
        <f t="shared" si="193"/>
        <v>100</v>
      </c>
      <c r="V729" s="137">
        <f t="shared" si="193"/>
        <v>100</v>
      </c>
      <c r="W729" s="137">
        <f t="shared" si="194"/>
        <v>100</v>
      </c>
      <c r="X729" s="137">
        <f t="shared" si="194"/>
        <v>100</v>
      </c>
      <c r="Y729" s="137">
        <f t="shared" si="194"/>
        <v>100</v>
      </c>
      <c r="Z729" s="137">
        <f t="shared" si="194"/>
        <v>100</v>
      </c>
      <c r="AA729" s="137">
        <f t="shared" si="194"/>
        <v>100</v>
      </c>
      <c r="AB729" s="137">
        <f t="shared" si="194"/>
        <v>100</v>
      </c>
      <c r="AC729" s="137">
        <f t="shared" si="194"/>
        <v>100</v>
      </c>
      <c r="AD729" s="137">
        <f t="shared" si="194"/>
        <v>100</v>
      </c>
      <c r="AE729" s="137">
        <f t="shared" si="194"/>
        <v>100</v>
      </c>
      <c r="AF729" s="137">
        <f t="shared" si="194"/>
        <v>100</v>
      </c>
      <c r="AG729" s="137">
        <f t="shared" si="194"/>
        <v>100</v>
      </c>
      <c r="AH729" s="137">
        <f t="shared" si="194"/>
        <v>0</v>
      </c>
      <c r="AI729" s="137">
        <f t="shared" si="194"/>
        <v>0</v>
      </c>
      <c r="AJ729" s="137">
        <f t="shared" si="194"/>
        <v>0</v>
      </c>
      <c r="AK729" s="136">
        <f ca="1">IF(AND(AND($AK$3&lt;=B729,B729&lt;=$AK$1),B729&lt;&gt;""),1,0)</f>
        <v>1</v>
      </c>
      <c r="AL729" s="136">
        <f>IF(OR(F729="工事・メンテ（共用可）",F729="要調整"),0.5,IF(F729="ヘリ訓練日",0.4,1))</f>
        <v>1</v>
      </c>
      <c r="AM729" s="136">
        <v>1</v>
      </c>
    </row>
    <row r="730" spans="1:39" ht="93.75">
      <c r="A730" s="149">
        <v>1539</v>
      </c>
      <c r="B730" s="150">
        <v>46406</v>
      </c>
      <c r="C730" s="156">
        <v>7</v>
      </c>
      <c r="D730" s="156">
        <v>21</v>
      </c>
      <c r="E730" s="152" t="s">
        <v>72</v>
      </c>
      <c r="F730" s="151" t="s">
        <v>490</v>
      </c>
      <c r="G730" s="154" t="s">
        <v>494</v>
      </c>
      <c r="H730" s="138" t="str">
        <f>IF(OR(G730="中止",G730="取消"),"998",IF(ISNA(MATCH($E730,施設情報!$B$2:$B$96,0)),"999",INDEX(施設情報!$C$2:$C$96,MATCH($E730,施設情報!$B$2:$B$96,0))))</f>
        <v>052</v>
      </c>
      <c r="I730" s="139">
        <f t="shared" si="187"/>
        <v>46406</v>
      </c>
      <c r="J730" s="137" t="str">
        <f t="shared" si="188"/>
        <v>052-46406</v>
      </c>
      <c r="K730" s="137">
        <f t="shared" si="189"/>
        <v>0.29166666666666669</v>
      </c>
      <c r="L730" s="137">
        <f t="shared" si="190"/>
        <v>0.875</v>
      </c>
      <c r="M730" s="137">
        <f t="shared" si="193"/>
        <v>0</v>
      </c>
      <c r="N730" s="137">
        <f t="shared" si="193"/>
        <v>0</v>
      </c>
      <c r="O730" s="137">
        <f t="shared" si="193"/>
        <v>0</v>
      </c>
      <c r="P730" s="137">
        <f t="shared" si="193"/>
        <v>0</v>
      </c>
      <c r="Q730" s="137">
        <f t="shared" si="193"/>
        <v>0</v>
      </c>
      <c r="R730" s="137">
        <f t="shared" si="193"/>
        <v>0</v>
      </c>
      <c r="S730" s="137">
        <f t="shared" si="193"/>
        <v>0</v>
      </c>
      <c r="T730" s="137">
        <f t="shared" si="193"/>
        <v>100</v>
      </c>
      <c r="U730" s="137">
        <f t="shared" si="193"/>
        <v>100</v>
      </c>
      <c r="V730" s="137">
        <f t="shared" si="193"/>
        <v>100</v>
      </c>
      <c r="W730" s="137">
        <f t="shared" si="194"/>
        <v>100</v>
      </c>
      <c r="X730" s="137">
        <f t="shared" si="194"/>
        <v>100</v>
      </c>
      <c r="Y730" s="137">
        <f t="shared" si="194"/>
        <v>100</v>
      </c>
      <c r="Z730" s="137">
        <f t="shared" si="194"/>
        <v>100</v>
      </c>
      <c r="AA730" s="137">
        <f t="shared" si="194"/>
        <v>100</v>
      </c>
      <c r="AB730" s="137">
        <f t="shared" si="194"/>
        <v>100</v>
      </c>
      <c r="AC730" s="137">
        <f t="shared" si="194"/>
        <v>100</v>
      </c>
      <c r="AD730" s="137">
        <f t="shared" si="194"/>
        <v>100</v>
      </c>
      <c r="AE730" s="137">
        <f t="shared" si="194"/>
        <v>100</v>
      </c>
      <c r="AF730" s="137">
        <f t="shared" si="194"/>
        <v>100</v>
      </c>
      <c r="AG730" s="137">
        <f t="shared" si="194"/>
        <v>100</v>
      </c>
      <c r="AH730" s="137">
        <f t="shared" si="194"/>
        <v>0</v>
      </c>
      <c r="AI730" s="137">
        <f t="shared" si="194"/>
        <v>0</v>
      </c>
      <c r="AJ730" s="137">
        <f t="shared" si="194"/>
        <v>0</v>
      </c>
      <c r="AK730" s="136">
        <f ca="1">IF(AND(AND($AK$3&lt;=B730,B730&lt;=$AK$1),B730&lt;&gt;""),1,0)</f>
        <v>1</v>
      </c>
      <c r="AL730" s="136">
        <f>IF(OR(F730="工事・メンテ（共用可）",F730="要調整"),0.5,IF(F730="ヘリ訓練日",0.4,1))</f>
        <v>1</v>
      </c>
      <c r="AM730" s="136">
        <v>1</v>
      </c>
    </row>
    <row r="731" spans="1:39" ht="93.75">
      <c r="A731" s="149">
        <v>1540</v>
      </c>
      <c r="B731" s="150">
        <v>46406</v>
      </c>
      <c r="C731" s="156">
        <v>7</v>
      </c>
      <c r="D731" s="156">
        <v>21</v>
      </c>
      <c r="E731" s="152" t="s">
        <v>73</v>
      </c>
      <c r="F731" s="151" t="s">
        <v>490</v>
      </c>
      <c r="G731" s="154" t="s">
        <v>494</v>
      </c>
      <c r="H731" s="138" t="str">
        <f>IF(OR(G731="中止",G731="取消"),"998",IF(ISNA(MATCH($E731,施設情報!$B$2:$B$96,0)),"999",INDEX(施設情報!$C$2:$C$96,MATCH($E731,施設情報!$B$2:$B$96,0))))</f>
        <v>053</v>
      </c>
      <c r="I731" s="139">
        <f t="shared" si="187"/>
        <v>46406</v>
      </c>
      <c r="J731" s="137" t="str">
        <f t="shared" si="188"/>
        <v>053-46406</v>
      </c>
      <c r="K731" s="137">
        <f t="shared" si="189"/>
        <v>0.29166666666666669</v>
      </c>
      <c r="L731" s="137">
        <f t="shared" si="190"/>
        <v>0.875</v>
      </c>
      <c r="M731" s="137">
        <f t="shared" si="193"/>
        <v>0</v>
      </c>
      <c r="N731" s="137">
        <f t="shared" si="193"/>
        <v>0</v>
      </c>
      <c r="O731" s="137">
        <f t="shared" si="193"/>
        <v>0</v>
      </c>
      <c r="P731" s="137">
        <f t="shared" si="193"/>
        <v>0</v>
      </c>
      <c r="Q731" s="137">
        <f t="shared" si="193"/>
        <v>0</v>
      </c>
      <c r="R731" s="137">
        <f t="shared" si="193"/>
        <v>0</v>
      </c>
      <c r="S731" s="137">
        <f t="shared" si="193"/>
        <v>0</v>
      </c>
      <c r="T731" s="137">
        <f t="shared" si="193"/>
        <v>100</v>
      </c>
      <c r="U731" s="137">
        <f t="shared" si="193"/>
        <v>100</v>
      </c>
      <c r="V731" s="137">
        <f t="shared" si="193"/>
        <v>100</v>
      </c>
      <c r="W731" s="137">
        <f t="shared" si="194"/>
        <v>100</v>
      </c>
      <c r="X731" s="137">
        <f t="shared" si="194"/>
        <v>100</v>
      </c>
      <c r="Y731" s="137">
        <f t="shared" si="194"/>
        <v>100</v>
      </c>
      <c r="Z731" s="137">
        <f t="shared" si="194"/>
        <v>100</v>
      </c>
      <c r="AA731" s="137">
        <f t="shared" si="194"/>
        <v>100</v>
      </c>
      <c r="AB731" s="137">
        <f t="shared" si="194"/>
        <v>100</v>
      </c>
      <c r="AC731" s="137">
        <f t="shared" si="194"/>
        <v>100</v>
      </c>
      <c r="AD731" s="137">
        <f t="shared" si="194"/>
        <v>100</v>
      </c>
      <c r="AE731" s="137">
        <f t="shared" si="194"/>
        <v>100</v>
      </c>
      <c r="AF731" s="137">
        <f t="shared" si="194"/>
        <v>100</v>
      </c>
      <c r="AG731" s="137">
        <f t="shared" si="194"/>
        <v>100</v>
      </c>
      <c r="AH731" s="137">
        <f t="shared" si="194"/>
        <v>0</v>
      </c>
      <c r="AI731" s="137">
        <f t="shared" si="194"/>
        <v>0</v>
      </c>
      <c r="AJ731" s="137">
        <f t="shared" si="194"/>
        <v>0</v>
      </c>
      <c r="AK731" s="136">
        <f ca="1">IF(AND(AND($AK$3&lt;=B731,B731&lt;=$AK$1),B731&lt;&gt;""),1,0)</f>
        <v>1</v>
      </c>
      <c r="AL731" s="136">
        <f>IF(OR(F731="工事・メンテ（共用可）",F731="要調整"),0.5,IF(F731="ヘリ訓練日",0.4,1))</f>
        <v>1</v>
      </c>
      <c r="AM731" s="136">
        <v>1</v>
      </c>
    </row>
    <row r="732" spans="1:39" ht="75">
      <c r="A732" s="149">
        <v>1541</v>
      </c>
      <c r="B732" s="150">
        <v>46406</v>
      </c>
      <c r="C732" s="156">
        <v>7</v>
      </c>
      <c r="D732" s="156">
        <v>21</v>
      </c>
      <c r="E732" s="152" t="s">
        <v>74</v>
      </c>
      <c r="F732" s="151" t="s">
        <v>490</v>
      </c>
      <c r="G732" s="154" t="s">
        <v>494</v>
      </c>
      <c r="H732" s="138" t="str">
        <f>IF(OR(G732="中止",G732="取消"),"998",IF(ISNA(MATCH($E732,施設情報!$B$2:$B$96,0)),"999",INDEX(施設情報!$C$2:$C$96,MATCH($E732,施設情報!$B$2:$B$96,0))))</f>
        <v>048</v>
      </c>
      <c r="I732" s="139">
        <f t="shared" si="187"/>
        <v>46406</v>
      </c>
      <c r="J732" s="137" t="str">
        <f t="shared" si="188"/>
        <v>048-46406</v>
      </c>
      <c r="K732" s="137">
        <f t="shared" si="189"/>
        <v>0.29166666666666669</v>
      </c>
      <c r="L732" s="137">
        <f t="shared" si="190"/>
        <v>0.875</v>
      </c>
      <c r="M732" s="137">
        <f t="shared" si="193"/>
        <v>0</v>
      </c>
      <c r="N732" s="137">
        <f t="shared" si="193"/>
        <v>0</v>
      </c>
      <c r="O732" s="137">
        <f t="shared" si="193"/>
        <v>0</v>
      </c>
      <c r="P732" s="137">
        <f t="shared" si="193"/>
        <v>0</v>
      </c>
      <c r="Q732" s="137">
        <f t="shared" si="193"/>
        <v>0</v>
      </c>
      <c r="R732" s="137">
        <f t="shared" si="193"/>
        <v>0</v>
      </c>
      <c r="S732" s="137">
        <f t="shared" si="193"/>
        <v>0</v>
      </c>
      <c r="T732" s="137">
        <f t="shared" si="193"/>
        <v>100</v>
      </c>
      <c r="U732" s="137">
        <f t="shared" si="193"/>
        <v>100</v>
      </c>
      <c r="V732" s="137">
        <f t="shared" si="193"/>
        <v>100</v>
      </c>
      <c r="W732" s="137">
        <f t="shared" si="194"/>
        <v>100</v>
      </c>
      <c r="X732" s="137">
        <f t="shared" si="194"/>
        <v>100</v>
      </c>
      <c r="Y732" s="137">
        <f t="shared" si="194"/>
        <v>100</v>
      </c>
      <c r="Z732" s="137">
        <f t="shared" si="194"/>
        <v>100</v>
      </c>
      <c r="AA732" s="137">
        <f t="shared" si="194"/>
        <v>100</v>
      </c>
      <c r="AB732" s="137">
        <f t="shared" si="194"/>
        <v>100</v>
      </c>
      <c r="AC732" s="137">
        <f t="shared" si="194"/>
        <v>100</v>
      </c>
      <c r="AD732" s="137">
        <f t="shared" si="194"/>
        <v>100</v>
      </c>
      <c r="AE732" s="137">
        <f t="shared" si="194"/>
        <v>100</v>
      </c>
      <c r="AF732" s="137">
        <f t="shared" si="194"/>
        <v>100</v>
      </c>
      <c r="AG732" s="137">
        <f t="shared" si="194"/>
        <v>100</v>
      </c>
      <c r="AH732" s="137">
        <f t="shared" si="194"/>
        <v>0</v>
      </c>
      <c r="AI732" s="137">
        <f t="shared" si="194"/>
        <v>0</v>
      </c>
      <c r="AJ732" s="137">
        <f t="shared" si="194"/>
        <v>0</v>
      </c>
      <c r="AK732" s="136">
        <f ca="1">IF(AND(AND($AK$3&lt;=B732,B732&lt;=$AK$1),B732&lt;&gt;""),1,0)</f>
        <v>1</v>
      </c>
      <c r="AL732" s="136">
        <f>IF(OR(F732="工事・メンテ（共用可）",F732="要調整"),0.5,IF(F732="ヘリ訓練日",0.4,1))</f>
        <v>1</v>
      </c>
      <c r="AM732" s="136">
        <v>1</v>
      </c>
    </row>
    <row r="733" spans="1:39" ht="75">
      <c r="A733" s="149">
        <v>1542</v>
      </c>
      <c r="B733" s="150">
        <v>46406</v>
      </c>
      <c r="C733" s="156">
        <v>7</v>
      </c>
      <c r="D733" s="156">
        <v>21</v>
      </c>
      <c r="E733" s="152" t="s">
        <v>75</v>
      </c>
      <c r="F733" s="151" t="s">
        <v>490</v>
      </c>
      <c r="G733" s="154" t="s">
        <v>494</v>
      </c>
      <c r="H733" s="138" t="str">
        <f>IF(OR(G733="中止",G733="取消"),"998",IF(ISNA(MATCH($E733,施設情報!$B$2:$B$96,0)),"999",INDEX(施設情報!$C$2:$C$96,MATCH($E733,施設情報!$B$2:$B$96,0))))</f>
        <v>049</v>
      </c>
      <c r="I733" s="139">
        <f t="shared" si="187"/>
        <v>46406</v>
      </c>
      <c r="J733" s="137" t="str">
        <f t="shared" si="188"/>
        <v>049-46406</v>
      </c>
      <c r="K733" s="137">
        <f t="shared" si="189"/>
        <v>0.29166666666666669</v>
      </c>
      <c r="L733" s="137">
        <f t="shared" si="190"/>
        <v>0.875</v>
      </c>
      <c r="M733" s="137">
        <f t="shared" si="193"/>
        <v>0</v>
      </c>
      <c r="N733" s="137">
        <f t="shared" si="193"/>
        <v>0</v>
      </c>
      <c r="O733" s="137">
        <f t="shared" si="193"/>
        <v>0</v>
      </c>
      <c r="P733" s="137">
        <f t="shared" si="193"/>
        <v>0</v>
      </c>
      <c r="Q733" s="137">
        <f t="shared" si="193"/>
        <v>0</v>
      </c>
      <c r="R733" s="137">
        <f t="shared" si="193"/>
        <v>0</v>
      </c>
      <c r="S733" s="137">
        <f t="shared" si="193"/>
        <v>0</v>
      </c>
      <c r="T733" s="137">
        <f t="shared" si="193"/>
        <v>100</v>
      </c>
      <c r="U733" s="137">
        <f t="shared" si="193"/>
        <v>100</v>
      </c>
      <c r="V733" s="137">
        <f t="shared" si="193"/>
        <v>100</v>
      </c>
      <c r="W733" s="137">
        <f t="shared" si="194"/>
        <v>100</v>
      </c>
      <c r="X733" s="137">
        <f t="shared" si="194"/>
        <v>100</v>
      </c>
      <c r="Y733" s="137">
        <f t="shared" si="194"/>
        <v>100</v>
      </c>
      <c r="Z733" s="137">
        <f t="shared" si="194"/>
        <v>100</v>
      </c>
      <c r="AA733" s="137">
        <f t="shared" si="194"/>
        <v>100</v>
      </c>
      <c r="AB733" s="137">
        <f t="shared" si="194"/>
        <v>100</v>
      </c>
      <c r="AC733" s="137">
        <f t="shared" si="194"/>
        <v>100</v>
      </c>
      <c r="AD733" s="137">
        <f t="shared" si="194"/>
        <v>100</v>
      </c>
      <c r="AE733" s="137">
        <f t="shared" si="194"/>
        <v>100</v>
      </c>
      <c r="AF733" s="137">
        <f t="shared" si="194"/>
        <v>100</v>
      </c>
      <c r="AG733" s="137">
        <f t="shared" si="194"/>
        <v>100</v>
      </c>
      <c r="AH733" s="137">
        <f t="shared" si="194"/>
        <v>0</v>
      </c>
      <c r="AI733" s="137">
        <f t="shared" si="194"/>
        <v>0</v>
      </c>
      <c r="AJ733" s="137">
        <f t="shared" si="194"/>
        <v>0</v>
      </c>
      <c r="AK733" s="136">
        <f ca="1">IF(AND(AND($AK$3&lt;=B733,B733&lt;=$AK$1),B733&lt;&gt;""),1,0)</f>
        <v>1</v>
      </c>
      <c r="AL733" s="136">
        <f>IF(OR(F733="工事・メンテ（共用可）",F733="要調整"),0.5,IF(F733="ヘリ訓練日",0.4,1))</f>
        <v>1</v>
      </c>
      <c r="AM733" s="136">
        <v>1</v>
      </c>
    </row>
    <row r="734" spans="1:39" ht="75">
      <c r="A734" s="149">
        <v>1543</v>
      </c>
      <c r="B734" s="150">
        <v>46406</v>
      </c>
      <c r="C734" s="156">
        <v>7</v>
      </c>
      <c r="D734" s="156">
        <v>21</v>
      </c>
      <c r="E734" s="152" t="s">
        <v>76</v>
      </c>
      <c r="F734" s="151" t="s">
        <v>490</v>
      </c>
      <c r="G734" s="154" t="s">
        <v>494</v>
      </c>
      <c r="H734" s="138" t="str">
        <f>IF(OR(G734="中止",G734="取消"),"998",IF(ISNA(MATCH($E734,施設情報!$B$2:$B$96,0)),"999",INDEX(施設情報!$C$2:$C$96,MATCH($E734,施設情報!$B$2:$B$96,0))))</f>
        <v>054</v>
      </c>
      <c r="I734" s="139">
        <f t="shared" si="187"/>
        <v>46406</v>
      </c>
      <c r="J734" s="137" t="str">
        <f t="shared" si="188"/>
        <v>054-46406</v>
      </c>
      <c r="K734" s="137">
        <f t="shared" si="189"/>
        <v>0.29166666666666669</v>
      </c>
      <c r="L734" s="137">
        <f t="shared" si="190"/>
        <v>0.875</v>
      </c>
      <c r="M734" s="137">
        <f t="shared" si="193"/>
        <v>0</v>
      </c>
      <c r="N734" s="137">
        <f t="shared" si="193"/>
        <v>0</v>
      </c>
      <c r="O734" s="137">
        <f t="shared" si="193"/>
        <v>0</v>
      </c>
      <c r="P734" s="137">
        <f t="shared" si="193"/>
        <v>0</v>
      </c>
      <c r="Q734" s="137">
        <f t="shared" si="193"/>
        <v>0</v>
      </c>
      <c r="R734" s="137">
        <f t="shared" si="193"/>
        <v>0</v>
      </c>
      <c r="S734" s="137">
        <f t="shared" si="193"/>
        <v>0</v>
      </c>
      <c r="T734" s="137">
        <f t="shared" si="193"/>
        <v>100</v>
      </c>
      <c r="U734" s="137">
        <f t="shared" si="193"/>
        <v>100</v>
      </c>
      <c r="V734" s="137">
        <f t="shared" si="193"/>
        <v>100</v>
      </c>
      <c r="W734" s="137">
        <f t="shared" si="194"/>
        <v>100</v>
      </c>
      <c r="X734" s="137">
        <f t="shared" si="194"/>
        <v>100</v>
      </c>
      <c r="Y734" s="137">
        <f t="shared" si="194"/>
        <v>100</v>
      </c>
      <c r="Z734" s="137">
        <f t="shared" si="194"/>
        <v>100</v>
      </c>
      <c r="AA734" s="137">
        <f t="shared" si="194"/>
        <v>100</v>
      </c>
      <c r="AB734" s="137">
        <f t="shared" si="194"/>
        <v>100</v>
      </c>
      <c r="AC734" s="137">
        <f t="shared" si="194"/>
        <v>100</v>
      </c>
      <c r="AD734" s="137">
        <f t="shared" si="194"/>
        <v>100</v>
      </c>
      <c r="AE734" s="137">
        <f t="shared" si="194"/>
        <v>100</v>
      </c>
      <c r="AF734" s="137">
        <f t="shared" si="194"/>
        <v>100</v>
      </c>
      <c r="AG734" s="137">
        <f t="shared" si="194"/>
        <v>100</v>
      </c>
      <c r="AH734" s="137">
        <f t="shared" si="194"/>
        <v>0</v>
      </c>
      <c r="AI734" s="137">
        <f t="shared" si="194"/>
        <v>0</v>
      </c>
      <c r="AJ734" s="137">
        <f t="shared" si="194"/>
        <v>0</v>
      </c>
      <c r="AK734" s="136">
        <f ca="1">IF(AND(AND($AK$3&lt;=B734,B734&lt;=$AK$1),B734&lt;&gt;""),1,0)</f>
        <v>1</v>
      </c>
      <c r="AL734" s="136">
        <f>IF(OR(F734="工事・メンテ（共用可）",F734="要調整"),0.5,IF(F734="ヘリ訓練日",0.4,1))</f>
        <v>1</v>
      </c>
      <c r="AM734" s="136">
        <v>1</v>
      </c>
    </row>
    <row r="735" spans="1:39" ht="112.5">
      <c r="A735" s="149">
        <v>1544</v>
      </c>
      <c r="B735" s="150">
        <v>46406</v>
      </c>
      <c r="C735" s="156">
        <v>7</v>
      </c>
      <c r="D735" s="156">
        <v>21</v>
      </c>
      <c r="E735" s="152" t="s">
        <v>77</v>
      </c>
      <c r="F735" s="151" t="s">
        <v>490</v>
      </c>
      <c r="G735" s="154" t="s">
        <v>494</v>
      </c>
      <c r="H735" s="138" t="str">
        <f>IF(OR(G735="中止",G735="取消"),"998",IF(ISNA(MATCH($E735,施設情報!$B$2:$B$96,0)),"999",INDEX(施設情報!$C$2:$C$96,MATCH($E735,施設情報!$B$2:$B$96,0))))</f>
        <v>055</v>
      </c>
      <c r="I735" s="139">
        <f t="shared" si="187"/>
        <v>46406</v>
      </c>
      <c r="J735" s="137" t="str">
        <f t="shared" si="188"/>
        <v>055-46406</v>
      </c>
      <c r="K735" s="137">
        <f t="shared" si="189"/>
        <v>0.29166666666666669</v>
      </c>
      <c r="L735" s="137">
        <f t="shared" si="190"/>
        <v>0.875</v>
      </c>
      <c r="M735" s="137">
        <f t="shared" ref="M735:V744" si="195">IF(AND(M$3&gt;=$K735,M$3&lt;$L735),100*$AM735,0)</f>
        <v>0</v>
      </c>
      <c r="N735" s="137">
        <f t="shared" si="195"/>
        <v>0</v>
      </c>
      <c r="O735" s="137">
        <f t="shared" si="195"/>
        <v>0</v>
      </c>
      <c r="P735" s="137">
        <f t="shared" si="195"/>
        <v>0</v>
      </c>
      <c r="Q735" s="137">
        <f t="shared" si="195"/>
        <v>0</v>
      </c>
      <c r="R735" s="137">
        <f t="shared" si="195"/>
        <v>0</v>
      </c>
      <c r="S735" s="137">
        <f t="shared" si="195"/>
        <v>0</v>
      </c>
      <c r="T735" s="137">
        <f t="shared" si="195"/>
        <v>100</v>
      </c>
      <c r="U735" s="137">
        <f t="shared" si="195"/>
        <v>100</v>
      </c>
      <c r="V735" s="137">
        <f t="shared" si="195"/>
        <v>100</v>
      </c>
      <c r="W735" s="137">
        <f t="shared" ref="W735:AJ744" si="196">IF(AND(W$3&gt;=$K735,W$3&lt;$L735),100*$AM735,0)</f>
        <v>100</v>
      </c>
      <c r="X735" s="137">
        <f t="shared" si="196"/>
        <v>100</v>
      </c>
      <c r="Y735" s="137">
        <f t="shared" si="196"/>
        <v>100</v>
      </c>
      <c r="Z735" s="137">
        <f t="shared" si="196"/>
        <v>100</v>
      </c>
      <c r="AA735" s="137">
        <f t="shared" si="196"/>
        <v>100</v>
      </c>
      <c r="AB735" s="137">
        <f t="shared" si="196"/>
        <v>100</v>
      </c>
      <c r="AC735" s="137">
        <f t="shared" si="196"/>
        <v>100</v>
      </c>
      <c r="AD735" s="137">
        <f t="shared" si="196"/>
        <v>100</v>
      </c>
      <c r="AE735" s="137">
        <f t="shared" si="196"/>
        <v>100</v>
      </c>
      <c r="AF735" s="137">
        <f t="shared" si="196"/>
        <v>100</v>
      </c>
      <c r="AG735" s="137">
        <f t="shared" si="196"/>
        <v>100</v>
      </c>
      <c r="AH735" s="137">
        <f t="shared" si="196"/>
        <v>0</v>
      </c>
      <c r="AI735" s="137">
        <f t="shared" si="196"/>
        <v>0</v>
      </c>
      <c r="AJ735" s="137">
        <f t="shared" si="196"/>
        <v>0</v>
      </c>
      <c r="AK735" s="136">
        <f ca="1">IF(AND(AND($AK$3&lt;=B735,B735&lt;=$AK$1),B735&lt;&gt;""),1,0)</f>
        <v>1</v>
      </c>
      <c r="AL735" s="136">
        <f>IF(OR(F735="工事・メンテ（共用可）",F735="要調整"),0.5,IF(F735="ヘリ訓練日",0.4,1))</f>
        <v>1</v>
      </c>
      <c r="AM735" s="136">
        <v>1</v>
      </c>
    </row>
    <row r="736" spans="1:39" ht="93.75">
      <c r="A736" s="149">
        <v>1545</v>
      </c>
      <c r="B736" s="150">
        <v>46406</v>
      </c>
      <c r="C736" s="156">
        <v>7</v>
      </c>
      <c r="D736" s="156">
        <v>21</v>
      </c>
      <c r="E736" s="152" t="s">
        <v>78</v>
      </c>
      <c r="F736" s="151" t="s">
        <v>490</v>
      </c>
      <c r="G736" s="154" t="s">
        <v>494</v>
      </c>
      <c r="H736" s="138" t="str">
        <f>IF(OR(G736="中止",G736="取消"),"998",IF(ISNA(MATCH($E736,施設情報!$B$2:$B$96,0)),"999",INDEX(施設情報!$C$2:$C$96,MATCH($E736,施設情報!$B$2:$B$96,0))))</f>
        <v>056</v>
      </c>
      <c r="I736" s="139">
        <f t="shared" si="187"/>
        <v>46406</v>
      </c>
      <c r="J736" s="137" t="str">
        <f t="shared" si="188"/>
        <v>056-46406</v>
      </c>
      <c r="K736" s="137">
        <f t="shared" si="189"/>
        <v>0.29166666666666669</v>
      </c>
      <c r="L736" s="137">
        <f t="shared" si="190"/>
        <v>0.875</v>
      </c>
      <c r="M736" s="137">
        <f t="shared" si="195"/>
        <v>0</v>
      </c>
      <c r="N736" s="137">
        <f t="shared" si="195"/>
        <v>0</v>
      </c>
      <c r="O736" s="137">
        <f t="shared" si="195"/>
        <v>0</v>
      </c>
      <c r="P736" s="137">
        <f t="shared" si="195"/>
        <v>0</v>
      </c>
      <c r="Q736" s="137">
        <f t="shared" si="195"/>
        <v>0</v>
      </c>
      <c r="R736" s="137">
        <f t="shared" si="195"/>
        <v>0</v>
      </c>
      <c r="S736" s="137">
        <f t="shared" si="195"/>
        <v>0</v>
      </c>
      <c r="T736" s="137">
        <f t="shared" si="195"/>
        <v>100</v>
      </c>
      <c r="U736" s="137">
        <f t="shared" si="195"/>
        <v>100</v>
      </c>
      <c r="V736" s="137">
        <f t="shared" si="195"/>
        <v>100</v>
      </c>
      <c r="W736" s="137">
        <f t="shared" si="196"/>
        <v>100</v>
      </c>
      <c r="X736" s="137">
        <f t="shared" si="196"/>
        <v>100</v>
      </c>
      <c r="Y736" s="137">
        <f t="shared" si="196"/>
        <v>100</v>
      </c>
      <c r="Z736" s="137">
        <f t="shared" si="196"/>
        <v>100</v>
      </c>
      <c r="AA736" s="137">
        <f t="shared" si="196"/>
        <v>100</v>
      </c>
      <c r="AB736" s="137">
        <f t="shared" si="196"/>
        <v>100</v>
      </c>
      <c r="AC736" s="137">
        <f t="shared" si="196"/>
        <v>100</v>
      </c>
      <c r="AD736" s="137">
        <f t="shared" si="196"/>
        <v>100</v>
      </c>
      <c r="AE736" s="137">
        <f t="shared" si="196"/>
        <v>100</v>
      </c>
      <c r="AF736" s="137">
        <f t="shared" si="196"/>
        <v>100</v>
      </c>
      <c r="AG736" s="137">
        <f t="shared" si="196"/>
        <v>100</v>
      </c>
      <c r="AH736" s="137">
        <f t="shared" si="196"/>
        <v>0</v>
      </c>
      <c r="AI736" s="137">
        <f t="shared" si="196"/>
        <v>0</v>
      </c>
      <c r="AJ736" s="137">
        <f t="shared" si="196"/>
        <v>0</v>
      </c>
      <c r="AK736" s="136">
        <f ca="1">IF(AND(AND($AK$3&lt;=B736,B736&lt;=$AK$1),B736&lt;&gt;""),1,0)</f>
        <v>1</v>
      </c>
      <c r="AL736" s="136">
        <f>IF(OR(F736="工事・メンテ（共用可）",F736="要調整"),0.5,IF(F736="ヘリ訓練日",0.4,1))</f>
        <v>1</v>
      </c>
      <c r="AM736" s="136">
        <v>1</v>
      </c>
    </row>
    <row r="737" spans="1:39" ht="112.5">
      <c r="A737" s="149">
        <v>1546</v>
      </c>
      <c r="B737" s="150">
        <v>46406</v>
      </c>
      <c r="C737" s="156">
        <v>7</v>
      </c>
      <c r="D737" s="156">
        <v>21</v>
      </c>
      <c r="E737" s="152" t="s">
        <v>79</v>
      </c>
      <c r="F737" s="151" t="s">
        <v>490</v>
      </c>
      <c r="G737" s="154" t="s">
        <v>494</v>
      </c>
      <c r="H737" s="138" t="str">
        <f>IF(OR(G737="中止",G737="取消"),"998",IF(ISNA(MATCH($E737,施設情報!$B$2:$B$96,0)),"999",INDEX(施設情報!$C$2:$C$96,MATCH($E737,施設情報!$B$2:$B$96,0))))</f>
        <v>057</v>
      </c>
      <c r="I737" s="139">
        <f t="shared" si="187"/>
        <v>46406</v>
      </c>
      <c r="J737" s="137" t="str">
        <f t="shared" si="188"/>
        <v>057-46406</v>
      </c>
      <c r="K737" s="137">
        <f t="shared" si="189"/>
        <v>0.29166666666666669</v>
      </c>
      <c r="L737" s="137">
        <f t="shared" si="190"/>
        <v>0.875</v>
      </c>
      <c r="M737" s="137">
        <f t="shared" si="195"/>
        <v>0</v>
      </c>
      <c r="N737" s="137">
        <f t="shared" si="195"/>
        <v>0</v>
      </c>
      <c r="O737" s="137">
        <f t="shared" si="195"/>
        <v>0</v>
      </c>
      <c r="P737" s="137">
        <f t="shared" si="195"/>
        <v>0</v>
      </c>
      <c r="Q737" s="137">
        <f t="shared" si="195"/>
        <v>0</v>
      </c>
      <c r="R737" s="137">
        <f t="shared" si="195"/>
        <v>0</v>
      </c>
      <c r="S737" s="137">
        <f t="shared" si="195"/>
        <v>0</v>
      </c>
      <c r="T737" s="137">
        <f t="shared" si="195"/>
        <v>100</v>
      </c>
      <c r="U737" s="137">
        <f t="shared" si="195"/>
        <v>100</v>
      </c>
      <c r="V737" s="137">
        <f t="shared" si="195"/>
        <v>100</v>
      </c>
      <c r="W737" s="137">
        <f t="shared" si="196"/>
        <v>100</v>
      </c>
      <c r="X737" s="137">
        <f t="shared" si="196"/>
        <v>100</v>
      </c>
      <c r="Y737" s="137">
        <f t="shared" si="196"/>
        <v>100</v>
      </c>
      <c r="Z737" s="137">
        <f t="shared" si="196"/>
        <v>100</v>
      </c>
      <c r="AA737" s="137">
        <f t="shared" si="196"/>
        <v>100</v>
      </c>
      <c r="AB737" s="137">
        <f t="shared" si="196"/>
        <v>100</v>
      </c>
      <c r="AC737" s="137">
        <f t="shared" si="196"/>
        <v>100</v>
      </c>
      <c r="AD737" s="137">
        <f t="shared" si="196"/>
        <v>100</v>
      </c>
      <c r="AE737" s="137">
        <f t="shared" si="196"/>
        <v>100</v>
      </c>
      <c r="AF737" s="137">
        <f t="shared" si="196"/>
        <v>100</v>
      </c>
      <c r="AG737" s="137">
        <f t="shared" si="196"/>
        <v>100</v>
      </c>
      <c r="AH737" s="137">
        <f t="shared" si="196"/>
        <v>0</v>
      </c>
      <c r="AI737" s="137">
        <f t="shared" si="196"/>
        <v>0</v>
      </c>
      <c r="AJ737" s="137">
        <f t="shared" si="196"/>
        <v>0</v>
      </c>
      <c r="AK737" s="136">
        <f ca="1">IF(AND(AND($AK$3&lt;=B737,B737&lt;=$AK$1),B737&lt;&gt;""),1,0)</f>
        <v>1</v>
      </c>
      <c r="AL737" s="136">
        <f>IF(OR(F737="工事・メンテ（共用可）",F737="要調整"),0.5,IF(F737="ヘリ訓練日",0.4,1))</f>
        <v>1</v>
      </c>
      <c r="AM737" s="136">
        <v>1</v>
      </c>
    </row>
    <row r="738" spans="1:39" ht="112.5">
      <c r="A738" s="149">
        <v>1547</v>
      </c>
      <c r="B738" s="150">
        <v>46406</v>
      </c>
      <c r="C738" s="156">
        <v>7</v>
      </c>
      <c r="D738" s="156">
        <v>21</v>
      </c>
      <c r="E738" s="152" t="s">
        <v>80</v>
      </c>
      <c r="F738" s="151" t="s">
        <v>490</v>
      </c>
      <c r="G738" s="154" t="s">
        <v>494</v>
      </c>
      <c r="H738" s="138" t="str">
        <f>IF(OR(G738="中止",G738="取消"),"998",IF(ISNA(MATCH($E738,施設情報!$B$2:$B$96,0)),"999",INDEX(施設情報!$C$2:$C$96,MATCH($E738,施設情報!$B$2:$B$96,0))))</f>
        <v>058</v>
      </c>
      <c r="I738" s="139">
        <f t="shared" si="187"/>
        <v>46406</v>
      </c>
      <c r="J738" s="137" t="str">
        <f t="shared" si="188"/>
        <v>058-46406</v>
      </c>
      <c r="K738" s="137">
        <f t="shared" si="189"/>
        <v>0.29166666666666669</v>
      </c>
      <c r="L738" s="137">
        <f t="shared" si="190"/>
        <v>0.875</v>
      </c>
      <c r="M738" s="137">
        <f t="shared" si="195"/>
        <v>0</v>
      </c>
      <c r="N738" s="137">
        <f t="shared" si="195"/>
        <v>0</v>
      </c>
      <c r="O738" s="137">
        <f t="shared" si="195"/>
        <v>0</v>
      </c>
      <c r="P738" s="137">
        <f t="shared" si="195"/>
        <v>0</v>
      </c>
      <c r="Q738" s="137">
        <f t="shared" si="195"/>
        <v>0</v>
      </c>
      <c r="R738" s="137">
        <f t="shared" si="195"/>
        <v>0</v>
      </c>
      <c r="S738" s="137">
        <f t="shared" si="195"/>
        <v>0</v>
      </c>
      <c r="T738" s="137">
        <f t="shared" si="195"/>
        <v>100</v>
      </c>
      <c r="U738" s="137">
        <f t="shared" si="195"/>
        <v>100</v>
      </c>
      <c r="V738" s="137">
        <f t="shared" si="195"/>
        <v>100</v>
      </c>
      <c r="W738" s="137">
        <f t="shared" si="196"/>
        <v>100</v>
      </c>
      <c r="X738" s="137">
        <f t="shared" si="196"/>
        <v>100</v>
      </c>
      <c r="Y738" s="137">
        <f t="shared" si="196"/>
        <v>100</v>
      </c>
      <c r="Z738" s="137">
        <f t="shared" si="196"/>
        <v>100</v>
      </c>
      <c r="AA738" s="137">
        <f t="shared" si="196"/>
        <v>100</v>
      </c>
      <c r="AB738" s="137">
        <f t="shared" si="196"/>
        <v>100</v>
      </c>
      <c r="AC738" s="137">
        <f t="shared" si="196"/>
        <v>100</v>
      </c>
      <c r="AD738" s="137">
        <f t="shared" si="196"/>
        <v>100</v>
      </c>
      <c r="AE738" s="137">
        <f t="shared" si="196"/>
        <v>100</v>
      </c>
      <c r="AF738" s="137">
        <f t="shared" si="196"/>
        <v>100</v>
      </c>
      <c r="AG738" s="137">
        <f t="shared" si="196"/>
        <v>100</v>
      </c>
      <c r="AH738" s="137">
        <f t="shared" si="196"/>
        <v>0</v>
      </c>
      <c r="AI738" s="137">
        <f t="shared" si="196"/>
        <v>0</v>
      </c>
      <c r="AJ738" s="137">
        <f t="shared" si="196"/>
        <v>0</v>
      </c>
      <c r="AK738" s="136">
        <f ca="1">IF(AND(AND($AK$3&lt;=B738,B738&lt;=$AK$1),B738&lt;&gt;""),1,0)</f>
        <v>1</v>
      </c>
      <c r="AL738" s="136">
        <f>IF(OR(F738="工事・メンテ（共用可）",F738="要調整"),0.5,IF(F738="ヘリ訓練日",0.4,1))</f>
        <v>1</v>
      </c>
      <c r="AM738" s="136">
        <v>1</v>
      </c>
    </row>
    <row r="739" spans="1:39" ht="93.75">
      <c r="A739" s="149">
        <v>1548</v>
      </c>
      <c r="B739" s="150">
        <v>46406</v>
      </c>
      <c r="C739" s="156">
        <v>7</v>
      </c>
      <c r="D739" s="156">
        <v>21</v>
      </c>
      <c r="E739" s="152" t="s">
        <v>81</v>
      </c>
      <c r="F739" s="151" t="s">
        <v>490</v>
      </c>
      <c r="G739" s="154" t="s">
        <v>494</v>
      </c>
      <c r="H739" s="138" t="str">
        <f>IF(OR(G739="中止",G739="取消"),"998",IF(ISNA(MATCH($E739,施設情報!$B$2:$B$96,0)),"999",INDEX(施設情報!$C$2:$C$96,MATCH($E739,施設情報!$B$2:$B$96,0))))</f>
        <v>059</v>
      </c>
      <c r="I739" s="139">
        <f t="shared" si="187"/>
        <v>46406</v>
      </c>
      <c r="J739" s="137" t="str">
        <f t="shared" si="188"/>
        <v>059-46406</v>
      </c>
      <c r="K739" s="137">
        <f t="shared" si="189"/>
        <v>0.29166666666666669</v>
      </c>
      <c r="L739" s="137">
        <f t="shared" si="190"/>
        <v>0.875</v>
      </c>
      <c r="M739" s="137">
        <f t="shared" si="195"/>
        <v>0</v>
      </c>
      <c r="N739" s="137">
        <f t="shared" si="195"/>
        <v>0</v>
      </c>
      <c r="O739" s="137">
        <f t="shared" si="195"/>
        <v>0</v>
      </c>
      <c r="P739" s="137">
        <f t="shared" si="195"/>
        <v>0</v>
      </c>
      <c r="Q739" s="137">
        <f t="shared" si="195"/>
        <v>0</v>
      </c>
      <c r="R739" s="137">
        <f t="shared" si="195"/>
        <v>0</v>
      </c>
      <c r="S739" s="137">
        <f t="shared" si="195"/>
        <v>0</v>
      </c>
      <c r="T739" s="137">
        <f t="shared" si="195"/>
        <v>100</v>
      </c>
      <c r="U739" s="137">
        <f t="shared" si="195"/>
        <v>100</v>
      </c>
      <c r="V739" s="137">
        <f t="shared" si="195"/>
        <v>100</v>
      </c>
      <c r="W739" s="137">
        <f t="shared" si="196"/>
        <v>100</v>
      </c>
      <c r="X739" s="137">
        <f t="shared" si="196"/>
        <v>100</v>
      </c>
      <c r="Y739" s="137">
        <f t="shared" si="196"/>
        <v>100</v>
      </c>
      <c r="Z739" s="137">
        <f t="shared" si="196"/>
        <v>100</v>
      </c>
      <c r="AA739" s="137">
        <f t="shared" si="196"/>
        <v>100</v>
      </c>
      <c r="AB739" s="137">
        <f t="shared" si="196"/>
        <v>100</v>
      </c>
      <c r="AC739" s="137">
        <f t="shared" si="196"/>
        <v>100</v>
      </c>
      <c r="AD739" s="137">
        <f t="shared" si="196"/>
        <v>100</v>
      </c>
      <c r="AE739" s="137">
        <f t="shared" si="196"/>
        <v>100</v>
      </c>
      <c r="AF739" s="137">
        <f t="shared" si="196"/>
        <v>100</v>
      </c>
      <c r="AG739" s="137">
        <f t="shared" si="196"/>
        <v>100</v>
      </c>
      <c r="AH739" s="137">
        <f t="shared" si="196"/>
        <v>0</v>
      </c>
      <c r="AI739" s="137">
        <f t="shared" si="196"/>
        <v>0</v>
      </c>
      <c r="AJ739" s="137">
        <f t="shared" si="196"/>
        <v>0</v>
      </c>
      <c r="AK739" s="136">
        <f ca="1">IF(AND(AND($AK$3&lt;=B739,B739&lt;=$AK$1),B739&lt;&gt;""),1,0)</f>
        <v>1</v>
      </c>
      <c r="AL739" s="136">
        <f>IF(OR(F739="工事・メンテ（共用可）",F739="要調整"),0.5,IF(F739="ヘリ訓練日",0.4,1))</f>
        <v>1</v>
      </c>
      <c r="AM739" s="136">
        <v>1</v>
      </c>
    </row>
    <row r="740" spans="1:39" ht="93.75">
      <c r="A740" s="149">
        <v>1549</v>
      </c>
      <c r="B740" s="150">
        <v>46406</v>
      </c>
      <c r="C740" s="156">
        <v>7</v>
      </c>
      <c r="D740" s="156">
        <v>21</v>
      </c>
      <c r="E740" s="152" t="s">
        <v>82</v>
      </c>
      <c r="F740" s="151" t="s">
        <v>490</v>
      </c>
      <c r="G740" s="154" t="s">
        <v>494</v>
      </c>
      <c r="H740" s="138" t="str">
        <f>IF(OR(G740="中止",G740="取消"),"998",IF(ISNA(MATCH($E740,施設情報!$B$2:$B$96,0)),"999",INDEX(施設情報!$C$2:$C$96,MATCH($E740,施設情報!$B$2:$B$96,0))))</f>
        <v>060</v>
      </c>
      <c r="I740" s="139">
        <f t="shared" si="187"/>
        <v>46406</v>
      </c>
      <c r="J740" s="137" t="str">
        <f t="shared" si="188"/>
        <v>060-46406</v>
      </c>
      <c r="K740" s="137">
        <f t="shared" si="189"/>
        <v>0.29166666666666669</v>
      </c>
      <c r="L740" s="137">
        <f t="shared" si="190"/>
        <v>0.875</v>
      </c>
      <c r="M740" s="137">
        <f t="shared" si="195"/>
        <v>0</v>
      </c>
      <c r="N740" s="137">
        <f t="shared" si="195"/>
        <v>0</v>
      </c>
      <c r="O740" s="137">
        <f t="shared" si="195"/>
        <v>0</v>
      </c>
      <c r="P740" s="137">
        <f t="shared" si="195"/>
        <v>0</v>
      </c>
      <c r="Q740" s="137">
        <f t="shared" si="195"/>
        <v>0</v>
      </c>
      <c r="R740" s="137">
        <f t="shared" si="195"/>
        <v>0</v>
      </c>
      <c r="S740" s="137">
        <f t="shared" si="195"/>
        <v>0</v>
      </c>
      <c r="T740" s="137">
        <f t="shared" si="195"/>
        <v>100</v>
      </c>
      <c r="U740" s="137">
        <f t="shared" si="195"/>
        <v>100</v>
      </c>
      <c r="V740" s="137">
        <f t="shared" si="195"/>
        <v>100</v>
      </c>
      <c r="W740" s="137">
        <f t="shared" si="196"/>
        <v>100</v>
      </c>
      <c r="X740" s="137">
        <f t="shared" si="196"/>
        <v>100</v>
      </c>
      <c r="Y740" s="137">
        <f t="shared" si="196"/>
        <v>100</v>
      </c>
      <c r="Z740" s="137">
        <f t="shared" si="196"/>
        <v>100</v>
      </c>
      <c r="AA740" s="137">
        <f t="shared" si="196"/>
        <v>100</v>
      </c>
      <c r="AB740" s="137">
        <f t="shared" si="196"/>
        <v>100</v>
      </c>
      <c r="AC740" s="137">
        <f t="shared" si="196"/>
        <v>100</v>
      </c>
      <c r="AD740" s="137">
        <f t="shared" si="196"/>
        <v>100</v>
      </c>
      <c r="AE740" s="137">
        <f t="shared" si="196"/>
        <v>100</v>
      </c>
      <c r="AF740" s="137">
        <f t="shared" si="196"/>
        <v>100</v>
      </c>
      <c r="AG740" s="137">
        <f t="shared" si="196"/>
        <v>100</v>
      </c>
      <c r="AH740" s="137">
        <f t="shared" si="196"/>
        <v>0</v>
      </c>
      <c r="AI740" s="137">
        <f t="shared" si="196"/>
        <v>0</v>
      </c>
      <c r="AJ740" s="137">
        <f t="shared" si="196"/>
        <v>0</v>
      </c>
      <c r="AK740" s="136">
        <f ca="1">IF(AND(AND($AK$3&lt;=B740,B740&lt;=$AK$1),B740&lt;&gt;""),1,0)</f>
        <v>1</v>
      </c>
      <c r="AL740" s="136">
        <f>IF(OR(F740="工事・メンテ（共用可）",F740="要調整"),0.5,IF(F740="ヘリ訓練日",0.4,1))</f>
        <v>1</v>
      </c>
      <c r="AM740" s="136">
        <v>1</v>
      </c>
    </row>
    <row r="741" spans="1:39" ht="56.25">
      <c r="A741" s="149">
        <v>1550</v>
      </c>
      <c r="B741" s="150">
        <v>46406</v>
      </c>
      <c r="C741" s="156">
        <v>7</v>
      </c>
      <c r="D741" s="156">
        <v>21</v>
      </c>
      <c r="E741" s="152" t="s">
        <v>83</v>
      </c>
      <c r="F741" s="151" t="s">
        <v>490</v>
      </c>
      <c r="G741" s="154" t="s">
        <v>494</v>
      </c>
      <c r="H741" s="138" t="str">
        <f>IF(OR(G741="中止",G741="取消"),"998",IF(ISNA(MATCH($E741,施設情報!$B$2:$B$96,0)),"999",INDEX(施設情報!$C$2:$C$96,MATCH($E741,施設情報!$B$2:$B$96,0))))</f>
        <v>067</v>
      </c>
      <c r="I741" s="139">
        <f t="shared" si="187"/>
        <v>46406</v>
      </c>
      <c r="J741" s="137" t="str">
        <f t="shared" si="188"/>
        <v>067-46406</v>
      </c>
      <c r="K741" s="137">
        <f t="shared" si="189"/>
        <v>0.29166666666666669</v>
      </c>
      <c r="L741" s="137">
        <f t="shared" si="190"/>
        <v>0.875</v>
      </c>
      <c r="M741" s="137">
        <f t="shared" si="195"/>
        <v>0</v>
      </c>
      <c r="N741" s="137">
        <f t="shared" si="195"/>
        <v>0</v>
      </c>
      <c r="O741" s="137">
        <f t="shared" si="195"/>
        <v>0</v>
      </c>
      <c r="P741" s="137">
        <f t="shared" si="195"/>
        <v>0</v>
      </c>
      <c r="Q741" s="137">
        <f t="shared" si="195"/>
        <v>0</v>
      </c>
      <c r="R741" s="137">
        <f t="shared" si="195"/>
        <v>0</v>
      </c>
      <c r="S741" s="137">
        <f t="shared" si="195"/>
        <v>0</v>
      </c>
      <c r="T741" s="137">
        <f t="shared" si="195"/>
        <v>100</v>
      </c>
      <c r="U741" s="137">
        <f t="shared" si="195"/>
        <v>100</v>
      </c>
      <c r="V741" s="137">
        <f t="shared" si="195"/>
        <v>100</v>
      </c>
      <c r="W741" s="137">
        <f t="shared" si="196"/>
        <v>100</v>
      </c>
      <c r="X741" s="137">
        <f t="shared" si="196"/>
        <v>100</v>
      </c>
      <c r="Y741" s="137">
        <f t="shared" si="196"/>
        <v>100</v>
      </c>
      <c r="Z741" s="137">
        <f t="shared" si="196"/>
        <v>100</v>
      </c>
      <c r="AA741" s="137">
        <f t="shared" si="196"/>
        <v>100</v>
      </c>
      <c r="AB741" s="137">
        <f t="shared" si="196"/>
        <v>100</v>
      </c>
      <c r="AC741" s="137">
        <f t="shared" si="196"/>
        <v>100</v>
      </c>
      <c r="AD741" s="137">
        <f t="shared" si="196"/>
        <v>100</v>
      </c>
      <c r="AE741" s="137">
        <f t="shared" si="196"/>
        <v>100</v>
      </c>
      <c r="AF741" s="137">
        <f t="shared" si="196"/>
        <v>100</v>
      </c>
      <c r="AG741" s="137">
        <f t="shared" si="196"/>
        <v>100</v>
      </c>
      <c r="AH741" s="137">
        <f t="shared" si="196"/>
        <v>0</v>
      </c>
      <c r="AI741" s="137">
        <f t="shared" si="196"/>
        <v>0</v>
      </c>
      <c r="AJ741" s="137">
        <f t="shared" si="196"/>
        <v>0</v>
      </c>
      <c r="AK741" s="136">
        <f ca="1">IF(AND(AND($AK$3&lt;=B741,B741&lt;=$AK$1),B741&lt;&gt;""),1,0)</f>
        <v>1</v>
      </c>
      <c r="AL741" s="136">
        <f>IF(OR(F741="工事・メンテ（共用可）",F741="要調整"),0.5,IF(F741="ヘリ訓練日",0.4,1))</f>
        <v>1</v>
      </c>
      <c r="AM741" s="136">
        <v>1</v>
      </c>
    </row>
    <row r="742" spans="1:39" ht="56.25">
      <c r="A742" s="149">
        <v>1551</v>
      </c>
      <c r="B742" s="150">
        <v>46406</v>
      </c>
      <c r="C742" s="156">
        <v>7</v>
      </c>
      <c r="D742" s="156">
        <v>21</v>
      </c>
      <c r="E742" s="152" t="s">
        <v>84</v>
      </c>
      <c r="F742" s="151" t="s">
        <v>490</v>
      </c>
      <c r="G742" s="154" t="s">
        <v>494</v>
      </c>
      <c r="H742" s="138" t="str">
        <f>IF(OR(G742="中止",G742="取消"),"998",IF(ISNA(MATCH($E742,施設情報!$B$2:$B$96,0)),"999",INDEX(施設情報!$C$2:$C$96,MATCH($E742,施設情報!$B$2:$B$96,0))))</f>
        <v>065</v>
      </c>
      <c r="I742" s="139">
        <f t="shared" si="187"/>
        <v>46406</v>
      </c>
      <c r="J742" s="137" t="str">
        <f t="shared" si="188"/>
        <v>065-46406</v>
      </c>
      <c r="K742" s="137">
        <f t="shared" si="189"/>
        <v>0.29166666666666669</v>
      </c>
      <c r="L742" s="137">
        <f t="shared" si="190"/>
        <v>0.875</v>
      </c>
      <c r="M742" s="137">
        <f t="shared" si="195"/>
        <v>0</v>
      </c>
      <c r="N742" s="137">
        <f t="shared" si="195"/>
        <v>0</v>
      </c>
      <c r="O742" s="137">
        <f t="shared" si="195"/>
        <v>0</v>
      </c>
      <c r="P742" s="137">
        <f t="shared" si="195"/>
        <v>0</v>
      </c>
      <c r="Q742" s="137">
        <f t="shared" si="195"/>
        <v>0</v>
      </c>
      <c r="R742" s="137">
        <f t="shared" si="195"/>
        <v>0</v>
      </c>
      <c r="S742" s="137">
        <f t="shared" si="195"/>
        <v>0</v>
      </c>
      <c r="T742" s="137">
        <f t="shared" si="195"/>
        <v>100</v>
      </c>
      <c r="U742" s="137">
        <f t="shared" si="195"/>
        <v>100</v>
      </c>
      <c r="V742" s="137">
        <f t="shared" si="195"/>
        <v>100</v>
      </c>
      <c r="W742" s="137">
        <f t="shared" si="196"/>
        <v>100</v>
      </c>
      <c r="X742" s="137">
        <f t="shared" si="196"/>
        <v>100</v>
      </c>
      <c r="Y742" s="137">
        <f t="shared" si="196"/>
        <v>100</v>
      </c>
      <c r="Z742" s="137">
        <f t="shared" si="196"/>
        <v>100</v>
      </c>
      <c r="AA742" s="137">
        <f t="shared" si="196"/>
        <v>100</v>
      </c>
      <c r="AB742" s="137">
        <f t="shared" si="196"/>
        <v>100</v>
      </c>
      <c r="AC742" s="137">
        <f t="shared" si="196"/>
        <v>100</v>
      </c>
      <c r="AD742" s="137">
        <f t="shared" si="196"/>
        <v>100</v>
      </c>
      <c r="AE742" s="137">
        <f t="shared" si="196"/>
        <v>100</v>
      </c>
      <c r="AF742" s="137">
        <f t="shared" si="196"/>
        <v>100</v>
      </c>
      <c r="AG742" s="137">
        <f t="shared" si="196"/>
        <v>100</v>
      </c>
      <c r="AH742" s="137">
        <f t="shared" si="196"/>
        <v>0</v>
      </c>
      <c r="AI742" s="137">
        <f t="shared" si="196"/>
        <v>0</v>
      </c>
      <c r="AJ742" s="137">
        <f t="shared" si="196"/>
        <v>0</v>
      </c>
      <c r="AK742" s="136">
        <f ca="1">IF(AND(AND($AK$3&lt;=B742,B742&lt;=$AK$1),B742&lt;&gt;""),1,0)</f>
        <v>1</v>
      </c>
      <c r="AL742" s="136">
        <f>IF(OR(F742="工事・メンテ（共用可）",F742="要調整"),0.5,IF(F742="ヘリ訓練日",0.4,1))</f>
        <v>1</v>
      </c>
      <c r="AM742" s="136">
        <v>1</v>
      </c>
    </row>
    <row r="743" spans="1:39" ht="56.25">
      <c r="A743" s="149">
        <v>1552</v>
      </c>
      <c r="B743" s="150">
        <v>46406</v>
      </c>
      <c r="C743" s="156">
        <v>7</v>
      </c>
      <c r="D743" s="156">
        <v>21</v>
      </c>
      <c r="E743" s="152" t="s">
        <v>85</v>
      </c>
      <c r="F743" s="151" t="s">
        <v>490</v>
      </c>
      <c r="G743" s="154" t="s">
        <v>494</v>
      </c>
      <c r="H743" s="138" t="str">
        <f>IF(OR(G743="中止",G743="取消"),"998",IF(ISNA(MATCH($E743,施設情報!$B$2:$B$96,0)),"999",INDEX(施設情報!$C$2:$C$96,MATCH($E743,施設情報!$B$2:$B$96,0))))</f>
        <v>066</v>
      </c>
      <c r="I743" s="139">
        <f t="shared" si="187"/>
        <v>46406</v>
      </c>
      <c r="J743" s="137" t="str">
        <f t="shared" si="188"/>
        <v>066-46406</v>
      </c>
      <c r="K743" s="137">
        <f t="shared" si="189"/>
        <v>0.29166666666666669</v>
      </c>
      <c r="L743" s="137">
        <f t="shared" si="190"/>
        <v>0.875</v>
      </c>
      <c r="M743" s="137">
        <f t="shared" si="195"/>
        <v>0</v>
      </c>
      <c r="N743" s="137">
        <f t="shared" si="195"/>
        <v>0</v>
      </c>
      <c r="O743" s="137">
        <f t="shared" si="195"/>
        <v>0</v>
      </c>
      <c r="P743" s="137">
        <f t="shared" si="195"/>
        <v>0</v>
      </c>
      <c r="Q743" s="137">
        <f t="shared" si="195"/>
        <v>0</v>
      </c>
      <c r="R743" s="137">
        <f t="shared" si="195"/>
        <v>0</v>
      </c>
      <c r="S743" s="137">
        <f t="shared" si="195"/>
        <v>0</v>
      </c>
      <c r="T743" s="137">
        <f t="shared" si="195"/>
        <v>100</v>
      </c>
      <c r="U743" s="137">
        <f t="shared" si="195"/>
        <v>100</v>
      </c>
      <c r="V743" s="137">
        <f t="shared" si="195"/>
        <v>100</v>
      </c>
      <c r="W743" s="137">
        <f t="shared" si="196"/>
        <v>100</v>
      </c>
      <c r="X743" s="137">
        <f t="shared" si="196"/>
        <v>100</v>
      </c>
      <c r="Y743" s="137">
        <f t="shared" si="196"/>
        <v>100</v>
      </c>
      <c r="Z743" s="137">
        <f t="shared" si="196"/>
        <v>100</v>
      </c>
      <c r="AA743" s="137">
        <f t="shared" si="196"/>
        <v>100</v>
      </c>
      <c r="AB743" s="137">
        <f t="shared" si="196"/>
        <v>100</v>
      </c>
      <c r="AC743" s="137">
        <f t="shared" si="196"/>
        <v>100</v>
      </c>
      <c r="AD743" s="137">
        <f t="shared" si="196"/>
        <v>100</v>
      </c>
      <c r="AE743" s="137">
        <f t="shared" si="196"/>
        <v>100</v>
      </c>
      <c r="AF743" s="137">
        <f t="shared" si="196"/>
        <v>100</v>
      </c>
      <c r="AG743" s="137">
        <f t="shared" si="196"/>
        <v>100</v>
      </c>
      <c r="AH743" s="137">
        <f t="shared" si="196"/>
        <v>0</v>
      </c>
      <c r="AI743" s="137">
        <f t="shared" si="196"/>
        <v>0</v>
      </c>
      <c r="AJ743" s="137">
        <f t="shared" si="196"/>
        <v>0</v>
      </c>
      <c r="AK743" s="136">
        <f ca="1">IF(AND(AND($AK$3&lt;=B743,B743&lt;=$AK$1),B743&lt;&gt;""),1,0)</f>
        <v>1</v>
      </c>
      <c r="AL743" s="136">
        <f>IF(OR(F743="工事・メンテ（共用可）",F743="要調整"),0.5,IF(F743="ヘリ訓練日",0.4,1))</f>
        <v>1</v>
      </c>
      <c r="AM743" s="136">
        <v>1</v>
      </c>
    </row>
    <row r="744" spans="1:39" ht="37.5">
      <c r="A744" s="149">
        <v>1553</v>
      </c>
      <c r="B744" s="150">
        <v>46406</v>
      </c>
      <c r="C744" s="156">
        <v>7</v>
      </c>
      <c r="D744" s="156">
        <v>21</v>
      </c>
      <c r="E744" s="152" t="s">
        <v>86</v>
      </c>
      <c r="F744" s="151" t="s">
        <v>490</v>
      </c>
      <c r="G744" s="154" t="s">
        <v>494</v>
      </c>
      <c r="H744" s="138" t="str">
        <f>IF(OR(G744="中止",G744="取消"),"998",IF(ISNA(MATCH($E744,施設情報!$B$2:$B$96,0)),"999",INDEX(施設情報!$C$2:$C$96,MATCH($E744,施設情報!$B$2:$B$96,0))))</f>
        <v>068</v>
      </c>
      <c r="I744" s="139">
        <f t="shared" si="187"/>
        <v>46406</v>
      </c>
      <c r="J744" s="137" t="str">
        <f t="shared" si="188"/>
        <v>068-46406</v>
      </c>
      <c r="K744" s="137">
        <f t="shared" si="189"/>
        <v>0.29166666666666669</v>
      </c>
      <c r="L744" s="137">
        <f t="shared" si="190"/>
        <v>0.875</v>
      </c>
      <c r="M744" s="137">
        <f t="shared" si="195"/>
        <v>0</v>
      </c>
      <c r="N744" s="137">
        <f t="shared" si="195"/>
        <v>0</v>
      </c>
      <c r="O744" s="137">
        <f t="shared" si="195"/>
        <v>0</v>
      </c>
      <c r="P744" s="137">
        <f t="shared" si="195"/>
        <v>0</v>
      </c>
      <c r="Q744" s="137">
        <f t="shared" si="195"/>
        <v>0</v>
      </c>
      <c r="R744" s="137">
        <f t="shared" si="195"/>
        <v>0</v>
      </c>
      <c r="S744" s="137">
        <f t="shared" si="195"/>
        <v>0</v>
      </c>
      <c r="T744" s="137">
        <f t="shared" si="195"/>
        <v>100</v>
      </c>
      <c r="U744" s="137">
        <f t="shared" si="195"/>
        <v>100</v>
      </c>
      <c r="V744" s="137">
        <f t="shared" si="195"/>
        <v>100</v>
      </c>
      <c r="W744" s="137">
        <f t="shared" si="196"/>
        <v>100</v>
      </c>
      <c r="X744" s="137">
        <f t="shared" si="196"/>
        <v>100</v>
      </c>
      <c r="Y744" s="137">
        <f t="shared" si="196"/>
        <v>100</v>
      </c>
      <c r="Z744" s="137">
        <f t="shared" si="196"/>
        <v>100</v>
      </c>
      <c r="AA744" s="137">
        <f t="shared" si="196"/>
        <v>100</v>
      </c>
      <c r="AB744" s="137">
        <f t="shared" si="196"/>
        <v>100</v>
      </c>
      <c r="AC744" s="137">
        <f t="shared" si="196"/>
        <v>100</v>
      </c>
      <c r="AD744" s="137">
        <f t="shared" si="196"/>
        <v>100</v>
      </c>
      <c r="AE744" s="137">
        <f t="shared" si="196"/>
        <v>100</v>
      </c>
      <c r="AF744" s="137">
        <f t="shared" si="196"/>
        <v>100</v>
      </c>
      <c r="AG744" s="137">
        <f t="shared" si="196"/>
        <v>100</v>
      </c>
      <c r="AH744" s="137">
        <f t="shared" si="196"/>
        <v>0</v>
      </c>
      <c r="AI744" s="137">
        <f t="shared" si="196"/>
        <v>0</v>
      </c>
      <c r="AJ744" s="137">
        <f t="shared" si="196"/>
        <v>0</v>
      </c>
      <c r="AK744" s="136">
        <f ca="1">IF(AND(AND($AK$3&lt;=B744,B744&lt;=$AK$1),B744&lt;&gt;""),1,0)</f>
        <v>1</v>
      </c>
      <c r="AL744" s="136">
        <f>IF(OR(F744="工事・メンテ（共用可）",F744="要調整"),0.5,IF(F744="ヘリ訓練日",0.4,1))</f>
        <v>1</v>
      </c>
      <c r="AM744" s="136">
        <v>1</v>
      </c>
    </row>
    <row r="745" spans="1:39" ht="37.5">
      <c r="A745" s="149">
        <v>1554</v>
      </c>
      <c r="B745" s="150">
        <v>46406</v>
      </c>
      <c r="C745" s="156">
        <v>7</v>
      </c>
      <c r="D745" s="156">
        <v>21</v>
      </c>
      <c r="E745" s="152" t="s">
        <v>87</v>
      </c>
      <c r="F745" s="151" t="s">
        <v>490</v>
      </c>
      <c r="G745" s="154" t="s">
        <v>494</v>
      </c>
      <c r="H745" s="138" t="str">
        <f>IF(OR(G745="中止",G745="取消"),"998",IF(ISNA(MATCH($E745,施設情報!$B$2:$B$96,0)),"999",INDEX(施設情報!$C$2:$C$96,MATCH($E745,施設情報!$B$2:$B$96,0))))</f>
        <v>063</v>
      </c>
      <c r="I745" s="139">
        <f t="shared" si="187"/>
        <v>46406</v>
      </c>
      <c r="J745" s="137" t="str">
        <f t="shared" si="188"/>
        <v>063-46406</v>
      </c>
      <c r="K745" s="137">
        <f t="shared" si="189"/>
        <v>0.29166666666666669</v>
      </c>
      <c r="L745" s="137">
        <f t="shared" si="190"/>
        <v>0.875</v>
      </c>
      <c r="M745" s="137">
        <f t="shared" ref="M745:V754" si="197">IF(AND(M$3&gt;=$K745,M$3&lt;$L745),100*$AM745,0)</f>
        <v>0</v>
      </c>
      <c r="N745" s="137">
        <f t="shared" si="197"/>
        <v>0</v>
      </c>
      <c r="O745" s="137">
        <f t="shared" si="197"/>
        <v>0</v>
      </c>
      <c r="P745" s="137">
        <f t="shared" si="197"/>
        <v>0</v>
      </c>
      <c r="Q745" s="137">
        <f t="shared" si="197"/>
        <v>0</v>
      </c>
      <c r="R745" s="137">
        <f t="shared" si="197"/>
        <v>0</v>
      </c>
      <c r="S745" s="137">
        <f t="shared" si="197"/>
        <v>0</v>
      </c>
      <c r="T745" s="137">
        <f t="shared" si="197"/>
        <v>100</v>
      </c>
      <c r="U745" s="137">
        <f t="shared" si="197"/>
        <v>100</v>
      </c>
      <c r="V745" s="137">
        <f t="shared" si="197"/>
        <v>100</v>
      </c>
      <c r="W745" s="137">
        <f t="shared" ref="W745:AJ754" si="198">IF(AND(W$3&gt;=$K745,W$3&lt;$L745),100*$AM745,0)</f>
        <v>100</v>
      </c>
      <c r="X745" s="137">
        <f t="shared" si="198"/>
        <v>100</v>
      </c>
      <c r="Y745" s="137">
        <f t="shared" si="198"/>
        <v>100</v>
      </c>
      <c r="Z745" s="137">
        <f t="shared" si="198"/>
        <v>100</v>
      </c>
      <c r="AA745" s="137">
        <f t="shared" si="198"/>
        <v>100</v>
      </c>
      <c r="AB745" s="137">
        <f t="shared" si="198"/>
        <v>100</v>
      </c>
      <c r="AC745" s="137">
        <f t="shared" si="198"/>
        <v>100</v>
      </c>
      <c r="AD745" s="137">
        <f t="shared" si="198"/>
        <v>100</v>
      </c>
      <c r="AE745" s="137">
        <f t="shared" si="198"/>
        <v>100</v>
      </c>
      <c r="AF745" s="137">
        <f t="shared" si="198"/>
        <v>100</v>
      </c>
      <c r="AG745" s="137">
        <f t="shared" si="198"/>
        <v>100</v>
      </c>
      <c r="AH745" s="137">
        <f t="shared" si="198"/>
        <v>0</v>
      </c>
      <c r="AI745" s="137">
        <f t="shared" si="198"/>
        <v>0</v>
      </c>
      <c r="AJ745" s="137">
        <f t="shared" si="198"/>
        <v>0</v>
      </c>
      <c r="AK745" s="136">
        <f ca="1">IF(AND(AND($AK$3&lt;=B745,B745&lt;=$AK$1),B745&lt;&gt;""),1,0)</f>
        <v>1</v>
      </c>
      <c r="AL745" s="136">
        <f>IF(OR(F745="工事・メンテ（共用可）",F745="要調整"),0.5,IF(F745="ヘリ訓練日",0.4,1))</f>
        <v>1</v>
      </c>
      <c r="AM745" s="136">
        <v>1</v>
      </c>
    </row>
    <row r="746" spans="1:39" ht="37.5">
      <c r="A746" s="149">
        <v>1555</v>
      </c>
      <c r="B746" s="150">
        <v>46406</v>
      </c>
      <c r="C746" s="156">
        <v>7</v>
      </c>
      <c r="D746" s="156">
        <v>21</v>
      </c>
      <c r="E746" s="152" t="s">
        <v>88</v>
      </c>
      <c r="F746" s="151" t="s">
        <v>490</v>
      </c>
      <c r="G746" s="154" t="s">
        <v>494</v>
      </c>
      <c r="H746" s="138" t="str">
        <f>IF(OR(G746="中止",G746="取消"),"998",IF(ISNA(MATCH($E746,施設情報!$B$2:$B$96,0)),"999",INDEX(施設情報!$C$2:$C$96,MATCH($E746,施設情報!$B$2:$B$96,0))))</f>
        <v>064</v>
      </c>
      <c r="I746" s="139">
        <f t="shared" si="187"/>
        <v>46406</v>
      </c>
      <c r="J746" s="137" t="str">
        <f t="shared" si="188"/>
        <v>064-46406</v>
      </c>
      <c r="K746" s="137">
        <f t="shared" si="189"/>
        <v>0.29166666666666669</v>
      </c>
      <c r="L746" s="137">
        <f t="shared" si="190"/>
        <v>0.875</v>
      </c>
      <c r="M746" s="137">
        <f t="shared" si="197"/>
        <v>0</v>
      </c>
      <c r="N746" s="137">
        <f t="shared" si="197"/>
        <v>0</v>
      </c>
      <c r="O746" s="137">
        <f t="shared" si="197"/>
        <v>0</v>
      </c>
      <c r="P746" s="137">
        <f t="shared" si="197"/>
        <v>0</v>
      </c>
      <c r="Q746" s="137">
        <f t="shared" si="197"/>
        <v>0</v>
      </c>
      <c r="R746" s="137">
        <f t="shared" si="197"/>
        <v>0</v>
      </c>
      <c r="S746" s="137">
        <f t="shared" si="197"/>
        <v>0</v>
      </c>
      <c r="T746" s="137">
        <f t="shared" si="197"/>
        <v>100</v>
      </c>
      <c r="U746" s="137">
        <f t="shared" si="197"/>
        <v>100</v>
      </c>
      <c r="V746" s="137">
        <f t="shared" si="197"/>
        <v>100</v>
      </c>
      <c r="W746" s="137">
        <f t="shared" si="198"/>
        <v>100</v>
      </c>
      <c r="X746" s="137">
        <f t="shared" si="198"/>
        <v>100</v>
      </c>
      <c r="Y746" s="137">
        <f t="shared" si="198"/>
        <v>100</v>
      </c>
      <c r="Z746" s="137">
        <f t="shared" si="198"/>
        <v>100</v>
      </c>
      <c r="AA746" s="137">
        <f t="shared" si="198"/>
        <v>100</v>
      </c>
      <c r="AB746" s="137">
        <f t="shared" si="198"/>
        <v>100</v>
      </c>
      <c r="AC746" s="137">
        <f t="shared" si="198"/>
        <v>100</v>
      </c>
      <c r="AD746" s="137">
        <f t="shared" si="198"/>
        <v>100</v>
      </c>
      <c r="AE746" s="137">
        <f t="shared" si="198"/>
        <v>100</v>
      </c>
      <c r="AF746" s="137">
        <f t="shared" si="198"/>
        <v>100</v>
      </c>
      <c r="AG746" s="137">
        <f t="shared" si="198"/>
        <v>100</v>
      </c>
      <c r="AH746" s="137">
        <f t="shared" si="198"/>
        <v>0</v>
      </c>
      <c r="AI746" s="137">
        <f t="shared" si="198"/>
        <v>0</v>
      </c>
      <c r="AJ746" s="137">
        <f t="shared" si="198"/>
        <v>0</v>
      </c>
      <c r="AK746" s="136">
        <f ca="1">IF(AND(AND($AK$3&lt;=B746,B746&lt;=$AK$1),B746&lt;&gt;""),1,0)</f>
        <v>1</v>
      </c>
      <c r="AL746" s="136">
        <f>IF(OR(F746="工事・メンテ（共用可）",F746="要調整"),0.5,IF(F746="ヘリ訓練日",0.4,1))</f>
        <v>1</v>
      </c>
      <c r="AM746" s="136">
        <v>1</v>
      </c>
    </row>
    <row r="747" spans="1:39" ht="37.5">
      <c r="A747" s="149">
        <v>1556</v>
      </c>
      <c r="B747" s="150">
        <v>46406</v>
      </c>
      <c r="C747" s="156">
        <v>7</v>
      </c>
      <c r="D747" s="156">
        <v>21</v>
      </c>
      <c r="E747" s="152" t="s">
        <v>89</v>
      </c>
      <c r="F747" s="151" t="s">
        <v>490</v>
      </c>
      <c r="G747" s="154" t="s">
        <v>494</v>
      </c>
      <c r="H747" s="138" t="str">
        <f>IF(OR(G747="中止",G747="取消"),"998",IF(ISNA(MATCH($E747,施設情報!$B$2:$B$96,0)),"999",INDEX(施設情報!$C$2:$C$96,MATCH($E747,施設情報!$B$2:$B$96,0))))</f>
        <v>019</v>
      </c>
      <c r="I747" s="139">
        <f t="shared" si="187"/>
        <v>46406</v>
      </c>
      <c r="J747" s="137" t="str">
        <f t="shared" si="188"/>
        <v>019-46406</v>
      </c>
      <c r="K747" s="137">
        <f t="shared" si="189"/>
        <v>0.29166666666666669</v>
      </c>
      <c r="L747" s="137">
        <f t="shared" si="190"/>
        <v>0.875</v>
      </c>
      <c r="M747" s="137">
        <f t="shared" si="197"/>
        <v>0</v>
      </c>
      <c r="N747" s="137">
        <f t="shared" si="197"/>
        <v>0</v>
      </c>
      <c r="O747" s="137">
        <f t="shared" si="197"/>
        <v>0</v>
      </c>
      <c r="P747" s="137">
        <f t="shared" si="197"/>
        <v>0</v>
      </c>
      <c r="Q747" s="137">
        <f t="shared" si="197"/>
        <v>0</v>
      </c>
      <c r="R747" s="137">
        <f t="shared" si="197"/>
        <v>0</v>
      </c>
      <c r="S747" s="137">
        <f t="shared" si="197"/>
        <v>0</v>
      </c>
      <c r="T747" s="137">
        <f t="shared" si="197"/>
        <v>100</v>
      </c>
      <c r="U747" s="137">
        <f t="shared" si="197"/>
        <v>100</v>
      </c>
      <c r="V747" s="137">
        <f t="shared" si="197"/>
        <v>100</v>
      </c>
      <c r="W747" s="137">
        <f t="shared" si="198"/>
        <v>100</v>
      </c>
      <c r="X747" s="137">
        <f t="shared" si="198"/>
        <v>100</v>
      </c>
      <c r="Y747" s="137">
        <f t="shared" si="198"/>
        <v>100</v>
      </c>
      <c r="Z747" s="137">
        <f t="shared" si="198"/>
        <v>100</v>
      </c>
      <c r="AA747" s="137">
        <f t="shared" si="198"/>
        <v>100</v>
      </c>
      <c r="AB747" s="137">
        <f t="shared" si="198"/>
        <v>100</v>
      </c>
      <c r="AC747" s="137">
        <f t="shared" si="198"/>
        <v>100</v>
      </c>
      <c r="AD747" s="137">
        <f t="shared" si="198"/>
        <v>100</v>
      </c>
      <c r="AE747" s="137">
        <f t="shared" si="198"/>
        <v>100</v>
      </c>
      <c r="AF747" s="137">
        <f t="shared" si="198"/>
        <v>100</v>
      </c>
      <c r="AG747" s="137">
        <f t="shared" si="198"/>
        <v>100</v>
      </c>
      <c r="AH747" s="137">
        <f t="shared" si="198"/>
        <v>0</v>
      </c>
      <c r="AI747" s="137">
        <f t="shared" si="198"/>
        <v>0</v>
      </c>
      <c r="AJ747" s="137">
        <f t="shared" si="198"/>
        <v>0</v>
      </c>
      <c r="AK747" s="136">
        <f ca="1">IF(AND(AND($AK$3&lt;=B747,B747&lt;=$AK$1),B747&lt;&gt;""),1,0)</f>
        <v>1</v>
      </c>
      <c r="AL747" s="136">
        <f>IF(OR(F747="工事・メンテ（共用可）",F747="要調整"),0.5,IF(F747="ヘリ訓練日",0.4,1))</f>
        <v>1</v>
      </c>
      <c r="AM747" s="136">
        <v>1</v>
      </c>
    </row>
    <row r="748" spans="1:39" ht="37.5">
      <c r="A748" s="149">
        <v>1557</v>
      </c>
      <c r="B748" s="150">
        <v>46406</v>
      </c>
      <c r="C748" s="156">
        <v>7</v>
      </c>
      <c r="D748" s="156">
        <v>21</v>
      </c>
      <c r="E748" s="152" t="s">
        <v>90</v>
      </c>
      <c r="F748" s="151" t="s">
        <v>490</v>
      </c>
      <c r="G748" s="154" t="s">
        <v>494</v>
      </c>
      <c r="H748" s="138" t="str">
        <f>IF(OR(G748="中止",G748="取消"),"998",IF(ISNA(MATCH($E748,施設情報!$B$2:$B$96,0)),"999",INDEX(施設情報!$C$2:$C$96,MATCH($E748,施設情報!$B$2:$B$96,0))))</f>
        <v>018</v>
      </c>
      <c r="I748" s="139">
        <f t="shared" si="187"/>
        <v>46406</v>
      </c>
      <c r="J748" s="137" t="str">
        <f t="shared" si="188"/>
        <v>018-46406</v>
      </c>
      <c r="K748" s="137">
        <f t="shared" si="189"/>
        <v>0.29166666666666669</v>
      </c>
      <c r="L748" s="137">
        <f t="shared" si="190"/>
        <v>0.875</v>
      </c>
      <c r="M748" s="137">
        <f t="shared" si="197"/>
        <v>0</v>
      </c>
      <c r="N748" s="137">
        <f t="shared" si="197"/>
        <v>0</v>
      </c>
      <c r="O748" s="137">
        <f t="shared" si="197"/>
        <v>0</v>
      </c>
      <c r="P748" s="137">
        <f t="shared" si="197"/>
        <v>0</v>
      </c>
      <c r="Q748" s="137">
        <f t="shared" si="197"/>
        <v>0</v>
      </c>
      <c r="R748" s="137">
        <f t="shared" si="197"/>
        <v>0</v>
      </c>
      <c r="S748" s="137">
        <f t="shared" si="197"/>
        <v>0</v>
      </c>
      <c r="T748" s="137">
        <f t="shared" si="197"/>
        <v>100</v>
      </c>
      <c r="U748" s="137">
        <f t="shared" si="197"/>
        <v>100</v>
      </c>
      <c r="V748" s="137">
        <f t="shared" si="197"/>
        <v>100</v>
      </c>
      <c r="W748" s="137">
        <f t="shared" si="198"/>
        <v>100</v>
      </c>
      <c r="X748" s="137">
        <f t="shared" si="198"/>
        <v>100</v>
      </c>
      <c r="Y748" s="137">
        <f t="shared" si="198"/>
        <v>100</v>
      </c>
      <c r="Z748" s="137">
        <f t="shared" si="198"/>
        <v>100</v>
      </c>
      <c r="AA748" s="137">
        <f t="shared" si="198"/>
        <v>100</v>
      </c>
      <c r="AB748" s="137">
        <f t="shared" si="198"/>
        <v>100</v>
      </c>
      <c r="AC748" s="137">
        <f t="shared" si="198"/>
        <v>100</v>
      </c>
      <c r="AD748" s="137">
        <f t="shared" si="198"/>
        <v>100</v>
      </c>
      <c r="AE748" s="137">
        <f t="shared" si="198"/>
        <v>100</v>
      </c>
      <c r="AF748" s="137">
        <f t="shared" si="198"/>
        <v>100</v>
      </c>
      <c r="AG748" s="137">
        <f t="shared" si="198"/>
        <v>100</v>
      </c>
      <c r="AH748" s="137">
        <f t="shared" si="198"/>
        <v>0</v>
      </c>
      <c r="AI748" s="137">
        <f t="shared" si="198"/>
        <v>0</v>
      </c>
      <c r="AJ748" s="137">
        <f t="shared" si="198"/>
        <v>0</v>
      </c>
      <c r="AK748" s="136">
        <f ca="1">IF(AND(AND($AK$3&lt;=B748,B748&lt;=$AK$1),B748&lt;&gt;""),1,0)</f>
        <v>1</v>
      </c>
      <c r="AL748" s="136">
        <f>IF(OR(F748="工事・メンテ（共用可）",F748="要調整"),0.5,IF(F748="ヘリ訓練日",0.4,1))</f>
        <v>1</v>
      </c>
      <c r="AM748" s="136">
        <v>1</v>
      </c>
    </row>
    <row r="749" spans="1:39" ht="56.25">
      <c r="A749" s="149">
        <v>131</v>
      </c>
      <c r="B749" s="150">
        <v>46407</v>
      </c>
      <c r="C749" s="156">
        <v>10</v>
      </c>
      <c r="D749" s="156">
        <v>14</v>
      </c>
      <c r="E749" s="152" t="s">
        <v>3</v>
      </c>
      <c r="F749" s="151" t="s">
        <v>0</v>
      </c>
      <c r="G749" s="154" t="s">
        <v>1</v>
      </c>
      <c r="H749" s="138" t="str">
        <f>IF(OR(G749="中止",G749="取消"),"998",IF(ISNA(MATCH($E749,施設情報!$B$2:$B$96,0)),"999",INDEX(施設情報!$C$2:$C$96,MATCH($E749,施設情報!$B$2:$B$96,0))))</f>
        <v>025</v>
      </c>
      <c r="I749" s="139">
        <f t="shared" si="187"/>
        <v>46407</v>
      </c>
      <c r="J749" s="137" t="str">
        <f t="shared" si="188"/>
        <v>025-46407</v>
      </c>
      <c r="K749" s="137">
        <f t="shared" si="189"/>
        <v>0.41666666666666669</v>
      </c>
      <c r="L749" s="137">
        <f t="shared" si="190"/>
        <v>0.58333333333333337</v>
      </c>
      <c r="M749" s="137">
        <f t="shared" si="197"/>
        <v>0</v>
      </c>
      <c r="N749" s="137">
        <f t="shared" si="197"/>
        <v>0</v>
      </c>
      <c r="O749" s="137">
        <f t="shared" si="197"/>
        <v>0</v>
      </c>
      <c r="P749" s="137">
        <f t="shared" si="197"/>
        <v>0</v>
      </c>
      <c r="Q749" s="137">
        <f t="shared" si="197"/>
        <v>0</v>
      </c>
      <c r="R749" s="137">
        <f t="shared" si="197"/>
        <v>0</v>
      </c>
      <c r="S749" s="137">
        <f t="shared" si="197"/>
        <v>0</v>
      </c>
      <c r="T749" s="137">
        <f t="shared" si="197"/>
        <v>0</v>
      </c>
      <c r="U749" s="137">
        <f t="shared" si="197"/>
        <v>0</v>
      </c>
      <c r="V749" s="137">
        <f t="shared" si="197"/>
        <v>0</v>
      </c>
      <c r="W749" s="137">
        <f t="shared" si="198"/>
        <v>100</v>
      </c>
      <c r="X749" s="137">
        <f t="shared" si="198"/>
        <v>100</v>
      </c>
      <c r="Y749" s="137">
        <f t="shared" si="198"/>
        <v>100</v>
      </c>
      <c r="Z749" s="137">
        <f t="shared" si="198"/>
        <v>100</v>
      </c>
      <c r="AA749" s="137">
        <f t="shared" si="198"/>
        <v>0</v>
      </c>
      <c r="AB749" s="137">
        <f t="shared" si="198"/>
        <v>0</v>
      </c>
      <c r="AC749" s="137">
        <f t="shared" si="198"/>
        <v>0</v>
      </c>
      <c r="AD749" s="137">
        <f t="shared" si="198"/>
        <v>0</v>
      </c>
      <c r="AE749" s="137">
        <f t="shared" si="198"/>
        <v>0</v>
      </c>
      <c r="AF749" s="137">
        <f t="shared" si="198"/>
        <v>0</v>
      </c>
      <c r="AG749" s="137">
        <f t="shared" si="198"/>
        <v>0</v>
      </c>
      <c r="AH749" s="137">
        <f t="shared" si="198"/>
        <v>0</v>
      </c>
      <c r="AI749" s="137">
        <f t="shared" si="198"/>
        <v>0</v>
      </c>
      <c r="AJ749" s="137">
        <f t="shared" si="198"/>
        <v>0</v>
      </c>
      <c r="AK749" s="136">
        <f ca="1">IF(AND(AND($AK$3&lt;=B749,B749&lt;=$AK$1),B749&lt;&gt;""),1,0)</f>
        <v>1</v>
      </c>
      <c r="AL749" s="136">
        <f>IF(OR(F749="工事・メンテ（共用可）",F749="要調整"),0.5,IF(F749="ヘリ訓練日",0.4,1))</f>
        <v>1</v>
      </c>
      <c r="AM749" s="136">
        <v>1</v>
      </c>
    </row>
    <row r="750" spans="1:39" ht="56.25">
      <c r="A750" s="149">
        <v>323</v>
      </c>
      <c r="B750" s="150">
        <v>46407</v>
      </c>
      <c r="C750" s="156">
        <v>0</v>
      </c>
      <c r="D750" s="156">
        <v>24</v>
      </c>
      <c r="E750" s="152" t="s">
        <v>52</v>
      </c>
      <c r="F750" s="151" t="s">
        <v>95</v>
      </c>
      <c r="G750" s="205" t="s">
        <v>1</v>
      </c>
      <c r="H750" s="138" t="str">
        <f>IF(OR(G750="中止",G750="取消"),"998",IF(ISNA(MATCH($E750,施設情報!$B$2:$B$96,0)),"999",INDEX(施設情報!$C$2:$C$96,MATCH($E750,施設情報!$B$2:$B$96,0))))</f>
        <v>024</v>
      </c>
      <c r="I750" s="139">
        <f t="shared" si="187"/>
        <v>46407</v>
      </c>
      <c r="J750" s="137" t="str">
        <f t="shared" si="188"/>
        <v>024-46407</v>
      </c>
      <c r="K750" s="137">
        <f t="shared" si="189"/>
        <v>0</v>
      </c>
      <c r="L750" s="137">
        <f t="shared" si="190"/>
        <v>1</v>
      </c>
      <c r="M750" s="137">
        <f t="shared" si="197"/>
        <v>100</v>
      </c>
      <c r="N750" s="137">
        <f t="shared" si="197"/>
        <v>100</v>
      </c>
      <c r="O750" s="137">
        <f t="shared" si="197"/>
        <v>100</v>
      </c>
      <c r="P750" s="137">
        <f t="shared" si="197"/>
        <v>100</v>
      </c>
      <c r="Q750" s="137">
        <f t="shared" si="197"/>
        <v>100</v>
      </c>
      <c r="R750" s="137">
        <f t="shared" si="197"/>
        <v>100</v>
      </c>
      <c r="S750" s="137">
        <f t="shared" si="197"/>
        <v>100</v>
      </c>
      <c r="T750" s="137">
        <f t="shared" si="197"/>
        <v>100</v>
      </c>
      <c r="U750" s="137">
        <f t="shared" si="197"/>
        <v>100</v>
      </c>
      <c r="V750" s="137">
        <f t="shared" si="197"/>
        <v>100</v>
      </c>
      <c r="W750" s="137">
        <f t="shared" si="198"/>
        <v>100</v>
      </c>
      <c r="X750" s="137">
        <f t="shared" si="198"/>
        <v>100</v>
      </c>
      <c r="Y750" s="137">
        <f t="shared" si="198"/>
        <v>100</v>
      </c>
      <c r="Z750" s="137">
        <f t="shared" si="198"/>
        <v>100</v>
      </c>
      <c r="AA750" s="137">
        <f t="shared" si="198"/>
        <v>100</v>
      </c>
      <c r="AB750" s="137">
        <f t="shared" si="198"/>
        <v>100</v>
      </c>
      <c r="AC750" s="137">
        <f t="shared" si="198"/>
        <v>100</v>
      </c>
      <c r="AD750" s="137">
        <f t="shared" si="198"/>
        <v>100</v>
      </c>
      <c r="AE750" s="137">
        <f t="shared" si="198"/>
        <v>100</v>
      </c>
      <c r="AF750" s="137">
        <f t="shared" si="198"/>
        <v>100</v>
      </c>
      <c r="AG750" s="137">
        <f t="shared" si="198"/>
        <v>100</v>
      </c>
      <c r="AH750" s="137">
        <f t="shared" si="198"/>
        <v>100</v>
      </c>
      <c r="AI750" s="137">
        <f t="shared" si="198"/>
        <v>100</v>
      </c>
      <c r="AJ750" s="137">
        <f t="shared" si="198"/>
        <v>100</v>
      </c>
      <c r="AK750" s="136">
        <f ca="1">IF(AND(AND($AK$3&lt;=B750,B750&lt;=$AK$1),B750&lt;&gt;""),1,0)</f>
        <v>1</v>
      </c>
      <c r="AL750" s="136">
        <f>IF(OR(F750="工事・メンテ（共用可）",F750="要調整"),0.5,IF(F750="ヘリ訓練日",0.4,1))</f>
        <v>1</v>
      </c>
      <c r="AM750" s="136">
        <v>1</v>
      </c>
    </row>
    <row r="751" spans="1:39" ht="36">
      <c r="A751" s="149">
        <v>466</v>
      </c>
      <c r="B751" s="150">
        <v>46407</v>
      </c>
      <c r="C751" s="156">
        <v>9</v>
      </c>
      <c r="D751" s="156">
        <v>17</v>
      </c>
      <c r="E751" s="152" t="s">
        <v>91</v>
      </c>
      <c r="F751" s="151" t="s">
        <v>490</v>
      </c>
      <c r="G751" s="154" t="s">
        <v>493</v>
      </c>
      <c r="H751" s="138" t="str">
        <f>IF(OR(G751="中止",G751="取消"),"998",IF(ISNA(MATCH($E751,施設情報!$B$2:$B$96,0)),"999",INDEX(施設情報!$C$2:$C$96,MATCH($E751,施設情報!$B$2:$B$96,0))))</f>
        <v>998</v>
      </c>
      <c r="I751" s="139">
        <f t="shared" si="187"/>
        <v>46407</v>
      </c>
      <c r="J751" s="137" t="str">
        <f t="shared" si="188"/>
        <v>998-46407</v>
      </c>
      <c r="K751" s="137">
        <f t="shared" si="189"/>
        <v>0.375</v>
      </c>
      <c r="L751" s="137">
        <f t="shared" si="190"/>
        <v>0.70833333333333337</v>
      </c>
      <c r="M751" s="137">
        <f t="shared" si="197"/>
        <v>0</v>
      </c>
      <c r="N751" s="137">
        <f t="shared" si="197"/>
        <v>0</v>
      </c>
      <c r="O751" s="137">
        <f t="shared" si="197"/>
        <v>0</v>
      </c>
      <c r="P751" s="137">
        <f t="shared" si="197"/>
        <v>0</v>
      </c>
      <c r="Q751" s="137">
        <f t="shared" si="197"/>
        <v>0</v>
      </c>
      <c r="R751" s="137">
        <f t="shared" si="197"/>
        <v>0</v>
      </c>
      <c r="S751" s="137">
        <f t="shared" si="197"/>
        <v>0</v>
      </c>
      <c r="T751" s="137">
        <f t="shared" si="197"/>
        <v>0</v>
      </c>
      <c r="U751" s="137">
        <f t="shared" si="197"/>
        <v>0</v>
      </c>
      <c r="V751" s="137">
        <f t="shared" si="197"/>
        <v>100</v>
      </c>
      <c r="W751" s="137">
        <f t="shared" si="198"/>
        <v>100</v>
      </c>
      <c r="X751" s="137">
        <f t="shared" si="198"/>
        <v>100</v>
      </c>
      <c r="Y751" s="137">
        <f t="shared" si="198"/>
        <v>100</v>
      </c>
      <c r="Z751" s="137">
        <f t="shared" si="198"/>
        <v>100</v>
      </c>
      <c r="AA751" s="137">
        <f t="shared" si="198"/>
        <v>100</v>
      </c>
      <c r="AB751" s="137">
        <f t="shared" si="198"/>
        <v>100</v>
      </c>
      <c r="AC751" s="137">
        <f t="shared" si="198"/>
        <v>100</v>
      </c>
      <c r="AD751" s="137">
        <f t="shared" si="198"/>
        <v>0</v>
      </c>
      <c r="AE751" s="137">
        <f t="shared" si="198"/>
        <v>0</v>
      </c>
      <c r="AF751" s="137">
        <f t="shared" si="198"/>
        <v>0</v>
      </c>
      <c r="AG751" s="137">
        <f t="shared" si="198"/>
        <v>0</v>
      </c>
      <c r="AH751" s="137">
        <f t="shared" si="198"/>
        <v>0</v>
      </c>
      <c r="AI751" s="137">
        <f t="shared" si="198"/>
        <v>0</v>
      </c>
      <c r="AJ751" s="137">
        <f t="shared" si="198"/>
        <v>0</v>
      </c>
      <c r="AK751" s="136">
        <f ca="1">IF(AND(AND($AK$3&lt;=B751,B751&lt;=$AK$1),B751&lt;&gt;""),1,0)</f>
        <v>1</v>
      </c>
      <c r="AL751" s="136">
        <f>IF(OR(F751="工事・メンテ（共用可）",F751="要調整"),0.5,IF(F751="ヘリ訓練日",0.4,1))</f>
        <v>1</v>
      </c>
      <c r="AM751" s="136">
        <v>1</v>
      </c>
    </row>
    <row r="752" spans="1:39" ht="72">
      <c r="A752" s="149">
        <v>481</v>
      </c>
      <c r="B752" s="150">
        <v>46407</v>
      </c>
      <c r="C752" s="156">
        <v>9</v>
      </c>
      <c r="D752" s="156">
        <v>17</v>
      </c>
      <c r="E752" s="152" t="s">
        <v>93</v>
      </c>
      <c r="F752" s="151" t="s">
        <v>490</v>
      </c>
      <c r="G752" s="154" t="s">
        <v>493</v>
      </c>
      <c r="H752" s="138" t="str">
        <f>IF(OR(G752="中止",G752="取消"),"998",IF(ISNA(MATCH($E752,施設情報!$B$2:$B$96,0)),"999",INDEX(施設情報!$C$2:$C$96,MATCH($E752,施設情報!$B$2:$B$96,0))))</f>
        <v>998</v>
      </c>
      <c r="I752" s="139">
        <f t="shared" si="187"/>
        <v>46407</v>
      </c>
      <c r="J752" s="137" t="str">
        <f t="shared" si="188"/>
        <v>998-46407</v>
      </c>
      <c r="K752" s="137">
        <f t="shared" si="189"/>
        <v>0.375</v>
      </c>
      <c r="L752" s="137">
        <f t="shared" si="190"/>
        <v>0.70833333333333337</v>
      </c>
      <c r="M752" s="137">
        <f t="shared" si="197"/>
        <v>0</v>
      </c>
      <c r="N752" s="137">
        <f t="shared" si="197"/>
        <v>0</v>
      </c>
      <c r="O752" s="137">
        <f t="shared" si="197"/>
        <v>0</v>
      </c>
      <c r="P752" s="137">
        <f t="shared" si="197"/>
        <v>0</v>
      </c>
      <c r="Q752" s="137">
        <f t="shared" si="197"/>
        <v>0</v>
      </c>
      <c r="R752" s="137">
        <f t="shared" si="197"/>
        <v>0</v>
      </c>
      <c r="S752" s="137">
        <f t="shared" si="197"/>
        <v>0</v>
      </c>
      <c r="T752" s="137">
        <f t="shared" si="197"/>
        <v>0</v>
      </c>
      <c r="U752" s="137">
        <f t="shared" si="197"/>
        <v>0</v>
      </c>
      <c r="V752" s="137">
        <f t="shared" si="197"/>
        <v>100</v>
      </c>
      <c r="W752" s="137">
        <f t="shared" si="198"/>
        <v>100</v>
      </c>
      <c r="X752" s="137">
        <f t="shared" si="198"/>
        <v>100</v>
      </c>
      <c r="Y752" s="137">
        <f t="shared" si="198"/>
        <v>100</v>
      </c>
      <c r="Z752" s="137">
        <f t="shared" si="198"/>
        <v>100</v>
      </c>
      <c r="AA752" s="137">
        <f t="shared" si="198"/>
        <v>100</v>
      </c>
      <c r="AB752" s="137">
        <f t="shared" si="198"/>
        <v>100</v>
      </c>
      <c r="AC752" s="137">
        <f t="shared" si="198"/>
        <v>100</v>
      </c>
      <c r="AD752" s="137">
        <f t="shared" si="198"/>
        <v>0</v>
      </c>
      <c r="AE752" s="137">
        <f t="shared" si="198"/>
        <v>0</v>
      </c>
      <c r="AF752" s="137">
        <f t="shared" si="198"/>
        <v>0</v>
      </c>
      <c r="AG752" s="137">
        <f t="shared" si="198"/>
        <v>0</v>
      </c>
      <c r="AH752" s="137">
        <f t="shared" si="198"/>
        <v>0</v>
      </c>
      <c r="AI752" s="137">
        <f t="shared" si="198"/>
        <v>0</v>
      </c>
      <c r="AJ752" s="137">
        <f t="shared" si="198"/>
        <v>0</v>
      </c>
      <c r="AK752" s="136">
        <f ca="1">IF(AND(AND($AK$3&lt;=B752,B752&lt;=$AK$1),B752&lt;&gt;""),1,0)</f>
        <v>1</v>
      </c>
      <c r="AL752" s="136">
        <f>IF(OR(F752="工事・メンテ（共用可）",F752="要調整"),0.5,IF(F752="ヘリ訓練日",0.4,1))</f>
        <v>1</v>
      </c>
      <c r="AM752" s="136">
        <v>1</v>
      </c>
    </row>
    <row r="753" spans="1:39" ht="90">
      <c r="A753" s="149">
        <v>496</v>
      </c>
      <c r="B753" s="150">
        <v>46407</v>
      </c>
      <c r="C753" s="156">
        <v>9</v>
      </c>
      <c r="D753" s="156">
        <v>17</v>
      </c>
      <c r="E753" s="2" t="s">
        <v>94</v>
      </c>
      <c r="F753" s="151" t="s">
        <v>490</v>
      </c>
      <c r="G753" s="154" t="s">
        <v>493</v>
      </c>
      <c r="H753" s="138" t="str">
        <f>IF(OR(G753="中止",G753="取消"),"998",IF(ISNA(MATCH($E753,施設情報!$B$2:$B$96,0)),"999",INDEX(施設情報!$C$2:$C$96,MATCH($E753,施設情報!$B$2:$B$96,0))))</f>
        <v>998</v>
      </c>
      <c r="I753" s="139">
        <f t="shared" si="187"/>
        <v>46407</v>
      </c>
      <c r="J753" s="137" t="str">
        <f t="shared" si="188"/>
        <v>998-46407</v>
      </c>
      <c r="K753" s="137">
        <f t="shared" si="189"/>
        <v>0.375</v>
      </c>
      <c r="L753" s="137">
        <f t="shared" si="190"/>
        <v>0.70833333333333337</v>
      </c>
      <c r="M753" s="137">
        <f t="shared" si="197"/>
        <v>0</v>
      </c>
      <c r="N753" s="137">
        <f t="shared" si="197"/>
        <v>0</v>
      </c>
      <c r="O753" s="137">
        <f t="shared" si="197"/>
        <v>0</v>
      </c>
      <c r="P753" s="137">
        <f t="shared" si="197"/>
        <v>0</v>
      </c>
      <c r="Q753" s="137">
        <f t="shared" si="197"/>
        <v>0</v>
      </c>
      <c r="R753" s="137">
        <f t="shared" si="197"/>
        <v>0</v>
      </c>
      <c r="S753" s="137">
        <f t="shared" si="197"/>
        <v>0</v>
      </c>
      <c r="T753" s="137">
        <f t="shared" si="197"/>
        <v>0</v>
      </c>
      <c r="U753" s="137">
        <f t="shared" si="197"/>
        <v>0</v>
      </c>
      <c r="V753" s="137">
        <f t="shared" si="197"/>
        <v>100</v>
      </c>
      <c r="W753" s="137">
        <f t="shared" si="198"/>
        <v>100</v>
      </c>
      <c r="X753" s="137">
        <f t="shared" si="198"/>
        <v>100</v>
      </c>
      <c r="Y753" s="137">
        <f t="shared" si="198"/>
        <v>100</v>
      </c>
      <c r="Z753" s="137">
        <f t="shared" si="198"/>
        <v>100</v>
      </c>
      <c r="AA753" s="137">
        <f t="shared" si="198"/>
        <v>100</v>
      </c>
      <c r="AB753" s="137">
        <f t="shared" si="198"/>
        <v>100</v>
      </c>
      <c r="AC753" s="137">
        <f t="shared" si="198"/>
        <v>100</v>
      </c>
      <c r="AD753" s="137">
        <f t="shared" si="198"/>
        <v>0</v>
      </c>
      <c r="AE753" s="137">
        <f t="shared" si="198"/>
        <v>0</v>
      </c>
      <c r="AF753" s="137">
        <f t="shared" si="198"/>
        <v>0</v>
      </c>
      <c r="AG753" s="137">
        <f t="shared" si="198"/>
        <v>0</v>
      </c>
      <c r="AH753" s="137">
        <f t="shared" si="198"/>
        <v>0</v>
      </c>
      <c r="AI753" s="137">
        <f t="shared" si="198"/>
        <v>0</v>
      </c>
      <c r="AJ753" s="137">
        <f t="shared" si="198"/>
        <v>0</v>
      </c>
      <c r="AK753" s="136">
        <f ca="1">IF(AND(AND($AK$3&lt;=B753,B753&lt;=$AK$1),B753&lt;&gt;""),1,0)</f>
        <v>1</v>
      </c>
      <c r="AL753" s="136">
        <f>IF(OR(F753="工事・メンテ（共用可）",F753="要調整"),0.5,IF(F753="ヘリ訓練日",0.4,1))</f>
        <v>1</v>
      </c>
      <c r="AM753" s="136">
        <v>1</v>
      </c>
    </row>
    <row r="754" spans="1:39" ht="72">
      <c r="A754" s="149">
        <v>511</v>
      </c>
      <c r="B754" s="150">
        <v>46407</v>
      </c>
      <c r="C754" s="156">
        <v>9</v>
      </c>
      <c r="D754" s="156">
        <v>17</v>
      </c>
      <c r="E754" s="2" t="s">
        <v>92</v>
      </c>
      <c r="F754" s="151" t="s">
        <v>490</v>
      </c>
      <c r="G754" s="154" t="s">
        <v>493</v>
      </c>
      <c r="H754" s="138" t="str">
        <f>IF(OR(G754="中止",G754="取消"),"998",IF(ISNA(MATCH($E754,施設情報!$B$2:$B$96,0)),"999",INDEX(施設情報!$C$2:$C$96,MATCH($E754,施設情報!$B$2:$B$96,0))))</f>
        <v>998</v>
      </c>
      <c r="I754" s="139">
        <f t="shared" si="187"/>
        <v>46407</v>
      </c>
      <c r="J754" s="137" t="str">
        <f t="shared" si="188"/>
        <v>998-46407</v>
      </c>
      <c r="K754" s="137">
        <f t="shared" si="189"/>
        <v>0.375</v>
      </c>
      <c r="L754" s="137">
        <f t="shared" si="190"/>
        <v>0.70833333333333337</v>
      </c>
      <c r="M754" s="137">
        <f t="shared" si="197"/>
        <v>0</v>
      </c>
      <c r="N754" s="137">
        <f t="shared" si="197"/>
        <v>0</v>
      </c>
      <c r="O754" s="137">
        <f t="shared" si="197"/>
        <v>0</v>
      </c>
      <c r="P754" s="137">
        <f t="shared" si="197"/>
        <v>0</v>
      </c>
      <c r="Q754" s="137">
        <f t="shared" si="197"/>
        <v>0</v>
      </c>
      <c r="R754" s="137">
        <f t="shared" si="197"/>
        <v>0</v>
      </c>
      <c r="S754" s="137">
        <f t="shared" si="197"/>
        <v>0</v>
      </c>
      <c r="T754" s="137">
        <f t="shared" si="197"/>
        <v>0</v>
      </c>
      <c r="U754" s="137">
        <f t="shared" si="197"/>
        <v>0</v>
      </c>
      <c r="V754" s="137">
        <f t="shared" si="197"/>
        <v>100</v>
      </c>
      <c r="W754" s="137">
        <f t="shared" si="198"/>
        <v>100</v>
      </c>
      <c r="X754" s="137">
        <f t="shared" si="198"/>
        <v>100</v>
      </c>
      <c r="Y754" s="137">
        <f t="shared" si="198"/>
        <v>100</v>
      </c>
      <c r="Z754" s="137">
        <f t="shared" si="198"/>
        <v>100</v>
      </c>
      <c r="AA754" s="137">
        <f t="shared" si="198"/>
        <v>100</v>
      </c>
      <c r="AB754" s="137">
        <f t="shared" si="198"/>
        <v>100</v>
      </c>
      <c r="AC754" s="137">
        <f t="shared" si="198"/>
        <v>100</v>
      </c>
      <c r="AD754" s="137">
        <f t="shared" si="198"/>
        <v>0</v>
      </c>
      <c r="AE754" s="137">
        <f t="shared" si="198"/>
        <v>0</v>
      </c>
      <c r="AF754" s="137">
        <f t="shared" si="198"/>
        <v>0</v>
      </c>
      <c r="AG754" s="137">
        <f t="shared" si="198"/>
        <v>0</v>
      </c>
      <c r="AH754" s="137">
        <f t="shared" si="198"/>
        <v>0</v>
      </c>
      <c r="AI754" s="137">
        <f t="shared" si="198"/>
        <v>0</v>
      </c>
      <c r="AJ754" s="137">
        <f t="shared" si="198"/>
        <v>0</v>
      </c>
      <c r="AK754" s="136">
        <f ca="1">IF(AND(AND($AK$3&lt;=B754,B754&lt;=$AK$1),B754&lt;&gt;""),1,0)</f>
        <v>1</v>
      </c>
      <c r="AL754" s="136">
        <f>IF(OR(F754="工事・メンテ（共用可）",F754="要調整"),0.5,IF(F754="ヘリ訓練日",0.4,1))</f>
        <v>1</v>
      </c>
      <c r="AM754" s="136">
        <v>1</v>
      </c>
    </row>
    <row r="755" spans="1:39" ht="36">
      <c r="A755" s="149">
        <v>526</v>
      </c>
      <c r="B755" s="150">
        <v>46407</v>
      </c>
      <c r="C755" s="156">
        <v>9</v>
      </c>
      <c r="D755" s="156">
        <v>17</v>
      </c>
      <c r="E755" s="152" t="s">
        <v>91</v>
      </c>
      <c r="F755" s="151" t="s">
        <v>490</v>
      </c>
      <c r="G755" s="154" t="s">
        <v>493</v>
      </c>
      <c r="H755" s="138" t="str">
        <f>IF(OR(G755="中止",G755="取消"),"998",IF(ISNA(MATCH($E755,施設情報!$B$2:$B$96,0)),"999",INDEX(施設情報!$C$2:$C$96,MATCH($E755,施設情報!$B$2:$B$96,0))))</f>
        <v>998</v>
      </c>
      <c r="I755" s="139">
        <f t="shared" si="187"/>
        <v>46407</v>
      </c>
      <c r="J755" s="137" t="str">
        <f t="shared" si="188"/>
        <v>998-46407</v>
      </c>
      <c r="K755" s="137">
        <f t="shared" si="189"/>
        <v>0.375</v>
      </c>
      <c r="L755" s="137">
        <f t="shared" si="190"/>
        <v>0.70833333333333337</v>
      </c>
      <c r="M755" s="137">
        <f t="shared" ref="M755:V764" si="199">IF(AND(M$3&gt;=$K755,M$3&lt;$L755),100*$AM755,0)</f>
        <v>0</v>
      </c>
      <c r="N755" s="137">
        <f t="shared" si="199"/>
        <v>0</v>
      </c>
      <c r="O755" s="137">
        <f t="shared" si="199"/>
        <v>0</v>
      </c>
      <c r="P755" s="137">
        <f t="shared" si="199"/>
        <v>0</v>
      </c>
      <c r="Q755" s="137">
        <f t="shared" si="199"/>
        <v>0</v>
      </c>
      <c r="R755" s="137">
        <f t="shared" si="199"/>
        <v>0</v>
      </c>
      <c r="S755" s="137">
        <f t="shared" si="199"/>
        <v>0</v>
      </c>
      <c r="T755" s="137">
        <f t="shared" si="199"/>
        <v>0</v>
      </c>
      <c r="U755" s="137">
        <f t="shared" si="199"/>
        <v>0</v>
      </c>
      <c r="V755" s="137">
        <f t="shared" si="199"/>
        <v>100</v>
      </c>
      <c r="W755" s="137">
        <f t="shared" ref="W755:AJ764" si="200">IF(AND(W$3&gt;=$K755,W$3&lt;$L755),100*$AM755,0)</f>
        <v>100</v>
      </c>
      <c r="X755" s="137">
        <f t="shared" si="200"/>
        <v>100</v>
      </c>
      <c r="Y755" s="137">
        <f t="shared" si="200"/>
        <v>100</v>
      </c>
      <c r="Z755" s="137">
        <f t="shared" si="200"/>
        <v>100</v>
      </c>
      <c r="AA755" s="137">
        <f t="shared" si="200"/>
        <v>100</v>
      </c>
      <c r="AB755" s="137">
        <f t="shared" si="200"/>
        <v>100</v>
      </c>
      <c r="AC755" s="137">
        <f t="shared" si="200"/>
        <v>100</v>
      </c>
      <c r="AD755" s="137">
        <f t="shared" si="200"/>
        <v>0</v>
      </c>
      <c r="AE755" s="137">
        <f t="shared" si="200"/>
        <v>0</v>
      </c>
      <c r="AF755" s="137">
        <f t="shared" si="200"/>
        <v>0</v>
      </c>
      <c r="AG755" s="137">
        <f t="shared" si="200"/>
        <v>0</v>
      </c>
      <c r="AH755" s="137">
        <f t="shared" si="200"/>
        <v>0</v>
      </c>
      <c r="AI755" s="137">
        <f t="shared" si="200"/>
        <v>0</v>
      </c>
      <c r="AJ755" s="137">
        <f t="shared" si="200"/>
        <v>0</v>
      </c>
      <c r="AK755" s="136">
        <f ca="1">IF(AND(AND($AK$3&lt;=B755,B755&lt;=$AK$1),B755&lt;&gt;""),1,0)</f>
        <v>1</v>
      </c>
      <c r="AL755" s="136">
        <f>IF(OR(F755="工事・メンテ（共用可）",F755="要調整"),0.5,IF(F755="ヘリ訓練日",0.4,1))</f>
        <v>1</v>
      </c>
      <c r="AM755" s="136">
        <v>1</v>
      </c>
    </row>
    <row r="756" spans="1:39" ht="72">
      <c r="A756" s="149">
        <v>543</v>
      </c>
      <c r="B756" s="150">
        <v>46407</v>
      </c>
      <c r="C756" s="156">
        <v>9</v>
      </c>
      <c r="D756" s="156">
        <v>17</v>
      </c>
      <c r="E756" s="152" t="s">
        <v>93</v>
      </c>
      <c r="F756" s="151" t="s">
        <v>490</v>
      </c>
      <c r="G756" s="154" t="s">
        <v>493</v>
      </c>
      <c r="H756" s="138" t="str">
        <f>IF(OR(G756="中止",G756="取消"),"998",IF(ISNA(MATCH($E756,施設情報!$B$2:$B$96,0)),"999",INDEX(施設情報!$C$2:$C$96,MATCH($E756,施設情報!$B$2:$B$96,0))))</f>
        <v>998</v>
      </c>
      <c r="I756" s="139">
        <f t="shared" si="187"/>
        <v>46407</v>
      </c>
      <c r="J756" s="137" t="str">
        <f t="shared" si="188"/>
        <v>998-46407</v>
      </c>
      <c r="K756" s="137">
        <f t="shared" si="189"/>
        <v>0.375</v>
      </c>
      <c r="L756" s="137">
        <f t="shared" si="190"/>
        <v>0.70833333333333337</v>
      </c>
      <c r="M756" s="137">
        <f t="shared" si="199"/>
        <v>0</v>
      </c>
      <c r="N756" s="137">
        <f t="shared" si="199"/>
        <v>0</v>
      </c>
      <c r="O756" s="137">
        <f t="shared" si="199"/>
        <v>0</v>
      </c>
      <c r="P756" s="137">
        <f t="shared" si="199"/>
        <v>0</v>
      </c>
      <c r="Q756" s="137">
        <f t="shared" si="199"/>
        <v>0</v>
      </c>
      <c r="R756" s="137">
        <f t="shared" si="199"/>
        <v>0</v>
      </c>
      <c r="S756" s="137">
        <f t="shared" si="199"/>
        <v>0</v>
      </c>
      <c r="T756" s="137">
        <f t="shared" si="199"/>
        <v>0</v>
      </c>
      <c r="U756" s="137">
        <f t="shared" si="199"/>
        <v>0</v>
      </c>
      <c r="V756" s="137">
        <f t="shared" si="199"/>
        <v>100</v>
      </c>
      <c r="W756" s="137">
        <f t="shared" si="200"/>
        <v>100</v>
      </c>
      <c r="X756" s="137">
        <f t="shared" si="200"/>
        <v>100</v>
      </c>
      <c r="Y756" s="137">
        <f t="shared" si="200"/>
        <v>100</v>
      </c>
      <c r="Z756" s="137">
        <f t="shared" si="200"/>
        <v>100</v>
      </c>
      <c r="AA756" s="137">
        <f t="shared" si="200"/>
        <v>100</v>
      </c>
      <c r="AB756" s="137">
        <f t="shared" si="200"/>
        <v>100</v>
      </c>
      <c r="AC756" s="137">
        <f t="shared" si="200"/>
        <v>100</v>
      </c>
      <c r="AD756" s="137">
        <f t="shared" si="200"/>
        <v>0</v>
      </c>
      <c r="AE756" s="137">
        <f t="shared" si="200"/>
        <v>0</v>
      </c>
      <c r="AF756" s="137">
        <f t="shared" si="200"/>
        <v>0</v>
      </c>
      <c r="AG756" s="137">
        <f t="shared" si="200"/>
        <v>0</v>
      </c>
      <c r="AH756" s="137">
        <f t="shared" si="200"/>
        <v>0</v>
      </c>
      <c r="AI756" s="137">
        <f t="shared" si="200"/>
        <v>0</v>
      </c>
      <c r="AJ756" s="137">
        <f t="shared" si="200"/>
        <v>0</v>
      </c>
      <c r="AK756" s="136">
        <f ca="1">IF(AND(AND($AK$3&lt;=B756,B756&lt;=$AK$1),B756&lt;&gt;""),1,0)</f>
        <v>1</v>
      </c>
      <c r="AL756" s="136">
        <f>IF(OR(F756="工事・メンテ（共用可）",F756="要調整"),0.5,IF(F756="ヘリ訓練日",0.4,1))</f>
        <v>1</v>
      </c>
      <c r="AM756" s="136">
        <v>1</v>
      </c>
    </row>
    <row r="757" spans="1:39" ht="90">
      <c r="A757" s="149">
        <v>560</v>
      </c>
      <c r="B757" s="150">
        <v>46407</v>
      </c>
      <c r="C757" s="156">
        <v>9</v>
      </c>
      <c r="D757" s="156">
        <v>17</v>
      </c>
      <c r="E757" s="152" t="s">
        <v>94</v>
      </c>
      <c r="F757" s="151" t="s">
        <v>490</v>
      </c>
      <c r="G757" s="154" t="s">
        <v>493</v>
      </c>
      <c r="H757" s="138" t="str">
        <f>IF(OR(G757="中止",G757="取消"),"998",IF(ISNA(MATCH($E757,施設情報!$B$2:$B$96,0)),"999",INDEX(施設情報!$C$2:$C$96,MATCH($E757,施設情報!$B$2:$B$96,0))))</f>
        <v>998</v>
      </c>
      <c r="I757" s="139">
        <f t="shared" si="187"/>
        <v>46407</v>
      </c>
      <c r="J757" s="137" t="str">
        <f t="shared" si="188"/>
        <v>998-46407</v>
      </c>
      <c r="K757" s="137">
        <f t="shared" si="189"/>
        <v>0.375</v>
      </c>
      <c r="L757" s="137">
        <f t="shared" si="190"/>
        <v>0.70833333333333337</v>
      </c>
      <c r="M757" s="137">
        <f t="shared" si="199"/>
        <v>0</v>
      </c>
      <c r="N757" s="137">
        <f t="shared" si="199"/>
        <v>0</v>
      </c>
      <c r="O757" s="137">
        <f t="shared" si="199"/>
        <v>0</v>
      </c>
      <c r="P757" s="137">
        <f t="shared" si="199"/>
        <v>0</v>
      </c>
      <c r="Q757" s="137">
        <f t="shared" si="199"/>
        <v>0</v>
      </c>
      <c r="R757" s="137">
        <f t="shared" si="199"/>
        <v>0</v>
      </c>
      <c r="S757" s="137">
        <f t="shared" si="199"/>
        <v>0</v>
      </c>
      <c r="T757" s="137">
        <f t="shared" si="199"/>
        <v>0</v>
      </c>
      <c r="U757" s="137">
        <f t="shared" si="199"/>
        <v>0</v>
      </c>
      <c r="V757" s="137">
        <f t="shared" si="199"/>
        <v>100</v>
      </c>
      <c r="W757" s="137">
        <f t="shared" si="200"/>
        <v>100</v>
      </c>
      <c r="X757" s="137">
        <f t="shared" si="200"/>
        <v>100</v>
      </c>
      <c r="Y757" s="137">
        <f t="shared" si="200"/>
        <v>100</v>
      </c>
      <c r="Z757" s="137">
        <f t="shared" si="200"/>
        <v>100</v>
      </c>
      <c r="AA757" s="137">
        <f t="shared" si="200"/>
        <v>100</v>
      </c>
      <c r="AB757" s="137">
        <f t="shared" si="200"/>
        <v>100</v>
      </c>
      <c r="AC757" s="137">
        <f t="shared" si="200"/>
        <v>100</v>
      </c>
      <c r="AD757" s="137">
        <f t="shared" si="200"/>
        <v>0</v>
      </c>
      <c r="AE757" s="137">
        <f t="shared" si="200"/>
        <v>0</v>
      </c>
      <c r="AF757" s="137">
        <f t="shared" si="200"/>
        <v>0</v>
      </c>
      <c r="AG757" s="137">
        <f t="shared" si="200"/>
        <v>0</v>
      </c>
      <c r="AH757" s="137">
        <f t="shared" si="200"/>
        <v>0</v>
      </c>
      <c r="AI757" s="137">
        <f t="shared" si="200"/>
        <v>0</v>
      </c>
      <c r="AJ757" s="137">
        <f t="shared" si="200"/>
        <v>0</v>
      </c>
      <c r="AK757" s="136">
        <f ca="1">IF(AND(AND($AK$3&lt;=B757,B757&lt;=$AK$1),B757&lt;&gt;""),1,0)</f>
        <v>1</v>
      </c>
      <c r="AL757" s="136">
        <f>IF(OR(F757="工事・メンテ（共用可）",F757="要調整"),0.5,IF(F757="ヘリ訓練日",0.4,1))</f>
        <v>1</v>
      </c>
      <c r="AM757" s="136">
        <v>1</v>
      </c>
    </row>
    <row r="758" spans="1:39" ht="72">
      <c r="A758" s="149">
        <v>577</v>
      </c>
      <c r="B758" s="150">
        <v>46407</v>
      </c>
      <c r="C758" s="156">
        <v>9</v>
      </c>
      <c r="D758" s="156">
        <v>17</v>
      </c>
      <c r="E758" s="152" t="s">
        <v>92</v>
      </c>
      <c r="F758" s="151" t="s">
        <v>490</v>
      </c>
      <c r="G758" s="154" t="s">
        <v>493</v>
      </c>
      <c r="H758" s="138" t="str">
        <f>IF(OR(G758="中止",G758="取消"),"998",IF(ISNA(MATCH($E758,施設情報!$B$2:$B$96,0)),"999",INDEX(施設情報!$C$2:$C$96,MATCH($E758,施設情報!$B$2:$B$96,0))))</f>
        <v>998</v>
      </c>
      <c r="I758" s="139">
        <f t="shared" si="187"/>
        <v>46407</v>
      </c>
      <c r="J758" s="137" t="str">
        <f t="shared" si="188"/>
        <v>998-46407</v>
      </c>
      <c r="K758" s="137">
        <f t="shared" si="189"/>
        <v>0.375</v>
      </c>
      <c r="L758" s="137">
        <f t="shared" si="190"/>
        <v>0.70833333333333337</v>
      </c>
      <c r="M758" s="137">
        <f t="shared" si="199"/>
        <v>0</v>
      </c>
      <c r="N758" s="137">
        <f t="shared" si="199"/>
        <v>0</v>
      </c>
      <c r="O758" s="137">
        <f t="shared" si="199"/>
        <v>0</v>
      </c>
      <c r="P758" s="137">
        <f t="shared" si="199"/>
        <v>0</v>
      </c>
      <c r="Q758" s="137">
        <f t="shared" si="199"/>
        <v>0</v>
      </c>
      <c r="R758" s="137">
        <f t="shared" si="199"/>
        <v>0</v>
      </c>
      <c r="S758" s="137">
        <f t="shared" si="199"/>
        <v>0</v>
      </c>
      <c r="T758" s="137">
        <f t="shared" si="199"/>
        <v>0</v>
      </c>
      <c r="U758" s="137">
        <f t="shared" si="199"/>
        <v>0</v>
      </c>
      <c r="V758" s="137">
        <f t="shared" si="199"/>
        <v>100</v>
      </c>
      <c r="W758" s="137">
        <f t="shared" si="200"/>
        <v>100</v>
      </c>
      <c r="X758" s="137">
        <f t="shared" si="200"/>
        <v>100</v>
      </c>
      <c r="Y758" s="137">
        <f t="shared" si="200"/>
        <v>100</v>
      </c>
      <c r="Z758" s="137">
        <f t="shared" si="200"/>
        <v>100</v>
      </c>
      <c r="AA758" s="137">
        <f t="shared" si="200"/>
        <v>100</v>
      </c>
      <c r="AB758" s="137">
        <f t="shared" si="200"/>
        <v>100</v>
      </c>
      <c r="AC758" s="137">
        <f t="shared" si="200"/>
        <v>100</v>
      </c>
      <c r="AD758" s="137">
        <f t="shared" si="200"/>
        <v>0</v>
      </c>
      <c r="AE758" s="137">
        <f t="shared" si="200"/>
        <v>0</v>
      </c>
      <c r="AF758" s="137">
        <f t="shared" si="200"/>
        <v>0</v>
      </c>
      <c r="AG758" s="137">
        <f t="shared" si="200"/>
        <v>0</v>
      </c>
      <c r="AH758" s="137">
        <f t="shared" si="200"/>
        <v>0</v>
      </c>
      <c r="AI758" s="137">
        <f t="shared" si="200"/>
        <v>0</v>
      </c>
      <c r="AJ758" s="137">
        <f t="shared" si="200"/>
        <v>0</v>
      </c>
      <c r="AK758" s="136">
        <f ca="1">IF(AND(AND($AK$3&lt;=B758,B758&lt;=$AK$1),B758&lt;&gt;""),1,0)</f>
        <v>1</v>
      </c>
      <c r="AL758" s="136">
        <f>IF(OR(F758="工事・メンテ（共用可）",F758="要調整"),0.5,IF(F758="ヘリ訓練日",0.4,1))</f>
        <v>1</v>
      </c>
      <c r="AM758" s="136">
        <v>1</v>
      </c>
    </row>
    <row r="759" spans="1:39" ht="36">
      <c r="A759" s="149">
        <v>659</v>
      </c>
      <c r="B759" s="150">
        <v>46407</v>
      </c>
      <c r="C759" s="156">
        <v>9</v>
      </c>
      <c r="D759" s="156">
        <v>17</v>
      </c>
      <c r="E759" s="152" t="s">
        <v>91</v>
      </c>
      <c r="F759" s="151" t="s">
        <v>490</v>
      </c>
      <c r="G759" s="154" t="s">
        <v>494</v>
      </c>
      <c r="H759" s="138" t="str">
        <f>IF(OR(G759="中止",G759="取消"),"998",IF(ISNA(MATCH($E759,施設情報!$B$2:$B$96,0)),"999",INDEX(施設情報!$C$2:$C$96,MATCH($E759,施設情報!$B$2:$B$96,0))))</f>
        <v>009</v>
      </c>
      <c r="I759" s="139">
        <f t="shared" si="187"/>
        <v>46407</v>
      </c>
      <c r="J759" s="137" t="str">
        <f t="shared" si="188"/>
        <v>009-46407</v>
      </c>
      <c r="K759" s="137">
        <f t="shared" si="189"/>
        <v>0.375</v>
      </c>
      <c r="L759" s="137">
        <f t="shared" si="190"/>
        <v>0.70833333333333337</v>
      </c>
      <c r="M759" s="137">
        <f t="shared" si="199"/>
        <v>0</v>
      </c>
      <c r="N759" s="137">
        <f t="shared" si="199"/>
        <v>0</v>
      </c>
      <c r="O759" s="137">
        <f t="shared" si="199"/>
        <v>0</v>
      </c>
      <c r="P759" s="137">
        <f t="shared" si="199"/>
        <v>0</v>
      </c>
      <c r="Q759" s="137">
        <f t="shared" si="199"/>
        <v>0</v>
      </c>
      <c r="R759" s="137">
        <f t="shared" si="199"/>
        <v>0</v>
      </c>
      <c r="S759" s="137">
        <f t="shared" si="199"/>
        <v>0</v>
      </c>
      <c r="T759" s="137">
        <f t="shared" si="199"/>
        <v>0</v>
      </c>
      <c r="U759" s="137">
        <f t="shared" si="199"/>
        <v>0</v>
      </c>
      <c r="V759" s="137">
        <f t="shared" si="199"/>
        <v>100</v>
      </c>
      <c r="W759" s="137">
        <f t="shared" si="200"/>
        <v>100</v>
      </c>
      <c r="X759" s="137">
        <f t="shared" si="200"/>
        <v>100</v>
      </c>
      <c r="Y759" s="137">
        <f t="shared" si="200"/>
        <v>100</v>
      </c>
      <c r="Z759" s="137">
        <f t="shared" si="200"/>
        <v>100</v>
      </c>
      <c r="AA759" s="137">
        <f t="shared" si="200"/>
        <v>100</v>
      </c>
      <c r="AB759" s="137">
        <f t="shared" si="200"/>
        <v>100</v>
      </c>
      <c r="AC759" s="137">
        <f t="shared" si="200"/>
        <v>100</v>
      </c>
      <c r="AD759" s="137">
        <f t="shared" si="200"/>
        <v>0</v>
      </c>
      <c r="AE759" s="137">
        <f t="shared" si="200"/>
        <v>0</v>
      </c>
      <c r="AF759" s="137">
        <f t="shared" si="200"/>
        <v>0</v>
      </c>
      <c r="AG759" s="137">
        <f t="shared" si="200"/>
        <v>0</v>
      </c>
      <c r="AH759" s="137">
        <f t="shared" si="200"/>
        <v>0</v>
      </c>
      <c r="AI759" s="137">
        <f t="shared" si="200"/>
        <v>0</v>
      </c>
      <c r="AJ759" s="137">
        <f t="shared" si="200"/>
        <v>0</v>
      </c>
      <c r="AK759" s="136">
        <f ca="1">IF(AND(AND($AK$3&lt;=B759,B759&lt;=$AK$1),B759&lt;&gt;""),1,0)</f>
        <v>1</v>
      </c>
      <c r="AL759" s="136">
        <f>IF(OR(F759="工事・メンテ（共用可）",F759="要調整"),0.5,IF(F759="ヘリ訓練日",0.4,1))</f>
        <v>1</v>
      </c>
      <c r="AM759" s="136">
        <v>1</v>
      </c>
    </row>
    <row r="760" spans="1:39" ht="72">
      <c r="A760" s="149">
        <v>674</v>
      </c>
      <c r="B760" s="210">
        <v>46407</v>
      </c>
      <c r="C760" s="211">
        <v>9</v>
      </c>
      <c r="D760" s="211">
        <v>17</v>
      </c>
      <c r="E760" s="152" t="s">
        <v>93</v>
      </c>
      <c r="F760" s="151" t="s">
        <v>490</v>
      </c>
      <c r="G760" s="154" t="s">
        <v>494</v>
      </c>
      <c r="H760" s="138" t="str">
        <f>IF(OR(G760="中止",G760="取消"),"998",IF(ISNA(MATCH($E760,施設情報!$B$2:$B$96,0)),"999",INDEX(施設情報!$C$2:$C$96,MATCH($E760,施設情報!$B$2:$B$96,0))))</f>
        <v>012</v>
      </c>
      <c r="I760" s="139">
        <f t="shared" si="187"/>
        <v>46407</v>
      </c>
      <c r="J760" s="137" t="str">
        <f t="shared" si="188"/>
        <v>012-46407</v>
      </c>
      <c r="K760" s="137">
        <f t="shared" si="189"/>
        <v>0.375</v>
      </c>
      <c r="L760" s="137">
        <f t="shared" si="190"/>
        <v>0.70833333333333337</v>
      </c>
      <c r="M760" s="137">
        <f t="shared" si="199"/>
        <v>0</v>
      </c>
      <c r="N760" s="137">
        <f t="shared" si="199"/>
        <v>0</v>
      </c>
      <c r="O760" s="137">
        <f t="shared" si="199"/>
        <v>0</v>
      </c>
      <c r="P760" s="137">
        <f t="shared" si="199"/>
        <v>0</v>
      </c>
      <c r="Q760" s="137">
        <f t="shared" si="199"/>
        <v>0</v>
      </c>
      <c r="R760" s="137">
        <f t="shared" si="199"/>
        <v>0</v>
      </c>
      <c r="S760" s="137">
        <f t="shared" si="199"/>
        <v>0</v>
      </c>
      <c r="T760" s="137">
        <f t="shared" si="199"/>
        <v>0</v>
      </c>
      <c r="U760" s="137">
        <f t="shared" si="199"/>
        <v>0</v>
      </c>
      <c r="V760" s="137">
        <f t="shared" si="199"/>
        <v>100</v>
      </c>
      <c r="W760" s="137">
        <f t="shared" si="200"/>
        <v>100</v>
      </c>
      <c r="X760" s="137">
        <f t="shared" si="200"/>
        <v>100</v>
      </c>
      <c r="Y760" s="137">
        <f t="shared" si="200"/>
        <v>100</v>
      </c>
      <c r="Z760" s="137">
        <f t="shared" si="200"/>
        <v>100</v>
      </c>
      <c r="AA760" s="137">
        <f t="shared" si="200"/>
        <v>100</v>
      </c>
      <c r="AB760" s="137">
        <f t="shared" si="200"/>
        <v>100</v>
      </c>
      <c r="AC760" s="137">
        <f t="shared" si="200"/>
        <v>100</v>
      </c>
      <c r="AD760" s="137">
        <f t="shared" si="200"/>
        <v>0</v>
      </c>
      <c r="AE760" s="137">
        <f t="shared" si="200"/>
        <v>0</v>
      </c>
      <c r="AF760" s="137">
        <f t="shared" si="200"/>
        <v>0</v>
      </c>
      <c r="AG760" s="137">
        <f t="shared" si="200"/>
        <v>0</v>
      </c>
      <c r="AH760" s="137">
        <f t="shared" si="200"/>
        <v>0</v>
      </c>
      <c r="AI760" s="137">
        <f t="shared" si="200"/>
        <v>0</v>
      </c>
      <c r="AJ760" s="137">
        <f t="shared" si="200"/>
        <v>0</v>
      </c>
      <c r="AK760" s="136">
        <f ca="1">IF(AND(AND($AK$3&lt;=B760,B760&lt;=$AK$1),B760&lt;&gt;""),1,0)</f>
        <v>1</v>
      </c>
      <c r="AL760" s="136">
        <f>IF(OR(F760="工事・メンテ（共用可）",F760="要調整"),0.5,IF(F760="ヘリ訓練日",0.4,1))</f>
        <v>1</v>
      </c>
      <c r="AM760" s="136">
        <v>1</v>
      </c>
    </row>
    <row r="761" spans="1:39" ht="90">
      <c r="A761" s="149">
        <v>689</v>
      </c>
      <c r="B761" s="210">
        <v>46407</v>
      </c>
      <c r="C761" s="211">
        <v>9</v>
      </c>
      <c r="D761" s="211">
        <v>17</v>
      </c>
      <c r="E761" s="152" t="s">
        <v>94</v>
      </c>
      <c r="F761" s="151" t="s">
        <v>490</v>
      </c>
      <c r="G761" s="154" t="s">
        <v>494</v>
      </c>
      <c r="H761" s="138" t="str">
        <f>IF(OR(G761="中止",G761="取消"),"998",IF(ISNA(MATCH($E761,施設情報!$B$2:$B$96,0)),"999",INDEX(施設情報!$C$2:$C$96,MATCH($E761,施設情報!$B$2:$B$96,0))))</f>
        <v>011</v>
      </c>
      <c r="I761" s="139">
        <f t="shared" si="187"/>
        <v>46407</v>
      </c>
      <c r="J761" s="137" t="str">
        <f t="shared" si="188"/>
        <v>011-46407</v>
      </c>
      <c r="K761" s="137">
        <f t="shared" si="189"/>
        <v>0.375</v>
      </c>
      <c r="L761" s="137">
        <f t="shared" si="190"/>
        <v>0.70833333333333337</v>
      </c>
      <c r="M761" s="137">
        <f t="shared" si="199"/>
        <v>0</v>
      </c>
      <c r="N761" s="137">
        <f t="shared" si="199"/>
        <v>0</v>
      </c>
      <c r="O761" s="137">
        <f t="shared" si="199"/>
        <v>0</v>
      </c>
      <c r="P761" s="137">
        <f t="shared" si="199"/>
        <v>0</v>
      </c>
      <c r="Q761" s="137">
        <f t="shared" si="199"/>
        <v>0</v>
      </c>
      <c r="R761" s="137">
        <f t="shared" si="199"/>
        <v>0</v>
      </c>
      <c r="S761" s="137">
        <f t="shared" si="199"/>
        <v>0</v>
      </c>
      <c r="T761" s="137">
        <f t="shared" si="199"/>
        <v>0</v>
      </c>
      <c r="U761" s="137">
        <f t="shared" si="199"/>
        <v>0</v>
      </c>
      <c r="V761" s="137">
        <f t="shared" si="199"/>
        <v>100</v>
      </c>
      <c r="W761" s="137">
        <f t="shared" si="200"/>
        <v>100</v>
      </c>
      <c r="X761" s="137">
        <f t="shared" si="200"/>
        <v>100</v>
      </c>
      <c r="Y761" s="137">
        <f t="shared" si="200"/>
        <v>100</v>
      </c>
      <c r="Z761" s="137">
        <f t="shared" si="200"/>
        <v>100</v>
      </c>
      <c r="AA761" s="137">
        <f t="shared" si="200"/>
        <v>100</v>
      </c>
      <c r="AB761" s="137">
        <f t="shared" si="200"/>
        <v>100</v>
      </c>
      <c r="AC761" s="137">
        <f t="shared" si="200"/>
        <v>100</v>
      </c>
      <c r="AD761" s="137">
        <f t="shared" si="200"/>
        <v>0</v>
      </c>
      <c r="AE761" s="137">
        <f t="shared" si="200"/>
        <v>0</v>
      </c>
      <c r="AF761" s="137">
        <f t="shared" si="200"/>
        <v>0</v>
      </c>
      <c r="AG761" s="137">
        <f t="shared" si="200"/>
        <v>0</v>
      </c>
      <c r="AH761" s="137">
        <f t="shared" si="200"/>
        <v>0</v>
      </c>
      <c r="AI761" s="137">
        <f t="shared" si="200"/>
        <v>0</v>
      </c>
      <c r="AJ761" s="137">
        <f t="shared" si="200"/>
        <v>0</v>
      </c>
      <c r="AK761" s="136">
        <f ca="1">IF(AND(AND($AK$3&lt;=B761,B761&lt;=$AK$1),B761&lt;&gt;""),1,0)</f>
        <v>1</v>
      </c>
      <c r="AL761" s="136">
        <f>IF(OR(F761="工事・メンテ（共用可）",F761="要調整"),0.5,IF(F761="ヘリ訓練日",0.4,1))</f>
        <v>1</v>
      </c>
      <c r="AM761" s="136">
        <v>1</v>
      </c>
    </row>
    <row r="762" spans="1:39" ht="72">
      <c r="A762" s="149">
        <v>704</v>
      </c>
      <c r="B762" s="210">
        <v>46407</v>
      </c>
      <c r="C762" s="211">
        <v>9</v>
      </c>
      <c r="D762" s="211">
        <v>17</v>
      </c>
      <c r="E762" s="213" t="s">
        <v>92</v>
      </c>
      <c r="F762" s="151" t="s">
        <v>490</v>
      </c>
      <c r="G762" s="154" t="s">
        <v>494</v>
      </c>
      <c r="H762" s="138" t="str">
        <f>IF(OR(G762="中止",G762="取消"),"998",IF(ISNA(MATCH($E762,施設情報!$B$2:$B$96,0)),"999",INDEX(施設情報!$C$2:$C$96,MATCH($E762,施設情報!$B$2:$B$96,0))))</f>
        <v>010</v>
      </c>
      <c r="I762" s="139">
        <f t="shared" si="187"/>
        <v>46407</v>
      </c>
      <c r="J762" s="137" t="str">
        <f t="shared" si="188"/>
        <v>010-46407</v>
      </c>
      <c r="K762" s="137">
        <f t="shared" si="189"/>
        <v>0.375</v>
      </c>
      <c r="L762" s="137">
        <f t="shared" si="190"/>
        <v>0.70833333333333337</v>
      </c>
      <c r="M762" s="137">
        <f t="shared" si="199"/>
        <v>0</v>
      </c>
      <c r="N762" s="137">
        <f t="shared" si="199"/>
        <v>0</v>
      </c>
      <c r="O762" s="137">
        <f t="shared" si="199"/>
        <v>0</v>
      </c>
      <c r="P762" s="137">
        <f t="shared" si="199"/>
        <v>0</v>
      </c>
      <c r="Q762" s="137">
        <f t="shared" si="199"/>
        <v>0</v>
      </c>
      <c r="R762" s="137">
        <f t="shared" si="199"/>
        <v>0</v>
      </c>
      <c r="S762" s="137">
        <f t="shared" si="199"/>
        <v>0</v>
      </c>
      <c r="T762" s="137">
        <f t="shared" si="199"/>
        <v>0</v>
      </c>
      <c r="U762" s="137">
        <f t="shared" si="199"/>
        <v>0</v>
      </c>
      <c r="V762" s="137">
        <f t="shared" si="199"/>
        <v>100</v>
      </c>
      <c r="W762" s="137">
        <f t="shared" si="200"/>
        <v>100</v>
      </c>
      <c r="X762" s="137">
        <f t="shared" si="200"/>
        <v>100</v>
      </c>
      <c r="Y762" s="137">
        <f t="shared" si="200"/>
        <v>100</v>
      </c>
      <c r="Z762" s="137">
        <f t="shared" si="200"/>
        <v>100</v>
      </c>
      <c r="AA762" s="137">
        <f t="shared" si="200"/>
        <v>100</v>
      </c>
      <c r="AB762" s="137">
        <f t="shared" si="200"/>
        <v>100</v>
      </c>
      <c r="AC762" s="137">
        <f t="shared" si="200"/>
        <v>100</v>
      </c>
      <c r="AD762" s="137">
        <f t="shared" si="200"/>
        <v>0</v>
      </c>
      <c r="AE762" s="137">
        <f t="shared" si="200"/>
        <v>0</v>
      </c>
      <c r="AF762" s="137">
        <f t="shared" si="200"/>
        <v>0</v>
      </c>
      <c r="AG762" s="137">
        <f t="shared" si="200"/>
        <v>0</v>
      </c>
      <c r="AH762" s="137">
        <f t="shared" si="200"/>
        <v>0</v>
      </c>
      <c r="AI762" s="137">
        <f t="shared" si="200"/>
        <v>0</v>
      </c>
      <c r="AJ762" s="137">
        <f t="shared" si="200"/>
        <v>0</v>
      </c>
      <c r="AK762" s="136">
        <f ca="1">IF(AND(AND($AK$3&lt;=B762,B762&lt;=$AK$1),B762&lt;&gt;""),1,0)</f>
        <v>1</v>
      </c>
      <c r="AL762" s="136">
        <f>IF(OR(F762="工事・メンテ（共用可）",F762="要調整"),0.5,IF(F762="ヘリ訓練日",0.4,1))</f>
        <v>1</v>
      </c>
      <c r="AM762" s="136">
        <v>1</v>
      </c>
    </row>
    <row r="763" spans="1:39" ht="56.25">
      <c r="A763" s="149">
        <v>719</v>
      </c>
      <c r="B763" s="210">
        <v>46407</v>
      </c>
      <c r="C763" s="211">
        <v>9</v>
      </c>
      <c r="D763" s="211">
        <v>17</v>
      </c>
      <c r="E763" s="152" t="s">
        <v>44</v>
      </c>
      <c r="F763" s="151" t="s">
        <v>490</v>
      </c>
      <c r="G763" s="154" t="s">
        <v>494</v>
      </c>
      <c r="H763" s="138" t="str">
        <f>IF(OR(G763="中止",G763="取消"),"998",IF(ISNA(MATCH($E763,施設情報!$B$2:$B$96,0)),"999",INDEX(施設情報!$C$2:$C$96,MATCH($E763,施設情報!$B$2:$B$96,0))))</f>
        <v>015</v>
      </c>
      <c r="I763" s="139">
        <f t="shared" si="187"/>
        <v>46407</v>
      </c>
      <c r="J763" s="137" t="str">
        <f t="shared" si="188"/>
        <v>015-46407</v>
      </c>
      <c r="K763" s="137">
        <f t="shared" si="189"/>
        <v>0.375</v>
      </c>
      <c r="L763" s="137">
        <f t="shared" si="190"/>
        <v>0.70833333333333337</v>
      </c>
      <c r="M763" s="137">
        <f t="shared" si="199"/>
        <v>0</v>
      </c>
      <c r="N763" s="137">
        <f t="shared" si="199"/>
        <v>0</v>
      </c>
      <c r="O763" s="137">
        <f t="shared" si="199"/>
        <v>0</v>
      </c>
      <c r="P763" s="137">
        <f t="shared" si="199"/>
        <v>0</v>
      </c>
      <c r="Q763" s="137">
        <f t="shared" si="199"/>
        <v>0</v>
      </c>
      <c r="R763" s="137">
        <f t="shared" si="199"/>
        <v>0</v>
      </c>
      <c r="S763" s="137">
        <f t="shared" si="199"/>
        <v>0</v>
      </c>
      <c r="T763" s="137">
        <f t="shared" si="199"/>
        <v>0</v>
      </c>
      <c r="U763" s="137">
        <f t="shared" si="199"/>
        <v>0</v>
      </c>
      <c r="V763" s="137">
        <f t="shared" si="199"/>
        <v>100</v>
      </c>
      <c r="W763" s="137">
        <f t="shared" si="200"/>
        <v>100</v>
      </c>
      <c r="X763" s="137">
        <f t="shared" si="200"/>
        <v>100</v>
      </c>
      <c r="Y763" s="137">
        <f t="shared" si="200"/>
        <v>100</v>
      </c>
      <c r="Z763" s="137">
        <f t="shared" si="200"/>
        <v>100</v>
      </c>
      <c r="AA763" s="137">
        <f t="shared" si="200"/>
        <v>100</v>
      </c>
      <c r="AB763" s="137">
        <f t="shared" si="200"/>
        <v>100</v>
      </c>
      <c r="AC763" s="137">
        <f t="shared" si="200"/>
        <v>100</v>
      </c>
      <c r="AD763" s="137">
        <f t="shared" si="200"/>
        <v>0</v>
      </c>
      <c r="AE763" s="137">
        <f t="shared" si="200"/>
        <v>0</v>
      </c>
      <c r="AF763" s="137">
        <f t="shared" si="200"/>
        <v>0</v>
      </c>
      <c r="AG763" s="137">
        <f t="shared" si="200"/>
        <v>0</v>
      </c>
      <c r="AH763" s="137">
        <f t="shared" si="200"/>
        <v>0</v>
      </c>
      <c r="AI763" s="137">
        <f t="shared" si="200"/>
        <v>0</v>
      </c>
      <c r="AJ763" s="137">
        <f t="shared" si="200"/>
        <v>0</v>
      </c>
      <c r="AK763" s="136">
        <f ca="1">IF(AND(AND($AK$3&lt;=B763,B763&lt;=$AK$1),B763&lt;&gt;""),1,0)</f>
        <v>1</v>
      </c>
      <c r="AL763" s="136">
        <f>IF(OR(F763="工事・メンテ（共用可）",F763="要調整"),0.5,IF(F763="ヘリ訓練日",0.4,1))</f>
        <v>1</v>
      </c>
      <c r="AM763" s="136">
        <v>1</v>
      </c>
    </row>
    <row r="764" spans="1:39" ht="54">
      <c r="A764" s="149">
        <v>1558</v>
      </c>
      <c r="B764" s="150">
        <v>46407</v>
      </c>
      <c r="C764" s="156">
        <v>7</v>
      </c>
      <c r="D764" s="156">
        <v>21</v>
      </c>
      <c r="E764" s="152" t="s">
        <v>38</v>
      </c>
      <c r="F764" s="151" t="s">
        <v>490</v>
      </c>
      <c r="G764" s="154" t="s">
        <v>494</v>
      </c>
      <c r="H764" s="138" t="str">
        <f>IF(OR(G764="中止",G764="取消"),"998",IF(ISNA(MATCH($E764,施設情報!$B$2:$B$96,0)),"999",INDEX(施設情報!$C$2:$C$96,MATCH($E764,施設情報!$B$2:$B$96,0))))</f>
        <v>002</v>
      </c>
      <c r="I764" s="139">
        <f t="shared" si="187"/>
        <v>46407</v>
      </c>
      <c r="J764" s="137" t="str">
        <f t="shared" si="188"/>
        <v>002-46407</v>
      </c>
      <c r="K764" s="137">
        <f t="shared" si="189"/>
        <v>0.29166666666666669</v>
      </c>
      <c r="L764" s="137">
        <f t="shared" si="190"/>
        <v>0.875</v>
      </c>
      <c r="M764" s="137">
        <f t="shared" si="199"/>
        <v>0</v>
      </c>
      <c r="N764" s="137">
        <f t="shared" si="199"/>
        <v>0</v>
      </c>
      <c r="O764" s="137">
        <f t="shared" si="199"/>
        <v>0</v>
      </c>
      <c r="P764" s="137">
        <f t="shared" si="199"/>
        <v>0</v>
      </c>
      <c r="Q764" s="137">
        <f t="shared" si="199"/>
        <v>0</v>
      </c>
      <c r="R764" s="137">
        <f t="shared" si="199"/>
        <v>0</v>
      </c>
      <c r="S764" s="137">
        <f t="shared" si="199"/>
        <v>0</v>
      </c>
      <c r="T764" s="137">
        <f t="shared" si="199"/>
        <v>100</v>
      </c>
      <c r="U764" s="137">
        <f t="shared" si="199"/>
        <v>100</v>
      </c>
      <c r="V764" s="137">
        <f t="shared" si="199"/>
        <v>100</v>
      </c>
      <c r="W764" s="137">
        <f t="shared" si="200"/>
        <v>100</v>
      </c>
      <c r="X764" s="137">
        <f t="shared" si="200"/>
        <v>100</v>
      </c>
      <c r="Y764" s="137">
        <f t="shared" si="200"/>
        <v>100</v>
      </c>
      <c r="Z764" s="137">
        <f t="shared" si="200"/>
        <v>100</v>
      </c>
      <c r="AA764" s="137">
        <f t="shared" si="200"/>
        <v>100</v>
      </c>
      <c r="AB764" s="137">
        <f t="shared" si="200"/>
        <v>100</v>
      </c>
      <c r="AC764" s="137">
        <f t="shared" si="200"/>
        <v>100</v>
      </c>
      <c r="AD764" s="137">
        <f t="shared" si="200"/>
        <v>100</v>
      </c>
      <c r="AE764" s="137">
        <f t="shared" si="200"/>
        <v>100</v>
      </c>
      <c r="AF764" s="137">
        <f t="shared" si="200"/>
        <v>100</v>
      </c>
      <c r="AG764" s="137">
        <f t="shared" si="200"/>
        <v>100</v>
      </c>
      <c r="AH764" s="137">
        <f t="shared" si="200"/>
        <v>0</v>
      </c>
      <c r="AI764" s="137">
        <f t="shared" si="200"/>
        <v>0</v>
      </c>
      <c r="AJ764" s="137">
        <f t="shared" si="200"/>
        <v>0</v>
      </c>
      <c r="AK764" s="136">
        <f ca="1">IF(AND(AND($AK$3&lt;=B764,B764&lt;=$AK$1),B764&lt;&gt;""),1,0)</f>
        <v>1</v>
      </c>
      <c r="AL764" s="136">
        <f>IF(OR(F764="工事・メンテ（共用可）",F764="要調整"),0.5,IF(F764="ヘリ訓練日",0.4,1))</f>
        <v>1</v>
      </c>
      <c r="AM764" s="136">
        <v>1</v>
      </c>
    </row>
    <row r="765" spans="1:39" ht="37.5">
      <c r="A765" s="149">
        <v>1559</v>
      </c>
      <c r="B765" s="150">
        <v>46407</v>
      </c>
      <c r="C765" s="156">
        <v>7</v>
      </c>
      <c r="D765" s="156">
        <v>21</v>
      </c>
      <c r="E765" s="152" t="s">
        <v>39</v>
      </c>
      <c r="F765" s="151" t="s">
        <v>490</v>
      </c>
      <c r="G765" s="154" t="s">
        <v>494</v>
      </c>
      <c r="H765" s="138" t="str">
        <f>IF(OR(G765="中止",G765="取消"),"998",IF(ISNA(MATCH($E765,施設情報!$B$2:$B$96,0)),"999",INDEX(施設情報!$C$2:$C$96,MATCH($E765,施設情報!$B$2:$B$96,0))))</f>
        <v>003</v>
      </c>
      <c r="I765" s="139">
        <f t="shared" si="187"/>
        <v>46407</v>
      </c>
      <c r="J765" s="137" t="str">
        <f t="shared" si="188"/>
        <v>003-46407</v>
      </c>
      <c r="K765" s="137">
        <f t="shared" si="189"/>
        <v>0.29166666666666669</v>
      </c>
      <c r="L765" s="137">
        <f t="shared" si="190"/>
        <v>0.875</v>
      </c>
      <c r="M765" s="137">
        <f t="shared" ref="M765:V774" si="201">IF(AND(M$3&gt;=$K765,M$3&lt;$L765),100*$AM765,0)</f>
        <v>0</v>
      </c>
      <c r="N765" s="137">
        <f t="shared" si="201"/>
        <v>0</v>
      </c>
      <c r="O765" s="137">
        <f t="shared" si="201"/>
        <v>0</v>
      </c>
      <c r="P765" s="137">
        <f t="shared" si="201"/>
        <v>0</v>
      </c>
      <c r="Q765" s="137">
        <f t="shared" si="201"/>
        <v>0</v>
      </c>
      <c r="R765" s="137">
        <f t="shared" si="201"/>
        <v>0</v>
      </c>
      <c r="S765" s="137">
        <f t="shared" si="201"/>
        <v>0</v>
      </c>
      <c r="T765" s="137">
        <f t="shared" si="201"/>
        <v>100</v>
      </c>
      <c r="U765" s="137">
        <f t="shared" si="201"/>
        <v>100</v>
      </c>
      <c r="V765" s="137">
        <f t="shared" si="201"/>
        <v>100</v>
      </c>
      <c r="W765" s="137">
        <f t="shared" ref="W765:AJ774" si="202">IF(AND(W$3&gt;=$K765,W$3&lt;$L765),100*$AM765,0)</f>
        <v>100</v>
      </c>
      <c r="X765" s="137">
        <f t="shared" si="202"/>
        <v>100</v>
      </c>
      <c r="Y765" s="137">
        <f t="shared" si="202"/>
        <v>100</v>
      </c>
      <c r="Z765" s="137">
        <f t="shared" si="202"/>
        <v>100</v>
      </c>
      <c r="AA765" s="137">
        <f t="shared" si="202"/>
        <v>100</v>
      </c>
      <c r="AB765" s="137">
        <f t="shared" si="202"/>
        <v>100</v>
      </c>
      <c r="AC765" s="137">
        <f t="shared" si="202"/>
        <v>100</v>
      </c>
      <c r="AD765" s="137">
        <f t="shared" si="202"/>
        <v>100</v>
      </c>
      <c r="AE765" s="137">
        <f t="shared" si="202"/>
        <v>100</v>
      </c>
      <c r="AF765" s="137">
        <f t="shared" si="202"/>
        <v>100</v>
      </c>
      <c r="AG765" s="137">
        <f t="shared" si="202"/>
        <v>100</v>
      </c>
      <c r="AH765" s="137">
        <f t="shared" si="202"/>
        <v>0</v>
      </c>
      <c r="AI765" s="137">
        <f t="shared" si="202"/>
        <v>0</v>
      </c>
      <c r="AJ765" s="137">
        <f t="shared" si="202"/>
        <v>0</v>
      </c>
      <c r="AK765" s="136">
        <f ca="1">IF(AND(AND($AK$3&lt;=B765,B765&lt;=$AK$1),B765&lt;&gt;""),1,0)</f>
        <v>1</v>
      </c>
      <c r="AL765" s="136">
        <f>IF(OR(F765="工事・メンテ（共用可）",F765="要調整"),0.5,IF(F765="ヘリ訓練日",0.4,1))</f>
        <v>1</v>
      </c>
      <c r="AM765" s="136">
        <v>1</v>
      </c>
    </row>
    <row r="766" spans="1:39" ht="75">
      <c r="A766" s="149">
        <v>1560</v>
      </c>
      <c r="B766" s="150">
        <v>46407</v>
      </c>
      <c r="C766" s="156">
        <v>7</v>
      </c>
      <c r="D766" s="156">
        <v>21</v>
      </c>
      <c r="E766" s="152" t="s">
        <v>40</v>
      </c>
      <c r="F766" s="151" t="s">
        <v>490</v>
      </c>
      <c r="G766" s="154" t="s">
        <v>494</v>
      </c>
      <c r="H766" s="138" t="str">
        <f>IF(OR(G766="中止",G766="取消"),"998",IF(ISNA(MATCH($E766,施設情報!$B$2:$B$96,0)),"999",INDEX(施設情報!$C$2:$C$96,MATCH($E766,施設情報!$B$2:$B$96,0))))</f>
        <v>004</v>
      </c>
      <c r="I766" s="139">
        <f t="shared" si="187"/>
        <v>46407</v>
      </c>
      <c r="J766" s="137" t="str">
        <f t="shared" si="188"/>
        <v>004-46407</v>
      </c>
      <c r="K766" s="137">
        <f t="shared" si="189"/>
        <v>0.29166666666666669</v>
      </c>
      <c r="L766" s="137">
        <f t="shared" si="190"/>
        <v>0.875</v>
      </c>
      <c r="M766" s="137">
        <f t="shared" si="201"/>
        <v>0</v>
      </c>
      <c r="N766" s="137">
        <f t="shared" si="201"/>
        <v>0</v>
      </c>
      <c r="O766" s="137">
        <f t="shared" si="201"/>
        <v>0</v>
      </c>
      <c r="P766" s="137">
        <f t="shared" si="201"/>
        <v>0</v>
      </c>
      <c r="Q766" s="137">
        <f t="shared" si="201"/>
        <v>0</v>
      </c>
      <c r="R766" s="137">
        <f t="shared" si="201"/>
        <v>0</v>
      </c>
      <c r="S766" s="137">
        <f t="shared" si="201"/>
        <v>0</v>
      </c>
      <c r="T766" s="137">
        <f t="shared" si="201"/>
        <v>100</v>
      </c>
      <c r="U766" s="137">
        <f t="shared" si="201"/>
        <v>100</v>
      </c>
      <c r="V766" s="137">
        <f t="shared" si="201"/>
        <v>100</v>
      </c>
      <c r="W766" s="137">
        <f t="shared" si="202"/>
        <v>100</v>
      </c>
      <c r="X766" s="137">
        <f t="shared" si="202"/>
        <v>100</v>
      </c>
      <c r="Y766" s="137">
        <f t="shared" si="202"/>
        <v>100</v>
      </c>
      <c r="Z766" s="137">
        <f t="shared" si="202"/>
        <v>100</v>
      </c>
      <c r="AA766" s="137">
        <f t="shared" si="202"/>
        <v>100</v>
      </c>
      <c r="AB766" s="137">
        <f t="shared" si="202"/>
        <v>100</v>
      </c>
      <c r="AC766" s="137">
        <f t="shared" si="202"/>
        <v>100</v>
      </c>
      <c r="AD766" s="137">
        <f t="shared" si="202"/>
        <v>100</v>
      </c>
      <c r="AE766" s="137">
        <f t="shared" si="202"/>
        <v>100</v>
      </c>
      <c r="AF766" s="137">
        <f t="shared" si="202"/>
        <v>100</v>
      </c>
      <c r="AG766" s="137">
        <f t="shared" si="202"/>
        <v>100</v>
      </c>
      <c r="AH766" s="137">
        <f t="shared" si="202"/>
        <v>0</v>
      </c>
      <c r="AI766" s="137">
        <f t="shared" si="202"/>
        <v>0</v>
      </c>
      <c r="AJ766" s="137">
        <f t="shared" si="202"/>
        <v>0</v>
      </c>
      <c r="AK766" s="136">
        <f ca="1">IF(AND(AND($AK$3&lt;=B766,B766&lt;=$AK$1),B766&lt;&gt;""),1,0)</f>
        <v>1</v>
      </c>
      <c r="AL766" s="136">
        <f>IF(OR(F766="工事・メンテ（共用可）",F766="要調整"),0.5,IF(F766="ヘリ訓練日",0.4,1))</f>
        <v>1</v>
      </c>
      <c r="AM766" s="136">
        <v>1</v>
      </c>
    </row>
    <row r="767" spans="1:39" ht="93.75">
      <c r="A767" s="149">
        <v>1561</v>
      </c>
      <c r="B767" s="150">
        <v>46407</v>
      </c>
      <c r="C767" s="156">
        <v>7</v>
      </c>
      <c r="D767" s="156">
        <v>21</v>
      </c>
      <c r="E767" s="152" t="s">
        <v>41</v>
      </c>
      <c r="F767" s="151" t="s">
        <v>490</v>
      </c>
      <c r="G767" s="154" t="s">
        <v>494</v>
      </c>
      <c r="H767" s="138" t="str">
        <f>IF(OR(G767="中止",G767="取消"),"998",IF(ISNA(MATCH($E767,施設情報!$B$2:$B$96,0)),"999",INDEX(施設情報!$C$2:$C$96,MATCH($E767,施設情報!$B$2:$B$96,0))))</f>
        <v>005</v>
      </c>
      <c r="I767" s="139">
        <f t="shared" si="187"/>
        <v>46407</v>
      </c>
      <c r="J767" s="137" t="str">
        <f t="shared" si="188"/>
        <v>005-46407</v>
      </c>
      <c r="K767" s="137">
        <f t="shared" si="189"/>
        <v>0.29166666666666669</v>
      </c>
      <c r="L767" s="137">
        <f t="shared" si="190"/>
        <v>0.875</v>
      </c>
      <c r="M767" s="137">
        <f t="shared" si="201"/>
        <v>0</v>
      </c>
      <c r="N767" s="137">
        <f t="shared" si="201"/>
        <v>0</v>
      </c>
      <c r="O767" s="137">
        <f t="shared" si="201"/>
        <v>0</v>
      </c>
      <c r="P767" s="137">
        <f t="shared" si="201"/>
        <v>0</v>
      </c>
      <c r="Q767" s="137">
        <f t="shared" si="201"/>
        <v>0</v>
      </c>
      <c r="R767" s="137">
        <f t="shared" si="201"/>
        <v>0</v>
      </c>
      <c r="S767" s="137">
        <f t="shared" si="201"/>
        <v>0</v>
      </c>
      <c r="T767" s="137">
        <f t="shared" si="201"/>
        <v>100</v>
      </c>
      <c r="U767" s="137">
        <f t="shared" si="201"/>
        <v>100</v>
      </c>
      <c r="V767" s="137">
        <f t="shared" si="201"/>
        <v>100</v>
      </c>
      <c r="W767" s="137">
        <f t="shared" si="202"/>
        <v>100</v>
      </c>
      <c r="X767" s="137">
        <f t="shared" si="202"/>
        <v>100</v>
      </c>
      <c r="Y767" s="137">
        <f t="shared" si="202"/>
        <v>100</v>
      </c>
      <c r="Z767" s="137">
        <f t="shared" si="202"/>
        <v>100</v>
      </c>
      <c r="AA767" s="137">
        <f t="shared" si="202"/>
        <v>100</v>
      </c>
      <c r="AB767" s="137">
        <f t="shared" si="202"/>
        <v>100</v>
      </c>
      <c r="AC767" s="137">
        <f t="shared" si="202"/>
        <v>100</v>
      </c>
      <c r="AD767" s="137">
        <f t="shared" si="202"/>
        <v>100</v>
      </c>
      <c r="AE767" s="137">
        <f t="shared" si="202"/>
        <v>100</v>
      </c>
      <c r="AF767" s="137">
        <f t="shared" si="202"/>
        <v>100</v>
      </c>
      <c r="AG767" s="137">
        <f t="shared" si="202"/>
        <v>100</v>
      </c>
      <c r="AH767" s="137">
        <f t="shared" si="202"/>
        <v>0</v>
      </c>
      <c r="AI767" s="137">
        <f t="shared" si="202"/>
        <v>0</v>
      </c>
      <c r="AJ767" s="137">
        <f t="shared" si="202"/>
        <v>0</v>
      </c>
      <c r="AK767" s="136">
        <f ca="1">IF(AND(AND($AK$3&lt;=B767,B767&lt;=$AK$1),B767&lt;&gt;""),1,0)</f>
        <v>1</v>
      </c>
      <c r="AL767" s="136">
        <f>IF(OR(F767="工事・メンテ（共用可）",F767="要調整"),0.5,IF(F767="ヘリ訓練日",0.4,1))</f>
        <v>1</v>
      </c>
      <c r="AM767" s="136">
        <v>1</v>
      </c>
    </row>
    <row r="768" spans="1:39" ht="75">
      <c r="A768" s="149">
        <v>1562</v>
      </c>
      <c r="B768" s="150">
        <v>46407</v>
      </c>
      <c r="C768" s="156">
        <v>7</v>
      </c>
      <c r="D768" s="156">
        <v>21</v>
      </c>
      <c r="E768" s="152" t="s">
        <v>42</v>
      </c>
      <c r="F768" s="151" t="s">
        <v>490</v>
      </c>
      <c r="G768" s="154" t="s">
        <v>494</v>
      </c>
      <c r="H768" s="138" t="str">
        <f>IF(OR(G768="中止",G768="取消"),"998",IF(ISNA(MATCH($E768,施設情報!$B$2:$B$96,0)),"999",INDEX(施設情報!$C$2:$C$96,MATCH($E768,施設情報!$B$2:$B$96,0))))</f>
        <v>006</v>
      </c>
      <c r="I768" s="139">
        <f t="shared" si="187"/>
        <v>46407</v>
      </c>
      <c r="J768" s="137" t="str">
        <f t="shared" si="188"/>
        <v>006-46407</v>
      </c>
      <c r="K768" s="137">
        <f t="shared" si="189"/>
        <v>0.29166666666666669</v>
      </c>
      <c r="L768" s="137">
        <f t="shared" si="190"/>
        <v>0.875</v>
      </c>
      <c r="M768" s="137">
        <f t="shared" si="201"/>
        <v>0</v>
      </c>
      <c r="N768" s="137">
        <f t="shared" si="201"/>
        <v>0</v>
      </c>
      <c r="O768" s="137">
        <f t="shared" si="201"/>
        <v>0</v>
      </c>
      <c r="P768" s="137">
        <f t="shared" si="201"/>
        <v>0</v>
      </c>
      <c r="Q768" s="137">
        <f t="shared" si="201"/>
        <v>0</v>
      </c>
      <c r="R768" s="137">
        <f t="shared" si="201"/>
        <v>0</v>
      </c>
      <c r="S768" s="137">
        <f t="shared" si="201"/>
        <v>0</v>
      </c>
      <c r="T768" s="137">
        <f t="shared" si="201"/>
        <v>100</v>
      </c>
      <c r="U768" s="137">
        <f t="shared" si="201"/>
        <v>100</v>
      </c>
      <c r="V768" s="137">
        <f t="shared" si="201"/>
        <v>100</v>
      </c>
      <c r="W768" s="137">
        <f t="shared" si="202"/>
        <v>100</v>
      </c>
      <c r="X768" s="137">
        <f t="shared" si="202"/>
        <v>100</v>
      </c>
      <c r="Y768" s="137">
        <f t="shared" si="202"/>
        <v>100</v>
      </c>
      <c r="Z768" s="137">
        <f t="shared" si="202"/>
        <v>100</v>
      </c>
      <c r="AA768" s="137">
        <f t="shared" si="202"/>
        <v>100</v>
      </c>
      <c r="AB768" s="137">
        <f t="shared" si="202"/>
        <v>100</v>
      </c>
      <c r="AC768" s="137">
        <f t="shared" si="202"/>
        <v>100</v>
      </c>
      <c r="AD768" s="137">
        <f t="shared" si="202"/>
        <v>100</v>
      </c>
      <c r="AE768" s="137">
        <f t="shared" si="202"/>
        <v>100</v>
      </c>
      <c r="AF768" s="137">
        <f t="shared" si="202"/>
        <v>100</v>
      </c>
      <c r="AG768" s="137">
        <f t="shared" si="202"/>
        <v>100</v>
      </c>
      <c r="AH768" s="137">
        <f t="shared" si="202"/>
        <v>0</v>
      </c>
      <c r="AI768" s="137">
        <f t="shared" si="202"/>
        <v>0</v>
      </c>
      <c r="AJ768" s="137">
        <f t="shared" si="202"/>
        <v>0</v>
      </c>
      <c r="AK768" s="136">
        <f ca="1">IF(AND(AND($AK$3&lt;=B768,B768&lt;=$AK$1),B768&lt;&gt;""),1,0)</f>
        <v>1</v>
      </c>
      <c r="AL768" s="136">
        <f>IF(OR(F768="工事・メンテ（共用可）",F768="要調整"),0.5,IF(F768="ヘリ訓練日",0.4,1))</f>
        <v>1</v>
      </c>
      <c r="AM768" s="136">
        <v>1</v>
      </c>
    </row>
    <row r="769" spans="1:39" ht="37.5">
      <c r="A769" s="149">
        <v>1563</v>
      </c>
      <c r="B769" s="150">
        <v>46407</v>
      </c>
      <c r="C769" s="156">
        <v>7</v>
      </c>
      <c r="D769" s="156">
        <v>21</v>
      </c>
      <c r="E769" s="152" t="s">
        <v>2</v>
      </c>
      <c r="F769" s="151" t="s">
        <v>490</v>
      </c>
      <c r="G769" s="154" t="s">
        <v>494</v>
      </c>
      <c r="H769" s="138" t="str">
        <f>IF(OR(G769="中止",G769="取消"),"998",IF(ISNA(MATCH($E769,施設情報!$B$2:$B$96,0)),"999",INDEX(施設情報!$C$2:$C$96,MATCH($E769,施設情報!$B$2:$B$96,0))))</f>
        <v>008</v>
      </c>
      <c r="I769" s="139">
        <f t="shared" si="187"/>
        <v>46407</v>
      </c>
      <c r="J769" s="137" t="str">
        <f t="shared" si="188"/>
        <v>008-46407</v>
      </c>
      <c r="K769" s="137">
        <f t="shared" si="189"/>
        <v>0.29166666666666669</v>
      </c>
      <c r="L769" s="137">
        <f t="shared" si="190"/>
        <v>0.875</v>
      </c>
      <c r="M769" s="137">
        <f t="shared" si="201"/>
        <v>0</v>
      </c>
      <c r="N769" s="137">
        <f t="shared" si="201"/>
        <v>0</v>
      </c>
      <c r="O769" s="137">
        <f t="shared" si="201"/>
        <v>0</v>
      </c>
      <c r="P769" s="137">
        <f t="shared" si="201"/>
        <v>0</v>
      </c>
      <c r="Q769" s="137">
        <f t="shared" si="201"/>
        <v>0</v>
      </c>
      <c r="R769" s="137">
        <f t="shared" si="201"/>
        <v>0</v>
      </c>
      <c r="S769" s="137">
        <f t="shared" si="201"/>
        <v>0</v>
      </c>
      <c r="T769" s="137">
        <f t="shared" si="201"/>
        <v>100</v>
      </c>
      <c r="U769" s="137">
        <f t="shared" si="201"/>
        <v>100</v>
      </c>
      <c r="V769" s="137">
        <f t="shared" si="201"/>
        <v>100</v>
      </c>
      <c r="W769" s="137">
        <f t="shared" si="202"/>
        <v>100</v>
      </c>
      <c r="X769" s="137">
        <f t="shared" si="202"/>
        <v>100</v>
      </c>
      <c r="Y769" s="137">
        <f t="shared" si="202"/>
        <v>100</v>
      </c>
      <c r="Z769" s="137">
        <f t="shared" si="202"/>
        <v>100</v>
      </c>
      <c r="AA769" s="137">
        <f t="shared" si="202"/>
        <v>100</v>
      </c>
      <c r="AB769" s="137">
        <f t="shared" si="202"/>
        <v>100</v>
      </c>
      <c r="AC769" s="137">
        <f t="shared" si="202"/>
        <v>100</v>
      </c>
      <c r="AD769" s="137">
        <f t="shared" si="202"/>
        <v>100</v>
      </c>
      <c r="AE769" s="137">
        <f t="shared" si="202"/>
        <v>100</v>
      </c>
      <c r="AF769" s="137">
        <f t="shared" si="202"/>
        <v>100</v>
      </c>
      <c r="AG769" s="137">
        <f t="shared" si="202"/>
        <v>100</v>
      </c>
      <c r="AH769" s="137">
        <f t="shared" si="202"/>
        <v>0</v>
      </c>
      <c r="AI769" s="137">
        <f t="shared" si="202"/>
        <v>0</v>
      </c>
      <c r="AJ769" s="137">
        <f t="shared" si="202"/>
        <v>0</v>
      </c>
      <c r="AK769" s="136">
        <f ca="1">IF(AND(AND($AK$3&lt;=B769,B769&lt;=$AK$1),B769&lt;&gt;""),1,0)</f>
        <v>1</v>
      </c>
      <c r="AL769" s="136">
        <f>IF(OR(F769="工事・メンテ（共用可）",F769="要調整"),0.5,IF(F769="ヘリ訓練日",0.4,1))</f>
        <v>1</v>
      </c>
      <c r="AM769" s="136">
        <v>1</v>
      </c>
    </row>
    <row r="770" spans="1:39" ht="56.25">
      <c r="A770" s="149">
        <v>1564</v>
      </c>
      <c r="B770" s="150">
        <v>46407</v>
      </c>
      <c r="C770" s="156">
        <v>7</v>
      </c>
      <c r="D770" s="156">
        <v>21</v>
      </c>
      <c r="E770" s="152" t="s">
        <v>44</v>
      </c>
      <c r="F770" s="151" t="s">
        <v>490</v>
      </c>
      <c r="G770" s="154" t="s">
        <v>494</v>
      </c>
      <c r="H770" s="138" t="str">
        <f>IF(OR(G770="中止",G770="取消"),"998",IF(ISNA(MATCH($E770,施設情報!$B$2:$B$96,0)),"999",INDEX(施設情報!$C$2:$C$96,MATCH($E770,施設情報!$B$2:$B$96,0))))</f>
        <v>015</v>
      </c>
      <c r="I770" s="139">
        <f t="shared" si="187"/>
        <v>46407</v>
      </c>
      <c r="J770" s="137" t="str">
        <f t="shared" si="188"/>
        <v>015-46407</v>
      </c>
      <c r="K770" s="137">
        <f t="shared" si="189"/>
        <v>0.29166666666666669</v>
      </c>
      <c r="L770" s="137">
        <f t="shared" si="190"/>
        <v>0.875</v>
      </c>
      <c r="M770" s="137">
        <f t="shared" si="201"/>
        <v>0</v>
      </c>
      <c r="N770" s="137">
        <f t="shared" si="201"/>
        <v>0</v>
      </c>
      <c r="O770" s="137">
        <f t="shared" si="201"/>
        <v>0</v>
      </c>
      <c r="P770" s="137">
        <f t="shared" si="201"/>
        <v>0</v>
      </c>
      <c r="Q770" s="137">
        <f t="shared" si="201"/>
        <v>0</v>
      </c>
      <c r="R770" s="137">
        <f t="shared" si="201"/>
        <v>0</v>
      </c>
      <c r="S770" s="137">
        <f t="shared" si="201"/>
        <v>0</v>
      </c>
      <c r="T770" s="137">
        <f t="shared" si="201"/>
        <v>100</v>
      </c>
      <c r="U770" s="137">
        <f t="shared" si="201"/>
        <v>100</v>
      </c>
      <c r="V770" s="137">
        <f t="shared" si="201"/>
        <v>100</v>
      </c>
      <c r="W770" s="137">
        <f t="shared" si="202"/>
        <v>100</v>
      </c>
      <c r="X770" s="137">
        <f t="shared" si="202"/>
        <v>100</v>
      </c>
      <c r="Y770" s="137">
        <f t="shared" si="202"/>
        <v>100</v>
      </c>
      <c r="Z770" s="137">
        <f t="shared" si="202"/>
        <v>100</v>
      </c>
      <c r="AA770" s="137">
        <f t="shared" si="202"/>
        <v>100</v>
      </c>
      <c r="AB770" s="137">
        <f t="shared" si="202"/>
        <v>100</v>
      </c>
      <c r="AC770" s="137">
        <f t="shared" si="202"/>
        <v>100</v>
      </c>
      <c r="AD770" s="137">
        <f t="shared" si="202"/>
        <v>100</v>
      </c>
      <c r="AE770" s="137">
        <f t="shared" si="202"/>
        <v>100</v>
      </c>
      <c r="AF770" s="137">
        <f t="shared" si="202"/>
        <v>100</v>
      </c>
      <c r="AG770" s="137">
        <f t="shared" si="202"/>
        <v>100</v>
      </c>
      <c r="AH770" s="137">
        <f t="shared" si="202"/>
        <v>0</v>
      </c>
      <c r="AI770" s="137">
        <f t="shared" si="202"/>
        <v>0</v>
      </c>
      <c r="AJ770" s="137">
        <f t="shared" si="202"/>
        <v>0</v>
      </c>
      <c r="AK770" s="136">
        <f ca="1">IF(AND(AND($AK$3&lt;=B770,B770&lt;=$AK$1),B770&lt;&gt;""),1,0)</f>
        <v>1</v>
      </c>
      <c r="AL770" s="136">
        <f>IF(OR(F770="工事・メンテ（共用可）",F770="要調整"),0.5,IF(F770="ヘリ訓練日",0.4,1))</f>
        <v>1</v>
      </c>
      <c r="AM770" s="136">
        <v>1</v>
      </c>
    </row>
    <row r="771" spans="1:39" ht="56.25">
      <c r="A771" s="149">
        <v>1565</v>
      </c>
      <c r="B771" s="150">
        <v>46407</v>
      </c>
      <c r="C771" s="156">
        <v>7</v>
      </c>
      <c r="D771" s="156">
        <v>21</v>
      </c>
      <c r="E771" s="152" t="s">
        <v>47</v>
      </c>
      <c r="F771" s="151" t="s">
        <v>490</v>
      </c>
      <c r="G771" s="154" t="s">
        <v>494</v>
      </c>
      <c r="H771" s="138" t="str">
        <f>IF(OR(G771="中止",G771="取消"),"998",IF(ISNA(MATCH($E771,施設情報!$B$2:$B$96,0)),"999",INDEX(施設情報!$C$2:$C$96,MATCH($E771,施設情報!$B$2:$B$96,0))))</f>
        <v>020</v>
      </c>
      <c r="I771" s="139">
        <f t="shared" si="187"/>
        <v>46407</v>
      </c>
      <c r="J771" s="137" t="str">
        <f t="shared" si="188"/>
        <v>020-46407</v>
      </c>
      <c r="K771" s="137">
        <f t="shared" si="189"/>
        <v>0.29166666666666669</v>
      </c>
      <c r="L771" s="137">
        <f t="shared" si="190"/>
        <v>0.875</v>
      </c>
      <c r="M771" s="137">
        <f t="shared" si="201"/>
        <v>0</v>
      </c>
      <c r="N771" s="137">
        <f t="shared" si="201"/>
        <v>0</v>
      </c>
      <c r="O771" s="137">
        <f t="shared" si="201"/>
        <v>0</v>
      </c>
      <c r="P771" s="137">
        <f t="shared" si="201"/>
        <v>0</v>
      </c>
      <c r="Q771" s="137">
        <f t="shared" si="201"/>
        <v>0</v>
      </c>
      <c r="R771" s="137">
        <f t="shared" si="201"/>
        <v>0</v>
      </c>
      <c r="S771" s="137">
        <f t="shared" si="201"/>
        <v>0</v>
      </c>
      <c r="T771" s="137">
        <f t="shared" si="201"/>
        <v>100</v>
      </c>
      <c r="U771" s="137">
        <f t="shared" si="201"/>
        <v>100</v>
      </c>
      <c r="V771" s="137">
        <f t="shared" si="201"/>
        <v>100</v>
      </c>
      <c r="W771" s="137">
        <f t="shared" si="202"/>
        <v>100</v>
      </c>
      <c r="X771" s="137">
        <f t="shared" si="202"/>
        <v>100</v>
      </c>
      <c r="Y771" s="137">
        <f t="shared" si="202"/>
        <v>100</v>
      </c>
      <c r="Z771" s="137">
        <f t="shared" si="202"/>
        <v>100</v>
      </c>
      <c r="AA771" s="137">
        <f t="shared" si="202"/>
        <v>100</v>
      </c>
      <c r="AB771" s="137">
        <f t="shared" si="202"/>
        <v>100</v>
      </c>
      <c r="AC771" s="137">
        <f t="shared" si="202"/>
        <v>100</v>
      </c>
      <c r="AD771" s="137">
        <f t="shared" si="202"/>
        <v>100</v>
      </c>
      <c r="AE771" s="137">
        <f t="shared" si="202"/>
        <v>100</v>
      </c>
      <c r="AF771" s="137">
        <f t="shared" si="202"/>
        <v>100</v>
      </c>
      <c r="AG771" s="137">
        <f t="shared" si="202"/>
        <v>100</v>
      </c>
      <c r="AH771" s="137">
        <f t="shared" si="202"/>
        <v>0</v>
      </c>
      <c r="AI771" s="137">
        <f t="shared" si="202"/>
        <v>0</v>
      </c>
      <c r="AJ771" s="137">
        <f t="shared" si="202"/>
        <v>0</v>
      </c>
      <c r="AK771" s="136">
        <f ca="1">IF(AND(AND($AK$3&lt;=B771,B771&lt;=$AK$1),B771&lt;&gt;""),1,0)</f>
        <v>1</v>
      </c>
      <c r="AL771" s="136">
        <f>IF(OR(F771="工事・メンテ（共用可）",F771="要調整"),0.5,IF(F771="ヘリ訓練日",0.4,1))</f>
        <v>1</v>
      </c>
      <c r="AM771" s="136">
        <v>1</v>
      </c>
    </row>
    <row r="772" spans="1:39">
      <c r="A772" s="149">
        <v>1566</v>
      </c>
      <c r="B772" s="150">
        <v>46407</v>
      </c>
      <c r="C772" s="156">
        <v>7</v>
      </c>
      <c r="D772" s="156">
        <v>21</v>
      </c>
      <c r="E772" s="152" t="s">
        <v>49</v>
      </c>
      <c r="F772" s="151" t="s">
        <v>490</v>
      </c>
      <c r="G772" s="154" t="s">
        <v>494</v>
      </c>
      <c r="H772" s="138" t="str">
        <f>IF(OR(G772="中止",G772="取消"),"998",IF(ISNA(MATCH($E772,施設情報!$B$2:$B$96,0)),"999",INDEX(施設情報!$C$2:$C$96,MATCH($E772,施設情報!$B$2:$B$96,0))))</f>
        <v>022</v>
      </c>
      <c r="I772" s="139">
        <f t="shared" si="187"/>
        <v>46407</v>
      </c>
      <c r="J772" s="137" t="str">
        <f t="shared" si="188"/>
        <v>022-46407</v>
      </c>
      <c r="K772" s="137">
        <f t="shared" si="189"/>
        <v>0.29166666666666669</v>
      </c>
      <c r="L772" s="137">
        <f t="shared" si="190"/>
        <v>0.875</v>
      </c>
      <c r="M772" s="137">
        <f t="shared" si="201"/>
        <v>0</v>
      </c>
      <c r="N772" s="137">
        <f t="shared" si="201"/>
        <v>0</v>
      </c>
      <c r="O772" s="137">
        <f t="shared" si="201"/>
        <v>0</v>
      </c>
      <c r="P772" s="137">
        <f t="shared" si="201"/>
        <v>0</v>
      </c>
      <c r="Q772" s="137">
        <f t="shared" si="201"/>
        <v>0</v>
      </c>
      <c r="R772" s="137">
        <f t="shared" si="201"/>
        <v>0</v>
      </c>
      <c r="S772" s="137">
        <f t="shared" si="201"/>
        <v>0</v>
      </c>
      <c r="T772" s="137">
        <f t="shared" si="201"/>
        <v>100</v>
      </c>
      <c r="U772" s="137">
        <f t="shared" si="201"/>
        <v>100</v>
      </c>
      <c r="V772" s="137">
        <f t="shared" si="201"/>
        <v>100</v>
      </c>
      <c r="W772" s="137">
        <f t="shared" si="202"/>
        <v>100</v>
      </c>
      <c r="X772" s="137">
        <f t="shared" si="202"/>
        <v>100</v>
      </c>
      <c r="Y772" s="137">
        <f t="shared" si="202"/>
        <v>100</v>
      </c>
      <c r="Z772" s="137">
        <f t="shared" si="202"/>
        <v>100</v>
      </c>
      <c r="AA772" s="137">
        <f t="shared" si="202"/>
        <v>100</v>
      </c>
      <c r="AB772" s="137">
        <f t="shared" si="202"/>
        <v>100</v>
      </c>
      <c r="AC772" s="137">
        <f t="shared" si="202"/>
        <v>100</v>
      </c>
      <c r="AD772" s="137">
        <f t="shared" si="202"/>
        <v>100</v>
      </c>
      <c r="AE772" s="137">
        <f t="shared" si="202"/>
        <v>100</v>
      </c>
      <c r="AF772" s="137">
        <f t="shared" si="202"/>
        <v>100</v>
      </c>
      <c r="AG772" s="137">
        <f t="shared" si="202"/>
        <v>100</v>
      </c>
      <c r="AH772" s="137">
        <f t="shared" si="202"/>
        <v>0</v>
      </c>
      <c r="AI772" s="137">
        <f t="shared" si="202"/>
        <v>0</v>
      </c>
      <c r="AJ772" s="137">
        <f t="shared" si="202"/>
        <v>0</v>
      </c>
      <c r="AK772" s="136">
        <f ca="1">IF(AND(AND($AK$3&lt;=B772,B772&lt;=$AK$1),B772&lt;&gt;""),1,0)</f>
        <v>1</v>
      </c>
      <c r="AL772" s="136">
        <f>IF(OR(F772="工事・メンテ（共用可）",F772="要調整"),0.5,IF(F772="ヘリ訓練日",0.4,1))</f>
        <v>1</v>
      </c>
      <c r="AM772" s="136">
        <v>1</v>
      </c>
    </row>
    <row r="773" spans="1:39" ht="56.25">
      <c r="A773" s="149">
        <v>1567</v>
      </c>
      <c r="B773" s="150">
        <v>46407</v>
      </c>
      <c r="C773" s="156">
        <v>7</v>
      </c>
      <c r="D773" s="156">
        <v>21</v>
      </c>
      <c r="E773" s="152" t="s">
        <v>50</v>
      </c>
      <c r="F773" s="151" t="s">
        <v>490</v>
      </c>
      <c r="G773" s="154" t="s">
        <v>494</v>
      </c>
      <c r="H773" s="138" t="str">
        <f>IF(OR(G773="中止",G773="取消"),"998",IF(ISNA(MATCH($E773,施設情報!$B$2:$B$96,0)),"999",INDEX(施設情報!$C$2:$C$96,MATCH($E773,施設情報!$B$2:$B$96,0))))</f>
        <v>023</v>
      </c>
      <c r="I773" s="139">
        <f t="shared" ref="I773:I836" si="203">B773</f>
        <v>46407</v>
      </c>
      <c r="J773" s="137" t="str">
        <f t="shared" ref="J773:J836" si="204">H773&amp;"-"&amp;I773</f>
        <v>023-46407</v>
      </c>
      <c r="K773" s="137">
        <f t="shared" ref="K773:K836" si="205">C773/24</f>
        <v>0.29166666666666669</v>
      </c>
      <c r="L773" s="137">
        <f t="shared" ref="L773:L836" si="206">D773/24</f>
        <v>0.875</v>
      </c>
      <c r="M773" s="137">
        <f t="shared" si="201"/>
        <v>0</v>
      </c>
      <c r="N773" s="137">
        <f t="shared" si="201"/>
        <v>0</v>
      </c>
      <c r="O773" s="137">
        <f t="shared" si="201"/>
        <v>0</v>
      </c>
      <c r="P773" s="137">
        <f t="shared" si="201"/>
        <v>0</v>
      </c>
      <c r="Q773" s="137">
        <f t="shared" si="201"/>
        <v>0</v>
      </c>
      <c r="R773" s="137">
        <f t="shared" si="201"/>
        <v>0</v>
      </c>
      <c r="S773" s="137">
        <f t="shared" si="201"/>
        <v>0</v>
      </c>
      <c r="T773" s="137">
        <f t="shared" si="201"/>
        <v>100</v>
      </c>
      <c r="U773" s="137">
        <f t="shared" si="201"/>
        <v>100</v>
      </c>
      <c r="V773" s="137">
        <f t="shared" si="201"/>
        <v>100</v>
      </c>
      <c r="W773" s="137">
        <f t="shared" si="202"/>
        <v>100</v>
      </c>
      <c r="X773" s="137">
        <f t="shared" si="202"/>
        <v>100</v>
      </c>
      <c r="Y773" s="137">
        <f t="shared" si="202"/>
        <v>100</v>
      </c>
      <c r="Z773" s="137">
        <f t="shared" si="202"/>
        <v>100</v>
      </c>
      <c r="AA773" s="137">
        <f t="shared" si="202"/>
        <v>100</v>
      </c>
      <c r="AB773" s="137">
        <f t="shared" si="202"/>
        <v>100</v>
      </c>
      <c r="AC773" s="137">
        <f t="shared" si="202"/>
        <v>100</v>
      </c>
      <c r="AD773" s="137">
        <f t="shared" si="202"/>
        <v>100</v>
      </c>
      <c r="AE773" s="137">
        <f t="shared" si="202"/>
        <v>100</v>
      </c>
      <c r="AF773" s="137">
        <f t="shared" si="202"/>
        <v>100</v>
      </c>
      <c r="AG773" s="137">
        <f t="shared" si="202"/>
        <v>100</v>
      </c>
      <c r="AH773" s="137">
        <f t="shared" si="202"/>
        <v>0</v>
      </c>
      <c r="AI773" s="137">
        <f t="shared" si="202"/>
        <v>0</v>
      </c>
      <c r="AJ773" s="137">
        <f t="shared" si="202"/>
        <v>0</v>
      </c>
      <c r="AK773" s="136">
        <f ca="1">IF(AND(AND($AK$3&lt;=B773,B773&lt;=$AK$1),B773&lt;&gt;""),1,0)</f>
        <v>1</v>
      </c>
      <c r="AL773" s="136">
        <f>IF(OR(F773="工事・メンテ（共用可）",F773="要調整"),0.5,IF(F773="ヘリ訓練日",0.4,1))</f>
        <v>1</v>
      </c>
      <c r="AM773" s="136">
        <v>1</v>
      </c>
    </row>
    <row r="774" spans="1:39" ht="56.25">
      <c r="A774" s="149">
        <v>1568</v>
      </c>
      <c r="B774" s="150">
        <v>46407</v>
      </c>
      <c r="C774" s="156">
        <v>7</v>
      </c>
      <c r="D774" s="156">
        <v>21</v>
      </c>
      <c r="E774" s="152" t="s">
        <v>52</v>
      </c>
      <c r="F774" s="151" t="s">
        <v>490</v>
      </c>
      <c r="G774" s="154" t="s">
        <v>494</v>
      </c>
      <c r="H774" s="138" t="str">
        <f>IF(OR(G774="中止",G774="取消"),"998",IF(ISNA(MATCH($E774,施設情報!$B$2:$B$96,0)),"999",INDEX(施設情報!$C$2:$C$96,MATCH($E774,施設情報!$B$2:$B$96,0))))</f>
        <v>024</v>
      </c>
      <c r="I774" s="139">
        <f t="shared" si="203"/>
        <v>46407</v>
      </c>
      <c r="J774" s="137" t="str">
        <f t="shared" si="204"/>
        <v>024-46407</v>
      </c>
      <c r="K774" s="137">
        <f t="shared" si="205"/>
        <v>0.29166666666666669</v>
      </c>
      <c r="L774" s="137">
        <f t="shared" si="206"/>
        <v>0.875</v>
      </c>
      <c r="M774" s="137">
        <f t="shared" si="201"/>
        <v>0</v>
      </c>
      <c r="N774" s="137">
        <f t="shared" si="201"/>
        <v>0</v>
      </c>
      <c r="O774" s="137">
        <f t="shared" si="201"/>
        <v>0</v>
      </c>
      <c r="P774" s="137">
        <f t="shared" si="201"/>
        <v>0</v>
      </c>
      <c r="Q774" s="137">
        <f t="shared" si="201"/>
        <v>0</v>
      </c>
      <c r="R774" s="137">
        <f t="shared" si="201"/>
        <v>0</v>
      </c>
      <c r="S774" s="137">
        <f t="shared" si="201"/>
        <v>0</v>
      </c>
      <c r="T774" s="137">
        <f t="shared" si="201"/>
        <v>100</v>
      </c>
      <c r="U774" s="137">
        <f t="shared" si="201"/>
        <v>100</v>
      </c>
      <c r="V774" s="137">
        <f t="shared" si="201"/>
        <v>100</v>
      </c>
      <c r="W774" s="137">
        <f t="shared" si="202"/>
        <v>100</v>
      </c>
      <c r="X774" s="137">
        <f t="shared" si="202"/>
        <v>100</v>
      </c>
      <c r="Y774" s="137">
        <f t="shared" si="202"/>
        <v>100</v>
      </c>
      <c r="Z774" s="137">
        <f t="shared" si="202"/>
        <v>100</v>
      </c>
      <c r="AA774" s="137">
        <f t="shared" si="202"/>
        <v>100</v>
      </c>
      <c r="AB774" s="137">
        <f t="shared" si="202"/>
        <v>100</v>
      </c>
      <c r="AC774" s="137">
        <f t="shared" si="202"/>
        <v>100</v>
      </c>
      <c r="AD774" s="137">
        <f t="shared" si="202"/>
        <v>100</v>
      </c>
      <c r="AE774" s="137">
        <f t="shared" si="202"/>
        <v>100</v>
      </c>
      <c r="AF774" s="137">
        <f t="shared" si="202"/>
        <v>100</v>
      </c>
      <c r="AG774" s="137">
        <f t="shared" si="202"/>
        <v>100</v>
      </c>
      <c r="AH774" s="137">
        <f t="shared" si="202"/>
        <v>0</v>
      </c>
      <c r="AI774" s="137">
        <f t="shared" si="202"/>
        <v>0</v>
      </c>
      <c r="AJ774" s="137">
        <f t="shared" si="202"/>
        <v>0</v>
      </c>
      <c r="AK774" s="136">
        <f ca="1">IF(AND(AND($AK$3&lt;=B774,B774&lt;=$AK$1),B774&lt;&gt;""),1,0)</f>
        <v>1</v>
      </c>
      <c r="AL774" s="136">
        <f>IF(OR(F774="工事・メンテ（共用可）",F774="要調整"),0.5,IF(F774="ヘリ訓練日",0.4,1))</f>
        <v>1</v>
      </c>
      <c r="AM774" s="136">
        <v>1</v>
      </c>
    </row>
    <row r="775" spans="1:39" ht="56.25">
      <c r="A775" s="149">
        <v>1569</v>
      </c>
      <c r="B775" s="150">
        <v>46407</v>
      </c>
      <c r="C775" s="156">
        <v>7</v>
      </c>
      <c r="D775" s="156">
        <v>21</v>
      </c>
      <c r="E775" s="152" t="s">
        <v>31</v>
      </c>
      <c r="F775" s="151" t="s">
        <v>490</v>
      </c>
      <c r="G775" s="154" t="s">
        <v>494</v>
      </c>
      <c r="H775" s="138" t="str">
        <f>IF(OR(G775="中止",G775="取消"),"998",IF(ISNA(MATCH($E775,施設情報!$B$2:$B$96,0)),"999",INDEX(施設情報!$C$2:$C$96,MATCH($E775,施設情報!$B$2:$B$96,0))))</f>
        <v>025</v>
      </c>
      <c r="I775" s="139">
        <f t="shared" si="203"/>
        <v>46407</v>
      </c>
      <c r="J775" s="137" t="str">
        <f t="shared" si="204"/>
        <v>025-46407</v>
      </c>
      <c r="K775" s="137">
        <f t="shared" si="205"/>
        <v>0.29166666666666669</v>
      </c>
      <c r="L775" s="137">
        <f t="shared" si="206"/>
        <v>0.875</v>
      </c>
      <c r="M775" s="137">
        <f t="shared" ref="M775:V784" si="207">IF(AND(M$3&gt;=$K775,M$3&lt;$L775),100*$AM775,0)</f>
        <v>0</v>
      </c>
      <c r="N775" s="137">
        <f t="shared" si="207"/>
        <v>0</v>
      </c>
      <c r="O775" s="137">
        <f t="shared" si="207"/>
        <v>0</v>
      </c>
      <c r="P775" s="137">
        <f t="shared" si="207"/>
        <v>0</v>
      </c>
      <c r="Q775" s="137">
        <f t="shared" si="207"/>
        <v>0</v>
      </c>
      <c r="R775" s="137">
        <f t="shared" si="207"/>
        <v>0</v>
      </c>
      <c r="S775" s="137">
        <f t="shared" si="207"/>
        <v>0</v>
      </c>
      <c r="T775" s="137">
        <f t="shared" si="207"/>
        <v>100</v>
      </c>
      <c r="U775" s="137">
        <f t="shared" si="207"/>
        <v>100</v>
      </c>
      <c r="V775" s="137">
        <f t="shared" si="207"/>
        <v>100</v>
      </c>
      <c r="W775" s="137">
        <f t="shared" ref="W775:AJ784" si="208">IF(AND(W$3&gt;=$K775,W$3&lt;$L775),100*$AM775,0)</f>
        <v>100</v>
      </c>
      <c r="X775" s="137">
        <f t="shared" si="208"/>
        <v>100</v>
      </c>
      <c r="Y775" s="137">
        <f t="shared" si="208"/>
        <v>100</v>
      </c>
      <c r="Z775" s="137">
        <f t="shared" si="208"/>
        <v>100</v>
      </c>
      <c r="AA775" s="137">
        <f t="shared" si="208"/>
        <v>100</v>
      </c>
      <c r="AB775" s="137">
        <f t="shared" si="208"/>
        <v>100</v>
      </c>
      <c r="AC775" s="137">
        <f t="shared" si="208"/>
        <v>100</v>
      </c>
      <c r="AD775" s="137">
        <f t="shared" si="208"/>
        <v>100</v>
      </c>
      <c r="AE775" s="137">
        <f t="shared" si="208"/>
        <v>100</v>
      </c>
      <c r="AF775" s="137">
        <f t="shared" si="208"/>
        <v>100</v>
      </c>
      <c r="AG775" s="137">
        <f t="shared" si="208"/>
        <v>100</v>
      </c>
      <c r="AH775" s="137">
        <f t="shared" si="208"/>
        <v>0</v>
      </c>
      <c r="AI775" s="137">
        <f t="shared" si="208"/>
        <v>0</v>
      </c>
      <c r="AJ775" s="137">
        <f t="shared" si="208"/>
        <v>0</v>
      </c>
      <c r="AK775" s="136">
        <f ca="1">IF(AND(AND($AK$3&lt;=B775,B775&lt;=$AK$1),B775&lt;&gt;""),1,0)</f>
        <v>1</v>
      </c>
      <c r="AL775" s="136">
        <f>IF(OR(F775="工事・メンテ（共用可）",F775="要調整"),0.5,IF(F775="ヘリ訓練日",0.4,1))</f>
        <v>1</v>
      </c>
      <c r="AM775" s="136">
        <v>1</v>
      </c>
    </row>
    <row r="776" spans="1:39" ht="56.25">
      <c r="A776" s="149">
        <v>1570</v>
      </c>
      <c r="B776" s="150">
        <v>46407</v>
      </c>
      <c r="C776" s="156">
        <v>7</v>
      </c>
      <c r="D776" s="156">
        <v>21</v>
      </c>
      <c r="E776" s="152" t="s">
        <v>53</v>
      </c>
      <c r="F776" s="151" t="s">
        <v>490</v>
      </c>
      <c r="G776" s="154" t="s">
        <v>494</v>
      </c>
      <c r="H776" s="138" t="str">
        <f>IF(OR(G776="中止",G776="取消"),"998",IF(ISNA(MATCH($E776,施設情報!$B$2:$B$96,0)),"999",INDEX(施設情報!$C$2:$C$96,MATCH($E776,施設情報!$B$2:$B$96,0))))</f>
        <v>026</v>
      </c>
      <c r="I776" s="139">
        <f t="shared" si="203"/>
        <v>46407</v>
      </c>
      <c r="J776" s="137" t="str">
        <f t="shared" si="204"/>
        <v>026-46407</v>
      </c>
      <c r="K776" s="137">
        <f t="shared" si="205"/>
        <v>0.29166666666666669</v>
      </c>
      <c r="L776" s="137">
        <f t="shared" si="206"/>
        <v>0.875</v>
      </c>
      <c r="M776" s="137">
        <f t="shared" si="207"/>
        <v>0</v>
      </c>
      <c r="N776" s="137">
        <f t="shared" si="207"/>
        <v>0</v>
      </c>
      <c r="O776" s="137">
        <f t="shared" si="207"/>
        <v>0</v>
      </c>
      <c r="P776" s="137">
        <f t="shared" si="207"/>
        <v>0</v>
      </c>
      <c r="Q776" s="137">
        <f t="shared" si="207"/>
        <v>0</v>
      </c>
      <c r="R776" s="137">
        <f t="shared" si="207"/>
        <v>0</v>
      </c>
      <c r="S776" s="137">
        <f t="shared" si="207"/>
        <v>0</v>
      </c>
      <c r="T776" s="137">
        <f t="shared" si="207"/>
        <v>100</v>
      </c>
      <c r="U776" s="137">
        <f t="shared" si="207"/>
        <v>100</v>
      </c>
      <c r="V776" s="137">
        <f t="shared" si="207"/>
        <v>100</v>
      </c>
      <c r="W776" s="137">
        <f t="shared" si="208"/>
        <v>100</v>
      </c>
      <c r="X776" s="137">
        <f t="shared" si="208"/>
        <v>100</v>
      </c>
      <c r="Y776" s="137">
        <f t="shared" si="208"/>
        <v>100</v>
      </c>
      <c r="Z776" s="137">
        <f t="shared" si="208"/>
        <v>100</v>
      </c>
      <c r="AA776" s="137">
        <f t="shared" si="208"/>
        <v>100</v>
      </c>
      <c r="AB776" s="137">
        <f t="shared" si="208"/>
        <v>100</v>
      </c>
      <c r="AC776" s="137">
        <f t="shared" si="208"/>
        <v>100</v>
      </c>
      <c r="AD776" s="137">
        <f t="shared" si="208"/>
        <v>100</v>
      </c>
      <c r="AE776" s="137">
        <f t="shared" si="208"/>
        <v>100</v>
      </c>
      <c r="AF776" s="137">
        <f t="shared" si="208"/>
        <v>100</v>
      </c>
      <c r="AG776" s="137">
        <f t="shared" si="208"/>
        <v>100</v>
      </c>
      <c r="AH776" s="137">
        <f t="shared" si="208"/>
        <v>0</v>
      </c>
      <c r="AI776" s="137">
        <f t="shared" si="208"/>
        <v>0</v>
      </c>
      <c r="AJ776" s="137">
        <f t="shared" si="208"/>
        <v>0</v>
      </c>
      <c r="AK776" s="136">
        <f ca="1">IF(AND(AND($AK$3&lt;=B776,B776&lt;=$AK$1),B776&lt;&gt;""),1,0)</f>
        <v>1</v>
      </c>
      <c r="AL776" s="136">
        <f>IF(OR(F776="工事・メンテ（共用可）",F776="要調整"),0.5,IF(F776="ヘリ訓練日",0.4,1))</f>
        <v>1</v>
      </c>
      <c r="AM776" s="136">
        <v>1</v>
      </c>
    </row>
    <row r="777" spans="1:39" ht="56.25">
      <c r="A777" s="149">
        <v>1571</v>
      </c>
      <c r="B777" s="150">
        <v>46407</v>
      </c>
      <c r="C777" s="156">
        <v>7</v>
      </c>
      <c r="D777" s="156">
        <v>21</v>
      </c>
      <c r="E777" s="152" t="s">
        <v>30</v>
      </c>
      <c r="F777" s="151" t="s">
        <v>490</v>
      </c>
      <c r="G777" s="154" t="s">
        <v>494</v>
      </c>
      <c r="H777" s="138" t="str">
        <f>IF(OR(G777="中止",G777="取消"),"998",IF(ISNA(MATCH($E777,施設情報!$B$2:$B$96,0)),"999",INDEX(施設情報!$C$2:$C$96,MATCH($E777,施設情報!$B$2:$B$96,0))))</f>
        <v>027</v>
      </c>
      <c r="I777" s="139">
        <f t="shared" si="203"/>
        <v>46407</v>
      </c>
      <c r="J777" s="137" t="str">
        <f t="shared" si="204"/>
        <v>027-46407</v>
      </c>
      <c r="K777" s="137">
        <f t="shared" si="205"/>
        <v>0.29166666666666669</v>
      </c>
      <c r="L777" s="137">
        <f t="shared" si="206"/>
        <v>0.875</v>
      </c>
      <c r="M777" s="137">
        <f t="shared" si="207"/>
        <v>0</v>
      </c>
      <c r="N777" s="137">
        <f t="shared" si="207"/>
        <v>0</v>
      </c>
      <c r="O777" s="137">
        <f t="shared" si="207"/>
        <v>0</v>
      </c>
      <c r="P777" s="137">
        <f t="shared" si="207"/>
        <v>0</v>
      </c>
      <c r="Q777" s="137">
        <f t="shared" si="207"/>
        <v>0</v>
      </c>
      <c r="R777" s="137">
        <f t="shared" si="207"/>
        <v>0</v>
      </c>
      <c r="S777" s="137">
        <f t="shared" si="207"/>
        <v>0</v>
      </c>
      <c r="T777" s="137">
        <f t="shared" si="207"/>
        <v>100</v>
      </c>
      <c r="U777" s="137">
        <f t="shared" si="207"/>
        <v>100</v>
      </c>
      <c r="V777" s="137">
        <f t="shared" si="207"/>
        <v>100</v>
      </c>
      <c r="W777" s="137">
        <f t="shared" si="208"/>
        <v>100</v>
      </c>
      <c r="X777" s="137">
        <f t="shared" si="208"/>
        <v>100</v>
      </c>
      <c r="Y777" s="137">
        <f t="shared" si="208"/>
        <v>100</v>
      </c>
      <c r="Z777" s="137">
        <f t="shared" si="208"/>
        <v>100</v>
      </c>
      <c r="AA777" s="137">
        <f t="shared" si="208"/>
        <v>100</v>
      </c>
      <c r="AB777" s="137">
        <f t="shared" si="208"/>
        <v>100</v>
      </c>
      <c r="AC777" s="137">
        <f t="shared" si="208"/>
        <v>100</v>
      </c>
      <c r="AD777" s="137">
        <f t="shared" si="208"/>
        <v>100</v>
      </c>
      <c r="AE777" s="137">
        <f t="shared" si="208"/>
        <v>100</v>
      </c>
      <c r="AF777" s="137">
        <f t="shared" si="208"/>
        <v>100</v>
      </c>
      <c r="AG777" s="137">
        <f t="shared" si="208"/>
        <v>100</v>
      </c>
      <c r="AH777" s="137">
        <f t="shared" si="208"/>
        <v>0</v>
      </c>
      <c r="AI777" s="137">
        <f t="shared" si="208"/>
        <v>0</v>
      </c>
      <c r="AJ777" s="137">
        <f t="shared" si="208"/>
        <v>0</v>
      </c>
      <c r="AK777" s="136">
        <f ca="1">IF(AND(AND($AK$3&lt;=B777,B777&lt;=$AK$1),B777&lt;&gt;""),1,0)</f>
        <v>1</v>
      </c>
      <c r="AL777" s="136">
        <f>IF(OR(F777="工事・メンテ（共用可）",F777="要調整"),0.5,IF(F777="ヘリ訓練日",0.4,1))</f>
        <v>1</v>
      </c>
      <c r="AM777" s="136">
        <v>1</v>
      </c>
    </row>
    <row r="778" spans="1:39" ht="75">
      <c r="A778" s="149">
        <v>1572</v>
      </c>
      <c r="B778" s="150">
        <v>46407</v>
      </c>
      <c r="C778" s="156">
        <v>7</v>
      </c>
      <c r="D778" s="156">
        <v>21</v>
      </c>
      <c r="E778" s="152" t="s">
        <v>60</v>
      </c>
      <c r="F778" s="151" t="s">
        <v>490</v>
      </c>
      <c r="G778" s="154" t="s">
        <v>494</v>
      </c>
      <c r="H778" s="138" t="str">
        <f>IF(OR(G778="中止",G778="取消"),"998",IF(ISNA(MATCH($E778,施設情報!$B$2:$B$96,0)),"999",INDEX(施設情報!$C$2:$C$96,MATCH($E778,施設情報!$B$2:$B$96,0))))</f>
        <v>028</v>
      </c>
      <c r="I778" s="139">
        <f t="shared" si="203"/>
        <v>46407</v>
      </c>
      <c r="J778" s="137" t="str">
        <f t="shared" si="204"/>
        <v>028-46407</v>
      </c>
      <c r="K778" s="137">
        <f t="shared" si="205"/>
        <v>0.29166666666666669</v>
      </c>
      <c r="L778" s="137">
        <f t="shared" si="206"/>
        <v>0.875</v>
      </c>
      <c r="M778" s="137">
        <f t="shared" si="207"/>
        <v>0</v>
      </c>
      <c r="N778" s="137">
        <f t="shared" si="207"/>
        <v>0</v>
      </c>
      <c r="O778" s="137">
        <f t="shared" si="207"/>
        <v>0</v>
      </c>
      <c r="P778" s="137">
        <f t="shared" si="207"/>
        <v>0</v>
      </c>
      <c r="Q778" s="137">
        <f t="shared" si="207"/>
        <v>0</v>
      </c>
      <c r="R778" s="137">
        <f t="shared" si="207"/>
        <v>0</v>
      </c>
      <c r="S778" s="137">
        <f t="shared" si="207"/>
        <v>0</v>
      </c>
      <c r="T778" s="137">
        <f t="shared" si="207"/>
        <v>100</v>
      </c>
      <c r="U778" s="137">
        <f t="shared" si="207"/>
        <v>100</v>
      </c>
      <c r="V778" s="137">
        <f t="shared" si="207"/>
        <v>100</v>
      </c>
      <c r="W778" s="137">
        <f t="shared" si="208"/>
        <v>100</v>
      </c>
      <c r="X778" s="137">
        <f t="shared" si="208"/>
        <v>100</v>
      </c>
      <c r="Y778" s="137">
        <f t="shared" si="208"/>
        <v>100</v>
      </c>
      <c r="Z778" s="137">
        <f t="shared" si="208"/>
        <v>100</v>
      </c>
      <c r="AA778" s="137">
        <f t="shared" si="208"/>
        <v>100</v>
      </c>
      <c r="AB778" s="137">
        <f t="shared" si="208"/>
        <v>100</v>
      </c>
      <c r="AC778" s="137">
        <f t="shared" si="208"/>
        <v>100</v>
      </c>
      <c r="AD778" s="137">
        <f t="shared" si="208"/>
        <v>100</v>
      </c>
      <c r="AE778" s="137">
        <f t="shared" si="208"/>
        <v>100</v>
      </c>
      <c r="AF778" s="137">
        <f t="shared" si="208"/>
        <v>100</v>
      </c>
      <c r="AG778" s="137">
        <f t="shared" si="208"/>
        <v>100</v>
      </c>
      <c r="AH778" s="137">
        <f t="shared" si="208"/>
        <v>0</v>
      </c>
      <c r="AI778" s="137">
        <f t="shared" si="208"/>
        <v>0</v>
      </c>
      <c r="AJ778" s="137">
        <f t="shared" si="208"/>
        <v>0</v>
      </c>
      <c r="AK778" s="136">
        <f ca="1">IF(AND(AND($AK$3&lt;=B778,B778&lt;=$AK$1),B778&lt;&gt;""),1,0)</f>
        <v>1</v>
      </c>
      <c r="AL778" s="136">
        <f>IF(OR(F778="工事・メンテ（共用可）",F778="要調整"),0.5,IF(F778="ヘリ訓練日",0.4,1))</f>
        <v>1</v>
      </c>
      <c r="AM778" s="136">
        <v>1</v>
      </c>
    </row>
    <row r="779" spans="1:39" ht="75">
      <c r="A779" s="149">
        <v>1573</v>
      </c>
      <c r="B779" s="150">
        <v>46407</v>
      </c>
      <c r="C779" s="156">
        <v>7</v>
      </c>
      <c r="D779" s="156">
        <v>21</v>
      </c>
      <c r="E779" s="152" t="s">
        <v>61</v>
      </c>
      <c r="F779" s="151" t="s">
        <v>490</v>
      </c>
      <c r="G779" s="154" t="s">
        <v>494</v>
      </c>
      <c r="H779" s="138" t="str">
        <f>IF(OR(G779="中止",G779="取消"),"998",IF(ISNA(MATCH($E779,施設情報!$B$2:$B$96,0)),"999",INDEX(施設情報!$C$2:$C$96,MATCH($E779,施設情報!$B$2:$B$96,0))))</f>
        <v>029</v>
      </c>
      <c r="I779" s="139">
        <f t="shared" si="203"/>
        <v>46407</v>
      </c>
      <c r="J779" s="137" t="str">
        <f t="shared" si="204"/>
        <v>029-46407</v>
      </c>
      <c r="K779" s="137">
        <f t="shared" si="205"/>
        <v>0.29166666666666669</v>
      </c>
      <c r="L779" s="137">
        <f t="shared" si="206"/>
        <v>0.875</v>
      </c>
      <c r="M779" s="137">
        <f t="shared" si="207"/>
        <v>0</v>
      </c>
      <c r="N779" s="137">
        <f t="shared" si="207"/>
        <v>0</v>
      </c>
      <c r="O779" s="137">
        <f t="shared" si="207"/>
        <v>0</v>
      </c>
      <c r="P779" s="137">
        <f t="shared" si="207"/>
        <v>0</v>
      </c>
      <c r="Q779" s="137">
        <f t="shared" si="207"/>
        <v>0</v>
      </c>
      <c r="R779" s="137">
        <f t="shared" si="207"/>
        <v>0</v>
      </c>
      <c r="S779" s="137">
        <f t="shared" si="207"/>
        <v>0</v>
      </c>
      <c r="T779" s="137">
        <f t="shared" si="207"/>
        <v>100</v>
      </c>
      <c r="U779" s="137">
        <f t="shared" si="207"/>
        <v>100</v>
      </c>
      <c r="V779" s="137">
        <f t="shared" si="207"/>
        <v>100</v>
      </c>
      <c r="W779" s="137">
        <f t="shared" si="208"/>
        <v>100</v>
      </c>
      <c r="X779" s="137">
        <f t="shared" si="208"/>
        <v>100</v>
      </c>
      <c r="Y779" s="137">
        <f t="shared" si="208"/>
        <v>100</v>
      </c>
      <c r="Z779" s="137">
        <f t="shared" si="208"/>
        <v>100</v>
      </c>
      <c r="AA779" s="137">
        <f t="shared" si="208"/>
        <v>100</v>
      </c>
      <c r="AB779" s="137">
        <f t="shared" si="208"/>
        <v>100</v>
      </c>
      <c r="AC779" s="137">
        <f t="shared" si="208"/>
        <v>100</v>
      </c>
      <c r="AD779" s="137">
        <f t="shared" si="208"/>
        <v>100</v>
      </c>
      <c r="AE779" s="137">
        <f t="shared" si="208"/>
        <v>100</v>
      </c>
      <c r="AF779" s="137">
        <f t="shared" si="208"/>
        <v>100</v>
      </c>
      <c r="AG779" s="137">
        <f t="shared" si="208"/>
        <v>100</v>
      </c>
      <c r="AH779" s="137">
        <f t="shared" si="208"/>
        <v>0</v>
      </c>
      <c r="AI779" s="137">
        <f t="shared" si="208"/>
        <v>0</v>
      </c>
      <c r="AJ779" s="137">
        <f t="shared" si="208"/>
        <v>0</v>
      </c>
      <c r="AK779" s="136">
        <f ca="1">IF(AND(AND($AK$3&lt;=B779,B779&lt;=$AK$1),B779&lt;&gt;""),1,0)</f>
        <v>1</v>
      </c>
      <c r="AL779" s="136">
        <f>IF(OR(F779="工事・メンテ（共用可）",F779="要調整"),0.5,IF(F779="ヘリ訓練日",0.4,1))</f>
        <v>1</v>
      </c>
      <c r="AM779" s="136">
        <v>1</v>
      </c>
    </row>
    <row r="780" spans="1:39" ht="37.5">
      <c r="A780" s="149">
        <v>1574</v>
      </c>
      <c r="B780" s="150">
        <v>46407</v>
      </c>
      <c r="C780" s="156">
        <v>7</v>
      </c>
      <c r="D780" s="156">
        <v>21</v>
      </c>
      <c r="E780" s="152" t="s">
        <v>62</v>
      </c>
      <c r="F780" s="151" t="s">
        <v>490</v>
      </c>
      <c r="G780" s="154" t="s">
        <v>494</v>
      </c>
      <c r="H780" s="138" t="str">
        <f>IF(OR(G780="中止",G780="取消"),"998",IF(ISNA(MATCH($E780,施設情報!$B$2:$B$96,0)),"999",INDEX(施設情報!$C$2:$C$96,MATCH($E780,施設情報!$B$2:$B$96,0))))</f>
        <v>036</v>
      </c>
      <c r="I780" s="139">
        <f t="shared" si="203"/>
        <v>46407</v>
      </c>
      <c r="J780" s="137" t="str">
        <f t="shared" si="204"/>
        <v>036-46407</v>
      </c>
      <c r="K780" s="137">
        <f t="shared" si="205"/>
        <v>0.29166666666666669</v>
      </c>
      <c r="L780" s="137">
        <f t="shared" si="206"/>
        <v>0.875</v>
      </c>
      <c r="M780" s="137">
        <f t="shared" si="207"/>
        <v>0</v>
      </c>
      <c r="N780" s="137">
        <f t="shared" si="207"/>
        <v>0</v>
      </c>
      <c r="O780" s="137">
        <f t="shared" si="207"/>
        <v>0</v>
      </c>
      <c r="P780" s="137">
        <f t="shared" si="207"/>
        <v>0</v>
      </c>
      <c r="Q780" s="137">
        <f t="shared" si="207"/>
        <v>0</v>
      </c>
      <c r="R780" s="137">
        <f t="shared" si="207"/>
        <v>0</v>
      </c>
      <c r="S780" s="137">
        <f t="shared" si="207"/>
        <v>0</v>
      </c>
      <c r="T780" s="137">
        <f t="shared" si="207"/>
        <v>100</v>
      </c>
      <c r="U780" s="137">
        <f t="shared" si="207"/>
        <v>100</v>
      </c>
      <c r="V780" s="137">
        <f t="shared" si="207"/>
        <v>100</v>
      </c>
      <c r="W780" s="137">
        <f t="shared" si="208"/>
        <v>100</v>
      </c>
      <c r="X780" s="137">
        <f t="shared" si="208"/>
        <v>100</v>
      </c>
      <c r="Y780" s="137">
        <f t="shared" si="208"/>
        <v>100</v>
      </c>
      <c r="Z780" s="137">
        <f t="shared" si="208"/>
        <v>100</v>
      </c>
      <c r="AA780" s="137">
        <f t="shared" si="208"/>
        <v>100</v>
      </c>
      <c r="AB780" s="137">
        <f t="shared" si="208"/>
        <v>100</v>
      </c>
      <c r="AC780" s="137">
        <f t="shared" si="208"/>
        <v>100</v>
      </c>
      <c r="AD780" s="137">
        <f t="shared" si="208"/>
        <v>100</v>
      </c>
      <c r="AE780" s="137">
        <f t="shared" si="208"/>
        <v>100</v>
      </c>
      <c r="AF780" s="137">
        <f t="shared" si="208"/>
        <v>100</v>
      </c>
      <c r="AG780" s="137">
        <f t="shared" si="208"/>
        <v>100</v>
      </c>
      <c r="AH780" s="137">
        <f t="shared" si="208"/>
        <v>0</v>
      </c>
      <c r="AI780" s="137">
        <f t="shared" si="208"/>
        <v>0</v>
      </c>
      <c r="AJ780" s="137">
        <f t="shared" si="208"/>
        <v>0</v>
      </c>
      <c r="AK780" s="136">
        <f ca="1">IF(AND(AND($AK$3&lt;=B780,B780&lt;=$AK$1),B780&lt;&gt;""),1,0)</f>
        <v>1</v>
      </c>
      <c r="AL780" s="136">
        <f>IF(OR(F780="工事・メンテ（共用可）",F780="要調整"),0.5,IF(F780="ヘリ訓練日",0.4,1))</f>
        <v>1</v>
      </c>
      <c r="AM780" s="136">
        <v>1</v>
      </c>
    </row>
    <row r="781" spans="1:39" ht="37.5">
      <c r="A781" s="149">
        <v>1575</v>
      </c>
      <c r="B781" s="150">
        <v>46407</v>
      </c>
      <c r="C781" s="156">
        <v>7</v>
      </c>
      <c r="D781" s="156">
        <v>21</v>
      </c>
      <c r="E781" s="152" t="s">
        <v>65</v>
      </c>
      <c r="F781" s="151" t="s">
        <v>490</v>
      </c>
      <c r="G781" s="154" t="s">
        <v>494</v>
      </c>
      <c r="H781" s="138" t="str">
        <f>IF(OR(G781="中止",G781="取消"),"998",IF(ISNA(MATCH($E781,施設情報!$B$2:$B$96,0)),"999",INDEX(施設情報!$C$2:$C$96,MATCH($E781,施設情報!$B$2:$B$96,0))))</f>
        <v>037</v>
      </c>
      <c r="I781" s="139">
        <f t="shared" si="203"/>
        <v>46407</v>
      </c>
      <c r="J781" s="137" t="str">
        <f t="shared" si="204"/>
        <v>037-46407</v>
      </c>
      <c r="K781" s="137">
        <f t="shared" si="205"/>
        <v>0.29166666666666669</v>
      </c>
      <c r="L781" s="137">
        <f t="shared" si="206"/>
        <v>0.875</v>
      </c>
      <c r="M781" s="137">
        <f t="shared" si="207"/>
        <v>0</v>
      </c>
      <c r="N781" s="137">
        <f t="shared" si="207"/>
        <v>0</v>
      </c>
      <c r="O781" s="137">
        <f t="shared" si="207"/>
        <v>0</v>
      </c>
      <c r="P781" s="137">
        <f t="shared" si="207"/>
        <v>0</v>
      </c>
      <c r="Q781" s="137">
        <f t="shared" si="207"/>
        <v>0</v>
      </c>
      <c r="R781" s="137">
        <f t="shared" si="207"/>
        <v>0</v>
      </c>
      <c r="S781" s="137">
        <f t="shared" si="207"/>
        <v>0</v>
      </c>
      <c r="T781" s="137">
        <f t="shared" si="207"/>
        <v>100</v>
      </c>
      <c r="U781" s="137">
        <f t="shared" si="207"/>
        <v>100</v>
      </c>
      <c r="V781" s="137">
        <f t="shared" si="207"/>
        <v>100</v>
      </c>
      <c r="W781" s="137">
        <f t="shared" si="208"/>
        <v>100</v>
      </c>
      <c r="X781" s="137">
        <f t="shared" si="208"/>
        <v>100</v>
      </c>
      <c r="Y781" s="137">
        <f t="shared" si="208"/>
        <v>100</v>
      </c>
      <c r="Z781" s="137">
        <f t="shared" si="208"/>
        <v>100</v>
      </c>
      <c r="AA781" s="137">
        <f t="shared" si="208"/>
        <v>100</v>
      </c>
      <c r="AB781" s="137">
        <f t="shared" si="208"/>
        <v>100</v>
      </c>
      <c r="AC781" s="137">
        <f t="shared" si="208"/>
        <v>100</v>
      </c>
      <c r="AD781" s="137">
        <f t="shared" si="208"/>
        <v>100</v>
      </c>
      <c r="AE781" s="137">
        <f t="shared" si="208"/>
        <v>100</v>
      </c>
      <c r="AF781" s="137">
        <f t="shared" si="208"/>
        <v>100</v>
      </c>
      <c r="AG781" s="137">
        <f t="shared" si="208"/>
        <v>100</v>
      </c>
      <c r="AH781" s="137">
        <f t="shared" si="208"/>
        <v>0</v>
      </c>
      <c r="AI781" s="137">
        <f t="shared" si="208"/>
        <v>0</v>
      </c>
      <c r="AJ781" s="137">
        <f t="shared" si="208"/>
        <v>0</v>
      </c>
      <c r="AK781" s="136">
        <f ca="1">IF(AND(AND($AK$3&lt;=B781,B781&lt;=$AK$1),B781&lt;&gt;""),1,0)</f>
        <v>1</v>
      </c>
      <c r="AL781" s="136">
        <f>IF(OR(F781="工事・メンテ（共用可）",F781="要調整"),0.5,IF(F781="ヘリ訓練日",0.4,1))</f>
        <v>1</v>
      </c>
      <c r="AM781" s="136">
        <v>1</v>
      </c>
    </row>
    <row r="782" spans="1:39" ht="56.25">
      <c r="A782" s="149">
        <v>1576</v>
      </c>
      <c r="B782" s="150">
        <v>46407</v>
      </c>
      <c r="C782" s="156">
        <v>7</v>
      </c>
      <c r="D782" s="156">
        <v>21</v>
      </c>
      <c r="E782" s="152" t="s">
        <v>32</v>
      </c>
      <c r="F782" s="151" t="s">
        <v>490</v>
      </c>
      <c r="G782" s="154" t="s">
        <v>494</v>
      </c>
      <c r="H782" s="138" t="str">
        <f>IF(OR(G782="中止",G782="取消"),"998",IF(ISNA(MATCH($E782,施設情報!$B$2:$B$96,0)),"999",INDEX(施設情報!$C$2:$C$96,MATCH($E782,施設情報!$B$2:$B$96,0))))</f>
        <v>039</v>
      </c>
      <c r="I782" s="139">
        <f t="shared" si="203"/>
        <v>46407</v>
      </c>
      <c r="J782" s="137" t="str">
        <f t="shared" si="204"/>
        <v>039-46407</v>
      </c>
      <c r="K782" s="137">
        <f t="shared" si="205"/>
        <v>0.29166666666666669</v>
      </c>
      <c r="L782" s="137">
        <f t="shared" si="206"/>
        <v>0.875</v>
      </c>
      <c r="M782" s="137">
        <f t="shared" si="207"/>
        <v>0</v>
      </c>
      <c r="N782" s="137">
        <f t="shared" si="207"/>
        <v>0</v>
      </c>
      <c r="O782" s="137">
        <f t="shared" si="207"/>
        <v>0</v>
      </c>
      <c r="P782" s="137">
        <f t="shared" si="207"/>
        <v>0</v>
      </c>
      <c r="Q782" s="137">
        <f t="shared" si="207"/>
        <v>0</v>
      </c>
      <c r="R782" s="137">
        <f t="shared" si="207"/>
        <v>0</v>
      </c>
      <c r="S782" s="137">
        <f t="shared" si="207"/>
        <v>0</v>
      </c>
      <c r="T782" s="137">
        <f t="shared" si="207"/>
        <v>100</v>
      </c>
      <c r="U782" s="137">
        <f t="shared" si="207"/>
        <v>100</v>
      </c>
      <c r="V782" s="137">
        <f t="shared" si="207"/>
        <v>100</v>
      </c>
      <c r="W782" s="137">
        <f t="shared" si="208"/>
        <v>100</v>
      </c>
      <c r="X782" s="137">
        <f t="shared" si="208"/>
        <v>100</v>
      </c>
      <c r="Y782" s="137">
        <f t="shared" si="208"/>
        <v>100</v>
      </c>
      <c r="Z782" s="137">
        <f t="shared" si="208"/>
        <v>100</v>
      </c>
      <c r="AA782" s="137">
        <f t="shared" si="208"/>
        <v>100</v>
      </c>
      <c r="AB782" s="137">
        <f t="shared" si="208"/>
        <v>100</v>
      </c>
      <c r="AC782" s="137">
        <f t="shared" si="208"/>
        <v>100</v>
      </c>
      <c r="AD782" s="137">
        <f t="shared" si="208"/>
        <v>100</v>
      </c>
      <c r="AE782" s="137">
        <f t="shared" si="208"/>
        <v>100</v>
      </c>
      <c r="AF782" s="137">
        <f t="shared" si="208"/>
        <v>100</v>
      </c>
      <c r="AG782" s="137">
        <f t="shared" si="208"/>
        <v>100</v>
      </c>
      <c r="AH782" s="137">
        <f t="shared" si="208"/>
        <v>0</v>
      </c>
      <c r="AI782" s="137">
        <f t="shared" si="208"/>
        <v>0</v>
      </c>
      <c r="AJ782" s="137">
        <f t="shared" si="208"/>
        <v>0</v>
      </c>
      <c r="AK782" s="136">
        <f ca="1">IF(AND(AND($AK$3&lt;=B782,B782&lt;=$AK$1),B782&lt;&gt;""),1,0)</f>
        <v>1</v>
      </c>
      <c r="AL782" s="136">
        <f>IF(OR(F782="工事・メンテ（共用可）",F782="要調整"),0.5,IF(F782="ヘリ訓練日",0.4,1))</f>
        <v>1</v>
      </c>
      <c r="AM782" s="136">
        <v>1</v>
      </c>
    </row>
    <row r="783" spans="1:39" ht="56.25">
      <c r="A783" s="149">
        <v>1577</v>
      </c>
      <c r="B783" s="150">
        <v>46407</v>
      </c>
      <c r="C783" s="156">
        <v>7</v>
      </c>
      <c r="D783" s="156">
        <v>21</v>
      </c>
      <c r="E783" s="152" t="s">
        <v>33</v>
      </c>
      <c r="F783" s="151" t="s">
        <v>490</v>
      </c>
      <c r="G783" s="154" t="s">
        <v>494</v>
      </c>
      <c r="H783" s="138" t="str">
        <f>IF(OR(G783="中止",G783="取消"),"998",IF(ISNA(MATCH($E783,施設情報!$B$2:$B$96,0)),"999",INDEX(施設情報!$C$2:$C$96,MATCH($E783,施設情報!$B$2:$B$96,0))))</f>
        <v>038</v>
      </c>
      <c r="I783" s="139">
        <f t="shared" si="203"/>
        <v>46407</v>
      </c>
      <c r="J783" s="137" t="str">
        <f t="shared" si="204"/>
        <v>038-46407</v>
      </c>
      <c r="K783" s="137">
        <f t="shared" si="205"/>
        <v>0.29166666666666669</v>
      </c>
      <c r="L783" s="137">
        <f t="shared" si="206"/>
        <v>0.875</v>
      </c>
      <c r="M783" s="137">
        <f t="shared" si="207"/>
        <v>0</v>
      </c>
      <c r="N783" s="137">
        <f t="shared" si="207"/>
        <v>0</v>
      </c>
      <c r="O783" s="137">
        <f t="shared" si="207"/>
        <v>0</v>
      </c>
      <c r="P783" s="137">
        <f t="shared" si="207"/>
        <v>0</v>
      </c>
      <c r="Q783" s="137">
        <f t="shared" si="207"/>
        <v>0</v>
      </c>
      <c r="R783" s="137">
        <f t="shared" si="207"/>
        <v>0</v>
      </c>
      <c r="S783" s="137">
        <f t="shared" si="207"/>
        <v>0</v>
      </c>
      <c r="T783" s="137">
        <f t="shared" si="207"/>
        <v>100</v>
      </c>
      <c r="U783" s="137">
        <f t="shared" si="207"/>
        <v>100</v>
      </c>
      <c r="V783" s="137">
        <f t="shared" si="207"/>
        <v>100</v>
      </c>
      <c r="W783" s="137">
        <f t="shared" si="208"/>
        <v>100</v>
      </c>
      <c r="X783" s="137">
        <f t="shared" si="208"/>
        <v>100</v>
      </c>
      <c r="Y783" s="137">
        <f t="shared" si="208"/>
        <v>100</v>
      </c>
      <c r="Z783" s="137">
        <f t="shared" si="208"/>
        <v>100</v>
      </c>
      <c r="AA783" s="137">
        <f t="shared" si="208"/>
        <v>100</v>
      </c>
      <c r="AB783" s="137">
        <f t="shared" si="208"/>
        <v>100</v>
      </c>
      <c r="AC783" s="137">
        <f t="shared" si="208"/>
        <v>100</v>
      </c>
      <c r="AD783" s="137">
        <f t="shared" si="208"/>
        <v>100</v>
      </c>
      <c r="AE783" s="137">
        <f t="shared" si="208"/>
        <v>100</v>
      </c>
      <c r="AF783" s="137">
        <f t="shared" si="208"/>
        <v>100</v>
      </c>
      <c r="AG783" s="137">
        <f t="shared" si="208"/>
        <v>100</v>
      </c>
      <c r="AH783" s="137">
        <f t="shared" si="208"/>
        <v>0</v>
      </c>
      <c r="AI783" s="137">
        <f t="shared" si="208"/>
        <v>0</v>
      </c>
      <c r="AJ783" s="137">
        <f t="shared" si="208"/>
        <v>0</v>
      </c>
      <c r="AK783" s="136">
        <f ca="1">IF(AND(AND($AK$3&lt;=B783,B783&lt;=$AK$1),B783&lt;&gt;""),1,0)</f>
        <v>1</v>
      </c>
      <c r="AL783" s="136">
        <f>IF(OR(F783="工事・メンテ（共用可）",F783="要調整"),0.5,IF(F783="ヘリ訓練日",0.4,1))</f>
        <v>1</v>
      </c>
      <c r="AM783" s="136">
        <v>1</v>
      </c>
    </row>
    <row r="784" spans="1:39" ht="56.25">
      <c r="A784" s="149">
        <v>1578</v>
      </c>
      <c r="B784" s="150">
        <v>46407</v>
      </c>
      <c r="C784" s="156">
        <v>7</v>
      </c>
      <c r="D784" s="156">
        <v>21</v>
      </c>
      <c r="E784" s="152" t="s">
        <v>34</v>
      </c>
      <c r="F784" s="151" t="s">
        <v>490</v>
      </c>
      <c r="G784" s="154" t="s">
        <v>494</v>
      </c>
      <c r="H784" s="138" t="str">
        <f>IF(OR(G784="中止",G784="取消"),"998",IF(ISNA(MATCH($E784,施設情報!$B$2:$B$96,0)),"999",INDEX(施設情報!$C$2:$C$96,MATCH($E784,施設情報!$B$2:$B$96,0))))</f>
        <v>040</v>
      </c>
      <c r="I784" s="139">
        <f t="shared" si="203"/>
        <v>46407</v>
      </c>
      <c r="J784" s="137" t="str">
        <f t="shared" si="204"/>
        <v>040-46407</v>
      </c>
      <c r="K784" s="137">
        <f t="shared" si="205"/>
        <v>0.29166666666666669</v>
      </c>
      <c r="L784" s="137">
        <f t="shared" si="206"/>
        <v>0.875</v>
      </c>
      <c r="M784" s="137">
        <f t="shared" si="207"/>
        <v>0</v>
      </c>
      <c r="N784" s="137">
        <f t="shared" si="207"/>
        <v>0</v>
      </c>
      <c r="O784" s="137">
        <f t="shared" si="207"/>
        <v>0</v>
      </c>
      <c r="P784" s="137">
        <f t="shared" si="207"/>
        <v>0</v>
      </c>
      <c r="Q784" s="137">
        <f t="shared" si="207"/>
        <v>0</v>
      </c>
      <c r="R784" s="137">
        <f t="shared" si="207"/>
        <v>0</v>
      </c>
      <c r="S784" s="137">
        <f t="shared" si="207"/>
        <v>0</v>
      </c>
      <c r="T784" s="137">
        <f t="shared" si="207"/>
        <v>100</v>
      </c>
      <c r="U784" s="137">
        <f t="shared" si="207"/>
        <v>100</v>
      </c>
      <c r="V784" s="137">
        <f t="shared" si="207"/>
        <v>100</v>
      </c>
      <c r="W784" s="137">
        <f t="shared" si="208"/>
        <v>100</v>
      </c>
      <c r="X784" s="137">
        <f t="shared" si="208"/>
        <v>100</v>
      </c>
      <c r="Y784" s="137">
        <f t="shared" si="208"/>
        <v>100</v>
      </c>
      <c r="Z784" s="137">
        <f t="shared" si="208"/>
        <v>100</v>
      </c>
      <c r="AA784" s="137">
        <f t="shared" si="208"/>
        <v>100</v>
      </c>
      <c r="AB784" s="137">
        <f t="shared" si="208"/>
        <v>100</v>
      </c>
      <c r="AC784" s="137">
        <f t="shared" si="208"/>
        <v>100</v>
      </c>
      <c r="AD784" s="137">
        <f t="shared" si="208"/>
        <v>100</v>
      </c>
      <c r="AE784" s="137">
        <f t="shared" si="208"/>
        <v>100</v>
      </c>
      <c r="AF784" s="137">
        <f t="shared" si="208"/>
        <v>100</v>
      </c>
      <c r="AG784" s="137">
        <f t="shared" si="208"/>
        <v>100</v>
      </c>
      <c r="AH784" s="137">
        <f t="shared" si="208"/>
        <v>0</v>
      </c>
      <c r="AI784" s="137">
        <f t="shared" si="208"/>
        <v>0</v>
      </c>
      <c r="AJ784" s="137">
        <f t="shared" si="208"/>
        <v>0</v>
      </c>
      <c r="AK784" s="136">
        <f ca="1">IF(AND(AND($AK$3&lt;=B784,B784&lt;=$AK$1),B784&lt;&gt;""),1,0)</f>
        <v>1</v>
      </c>
      <c r="AL784" s="136">
        <f>IF(OR(F784="工事・メンテ（共用可）",F784="要調整"),0.5,IF(F784="ヘリ訓練日",0.4,1))</f>
        <v>1</v>
      </c>
      <c r="AM784" s="136">
        <v>1</v>
      </c>
    </row>
    <row r="785" spans="1:39" ht="56.25">
      <c r="A785" s="149">
        <v>1579</v>
      </c>
      <c r="B785" s="150">
        <v>46407</v>
      </c>
      <c r="C785" s="156">
        <v>7</v>
      </c>
      <c r="D785" s="156">
        <v>21</v>
      </c>
      <c r="E785" s="152" t="s">
        <v>35</v>
      </c>
      <c r="F785" s="151" t="s">
        <v>490</v>
      </c>
      <c r="G785" s="154" t="s">
        <v>494</v>
      </c>
      <c r="H785" s="138" t="str">
        <f>IF(OR(G785="中止",G785="取消"),"998",IF(ISNA(MATCH($E785,施設情報!$B$2:$B$96,0)),"999",INDEX(施設情報!$C$2:$C$96,MATCH($E785,施設情報!$B$2:$B$96,0))))</f>
        <v>041</v>
      </c>
      <c r="I785" s="139">
        <f t="shared" si="203"/>
        <v>46407</v>
      </c>
      <c r="J785" s="137" t="str">
        <f t="shared" si="204"/>
        <v>041-46407</v>
      </c>
      <c r="K785" s="137">
        <f t="shared" si="205"/>
        <v>0.29166666666666669</v>
      </c>
      <c r="L785" s="137">
        <f t="shared" si="206"/>
        <v>0.875</v>
      </c>
      <c r="M785" s="137">
        <f t="shared" ref="M785:V794" si="209">IF(AND(M$3&gt;=$K785,M$3&lt;$L785),100*$AM785,0)</f>
        <v>0</v>
      </c>
      <c r="N785" s="137">
        <f t="shared" si="209"/>
        <v>0</v>
      </c>
      <c r="O785" s="137">
        <f t="shared" si="209"/>
        <v>0</v>
      </c>
      <c r="P785" s="137">
        <f t="shared" si="209"/>
        <v>0</v>
      </c>
      <c r="Q785" s="137">
        <f t="shared" si="209"/>
        <v>0</v>
      </c>
      <c r="R785" s="137">
        <f t="shared" si="209"/>
        <v>0</v>
      </c>
      <c r="S785" s="137">
        <f t="shared" si="209"/>
        <v>0</v>
      </c>
      <c r="T785" s="137">
        <f t="shared" si="209"/>
        <v>100</v>
      </c>
      <c r="U785" s="137">
        <f t="shared" si="209"/>
        <v>100</v>
      </c>
      <c r="V785" s="137">
        <f t="shared" si="209"/>
        <v>100</v>
      </c>
      <c r="W785" s="137">
        <f t="shared" ref="W785:AJ794" si="210">IF(AND(W$3&gt;=$K785,W$3&lt;$L785),100*$AM785,0)</f>
        <v>100</v>
      </c>
      <c r="X785" s="137">
        <f t="shared" si="210"/>
        <v>100</v>
      </c>
      <c r="Y785" s="137">
        <f t="shared" si="210"/>
        <v>100</v>
      </c>
      <c r="Z785" s="137">
        <f t="shared" si="210"/>
        <v>100</v>
      </c>
      <c r="AA785" s="137">
        <f t="shared" si="210"/>
        <v>100</v>
      </c>
      <c r="AB785" s="137">
        <f t="shared" si="210"/>
        <v>100</v>
      </c>
      <c r="AC785" s="137">
        <f t="shared" si="210"/>
        <v>100</v>
      </c>
      <c r="AD785" s="137">
        <f t="shared" si="210"/>
        <v>100</v>
      </c>
      <c r="AE785" s="137">
        <f t="shared" si="210"/>
        <v>100</v>
      </c>
      <c r="AF785" s="137">
        <f t="shared" si="210"/>
        <v>100</v>
      </c>
      <c r="AG785" s="137">
        <f t="shared" si="210"/>
        <v>100</v>
      </c>
      <c r="AH785" s="137">
        <f t="shared" si="210"/>
        <v>0</v>
      </c>
      <c r="AI785" s="137">
        <f t="shared" si="210"/>
        <v>0</v>
      </c>
      <c r="AJ785" s="137">
        <f t="shared" si="210"/>
        <v>0</v>
      </c>
      <c r="AK785" s="136">
        <f ca="1">IF(AND(AND($AK$3&lt;=B785,B785&lt;=$AK$1),B785&lt;&gt;""),1,0)</f>
        <v>1</v>
      </c>
      <c r="AL785" s="136">
        <f>IF(OR(F785="工事・メンテ（共用可）",F785="要調整"),0.5,IF(F785="ヘリ訓練日",0.4,1))</f>
        <v>1</v>
      </c>
      <c r="AM785" s="136">
        <v>1</v>
      </c>
    </row>
    <row r="786" spans="1:39" ht="56.25">
      <c r="A786" s="149">
        <v>1580</v>
      </c>
      <c r="B786" s="150">
        <v>46407</v>
      </c>
      <c r="C786" s="156">
        <v>7</v>
      </c>
      <c r="D786" s="156">
        <v>21</v>
      </c>
      <c r="E786" s="152" t="s">
        <v>36</v>
      </c>
      <c r="F786" s="151" t="s">
        <v>490</v>
      </c>
      <c r="G786" s="154" t="s">
        <v>494</v>
      </c>
      <c r="H786" s="138" t="str">
        <f>IF(OR(G786="中止",G786="取消"),"998",IF(ISNA(MATCH($E786,施設情報!$B$2:$B$96,0)),"999",INDEX(施設情報!$C$2:$C$96,MATCH($E786,施設情報!$B$2:$B$96,0))))</f>
        <v>042</v>
      </c>
      <c r="I786" s="139">
        <f t="shared" si="203"/>
        <v>46407</v>
      </c>
      <c r="J786" s="137" t="str">
        <f t="shared" si="204"/>
        <v>042-46407</v>
      </c>
      <c r="K786" s="137">
        <f t="shared" si="205"/>
        <v>0.29166666666666669</v>
      </c>
      <c r="L786" s="137">
        <f t="shared" si="206"/>
        <v>0.875</v>
      </c>
      <c r="M786" s="137">
        <f t="shared" si="209"/>
        <v>0</v>
      </c>
      <c r="N786" s="137">
        <f t="shared" si="209"/>
        <v>0</v>
      </c>
      <c r="O786" s="137">
        <f t="shared" si="209"/>
        <v>0</v>
      </c>
      <c r="P786" s="137">
        <f t="shared" si="209"/>
        <v>0</v>
      </c>
      <c r="Q786" s="137">
        <f t="shared" si="209"/>
        <v>0</v>
      </c>
      <c r="R786" s="137">
        <f t="shared" si="209"/>
        <v>0</v>
      </c>
      <c r="S786" s="137">
        <f t="shared" si="209"/>
        <v>0</v>
      </c>
      <c r="T786" s="137">
        <f t="shared" si="209"/>
        <v>100</v>
      </c>
      <c r="U786" s="137">
        <f t="shared" si="209"/>
        <v>100</v>
      </c>
      <c r="V786" s="137">
        <f t="shared" si="209"/>
        <v>100</v>
      </c>
      <c r="W786" s="137">
        <f t="shared" si="210"/>
        <v>100</v>
      </c>
      <c r="X786" s="137">
        <f t="shared" si="210"/>
        <v>100</v>
      </c>
      <c r="Y786" s="137">
        <f t="shared" si="210"/>
        <v>100</v>
      </c>
      <c r="Z786" s="137">
        <f t="shared" si="210"/>
        <v>100</v>
      </c>
      <c r="AA786" s="137">
        <f t="shared" si="210"/>
        <v>100</v>
      </c>
      <c r="AB786" s="137">
        <f t="shared" si="210"/>
        <v>100</v>
      </c>
      <c r="AC786" s="137">
        <f t="shared" si="210"/>
        <v>100</v>
      </c>
      <c r="AD786" s="137">
        <f t="shared" si="210"/>
        <v>100</v>
      </c>
      <c r="AE786" s="137">
        <f t="shared" si="210"/>
        <v>100</v>
      </c>
      <c r="AF786" s="137">
        <f t="shared" si="210"/>
        <v>100</v>
      </c>
      <c r="AG786" s="137">
        <f t="shared" si="210"/>
        <v>100</v>
      </c>
      <c r="AH786" s="137">
        <f t="shared" si="210"/>
        <v>0</v>
      </c>
      <c r="AI786" s="137">
        <f t="shared" si="210"/>
        <v>0</v>
      </c>
      <c r="AJ786" s="137">
        <f t="shared" si="210"/>
        <v>0</v>
      </c>
      <c r="AK786" s="136">
        <f ca="1">IF(AND(AND($AK$3&lt;=B786,B786&lt;=$AK$1),B786&lt;&gt;""),1,0)</f>
        <v>1</v>
      </c>
      <c r="AL786" s="136">
        <f>IF(OR(F786="工事・メンテ（共用可）",F786="要調整"),0.5,IF(F786="ヘリ訓練日",0.4,1))</f>
        <v>1</v>
      </c>
      <c r="AM786" s="136">
        <v>1</v>
      </c>
    </row>
    <row r="787" spans="1:39" ht="56.25">
      <c r="A787" s="149">
        <v>1581</v>
      </c>
      <c r="B787" s="150">
        <v>46407</v>
      </c>
      <c r="C787" s="156">
        <v>7</v>
      </c>
      <c r="D787" s="156">
        <v>21</v>
      </c>
      <c r="E787" s="152" t="s">
        <v>37</v>
      </c>
      <c r="F787" s="151" t="s">
        <v>490</v>
      </c>
      <c r="G787" s="154" t="s">
        <v>494</v>
      </c>
      <c r="H787" s="138" t="str">
        <f>IF(OR(G787="中止",G787="取消"),"998",IF(ISNA(MATCH($E787,施設情報!$B$2:$B$96,0)),"999",INDEX(施設情報!$C$2:$C$96,MATCH($E787,施設情報!$B$2:$B$96,0))))</f>
        <v>043</v>
      </c>
      <c r="I787" s="139">
        <f t="shared" si="203"/>
        <v>46407</v>
      </c>
      <c r="J787" s="137" t="str">
        <f t="shared" si="204"/>
        <v>043-46407</v>
      </c>
      <c r="K787" s="137">
        <f t="shared" si="205"/>
        <v>0.29166666666666669</v>
      </c>
      <c r="L787" s="137">
        <f t="shared" si="206"/>
        <v>0.875</v>
      </c>
      <c r="M787" s="137">
        <f t="shared" si="209"/>
        <v>0</v>
      </c>
      <c r="N787" s="137">
        <f t="shared" si="209"/>
        <v>0</v>
      </c>
      <c r="O787" s="137">
        <f t="shared" si="209"/>
        <v>0</v>
      </c>
      <c r="P787" s="137">
        <f t="shared" si="209"/>
        <v>0</v>
      </c>
      <c r="Q787" s="137">
        <f t="shared" si="209"/>
        <v>0</v>
      </c>
      <c r="R787" s="137">
        <f t="shared" si="209"/>
        <v>0</v>
      </c>
      <c r="S787" s="137">
        <f t="shared" si="209"/>
        <v>0</v>
      </c>
      <c r="T787" s="137">
        <f t="shared" si="209"/>
        <v>100</v>
      </c>
      <c r="U787" s="137">
        <f t="shared" si="209"/>
        <v>100</v>
      </c>
      <c r="V787" s="137">
        <f t="shared" si="209"/>
        <v>100</v>
      </c>
      <c r="W787" s="137">
        <f t="shared" si="210"/>
        <v>100</v>
      </c>
      <c r="X787" s="137">
        <f t="shared" si="210"/>
        <v>100</v>
      </c>
      <c r="Y787" s="137">
        <f t="shared" si="210"/>
        <v>100</v>
      </c>
      <c r="Z787" s="137">
        <f t="shared" si="210"/>
        <v>100</v>
      </c>
      <c r="AA787" s="137">
        <f t="shared" si="210"/>
        <v>100</v>
      </c>
      <c r="AB787" s="137">
        <f t="shared" si="210"/>
        <v>100</v>
      </c>
      <c r="AC787" s="137">
        <f t="shared" si="210"/>
        <v>100</v>
      </c>
      <c r="AD787" s="137">
        <f t="shared" si="210"/>
        <v>100</v>
      </c>
      <c r="AE787" s="137">
        <f t="shared" si="210"/>
        <v>100</v>
      </c>
      <c r="AF787" s="137">
        <f t="shared" si="210"/>
        <v>100</v>
      </c>
      <c r="AG787" s="137">
        <f t="shared" si="210"/>
        <v>100</v>
      </c>
      <c r="AH787" s="137">
        <f t="shared" si="210"/>
        <v>0</v>
      </c>
      <c r="AI787" s="137">
        <f t="shared" si="210"/>
        <v>0</v>
      </c>
      <c r="AJ787" s="137">
        <f t="shared" si="210"/>
        <v>0</v>
      </c>
      <c r="AK787" s="136">
        <f ca="1">IF(AND(AND($AK$3&lt;=B787,B787&lt;=$AK$1),B787&lt;&gt;""),1,0)</f>
        <v>1</v>
      </c>
      <c r="AL787" s="136">
        <f>IF(OR(F787="工事・メンテ（共用可）",F787="要調整"),0.5,IF(F787="ヘリ訓練日",0.4,1))</f>
        <v>1</v>
      </c>
      <c r="AM787" s="136">
        <v>1</v>
      </c>
    </row>
    <row r="788" spans="1:39" ht="56.25">
      <c r="A788" s="149">
        <v>1582</v>
      </c>
      <c r="B788" s="150">
        <v>46407</v>
      </c>
      <c r="C788" s="156">
        <v>7</v>
      </c>
      <c r="D788" s="156">
        <v>21</v>
      </c>
      <c r="E788" s="152" t="s">
        <v>66</v>
      </c>
      <c r="F788" s="151" t="s">
        <v>490</v>
      </c>
      <c r="G788" s="154" t="s">
        <v>494</v>
      </c>
      <c r="H788" s="138" t="str">
        <f>IF(OR(G788="中止",G788="取消"),"998",IF(ISNA(MATCH($E788,施設情報!$B$2:$B$96,0)),"999",INDEX(施設情報!$C$2:$C$96,MATCH($E788,施設情報!$B$2:$B$96,0))))</f>
        <v>044</v>
      </c>
      <c r="I788" s="139">
        <f t="shared" si="203"/>
        <v>46407</v>
      </c>
      <c r="J788" s="137" t="str">
        <f t="shared" si="204"/>
        <v>044-46407</v>
      </c>
      <c r="K788" s="137">
        <f t="shared" si="205"/>
        <v>0.29166666666666669</v>
      </c>
      <c r="L788" s="137">
        <f t="shared" si="206"/>
        <v>0.875</v>
      </c>
      <c r="M788" s="137">
        <f t="shared" si="209"/>
        <v>0</v>
      </c>
      <c r="N788" s="137">
        <f t="shared" si="209"/>
        <v>0</v>
      </c>
      <c r="O788" s="137">
        <f t="shared" si="209"/>
        <v>0</v>
      </c>
      <c r="P788" s="137">
        <f t="shared" si="209"/>
        <v>0</v>
      </c>
      <c r="Q788" s="137">
        <f t="shared" si="209"/>
        <v>0</v>
      </c>
      <c r="R788" s="137">
        <f t="shared" si="209"/>
        <v>0</v>
      </c>
      <c r="S788" s="137">
        <f t="shared" si="209"/>
        <v>0</v>
      </c>
      <c r="T788" s="137">
        <f t="shared" si="209"/>
        <v>100</v>
      </c>
      <c r="U788" s="137">
        <f t="shared" si="209"/>
        <v>100</v>
      </c>
      <c r="V788" s="137">
        <f t="shared" si="209"/>
        <v>100</v>
      </c>
      <c r="W788" s="137">
        <f t="shared" si="210"/>
        <v>100</v>
      </c>
      <c r="X788" s="137">
        <f t="shared" si="210"/>
        <v>100</v>
      </c>
      <c r="Y788" s="137">
        <f t="shared" si="210"/>
        <v>100</v>
      </c>
      <c r="Z788" s="137">
        <f t="shared" si="210"/>
        <v>100</v>
      </c>
      <c r="AA788" s="137">
        <f t="shared" si="210"/>
        <v>100</v>
      </c>
      <c r="AB788" s="137">
        <f t="shared" si="210"/>
        <v>100</v>
      </c>
      <c r="AC788" s="137">
        <f t="shared" si="210"/>
        <v>100</v>
      </c>
      <c r="AD788" s="137">
        <f t="shared" si="210"/>
        <v>100</v>
      </c>
      <c r="AE788" s="137">
        <f t="shared" si="210"/>
        <v>100</v>
      </c>
      <c r="AF788" s="137">
        <f t="shared" si="210"/>
        <v>100</v>
      </c>
      <c r="AG788" s="137">
        <f t="shared" si="210"/>
        <v>100</v>
      </c>
      <c r="AH788" s="137">
        <f t="shared" si="210"/>
        <v>0</v>
      </c>
      <c r="AI788" s="137">
        <f t="shared" si="210"/>
        <v>0</v>
      </c>
      <c r="AJ788" s="137">
        <f t="shared" si="210"/>
        <v>0</v>
      </c>
      <c r="AK788" s="136">
        <f ca="1">IF(AND(AND($AK$3&lt;=B788,B788&lt;=$AK$1),B788&lt;&gt;""),1,0)</f>
        <v>1</v>
      </c>
      <c r="AL788" s="136">
        <f>IF(OR(F788="工事・メンテ（共用可）",F788="要調整"),0.5,IF(F788="ヘリ訓練日",0.4,1))</f>
        <v>1</v>
      </c>
      <c r="AM788" s="136">
        <v>1</v>
      </c>
    </row>
    <row r="789" spans="1:39" ht="75">
      <c r="A789" s="149">
        <v>1583</v>
      </c>
      <c r="B789" s="150">
        <v>46407</v>
      </c>
      <c r="C789" s="156">
        <v>7</v>
      </c>
      <c r="D789" s="156">
        <v>21</v>
      </c>
      <c r="E789" s="152" t="s">
        <v>67</v>
      </c>
      <c r="F789" s="151" t="s">
        <v>490</v>
      </c>
      <c r="G789" s="154" t="s">
        <v>494</v>
      </c>
      <c r="H789" s="138" t="str">
        <f>IF(OR(G789="中止",G789="取消"),"998",IF(ISNA(MATCH($E789,施設情報!$B$2:$B$96,0)),"999",INDEX(施設情報!$C$2:$C$96,MATCH($E789,施設情報!$B$2:$B$96,0))))</f>
        <v>045</v>
      </c>
      <c r="I789" s="139">
        <f t="shared" si="203"/>
        <v>46407</v>
      </c>
      <c r="J789" s="137" t="str">
        <f t="shared" si="204"/>
        <v>045-46407</v>
      </c>
      <c r="K789" s="137">
        <f t="shared" si="205"/>
        <v>0.29166666666666669</v>
      </c>
      <c r="L789" s="137">
        <f t="shared" si="206"/>
        <v>0.875</v>
      </c>
      <c r="M789" s="137">
        <f t="shared" si="209"/>
        <v>0</v>
      </c>
      <c r="N789" s="137">
        <f t="shared" si="209"/>
        <v>0</v>
      </c>
      <c r="O789" s="137">
        <f t="shared" si="209"/>
        <v>0</v>
      </c>
      <c r="P789" s="137">
        <f t="shared" si="209"/>
        <v>0</v>
      </c>
      <c r="Q789" s="137">
        <f t="shared" si="209"/>
        <v>0</v>
      </c>
      <c r="R789" s="137">
        <f t="shared" si="209"/>
        <v>0</v>
      </c>
      <c r="S789" s="137">
        <f t="shared" si="209"/>
        <v>0</v>
      </c>
      <c r="T789" s="137">
        <f t="shared" si="209"/>
        <v>100</v>
      </c>
      <c r="U789" s="137">
        <f t="shared" si="209"/>
        <v>100</v>
      </c>
      <c r="V789" s="137">
        <f t="shared" si="209"/>
        <v>100</v>
      </c>
      <c r="W789" s="137">
        <f t="shared" si="210"/>
        <v>100</v>
      </c>
      <c r="X789" s="137">
        <f t="shared" si="210"/>
        <v>100</v>
      </c>
      <c r="Y789" s="137">
        <f t="shared" si="210"/>
        <v>100</v>
      </c>
      <c r="Z789" s="137">
        <f t="shared" si="210"/>
        <v>100</v>
      </c>
      <c r="AA789" s="137">
        <f t="shared" si="210"/>
        <v>100</v>
      </c>
      <c r="AB789" s="137">
        <f t="shared" si="210"/>
        <v>100</v>
      </c>
      <c r="AC789" s="137">
        <f t="shared" si="210"/>
        <v>100</v>
      </c>
      <c r="AD789" s="137">
        <f t="shared" si="210"/>
        <v>100</v>
      </c>
      <c r="AE789" s="137">
        <f t="shared" si="210"/>
        <v>100</v>
      </c>
      <c r="AF789" s="137">
        <f t="shared" si="210"/>
        <v>100</v>
      </c>
      <c r="AG789" s="137">
        <f t="shared" si="210"/>
        <v>100</v>
      </c>
      <c r="AH789" s="137">
        <f t="shared" si="210"/>
        <v>0</v>
      </c>
      <c r="AI789" s="137">
        <f t="shared" si="210"/>
        <v>0</v>
      </c>
      <c r="AJ789" s="137">
        <f t="shared" si="210"/>
        <v>0</v>
      </c>
      <c r="AK789" s="136">
        <f ca="1">IF(AND(AND($AK$3&lt;=B789,B789&lt;=$AK$1),B789&lt;&gt;""),1,0)</f>
        <v>1</v>
      </c>
      <c r="AL789" s="136">
        <f>IF(OR(F789="工事・メンテ（共用可）",F789="要調整"),0.5,IF(F789="ヘリ訓練日",0.4,1))</f>
        <v>1</v>
      </c>
      <c r="AM789" s="136">
        <v>1</v>
      </c>
    </row>
    <row r="790" spans="1:39" ht="75">
      <c r="A790" s="149">
        <v>1584</v>
      </c>
      <c r="B790" s="150">
        <v>46407</v>
      </c>
      <c r="C790" s="156">
        <v>7</v>
      </c>
      <c r="D790" s="156">
        <v>21</v>
      </c>
      <c r="E790" s="152" t="s">
        <v>68</v>
      </c>
      <c r="F790" s="151" t="s">
        <v>490</v>
      </c>
      <c r="G790" s="154" t="s">
        <v>494</v>
      </c>
      <c r="H790" s="138" t="str">
        <f>IF(OR(G790="中止",G790="取消"),"998",IF(ISNA(MATCH($E790,施設情報!$B$2:$B$96,0)),"999",INDEX(施設情報!$C$2:$C$96,MATCH($E790,施設情報!$B$2:$B$96,0))))</f>
        <v>046</v>
      </c>
      <c r="I790" s="139">
        <f t="shared" si="203"/>
        <v>46407</v>
      </c>
      <c r="J790" s="137" t="str">
        <f t="shared" si="204"/>
        <v>046-46407</v>
      </c>
      <c r="K790" s="137">
        <f t="shared" si="205"/>
        <v>0.29166666666666669</v>
      </c>
      <c r="L790" s="137">
        <f t="shared" si="206"/>
        <v>0.875</v>
      </c>
      <c r="M790" s="137">
        <f t="shared" si="209"/>
        <v>0</v>
      </c>
      <c r="N790" s="137">
        <f t="shared" si="209"/>
        <v>0</v>
      </c>
      <c r="O790" s="137">
        <f t="shared" si="209"/>
        <v>0</v>
      </c>
      <c r="P790" s="137">
        <f t="shared" si="209"/>
        <v>0</v>
      </c>
      <c r="Q790" s="137">
        <f t="shared" si="209"/>
        <v>0</v>
      </c>
      <c r="R790" s="137">
        <f t="shared" si="209"/>
        <v>0</v>
      </c>
      <c r="S790" s="137">
        <f t="shared" si="209"/>
        <v>0</v>
      </c>
      <c r="T790" s="137">
        <f t="shared" si="209"/>
        <v>100</v>
      </c>
      <c r="U790" s="137">
        <f t="shared" si="209"/>
        <v>100</v>
      </c>
      <c r="V790" s="137">
        <f t="shared" si="209"/>
        <v>100</v>
      </c>
      <c r="W790" s="137">
        <f t="shared" si="210"/>
        <v>100</v>
      </c>
      <c r="X790" s="137">
        <f t="shared" si="210"/>
        <v>100</v>
      </c>
      <c r="Y790" s="137">
        <f t="shared" si="210"/>
        <v>100</v>
      </c>
      <c r="Z790" s="137">
        <f t="shared" si="210"/>
        <v>100</v>
      </c>
      <c r="AA790" s="137">
        <f t="shared" si="210"/>
        <v>100</v>
      </c>
      <c r="AB790" s="137">
        <f t="shared" si="210"/>
        <v>100</v>
      </c>
      <c r="AC790" s="137">
        <f t="shared" si="210"/>
        <v>100</v>
      </c>
      <c r="AD790" s="137">
        <f t="shared" si="210"/>
        <v>100</v>
      </c>
      <c r="AE790" s="137">
        <f t="shared" si="210"/>
        <v>100</v>
      </c>
      <c r="AF790" s="137">
        <f t="shared" si="210"/>
        <v>100</v>
      </c>
      <c r="AG790" s="137">
        <f t="shared" si="210"/>
        <v>100</v>
      </c>
      <c r="AH790" s="137">
        <f t="shared" si="210"/>
        <v>0</v>
      </c>
      <c r="AI790" s="137">
        <f t="shared" si="210"/>
        <v>0</v>
      </c>
      <c r="AJ790" s="137">
        <f t="shared" si="210"/>
        <v>0</v>
      </c>
      <c r="AK790" s="136">
        <f ca="1">IF(AND(AND($AK$3&lt;=B790,B790&lt;=$AK$1),B790&lt;&gt;""),1,0)</f>
        <v>1</v>
      </c>
      <c r="AL790" s="136">
        <f>IF(OR(F790="工事・メンテ（共用可）",F790="要調整"),0.5,IF(F790="ヘリ訓練日",0.4,1))</f>
        <v>1</v>
      </c>
      <c r="AM790" s="136">
        <v>1</v>
      </c>
    </row>
    <row r="791" spans="1:39" ht="75">
      <c r="A791" s="149">
        <v>1585</v>
      </c>
      <c r="B791" s="150">
        <v>46407</v>
      </c>
      <c r="C791" s="156">
        <v>7</v>
      </c>
      <c r="D791" s="156">
        <v>21</v>
      </c>
      <c r="E791" s="152" t="s">
        <v>69</v>
      </c>
      <c r="F791" s="151" t="s">
        <v>490</v>
      </c>
      <c r="G791" s="154" t="s">
        <v>494</v>
      </c>
      <c r="H791" s="138" t="str">
        <f>IF(OR(G791="中止",G791="取消"),"998",IF(ISNA(MATCH($E791,施設情報!$B$2:$B$96,0)),"999",INDEX(施設情報!$C$2:$C$96,MATCH($E791,施設情報!$B$2:$B$96,0))))</f>
        <v>047</v>
      </c>
      <c r="I791" s="139">
        <f t="shared" si="203"/>
        <v>46407</v>
      </c>
      <c r="J791" s="137" t="str">
        <f t="shared" si="204"/>
        <v>047-46407</v>
      </c>
      <c r="K791" s="137">
        <f t="shared" si="205"/>
        <v>0.29166666666666669</v>
      </c>
      <c r="L791" s="137">
        <f t="shared" si="206"/>
        <v>0.875</v>
      </c>
      <c r="M791" s="137">
        <f t="shared" si="209"/>
        <v>0</v>
      </c>
      <c r="N791" s="137">
        <f t="shared" si="209"/>
        <v>0</v>
      </c>
      <c r="O791" s="137">
        <f t="shared" si="209"/>
        <v>0</v>
      </c>
      <c r="P791" s="137">
        <f t="shared" si="209"/>
        <v>0</v>
      </c>
      <c r="Q791" s="137">
        <f t="shared" si="209"/>
        <v>0</v>
      </c>
      <c r="R791" s="137">
        <f t="shared" si="209"/>
        <v>0</v>
      </c>
      <c r="S791" s="137">
        <f t="shared" si="209"/>
        <v>0</v>
      </c>
      <c r="T791" s="137">
        <f t="shared" si="209"/>
        <v>100</v>
      </c>
      <c r="U791" s="137">
        <f t="shared" si="209"/>
        <v>100</v>
      </c>
      <c r="V791" s="137">
        <f t="shared" si="209"/>
        <v>100</v>
      </c>
      <c r="W791" s="137">
        <f t="shared" si="210"/>
        <v>100</v>
      </c>
      <c r="X791" s="137">
        <f t="shared" si="210"/>
        <v>100</v>
      </c>
      <c r="Y791" s="137">
        <f t="shared" si="210"/>
        <v>100</v>
      </c>
      <c r="Z791" s="137">
        <f t="shared" si="210"/>
        <v>100</v>
      </c>
      <c r="AA791" s="137">
        <f t="shared" si="210"/>
        <v>100</v>
      </c>
      <c r="AB791" s="137">
        <f t="shared" si="210"/>
        <v>100</v>
      </c>
      <c r="AC791" s="137">
        <f t="shared" si="210"/>
        <v>100</v>
      </c>
      <c r="AD791" s="137">
        <f t="shared" si="210"/>
        <v>100</v>
      </c>
      <c r="AE791" s="137">
        <f t="shared" si="210"/>
        <v>100</v>
      </c>
      <c r="AF791" s="137">
        <f t="shared" si="210"/>
        <v>100</v>
      </c>
      <c r="AG791" s="137">
        <f t="shared" si="210"/>
        <v>100</v>
      </c>
      <c r="AH791" s="137">
        <f t="shared" si="210"/>
        <v>0</v>
      </c>
      <c r="AI791" s="137">
        <f t="shared" si="210"/>
        <v>0</v>
      </c>
      <c r="AJ791" s="137">
        <f t="shared" si="210"/>
        <v>0</v>
      </c>
      <c r="AK791" s="136">
        <f ca="1">IF(AND(AND($AK$3&lt;=B791,B791&lt;=$AK$1),B791&lt;&gt;""),1,0)</f>
        <v>1</v>
      </c>
      <c r="AL791" s="136">
        <f>IF(OR(F791="工事・メンテ（共用可）",F791="要調整"),0.5,IF(F791="ヘリ訓練日",0.4,1))</f>
        <v>1</v>
      </c>
      <c r="AM791" s="136">
        <v>1</v>
      </c>
    </row>
    <row r="792" spans="1:39" ht="93.75">
      <c r="A792" s="149">
        <v>1586</v>
      </c>
      <c r="B792" s="150">
        <v>46407</v>
      </c>
      <c r="C792" s="156">
        <v>7</v>
      </c>
      <c r="D792" s="156">
        <v>21</v>
      </c>
      <c r="E792" s="152" t="s">
        <v>70</v>
      </c>
      <c r="F792" s="151" t="s">
        <v>490</v>
      </c>
      <c r="G792" s="154" t="s">
        <v>494</v>
      </c>
      <c r="H792" s="138" t="str">
        <f>IF(OR(G792="中止",G792="取消"),"998",IF(ISNA(MATCH($E792,施設情報!$B$2:$B$96,0)),"999",INDEX(施設情報!$C$2:$C$96,MATCH($E792,施設情報!$B$2:$B$96,0))))</f>
        <v>050</v>
      </c>
      <c r="I792" s="139">
        <f t="shared" si="203"/>
        <v>46407</v>
      </c>
      <c r="J792" s="137" t="str">
        <f t="shared" si="204"/>
        <v>050-46407</v>
      </c>
      <c r="K792" s="137">
        <f t="shared" si="205"/>
        <v>0.29166666666666669</v>
      </c>
      <c r="L792" s="137">
        <f t="shared" si="206"/>
        <v>0.875</v>
      </c>
      <c r="M792" s="137">
        <f t="shared" si="209"/>
        <v>0</v>
      </c>
      <c r="N792" s="137">
        <f t="shared" si="209"/>
        <v>0</v>
      </c>
      <c r="O792" s="137">
        <f t="shared" si="209"/>
        <v>0</v>
      </c>
      <c r="P792" s="137">
        <f t="shared" si="209"/>
        <v>0</v>
      </c>
      <c r="Q792" s="137">
        <f t="shared" si="209"/>
        <v>0</v>
      </c>
      <c r="R792" s="137">
        <f t="shared" si="209"/>
        <v>0</v>
      </c>
      <c r="S792" s="137">
        <f t="shared" si="209"/>
        <v>0</v>
      </c>
      <c r="T792" s="137">
        <f t="shared" si="209"/>
        <v>100</v>
      </c>
      <c r="U792" s="137">
        <f t="shared" si="209"/>
        <v>100</v>
      </c>
      <c r="V792" s="137">
        <f t="shared" si="209"/>
        <v>100</v>
      </c>
      <c r="W792" s="137">
        <f t="shared" si="210"/>
        <v>100</v>
      </c>
      <c r="X792" s="137">
        <f t="shared" si="210"/>
        <v>100</v>
      </c>
      <c r="Y792" s="137">
        <f t="shared" si="210"/>
        <v>100</v>
      </c>
      <c r="Z792" s="137">
        <f t="shared" si="210"/>
        <v>100</v>
      </c>
      <c r="AA792" s="137">
        <f t="shared" si="210"/>
        <v>100</v>
      </c>
      <c r="AB792" s="137">
        <f t="shared" si="210"/>
        <v>100</v>
      </c>
      <c r="AC792" s="137">
        <f t="shared" si="210"/>
        <v>100</v>
      </c>
      <c r="AD792" s="137">
        <f t="shared" si="210"/>
        <v>100</v>
      </c>
      <c r="AE792" s="137">
        <f t="shared" si="210"/>
        <v>100</v>
      </c>
      <c r="AF792" s="137">
        <f t="shared" si="210"/>
        <v>100</v>
      </c>
      <c r="AG792" s="137">
        <f t="shared" si="210"/>
        <v>100</v>
      </c>
      <c r="AH792" s="137">
        <f t="shared" si="210"/>
        <v>0</v>
      </c>
      <c r="AI792" s="137">
        <f t="shared" si="210"/>
        <v>0</v>
      </c>
      <c r="AJ792" s="137">
        <f t="shared" si="210"/>
        <v>0</v>
      </c>
      <c r="AK792" s="136">
        <f ca="1">IF(AND(AND($AK$3&lt;=B792,B792&lt;=$AK$1),B792&lt;&gt;""),1,0)</f>
        <v>1</v>
      </c>
      <c r="AL792" s="136">
        <f>IF(OR(F792="工事・メンテ（共用可）",F792="要調整"),0.5,IF(F792="ヘリ訓練日",0.4,1))</f>
        <v>1</v>
      </c>
      <c r="AM792" s="136">
        <v>1</v>
      </c>
    </row>
    <row r="793" spans="1:39" ht="93.75">
      <c r="A793" s="149">
        <v>1587</v>
      </c>
      <c r="B793" s="150">
        <v>46407</v>
      </c>
      <c r="C793" s="156">
        <v>7</v>
      </c>
      <c r="D793" s="156">
        <v>21</v>
      </c>
      <c r="E793" s="152" t="s">
        <v>71</v>
      </c>
      <c r="F793" s="151" t="s">
        <v>490</v>
      </c>
      <c r="G793" s="154" t="s">
        <v>494</v>
      </c>
      <c r="H793" s="138" t="str">
        <f>IF(OR(G793="中止",G793="取消"),"998",IF(ISNA(MATCH($E793,施設情報!$B$2:$B$96,0)),"999",INDEX(施設情報!$C$2:$C$96,MATCH($E793,施設情報!$B$2:$B$96,0))))</f>
        <v>051</v>
      </c>
      <c r="I793" s="139">
        <f t="shared" si="203"/>
        <v>46407</v>
      </c>
      <c r="J793" s="137" t="str">
        <f t="shared" si="204"/>
        <v>051-46407</v>
      </c>
      <c r="K793" s="137">
        <f t="shared" si="205"/>
        <v>0.29166666666666669</v>
      </c>
      <c r="L793" s="137">
        <f t="shared" si="206"/>
        <v>0.875</v>
      </c>
      <c r="M793" s="137">
        <f t="shared" si="209"/>
        <v>0</v>
      </c>
      <c r="N793" s="137">
        <f t="shared" si="209"/>
        <v>0</v>
      </c>
      <c r="O793" s="137">
        <f t="shared" si="209"/>
        <v>0</v>
      </c>
      <c r="P793" s="137">
        <f t="shared" si="209"/>
        <v>0</v>
      </c>
      <c r="Q793" s="137">
        <f t="shared" si="209"/>
        <v>0</v>
      </c>
      <c r="R793" s="137">
        <f t="shared" si="209"/>
        <v>0</v>
      </c>
      <c r="S793" s="137">
        <f t="shared" si="209"/>
        <v>0</v>
      </c>
      <c r="T793" s="137">
        <f t="shared" si="209"/>
        <v>100</v>
      </c>
      <c r="U793" s="137">
        <f t="shared" si="209"/>
        <v>100</v>
      </c>
      <c r="V793" s="137">
        <f t="shared" si="209"/>
        <v>100</v>
      </c>
      <c r="W793" s="137">
        <f t="shared" si="210"/>
        <v>100</v>
      </c>
      <c r="X793" s="137">
        <f t="shared" si="210"/>
        <v>100</v>
      </c>
      <c r="Y793" s="137">
        <f t="shared" si="210"/>
        <v>100</v>
      </c>
      <c r="Z793" s="137">
        <f t="shared" si="210"/>
        <v>100</v>
      </c>
      <c r="AA793" s="137">
        <f t="shared" si="210"/>
        <v>100</v>
      </c>
      <c r="AB793" s="137">
        <f t="shared" si="210"/>
        <v>100</v>
      </c>
      <c r="AC793" s="137">
        <f t="shared" si="210"/>
        <v>100</v>
      </c>
      <c r="AD793" s="137">
        <f t="shared" si="210"/>
        <v>100</v>
      </c>
      <c r="AE793" s="137">
        <f t="shared" si="210"/>
        <v>100</v>
      </c>
      <c r="AF793" s="137">
        <f t="shared" si="210"/>
        <v>100</v>
      </c>
      <c r="AG793" s="137">
        <f t="shared" si="210"/>
        <v>100</v>
      </c>
      <c r="AH793" s="137">
        <f t="shared" si="210"/>
        <v>0</v>
      </c>
      <c r="AI793" s="137">
        <f t="shared" si="210"/>
        <v>0</v>
      </c>
      <c r="AJ793" s="137">
        <f t="shared" si="210"/>
        <v>0</v>
      </c>
      <c r="AK793" s="136">
        <f ca="1">IF(AND(AND($AK$3&lt;=B793,B793&lt;=$AK$1),B793&lt;&gt;""),1,0)</f>
        <v>1</v>
      </c>
      <c r="AL793" s="136">
        <f>IF(OR(F793="工事・メンテ（共用可）",F793="要調整"),0.5,IF(F793="ヘリ訓練日",0.4,1))</f>
        <v>1</v>
      </c>
      <c r="AM793" s="136">
        <v>1</v>
      </c>
    </row>
    <row r="794" spans="1:39" ht="93.75">
      <c r="A794" s="149">
        <v>1588</v>
      </c>
      <c r="B794" s="150">
        <v>46407</v>
      </c>
      <c r="C794" s="156">
        <v>7</v>
      </c>
      <c r="D794" s="156">
        <v>21</v>
      </c>
      <c r="E794" s="152" t="s">
        <v>72</v>
      </c>
      <c r="F794" s="151" t="s">
        <v>490</v>
      </c>
      <c r="G794" s="154" t="s">
        <v>494</v>
      </c>
      <c r="H794" s="138" t="str">
        <f>IF(OR(G794="中止",G794="取消"),"998",IF(ISNA(MATCH($E794,施設情報!$B$2:$B$96,0)),"999",INDEX(施設情報!$C$2:$C$96,MATCH($E794,施設情報!$B$2:$B$96,0))))</f>
        <v>052</v>
      </c>
      <c r="I794" s="139">
        <f t="shared" si="203"/>
        <v>46407</v>
      </c>
      <c r="J794" s="137" t="str">
        <f t="shared" si="204"/>
        <v>052-46407</v>
      </c>
      <c r="K794" s="137">
        <f t="shared" si="205"/>
        <v>0.29166666666666669</v>
      </c>
      <c r="L794" s="137">
        <f t="shared" si="206"/>
        <v>0.875</v>
      </c>
      <c r="M794" s="137">
        <f t="shared" si="209"/>
        <v>0</v>
      </c>
      <c r="N794" s="137">
        <f t="shared" si="209"/>
        <v>0</v>
      </c>
      <c r="O794" s="137">
        <f t="shared" si="209"/>
        <v>0</v>
      </c>
      <c r="P794" s="137">
        <f t="shared" si="209"/>
        <v>0</v>
      </c>
      <c r="Q794" s="137">
        <f t="shared" si="209"/>
        <v>0</v>
      </c>
      <c r="R794" s="137">
        <f t="shared" si="209"/>
        <v>0</v>
      </c>
      <c r="S794" s="137">
        <f t="shared" si="209"/>
        <v>0</v>
      </c>
      <c r="T794" s="137">
        <f t="shared" si="209"/>
        <v>100</v>
      </c>
      <c r="U794" s="137">
        <f t="shared" si="209"/>
        <v>100</v>
      </c>
      <c r="V794" s="137">
        <f t="shared" si="209"/>
        <v>100</v>
      </c>
      <c r="W794" s="137">
        <f t="shared" si="210"/>
        <v>100</v>
      </c>
      <c r="X794" s="137">
        <f t="shared" si="210"/>
        <v>100</v>
      </c>
      <c r="Y794" s="137">
        <f t="shared" si="210"/>
        <v>100</v>
      </c>
      <c r="Z794" s="137">
        <f t="shared" si="210"/>
        <v>100</v>
      </c>
      <c r="AA794" s="137">
        <f t="shared" si="210"/>
        <v>100</v>
      </c>
      <c r="AB794" s="137">
        <f t="shared" si="210"/>
        <v>100</v>
      </c>
      <c r="AC794" s="137">
        <f t="shared" si="210"/>
        <v>100</v>
      </c>
      <c r="AD794" s="137">
        <f t="shared" si="210"/>
        <v>100</v>
      </c>
      <c r="AE794" s="137">
        <f t="shared" si="210"/>
        <v>100</v>
      </c>
      <c r="AF794" s="137">
        <f t="shared" si="210"/>
        <v>100</v>
      </c>
      <c r="AG794" s="137">
        <f t="shared" si="210"/>
        <v>100</v>
      </c>
      <c r="AH794" s="137">
        <f t="shared" si="210"/>
        <v>0</v>
      </c>
      <c r="AI794" s="137">
        <f t="shared" si="210"/>
        <v>0</v>
      </c>
      <c r="AJ794" s="137">
        <f t="shared" si="210"/>
        <v>0</v>
      </c>
      <c r="AK794" s="136">
        <f ca="1">IF(AND(AND($AK$3&lt;=B794,B794&lt;=$AK$1),B794&lt;&gt;""),1,0)</f>
        <v>1</v>
      </c>
      <c r="AL794" s="136">
        <f>IF(OR(F794="工事・メンテ（共用可）",F794="要調整"),0.5,IF(F794="ヘリ訓練日",0.4,1))</f>
        <v>1</v>
      </c>
      <c r="AM794" s="136">
        <v>1</v>
      </c>
    </row>
    <row r="795" spans="1:39" ht="93.75">
      <c r="A795" s="149">
        <v>1589</v>
      </c>
      <c r="B795" s="150">
        <v>46407</v>
      </c>
      <c r="C795" s="156">
        <v>7</v>
      </c>
      <c r="D795" s="156">
        <v>21</v>
      </c>
      <c r="E795" s="152" t="s">
        <v>73</v>
      </c>
      <c r="F795" s="151" t="s">
        <v>490</v>
      </c>
      <c r="G795" s="154" t="s">
        <v>494</v>
      </c>
      <c r="H795" s="138" t="str">
        <f>IF(OR(G795="中止",G795="取消"),"998",IF(ISNA(MATCH($E795,施設情報!$B$2:$B$96,0)),"999",INDEX(施設情報!$C$2:$C$96,MATCH($E795,施設情報!$B$2:$B$96,0))))</f>
        <v>053</v>
      </c>
      <c r="I795" s="139">
        <f t="shared" si="203"/>
        <v>46407</v>
      </c>
      <c r="J795" s="137" t="str">
        <f t="shared" si="204"/>
        <v>053-46407</v>
      </c>
      <c r="K795" s="137">
        <f t="shared" si="205"/>
        <v>0.29166666666666669</v>
      </c>
      <c r="L795" s="137">
        <f t="shared" si="206"/>
        <v>0.875</v>
      </c>
      <c r="M795" s="137">
        <f t="shared" ref="M795:V804" si="211">IF(AND(M$3&gt;=$K795,M$3&lt;$L795),100*$AM795,0)</f>
        <v>0</v>
      </c>
      <c r="N795" s="137">
        <f t="shared" si="211"/>
        <v>0</v>
      </c>
      <c r="O795" s="137">
        <f t="shared" si="211"/>
        <v>0</v>
      </c>
      <c r="P795" s="137">
        <f t="shared" si="211"/>
        <v>0</v>
      </c>
      <c r="Q795" s="137">
        <f t="shared" si="211"/>
        <v>0</v>
      </c>
      <c r="R795" s="137">
        <f t="shared" si="211"/>
        <v>0</v>
      </c>
      <c r="S795" s="137">
        <f t="shared" si="211"/>
        <v>0</v>
      </c>
      <c r="T795" s="137">
        <f t="shared" si="211"/>
        <v>100</v>
      </c>
      <c r="U795" s="137">
        <f t="shared" si="211"/>
        <v>100</v>
      </c>
      <c r="V795" s="137">
        <f t="shared" si="211"/>
        <v>100</v>
      </c>
      <c r="W795" s="137">
        <f t="shared" ref="W795:AJ804" si="212">IF(AND(W$3&gt;=$K795,W$3&lt;$L795),100*$AM795,0)</f>
        <v>100</v>
      </c>
      <c r="X795" s="137">
        <f t="shared" si="212"/>
        <v>100</v>
      </c>
      <c r="Y795" s="137">
        <f t="shared" si="212"/>
        <v>100</v>
      </c>
      <c r="Z795" s="137">
        <f t="shared" si="212"/>
        <v>100</v>
      </c>
      <c r="AA795" s="137">
        <f t="shared" si="212"/>
        <v>100</v>
      </c>
      <c r="AB795" s="137">
        <f t="shared" si="212"/>
        <v>100</v>
      </c>
      <c r="AC795" s="137">
        <f t="shared" si="212"/>
        <v>100</v>
      </c>
      <c r="AD795" s="137">
        <f t="shared" si="212"/>
        <v>100</v>
      </c>
      <c r="AE795" s="137">
        <f t="shared" si="212"/>
        <v>100</v>
      </c>
      <c r="AF795" s="137">
        <f t="shared" si="212"/>
        <v>100</v>
      </c>
      <c r="AG795" s="137">
        <f t="shared" si="212"/>
        <v>100</v>
      </c>
      <c r="AH795" s="137">
        <f t="shared" si="212"/>
        <v>0</v>
      </c>
      <c r="AI795" s="137">
        <f t="shared" si="212"/>
        <v>0</v>
      </c>
      <c r="AJ795" s="137">
        <f t="shared" si="212"/>
        <v>0</v>
      </c>
      <c r="AK795" s="136">
        <f ca="1">IF(AND(AND($AK$3&lt;=B795,B795&lt;=$AK$1),B795&lt;&gt;""),1,0)</f>
        <v>1</v>
      </c>
      <c r="AL795" s="136">
        <f>IF(OR(F795="工事・メンテ（共用可）",F795="要調整"),0.5,IF(F795="ヘリ訓練日",0.4,1))</f>
        <v>1</v>
      </c>
      <c r="AM795" s="136">
        <v>1</v>
      </c>
    </row>
    <row r="796" spans="1:39" ht="75">
      <c r="A796" s="149">
        <v>1590</v>
      </c>
      <c r="B796" s="150">
        <v>46407</v>
      </c>
      <c r="C796" s="156">
        <v>7</v>
      </c>
      <c r="D796" s="156">
        <v>21</v>
      </c>
      <c r="E796" s="152" t="s">
        <v>74</v>
      </c>
      <c r="F796" s="151" t="s">
        <v>490</v>
      </c>
      <c r="G796" s="154" t="s">
        <v>494</v>
      </c>
      <c r="H796" s="138" t="str">
        <f>IF(OR(G796="中止",G796="取消"),"998",IF(ISNA(MATCH($E796,施設情報!$B$2:$B$96,0)),"999",INDEX(施設情報!$C$2:$C$96,MATCH($E796,施設情報!$B$2:$B$96,0))))</f>
        <v>048</v>
      </c>
      <c r="I796" s="139">
        <f t="shared" si="203"/>
        <v>46407</v>
      </c>
      <c r="J796" s="137" t="str">
        <f t="shared" si="204"/>
        <v>048-46407</v>
      </c>
      <c r="K796" s="137">
        <f t="shared" si="205"/>
        <v>0.29166666666666669</v>
      </c>
      <c r="L796" s="137">
        <f t="shared" si="206"/>
        <v>0.875</v>
      </c>
      <c r="M796" s="137">
        <f t="shared" si="211"/>
        <v>0</v>
      </c>
      <c r="N796" s="137">
        <f t="shared" si="211"/>
        <v>0</v>
      </c>
      <c r="O796" s="137">
        <f t="shared" si="211"/>
        <v>0</v>
      </c>
      <c r="P796" s="137">
        <f t="shared" si="211"/>
        <v>0</v>
      </c>
      <c r="Q796" s="137">
        <f t="shared" si="211"/>
        <v>0</v>
      </c>
      <c r="R796" s="137">
        <f t="shared" si="211"/>
        <v>0</v>
      </c>
      <c r="S796" s="137">
        <f t="shared" si="211"/>
        <v>0</v>
      </c>
      <c r="T796" s="137">
        <f t="shared" si="211"/>
        <v>100</v>
      </c>
      <c r="U796" s="137">
        <f t="shared" si="211"/>
        <v>100</v>
      </c>
      <c r="V796" s="137">
        <f t="shared" si="211"/>
        <v>100</v>
      </c>
      <c r="W796" s="137">
        <f t="shared" si="212"/>
        <v>100</v>
      </c>
      <c r="X796" s="137">
        <f t="shared" si="212"/>
        <v>100</v>
      </c>
      <c r="Y796" s="137">
        <f t="shared" si="212"/>
        <v>100</v>
      </c>
      <c r="Z796" s="137">
        <f t="shared" si="212"/>
        <v>100</v>
      </c>
      <c r="AA796" s="137">
        <f t="shared" si="212"/>
        <v>100</v>
      </c>
      <c r="AB796" s="137">
        <f t="shared" si="212"/>
        <v>100</v>
      </c>
      <c r="AC796" s="137">
        <f t="shared" si="212"/>
        <v>100</v>
      </c>
      <c r="AD796" s="137">
        <f t="shared" si="212"/>
        <v>100</v>
      </c>
      <c r="AE796" s="137">
        <f t="shared" si="212"/>
        <v>100</v>
      </c>
      <c r="AF796" s="137">
        <f t="shared" si="212"/>
        <v>100</v>
      </c>
      <c r="AG796" s="137">
        <f t="shared" si="212"/>
        <v>100</v>
      </c>
      <c r="AH796" s="137">
        <f t="shared" si="212"/>
        <v>0</v>
      </c>
      <c r="AI796" s="137">
        <f t="shared" si="212"/>
        <v>0</v>
      </c>
      <c r="AJ796" s="137">
        <f t="shared" si="212"/>
        <v>0</v>
      </c>
      <c r="AK796" s="136">
        <f ca="1">IF(AND(AND($AK$3&lt;=B796,B796&lt;=$AK$1),B796&lt;&gt;""),1,0)</f>
        <v>1</v>
      </c>
      <c r="AL796" s="136">
        <f>IF(OR(F796="工事・メンテ（共用可）",F796="要調整"),0.5,IF(F796="ヘリ訓練日",0.4,1))</f>
        <v>1</v>
      </c>
      <c r="AM796" s="136">
        <v>1</v>
      </c>
    </row>
    <row r="797" spans="1:39" ht="75">
      <c r="A797" s="149">
        <v>1591</v>
      </c>
      <c r="B797" s="150">
        <v>46407</v>
      </c>
      <c r="C797" s="156">
        <v>7</v>
      </c>
      <c r="D797" s="156">
        <v>21</v>
      </c>
      <c r="E797" s="152" t="s">
        <v>75</v>
      </c>
      <c r="F797" s="151" t="s">
        <v>490</v>
      </c>
      <c r="G797" s="154" t="s">
        <v>494</v>
      </c>
      <c r="H797" s="138" t="str">
        <f>IF(OR(G797="中止",G797="取消"),"998",IF(ISNA(MATCH($E797,施設情報!$B$2:$B$96,0)),"999",INDEX(施設情報!$C$2:$C$96,MATCH($E797,施設情報!$B$2:$B$96,0))))</f>
        <v>049</v>
      </c>
      <c r="I797" s="139">
        <f t="shared" si="203"/>
        <v>46407</v>
      </c>
      <c r="J797" s="137" t="str">
        <f t="shared" si="204"/>
        <v>049-46407</v>
      </c>
      <c r="K797" s="137">
        <f t="shared" si="205"/>
        <v>0.29166666666666669</v>
      </c>
      <c r="L797" s="137">
        <f t="shared" si="206"/>
        <v>0.875</v>
      </c>
      <c r="M797" s="137">
        <f t="shared" si="211"/>
        <v>0</v>
      </c>
      <c r="N797" s="137">
        <f t="shared" si="211"/>
        <v>0</v>
      </c>
      <c r="O797" s="137">
        <f t="shared" si="211"/>
        <v>0</v>
      </c>
      <c r="P797" s="137">
        <f t="shared" si="211"/>
        <v>0</v>
      </c>
      <c r="Q797" s="137">
        <f t="shared" si="211"/>
        <v>0</v>
      </c>
      <c r="R797" s="137">
        <f t="shared" si="211"/>
        <v>0</v>
      </c>
      <c r="S797" s="137">
        <f t="shared" si="211"/>
        <v>0</v>
      </c>
      <c r="T797" s="137">
        <f t="shared" si="211"/>
        <v>100</v>
      </c>
      <c r="U797" s="137">
        <f t="shared" si="211"/>
        <v>100</v>
      </c>
      <c r="V797" s="137">
        <f t="shared" si="211"/>
        <v>100</v>
      </c>
      <c r="W797" s="137">
        <f t="shared" si="212"/>
        <v>100</v>
      </c>
      <c r="X797" s="137">
        <f t="shared" si="212"/>
        <v>100</v>
      </c>
      <c r="Y797" s="137">
        <f t="shared" si="212"/>
        <v>100</v>
      </c>
      <c r="Z797" s="137">
        <f t="shared" si="212"/>
        <v>100</v>
      </c>
      <c r="AA797" s="137">
        <f t="shared" si="212"/>
        <v>100</v>
      </c>
      <c r="AB797" s="137">
        <f t="shared" si="212"/>
        <v>100</v>
      </c>
      <c r="AC797" s="137">
        <f t="shared" si="212"/>
        <v>100</v>
      </c>
      <c r="AD797" s="137">
        <f t="shared" si="212"/>
        <v>100</v>
      </c>
      <c r="AE797" s="137">
        <f t="shared" si="212"/>
        <v>100</v>
      </c>
      <c r="AF797" s="137">
        <f t="shared" si="212"/>
        <v>100</v>
      </c>
      <c r="AG797" s="137">
        <f t="shared" si="212"/>
        <v>100</v>
      </c>
      <c r="AH797" s="137">
        <f t="shared" si="212"/>
        <v>0</v>
      </c>
      <c r="AI797" s="137">
        <f t="shared" si="212"/>
        <v>0</v>
      </c>
      <c r="AJ797" s="137">
        <f t="shared" si="212"/>
        <v>0</v>
      </c>
      <c r="AK797" s="136">
        <f ca="1">IF(AND(AND($AK$3&lt;=B797,B797&lt;=$AK$1),B797&lt;&gt;""),1,0)</f>
        <v>1</v>
      </c>
      <c r="AL797" s="136">
        <f>IF(OR(F797="工事・メンテ（共用可）",F797="要調整"),0.5,IF(F797="ヘリ訓練日",0.4,1))</f>
        <v>1</v>
      </c>
      <c r="AM797" s="136">
        <v>1</v>
      </c>
    </row>
    <row r="798" spans="1:39" ht="75">
      <c r="A798" s="149">
        <v>1592</v>
      </c>
      <c r="B798" s="150">
        <v>46407</v>
      </c>
      <c r="C798" s="156">
        <v>7</v>
      </c>
      <c r="D798" s="156">
        <v>21</v>
      </c>
      <c r="E798" s="152" t="s">
        <v>76</v>
      </c>
      <c r="F798" s="151" t="s">
        <v>490</v>
      </c>
      <c r="G798" s="154" t="s">
        <v>494</v>
      </c>
      <c r="H798" s="138" t="str">
        <f>IF(OR(G798="中止",G798="取消"),"998",IF(ISNA(MATCH($E798,施設情報!$B$2:$B$96,0)),"999",INDEX(施設情報!$C$2:$C$96,MATCH($E798,施設情報!$B$2:$B$96,0))))</f>
        <v>054</v>
      </c>
      <c r="I798" s="139">
        <f t="shared" si="203"/>
        <v>46407</v>
      </c>
      <c r="J798" s="137" t="str">
        <f t="shared" si="204"/>
        <v>054-46407</v>
      </c>
      <c r="K798" s="137">
        <f t="shared" si="205"/>
        <v>0.29166666666666669</v>
      </c>
      <c r="L798" s="137">
        <f t="shared" si="206"/>
        <v>0.875</v>
      </c>
      <c r="M798" s="137">
        <f t="shared" si="211"/>
        <v>0</v>
      </c>
      <c r="N798" s="137">
        <f t="shared" si="211"/>
        <v>0</v>
      </c>
      <c r="O798" s="137">
        <f t="shared" si="211"/>
        <v>0</v>
      </c>
      <c r="P798" s="137">
        <f t="shared" si="211"/>
        <v>0</v>
      </c>
      <c r="Q798" s="137">
        <f t="shared" si="211"/>
        <v>0</v>
      </c>
      <c r="R798" s="137">
        <f t="shared" si="211"/>
        <v>0</v>
      </c>
      <c r="S798" s="137">
        <f t="shared" si="211"/>
        <v>0</v>
      </c>
      <c r="T798" s="137">
        <f t="shared" si="211"/>
        <v>100</v>
      </c>
      <c r="U798" s="137">
        <f t="shared" si="211"/>
        <v>100</v>
      </c>
      <c r="V798" s="137">
        <f t="shared" si="211"/>
        <v>100</v>
      </c>
      <c r="W798" s="137">
        <f t="shared" si="212"/>
        <v>100</v>
      </c>
      <c r="X798" s="137">
        <f t="shared" si="212"/>
        <v>100</v>
      </c>
      <c r="Y798" s="137">
        <f t="shared" si="212"/>
        <v>100</v>
      </c>
      <c r="Z798" s="137">
        <f t="shared" si="212"/>
        <v>100</v>
      </c>
      <c r="AA798" s="137">
        <f t="shared" si="212"/>
        <v>100</v>
      </c>
      <c r="AB798" s="137">
        <f t="shared" si="212"/>
        <v>100</v>
      </c>
      <c r="AC798" s="137">
        <f t="shared" si="212"/>
        <v>100</v>
      </c>
      <c r="AD798" s="137">
        <f t="shared" si="212"/>
        <v>100</v>
      </c>
      <c r="AE798" s="137">
        <f t="shared" si="212"/>
        <v>100</v>
      </c>
      <c r="AF798" s="137">
        <f t="shared" si="212"/>
        <v>100</v>
      </c>
      <c r="AG798" s="137">
        <f t="shared" si="212"/>
        <v>100</v>
      </c>
      <c r="AH798" s="137">
        <f t="shared" si="212"/>
        <v>0</v>
      </c>
      <c r="AI798" s="137">
        <f t="shared" si="212"/>
        <v>0</v>
      </c>
      <c r="AJ798" s="137">
        <f t="shared" si="212"/>
        <v>0</v>
      </c>
      <c r="AK798" s="136">
        <f ca="1">IF(AND(AND($AK$3&lt;=B798,B798&lt;=$AK$1),B798&lt;&gt;""),1,0)</f>
        <v>1</v>
      </c>
      <c r="AL798" s="136">
        <f>IF(OR(F798="工事・メンテ（共用可）",F798="要調整"),0.5,IF(F798="ヘリ訓練日",0.4,1))</f>
        <v>1</v>
      </c>
      <c r="AM798" s="136">
        <v>1</v>
      </c>
    </row>
    <row r="799" spans="1:39" ht="112.5">
      <c r="A799" s="149">
        <v>1593</v>
      </c>
      <c r="B799" s="150">
        <v>46407</v>
      </c>
      <c r="C799" s="156">
        <v>7</v>
      </c>
      <c r="D799" s="156">
        <v>21</v>
      </c>
      <c r="E799" s="152" t="s">
        <v>77</v>
      </c>
      <c r="F799" s="151" t="s">
        <v>490</v>
      </c>
      <c r="G799" s="154" t="s">
        <v>494</v>
      </c>
      <c r="H799" s="138" t="str">
        <f>IF(OR(G799="中止",G799="取消"),"998",IF(ISNA(MATCH($E799,施設情報!$B$2:$B$96,0)),"999",INDEX(施設情報!$C$2:$C$96,MATCH($E799,施設情報!$B$2:$B$96,0))))</f>
        <v>055</v>
      </c>
      <c r="I799" s="139">
        <f t="shared" si="203"/>
        <v>46407</v>
      </c>
      <c r="J799" s="137" t="str">
        <f t="shared" si="204"/>
        <v>055-46407</v>
      </c>
      <c r="K799" s="137">
        <f t="shared" si="205"/>
        <v>0.29166666666666669</v>
      </c>
      <c r="L799" s="137">
        <f t="shared" si="206"/>
        <v>0.875</v>
      </c>
      <c r="M799" s="137">
        <f t="shared" si="211"/>
        <v>0</v>
      </c>
      <c r="N799" s="137">
        <f t="shared" si="211"/>
        <v>0</v>
      </c>
      <c r="O799" s="137">
        <f t="shared" si="211"/>
        <v>0</v>
      </c>
      <c r="P799" s="137">
        <f t="shared" si="211"/>
        <v>0</v>
      </c>
      <c r="Q799" s="137">
        <f t="shared" si="211"/>
        <v>0</v>
      </c>
      <c r="R799" s="137">
        <f t="shared" si="211"/>
        <v>0</v>
      </c>
      <c r="S799" s="137">
        <f t="shared" si="211"/>
        <v>0</v>
      </c>
      <c r="T799" s="137">
        <f t="shared" si="211"/>
        <v>100</v>
      </c>
      <c r="U799" s="137">
        <f t="shared" si="211"/>
        <v>100</v>
      </c>
      <c r="V799" s="137">
        <f t="shared" si="211"/>
        <v>100</v>
      </c>
      <c r="W799" s="137">
        <f t="shared" si="212"/>
        <v>100</v>
      </c>
      <c r="X799" s="137">
        <f t="shared" si="212"/>
        <v>100</v>
      </c>
      <c r="Y799" s="137">
        <f t="shared" si="212"/>
        <v>100</v>
      </c>
      <c r="Z799" s="137">
        <f t="shared" si="212"/>
        <v>100</v>
      </c>
      <c r="AA799" s="137">
        <f t="shared" si="212"/>
        <v>100</v>
      </c>
      <c r="AB799" s="137">
        <f t="shared" si="212"/>
        <v>100</v>
      </c>
      <c r="AC799" s="137">
        <f t="shared" si="212"/>
        <v>100</v>
      </c>
      <c r="AD799" s="137">
        <f t="shared" si="212"/>
        <v>100</v>
      </c>
      <c r="AE799" s="137">
        <f t="shared" si="212"/>
        <v>100</v>
      </c>
      <c r="AF799" s="137">
        <f t="shared" si="212"/>
        <v>100</v>
      </c>
      <c r="AG799" s="137">
        <f t="shared" si="212"/>
        <v>100</v>
      </c>
      <c r="AH799" s="137">
        <f t="shared" si="212"/>
        <v>0</v>
      </c>
      <c r="AI799" s="137">
        <f t="shared" si="212"/>
        <v>0</v>
      </c>
      <c r="AJ799" s="137">
        <f t="shared" si="212"/>
        <v>0</v>
      </c>
      <c r="AK799" s="136">
        <f ca="1">IF(AND(AND($AK$3&lt;=B799,B799&lt;=$AK$1),B799&lt;&gt;""),1,0)</f>
        <v>1</v>
      </c>
      <c r="AL799" s="136">
        <f>IF(OR(F799="工事・メンテ（共用可）",F799="要調整"),0.5,IF(F799="ヘリ訓練日",0.4,1))</f>
        <v>1</v>
      </c>
      <c r="AM799" s="136">
        <v>1</v>
      </c>
    </row>
    <row r="800" spans="1:39" ht="93.75">
      <c r="A800" s="149">
        <v>1594</v>
      </c>
      <c r="B800" s="150">
        <v>46407</v>
      </c>
      <c r="C800" s="156">
        <v>7</v>
      </c>
      <c r="D800" s="156">
        <v>21</v>
      </c>
      <c r="E800" s="152" t="s">
        <v>78</v>
      </c>
      <c r="F800" s="151" t="s">
        <v>490</v>
      </c>
      <c r="G800" s="154" t="s">
        <v>494</v>
      </c>
      <c r="H800" s="138" t="str">
        <f>IF(OR(G800="中止",G800="取消"),"998",IF(ISNA(MATCH($E800,施設情報!$B$2:$B$96,0)),"999",INDEX(施設情報!$C$2:$C$96,MATCH($E800,施設情報!$B$2:$B$96,0))))</f>
        <v>056</v>
      </c>
      <c r="I800" s="139">
        <f t="shared" si="203"/>
        <v>46407</v>
      </c>
      <c r="J800" s="137" t="str">
        <f t="shared" si="204"/>
        <v>056-46407</v>
      </c>
      <c r="K800" s="137">
        <f t="shared" si="205"/>
        <v>0.29166666666666669</v>
      </c>
      <c r="L800" s="137">
        <f t="shared" si="206"/>
        <v>0.875</v>
      </c>
      <c r="M800" s="137">
        <f t="shared" si="211"/>
        <v>0</v>
      </c>
      <c r="N800" s="137">
        <f t="shared" si="211"/>
        <v>0</v>
      </c>
      <c r="O800" s="137">
        <f t="shared" si="211"/>
        <v>0</v>
      </c>
      <c r="P800" s="137">
        <f t="shared" si="211"/>
        <v>0</v>
      </c>
      <c r="Q800" s="137">
        <f t="shared" si="211"/>
        <v>0</v>
      </c>
      <c r="R800" s="137">
        <f t="shared" si="211"/>
        <v>0</v>
      </c>
      <c r="S800" s="137">
        <f t="shared" si="211"/>
        <v>0</v>
      </c>
      <c r="T800" s="137">
        <f t="shared" si="211"/>
        <v>100</v>
      </c>
      <c r="U800" s="137">
        <f t="shared" si="211"/>
        <v>100</v>
      </c>
      <c r="V800" s="137">
        <f t="shared" si="211"/>
        <v>100</v>
      </c>
      <c r="W800" s="137">
        <f t="shared" si="212"/>
        <v>100</v>
      </c>
      <c r="X800" s="137">
        <f t="shared" si="212"/>
        <v>100</v>
      </c>
      <c r="Y800" s="137">
        <f t="shared" si="212"/>
        <v>100</v>
      </c>
      <c r="Z800" s="137">
        <f t="shared" si="212"/>
        <v>100</v>
      </c>
      <c r="AA800" s="137">
        <f t="shared" si="212"/>
        <v>100</v>
      </c>
      <c r="AB800" s="137">
        <f t="shared" si="212"/>
        <v>100</v>
      </c>
      <c r="AC800" s="137">
        <f t="shared" si="212"/>
        <v>100</v>
      </c>
      <c r="AD800" s="137">
        <f t="shared" si="212"/>
        <v>100</v>
      </c>
      <c r="AE800" s="137">
        <f t="shared" si="212"/>
        <v>100</v>
      </c>
      <c r="AF800" s="137">
        <f t="shared" si="212"/>
        <v>100</v>
      </c>
      <c r="AG800" s="137">
        <f t="shared" si="212"/>
        <v>100</v>
      </c>
      <c r="AH800" s="137">
        <f t="shared" si="212"/>
        <v>0</v>
      </c>
      <c r="AI800" s="137">
        <f t="shared" si="212"/>
        <v>0</v>
      </c>
      <c r="AJ800" s="137">
        <f t="shared" si="212"/>
        <v>0</v>
      </c>
      <c r="AK800" s="136">
        <f ca="1">IF(AND(AND($AK$3&lt;=B800,B800&lt;=$AK$1),B800&lt;&gt;""),1,0)</f>
        <v>1</v>
      </c>
      <c r="AL800" s="136">
        <f>IF(OR(F800="工事・メンテ（共用可）",F800="要調整"),0.5,IF(F800="ヘリ訓練日",0.4,1))</f>
        <v>1</v>
      </c>
      <c r="AM800" s="136">
        <v>1</v>
      </c>
    </row>
    <row r="801" spans="1:39" ht="112.5">
      <c r="A801" s="149">
        <v>1595</v>
      </c>
      <c r="B801" s="150">
        <v>46407</v>
      </c>
      <c r="C801" s="156">
        <v>7</v>
      </c>
      <c r="D801" s="156">
        <v>21</v>
      </c>
      <c r="E801" s="152" t="s">
        <v>79</v>
      </c>
      <c r="F801" s="151" t="s">
        <v>490</v>
      </c>
      <c r="G801" s="154" t="s">
        <v>494</v>
      </c>
      <c r="H801" s="138" t="str">
        <f>IF(OR(G801="中止",G801="取消"),"998",IF(ISNA(MATCH($E801,施設情報!$B$2:$B$96,0)),"999",INDEX(施設情報!$C$2:$C$96,MATCH($E801,施設情報!$B$2:$B$96,0))))</f>
        <v>057</v>
      </c>
      <c r="I801" s="139">
        <f t="shared" si="203"/>
        <v>46407</v>
      </c>
      <c r="J801" s="137" t="str">
        <f t="shared" si="204"/>
        <v>057-46407</v>
      </c>
      <c r="K801" s="137">
        <f t="shared" si="205"/>
        <v>0.29166666666666669</v>
      </c>
      <c r="L801" s="137">
        <f t="shared" si="206"/>
        <v>0.875</v>
      </c>
      <c r="M801" s="137">
        <f t="shared" si="211"/>
        <v>0</v>
      </c>
      <c r="N801" s="137">
        <f t="shared" si="211"/>
        <v>0</v>
      </c>
      <c r="O801" s="137">
        <f t="shared" si="211"/>
        <v>0</v>
      </c>
      <c r="P801" s="137">
        <f t="shared" si="211"/>
        <v>0</v>
      </c>
      <c r="Q801" s="137">
        <f t="shared" si="211"/>
        <v>0</v>
      </c>
      <c r="R801" s="137">
        <f t="shared" si="211"/>
        <v>0</v>
      </c>
      <c r="S801" s="137">
        <f t="shared" si="211"/>
        <v>0</v>
      </c>
      <c r="T801" s="137">
        <f t="shared" si="211"/>
        <v>100</v>
      </c>
      <c r="U801" s="137">
        <f t="shared" si="211"/>
        <v>100</v>
      </c>
      <c r="V801" s="137">
        <f t="shared" si="211"/>
        <v>100</v>
      </c>
      <c r="W801" s="137">
        <f t="shared" si="212"/>
        <v>100</v>
      </c>
      <c r="X801" s="137">
        <f t="shared" si="212"/>
        <v>100</v>
      </c>
      <c r="Y801" s="137">
        <f t="shared" si="212"/>
        <v>100</v>
      </c>
      <c r="Z801" s="137">
        <f t="shared" si="212"/>
        <v>100</v>
      </c>
      <c r="AA801" s="137">
        <f t="shared" si="212"/>
        <v>100</v>
      </c>
      <c r="AB801" s="137">
        <f t="shared" si="212"/>
        <v>100</v>
      </c>
      <c r="AC801" s="137">
        <f t="shared" si="212"/>
        <v>100</v>
      </c>
      <c r="AD801" s="137">
        <f t="shared" si="212"/>
        <v>100</v>
      </c>
      <c r="AE801" s="137">
        <f t="shared" si="212"/>
        <v>100</v>
      </c>
      <c r="AF801" s="137">
        <f t="shared" si="212"/>
        <v>100</v>
      </c>
      <c r="AG801" s="137">
        <f t="shared" si="212"/>
        <v>100</v>
      </c>
      <c r="AH801" s="137">
        <f t="shared" si="212"/>
        <v>0</v>
      </c>
      <c r="AI801" s="137">
        <f t="shared" si="212"/>
        <v>0</v>
      </c>
      <c r="AJ801" s="137">
        <f t="shared" si="212"/>
        <v>0</v>
      </c>
      <c r="AK801" s="136">
        <f ca="1">IF(AND(AND($AK$3&lt;=B801,B801&lt;=$AK$1),B801&lt;&gt;""),1,0)</f>
        <v>1</v>
      </c>
      <c r="AL801" s="136">
        <f>IF(OR(F801="工事・メンテ（共用可）",F801="要調整"),0.5,IF(F801="ヘリ訓練日",0.4,1))</f>
        <v>1</v>
      </c>
      <c r="AM801" s="136">
        <v>1</v>
      </c>
    </row>
    <row r="802" spans="1:39" ht="112.5">
      <c r="A802" s="149">
        <v>1596</v>
      </c>
      <c r="B802" s="150">
        <v>46407</v>
      </c>
      <c r="C802" s="156">
        <v>7</v>
      </c>
      <c r="D802" s="156">
        <v>21</v>
      </c>
      <c r="E802" s="152" t="s">
        <v>80</v>
      </c>
      <c r="F802" s="151" t="s">
        <v>490</v>
      </c>
      <c r="G802" s="154" t="s">
        <v>494</v>
      </c>
      <c r="H802" s="138" t="str">
        <f>IF(OR(G802="中止",G802="取消"),"998",IF(ISNA(MATCH($E802,施設情報!$B$2:$B$96,0)),"999",INDEX(施設情報!$C$2:$C$96,MATCH($E802,施設情報!$B$2:$B$96,0))))</f>
        <v>058</v>
      </c>
      <c r="I802" s="139">
        <f t="shared" si="203"/>
        <v>46407</v>
      </c>
      <c r="J802" s="137" t="str">
        <f t="shared" si="204"/>
        <v>058-46407</v>
      </c>
      <c r="K802" s="137">
        <f t="shared" si="205"/>
        <v>0.29166666666666669</v>
      </c>
      <c r="L802" s="137">
        <f t="shared" si="206"/>
        <v>0.875</v>
      </c>
      <c r="M802" s="137">
        <f t="shared" si="211"/>
        <v>0</v>
      </c>
      <c r="N802" s="137">
        <f t="shared" si="211"/>
        <v>0</v>
      </c>
      <c r="O802" s="137">
        <f t="shared" si="211"/>
        <v>0</v>
      </c>
      <c r="P802" s="137">
        <f t="shared" si="211"/>
        <v>0</v>
      </c>
      <c r="Q802" s="137">
        <f t="shared" si="211"/>
        <v>0</v>
      </c>
      <c r="R802" s="137">
        <f t="shared" si="211"/>
        <v>0</v>
      </c>
      <c r="S802" s="137">
        <f t="shared" si="211"/>
        <v>0</v>
      </c>
      <c r="T802" s="137">
        <f t="shared" si="211"/>
        <v>100</v>
      </c>
      <c r="U802" s="137">
        <f t="shared" si="211"/>
        <v>100</v>
      </c>
      <c r="V802" s="137">
        <f t="shared" si="211"/>
        <v>100</v>
      </c>
      <c r="W802" s="137">
        <f t="shared" si="212"/>
        <v>100</v>
      </c>
      <c r="X802" s="137">
        <f t="shared" si="212"/>
        <v>100</v>
      </c>
      <c r="Y802" s="137">
        <f t="shared" si="212"/>
        <v>100</v>
      </c>
      <c r="Z802" s="137">
        <f t="shared" si="212"/>
        <v>100</v>
      </c>
      <c r="AA802" s="137">
        <f t="shared" si="212"/>
        <v>100</v>
      </c>
      <c r="AB802" s="137">
        <f t="shared" si="212"/>
        <v>100</v>
      </c>
      <c r="AC802" s="137">
        <f t="shared" si="212"/>
        <v>100</v>
      </c>
      <c r="AD802" s="137">
        <f t="shared" si="212"/>
        <v>100</v>
      </c>
      <c r="AE802" s="137">
        <f t="shared" si="212"/>
        <v>100</v>
      </c>
      <c r="AF802" s="137">
        <f t="shared" si="212"/>
        <v>100</v>
      </c>
      <c r="AG802" s="137">
        <f t="shared" si="212"/>
        <v>100</v>
      </c>
      <c r="AH802" s="137">
        <f t="shared" si="212"/>
        <v>0</v>
      </c>
      <c r="AI802" s="137">
        <f t="shared" si="212"/>
        <v>0</v>
      </c>
      <c r="AJ802" s="137">
        <f t="shared" si="212"/>
        <v>0</v>
      </c>
      <c r="AK802" s="136">
        <f ca="1">IF(AND(AND($AK$3&lt;=B802,B802&lt;=$AK$1),B802&lt;&gt;""),1,0)</f>
        <v>1</v>
      </c>
      <c r="AL802" s="136">
        <f>IF(OR(F802="工事・メンテ（共用可）",F802="要調整"),0.5,IF(F802="ヘリ訓練日",0.4,1))</f>
        <v>1</v>
      </c>
      <c r="AM802" s="136">
        <v>1</v>
      </c>
    </row>
    <row r="803" spans="1:39" ht="93.75">
      <c r="A803" s="149">
        <v>1597</v>
      </c>
      <c r="B803" s="150">
        <v>46407</v>
      </c>
      <c r="C803" s="156">
        <v>7</v>
      </c>
      <c r="D803" s="156">
        <v>21</v>
      </c>
      <c r="E803" s="152" t="s">
        <v>81</v>
      </c>
      <c r="F803" s="151" t="s">
        <v>490</v>
      </c>
      <c r="G803" s="154" t="s">
        <v>494</v>
      </c>
      <c r="H803" s="138" t="str">
        <f>IF(OR(G803="中止",G803="取消"),"998",IF(ISNA(MATCH($E803,施設情報!$B$2:$B$96,0)),"999",INDEX(施設情報!$C$2:$C$96,MATCH($E803,施設情報!$B$2:$B$96,0))))</f>
        <v>059</v>
      </c>
      <c r="I803" s="139">
        <f t="shared" si="203"/>
        <v>46407</v>
      </c>
      <c r="J803" s="137" t="str">
        <f t="shared" si="204"/>
        <v>059-46407</v>
      </c>
      <c r="K803" s="137">
        <f t="shared" si="205"/>
        <v>0.29166666666666669</v>
      </c>
      <c r="L803" s="137">
        <f t="shared" si="206"/>
        <v>0.875</v>
      </c>
      <c r="M803" s="137">
        <f t="shared" si="211"/>
        <v>0</v>
      </c>
      <c r="N803" s="137">
        <f t="shared" si="211"/>
        <v>0</v>
      </c>
      <c r="O803" s="137">
        <f t="shared" si="211"/>
        <v>0</v>
      </c>
      <c r="P803" s="137">
        <f t="shared" si="211"/>
        <v>0</v>
      </c>
      <c r="Q803" s="137">
        <f t="shared" si="211"/>
        <v>0</v>
      </c>
      <c r="R803" s="137">
        <f t="shared" si="211"/>
        <v>0</v>
      </c>
      <c r="S803" s="137">
        <f t="shared" si="211"/>
        <v>0</v>
      </c>
      <c r="T803" s="137">
        <f t="shared" si="211"/>
        <v>100</v>
      </c>
      <c r="U803" s="137">
        <f t="shared" si="211"/>
        <v>100</v>
      </c>
      <c r="V803" s="137">
        <f t="shared" si="211"/>
        <v>100</v>
      </c>
      <c r="W803" s="137">
        <f t="shared" si="212"/>
        <v>100</v>
      </c>
      <c r="X803" s="137">
        <f t="shared" si="212"/>
        <v>100</v>
      </c>
      <c r="Y803" s="137">
        <f t="shared" si="212"/>
        <v>100</v>
      </c>
      <c r="Z803" s="137">
        <f t="shared" si="212"/>
        <v>100</v>
      </c>
      <c r="AA803" s="137">
        <f t="shared" si="212"/>
        <v>100</v>
      </c>
      <c r="AB803" s="137">
        <f t="shared" si="212"/>
        <v>100</v>
      </c>
      <c r="AC803" s="137">
        <f t="shared" si="212"/>
        <v>100</v>
      </c>
      <c r="AD803" s="137">
        <f t="shared" si="212"/>
        <v>100</v>
      </c>
      <c r="AE803" s="137">
        <f t="shared" si="212"/>
        <v>100</v>
      </c>
      <c r="AF803" s="137">
        <f t="shared" si="212"/>
        <v>100</v>
      </c>
      <c r="AG803" s="137">
        <f t="shared" si="212"/>
        <v>100</v>
      </c>
      <c r="AH803" s="137">
        <f t="shared" si="212"/>
        <v>0</v>
      </c>
      <c r="AI803" s="137">
        <f t="shared" si="212"/>
        <v>0</v>
      </c>
      <c r="AJ803" s="137">
        <f t="shared" si="212"/>
        <v>0</v>
      </c>
      <c r="AK803" s="136">
        <f ca="1">IF(AND(AND($AK$3&lt;=B803,B803&lt;=$AK$1),B803&lt;&gt;""),1,0)</f>
        <v>1</v>
      </c>
      <c r="AL803" s="136">
        <f>IF(OR(F803="工事・メンテ（共用可）",F803="要調整"),0.5,IF(F803="ヘリ訓練日",0.4,1))</f>
        <v>1</v>
      </c>
      <c r="AM803" s="136">
        <v>1</v>
      </c>
    </row>
    <row r="804" spans="1:39" ht="93.75">
      <c r="A804" s="149">
        <v>1598</v>
      </c>
      <c r="B804" s="150">
        <v>46407</v>
      </c>
      <c r="C804" s="156">
        <v>7</v>
      </c>
      <c r="D804" s="156">
        <v>21</v>
      </c>
      <c r="E804" s="152" t="s">
        <v>82</v>
      </c>
      <c r="F804" s="151" t="s">
        <v>490</v>
      </c>
      <c r="G804" s="154" t="s">
        <v>494</v>
      </c>
      <c r="H804" s="138" t="str">
        <f>IF(OR(G804="中止",G804="取消"),"998",IF(ISNA(MATCH($E804,施設情報!$B$2:$B$96,0)),"999",INDEX(施設情報!$C$2:$C$96,MATCH($E804,施設情報!$B$2:$B$96,0))))</f>
        <v>060</v>
      </c>
      <c r="I804" s="139">
        <f t="shared" si="203"/>
        <v>46407</v>
      </c>
      <c r="J804" s="137" t="str">
        <f t="shared" si="204"/>
        <v>060-46407</v>
      </c>
      <c r="K804" s="137">
        <f t="shared" si="205"/>
        <v>0.29166666666666669</v>
      </c>
      <c r="L804" s="137">
        <f t="shared" si="206"/>
        <v>0.875</v>
      </c>
      <c r="M804" s="137">
        <f t="shared" si="211"/>
        <v>0</v>
      </c>
      <c r="N804" s="137">
        <f t="shared" si="211"/>
        <v>0</v>
      </c>
      <c r="O804" s="137">
        <f t="shared" si="211"/>
        <v>0</v>
      </c>
      <c r="P804" s="137">
        <f t="shared" si="211"/>
        <v>0</v>
      </c>
      <c r="Q804" s="137">
        <f t="shared" si="211"/>
        <v>0</v>
      </c>
      <c r="R804" s="137">
        <f t="shared" si="211"/>
        <v>0</v>
      </c>
      <c r="S804" s="137">
        <f t="shared" si="211"/>
        <v>0</v>
      </c>
      <c r="T804" s="137">
        <f t="shared" si="211"/>
        <v>100</v>
      </c>
      <c r="U804" s="137">
        <f t="shared" si="211"/>
        <v>100</v>
      </c>
      <c r="V804" s="137">
        <f t="shared" si="211"/>
        <v>100</v>
      </c>
      <c r="W804" s="137">
        <f t="shared" si="212"/>
        <v>100</v>
      </c>
      <c r="X804" s="137">
        <f t="shared" si="212"/>
        <v>100</v>
      </c>
      <c r="Y804" s="137">
        <f t="shared" si="212"/>
        <v>100</v>
      </c>
      <c r="Z804" s="137">
        <f t="shared" si="212"/>
        <v>100</v>
      </c>
      <c r="AA804" s="137">
        <f t="shared" si="212"/>
        <v>100</v>
      </c>
      <c r="AB804" s="137">
        <f t="shared" si="212"/>
        <v>100</v>
      </c>
      <c r="AC804" s="137">
        <f t="shared" si="212"/>
        <v>100</v>
      </c>
      <c r="AD804" s="137">
        <f t="shared" si="212"/>
        <v>100</v>
      </c>
      <c r="AE804" s="137">
        <f t="shared" si="212"/>
        <v>100</v>
      </c>
      <c r="AF804" s="137">
        <f t="shared" si="212"/>
        <v>100</v>
      </c>
      <c r="AG804" s="137">
        <f t="shared" si="212"/>
        <v>100</v>
      </c>
      <c r="AH804" s="137">
        <f t="shared" si="212"/>
        <v>0</v>
      </c>
      <c r="AI804" s="137">
        <f t="shared" si="212"/>
        <v>0</v>
      </c>
      <c r="AJ804" s="137">
        <f t="shared" si="212"/>
        <v>0</v>
      </c>
      <c r="AK804" s="136">
        <f ca="1">IF(AND(AND($AK$3&lt;=B804,B804&lt;=$AK$1),B804&lt;&gt;""),1,0)</f>
        <v>1</v>
      </c>
      <c r="AL804" s="136">
        <f>IF(OR(F804="工事・メンテ（共用可）",F804="要調整"),0.5,IF(F804="ヘリ訓練日",0.4,1))</f>
        <v>1</v>
      </c>
      <c r="AM804" s="136">
        <v>1</v>
      </c>
    </row>
    <row r="805" spans="1:39" ht="56.25">
      <c r="A805" s="149">
        <v>1599</v>
      </c>
      <c r="B805" s="150">
        <v>46407</v>
      </c>
      <c r="C805" s="156">
        <v>7</v>
      </c>
      <c r="D805" s="156">
        <v>21</v>
      </c>
      <c r="E805" s="152" t="s">
        <v>83</v>
      </c>
      <c r="F805" s="151" t="s">
        <v>490</v>
      </c>
      <c r="G805" s="154" t="s">
        <v>494</v>
      </c>
      <c r="H805" s="138" t="str">
        <f>IF(OR(G805="中止",G805="取消"),"998",IF(ISNA(MATCH($E805,施設情報!$B$2:$B$96,0)),"999",INDEX(施設情報!$C$2:$C$96,MATCH($E805,施設情報!$B$2:$B$96,0))))</f>
        <v>067</v>
      </c>
      <c r="I805" s="139">
        <f t="shared" si="203"/>
        <v>46407</v>
      </c>
      <c r="J805" s="137" t="str">
        <f t="shared" si="204"/>
        <v>067-46407</v>
      </c>
      <c r="K805" s="137">
        <f t="shared" si="205"/>
        <v>0.29166666666666669</v>
      </c>
      <c r="L805" s="137">
        <f t="shared" si="206"/>
        <v>0.875</v>
      </c>
      <c r="M805" s="137">
        <f t="shared" ref="M805:V814" si="213">IF(AND(M$3&gt;=$K805,M$3&lt;$L805),100*$AM805,0)</f>
        <v>0</v>
      </c>
      <c r="N805" s="137">
        <f t="shared" si="213"/>
        <v>0</v>
      </c>
      <c r="O805" s="137">
        <f t="shared" si="213"/>
        <v>0</v>
      </c>
      <c r="P805" s="137">
        <f t="shared" si="213"/>
        <v>0</v>
      </c>
      <c r="Q805" s="137">
        <f t="shared" si="213"/>
        <v>0</v>
      </c>
      <c r="R805" s="137">
        <f t="shared" si="213"/>
        <v>0</v>
      </c>
      <c r="S805" s="137">
        <f t="shared" si="213"/>
        <v>0</v>
      </c>
      <c r="T805" s="137">
        <f t="shared" si="213"/>
        <v>100</v>
      </c>
      <c r="U805" s="137">
        <f t="shared" si="213"/>
        <v>100</v>
      </c>
      <c r="V805" s="137">
        <f t="shared" si="213"/>
        <v>100</v>
      </c>
      <c r="W805" s="137">
        <f t="shared" ref="W805:AJ814" si="214">IF(AND(W$3&gt;=$K805,W$3&lt;$L805),100*$AM805,0)</f>
        <v>100</v>
      </c>
      <c r="X805" s="137">
        <f t="shared" si="214"/>
        <v>100</v>
      </c>
      <c r="Y805" s="137">
        <f t="shared" si="214"/>
        <v>100</v>
      </c>
      <c r="Z805" s="137">
        <f t="shared" si="214"/>
        <v>100</v>
      </c>
      <c r="AA805" s="137">
        <f t="shared" si="214"/>
        <v>100</v>
      </c>
      <c r="AB805" s="137">
        <f t="shared" si="214"/>
        <v>100</v>
      </c>
      <c r="AC805" s="137">
        <f t="shared" si="214"/>
        <v>100</v>
      </c>
      <c r="AD805" s="137">
        <f t="shared" si="214"/>
        <v>100</v>
      </c>
      <c r="AE805" s="137">
        <f t="shared" si="214"/>
        <v>100</v>
      </c>
      <c r="AF805" s="137">
        <f t="shared" si="214"/>
        <v>100</v>
      </c>
      <c r="AG805" s="137">
        <f t="shared" si="214"/>
        <v>100</v>
      </c>
      <c r="AH805" s="137">
        <f t="shared" si="214"/>
        <v>0</v>
      </c>
      <c r="AI805" s="137">
        <f t="shared" si="214"/>
        <v>0</v>
      </c>
      <c r="AJ805" s="137">
        <f t="shared" si="214"/>
        <v>0</v>
      </c>
      <c r="AK805" s="136">
        <f ca="1">IF(AND(AND($AK$3&lt;=B805,B805&lt;=$AK$1),B805&lt;&gt;""),1,0)</f>
        <v>1</v>
      </c>
      <c r="AL805" s="136">
        <f>IF(OR(F805="工事・メンテ（共用可）",F805="要調整"),0.5,IF(F805="ヘリ訓練日",0.4,1))</f>
        <v>1</v>
      </c>
      <c r="AM805" s="136">
        <v>1</v>
      </c>
    </row>
    <row r="806" spans="1:39" ht="56.25">
      <c r="A806" s="149">
        <v>1600</v>
      </c>
      <c r="B806" s="150">
        <v>46407</v>
      </c>
      <c r="C806" s="156">
        <v>7</v>
      </c>
      <c r="D806" s="156">
        <v>21</v>
      </c>
      <c r="E806" s="152" t="s">
        <v>84</v>
      </c>
      <c r="F806" s="151" t="s">
        <v>490</v>
      </c>
      <c r="G806" s="154" t="s">
        <v>494</v>
      </c>
      <c r="H806" s="138" t="str">
        <f>IF(OR(G806="中止",G806="取消"),"998",IF(ISNA(MATCH($E806,施設情報!$B$2:$B$96,0)),"999",INDEX(施設情報!$C$2:$C$96,MATCH($E806,施設情報!$B$2:$B$96,0))))</f>
        <v>065</v>
      </c>
      <c r="I806" s="139">
        <f t="shared" si="203"/>
        <v>46407</v>
      </c>
      <c r="J806" s="137" t="str">
        <f t="shared" si="204"/>
        <v>065-46407</v>
      </c>
      <c r="K806" s="137">
        <f t="shared" si="205"/>
        <v>0.29166666666666669</v>
      </c>
      <c r="L806" s="137">
        <f t="shared" si="206"/>
        <v>0.875</v>
      </c>
      <c r="M806" s="137">
        <f t="shared" si="213"/>
        <v>0</v>
      </c>
      <c r="N806" s="137">
        <f t="shared" si="213"/>
        <v>0</v>
      </c>
      <c r="O806" s="137">
        <f t="shared" si="213"/>
        <v>0</v>
      </c>
      <c r="P806" s="137">
        <f t="shared" si="213"/>
        <v>0</v>
      </c>
      <c r="Q806" s="137">
        <f t="shared" si="213"/>
        <v>0</v>
      </c>
      <c r="R806" s="137">
        <f t="shared" si="213"/>
        <v>0</v>
      </c>
      <c r="S806" s="137">
        <f t="shared" si="213"/>
        <v>0</v>
      </c>
      <c r="T806" s="137">
        <f t="shared" si="213"/>
        <v>100</v>
      </c>
      <c r="U806" s="137">
        <f t="shared" si="213"/>
        <v>100</v>
      </c>
      <c r="V806" s="137">
        <f t="shared" si="213"/>
        <v>100</v>
      </c>
      <c r="W806" s="137">
        <f t="shared" si="214"/>
        <v>100</v>
      </c>
      <c r="X806" s="137">
        <f t="shared" si="214"/>
        <v>100</v>
      </c>
      <c r="Y806" s="137">
        <f t="shared" si="214"/>
        <v>100</v>
      </c>
      <c r="Z806" s="137">
        <f t="shared" si="214"/>
        <v>100</v>
      </c>
      <c r="AA806" s="137">
        <f t="shared" si="214"/>
        <v>100</v>
      </c>
      <c r="AB806" s="137">
        <f t="shared" si="214"/>
        <v>100</v>
      </c>
      <c r="AC806" s="137">
        <f t="shared" si="214"/>
        <v>100</v>
      </c>
      <c r="AD806" s="137">
        <f t="shared" si="214"/>
        <v>100</v>
      </c>
      <c r="AE806" s="137">
        <f t="shared" si="214"/>
        <v>100</v>
      </c>
      <c r="AF806" s="137">
        <f t="shared" si="214"/>
        <v>100</v>
      </c>
      <c r="AG806" s="137">
        <f t="shared" si="214"/>
        <v>100</v>
      </c>
      <c r="AH806" s="137">
        <f t="shared" si="214"/>
        <v>0</v>
      </c>
      <c r="AI806" s="137">
        <f t="shared" si="214"/>
        <v>0</v>
      </c>
      <c r="AJ806" s="137">
        <f t="shared" si="214"/>
        <v>0</v>
      </c>
      <c r="AK806" s="136">
        <f ca="1">IF(AND(AND($AK$3&lt;=B806,B806&lt;=$AK$1),B806&lt;&gt;""),1,0)</f>
        <v>1</v>
      </c>
      <c r="AL806" s="136">
        <f>IF(OR(F806="工事・メンテ（共用可）",F806="要調整"),0.5,IF(F806="ヘリ訓練日",0.4,1))</f>
        <v>1</v>
      </c>
      <c r="AM806" s="136">
        <v>1</v>
      </c>
    </row>
    <row r="807" spans="1:39" ht="56.25">
      <c r="A807" s="149">
        <v>1601</v>
      </c>
      <c r="B807" s="150">
        <v>46407</v>
      </c>
      <c r="C807" s="156">
        <v>7</v>
      </c>
      <c r="D807" s="156">
        <v>21</v>
      </c>
      <c r="E807" s="152" t="s">
        <v>85</v>
      </c>
      <c r="F807" s="151" t="s">
        <v>490</v>
      </c>
      <c r="G807" s="154" t="s">
        <v>494</v>
      </c>
      <c r="H807" s="138" t="str">
        <f>IF(OR(G807="中止",G807="取消"),"998",IF(ISNA(MATCH($E807,施設情報!$B$2:$B$96,0)),"999",INDEX(施設情報!$C$2:$C$96,MATCH($E807,施設情報!$B$2:$B$96,0))))</f>
        <v>066</v>
      </c>
      <c r="I807" s="139">
        <f t="shared" si="203"/>
        <v>46407</v>
      </c>
      <c r="J807" s="137" t="str">
        <f t="shared" si="204"/>
        <v>066-46407</v>
      </c>
      <c r="K807" s="137">
        <f t="shared" si="205"/>
        <v>0.29166666666666669</v>
      </c>
      <c r="L807" s="137">
        <f t="shared" si="206"/>
        <v>0.875</v>
      </c>
      <c r="M807" s="137">
        <f t="shared" si="213"/>
        <v>0</v>
      </c>
      <c r="N807" s="137">
        <f t="shared" si="213"/>
        <v>0</v>
      </c>
      <c r="O807" s="137">
        <f t="shared" si="213"/>
        <v>0</v>
      </c>
      <c r="P807" s="137">
        <f t="shared" si="213"/>
        <v>0</v>
      </c>
      <c r="Q807" s="137">
        <f t="shared" si="213"/>
        <v>0</v>
      </c>
      <c r="R807" s="137">
        <f t="shared" si="213"/>
        <v>0</v>
      </c>
      <c r="S807" s="137">
        <f t="shared" si="213"/>
        <v>0</v>
      </c>
      <c r="T807" s="137">
        <f t="shared" si="213"/>
        <v>100</v>
      </c>
      <c r="U807" s="137">
        <f t="shared" si="213"/>
        <v>100</v>
      </c>
      <c r="V807" s="137">
        <f t="shared" si="213"/>
        <v>100</v>
      </c>
      <c r="W807" s="137">
        <f t="shared" si="214"/>
        <v>100</v>
      </c>
      <c r="X807" s="137">
        <f t="shared" si="214"/>
        <v>100</v>
      </c>
      <c r="Y807" s="137">
        <f t="shared" si="214"/>
        <v>100</v>
      </c>
      <c r="Z807" s="137">
        <f t="shared" si="214"/>
        <v>100</v>
      </c>
      <c r="AA807" s="137">
        <f t="shared" si="214"/>
        <v>100</v>
      </c>
      <c r="AB807" s="137">
        <f t="shared" si="214"/>
        <v>100</v>
      </c>
      <c r="AC807" s="137">
        <f t="shared" si="214"/>
        <v>100</v>
      </c>
      <c r="AD807" s="137">
        <f t="shared" si="214"/>
        <v>100</v>
      </c>
      <c r="AE807" s="137">
        <f t="shared" si="214"/>
        <v>100</v>
      </c>
      <c r="AF807" s="137">
        <f t="shared" si="214"/>
        <v>100</v>
      </c>
      <c r="AG807" s="137">
        <f t="shared" si="214"/>
        <v>100</v>
      </c>
      <c r="AH807" s="137">
        <f t="shared" si="214"/>
        <v>0</v>
      </c>
      <c r="AI807" s="137">
        <f t="shared" si="214"/>
        <v>0</v>
      </c>
      <c r="AJ807" s="137">
        <f t="shared" si="214"/>
        <v>0</v>
      </c>
      <c r="AK807" s="136">
        <f ca="1">IF(AND(AND($AK$3&lt;=B807,B807&lt;=$AK$1),B807&lt;&gt;""),1,0)</f>
        <v>1</v>
      </c>
      <c r="AL807" s="136">
        <f>IF(OR(F807="工事・メンテ（共用可）",F807="要調整"),0.5,IF(F807="ヘリ訓練日",0.4,1))</f>
        <v>1</v>
      </c>
      <c r="AM807" s="136">
        <v>1</v>
      </c>
    </row>
    <row r="808" spans="1:39" ht="37.5">
      <c r="A808" s="149">
        <v>1602</v>
      </c>
      <c r="B808" s="150">
        <v>46407</v>
      </c>
      <c r="C808" s="156">
        <v>7</v>
      </c>
      <c r="D808" s="156">
        <v>21</v>
      </c>
      <c r="E808" s="152" t="s">
        <v>86</v>
      </c>
      <c r="F808" s="151" t="s">
        <v>490</v>
      </c>
      <c r="G808" s="154" t="s">
        <v>494</v>
      </c>
      <c r="H808" s="138" t="str">
        <f>IF(OR(G808="中止",G808="取消"),"998",IF(ISNA(MATCH($E808,施設情報!$B$2:$B$96,0)),"999",INDEX(施設情報!$C$2:$C$96,MATCH($E808,施設情報!$B$2:$B$96,0))))</f>
        <v>068</v>
      </c>
      <c r="I808" s="139">
        <f t="shared" si="203"/>
        <v>46407</v>
      </c>
      <c r="J808" s="137" t="str">
        <f t="shared" si="204"/>
        <v>068-46407</v>
      </c>
      <c r="K808" s="137">
        <f t="shared" si="205"/>
        <v>0.29166666666666669</v>
      </c>
      <c r="L808" s="137">
        <f t="shared" si="206"/>
        <v>0.875</v>
      </c>
      <c r="M808" s="137">
        <f t="shared" si="213"/>
        <v>0</v>
      </c>
      <c r="N808" s="137">
        <f t="shared" si="213"/>
        <v>0</v>
      </c>
      <c r="O808" s="137">
        <f t="shared" si="213"/>
        <v>0</v>
      </c>
      <c r="P808" s="137">
        <f t="shared" si="213"/>
        <v>0</v>
      </c>
      <c r="Q808" s="137">
        <f t="shared" si="213"/>
        <v>0</v>
      </c>
      <c r="R808" s="137">
        <f t="shared" si="213"/>
        <v>0</v>
      </c>
      <c r="S808" s="137">
        <f t="shared" si="213"/>
        <v>0</v>
      </c>
      <c r="T808" s="137">
        <f t="shared" si="213"/>
        <v>100</v>
      </c>
      <c r="U808" s="137">
        <f t="shared" si="213"/>
        <v>100</v>
      </c>
      <c r="V808" s="137">
        <f t="shared" si="213"/>
        <v>100</v>
      </c>
      <c r="W808" s="137">
        <f t="shared" si="214"/>
        <v>100</v>
      </c>
      <c r="X808" s="137">
        <f t="shared" si="214"/>
        <v>100</v>
      </c>
      <c r="Y808" s="137">
        <f t="shared" si="214"/>
        <v>100</v>
      </c>
      <c r="Z808" s="137">
        <f t="shared" si="214"/>
        <v>100</v>
      </c>
      <c r="AA808" s="137">
        <f t="shared" si="214"/>
        <v>100</v>
      </c>
      <c r="AB808" s="137">
        <f t="shared" si="214"/>
        <v>100</v>
      </c>
      <c r="AC808" s="137">
        <f t="shared" si="214"/>
        <v>100</v>
      </c>
      <c r="AD808" s="137">
        <f t="shared" si="214"/>
        <v>100</v>
      </c>
      <c r="AE808" s="137">
        <f t="shared" si="214"/>
        <v>100</v>
      </c>
      <c r="AF808" s="137">
        <f t="shared" si="214"/>
        <v>100</v>
      </c>
      <c r="AG808" s="137">
        <f t="shared" si="214"/>
        <v>100</v>
      </c>
      <c r="AH808" s="137">
        <f t="shared" si="214"/>
        <v>0</v>
      </c>
      <c r="AI808" s="137">
        <f t="shared" si="214"/>
        <v>0</v>
      </c>
      <c r="AJ808" s="137">
        <f t="shared" si="214"/>
        <v>0</v>
      </c>
      <c r="AK808" s="136">
        <f ca="1">IF(AND(AND($AK$3&lt;=B808,B808&lt;=$AK$1),B808&lt;&gt;""),1,0)</f>
        <v>1</v>
      </c>
      <c r="AL808" s="136">
        <f>IF(OR(F808="工事・メンテ（共用可）",F808="要調整"),0.5,IF(F808="ヘリ訓練日",0.4,1))</f>
        <v>1</v>
      </c>
      <c r="AM808" s="136">
        <v>1</v>
      </c>
    </row>
    <row r="809" spans="1:39" ht="37.5">
      <c r="A809" s="149">
        <v>1603</v>
      </c>
      <c r="B809" s="150">
        <v>46407</v>
      </c>
      <c r="C809" s="156">
        <v>7</v>
      </c>
      <c r="D809" s="156">
        <v>21</v>
      </c>
      <c r="E809" s="152" t="s">
        <v>87</v>
      </c>
      <c r="F809" s="151" t="s">
        <v>490</v>
      </c>
      <c r="G809" s="154" t="s">
        <v>494</v>
      </c>
      <c r="H809" s="138" t="str">
        <f>IF(OR(G809="中止",G809="取消"),"998",IF(ISNA(MATCH($E809,施設情報!$B$2:$B$96,0)),"999",INDEX(施設情報!$C$2:$C$96,MATCH($E809,施設情報!$B$2:$B$96,0))))</f>
        <v>063</v>
      </c>
      <c r="I809" s="139">
        <f t="shared" si="203"/>
        <v>46407</v>
      </c>
      <c r="J809" s="137" t="str">
        <f t="shared" si="204"/>
        <v>063-46407</v>
      </c>
      <c r="K809" s="137">
        <f t="shared" si="205"/>
        <v>0.29166666666666669</v>
      </c>
      <c r="L809" s="137">
        <f t="shared" si="206"/>
        <v>0.875</v>
      </c>
      <c r="M809" s="137">
        <f t="shared" si="213"/>
        <v>0</v>
      </c>
      <c r="N809" s="137">
        <f t="shared" si="213"/>
        <v>0</v>
      </c>
      <c r="O809" s="137">
        <f t="shared" si="213"/>
        <v>0</v>
      </c>
      <c r="P809" s="137">
        <f t="shared" si="213"/>
        <v>0</v>
      </c>
      <c r="Q809" s="137">
        <f t="shared" si="213"/>
        <v>0</v>
      </c>
      <c r="R809" s="137">
        <f t="shared" si="213"/>
        <v>0</v>
      </c>
      <c r="S809" s="137">
        <f t="shared" si="213"/>
        <v>0</v>
      </c>
      <c r="T809" s="137">
        <f t="shared" si="213"/>
        <v>100</v>
      </c>
      <c r="U809" s="137">
        <f t="shared" si="213"/>
        <v>100</v>
      </c>
      <c r="V809" s="137">
        <f t="shared" si="213"/>
        <v>100</v>
      </c>
      <c r="W809" s="137">
        <f t="shared" si="214"/>
        <v>100</v>
      </c>
      <c r="X809" s="137">
        <f t="shared" si="214"/>
        <v>100</v>
      </c>
      <c r="Y809" s="137">
        <f t="shared" si="214"/>
        <v>100</v>
      </c>
      <c r="Z809" s="137">
        <f t="shared" si="214"/>
        <v>100</v>
      </c>
      <c r="AA809" s="137">
        <f t="shared" si="214"/>
        <v>100</v>
      </c>
      <c r="AB809" s="137">
        <f t="shared" si="214"/>
        <v>100</v>
      </c>
      <c r="AC809" s="137">
        <f t="shared" si="214"/>
        <v>100</v>
      </c>
      <c r="AD809" s="137">
        <f t="shared" si="214"/>
        <v>100</v>
      </c>
      <c r="AE809" s="137">
        <f t="shared" si="214"/>
        <v>100</v>
      </c>
      <c r="AF809" s="137">
        <f t="shared" si="214"/>
        <v>100</v>
      </c>
      <c r="AG809" s="137">
        <f t="shared" si="214"/>
        <v>100</v>
      </c>
      <c r="AH809" s="137">
        <f t="shared" si="214"/>
        <v>0</v>
      </c>
      <c r="AI809" s="137">
        <f t="shared" si="214"/>
        <v>0</v>
      </c>
      <c r="AJ809" s="137">
        <f t="shared" si="214"/>
        <v>0</v>
      </c>
      <c r="AK809" s="136">
        <f ca="1">IF(AND(AND($AK$3&lt;=B809,B809&lt;=$AK$1),B809&lt;&gt;""),1,0)</f>
        <v>1</v>
      </c>
      <c r="AL809" s="136">
        <f>IF(OR(F809="工事・メンテ（共用可）",F809="要調整"),0.5,IF(F809="ヘリ訓練日",0.4,1))</f>
        <v>1</v>
      </c>
      <c r="AM809" s="136">
        <v>1</v>
      </c>
    </row>
    <row r="810" spans="1:39" ht="37.5">
      <c r="A810" s="149">
        <v>1604</v>
      </c>
      <c r="B810" s="150">
        <v>46407</v>
      </c>
      <c r="C810" s="156">
        <v>7</v>
      </c>
      <c r="D810" s="156">
        <v>21</v>
      </c>
      <c r="E810" s="152" t="s">
        <v>88</v>
      </c>
      <c r="F810" s="151" t="s">
        <v>490</v>
      </c>
      <c r="G810" s="154" t="s">
        <v>494</v>
      </c>
      <c r="H810" s="138" t="str">
        <f>IF(OR(G810="中止",G810="取消"),"998",IF(ISNA(MATCH($E810,施設情報!$B$2:$B$96,0)),"999",INDEX(施設情報!$C$2:$C$96,MATCH($E810,施設情報!$B$2:$B$96,0))))</f>
        <v>064</v>
      </c>
      <c r="I810" s="139">
        <f t="shared" si="203"/>
        <v>46407</v>
      </c>
      <c r="J810" s="137" t="str">
        <f t="shared" si="204"/>
        <v>064-46407</v>
      </c>
      <c r="K810" s="137">
        <f t="shared" si="205"/>
        <v>0.29166666666666669</v>
      </c>
      <c r="L810" s="137">
        <f t="shared" si="206"/>
        <v>0.875</v>
      </c>
      <c r="M810" s="137">
        <f t="shared" si="213"/>
        <v>0</v>
      </c>
      <c r="N810" s="137">
        <f t="shared" si="213"/>
        <v>0</v>
      </c>
      <c r="O810" s="137">
        <f t="shared" si="213"/>
        <v>0</v>
      </c>
      <c r="P810" s="137">
        <f t="shared" si="213"/>
        <v>0</v>
      </c>
      <c r="Q810" s="137">
        <f t="shared" si="213"/>
        <v>0</v>
      </c>
      <c r="R810" s="137">
        <f t="shared" si="213"/>
        <v>0</v>
      </c>
      <c r="S810" s="137">
        <f t="shared" si="213"/>
        <v>0</v>
      </c>
      <c r="T810" s="137">
        <f t="shared" si="213"/>
        <v>100</v>
      </c>
      <c r="U810" s="137">
        <f t="shared" si="213"/>
        <v>100</v>
      </c>
      <c r="V810" s="137">
        <f t="shared" si="213"/>
        <v>100</v>
      </c>
      <c r="W810" s="137">
        <f t="shared" si="214"/>
        <v>100</v>
      </c>
      <c r="X810" s="137">
        <f t="shared" si="214"/>
        <v>100</v>
      </c>
      <c r="Y810" s="137">
        <f t="shared" si="214"/>
        <v>100</v>
      </c>
      <c r="Z810" s="137">
        <f t="shared" si="214"/>
        <v>100</v>
      </c>
      <c r="AA810" s="137">
        <f t="shared" si="214"/>
        <v>100</v>
      </c>
      <c r="AB810" s="137">
        <f t="shared" si="214"/>
        <v>100</v>
      </c>
      <c r="AC810" s="137">
        <f t="shared" si="214"/>
        <v>100</v>
      </c>
      <c r="AD810" s="137">
        <f t="shared" si="214"/>
        <v>100</v>
      </c>
      <c r="AE810" s="137">
        <f t="shared" si="214"/>
        <v>100</v>
      </c>
      <c r="AF810" s="137">
        <f t="shared" si="214"/>
        <v>100</v>
      </c>
      <c r="AG810" s="137">
        <f t="shared" si="214"/>
        <v>100</v>
      </c>
      <c r="AH810" s="137">
        <f t="shared" si="214"/>
        <v>0</v>
      </c>
      <c r="AI810" s="137">
        <f t="shared" si="214"/>
        <v>0</v>
      </c>
      <c r="AJ810" s="137">
        <f t="shared" si="214"/>
        <v>0</v>
      </c>
      <c r="AK810" s="136">
        <f ca="1">IF(AND(AND($AK$3&lt;=B810,B810&lt;=$AK$1),B810&lt;&gt;""),1,0)</f>
        <v>1</v>
      </c>
      <c r="AL810" s="136">
        <f>IF(OR(F810="工事・メンテ（共用可）",F810="要調整"),0.5,IF(F810="ヘリ訓練日",0.4,1))</f>
        <v>1</v>
      </c>
      <c r="AM810" s="136">
        <v>1</v>
      </c>
    </row>
    <row r="811" spans="1:39" ht="37.5">
      <c r="A811" s="149">
        <v>1605</v>
      </c>
      <c r="B811" s="150">
        <v>46407</v>
      </c>
      <c r="C811" s="156">
        <v>7</v>
      </c>
      <c r="D811" s="156">
        <v>21</v>
      </c>
      <c r="E811" s="152" t="s">
        <v>89</v>
      </c>
      <c r="F811" s="151" t="s">
        <v>490</v>
      </c>
      <c r="G811" s="154" t="s">
        <v>494</v>
      </c>
      <c r="H811" s="138" t="str">
        <f>IF(OR(G811="中止",G811="取消"),"998",IF(ISNA(MATCH($E811,施設情報!$B$2:$B$96,0)),"999",INDEX(施設情報!$C$2:$C$96,MATCH($E811,施設情報!$B$2:$B$96,0))))</f>
        <v>019</v>
      </c>
      <c r="I811" s="139">
        <f t="shared" si="203"/>
        <v>46407</v>
      </c>
      <c r="J811" s="137" t="str">
        <f t="shared" si="204"/>
        <v>019-46407</v>
      </c>
      <c r="K811" s="137">
        <f t="shared" si="205"/>
        <v>0.29166666666666669</v>
      </c>
      <c r="L811" s="137">
        <f t="shared" si="206"/>
        <v>0.875</v>
      </c>
      <c r="M811" s="137">
        <f t="shared" si="213"/>
        <v>0</v>
      </c>
      <c r="N811" s="137">
        <f t="shared" si="213"/>
        <v>0</v>
      </c>
      <c r="O811" s="137">
        <f t="shared" si="213"/>
        <v>0</v>
      </c>
      <c r="P811" s="137">
        <f t="shared" si="213"/>
        <v>0</v>
      </c>
      <c r="Q811" s="137">
        <f t="shared" si="213"/>
        <v>0</v>
      </c>
      <c r="R811" s="137">
        <f t="shared" si="213"/>
        <v>0</v>
      </c>
      <c r="S811" s="137">
        <f t="shared" si="213"/>
        <v>0</v>
      </c>
      <c r="T811" s="137">
        <f t="shared" si="213"/>
        <v>100</v>
      </c>
      <c r="U811" s="137">
        <f t="shared" si="213"/>
        <v>100</v>
      </c>
      <c r="V811" s="137">
        <f t="shared" si="213"/>
        <v>100</v>
      </c>
      <c r="W811" s="137">
        <f t="shared" si="214"/>
        <v>100</v>
      </c>
      <c r="X811" s="137">
        <f t="shared" si="214"/>
        <v>100</v>
      </c>
      <c r="Y811" s="137">
        <f t="shared" si="214"/>
        <v>100</v>
      </c>
      <c r="Z811" s="137">
        <f t="shared" si="214"/>
        <v>100</v>
      </c>
      <c r="AA811" s="137">
        <f t="shared" si="214"/>
        <v>100</v>
      </c>
      <c r="AB811" s="137">
        <f t="shared" si="214"/>
        <v>100</v>
      </c>
      <c r="AC811" s="137">
        <f t="shared" si="214"/>
        <v>100</v>
      </c>
      <c r="AD811" s="137">
        <f t="shared" si="214"/>
        <v>100</v>
      </c>
      <c r="AE811" s="137">
        <f t="shared" si="214"/>
        <v>100</v>
      </c>
      <c r="AF811" s="137">
        <f t="shared" si="214"/>
        <v>100</v>
      </c>
      <c r="AG811" s="137">
        <f t="shared" si="214"/>
        <v>100</v>
      </c>
      <c r="AH811" s="137">
        <f t="shared" si="214"/>
        <v>0</v>
      </c>
      <c r="AI811" s="137">
        <f t="shared" si="214"/>
        <v>0</v>
      </c>
      <c r="AJ811" s="137">
        <f t="shared" si="214"/>
        <v>0</v>
      </c>
      <c r="AK811" s="136">
        <f ca="1">IF(AND(AND($AK$3&lt;=B811,B811&lt;=$AK$1),B811&lt;&gt;""),1,0)</f>
        <v>1</v>
      </c>
      <c r="AL811" s="136">
        <f>IF(OR(F811="工事・メンテ（共用可）",F811="要調整"),0.5,IF(F811="ヘリ訓練日",0.4,1))</f>
        <v>1</v>
      </c>
      <c r="AM811" s="136">
        <v>1</v>
      </c>
    </row>
    <row r="812" spans="1:39" ht="37.5">
      <c r="A812" s="149">
        <v>1606</v>
      </c>
      <c r="B812" s="150">
        <v>46407</v>
      </c>
      <c r="C812" s="156">
        <v>7</v>
      </c>
      <c r="D812" s="156">
        <v>21</v>
      </c>
      <c r="E812" s="152" t="s">
        <v>90</v>
      </c>
      <c r="F812" s="151" t="s">
        <v>490</v>
      </c>
      <c r="G812" s="154" t="s">
        <v>494</v>
      </c>
      <c r="H812" s="138" t="str">
        <f>IF(OR(G812="中止",G812="取消"),"998",IF(ISNA(MATCH($E812,施設情報!$B$2:$B$96,0)),"999",INDEX(施設情報!$C$2:$C$96,MATCH($E812,施設情報!$B$2:$B$96,0))))</f>
        <v>018</v>
      </c>
      <c r="I812" s="139">
        <f t="shared" si="203"/>
        <v>46407</v>
      </c>
      <c r="J812" s="137" t="str">
        <f t="shared" si="204"/>
        <v>018-46407</v>
      </c>
      <c r="K812" s="137">
        <f t="shared" si="205"/>
        <v>0.29166666666666669</v>
      </c>
      <c r="L812" s="137">
        <f t="shared" si="206"/>
        <v>0.875</v>
      </c>
      <c r="M812" s="137">
        <f t="shared" si="213"/>
        <v>0</v>
      </c>
      <c r="N812" s="137">
        <f t="shared" si="213"/>
        <v>0</v>
      </c>
      <c r="O812" s="137">
        <f t="shared" si="213"/>
        <v>0</v>
      </c>
      <c r="P812" s="137">
        <f t="shared" si="213"/>
        <v>0</v>
      </c>
      <c r="Q812" s="137">
        <f t="shared" si="213"/>
        <v>0</v>
      </c>
      <c r="R812" s="137">
        <f t="shared" si="213"/>
        <v>0</v>
      </c>
      <c r="S812" s="137">
        <f t="shared" si="213"/>
        <v>0</v>
      </c>
      <c r="T812" s="137">
        <f t="shared" si="213"/>
        <v>100</v>
      </c>
      <c r="U812" s="137">
        <f t="shared" si="213"/>
        <v>100</v>
      </c>
      <c r="V812" s="137">
        <f t="shared" si="213"/>
        <v>100</v>
      </c>
      <c r="W812" s="137">
        <f t="shared" si="214"/>
        <v>100</v>
      </c>
      <c r="X812" s="137">
        <f t="shared" si="214"/>
        <v>100</v>
      </c>
      <c r="Y812" s="137">
        <f t="shared" si="214"/>
        <v>100</v>
      </c>
      <c r="Z812" s="137">
        <f t="shared" si="214"/>
        <v>100</v>
      </c>
      <c r="AA812" s="137">
        <f t="shared" si="214"/>
        <v>100</v>
      </c>
      <c r="AB812" s="137">
        <f t="shared" si="214"/>
        <v>100</v>
      </c>
      <c r="AC812" s="137">
        <f t="shared" si="214"/>
        <v>100</v>
      </c>
      <c r="AD812" s="137">
        <f t="shared" si="214"/>
        <v>100</v>
      </c>
      <c r="AE812" s="137">
        <f t="shared" si="214"/>
        <v>100</v>
      </c>
      <c r="AF812" s="137">
        <f t="shared" si="214"/>
        <v>100</v>
      </c>
      <c r="AG812" s="137">
        <f t="shared" si="214"/>
        <v>100</v>
      </c>
      <c r="AH812" s="137">
        <f t="shared" si="214"/>
        <v>0</v>
      </c>
      <c r="AI812" s="137">
        <f t="shared" si="214"/>
        <v>0</v>
      </c>
      <c r="AJ812" s="137">
        <f t="shared" si="214"/>
        <v>0</v>
      </c>
      <c r="AK812" s="136">
        <f ca="1">IF(AND(AND($AK$3&lt;=B812,B812&lt;=$AK$1),B812&lt;&gt;""),1,0)</f>
        <v>1</v>
      </c>
      <c r="AL812" s="136">
        <f>IF(OR(F812="工事・メンテ（共用可）",F812="要調整"),0.5,IF(F812="ヘリ訓練日",0.4,1))</f>
        <v>1</v>
      </c>
      <c r="AM812" s="136">
        <v>1</v>
      </c>
    </row>
    <row r="813" spans="1:39" ht="56.25">
      <c r="A813" s="149">
        <v>324</v>
      </c>
      <c r="B813" s="150">
        <v>46408</v>
      </c>
      <c r="C813" s="156">
        <v>0</v>
      </c>
      <c r="D813" s="156">
        <v>24</v>
      </c>
      <c r="E813" s="152" t="s">
        <v>52</v>
      </c>
      <c r="F813" s="151" t="s">
        <v>95</v>
      </c>
      <c r="G813" s="205" t="s">
        <v>1</v>
      </c>
      <c r="H813" s="138" t="str">
        <f>IF(OR(G813="中止",G813="取消"),"998",IF(ISNA(MATCH($E813,施設情報!$B$2:$B$96,0)),"999",INDEX(施設情報!$C$2:$C$96,MATCH($E813,施設情報!$B$2:$B$96,0))))</f>
        <v>024</v>
      </c>
      <c r="I813" s="139">
        <f t="shared" si="203"/>
        <v>46408</v>
      </c>
      <c r="J813" s="137" t="str">
        <f t="shared" si="204"/>
        <v>024-46408</v>
      </c>
      <c r="K813" s="137">
        <f t="shared" si="205"/>
        <v>0</v>
      </c>
      <c r="L813" s="137">
        <f t="shared" si="206"/>
        <v>1</v>
      </c>
      <c r="M813" s="137">
        <f t="shared" si="213"/>
        <v>100</v>
      </c>
      <c r="N813" s="137">
        <f t="shared" si="213"/>
        <v>100</v>
      </c>
      <c r="O813" s="137">
        <f t="shared" si="213"/>
        <v>100</v>
      </c>
      <c r="P813" s="137">
        <f t="shared" si="213"/>
        <v>100</v>
      </c>
      <c r="Q813" s="137">
        <f t="shared" si="213"/>
        <v>100</v>
      </c>
      <c r="R813" s="137">
        <f t="shared" si="213"/>
        <v>100</v>
      </c>
      <c r="S813" s="137">
        <f t="shared" si="213"/>
        <v>100</v>
      </c>
      <c r="T813" s="137">
        <f t="shared" si="213"/>
        <v>100</v>
      </c>
      <c r="U813" s="137">
        <f t="shared" si="213"/>
        <v>100</v>
      </c>
      <c r="V813" s="137">
        <f t="shared" si="213"/>
        <v>100</v>
      </c>
      <c r="W813" s="137">
        <f t="shared" si="214"/>
        <v>100</v>
      </c>
      <c r="X813" s="137">
        <f t="shared" si="214"/>
        <v>100</v>
      </c>
      <c r="Y813" s="137">
        <f t="shared" si="214"/>
        <v>100</v>
      </c>
      <c r="Z813" s="137">
        <f t="shared" si="214"/>
        <v>100</v>
      </c>
      <c r="AA813" s="137">
        <f t="shared" si="214"/>
        <v>100</v>
      </c>
      <c r="AB813" s="137">
        <f t="shared" si="214"/>
        <v>100</v>
      </c>
      <c r="AC813" s="137">
        <f t="shared" si="214"/>
        <v>100</v>
      </c>
      <c r="AD813" s="137">
        <f t="shared" si="214"/>
        <v>100</v>
      </c>
      <c r="AE813" s="137">
        <f t="shared" si="214"/>
        <v>100</v>
      </c>
      <c r="AF813" s="137">
        <f t="shared" si="214"/>
        <v>100</v>
      </c>
      <c r="AG813" s="137">
        <f t="shared" si="214"/>
        <v>100</v>
      </c>
      <c r="AH813" s="137">
        <f t="shared" si="214"/>
        <v>100</v>
      </c>
      <c r="AI813" s="137">
        <f t="shared" si="214"/>
        <v>100</v>
      </c>
      <c r="AJ813" s="137">
        <f t="shared" si="214"/>
        <v>100</v>
      </c>
      <c r="AK813" s="136">
        <f ca="1">IF(AND(AND($AK$3&lt;=B813,B813&lt;=$AK$1),B813&lt;&gt;""),1,0)</f>
        <v>1</v>
      </c>
      <c r="AL813" s="136">
        <f>IF(OR(F813="工事・メンテ（共用可）",F813="要調整"),0.5,IF(F813="ヘリ訓練日",0.4,1))</f>
        <v>1</v>
      </c>
      <c r="AM813" s="136">
        <v>1</v>
      </c>
    </row>
    <row r="814" spans="1:39" ht="36">
      <c r="A814" s="149">
        <v>467</v>
      </c>
      <c r="B814" s="150">
        <v>46408</v>
      </c>
      <c r="C814" s="156">
        <v>9</v>
      </c>
      <c r="D814" s="156">
        <v>17</v>
      </c>
      <c r="E814" s="152" t="s">
        <v>91</v>
      </c>
      <c r="F814" s="151" t="s">
        <v>490</v>
      </c>
      <c r="G814" s="154" t="s">
        <v>493</v>
      </c>
      <c r="H814" s="138" t="str">
        <f>IF(OR(G814="中止",G814="取消"),"998",IF(ISNA(MATCH($E814,施設情報!$B$2:$B$96,0)),"999",INDEX(施設情報!$C$2:$C$96,MATCH($E814,施設情報!$B$2:$B$96,0))))</f>
        <v>998</v>
      </c>
      <c r="I814" s="139">
        <f t="shared" si="203"/>
        <v>46408</v>
      </c>
      <c r="J814" s="137" t="str">
        <f t="shared" si="204"/>
        <v>998-46408</v>
      </c>
      <c r="K814" s="137">
        <f t="shared" si="205"/>
        <v>0.375</v>
      </c>
      <c r="L814" s="137">
        <f t="shared" si="206"/>
        <v>0.70833333333333337</v>
      </c>
      <c r="M814" s="137">
        <f t="shared" si="213"/>
        <v>0</v>
      </c>
      <c r="N814" s="137">
        <f t="shared" si="213"/>
        <v>0</v>
      </c>
      <c r="O814" s="137">
        <f t="shared" si="213"/>
        <v>0</v>
      </c>
      <c r="P814" s="137">
        <f t="shared" si="213"/>
        <v>0</v>
      </c>
      <c r="Q814" s="137">
        <f t="shared" si="213"/>
        <v>0</v>
      </c>
      <c r="R814" s="137">
        <f t="shared" si="213"/>
        <v>0</v>
      </c>
      <c r="S814" s="137">
        <f t="shared" si="213"/>
        <v>0</v>
      </c>
      <c r="T814" s="137">
        <f t="shared" si="213"/>
        <v>0</v>
      </c>
      <c r="U814" s="137">
        <f t="shared" si="213"/>
        <v>0</v>
      </c>
      <c r="V814" s="137">
        <f t="shared" si="213"/>
        <v>100</v>
      </c>
      <c r="W814" s="137">
        <f t="shared" si="214"/>
        <v>100</v>
      </c>
      <c r="X814" s="137">
        <f t="shared" si="214"/>
        <v>100</v>
      </c>
      <c r="Y814" s="137">
        <f t="shared" si="214"/>
        <v>100</v>
      </c>
      <c r="Z814" s="137">
        <f t="shared" si="214"/>
        <v>100</v>
      </c>
      <c r="AA814" s="137">
        <f t="shared" si="214"/>
        <v>100</v>
      </c>
      <c r="AB814" s="137">
        <f t="shared" si="214"/>
        <v>100</v>
      </c>
      <c r="AC814" s="137">
        <f t="shared" si="214"/>
        <v>100</v>
      </c>
      <c r="AD814" s="137">
        <f t="shared" si="214"/>
        <v>0</v>
      </c>
      <c r="AE814" s="137">
        <f t="shared" si="214"/>
        <v>0</v>
      </c>
      <c r="AF814" s="137">
        <f t="shared" si="214"/>
        <v>0</v>
      </c>
      <c r="AG814" s="137">
        <f t="shared" si="214"/>
        <v>0</v>
      </c>
      <c r="AH814" s="137">
        <f t="shared" si="214"/>
        <v>0</v>
      </c>
      <c r="AI814" s="137">
        <f t="shared" si="214"/>
        <v>0</v>
      </c>
      <c r="AJ814" s="137">
        <f t="shared" si="214"/>
        <v>0</v>
      </c>
      <c r="AK814" s="136">
        <f ca="1">IF(AND(AND($AK$3&lt;=B814,B814&lt;=$AK$1),B814&lt;&gt;""),1,0)</f>
        <v>1</v>
      </c>
      <c r="AL814" s="136">
        <f>IF(OR(F814="工事・メンテ（共用可）",F814="要調整"),0.5,IF(F814="ヘリ訓練日",0.4,1))</f>
        <v>1</v>
      </c>
      <c r="AM814" s="136">
        <v>1</v>
      </c>
    </row>
    <row r="815" spans="1:39" ht="72">
      <c r="A815" s="149">
        <v>482</v>
      </c>
      <c r="B815" s="150">
        <v>46408</v>
      </c>
      <c r="C815" s="156">
        <v>9</v>
      </c>
      <c r="D815" s="156">
        <v>17</v>
      </c>
      <c r="E815" s="152" t="s">
        <v>93</v>
      </c>
      <c r="F815" s="151" t="s">
        <v>490</v>
      </c>
      <c r="G815" s="154" t="s">
        <v>493</v>
      </c>
      <c r="H815" s="138" t="str">
        <f>IF(OR(G815="中止",G815="取消"),"998",IF(ISNA(MATCH($E815,施設情報!$B$2:$B$96,0)),"999",INDEX(施設情報!$C$2:$C$96,MATCH($E815,施設情報!$B$2:$B$96,0))))</f>
        <v>998</v>
      </c>
      <c r="I815" s="139">
        <f t="shared" si="203"/>
        <v>46408</v>
      </c>
      <c r="J815" s="137" t="str">
        <f t="shared" si="204"/>
        <v>998-46408</v>
      </c>
      <c r="K815" s="137">
        <f t="shared" si="205"/>
        <v>0.375</v>
      </c>
      <c r="L815" s="137">
        <f t="shared" si="206"/>
        <v>0.70833333333333337</v>
      </c>
      <c r="M815" s="137">
        <f t="shared" ref="M815:V824" si="215">IF(AND(M$3&gt;=$K815,M$3&lt;$L815),100*$AM815,0)</f>
        <v>0</v>
      </c>
      <c r="N815" s="137">
        <f t="shared" si="215"/>
        <v>0</v>
      </c>
      <c r="O815" s="137">
        <f t="shared" si="215"/>
        <v>0</v>
      </c>
      <c r="P815" s="137">
        <f t="shared" si="215"/>
        <v>0</v>
      </c>
      <c r="Q815" s="137">
        <f t="shared" si="215"/>
        <v>0</v>
      </c>
      <c r="R815" s="137">
        <f t="shared" si="215"/>
        <v>0</v>
      </c>
      <c r="S815" s="137">
        <f t="shared" si="215"/>
        <v>0</v>
      </c>
      <c r="T815" s="137">
        <f t="shared" si="215"/>
        <v>0</v>
      </c>
      <c r="U815" s="137">
        <f t="shared" si="215"/>
        <v>0</v>
      </c>
      <c r="V815" s="137">
        <f t="shared" si="215"/>
        <v>100</v>
      </c>
      <c r="W815" s="137">
        <f t="shared" ref="W815:AJ824" si="216">IF(AND(W$3&gt;=$K815,W$3&lt;$L815),100*$AM815,0)</f>
        <v>100</v>
      </c>
      <c r="X815" s="137">
        <f t="shared" si="216"/>
        <v>100</v>
      </c>
      <c r="Y815" s="137">
        <f t="shared" si="216"/>
        <v>100</v>
      </c>
      <c r="Z815" s="137">
        <f t="shared" si="216"/>
        <v>100</v>
      </c>
      <c r="AA815" s="137">
        <f t="shared" si="216"/>
        <v>100</v>
      </c>
      <c r="AB815" s="137">
        <f t="shared" si="216"/>
        <v>100</v>
      </c>
      <c r="AC815" s="137">
        <f t="shared" si="216"/>
        <v>100</v>
      </c>
      <c r="AD815" s="137">
        <f t="shared" si="216"/>
        <v>0</v>
      </c>
      <c r="AE815" s="137">
        <f t="shared" si="216"/>
        <v>0</v>
      </c>
      <c r="AF815" s="137">
        <f t="shared" si="216"/>
        <v>0</v>
      </c>
      <c r="AG815" s="137">
        <f t="shared" si="216"/>
        <v>0</v>
      </c>
      <c r="AH815" s="137">
        <f t="shared" si="216"/>
        <v>0</v>
      </c>
      <c r="AI815" s="137">
        <f t="shared" si="216"/>
        <v>0</v>
      </c>
      <c r="AJ815" s="137">
        <f t="shared" si="216"/>
        <v>0</v>
      </c>
      <c r="AK815" s="136">
        <f ca="1">IF(AND(AND($AK$3&lt;=B815,B815&lt;=$AK$1),B815&lt;&gt;""),1,0)</f>
        <v>1</v>
      </c>
      <c r="AL815" s="136">
        <f>IF(OR(F815="工事・メンテ（共用可）",F815="要調整"),0.5,IF(F815="ヘリ訓練日",0.4,1))</f>
        <v>1</v>
      </c>
      <c r="AM815" s="136">
        <v>1</v>
      </c>
    </row>
    <row r="816" spans="1:39" ht="90">
      <c r="A816" s="149">
        <v>497</v>
      </c>
      <c r="B816" s="150">
        <v>46408</v>
      </c>
      <c r="C816" s="156">
        <v>9</v>
      </c>
      <c r="D816" s="156">
        <v>17</v>
      </c>
      <c r="E816" s="2" t="s">
        <v>94</v>
      </c>
      <c r="F816" s="151" t="s">
        <v>490</v>
      </c>
      <c r="G816" s="154" t="s">
        <v>493</v>
      </c>
      <c r="H816" s="138" t="str">
        <f>IF(OR(G816="中止",G816="取消"),"998",IF(ISNA(MATCH($E816,施設情報!$B$2:$B$96,0)),"999",INDEX(施設情報!$C$2:$C$96,MATCH($E816,施設情報!$B$2:$B$96,0))))</f>
        <v>998</v>
      </c>
      <c r="I816" s="139">
        <f t="shared" si="203"/>
        <v>46408</v>
      </c>
      <c r="J816" s="137" t="str">
        <f t="shared" si="204"/>
        <v>998-46408</v>
      </c>
      <c r="K816" s="137">
        <f t="shared" si="205"/>
        <v>0.375</v>
      </c>
      <c r="L816" s="137">
        <f t="shared" si="206"/>
        <v>0.70833333333333337</v>
      </c>
      <c r="M816" s="137">
        <f t="shared" si="215"/>
        <v>0</v>
      </c>
      <c r="N816" s="137">
        <f t="shared" si="215"/>
        <v>0</v>
      </c>
      <c r="O816" s="137">
        <f t="shared" si="215"/>
        <v>0</v>
      </c>
      <c r="P816" s="137">
        <f t="shared" si="215"/>
        <v>0</v>
      </c>
      <c r="Q816" s="137">
        <f t="shared" si="215"/>
        <v>0</v>
      </c>
      <c r="R816" s="137">
        <f t="shared" si="215"/>
        <v>0</v>
      </c>
      <c r="S816" s="137">
        <f t="shared" si="215"/>
        <v>0</v>
      </c>
      <c r="T816" s="137">
        <f t="shared" si="215"/>
        <v>0</v>
      </c>
      <c r="U816" s="137">
        <f t="shared" si="215"/>
        <v>0</v>
      </c>
      <c r="V816" s="137">
        <f t="shared" si="215"/>
        <v>100</v>
      </c>
      <c r="W816" s="137">
        <f t="shared" si="216"/>
        <v>100</v>
      </c>
      <c r="X816" s="137">
        <f t="shared" si="216"/>
        <v>100</v>
      </c>
      <c r="Y816" s="137">
        <f t="shared" si="216"/>
        <v>100</v>
      </c>
      <c r="Z816" s="137">
        <f t="shared" si="216"/>
        <v>100</v>
      </c>
      <c r="AA816" s="137">
        <f t="shared" si="216"/>
        <v>100</v>
      </c>
      <c r="AB816" s="137">
        <f t="shared" si="216"/>
        <v>100</v>
      </c>
      <c r="AC816" s="137">
        <f t="shared" si="216"/>
        <v>100</v>
      </c>
      <c r="AD816" s="137">
        <f t="shared" si="216"/>
        <v>0</v>
      </c>
      <c r="AE816" s="137">
        <f t="shared" si="216"/>
        <v>0</v>
      </c>
      <c r="AF816" s="137">
        <f t="shared" si="216"/>
        <v>0</v>
      </c>
      <c r="AG816" s="137">
        <f t="shared" si="216"/>
        <v>0</v>
      </c>
      <c r="AH816" s="137">
        <f t="shared" si="216"/>
        <v>0</v>
      </c>
      <c r="AI816" s="137">
        <f t="shared" si="216"/>
        <v>0</v>
      </c>
      <c r="AJ816" s="137">
        <f t="shared" si="216"/>
        <v>0</v>
      </c>
      <c r="AK816" s="136">
        <f ca="1">IF(AND(AND($AK$3&lt;=B816,B816&lt;=$AK$1),B816&lt;&gt;""),1,0)</f>
        <v>1</v>
      </c>
      <c r="AL816" s="136">
        <f>IF(OR(F816="工事・メンテ（共用可）",F816="要調整"),0.5,IF(F816="ヘリ訓練日",0.4,1))</f>
        <v>1</v>
      </c>
      <c r="AM816" s="136">
        <v>1</v>
      </c>
    </row>
    <row r="817" spans="1:39" ht="72">
      <c r="A817" s="149">
        <v>512</v>
      </c>
      <c r="B817" s="150">
        <v>46408</v>
      </c>
      <c r="C817" s="156">
        <v>9</v>
      </c>
      <c r="D817" s="156">
        <v>17</v>
      </c>
      <c r="E817" s="2" t="s">
        <v>92</v>
      </c>
      <c r="F817" s="151" t="s">
        <v>490</v>
      </c>
      <c r="G817" s="154" t="s">
        <v>493</v>
      </c>
      <c r="H817" s="138" t="str">
        <f>IF(OR(G817="中止",G817="取消"),"998",IF(ISNA(MATCH($E817,施設情報!$B$2:$B$96,0)),"999",INDEX(施設情報!$C$2:$C$96,MATCH($E817,施設情報!$B$2:$B$96,0))))</f>
        <v>998</v>
      </c>
      <c r="I817" s="139">
        <f t="shared" si="203"/>
        <v>46408</v>
      </c>
      <c r="J817" s="137" t="str">
        <f t="shared" si="204"/>
        <v>998-46408</v>
      </c>
      <c r="K817" s="137">
        <f t="shared" si="205"/>
        <v>0.375</v>
      </c>
      <c r="L817" s="137">
        <f t="shared" si="206"/>
        <v>0.70833333333333337</v>
      </c>
      <c r="M817" s="137">
        <f t="shared" si="215"/>
        <v>0</v>
      </c>
      <c r="N817" s="137">
        <f t="shared" si="215"/>
        <v>0</v>
      </c>
      <c r="O817" s="137">
        <f t="shared" si="215"/>
        <v>0</v>
      </c>
      <c r="P817" s="137">
        <f t="shared" si="215"/>
        <v>0</v>
      </c>
      <c r="Q817" s="137">
        <f t="shared" si="215"/>
        <v>0</v>
      </c>
      <c r="R817" s="137">
        <f t="shared" si="215"/>
        <v>0</v>
      </c>
      <c r="S817" s="137">
        <f t="shared" si="215"/>
        <v>0</v>
      </c>
      <c r="T817" s="137">
        <f t="shared" si="215"/>
        <v>0</v>
      </c>
      <c r="U817" s="137">
        <f t="shared" si="215"/>
        <v>0</v>
      </c>
      <c r="V817" s="137">
        <f t="shared" si="215"/>
        <v>100</v>
      </c>
      <c r="W817" s="137">
        <f t="shared" si="216"/>
        <v>100</v>
      </c>
      <c r="X817" s="137">
        <f t="shared" si="216"/>
        <v>100</v>
      </c>
      <c r="Y817" s="137">
        <f t="shared" si="216"/>
        <v>100</v>
      </c>
      <c r="Z817" s="137">
        <f t="shared" si="216"/>
        <v>100</v>
      </c>
      <c r="AA817" s="137">
        <f t="shared" si="216"/>
        <v>100</v>
      </c>
      <c r="AB817" s="137">
        <f t="shared" si="216"/>
        <v>100</v>
      </c>
      <c r="AC817" s="137">
        <f t="shared" si="216"/>
        <v>100</v>
      </c>
      <c r="AD817" s="137">
        <f t="shared" si="216"/>
        <v>0</v>
      </c>
      <c r="AE817" s="137">
        <f t="shared" si="216"/>
        <v>0</v>
      </c>
      <c r="AF817" s="137">
        <f t="shared" si="216"/>
        <v>0</v>
      </c>
      <c r="AG817" s="137">
        <f t="shared" si="216"/>
        <v>0</v>
      </c>
      <c r="AH817" s="137">
        <f t="shared" si="216"/>
        <v>0</v>
      </c>
      <c r="AI817" s="137">
        <f t="shared" si="216"/>
        <v>0</v>
      </c>
      <c r="AJ817" s="137">
        <f t="shared" si="216"/>
        <v>0</v>
      </c>
      <c r="AK817" s="136">
        <f ca="1">IF(AND(AND($AK$3&lt;=B817,B817&lt;=$AK$1),B817&lt;&gt;""),1,0)</f>
        <v>1</v>
      </c>
      <c r="AL817" s="136">
        <f>IF(OR(F817="工事・メンテ（共用可）",F817="要調整"),0.5,IF(F817="ヘリ訓練日",0.4,1))</f>
        <v>1</v>
      </c>
      <c r="AM817" s="136">
        <v>1</v>
      </c>
    </row>
    <row r="818" spans="1:39" ht="36">
      <c r="A818" s="149">
        <v>527</v>
      </c>
      <c r="B818" s="150">
        <v>46408</v>
      </c>
      <c r="C818" s="156">
        <v>9</v>
      </c>
      <c r="D818" s="156">
        <v>17</v>
      </c>
      <c r="E818" s="152" t="s">
        <v>91</v>
      </c>
      <c r="F818" s="151" t="s">
        <v>490</v>
      </c>
      <c r="G818" s="154" t="s">
        <v>493</v>
      </c>
      <c r="H818" s="138" t="str">
        <f>IF(OR(G818="中止",G818="取消"),"998",IF(ISNA(MATCH($E818,施設情報!$B$2:$B$96,0)),"999",INDEX(施設情報!$C$2:$C$96,MATCH($E818,施設情報!$B$2:$B$96,0))))</f>
        <v>998</v>
      </c>
      <c r="I818" s="139">
        <f t="shared" si="203"/>
        <v>46408</v>
      </c>
      <c r="J818" s="137" t="str">
        <f t="shared" si="204"/>
        <v>998-46408</v>
      </c>
      <c r="K818" s="137">
        <f t="shared" si="205"/>
        <v>0.375</v>
      </c>
      <c r="L818" s="137">
        <f t="shared" si="206"/>
        <v>0.70833333333333337</v>
      </c>
      <c r="M818" s="137">
        <f t="shared" si="215"/>
        <v>0</v>
      </c>
      <c r="N818" s="137">
        <f t="shared" si="215"/>
        <v>0</v>
      </c>
      <c r="O818" s="137">
        <f t="shared" si="215"/>
        <v>0</v>
      </c>
      <c r="P818" s="137">
        <f t="shared" si="215"/>
        <v>0</v>
      </c>
      <c r="Q818" s="137">
        <f t="shared" si="215"/>
        <v>0</v>
      </c>
      <c r="R818" s="137">
        <f t="shared" si="215"/>
        <v>0</v>
      </c>
      <c r="S818" s="137">
        <f t="shared" si="215"/>
        <v>0</v>
      </c>
      <c r="T818" s="137">
        <f t="shared" si="215"/>
        <v>0</v>
      </c>
      <c r="U818" s="137">
        <f t="shared" si="215"/>
        <v>0</v>
      </c>
      <c r="V818" s="137">
        <f t="shared" si="215"/>
        <v>100</v>
      </c>
      <c r="W818" s="137">
        <f t="shared" si="216"/>
        <v>100</v>
      </c>
      <c r="X818" s="137">
        <f t="shared" si="216"/>
        <v>100</v>
      </c>
      <c r="Y818" s="137">
        <f t="shared" si="216"/>
        <v>100</v>
      </c>
      <c r="Z818" s="137">
        <f t="shared" si="216"/>
        <v>100</v>
      </c>
      <c r="AA818" s="137">
        <f t="shared" si="216"/>
        <v>100</v>
      </c>
      <c r="AB818" s="137">
        <f t="shared" si="216"/>
        <v>100</v>
      </c>
      <c r="AC818" s="137">
        <f t="shared" si="216"/>
        <v>100</v>
      </c>
      <c r="AD818" s="137">
        <f t="shared" si="216"/>
        <v>0</v>
      </c>
      <c r="AE818" s="137">
        <f t="shared" si="216"/>
        <v>0</v>
      </c>
      <c r="AF818" s="137">
        <f t="shared" si="216"/>
        <v>0</v>
      </c>
      <c r="AG818" s="137">
        <f t="shared" si="216"/>
        <v>0</v>
      </c>
      <c r="AH818" s="137">
        <f t="shared" si="216"/>
        <v>0</v>
      </c>
      <c r="AI818" s="137">
        <f t="shared" si="216"/>
        <v>0</v>
      </c>
      <c r="AJ818" s="137">
        <f t="shared" si="216"/>
        <v>0</v>
      </c>
      <c r="AK818" s="136">
        <f ca="1">IF(AND(AND($AK$3&lt;=B818,B818&lt;=$AK$1),B818&lt;&gt;""),1,0)</f>
        <v>1</v>
      </c>
      <c r="AL818" s="136">
        <f>IF(OR(F818="工事・メンテ（共用可）",F818="要調整"),0.5,IF(F818="ヘリ訓練日",0.4,1))</f>
        <v>1</v>
      </c>
      <c r="AM818" s="136">
        <v>1</v>
      </c>
    </row>
    <row r="819" spans="1:39" ht="72">
      <c r="A819" s="149">
        <v>544</v>
      </c>
      <c r="B819" s="150">
        <v>46408</v>
      </c>
      <c r="C819" s="156">
        <v>9</v>
      </c>
      <c r="D819" s="156">
        <v>17</v>
      </c>
      <c r="E819" s="152" t="s">
        <v>93</v>
      </c>
      <c r="F819" s="151" t="s">
        <v>490</v>
      </c>
      <c r="G819" s="154" t="s">
        <v>493</v>
      </c>
      <c r="H819" s="138" t="str">
        <f>IF(OR(G819="中止",G819="取消"),"998",IF(ISNA(MATCH($E819,施設情報!$B$2:$B$96,0)),"999",INDEX(施設情報!$C$2:$C$96,MATCH($E819,施設情報!$B$2:$B$96,0))))</f>
        <v>998</v>
      </c>
      <c r="I819" s="139">
        <f t="shared" si="203"/>
        <v>46408</v>
      </c>
      <c r="J819" s="137" t="str">
        <f t="shared" si="204"/>
        <v>998-46408</v>
      </c>
      <c r="K819" s="137">
        <f t="shared" si="205"/>
        <v>0.375</v>
      </c>
      <c r="L819" s="137">
        <f t="shared" si="206"/>
        <v>0.70833333333333337</v>
      </c>
      <c r="M819" s="137">
        <f t="shared" si="215"/>
        <v>0</v>
      </c>
      <c r="N819" s="137">
        <f t="shared" si="215"/>
        <v>0</v>
      </c>
      <c r="O819" s="137">
        <f t="shared" si="215"/>
        <v>0</v>
      </c>
      <c r="P819" s="137">
        <f t="shared" si="215"/>
        <v>0</v>
      </c>
      <c r="Q819" s="137">
        <f t="shared" si="215"/>
        <v>0</v>
      </c>
      <c r="R819" s="137">
        <f t="shared" si="215"/>
        <v>0</v>
      </c>
      <c r="S819" s="137">
        <f t="shared" si="215"/>
        <v>0</v>
      </c>
      <c r="T819" s="137">
        <f t="shared" si="215"/>
        <v>0</v>
      </c>
      <c r="U819" s="137">
        <f t="shared" si="215"/>
        <v>0</v>
      </c>
      <c r="V819" s="137">
        <f t="shared" si="215"/>
        <v>100</v>
      </c>
      <c r="W819" s="137">
        <f t="shared" si="216"/>
        <v>100</v>
      </c>
      <c r="X819" s="137">
        <f t="shared" si="216"/>
        <v>100</v>
      </c>
      <c r="Y819" s="137">
        <f t="shared" si="216"/>
        <v>100</v>
      </c>
      <c r="Z819" s="137">
        <f t="shared" si="216"/>
        <v>100</v>
      </c>
      <c r="AA819" s="137">
        <f t="shared" si="216"/>
        <v>100</v>
      </c>
      <c r="AB819" s="137">
        <f t="shared" si="216"/>
        <v>100</v>
      </c>
      <c r="AC819" s="137">
        <f t="shared" si="216"/>
        <v>100</v>
      </c>
      <c r="AD819" s="137">
        <f t="shared" si="216"/>
        <v>0</v>
      </c>
      <c r="AE819" s="137">
        <f t="shared" si="216"/>
        <v>0</v>
      </c>
      <c r="AF819" s="137">
        <f t="shared" si="216"/>
        <v>0</v>
      </c>
      <c r="AG819" s="137">
        <f t="shared" si="216"/>
        <v>0</v>
      </c>
      <c r="AH819" s="137">
        <f t="shared" si="216"/>
        <v>0</v>
      </c>
      <c r="AI819" s="137">
        <f t="shared" si="216"/>
        <v>0</v>
      </c>
      <c r="AJ819" s="137">
        <f t="shared" si="216"/>
        <v>0</v>
      </c>
      <c r="AK819" s="136">
        <f ca="1">IF(AND(AND($AK$3&lt;=B819,B819&lt;=$AK$1),B819&lt;&gt;""),1,0)</f>
        <v>1</v>
      </c>
      <c r="AL819" s="136">
        <f>IF(OR(F819="工事・メンテ（共用可）",F819="要調整"),0.5,IF(F819="ヘリ訓練日",0.4,1))</f>
        <v>1</v>
      </c>
      <c r="AM819" s="136">
        <v>1</v>
      </c>
    </row>
    <row r="820" spans="1:39" ht="90">
      <c r="A820" s="149">
        <v>561</v>
      </c>
      <c r="B820" s="150">
        <v>46408</v>
      </c>
      <c r="C820" s="156">
        <v>9</v>
      </c>
      <c r="D820" s="156">
        <v>17</v>
      </c>
      <c r="E820" s="152" t="s">
        <v>94</v>
      </c>
      <c r="F820" s="151" t="s">
        <v>490</v>
      </c>
      <c r="G820" s="154" t="s">
        <v>493</v>
      </c>
      <c r="H820" s="138" t="str">
        <f>IF(OR(G820="中止",G820="取消"),"998",IF(ISNA(MATCH($E820,施設情報!$B$2:$B$96,0)),"999",INDEX(施設情報!$C$2:$C$96,MATCH($E820,施設情報!$B$2:$B$96,0))))</f>
        <v>998</v>
      </c>
      <c r="I820" s="139">
        <f t="shared" si="203"/>
        <v>46408</v>
      </c>
      <c r="J820" s="137" t="str">
        <f t="shared" si="204"/>
        <v>998-46408</v>
      </c>
      <c r="K820" s="137">
        <f t="shared" si="205"/>
        <v>0.375</v>
      </c>
      <c r="L820" s="137">
        <f t="shared" si="206"/>
        <v>0.70833333333333337</v>
      </c>
      <c r="M820" s="137">
        <f t="shared" si="215"/>
        <v>0</v>
      </c>
      <c r="N820" s="137">
        <f t="shared" si="215"/>
        <v>0</v>
      </c>
      <c r="O820" s="137">
        <f t="shared" si="215"/>
        <v>0</v>
      </c>
      <c r="P820" s="137">
        <f t="shared" si="215"/>
        <v>0</v>
      </c>
      <c r="Q820" s="137">
        <f t="shared" si="215"/>
        <v>0</v>
      </c>
      <c r="R820" s="137">
        <f t="shared" si="215"/>
        <v>0</v>
      </c>
      <c r="S820" s="137">
        <f t="shared" si="215"/>
        <v>0</v>
      </c>
      <c r="T820" s="137">
        <f t="shared" si="215"/>
        <v>0</v>
      </c>
      <c r="U820" s="137">
        <f t="shared" si="215"/>
        <v>0</v>
      </c>
      <c r="V820" s="137">
        <f t="shared" si="215"/>
        <v>100</v>
      </c>
      <c r="W820" s="137">
        <f t="shared" si="216"/>
        <v>100</v>
      </c>
      <c r="X820" s="137">
        <f t="shared" si="216"/>
        <v>100</v>
      </c>
      <c r="Y820" s="137">
        <f t="shared" si="216"/>
        <v>100</v>
      </c>
      <c r="Z820" s="137">
        <f t="shared" si="216"/>
        <v>100</v>
      </c>
      <c r="AA820" s="137">
        <f t="shared" si="216"/>
        <v>100</v>
      </c>
      <c r="AB820" s="137">
        <f t="shared" si="216"/>
        <v>100</v>
      </c>
      <c r="AC820" s="137">
        <f t="shared" si="216"/>
        <v>100</v>
      </c>
      <c r="AD820" s="137">
        <f t="shared" si="216"/>
        <v>0</v>
      </c>
      <c r="AE820" s="137">
        <f t="shared" si="216"/>
        <v>0</v>
      </c>
      <c r="AF820" s="137">
        <f t="shared" si="216"/>
        <v>0</v>
      </c>
      <c r="AG820" s="137">
        <f t="shared" si="216"/>
        <v>0</v>
      </c>
      <c r="AH820" s="137">
        <f t="shared" si="216"/>
        <v>0</v>
      </c>
      <c r="AI820" s="137">
        <f t="shared" si="216"/>
        <v>0</v>
      </c>
      <c r="AJ820" s="137">
        <f t="shared" si="216"/>
        <v>0</v>
      </c>
      <c r="AK820" s="136">
        <f ca="1">IF(AND(AND($AK$3&lt;=B820,B820&lt;=$AK$1),B820&lt;&gt;""),1,0)</f>
        <v>1</v>
      </c>
      <c r="AL820" s="136">
        <f>IF(OR(F820="工事・メンテ（共用可）",F820="要調整"),0.5,IF(F820="ヘリ訓練日",0.4,1))</f>
        <v>1</v>
      </c>
      <c r="AM820" s="136">
        <v>1</v>
      </c>
    </row>
    <row r="821" spans="1:39" ht="72">
      <c r="A821" s="149">
        <v>578</v>
      </c>
      <c r="B821" s="150">
        <v>46408</v>
      </c>
      <c r="C821" s="156">
        <v>9</v>
      </c>
      <c r="D821" s="156">
        <v>17</v>
      </c>
      <c r="E821" s="152" t="s">
        <v>92</v>
      </c>
      <c r="F821" s="151" t="s">
        <v>490</v>
      </c>
      <c r="G821" s="154" t="s">
        <v>493</v>
      </c>
      <c r="H821" s="138" t="str">
        <f>IF(OR(G821="中止",G821="取消"),"998",IF(ISNA(MATCH($E821,施設情報!$B$2:$B$96,0)),"999",INDEX(施設情報!$C$2:$C$96,MATCH($E821,施設情報!$B$2:$B$96,0))))</f>
        <v>998</v>
      </c>
      <c r="I821" s="139">
        <f t="shared" si="203"/>
        <v>46408</v>
      </c>
      <c r="J821" s="137" t="str">
        <f t="shared" si="204"/>
        <v>998-46408</v>
      </c>
      <c r="K821" s="137">
        <f t="shared" si="205"/>
        <v>0.375</v>
      </c>
      <c r="L821" s="137">
        <f t="shared" si="206"/>
        <v>0.70833333333333337</v>
      </c>
      <c r="M821" s="137">
        <f t="shared" si="215"/>
        <v>0</v>
      </c>
      <c r="N821" s="137">
        <f t="shared" si="215"/>
        <v>0</v>
      </c>
      <c r="O821" s="137">
        <f t="shared" si="215"/>
        <v>0</v>
      </c>
      <c r="P821" s="137">
        <f t="shared" si="215"/>
        <v>0</v>
      </c>
      <c r="Q821" s="137">
        <f t="shared" si="215"/>
        <v>0</v>
      </c>
      <c r="R821" s="137">
        <f t="shared" si="215"/>
        <v>0</v>
      </c>
      <c r="S821" s="137">
        <f t="shared" si="215"/>
        <v>0</v>
      </c>
      <c r="T821" s="137">
        <f t="shared" si="215"/>
        <v>0</v>
      </c>
      <c r="U821" s="137">
        <f t="shared" si="215"/>
        <v>0</v>
      </c>
      <c r="V821" s="137">
        <f t="shared" si="215"/>
        <v>100</v>
      </c>
      <c r="W821" s="137">
        <f t="shared" si="216"/>
        <v>100</v>
      </c>
      <c r="X821" s="137">
        <f t="shared" si="216"/>
        <v>100</v>
      </c>
      <c r="Y821" s="137">
        <f t="shared" si="216"/>
        <v>100</v>
      </c>
      <c r="Z821" s="137">
        <f t="shared" si="216"/>
        <v>100</v>
      </c>
      <c r="AA821" s="137">
        <f t="shared" si="216"/>
        <v>100</v>
      </c>
      <c r="AB821" s="137">
        <f t="shared" si="216"/>
        <v>100</v>
      </c>
      <c r="AC821" s="137">
        <f t="shared" si="216"/>
        <v>100</v>
      </c>
      <c r="AD821" s="137">
        <f t="shared" si="216"/>
        <v>0</v>
      </c>
      <c r="AE821" s="137">
        <f t="shared" si="216"/>
        <v>0</v>
      </c>
      <c r="AF821" s="137">
        <f t="shared" si="216"/>
        <v>0</v>
      </c>
      <c r="AG821" s="137">
        <f t="shared" si="216"/>
        <v>0</v>
      </c>
      <c r="AH821" s="137">
        <f t="shared" si="216"/>
        <v>0</v>
      </c>
      <c r="AI821" s="137">
        <f t="shared" si="216"/>
        <v>0</v>
      </c>
      <c r="AJ821" s="137">
        <f t="shared" si="216"/>
        <v>0</v>
      </c>
      <c r="AK821" s="136">
        <f ca="1">IF(AND(AND($AK$3&lt;=B821,B821&lt;=$AK$1),B821&lt;&gt;""),1,0)</f>
        <v>1</v>
      </c>
      <c r="AL821" s="136">
        <f>IF(OR(F821="工事・メンテ（共用可）",F821="要調整"),0.5,IF(F821="ヘリ訓練日",0.4,1))</f>
        <v>1</v>
      </c>
      <c r="AM821" s="136">
        <v>1</v>
      </c>
    </row>
    <row r="822" spans="1:39" ht="36">
      <c r="A822" s="149">
        <v>660</v>
      </c>
      <c r="B822" s="150">
        <v>46408</v>
      </c>
      <c r="C822" s="156">
        <v>9</v>
      </c>
      <c r="D822" s="156">
        <v>17</v>
      </c>
      <c r="E822" s="152" t="s">
        <v>91</v>
      </c>
      <c r="F822" s="151" t="s">
        <v>490</v>
      </c>
      <c r="G822" s="154" t="s">
        <v>494</v>
      </c>
      <c r="H822" s="138" t="str">
        <f>IF(OR(G822="中止",G822="取消"),"998",IF(ISNA(MATCH($E822,施設情報!$B$2:$B$96,0)),"999",INDEX(施設情報!$C$2:$C$96,MATCH($E822,施設情報!$B$2:$B$96,0))))</f>
        <v>009</v>
      </c>
      <c r="I822" s="139">
        <f t="shared" si="203"/>
        <v>46408</v>
      </c>
      <c r="J822" s="137" t="str">
        <f t="shared" si="204"/>
        <v>009-46408</v>
      </c>
      <c r="K822" s="137">
        <f t="shared" si="205"/>
        <v>0.375</v>
      </c>
      <c r="L822" s="137">
        <f t="shared" si="206"/>
        <v>0.70833333333333337</v>
      </c>
      <c r="M822" s="137">
        <f t="shared" si="215"/>
        <v>0</v>
      </c>
      <c r="N822" s="137">
        <f t="shared" si="215"/>
        <v>0</v>
      </c>
      <c r="O822" s="137">
        <f t="shared" si="215"/>
        <v>0</v>
      </c>
      <c r="P822" s="137">
        <f t="shared" si="215"/>
        <v>0</v>
      </c>
      <c r="Q822" s="137">
        <f t="shared" si="215"/>
        <v>0</v>
      </c>
      <c r="R822" s="137">
        <f t="shared" si="215"/>
        <v>0</v>
      </c>
      <c r="S822" s="137">
        <f t="shared" si="215"/>
        <v>0</v>
      </c>
      <c r="T822" s="137">
        <f t="shared" si="215"/>
        <v>0</v>
      </c>
      <c r="U822" s="137">
        <f t="shared" si="215"/>
        <v>0</v>
      </c>
      <c r="V822" s="137">
        <f t="shared" si="215"/>
        <v>100</v>
      </c>
      <c r="W822" s="137">
        <f t="shared" si="216"/>
        <v>100</v>
      </c>
      <c r="X822" s="137">
        <f t="shared" si="216"/>
        <v>100</v>
      </c>
      <c r="Y822" s="137">
        <f t="shared" si="216"/>
        <v>100</v>
      </c>
      <c r="Z822" s="137">
        <f t="shared" si="216"/>
        <v>100</v>
      </c>
      <c r="AA822" s="137">
        <f t="shared" si="216"/>
        <v>100</v>
      </c>
      <c r="AB822" s="137">
        <f t="shared" si="216"/>
        <v>100</v>
      </c>
      <c r="AC822" s="137">
        <f t="shared" si="216"/>
        <v>100</v>
      </c>
      <c r="AD822" s="137">
        <f t="shared" si="216"/>
        <v>0</v>
      </c>
      <c r="AE822" s="137">
        <f t="shared" si="216"/>
        <v>0</v>
      </c>
      <c r="AF822" s="137">
        <f t="shared" si="216"/>
        <v>0</v>
      </c>
      <c r="AG822" s="137">
        <f t="shared" si="216"/>
        <v>0</v>
      </c>
      <c r="AH822" s="137">
        <f t="shared" si="216"/>
        <v>0</v>
      </c>
      <c r="AI822" s="137">
        <f t="shared" si="216"/>
        <v>0</v>
      </c>
      <c r="AJ822" s="137">
        <f t="shared" si="216"/>
        <v>0</v>
      </c>
      <c r="AK822" s="136">
        <f ca="1">IF(AND(AND($AK$3&lt;=B822,B822&lt;=$AK$1),B822&lt;&gt;""),1,0)</f>
        <v>1</v>
      </c>
      <c r="AL822" s="136">
        <f>IF(OR(F822="工事・メンテ（共用可）",F822="要調整"),0.5,IF(F822="ヘリ訓練日",0.4,1))</f>
        <v>1</v>
      </c>
      <c r="AM822" s="136">
        <v>1</v>
      </c>
    </row>
    <row r="823" spans="1:39" ht="72">
      <c r="A823" s="149">
        <v>675</v>
      </c>
      <c r="B823" s="210">
        <v>46408</v>
      </c>
      <c r="C823" s="211">
        <v>9</v>
      </c>
      <c r="D823" s="211">
        <v>17</v>
      </c>
      <c r="E823" s="152" t="s">
        <v>93</v>
      </c>
      <c r="F823" s="151" t="s">
        <v>490</v>
      </c>
      <c r="G823" s="154" t="s">
        <v>494</v>
      </c>
      <c r="H823" s="138" t="str">
        <f>IF(OR(G823="中止",G823="取消"),"998",IF(ISNA(MATCH($E823,施設情報!$B$2:$B$96,0)),"999",INDEX(施設情報!$C$2:$C$96,MATCH($E823,施設情報!$B$2:$B$96,0))))</f>
        <v>012</v>
      </c>
      <c r="I823" s="139">
        <f t="shared" si="203"/>
        <v>46408</v>
      </c>
      <c r="J823" s="137" t="str">
        <f t="shared" si="204"/>
        <v>012-46408</v>
      </c>
      <c r="K823" s="137">
        <f t="shared" si="205"/>
        <v>0.375</v>
      </c>
      <c r="L823" s="137">
        <f t="shared" si="206"/>
        <v>0.70833333333333337</v>
      </c>
      <c r="M823" s="137">
        <f t="shared" si="215"/>
        <v>0</v>
      </c>
      <c r="N823" s="137">
        <f t="shared" si="215"/>
        <v>0</v>
      </c>
      <c r="O823" s="137">
        <f t="shared" si="215"/>
        <v>0</v>
      </c>
      <c r="P823" s="137">
        <f t="shared" si="215"/>
        <v>0</v>
      </c>
      <c r="Q823" s="137">
        <f t="shared" si="215"/>
        <v>0</v>
      </c>
      <c r="R823" s="137">
        <f t="shared" si="215"/>
        <v>0</v>
      </c>
      <c r="S823" s="137">
        <f t="shared" si="215"/>
        <v>0</v>
      </c>
      <c r="T823" s="137">
        <f t="shared" si="215"/>
        <v>0</v>
      </c>
      <c r="U823" s="137">
        <f t="shared" si="215"/>
        <v>0</v>
      </c>
      <c r="V823" s="137">
        <f t="shared" si="215"/>
        <v>100</v>
      </c>
      <c r="W823" s="137">
        <f t="shared" si="216"/>
        <v>100</v>
      </c>
      <c r="X823" s="137">
        <f t="shared" si="216"/>
        <v>100</v>
      </c>
      <c r="Y823" s="137">
        <f t="shared" si="216"/>
        <v>100</v>
      </c>
      <c r="Z823" s="137">
        <f t="shared" si="216"/>
        <v>100</v>
      </c>
      <c r="AA823" s="137">
        <f t="shared" si="216"/>
        <v>100</v>
      </c>
      <c r="AB823" s="137">
        <f t="shared" si="216"/>
        <v>100</v>
      </c>
      <c r="AC823" s="137">
        <f t="shared" si="216"/>
        <v>100</v>
      </c>
      <c r="AD823" s="137">
        <f t="shared" si="216"/>
        <v>0</v>
      </c>
      <c r="AE823" s="137">
        <f t="shared" si="216"/>
        <v>0</v>
      </c>
      <c r="AF823" s="137">
        <f t="shared" si="216"/>
        <v>0</v>
      </c>
      <c r="AG823" s="137">
        <f t="shared" si="216"/>
        <v>0</v>
      </c>
      <c r="AH823" s="137">
        <f t="shared" si="216"/>
        <v>0</v>
      </c>
      <c r="AI823" s="137">
        <f t="shared" si="216"/>
        <v>0</v>
      </c>
      <c r="AJ823" s="137">
        <f t="shared" si="216"/>
        <v>0</v>
      </c>
      <c r="AK823" s="136">
        <f ca="1">IF(AND(AND($AK$3&lt;=B823,B823&lt;=$AK$1),B823&lt;&gt;""),1,0)</f>
        <v>1</v>
      </c>
      <c r="AL823" s="136">
        <f>IF(OR(F823="工事・メンテ（共用可）",F823="要調整"),0.5,IF(F823="ヘリ訓練日",0.4,1))</f>
        <v>1</v>
      </c>
      <c r="AM823" s="136">
        <v>1</v>
      </c>
    </row>
    <row r="824" spans="1:39" ht="90">
      <c r="A824" s="149">
        <v>690</v>
      </c>
      <c r="B824" s="210">
        <v>46408</v>
      </c>
      <c r="C824" s="211">
        <v>9</v>
      </c>
      <c r="D824" s="211">
        <v>17</v>
      </c>
      <c r="E824" s="152" t="s">
        <v>94</v>
      </c>
      <c r="F824" s="151" t="s">
        <v>490</v>
      </c>
      <c r="G824" s="154" t="s">
        <v>494</v>
      </c>
      <c r="H824" s="138" t="str">
        <f>IF(OR(G824="中止",G824="取消"),"998",IF(ISNA(MATCH($E824,施設情報!$B$2:$B$96,0)),"999",INDEX(施設情報!$C$2:$C$96,MATCH($E824,施設情報!$B$2:$B$96,0))))</f>
        <v>011</v>
      </c>
      <c r="I824" s="139">
        <f t="shared" si="203"/>
        <v>46408</v>
      </c>
      <c r="J824" s="137" t="str">
        <f t="shared" si="204"/>
        <v>011-46408</v>
      </c>
      <c r="K824" s="137">
        <f t="shared" si="205"/>
        <v>0.375</v>
      </c>
      <c r="L824" s="137">
        <f t="shared" si="206"/>
        <v>0.70833333333333337</v>
      </c>
      <c r="M824" s="137">
        <f t="shared" si="215"/>
        <v>0</v>
      </c>
      <c r="N824" s="137">
        <f t="shared" si="215"/>
        <v>0</v>
      </c>
      <c r="O824" s="137">
        <f t="shared" si="215"/>
        <v>0</v>
      </c>
      <c r="P824" s="137">
        <f t="shared" si="215"/>
        <v>0</v>
      </c>
      <c r="Q824" s="137">
        <f t="shared" si="215"/>
        <v>0</v>
      </c>
      <c r="R824" s="137">
        <f t="shared" si="215"/>
        <v>0</v>
      </c>
      <c r="S824" s="137">
        <f t="shared" si="215"/>
        <v>0</v>
      </c>
      <c r="T824" s="137">
        <f t="shared" si="215"/>
        <v>0</v>
      </c>
      <c r="U824" s="137">
        <f t="shared" si="215"/>
        <v>0</v>
      </c>
      <c r="V824" s="137">
        <f t="shared" si="215"/>
        <v>100</v>
      </c>
      <c r="W824" s="137">
        <f t="shared" si="216"/>
        <v>100</v>
      </c>
      <c r="X824" s="137">
        <f t="shared" si="216"/>
        <v>100</v>
      </c>
      <c r="Y824" s="137">
        <f t="shared" si="216"/>
        <v>100</v>
      </c>
      <c r="Z824" s="137">
        <f t="shared" si="216"/>
        <v>100</v>
      </c>
      <c r="AA824" s="137">
        <f t="shared" si="216"/>
        <v>100</v>
      </c>
      <c r="AB824" s="137">
        <f t="shared" si="216"/>
        <v>100</v>
      </c>
      <c r="AC824" s="137">
        <f t="shared" si="216"/>
        <v>100</v>
      </c>
      <c r="AD824" s="137">
        <f t="shared" si="216"/>
        <v>0</v>
      </c>
      <c r="AE824" s="137">
        <f t="shared" si="216"/>
        <v>0</v>
      </c>
      <c r="AF824" s="137">
        <f t="shared" si="216"/>
        <v>0</v>
      </c>
      <c r="AG824" s="137">
        <f t="shared" si="216"/>
        <v>0</v>
      </c>
      <c r="AH824" s="137">
        <f t="shared" si="216"/>
        <v>0</v>
      </c>
      <c r="AI824" s="137">
        <f t="shared" si="216"/>
        <v>0</v>
      </c>
      <c r="AJ824" s="137">
        <f t="shared" si="216"/>
        <v>0</v>
      </c>
      <c r="AK824" s="136">
        <f ca="1">IF(AND(AND($AK$3&lt;=B824,B824&lt;=$AK$1),B824&lt;&gt;""),1,0)</f>
        <v>1</v>
      </c>
      <c r="AL824" s="136">
        <f>IF(OR(F824="工事・メンテ（共用可）",F824="要調整"),0.5,IF(F824="ヘリ訓練日",0.4,1))</f>
        <v>1</v>
      </c>
      <c r="AM824" s="136">
        <v>1</v>
      </c>
    </row>
    <row r="825" spans="1:39" ht="72">
      <c r="A825" s="149">
        <v>705</v>
      </c>
      <c r="B825" s="210">
        <v>46408</v>
      </c>
      <c r="C825" s="211">
        <v>9</v>
      </c>
      <c r="D825" s="211">
        <v>17</v>
      </c>
      <c r="E825" s="213" t="s">
        <v>92</v>
      </c>
      <c r="F825" s="151" t="s">
        <v>490</v>
      </c>
      <c r="G825" s="154" t="s">
        <v>494</v>
      </c>
      <c r="H825" s="138" t="str">
        <f>IF(OR(G825="中止",G825="取消"),"998",IF(ISNA(MATCH($E825,施設情報!$B$2:$B$96,0)),"999",INDEX(施設情報!$C$2:$C$96,MATCH($E825,施設情報!$B$2:$B$96,0))))</f>
        <v>010</v>
      </c>
      <c r="I825" s="139">
        <f t="shared" si="203"/>
        <v>46408</v>
      </c>
      <c r="J825" s="137" t="str">
        <f t="shared" si="204"/>
        <v>010-46408</v>
      </c>
      <c r="K825" s="137">
        <f t="shared" si="205"/>
        <v>0.375</v>
      </c>
      <c r="L825" s="137">
        <f t="shared" si="206"/>
        <v>0.70833333333333337</v>
      </c>
      <c r="M825" s="137">
        <f t="shared" ref="M825:V834" si="217">IF(AND(M$3&gt;=$K825,M$3&lt;$L825),100*$AM825,0)</f>
        <v>0</v>
      </c>
      <c r="N825" s="137">
        <f t="shared" si="217"/>
        <v>0</v>
      </c>
      <c r="O825" s="137">
        <f t="shared" si="217"/>
        <v>0</v>
      </c>
      <c r="P825" s="137">
        <f t="shared" si="217"/>
        <v>0</v>
      </c>
      <c r="Q825" s="137">
        <f t="shared" si="217"/>
        <v>0</v>
      </c>
      <c r="R825" s="137">
        <f t="shared" si="217"/>
        <v>0</v>
      </c>
      <c r="S825" s="137">
        <f t="shared" si="217"/>
        <v>0</v>
      </c>
      <c r="T825" s="137">
        <f t="shared" si="217"/>
        <v>0</v>
      </c>
      <c r="U825" s="137">
        <f t="shared" si="217"/>
        <v>0</v>
      </c>
      <c r="V825" s="137">
        <f t="shared" si="217"/>
        <v>100</v>
      </c>
      <c r="W825" s="137">
        <f t="shared" ref="W825:AJ834" si="218">IF(AND(W$3&gt;=$K825,W$3&lt;$L825),100*$AM825,0)</f>
        <v>100</v>
      </c>
      <c r="X825" s="137">
        <f t="shared" si="218"/>
        <v>100</v>
      </c>
      <c r="Y825" s="137">
        <f t="shared" si="218"/>
        <v>100</v>
      </c>
      <c r="Z825" s="137">
        <f t="shared" si="218"/>
        <v>100</v>
      </c>
      <c r="AA825" s="137">
        <f t="shared" si="218"/>
        <v>100</v>
      </c>
      <c r="AB825" s="137">
        <f t="shared" si="218"/>
        <v>100</v>
      </c>
      <c r="AC825" s="137">
        <f t="shared" si="218"/>
        <v>100</v>
      </c>
      <c r="AD825" s="137">
        <f t="shared" si="218"/>
        <v>0</v>
      </c>
      <c r="AE825" s="137">
        <f t="shared" si="218"/>
        <v>0</v>
      </c>
      <c r="AF825" s="137">
        <f t="shared" si="218"/>
        <v>0</v>
      </c>
      <c r="AG825" s="137">
        <f t="shared" si="218"/>
        <v>0</v>
      </c>
      <c r="AH825" s="137">
        <f t="shared" si="218"/>
        <v>0</v>
      </c>
      <c r="AI825" s="137">
        <f t="shared" si="218"/>
        <v>0</v>
      </c>
      <c r="AJ825" s="137">
        <f t="shared" si="218"/>
        <v>0</v>
      </c>
      <c r="AK825" s="136">
        <f ca="1">IF(AND(AND($AK$3&lt;=B825,B825&lt;=$AK$1),B825&lt;&gt;""),1,0)</f>
        <v>1</v>
      </c>
      <c r="AL825" s="136">
        <f>IF(OR(F825="工事・メンテ（共用可）",F825="要調整"),0.5,IF(F825="ヘリ訓練日",0.4,1))</f>
        <v>1</v>
      </c>
      <c r="AM825" s="136">
        <v>1</v>
      </c>
    </row>
    <row r="826" spans="1:39" ht="56.25">
      <c r="A826" s="149">
        <v>720</v>
      </c>
      <c r="B826" s="210">
        <v>46408</v>
      </c>
      <c r="C826" s="211">
        <v>9</v>
      </c>
      <c r="D826" s="211">
        <v>17</v>
      </c>
      <c r="E826" s="152" t="s">
        <v>44</v>
      </c>
      <c r="F826" s="151" t="s">
        <v>490</v>
      </c>
      <c r="G826" s="154" t="s">
        <v>494</v>
      </c>
      <c r="H826" s="138" t="str">
        <f>IF(OR(G826="中止",G826="取消"),"998",IF(ISNA(MATCH($E826,施設情報!$B$2:$B$96,0)),"999",INDEX(施設情報!$C$2:$C$96,MATCH($E826,施設情報!$B$2:$B$96,0))))</f>
        <v>015</v>
      </c>
      <c r="I826" s="139">
        <f t="shared" si="203"/>
        <v>46408</v>
      </c>
      <c r="J826" s="137" t="str">
        <f t="shared" si="204"/>
        <v>015-46408</v>
      </c>
      <c r="K826" s="137">
        <f t="shared" si="205"/>
        <v>0.375</v>
      </c>
      <c r="L826" s="137">
        <f t="shared" si="206"/>
        <v>0.70833333333333337</v>
      </c>
      <c r="M826" s="137">
        <f t="shared" si="217"/>
        <v>0</v>
      </c>
      <c r="N826" s="137">
        <f t="shared" si="217"/>
        <v>0</v>
      </c>
      <c r="O826" s="137">
        <f t="shared" si="217"/>
        <v>0</v>
      </c>
      <c r="P826" s="137">
        <f t="shared" si="217"/>
        <v>0</v>
      </c>
      <c r="Q826" s="137">
        <f t="shared" si="217"/>
        <v>0</v>
      </c>
      <c r="R826" s="137">
        <f t="shared" si="217"/>
        <v>0</v>
      </c>
      <c r="S826" s="137">
        <f t="shared" si="217"/>
        <v>0</v>
      </c>
      <c r="T826" s="137">
        <f t="shared" si="217"/>
        <v>0</v>
      </c>
      <c r="U826" s="137">
        <f t="shared" si="217"/>
        <v>0</v>
      </c>
      <c r="V826" s="137">
        <f t="shared" si="217"/>
        <v>100</v>
      </c>
      <c r="W826" s="137">
        <f t="shared" si="218"/>
        <v>100</v>
      </c>
      <c r="X826" s="137">
        <f t="shared" si="218"/>
        <v>100</v>
      </c>
      <c r="Y826" s="137">
        <f t="shared" si="218"/>
        <v>100</v>
      </c>
      <c r="Z826" s="137">
        <f t="shared" si="218"/>
        <v>100</v>
      </c>
      <c r="AA826" s="137">
        <f t="shared" si="218"/>
        <v>100</v>
      </c>
      <c r="AB826" s="137">
        <f t="shared" si="218"/>
        <v>100</v>
      </c>
      <c r="AC826" s="137">
        <f t="shared" si="218"/>
        <v>100</v>
      </c>
      <c r="AD826" s="137">
        <f t="shared" si="218"/>
        <v>0</v>
      </c>
      <c r="AE826" s="137">
        <f t="shared" si="218"/>
        <v>0</v>
      </c>
      <c r="AF826" s="137">
        <f t="shared" si="218"/>
        <v>0</v>
      </c>
      <c r="AG826" s="137">
        <f t="shared" si="218"/>
        <v>0</v>
      </c>
      <c r="AH826" s="137">
        <f t="shared" si="218"/>
        <v>0</v>
      </c>
      <c r="AI826" s="137">
        <f t="shared" si="218"/>
        <v>0</v>
      </c>
      <c r="AJ826" s="137">
        <f t="shared" si="218"/>
        <v>0</v>
      </c>
      <c r="AK826" s="136">
        <f ca="1">IF(AND(AND($AK$3&lt;=B826,B826&lt;=$AK$1),B826&lt;&gt;""),1,0)</f>
        <v>1</v>
      </c>
      <c r="AL826" s="136">
        <f>IF(OR(F826="工事・メンテ（共用可）",F826="要調整"),0.5,IF(F826="ヘリ訓練日",0.4,1))</f>
        <v>1</v>
      </c>
      <c r="AM826" s="136">
        <v>1</v>
      </c>
    </row>
    <row r="827" spans="1:39" ht="54">
      <c r="A827" s="149">
        <v>1607</v>
      </c>
      <c r="B827" s="150">
        <v>46408</v>
      </c>
      <c r="C827" s="156">
        <v>7</v>
      </c>
      <c r="D827" s="156">
        <v>21</v>
      </c>
      <c r="E827" s="152" t="s">
        <v>38</v>
      </c>
      <c r="F827" s="151" t="s">
        <v>490</v>
      </c>
      <c r="G827" s="154" t="s">
        <v>494</v>
      </c>
      <c r="H827" s="138" t="str">
        <f>IF(OR(G827="中止",G827="取消"),"998",IF(ISNA(MATCH($E827,施設情報!$B$2:$B$96,0)),"999",INDEX(施設情報!$C$2:$C$96,MATCH($E827,施設情報!$B$2:$B$96,0))))</f>
        <v>002</v>
      </c>
      <c r="I827" s="139">
        <f t="shared" si="203"/>
        <v>46408</v>
      </c>
      <c r="J827" s="137" t="str">
        <f t="shared" si="204"/>
        <v>002-46408</v>
      </c>
      <c r="K827" s="137">
        <f t="shared" si="205"/>
        <v>0.29166666666666669</v>
      </c>
      <c r="L827" s="137">
        <f t="shared" si="206"/>
        <v>0.875</v>
      </c>
      <c r="M827" s="137">
        <f t="shared" si="217"/>
        <v>0</v>
      </c>
      <c r="N827" s="137">
        <f t="shared" si="217"/>
        <v>0</v>
      </c>
      <c r="O827" s="137">
        <f t="shared" si="217"/>
        <v>0</v>
      </c>
      <c r="P827" s="137">
        <f t="shared" si="217"/>
        <v>0</v>
      </c>
      <c r="Q827" s="137">
        <f t="shared" si="217"/>
        <v>0</v>
      </c>
      <c r="R827" s="137">
        <f t="shared" si="217"/>
        <v>0</v>
      </c>
      <c r="S827" s="137">
        <f t="shared" si="217"/>
        <v>0</v>
      </c>
      <c r="T827" s="137">
        <f t="shared" si="217"/>
        <v>100</v>
      </c>
      <c r="U827" s="137">
        <f t="shared" si="217"/>
        <v>100</v>
      </c>
      <c r="V827" s="137">
        <f t="shared" si="217"/>
        <v>100</v>
      </c>
      <c r="W827" s="137">
        <f t="shared" si="218"/>
        <v>100</v>
      </c>
      <c r="X827" s="137">
        <f t="shared" si="218"/>
        <v>100</v>
      </c>
      <c r="Y827" s="137">
        <f t="shared" si="218"/>
        <v>100</v>
      </c>
      <c r="Z827" s="137">
        <f t="shared" si="218"/>
        <v>100</v>
      </c>
      <c r="AA827" s="137">
        <f t="shared" si="218"/>
        <v>100</v>
      </c>
      <c r="AB827" s="137">
        <f t="shared" si="218"/>
        <v>100</v>
      </c>
      <c r="AC827" s="137">
        <f t="shared" si="218"/>
        <v>100</v>
      </c>
      <c r="AD827" s="137">
        <f t="shared" si="218"/>
        <v>100</v>
      </c>
      <c r="AE827" s="137">
        <f t="shared" si="218"/>
        <v>100</v>
      </c>
      <c r="AF827" s="137">
        <f t="shared" si="218"/>
        <v>100</v>
      </c>
      <c r="AG827" s="137">
        <f t="shared" si="218"/>
        <v>100</v>
      </c>
      <c r="AH827" s="137">
        <f t="shared" si="218"/>
        <v>0</v>
      </c>
      <c r="AI827" s="137">
        <f t="shared" si="218"/>
        <v>0</v>
      </c>
      <c r="AJ827" s="137">
        <f t="shared" si="218"/>
        <v>0</v>
      </c>
      <c r="AK827" s="136">
        <f ca="1">IF(AND(AND($AK$3&lt;=B827,B827&lt;=$AK$1),B827&lt;&gt;""),1,0)</f>
        <v>1</v>
      </c>
      <c r="AL827" s="136">
        <f>IF(OR(F827="工事・メンテ（共用可）",F827="要調整"),0.5,IF(F827="ヘリ訓練日",0.4,1))</f>
        <v>1</v>
      </c>
      <c r="AM827" s="136">
        <v>1</v>
      </c>
    </row>
    <row r="828" spans="1:39" ht="37.5">
      <c r="A828" s="149">
        <v>1608</v>
      </c>
      <c r="B828" s="150">
        <v>46408</v>
      </c>
      <c r="C828" s="156">
        <v>7</v>
      </c>
      <c r="D828" s="156">
        <v>21</v>
      </c>
      <c r="E828" s="152" t="s">
        <v>39</v>
      </c>
      <c r="F828" s="151" t="s">
        <v>490</v>
      </c>
      <c r="G828" s="154" t="s">
        <v>494</v>
      </c>
      <c r="H828" s="138" t="str">
        <f>IF(OR(G828="中止",G828="取消"),"998",IF(ISNA(MATCH($E828,施設情報!$B$2:$B$96,0)),"999",INDEX(施設情報!$C$2:$C$96,MATCH($E828,施設情報!$B$2:$B$96,0))))</f>
        <v>003</v>
      </c>
      <c r="I828" s="139">
        <f t="shared" si="203"/>
        <v>46408</v>
      </c>
      <c r="J828" s="137" t="str">
        <f t="shared" si="204"/>
        <v>003-46408</v>
      </c>
      <c r="K828" s="137">
        <f t="shared" si="205"/>
        <v>0.29166666666666669</v>
      </c>
      <c r="L828" s="137">
        <f t="shared" si="206"/>
        <v>0.875</v>
      </c>
      <c r="M828" s="137">
        <f t="shared" si="217"/>
        <v>0</v>
      </c>
      <c r="N828" s="137">
        <f t="shared" si="217"/>
        <v>0</v>
      </c>
      <c r="O828" s="137">
        <f t="shared" si="217"/>
        <v>0</v>
      </c>
      <c r="P828" s="137">
        <f t="shared" si="217"/>
        <v>0</v>
      </c>
      <c r="Q828" s="137">
        <f t="shared" si="217"/>
        <v>0</v>
      </c>
      <c r="R828" s="137">
        <f t="shared" si="217"/>
        <v>0</v>
      </c>
      <c r="S828" s="137">
        <f t="shared" si="217"/>
        <v>0</v>
      </c>
      <c r="T828" s="137">
        <f t="shared" si="217"/>
        <v>100</v>
      </c>
      <c r="U828" s="137">
        <f t="shared" si="217"/>
        <v>100</v>
      </c>
      <c r="V828" s="137">
        <f t="shared" si="217"/>
        <v>100</v>
      </c>
      <c r="W828" s="137">
        <f t="shared" si="218"/>
        <v>100</v>
      </c>
      <c r="X828" s="137">
        <f t="shared" si="218"/>
        <v>100</v>
      </c>
      <c r="Y828" s="137">
        <f t="shared" si="218"/>
        <v>100</v>
      </c>
      <c r="Z828" s="137">
        <f t="shared" si="218"/>
        <v>100</v>
      </c>
      <c r="AA828" s="137">
        <f t="shared" si="218"/>
        <v>100</v>
      </c>
      <c r="AB828" s="137">
        <f t="shared" si="218"/>
        <v>100</v>
      </c>
      <c r="AC828" s="137">
        <f t="shared" si="218"/>
        <v>100</v>
      </c>
      <c r="AD828" s="137">
        <f t="shared" si="218"/>
        <v>100</v>
      </c>
      <c r="AE828" s="137">
        <f t="shared" si="218"/>
        <v>100</v>
      </c>
      <c r="AF828" s="137">
        <f t="shared" si="218"/>
        <v>100</v>
      </c>
      <c r="AG828" s="137">
        <f t="shared" si="218"/>
        <v>100</v>
      </c>
      <c r="AH828" s="137">
        <f t="shared" si="218"/>
        <v>0</v>
      </c>
      <c r="AI828" s="137">
        <f t="shared" si="218"/>
        <v>0</v>
      </c>
      <c r="AJ828" s="137">
        <f t="shared" si="218"/>
        <v>0</v>
      </c>
      <c r="AK828" s="136">
        <f ca="1">IF(AND(AND($AK$3&lt;=B828,B828&lt;=$AK$1),B828&lt;&gt;""),1,0)</f>
        <v>1</v>
      </c>
      <c r="AL828" s="136">
        <f>IF(OR(F828="工事・メンテ（共用可）",F828="要調整"),0.5,IF(F828="ヘリ訓練日",0.4,1))</f>
        <v>1</v>
      </c>
      <c r="AM828" s="136">
        <v>1</v>
      </c>
    </row>
    <row r="829" spans="1:39" ht="75">
      <c r="A829" s="149">
        <v>1609</v>
      </c>
      <c r="B829" s="150">
        <v>46408</v>
      </c>
      <c r="C829" s="156">
        <v>7</v>
      </c>
      <c r="D829" s="156">
        <v>21</v>
      </c>
      <c r="E829" s="152" t="s">
        <v>40</v>
      </c>
      <c r="F829" s="151" t="s">
        <v>490</v>
      </c>
      <c r="G829" s="154" t="s">
        <v>494</v>
      </c>
      <c r="H829" s="138" t="str">
        <f>IF(OR(G829="中止",G829="取消"),"998",IF(ISNA(MATCH($E829,施設情報!$B$2:$B$96,0)),"999",INDEX(施設情報!$C$2:$C$96,MATCH($E829,施設情報!$B$2:$B$96,0))))</f>
        <v>004</v>
      </c>
      <c r="I829" s="139">
        <f t="shared" si="203"/>
        <v>46408</v>
      </c>
      <c r="J829" s="137" t="str">
        <f t="shared" si="204"/>
        <v>004-46408</v>
      </c>
      <c r="K829" s="137">
        <f t="shared" si="205"/>
        <v>0.29166666666666669</v>
      </c>
      <c r="L829" s="137">
        <f t="shared" si="206"/>
        <v>0.875</v>
      </c>
      <c r="M829" s="137">
        <f t="shared" si="217"/>
        <v>0</v>
      </c>
      <c r="N829" s="137">
        <f t="shared" si="217"/>
        <v>0</v>
      </c>
      <c r="O829" s="137">
        <f t="shared" si="217"/>
        <v>0</v>
      </c>
      <c r="P829" s="137">
        <f t="shared" si="217"/>
        <v>0</v>
      </c>
      <c r="Q829" s="137">
        <f t="shared" si="217"/>
        <v>0</v>
      </c>
      <c r="R829" s="137">
        <f t="shared" si="217"/>
        <v>0</v>
      </c>
      <c r="S829" s="137">
        <f t="shared" si="217"/>
        <v>0</v>
      </c>
      <c r="T829" s="137">
        <f t="shared" si="217"/>
        <v>100</v>
      </c>
      <c r="U829" s="137">
        <f t="shared" si="217"/>
        <v>100</v>
      </c>
      <c r="V829" s="137">
        <f t="shared" si="217"/>
        <v>100</v>
      </c>
      <c r="W829" s="137">
        <f t="shared" si="218"/>
        <v>100</v>
      </c>
      <c r="X829" s="137">
        <f t="shared" si="218"/>
        <v>100</v>
      </c>
      <c r="Y829" s="137">
        <f t="shared" si="218"/>
        <v>100</v>
      </c>
      <c r="Z829" s="137">
        <f t="shared" si="218"/>
        <v>100</v>
      </c>
      <c r="AA829" s="137">
        <f t="shared" si="218"/>
        <v>100</v>
      </c>
      <c r="AB829" s="137">
        <f t="shared" si="218"/>
        <v>100</v>
      </c>
      <c r="AC829" s="137">
        <f t="shared" si="218"/>
        <v>100</v>
      </c>
      <c r="AD829" s="137">
        <f t="shared" si="218"/>
        <v>100</v>
      </c>
      <c r="AE829" s="137">
        <f t="shared" si="218"/>
        <v>100</v>
      </c>
      <c r="AF829" s="137">
        <f t="shared" si="218"/>
        <v>100</v>
      </c>
      <c r="AG829" s="137">
        <f t="shared" si="218"/>
        <v>100</v>
      </c>
      <c r="AH829" s="137">
        <f t="shared" si="218"/>
        <v>0</v>
      </c>
      <c r="AI829" s="137">
        <f t="shared" si="218"/>
        <v>0</v>
      </c>
      <c r="AJ829" s="137">
        <f t="shared" si="218"/>
        <v>0</v>
      </c>
      <c r="AK829" s="136">
        <f ca="1">IF(AND(AND($AK$3&lt;=B829,B829&lt;=$AK$1),B829&lt;&gt;""),1,0)</f>
        <v>1</v>
      </c>
      <c r="AL829" s="136">
        <f>IF(OR(F829="工事・メンテ（共用可）",F829="要調整"),0.5,IF(F829="ヘリ訓練日",0.4,1))</f>
        <v>1</v>
      </c>
      <c r="AM829" s="136">
        <v>1</v>
      </c>
    </row>
    <row r="830" spans="1:39" ht="93.75">
      <c r="A830" s="149">
        <v>1610</v>
      </c>
      <c r="B830" s="150">
        <v>46408</v>
      </c>
      <c r="C830" s="156">
        <v>7</v>
      </c>
      <c r="D830" s="156">
        <v>21</v>
      </c>
      <c r="E830" s="152" t="s">
        <v>41</v>
      </c>
      <c r="F830" s="151" t="s">
        <v>490</v>
      </c>
      <c r="G830" s="154" t="s">
        <v>494</v>
      </c>
      <c r="H830" s="138" t="str">
        <f>IF(OR(G830="中止",G830="取消"),"998",IF(ISNA(MATCH($E830,施設情報!$B$2:$B$96,0)),"999",INDEX(施設情報!$C$2:$C$96,MATCH($E830,施設情報!$B$2:$B$96,0))))</f>
        <v>005</v>
      </c>
      <c r="I830" s="139">
        <f t="shared" si="203"/>
        <v>46408</v>
      </c>
      <c r="J830" s="137" t="str">
        <f t="shared" si="204"/>
        <v>005-46408</v>
      </c>
      <c r="K830" s="137">
        <f t="shared" si="205"/>
        <v>0.29166666666666669</v>
      </c>
      <c r="L830" s="137">
        <f t="shared" si="206"/>
        <v>0.875</v>
      </c>
      <c r="M830" s="137">
        <f t="shared" si="217"/>
        <v>0</v>
      </c>
      <c r="N830" s="137">
        <f t="shared" si="217"/>
        <v>0</v>
      </c>
      <c r="O830" s="137">
        <f t="shared" si="217"/>
        <v>0</v>
      </c>
      <c r="P830" s="137">
        <f t="shared" si="217"/>
        <v>0</v>
      </c>
      <c r="Q830" s="137">
        <f t="shared" si="217"/>
        <v>0</v>
      </c>
      <c r="R830" s="137">
        <f t="shared" si="217"/>
        <v>0</v>
      </c>
      <c r="S830" s="137">
        <f t="shared" si="217"/>
        <v>0</v>
      </c>
      <c r="T830" s="137">
        <f t="shared" si="217"/>
        <v>100</v>
      </c>
      <c r="U830" s="137">
        <f t="shared" si="217"/>
        <v>100</v>
      </c>
      <c r="V830" s="137">
        <f t="shared" si="217"/>
        <v>100</v>
      </c>
      <c r="W830" s="137">
        <f t="shared" si="218"/>
        <v>100</v>
      </c>
      <c r="X830" s="137">
        <f t="shared" si="218"/>
        <v>100</v>
      </c>
      <c r="Y830" s="137">
        <f t="shared" si="218"/>
        <v>100</v>
      </c>
      <c r="Z830" s="137">
        <f t="shared" si="218"/>
        <v>100</v>
      </c>
      <c r="AA830" s="137">
        <f t="shared" si="218"/>
        <v>100</v>
      </c>
      <c r="AB830" s="137">
        <f t="shared" si="218"/>
        <v>100</v>
      </c>
      <c r="AC830" s="137">
        <f t="shared" si="218"/>
        <v>100</v>
      </c>
      <c r="AD830" s="137">
        <f t="shared" si="218"/>
        <v>100</v>
      </c>
      <c r="AE830" s="137">
        <f t="shared" si="218"/>
        <v>100</v>
      </c>
      <c r="AF830" s="137">
        <f t="shared" si="218"/>
        <v>100</v>
      </c>
      <c r="AG830" s="137">
        <f t="shared" si="218"/>
        <v>100</v>
      </c>
      <c r="AH830" s="137">
        <f t="shared" si="218"/>
        <v>0</v>
      </c>
      <c r="AI830" s="137">
        <f t="shared" si="218"/>
        <v>0</v>
      </c>
      <c r="AJ830" s="137">
        <f t="shared" si="218"/>
        <v>0</v>
      </c>
      <c r="AK830" s="136">
        <f ca="1">IF(AND(AND($AK$3&lt;=B830,B830&lt;=$AK$1),B830&lt;&gt;""),1,0)</f>
        <v>1</v>
      </c>
      <c r="AL830" s="136">
        <f>IF(OR(F830="工事・メンテ（共用可）",F830="要調整"),0.5,IF(F830="ヘリ訓練日",0.4,1))</f>
        <v>1</v>
      </c>
      <c r="AM830" s="136">
        <v>1</v>
      </c>
    </row>
    <row r="831" spans="1:39" ht="75">
      <c r="A831" s="149">
        <v>1611</v>
      </c>
      <c r="B831" s="150">
        <v>46408</v>
      </c>
      <c r="C831" s="156">
        <v>7</v>
      </c>
      <c r="D831" s="156">
        <v>21</v>
      </c>
      <c r="E831" s="152" t="s">
        <v>42</v>
      </c>
      <c r="F831" s="151" t="s">
        <v>490</v>
      </c>
      <c r="G831" s="154" t="s">
        <v>494</v>
      </c>
      <c r="H831" s="138" t="str">
        <f>IF(OR(G831="中止",G831="取消"),"998",IF(ISNA(MATCH($E831,施設情報!$B$2:$B$96,0)),"999",INDEX(施設情報!$C$2:$C$96,MATCH($E831,施設情報!$B$2:$B$96,0))))</f>
        <v>006</v>
      </c>
      <c r="I831" s="139">
        <f t="shared" si="203"/>
        <v>46408</v>
      </c>
      <c r="J831" s="137" t="str">
        <f t="shared" si="204"/>
        <v>006-46408</v>
      </c>
      <c r="K831" s="137">
        <f t="shared" si="205"/>
        <v>0.29166666666666669</v>
      </c>
      <c r="L831" s="137">
        <f t="shared" si="206"/>
        <v>0.875</v>
      </c>
      <c r="M831" s="137">
        <f t="shared" si="217"/>
        <v>0</v>
      </c>
      <c r="N831" s="137">
        <f t="shared" si="217"/>
        <v>0</v>
      </c>
      <c r="O831" s="137">
        <f t="shared" si="217"/>
        <v>0</v>
      </c>
      <c r="P831" s="137">
        <f t="shared" si="217"/>
        <v>0</v>
      </c>
      <c r="Q831" s="137">
        <f t="shared" si="217"/>
        <v>0</v>
      </c>
      <c r="R831" s="137">
        <f t="shared" si="217"/>
        <v>0</v>
      </c>
      <c r="S831" s="137">
        <f t="shared" si="217"/>
        <v>0</v>
      </c>
      <c r="T831" s="137">
        <f t="shared" si="217"/>
        <v>100</v>
      </c>
      <c r="U831" s="137">
        <f t="shared" si="217"/>
        <v>100</v>
      </c>
      <c r="V831" s="137">
        <f t="shared" si="217"/>
        <v>100</v>
      </c>
      <c r="W831" s="137">
        <f t="shared" si="218"/>
        <v>100</v>
      </c>
      <c r="X831" s="137">
        <f t="shared" si="218"/>
        <v>100</v>
      </c>
      <c r="Y831" s="137">
        <f t="shared" si="218"/>
        <v>100</v>
      </c>
      <c r="Z831" s="137">
        <f t="shared" si="218"/>
        <v>100</v>
      </c>
      <c r="AA831" s="137">
        <f t="shared" si="218"/>
        <v>100</v>
      </c>
      <c r="AB831" s="137">
        <f t="shared" si="218"/>
        <v>100</v>
      </c>
      <c r="AC831" s="137">
        <f t="shared" si="218"/>
        <v>100</v>
      </c>
      <c r="AD831" s="137">
        <f t="shared" si="218"/>
        <v>100</v>
      </c>
      <c r="AE831" s="137">
        <f t="shared" si="218"/>
        <v>100</v>
      </c>
      <c r="AF831" s="137">
        <f t="shared" si="218"/>
        <v>100</v>
      </c>
      <c r="AG831" s="137">
        <f t="shared" si="218"/>
        <v>100</v>
      </c>
      <c r="AH831" s="137">
        <f t="shared" si="218"/>
        <v>0</v>
      </c>
      <c r="AI831" s="137">
        <f t="shared" si="218"/>
        <v>0</v>
      </c>
      <c r="AJ831" s="137">
        <f t="shared" si="218"/>
        <v>0</v>
      </c>
      <c r="AK831" s="136">
        <f ca="1">IF(AND(AND($AK$3&lt;=B831,B831&lt;=$AK$1),B831&lt;&gt;""),1,0)</f>
        <v>1</v>
      </c>
      <c r="AL831" s="136">
        <f>IF(OR(F831="工事・メンテ（共用可）",F831="要調整"),0.5,IF(F831="ヘリ訓練日",0.4,1))</f>
        <v>1</v>
      </c>
      <c r="AM831" s="136">
        <v>1</v>
      </c>
    </row>
    <row r="832" spans="1:39" ht="37.5">
      <c r="A832" s="149">
        <v>1612</v>
      </c>
      <c r="B832" s="150">
        <v>46408</v>
      </c>
      <c r="C832" s="156">
        <v>7</v>
      </c>
      <c r="D832" s="156">
        <v>21</v>
      </c>
      <c r="E832" s="152" t="s">
        <v>2</v>
      </c>
      <c r="F832" s="151" t="s">
        <v>490</v>
      </c>
      <c r="G832" s="154" t="s">
        <v>494</v>
      </c>
      <c r="H832" s="138" t="str">
        <f>IF(OR(G832="中止",G832="取消"),"998",IF(ISNA(MATCH($E832,施設情報!$B$2:$B$96,0)),"999",INDEX(施設情報!$C$2:$C$96,MATCH($E832,施設情報!$B$2:$B$96,0))))</f>
        <v>008</v>
      </c>
      <c r="I832" s="139">
        <f t="shared" si="203"/>
        <v>46408</v>
      </c>
      <c r="J832" s="137" t="str">
        <f t="shared" si="204"/>
        <v>008-46408</v>
      </c>
      <c r="K832" s="137">
        <f t="shared" si="205"/>
        <v>0.29166666666666669</v>
      </c>
      <c r="L832" s="137">
        <f t="shared" si="206"/>
        <v>0.875</v>
      </c>
      <c r="M832" s="137">
        <f t="shared" si="217"/>
        <v>0</v>
      </c>
      <c r="N832" s="137">
        <f t="shared" si="217"/>
        <v>0</v>
      </c>
      <c r="O832" s="137">
        <f t="shared" si="217"/>
        <v>0</v>
      </c>
      <c r="P832" s="137">
        <f t="shared" si="217"/>
        <v>0</v>
      </c>
      <c r="Q832" s="137">
        <f t="shared" si="217"/>
        <v>0</v>
      </c>
      <c r="R832" s="137">
        <f t="shared" si="217"/>
        <v>0</v>
      </c>
      <c r="S832" s="137">
        <f t="shared" si="217"/>
        <v>0</v>
      </c>
      <c r="T832" s="137">
        <f t="shared" si="217"/>
        <v>100</v>
      </c>
      <c r="U832" s="137">
        <f t="shared" si="217"/>
        <v>100</v>
      </c>
      <c r="V832" s="137">
        <f t="shared" si="217"/>
        <v>100</v>
      </c>
      <c r="W832" s="137">
        <f t="shared" si="218"/>
        <v>100</v>
      </c>
      <c r="X832" s="137">
        <f t="shared" si="218"/>
        <v>100</v>
      </c>
      <c r="Y832" s="137">
        <f t="shared" si="218"/>
        <v>100</v>
      </c>
      <c r="Z832" s="137">
        <f t="shared" si="218"/>
        <v>100</v>
      </c>
      <c r="AA832" s="137">
        <f t="shared" si="218"/>
        <v>100</v>
      </c>
      <c r="AB832" s="137">
        <f t="shared" si="218"/>
        <v>100</v>
      </c>
      <c r="AC832" s="137">
        <f t="shared" si="218"/>
        <v>100</v>
      </c>
      <c r="AD832" s="137">
        <f t="shared" si="218"/>
        <v>100</v>
      </c>
      <c r="AE832" s="137">
        <f t="shared" si="218"/>
        <v>100</v>
      </c>
      <c r="AF832" s="137">
        <f t="shared" si="218"/>
        <v>100</v>
      </c>
      <c r="AG832" s="137">
        <f t="shared" si="218"/>
        <v>100</v>
      </c>
      <c r="AH832" s="137">
        <f t="shared" si="218"/>
        <v>0</v>
      </c>
      <c r="AI832" s="137">
        <f t="shared" si="218"/>
        <v>0</v>
      </c>
      <c r="AJ832" s="137">
        <f t="shared" si="218"/>
        <v>0</v>
      </c>
      <c r="AK832" s="136">
        <f ca="1">IF(AND(AND($AK$3&lt;=B832,B832&lt;=$AK$1),B832&lt;&gt;""),1,0)</f>
        <v>1</v>
      </c>
      <c r="AL832" s="136">
        <f>IF(OR(F832="工事・メンテ（共用可）",F832="要調整"),0.5,IF(F832="ヘリ訓練日",0.4,1))</f>
        <v>1</v>
      </c>
      <c r="AM832" s="136">
        <v>1</v>
      </c>
    </row>
    <row r="833" spans="1:39" ht="56.25">
      <c r="A833" s="149">
        <v>1613</v>
      </c>
      <c r="B833" s="150">
        <v>46408</v>
      </c>
      <c r="C833" s="156">
        <v>7</v>
      </c>
      <c r="D833" s="156">
        <v>21</v>
      </c>
      <c r="E833" s="152" t="s">
        <v>44</v>
      </c>
      <c r="F833" s="151" t="s">
        <v>490</v>
      </c>
      <c r="G833" s="154" t="s">
        <v>494</v>
      </c>
      <c r="H833" s="138" t="str">
        <f>IF(OR(G833="中止",G833="取消"),"998",IF(ISNA(MATCH($E833,施設情報!$B$2:$B$96,0)),"999",INDEX(施設情報!$C$2:$C$96,MATCH($E833,施設情報!$B$2:$B$96,0))))</f>
        <v>015</v>
      </c>
      <c r="I833" s="139">
        <f t="shared" si="203"/>
        <v>46408</v>
      </c>
      <c r="J833" s="137" t="str">
        <f t="shared" si="204"/>
        <v>015-46408</v>
      </c>
      <c r="K833" s="137">
        <f t="shared" si="205"/>
        <v>0.29166666666666669</v>
      </c>
      <c r="L833" s="137">
        <f t="shared" si="206"/>
        <v>0.875</v>
      </c>
      <c r="M833" s="137">
        <f t="shared" si="217"/>
        <v>0</v>
      </c>
      <c r="N833" s="137">
        <f t="shared" si="217"/>
        <v>0</v>
      </c>
      <c r="O833" s="137">
        <f t="shared" si="217"/>
        <v>0</v>
      </c>
      <c r="P833" s="137">
        <f t="shared" si="217"/>
        <v>0</v>
      </c>
      <c r="Q833" s="137">
        <f t="shared" si="217"/>
        <v>0</v>
      </c>
      <c r="R833" s="137">
        <f t="shared" si="217"/>
        <v>0</v>
      </c>
      <c r="S833" s="137">
        <f t="shared" si="217"/>
        <v>0</v>
      </c>
      <c r="T833" s="137">
        <f t="shared" si="217"/>
        <v>100</v>
      </c>
      <c r="U833" s="137">
        <f t="shared" si="217"/>
        <v>100</v>
      </c>
      <c r="V833" s="137">
        <f t="shared" si="217"/>
        <v>100</v>
      </c>
      <c r="W833" s="137">
        <f t="shared" si="218"/>
        <v>100</v>
      </c>
      <c r="X833" s="137">
        <f t="shared" si="218"/>
        <v>100</v>
      </c>
      <c r="Y833" s="137">
        <f t="shared" si="218"/>
        <v>100</v>
      </c>
      <c r="Z833" s="137">
        <f t="shared" si="218"/>
        <v>100</v>
      </c>
      <c r="AA833" s="137">
        <f t="shared" si="218"/>
        <v>100</v>
      </c>
      <c r="AB833" s="137">
        <f t="shared" si="218"/>
        <v>100</v>
      </c>
      <c r="AC833" s="137">
        <f t="shared" si="218"/>
        <v>100</v>
      </c>
      <c r="AD833" s="137">
        <f t="shared" si="218"/>
        <v>100</v>
      </c>
      <c r="AE833" s="137">
        <f t="shared" si="218"/>
        <v>100</v>
      </c>
      <c r="AF833" s="137">
        <f t="shared" si="218"/>
        <v>100</v>
      </c>
      <c r="AG833" s="137">
        <f t="shared" si="218"/>
        <v>100</v>
      </c>
      <c r="AH833" s="137">
        <f t="shared" si="218"/>
        <v>0</v>
      </c>
      <c r="AI833" s="137">
        <f t="shared" si="218"/>
        <v>0</v>
      </c>
      <c r="AJ833" s="137">
        <f t="shared" si="218"/>
        <v>0</v>
      </c>
      <c r="AK833" s="136">
        <f ca="1">IF(AND(AND($AK$3&lt;=B833,B833&lt;=$AK$1),B833&lt;&gt;""),1,0)</f>
        <v>1</v>
      </c>
      <c r="AL833" s="136">
        <f>IF(OR(F833="工事・メンテ（共用可）",F833="要調整"),0.5,IF(F833="ヘリ訓練日",0.4,1))</f>
        <v>1</v>
      </c>
      <c r="AM833" s="136">
        <v>1</v>
      </c>
    </row>
    <row r="834" spans="1:39" ht="56.25">
      <c r="A834" s="149">
        <v>1614</v>
      </c>
      <c r="B834" s="150">
        <v>46408</v>
      </c>
      <c r="C834" s="156">
        <v>7</v>
      </c>
      <c r="D834" s="156">
        <v>21</v>
      </c>
      <c r="E834" s="152" t="s">
        <v>47</v>
      </c>
      <c r="F834" s="151" t="s">
        <v>490</v>
      </c>
      <c r="G834" s="154" t="s">
        <v>494</v>
      </c>
      <c r="H834" s="138" t="str">
        <f>IF(OR(G834="中止",G834="取消"),"998",IF(ISNA(MATCH($E834,施設情報!$B$2:$B$96,0)),"999",INDEX(施設情報!$C$2:$C$96,MATCH($E834,施設情報!$B$2:$B$96,0))))</f>
        <v>020</v>
      </c>
      <c r="I834" s="139">
        <f t="shared" si="203"/>
        <v>46408</v>
      </c>
      <c r="J834" s="137" t="str">
        <f t="shared" si="204"/>
        <v>020-46408</v>
      </c>
      <c r="K834" s="137">
        <f t="shared" si="205"/>
        <v>0.29166666666666669</v>
      </c>
      <c r="L834" s="137">
        <f t="shared" si="206"/>
        <v>0.875</v>
      </c>
      <c r="M834" s="137">
        <f t="shared" si="217"/>
        <v>0</v>
      </c>
      <c r="N834" s="137">
        <f t="shared" si="217"/>
        <v>0</v>
      </c>
      <c r="O834" s="137">
        <f t="shared" si="217"/>
        <v>0</v>
      </c>
      <c r="P834" s="137">
        <f t="shared" si="217"/>
        <v>0</v>
      </c>
      <c r="Q834" s="137">
        <f t="shared" si="217"/>
        <v>0</v>
      </c>
      <c r="R834" s="137">
        <f t="shared" si="217"/>
        <v>0</v>
      </c>
      <c r="S834" s="137">
        <f t="shared" si="217"/>
        <v>0</v>
      </c>
      <c r="T834" s="137">
        <f t="shared" si="217"/>
        <v>100</v>
      </c>
      <c r="U834" s="137">
        <f t="shared" si="217"/>
        <v>100</v>
      </c>
      <c r="V834" s="137">
        <f t="shared" si="217"/>
        <v>100</v>
      </c>
      <c r="W834" s="137">
        <f t="shared" si="218"/>
        <v>100</v>
      </c>
      <c r="X834" s="137">
        <f t="shared" si="218"/>
        <v>100</v>
      </c>
      <c r="Y834" s="137">
        <f t="shared" si="218"/>
        <v>100</v>
      </c>
      <c r="Z834" s="137">
        <f t="shared" si="218"/>
        <v>100</v>
      </c>
      <c r="AA834" s="137">
        <f t="shared" si="218"/>
        <v>100</v>
      </c>
      <c r="AB834" s="137">
        <f t="shared" si="218"/>
        <v>100</v>
      </c>
      <c r="AC834" s="137">
        <f t="shared" si="218"/>
        <v>100</v>
      </c>
      <c r="AD834" s="137">
        <f t="shared" si="218"/>
        <v>100</v>
      </c>
      <c r="AE834" s="137">
        <f t="shared" si="218"/>
        <v>100</v>
      </c>
      <c r="AF834" s="137">
        <f t="shared" si="218"/>
        <v>100</v>
      </c>
      <c r="AG834" s="137">
        <f t="shared" si="218"/>
        <v>100</v>
      </c>
      <c r="AH834" s="137">
        <f t="shared" si="218"/>
        <v>0</v>
      </c>
      <c r="AI834" s="137">
        <f t="shared" si="218"/>
        <v>0</v>
      </c>
      <c r="AJ834" s="137">
        <f t="shared" si="218"/>
        <v>0</v>
      </c>
      <c r="AK834" s="136">
        <f ca="1">IF(AND(AND($AK$3&lt;=B834,B834&lt;=$AK$1),B834&lt;&gt;""),1,0)</f>
        <v>1</v>
      </c>
      <c r="AL834" s="136">
        <f>IF(OR(F834="工事・メンテ（共用可）",F834="要調整"),0.5,IF(F834="ヘリ訓練日",0.4,1))</f>
        <v>1</v>
      </c>
      <c r="AM834" s="136">
        <v>1</v>
      </c>
    </row>
    <row r="835" spans="1:39">
      <c r="A835" s="149">
        <v>1615</v>
      </c>
      <c r="B835" s="150">
        <v>46408</v>
      </c>
      <c r="C835" s="156">
        <v>7</v>
      </c>
      <c r="D835" s="156">
        <v>21</v>
      </c>
      <c r="E835" s="152" t="s">
        <v>49</v>
      </c>
      <c r="F835" s="151" t="s">
        <v>490</v>
      </c>
      <c r="G835" s="154" t="s">
        <v>494</v>
      </c>
      <c r="H835" s="138" t="str">
        <f>IF(OR(G835="中止",G835="取消"),"998",IF(ISNA(MATCH($E835,施設情報!$B$2:$B$96,0)),"999",INDEX(施設情報!$C$2:$C$96,MATCH($E835,施設情報!$B$2:$B$96,0))))</f>
        <v>022</v>
      </c>
      <c r="I835" s="139">
        <f t="shared" si="203"/>
        <v>46408</v>
      </c>
      <c r="J835" s="137" t="str">
        <f t="shared" si="204"/>
        <v>022-46408</v>
      </c>
      <c r="K835" s="137">
        <f t="shared" si="205"/>
        <v>0.29166666666666669</v>
      </c>
      <c r="L835" s="137">
        <f t="shared" si="206"/>
        <v>0.875</v>
      </c>
      <c r="M835" s="137">
        <f t="shared" ref="M835:V844" si="219">IF(AND(M$3&gt;=$K835,M$3&lt;$L835),100*$AM835,0)</f>
        <v>0</v>
      </c>
      <c r="N835" s="137">
        <f t="shared" si="219"/>
        <v>0</v>
      </c>
      <c r="O835" s="137">
        <f t="shared" si="219"/>
        <v>0</v>
      </c>
      <c r="P835" s="137">
        <f t="shared" si="219"/>
        <v>0</v>
      </c>
      <c r="Q835" s="137">
        <f t="shared" si="219"/>
        <v>0</v>
      </c>
      <c r="R835" s="137">
        <f t="shared" si="219"/>
        <v>0</v>
      </c>
      <c r="S835" s="137">
        <f t="shared" si="219"/>
        <v>0</v>
      </c>
      <c r="T835" s="137">
        <f t="shared" si="219"/>
        <v>100</v>
      </c>
      <c r="U835" s="137">
        <f t="shared" si="219"/>
        <v>100</v>
      </c>
      <c r="V835" s="137">
        <f t="shared" si="219"/>
        <v>100</v>
      </c>
      <c r="W835" s="137">
        <f t="shared" ref="W835:AJ844" si="220">IF(AND(W$3&gt;=$K835,W$3&lt;$L835),100*$AM835,0)</f>
        <v>100</v>
      </c>
      <c r="X835" s="137">
        <f t="shared" si="220"/>
        <v>100</v>
      </c>
      <c r="Y835" s="137">
        <f t="shared" si="220"/>
        <v>100</v>
      </c>
      <c r="Z835" s="137">
        <f t="shared" si="220"/>
        <v>100</v>
      </c>
      <c r="AA835" s="137">
        <f t="shared" si="220"/>
        <v>100</v>
      </c>
      <c r="AB835" s="137">
        <f t="shared" si="220"/>
        <v>100</v>
      </c>
      <c r="AC835" s="137">
        <f t="shared" si="220"/>
        <v>100</v>
      </c>
      <c r="AD835" s="137">
        <f t="shared" si="220"/>
        <v>100</v>
      </c>
      <c r="AE835" s="137">
        <f t="shared" si="220"/>
        <v>100</v>
      </c>
      <c r="AF835" s="137">
        <f t="shared" si="220"/>
        <v>100</v>
      </c>
      <c r="AG835" s="137">
        <f t="shared" si="220"/>
        <v>100</v>
      </c>
      <c r="AH835" s="137">
        <f t="shared" si="220"/>
        <v>0</v>
      </c>
      <c r="AI835" s="137">
        <f t="shared" si="220"/>
        <v>0</v>
      </c>
      <c r="AJ835" s="137">
        <f t="shared" si="220"/>
        <v>0</v>
      </c>
      <c r="AK835" s="136">
        <f ca="1">IF(AND(AND($AK$3&lt;=B835,B835&lt;=$AK$1),B835&lt;&gt;""),1,0)</f>
        <v>1</v>
      </c>
      <c r="AL835" s="136">
        <f>IF(OR(F835="工事・メンテ（共用可）",F835="要調整"),0.5,IF(F835="ヘリ訓練日",0.4,1))</f>
        <v>1</v>
      </c>
      <c r="AM835" s="136">
        <v>1</v>
      </c>
    </row>
    <row r="836" spans="1:39" ht="56.25">
      <c r="A836" s="149">
        <v>1616</v>
      </c>
      <c r="B836" s="150">
        <v>46408</v>
      </c>
      <c r="C836" s="156">
        <v>7</v>
      </c>
      <c r="D836" s="156">
        <v>21</v>
      </c>
      <c r="E836" s="152" t="s">
        <v>50</v>
      </c>
      <c r="F836" s="151" t="s">
        <v>490</v>
      </c>
      <c r="G836" s="154" t="s">
        <v>494</v>
      </c>
      <c r="H836" s="138" t="str">
        <f>IF(OR(G836="中止",G836="取消"),"998",IF(ISNA(MATCH($E836,施設情報!$B$2:$B$96,0)),"999",INDEX(施設情報!$C$2:$C$96,MATCH($E836,施設情報!$B$2:$B$96,0))))</f>
        <v>023</v>
      </c>
      <c r="I836" s="139">
        <f t="shared" si="203"/>
        <v>46408</v>
      </c>
      <c r="J836" s="137" t="str">
        <f t="shared" si="204"/>
        <v>023-46408</v>
      </c>
      <c r="K836" s="137">
        <f t="shared" si="205"/>
        <v>0.29166666666666669</v>
      </c>
      <c r="L836" s="137">
        <f t="shared" si="206"/>
        <v>0.875</v>
      </c>
      <c r="M836" s="137">
        <f t="shared" si="219"/>
        <v>0</v>
      </c>
      <c r="N836" s="137">
        <f t="shared" si="219"/>
        <v>0</v>
      </c>
      <c r="O836" s="137">
        <f t="shared" si="219"/>
        <v>0</v>
      </c>
      <c r="P836" s="137">
        <f t="shared" si="219"/>
        <v>0</v>
      </c>
      <c r="Q836" s="137">
        <f t="shared" si="219"/>
        <v>0</v>
      </c>
      <c r="R836" s="137">
        <f t="shared" si="219"/>
        <v>0</v>
      </c>
      <c r="S836" s="137">
        <f t="shared" si="219"/>
        <v>0</v>
      </c>
      <c r="T836" s="137">
        <f t="shared" si="219"/>
        <v>100</v>
      </c>
      <c r="U836" s="137">
        <f t="shared" si="219"/>
        <v>100</v>
      </c>
      <c r="V836" s="137">
        <f t="shared" si="219"/>
        <v>100</v>
      </c>
      <c r="W836" s="137">
        <f t="shared" si="220"/>
        <v>100</v>
      </c>
      <c r="X836" s="137">
        <f t="shared" si="220"/>
        <v>100</v>
      </c>
      <c r="Y836" s="137">
        <f t="shared" si="220"/>
        <v>100</v>
      </c>
      <c r="Z836" s="137">
        <f t="shared" si="220"/>
        <v>100</v>
      </c>
      <c r="AA836" s="137">
        <f t="shared" si="220"/>
        <v>100</v>
      </c>
      <c r="AB836" s="137">
        <f t="shared" si="220"/>
        <v>100</v>
      </c>
      <c r="AC836" s="137">
        <f t="shared" si="220"/>
        <v>100</v>
      </c>
      <c r="AD836" s="137">
        <f t="shared" si="220"/>
        <v>100</v>
      </c>
      <c r="AE836" s="137">
        <f t="shared" si="220"/>
        <v>100</v>
      </c>
      <c r="AF836" s="137">
        <f t="shared" si="220"/>
        <v>100</v>
      </c>
      <c r="AG836" s="137">
        <f t="shared" si="220"/>
        <v>100</v>
      </c>
      <c r="AH836" s="137">
        <f t="shared" si="220"/>
        <v>0</v>
      </c>
      <c r="AI836" s="137">
        <f t="shared" si="220"/>
        <v>0</v>
      </c>
      <c r="AJ836" s="137">
        <f t="shared" si="220"/>
        <v>0</v>
      </c>
      <c r="AK836" s="136">
        <f ca="1">IF(AND(AND($AK$3&lt;=B836,B836&lt;=$AK$1),B836&lt;&gt;""),1,0)</f>
        <v>1</v>
      </c>
      <c r="AL836" s="136">
        <f>IF(OR(F836="工事・メンテ（共用可）",F836="要調整"),0.5,IF(F836="ヘリ訓練日",0.4,1))</f>
        <v>1</v>
      </c>
      <c r="AM836" s="136">
        <v>1</v>
      </c>
    </row>
    <row r="837" spans="1:39" ht="56.25">
      <c r="A837" s="149">
        <v>1617</v>
      </c>
      <c r="B837" s="150">
        <v>46408</v>
      </c>
      <c r="C837" s="156">
        <v>7</v>
      </c>
      <c r="D837" s="156">
        <v>21</v>
      </c>
      <c r="E837" s="152" t="s">
        <v>52</v>
      </c>
      <c r="F837" s="151" t="s">
        <v>490</v>
      </c>
      <c r="G837" s="154" t="s">
        <v>494</v>
      </c>
      <c r="H837" s="138" t="str">
        <f>IF(OR(G837="中止",G837="取消"),"998",IF(ISNA(MATCH($E837,施設情報!$B$2:$B$96,0)),"999",INDEX(施設情報!$C$2:$C$96,MATCH($E837,施設情報!$B$2:$B$96,0))))</f>
        <v>024</v>
      </c>
      <c r="I837" s="139">
        <f t="shared" ref="I837:I900" si="221">B837</f>
        <v>46408</v>
      </c>
      <c r="J837" s="137" t="str">
        <f t="shared" ref="J837:J900" si="222">H837&amp;"-"&amp;I837</f>
        <v>024-46408</v>
      </c>
      <c r="K837" s="137">
        <f t="shared" ref="K837:K900" si="223">C837/24</f>
        <v>0.29166666666666669</v>
      </c>
      <c r="L837" s="137">
        <f t="shared" ref="L837:L900" si="224">D837/24</f>
        <v>0.875</v>
      </c>
      <c r="M837" s="137">
        <f t="shared" si="219"/>
        <v>0</v>
      </c>
      <c r="N837" s="137">
        <f t="shared" si="219"/>
        <v>0</v>
      </c>
      <c r="O837" s="137">
        <f t="shared" si="219"/>
        <v>0</v>
      </c>
      <c r="P837" s="137">
        <f t="shared" si="219"/>
        <v>0</v>
      </c>
      <c r="Q837" s="137">
        <f t="shared" si="219"/>
        <v>0</v>
      </c>
      <c r="R837" s="137">
        <f t="shared" si="219"/>
        <v>0</v>
      </c>
      <c r="S837" s="137">
        <f t="shared" si="219"/>
        <v>0</v>
      </c>
      <c r="T837" s="137">
        <f t="shared" si="219"/>
        <v>100</v>
      </c>
      <c r="U837" s="137">
        <f t="shared" si="219"/>
        <v>100</v>
      </c>
      <c r="V837" s="137">
        <f t="shared" si="219"/>
        <v>100</v>
      </c>
      <c r="W837" s="137">
        <f t="shared" si="220"/>
        <v>100</v>
      </c>
      <c r="X837" s="137">
        <f t="shared" si="220"/>
        <v>100</v>
      </c>
      <c r="Y837" s="137">
        <f t="shared" si="220"/>
        <v>100</v>
      </c>
      <c r="Z837" s="137">
        <f t="shared" si="220"/>
        <v>100</v>
      </c>
      <c r="AA837" s="137">
        <f t="shared" si="220"/>
        <v>100</v>
      </c>
      <c r="AB837" s="137">
        <f t="shared" si="220"/>
        <v>100</v>
      </c>
      <c r="AC837" s="137">
        <f t="shared" si="220"/>
        <v>100</v>
      </c>
      <c r="AD837" s="137">
        <f t="shared" si="220"/>
        <v>100</v>
      </c>
      <c r="AE837" s="137">
        <f t="shared" si="220"/>
        <v>100</v>
      </c>
      <c r="AF837" s="137">
        <f t="shared" si="220"/>
        <v>100</v>
      </c>
      <c r="AG837" s="137">
        <f t="shared" si="220"/>
        <v>100</v>
      </c>
      <c r="AH837" s="137">
        <f t="shared" si="220"/>
        <v>0</v>
      </c>
      <c r="AI837" s="137">
        <f t="shared" si="220"/>
        <v>0</v>
      </c>
      <c r="AJ837" s="137">
        <f t="shared" si="220"/>
        <v>0</v>
      </c>
      <c r="AK837" s="136">
        <f ca="1">IF(AND(AND($AK$3&lt;=B837,B837&lt;=$AK$1),B837&lt;&gt;""),1,0)</f>
        <v>1</v>
      </c>
      <c r="AL837" s="136">
        <f>IF(OR(F837="工事・メンテ（共用可）",F837="要調整"),0.5,IF(F837="ヘリ訓練日",0.4,1))</f>
        <v>1</v>
      </c>
      <c r="AM837" s="136">
        <v>1</v>
      </c>
    </row>
    <row r="838" spans="1:39" ht="56.25">
      <c r="A838" s="149">
        <v>1618</v>
      </c>
      <c r="B838" s="150">
        <v>46408</v>
      </c>
      <c r="C838" s="156">
        <v>7</v>
      </c>
      <c r="D838" s="156">
        <v>21</v>
      </c>
      <c r="E838" s="152" t="s">
        <v>31</v>
      </c>
      <c r="F838" s="151" t="s">
        <v>490</v>
      </c>
      <c r="G838" s="154" t="s">
        <v>494</v>
      </c>
      <c r="H838" s="138" t="str">
        <f>IF(OR(G838="中止",G838="取消"),"998",IF(ISNA(MATCH($E838,施設情報!$B$2:$B$96,0)),"999",INDEX(施設情報!$C$2:$C$96,MATCH($E838,施設情報!$B$2:$B$96,0))))</f>
        <v>025</v>
      </c>
      <c r="I838" s="139">
        <f t="shared" si="221"/>
        <v>46408</v>
      </c>
      <c r="J838" s="137" t="str">
        <f t="shared" si="222"/>
        <v>025-46408</v>
      </c>
      <c r="K838" s="137">
        <f t="shared" si="223"/>
        <v>0.29166666666666669</v>
      </c>
      <c r="L838" s="137">
        <f t="shared" si="224"/>
        <v>0.875</v>
      </c>
      <c r="M838" s="137">
        <f t="shared" si="219"/>
        <v>0</v>
      </c>
      <c r="N838" s="137">
        <f t="shared" si="219"/>
        <v>0</v>
      </c>
      <c r="O838" s="137">
        <f t="shared" si="219"/>
        <v>0</v>
      </c>
      <c r="P838" s="137">
        <f t="shared" si="219"/>
        <v>0</v>
      </c>
      <c r="Q838" s="137">
        <f t="shared" si="219"/>
        <v>0</v>
      </c>
      <c r="R838" s="137">
        <f t="shared" si="219"/>
        <v>0</v>
      </c>
      <c r="S838" s="137">
        <f t="shared" si="219"/>
        <v>0</v>
      </c>
      <c r="T838" s="137">
        <f t="shared" si="219"/>
        <v>100</v>
      </c>
      <c r="U838" s="137">
        <f t="shared" si="219"/>
        <v>100</v>
      </c>
      <c r="V838" s="137">
        <f t="shared" si="219"/>
        <v>100</v>
      </c>
      <c r="W838" s="137">
        <f t="shared" si="220"/>
        <v>100</v>
      </c>
      <c r="X838" s="137">
        <f t="shared" si="220"/>
        <v>100</v>
      </c>
      <c r="Y838" s="137">
        <f t="shared" si="220"/>
        <v>100</v>
      </c>
      <c r="Z838" s="137">
        <f t="shared" si="220"/>
        <v>100</v>
      </c>
      <c r="AA838" s="137">
        <f t="shared" si="220"/>
        <v>100</v>
      </c>
      <c r="AB838" s="137">
        <f t="shared" si="220"/>
        <v>100</v>
      </c>
      <c r="AC838" s="137">
        <f t="shared" si="220"/>
        <v>100</v>
      </c>
      <c r="AD838" s="137">
        <f t="shared" si="220"/>
        <v>100</v>
      </c>
      <c r="AE838" s="137">
        <f t="shared" si="220"/>
        <v>100</v>
      </c>
      <c r="AF838" s="137">
        <f t="shared" si="220"/>
        <v>100</v>
      </c>
      <c r="AG838" s="137">
        <f t="shared" si="220"/>
        <v>100</v>
      </c>
      <c r="AH838" s="137">
        <f t="shared" si="220"/>
        <v>0</v>
      </c>
      <c r="AI838" s="137">
        <f t="shared" si="220"/>
        <v>0</v>
      </c>
      <c r="AJ838" s="137">
        <f t="shared" si="220"/>
        <v>0</v>
      </c>
      <c r="AK838" s="136">
        <f ca="1">IF(AND(AND($AK$3&lt;=B838,B838&lt;=$AK$1),B838&lt;&gt;""),1,0)</f>
        <v>1</v>
      </c>
      <c r="AL838" s="136">
        <f>IF(OR(F838="工事・メンテ（共用可）",F838="要調整"),0.5,IF(F838="ヘリ訓練日",0.4,1))</f>
        <v>1</v>
      </c>
      <c r="AM838" s="136">
        <v>1</v>
      </c>
    </row>
    <row r="839" spans="1:39" ht="56.25">
      <c r="A839" s="149">
        <v>1619</v>
      </c>
      <c r="B839" s="150">
        <v>46408</v>
      </c>
      <c r="C839" s="156">
        <v>7</v>
      </c>
      <c r="D839" s="156">
        <v>21</v>
      </c>
      <c r="E839" s="152" t="s">
        <v>53</v>
      </c>
      <c r="F839" s="151" t="s">
        <v>490</v>
      </c>
      <c r="G839" s="154" t="s">
        <v>494</v>
      </c>
      <c r="H839" s="138" t="str">
        <f>IF(OR(G839="中止",G839="取消"),"998",IF(ISNA(MATCH($E839,施設情報!$B$2:$B$96,0)),"999",INDEX(施設情報!$C$2:$C$96,MATCH($E839,施設情報!$B$2:$B$96,0))))</f>
        <v>026</v>
      </c>
      <c r="I839" s="139">
        <f t="shared" si="221"/>
        <v>46408</v>
      </c>
      <c r="J839" s="137" t="str">
        <f t="shared" si="222"/>
        <v>026-46408</v>
      </c>
      <c r="K839" s="137">
        <f t="shared" si="223"/>
        <v>0.29166666666666669</v>
      </c>
      <c r="L839" s="137">
        <f t="shared" si="224"/>
        <v>0.875</v>
      </c>
      <c r="M839" s="137">
        <f t="shared" si="219"/>
        <v>0</v>
      </c>
      <c r="N839" s="137">
        <f t="shared" si="219"/>
        <v>0</v>
      </c>
      <c r="O839" s="137">
        <f t="shared" si="219"/>
        <v>0</v>
      </c>
      <c r="P839" s="137">
        <f t="shared" si="219"/>
        <v>0</v>
      </c>
      <c r="Q839" s="137">
        <f t="shared" si="219"/>
        <v>0</v>
      </c>
      <c r="R839" s="137">
        <f t="shared" si="219"/>
        <v>0</v>
      </c>
      <c r="S839" s="137">
        <f t="shared" si="219"/>
        <v>0</v>
      </c>
      <c r="T839" s="137">
        <f t="shared" si="219"/>
        <v>100</v>
      </c>
      <c r="U839" s="137">
        <f t="shared" si="219"/>
        <v>100</v>
      </c>
      <c r="V839" s="137">
        <f t="shared" si="219"/>
        <v>100</v>
      </c>
      <c r="W839" s="137">
        <f t="shared" si="220"/>
        <v>100</v>
      </c>
      <c r="X839" s="137">
        <f t="shared" si="220"/>
        <v>100</v>
      </c>
      <c r="Y839" s="137">
        <f t="shared" si="220"/>
        <v>100</v>
      </c>
      <c r="Z839" s="137">
        <f t="shared" si="220"/>
        <v>100</v>
      </c>
      <c r="AA839" s="137">
        <f t="shared" si="220"/>
        <v>100</v>
      </c>
      <c r="AB839" s="137">
        <f t="shared" si="220"/>
        <v>100</v>
      </c>
      <c r="AC839" s="137">
        <f t="shared" si="220"/>
        <v>100</v>
      </c>
      <c r="AD839" s="137">
        <f t="shared" si="220"/>
        <v>100</v>
      </c>
      <c r="AE839" s="137">
        <f t="shared" si="220"/>
        <v>100</v>
      </c>
      <c r="AF839" s="137">
        <f t="shared" si="220"/>
        <v>100</v>
      </c>
      <c r="AG839" s="137">
        <f t="shared" si="220"/>
        <v>100</v>
      </c>
      <c r="AH839" s="137">
        <f t="shared" si="220"/>
        <v>0</v>
      </c>
      <c r="AI839" s="137">
        <f t="shared" si="220"/>
        <v>0</v>
      </c>
      <c r="AJ839" s="137">
        <f t="shared" si="220"/>
        <v>0</v>
      </c>
      <c r="AK839" s="136">
        <f ca="1">IF(AND(AND($AK$3&lt;=B839,B839&lt;=$AK$1),B839&lt;&gt;""),1,0)</f>
        <v>1</v>
      </c>
      <c r="AL839" s="136">
        <f>IF(OR(F839="工事・メンテ（共用可）",F839="要調整"),0.5,IF(F839="ヘリ訓練日",0.4,1))</f>
        <v>1</v>
      </c>
      <c r="AM839" s="136">
        <v>1</v>
      </c>
    </row>
    <row r="840" spans="1:39" ht="56.25">
      <c r="A840" s="149">
        <v>1620</v>
      </c>
      <c r="B840" s="150">
        <v>46408</v>
      </c>
      <c r="C840" s="156">
        <v>7</v>
      </c>
      <c r="D840" s="156">
        <v>21</v>
      </c>
      <c r="E840" s="152" t="s">
        <v>30</v>
      </c>
      <c r="F840" s="151" t="s">
        <v>490</v>
      </c>
      <c r="G840" s="154" t="s">
        <v>494</v>
      </c>
      <c r="H840" s="138" t="str">
        <f>IF(OR(G840="中止",G840="取消"),"998",IF(ISNA(MATCH($E840,施設情報!$B$2:$B$96,0)),"999",INDEX(施設情報!$C$2:$C$96,MATCH($E840,施設情報!$B$2:$B$96,0))))</f>
        <v>027</v>
      </c>
      <c r="I840" s="139">
        <f t="shared" si="221"/>
        <v>46408</v>
      </c>
      <c r="J840" s="137" t="str">
        <f t="shared" si="222"/>
        <v>027-46408</v>
      </c>
      <c r="K840" s="137">
        <f t="shared" si="223"/>
        <v>0.29166666666666669</v>
      </c>
      <c r="L840" s="137">
        <f t="shared" si="224"/>
        <v>0.875</v>
      </c>
      <c r="M840" s="137">
        <f t="shared" si="219"/>
        <v>0</v>
      </c>
      <c r="N840" s="137">
        <f t="shared" si="219"/>
        <v>0</v>
      </c>
      <c r="O840" s="137">
        <f t="shared" si="219"/>
        <v>0</v>
      </c>
      <c r="P840" s="137">
        <f t="shared" si="219"/>
        <v>0</v>
      </c>
      <c r="Q840" s="137">
        <f t="shared" si="219"/>
        <v>0</v>
      </c>
      <c r="R840" s="137">
        <f t="shared" si="219"/>
        <v>0</v>
      </c>
      <c r="S840" s="137">
        <f t="shared" si="219"/>
        <v>0</v>
      </c>
      <c r="T840" s="137">
        <f t="shared" si="219"/>
        <v>100</v>
      </c>
      <c r="U840" s="137">
        <f t="shared" si="219"/>
        <v>100</v>
      </c>
      <c r="V840" s="137">
        <f t="shared" si="219"/>
        <v>100</v>
      </c>
      <c r="W840" s="137">
        <f t="shared" si="220"/>
        <v>100</v>
      </c>
      <c r="X840" s="137">
        <f t="shared" si="220"/>
        <v>100</v>
      </c>
      <c r="Y840" s="137">
        <f t="shared" si="220"/>
        <v>100</v>
      </c>
      <c r="Z840" s="137">
        <f t="shared" si="220"/>
        <v>100</v>
      </c>
      <c r="AA840" s="137">
        <f t="shared" si="220"/>
        <v>100</v>
      </c>
      <c r="AB840" s="137">
        <f t="shared" si="220"/>
        <v>100</v>
      </c>
      <c r="AC840" s="137">
        <f t="shared" si="220"/>
        <v>100</v>
      </c>
      <c r="AD840" s="137">
        <f t="shared" si="220"/>
        <v>100</v>
      </c>
      <c r="AE840" s="137">
        <f t="shared" si="220"/>
        <v>100</v>
      </c>
      <c r="AF840" s="137">
        <f t="shared" si="220"/>
        <v>100</v>
      </c>
      <c r="AG840" s="137">
        <f t="shared" si="220"/>
        <v>100</v>
      </c>
      <c r="AH840" s="137">
        <f t="shared" si="220"/>
        <v>0</v>
      </c>
      <c r="AI840" s="137">
        <f t="shared" si="220"/>
        <v>0</v>
      </c>
      <c r="AJ840" s="137">
        <f t="shared" si="220"/>
        <v>0</v>
      </c>
      <c r="AK840" s="136">
        <f ca="1">IF(AND(AND($AK$3&lt;=B840,B840&lt;=$AK$1),B840&lt;&gt;""),1,0)</f>
        <v>1</v>
      </c>
      <c r="AL840" s="136">
        <f>IF(OR(F840="工事・メンテ（共用可）",F840="要調整"),0.5,IF(F840="ヘリ訓練日",0.4,1))</f>
        <v>1</v>
      </c>
      <c r="AM840" s="136">
        <v>1</v>
      </c>
    </row>
    <row r="841" spans="1:39" ht="75">
      <c r="A841" s="149">
        <v>1621</v>
      </c>
      <c r="B841" s="150">
        <v>46408</v>
      </c>
      <c r="C841" s="156">
        <v>7</v>
      </c>
      <c r="D841" s="156">
        <v>21</v>
      </c>
      <c r="E841" s="152" t="s">
        <v>60</v>
      </c>
      <c r="F841" s="151" t="s">
        <v>490</v>
      </c>
      <c r="G841" s="154" t="s">
        <v>494</v>
      </c>
      <c r="H841" s="138" t="str">
        <f>IF(OR(G841="中止",G841="取消"),"998",IF(ISNA(MATCH($E841,施設情報!$B$2:$B$96,0)),"999",INDEX(施設情報!$C$2:$C$96,MATCH($E841,施設情報!$B$2:$B$96,0))))</f>
        <v>028</v>
      </c>
      <c r="I841" s="139">
        <f t="shared" si="221"/>
        <v>46408</v>
      </c>
      <c r="J841" s="137" t="str">
        <f t="shared" si="222"/>
        <v>028-46408</v>
      </c>
      <c r="K841" s="137">
        <f t="shared" si="223"/>
        <v>0.29166666666666669</v>
      </c>
      <c r="L841" s="137">
        <f t="shared" si="224"/>
        <v>0.875</v>
      </c>
      <c r="M841" s="137">
        <f t="shared" si="219"/>
        <v>0</v>
      </c>
      <c r="N841" s="137">
        <f t="shared" si="219"/>
        <v>0</v>
      </c>
      <c r="O841" s="137">
        <f t="shared" si="219"/>
        <v>0</v>
      </c>
      <c r="P841" s="137">
        <f t="shared" si="219"/>
        <v>0</v>
      </c>
      <c r="Q841" s="137">
        <f t="shared" si="219"/>
        <v>0</v>
      </c>
      <c r="R841" s="137">
        <f t="shared" si="219"/>
        <v>0</v>
      </c>
      <c r="S841" s="137">
        <f t="shared" si="219"/>
        <v>0</v>
      </c>
      <c r="T841" s="137">
        <f t="shared" si="219"/>
        <v>100</v>
      </c>
      <c r="U841" s="137">
        <f t="shared" si="219"/>
        <v>100</v>
      </c>
      <c r="V841" s="137">
        <f t="shared" si="219"/>
        <v>100</v>
      </c>
      <c r="W841" s="137">
        <f t="shared" si="220"/>
        <v>100</v>
      </c>
      <c r="X841" s="137">
        <f t="shared" si="220"/>
        <v>100</v>
      </c>
      <c r="Y841" s="137">
        <f t="shared" si="220"/>
        <v>100</v>
      </c>
      <c r="Z841" s="137">
        <f t="shared" si="220"/>
        <v>100</v>
      </c>
      <c r="AA841" s="137">
        <f t="shared" si="220"/>
        <v>100</v>
      </c>
      <c r="AB841" s="137">
        <f t="shared" si="220"/>
        <v>100</v>
      </c>
      <c r="AC841" s="137">
        <f t="shared" si="220"/>
        <v>100</v>
      </c>
      <c r="AD841" s="137">
        <f t="shared" si="220"/>
        <v>100</v>
      </c>
      <c r="AE841" s="137">
        <f t="shared" si="220"/>
        <v>100</v>
      </c>
      <c r="AF841" s="137">
        <f t="shared" si="220"/>
        <v>100</v>
      </c>
      <c r="AG841" s="137">
        <f t="shared" si="220"/>
        <v>100</v>
      </c>
      <c r="AH841" s="137">
        <f t="shared" si="220"/>
        <v>0</v>
      </c>
      <c r="AI841" s="137">
        <f t="shared" si="220"/>
        <v>0</v>
      </c>
      <c r="AJ841" s="137">
        <f t="shared" si="220"/>
        <v>0</v>
      </c>
      <c r="AK841" s="136">
        <f ca="1">IF(AND(AND($AK$3&lt;=B841,B841&lt;=$AK$1),B841&lt;&gt;""),1,0)</f>
        <v>1</v>
      </c>
      <c r="AL841" s="136">
        <f>IF(OR(F841="工事・メンテ（共用可）",F841="要調整"),0.5,IF(F841="ヘリ訓練日",0.4,1))</f>
        <v>1</v>
      </c>
      <c r="AM841" s="136">
        <v>1</v>
      </c>
    </row>
    <row r="842" spans="1:39" ht="75">
      <c r="A842" s="149">
        <v>1622</v>
      </c>
      <c r="B842" s="150">
        <v>46408</v>
      </c>
      <c r="C842" s="156">
        <v>7</v>
      </c>
      <c r="D842" s="156">
        <v>21</v>
      </c>
      <c r="E842" s="152" t="s">
        <v>61</v>
      </c>
      <c r="F842" s="151" t="s">
        <v>490</v>
      </c>
      <c r="G842" s="154" t="s">
        <v>494</v>
      </c>
      <c r="H842" s="138" t="str">
        <f>IF(OR(G842="中止",G842="取消"),"998",IF(ISNA(MATCH($E842,施設情報!$B$2:$B$96,0)),"999",INDEX(施設情報!$C$2:$C$96,MATCH($E842,施設情報!$B$2:$B$96,0))))</f>
        <v>029</v>
      </c>
      <c r="I842" s="139">
        <f t="shared" si="221"/>
        <v>46408</v>
      </c>
      <c r="J842" s="137" t="str">
        <f t="shared" si="222"/>
        <v>029-46408</v>
      </c>
      <c r="K842" s="137">
        <f t="shared" si="223"/>
        <v>0.29166666666666669</v>
      </c>
      <c r="L842" s="137">
        <f t="shared" si="224"/>
        <v>0.875</v>
      </c>
      <c r="M842" s="137">
        <f t="shared" si="219"/>
        <v>0</v>
      </c>
      <c r="N842" s="137">
        <f t="shared" si="219"/>
        <v>0</v>
      </c>
      <c r="O842" s="137">
        <f t="shared" si="219"/>
        <v>0</v>
      </c>
      <c r="P842" s="137">
        <f t="shared" si="219"/>
        <v>0</v>
      </c>
      <c r="Q842" s="137">
        <f t="shared" si="219"/>
        <v>0</v>
      </c>
      <c r="R842" s="137">
        <f t="shared" si="219"/>
        <v>0</v>
      </c>
      <c r="S842" s="137">
        <f t="shared" si="219"/>
        <v>0</v>
      </c>
      <c r="T842" s="137">
        <f t="shared" si="219"/>
        <v>100</v>
      </c>
      <c r="U842" s="137">
        <f t="shared" si="219"/>
        <v>100</v>
      </c>
      <c r="V842" s="137">
        <f t="shared" si="219"/>
        <v>100</v>
      </c>
      <c r="W842" s="137">
        <f t="shared" si="220"/>
        <v>100</v>
      </c>
      <c r="X842" s="137">
        <f t="shared" si="220"/>
        <v>100</v>
      </c>
      <c r="Y842" s="137">
        <f t="shared" si="220"/>
        <v>100</v>
      </c>
      <c r="Z842" s="137">
        <f t="shared" si="220"/>
        <v>100</v>
      </c>
      <c r="AA842" s="137">
        <f t="shared" si="220"/>
        <v>100</v>
      </c>
      <c r="AB842" s="137">
        <f t="shared" si="220"/>
        <v>100</v>
      </c>
      <c r="AC842" s="137">
        <f t="shared" si="220"/>
        <v>100</v>
      </c>
      <c r="AD842" s="137">
        <f t="shared" si="220"/>
        <v>100</v>
      </c>
      <c r="AE842" s="137">
        <f t="shared" si="220"/>
        <v>100</v>
      </c>
      <c r="AF842" s="137">
        <f t="shared" si="220"/>
        <v>100</v>
      </c>
      <c r="AG842" s="137">
        <f t="shared" si="220"/>
        <v>100</v>
      </c>
      <c r="AH842" s="137">
        <f t="shared" si="220"/>
        <v>0</v>
      </c>
      <c r="AI842" s="137">
        <f t="shared" si="220"/>
        <v>0</v>
      </c>
      <c r="AJ842" s="137">
        <f t="shared" si="220"/>
        <v>0</v>
      </c>
      <c r="AK842" s="136">
        <f ca="1">IF(AND(AND($AK$3&lt;=B842,B842&lt;=$AK$1),B842&lt;&gt;""),1,0)</f>
        <v>1</v>
      </c>
      <c r="AL842" s="136">
        <f>IF(OR(F842="工事・メンテ（共用可）",F842="要調整"),0.5,IF(F842="ヘリ訓練日",0.4,1))</f>
        <v>1</v>
      </c>
      <c r="AM842" s="136">
        <v>1</v>
      </c>
    </row>
    <row r="843" spans="1:39" ht="37.5">
      <c r="A843" s="149">
        <v>1623</v>
      </c>
      <c r="B843" s="150">
        <v>46408</v>
      </c>
      <c r="C843" s="156">
        <v>7</v>
      </c>
      <c r="D843" s="156">
        <v>21</v>
      </c>
      <c r="E843" s="152" t="s">
        <v>62</v>
      </c>
      <c r="F843" s="151" t="s">
        <v>490</v>
      </c>
      <c r="G843" s="154" t="s">
        <v>494</v>
      </c>
      <c r="H843" s="138" t="str">
        <f>IF(OR(G843="中止",G843="取消"),"998",IF(ISNA(MATCH($E843,施設情報!$B$2:$B$96,0)),"999",INDEX(施設情報!$C$2:$C$96,MATCH($E843,施設情報!$B$2:$B$96,0))))</f>
        <v>036</v>
      </c>
      <c r="I843" s="139">
        <f t="shared" si="221"/>
        <v>46408</v>
      </c>
      <c r="J843" s="137" t="str">
        <f t="shared" si="222"/>
        <v>036-46408</v>
      </c>
      <c r="K843" s="137">
        <f t="shared" si="223"/>
        <v>0.29166666666666669</v>
      </c>
      <c r="L843" s="137">
        <f t="shared" si="224"/>
        <v>0.875</v>
      </c>
      <c r="M843" s="137">
        <f t="shared" si="219"/>
        <v>0</v>
      </c>
      <c r="N843" s="137">
        <f t="shared" si="219"/>
        <v>0</v>
      </c>
      <c r="O843" s="137">
        <f t="shared" si="219"/>
        <v>0</v>
      </c>
      <c r="P843" s="137">
        <f t="shared" si="219"/>
        <v>0</v>
      </c>
      <c r="Q843" s="137">
        <f t="shared" si="219"/>
        <v>0</v>
      </c>
      <c r="R843" s="137">
        <f t="shared" si="219"/>
        <v>0</v>
      </c>
      <c r="S843" s="137">
        <f t="shared" si="219"/>
        <v>0</v>
      </c>
      <c r="T843" s="137">
        <f t="shared" si="219"/>
        <v>100</v>
      </c>
      <c r="U843" s="137">
        <f t="shared" si="219"/>
        <v>100</v>
      </c>
      <c r="V843" s="137">
        <f t="shared" si="219"/>
        <v>100</v>
      </c>
      <c r="W843" s="137">
        <f t="shared" si="220"/>
        <v>100</v>
      </c>
      <c r="X843" s="137">
        <f t="shared" si="220"/>
        <v>100</v>
      </c>
      <c r="Y843" s="137">
        <f t="shared" si="220"/>
        <v>100</v>
      </c>
      <c r="Z843" s="137">
        <f t="shared" si="220"/>
        <v>100</v>
      </c>
      <c r="AA843" s="137">
        <f t="shared" si="220"/>
        <v>100</v>
      </c>
      <c r="AB843" s="137">
        <f t="shared" si="220"/>
        <v>100</v>
      </c>
      <c r="AC843" s="137">
        <f t="shared" si="220"/>
        <v>100</v>
      </c>
      <c r="AD843" s="137">
        <f t="shared" si="220"/>
        <v>100</v>
      </c>
      <c r="AE843" s="137">
        <f t="shared" si="220"/>
        <v>100</v>
      </c>
      <c r="AF843" s="137">
        <f t="shared" si="220"/>
        <v>100</v>
      </c>
      <c r="AG843" s="137">
        <f t="shared" si="220"/>
        <v>100</v>
      </c>
      <c r="AH843" s="137">
        <f t="shared" si="220"/>
        <v>0</v>
      </c>
      <c r="AI843" s="137">
        <f t="shared" si="220"/>
        <v>0</v>
      </c>
      <c r="AJ843" s="137">
        <f t="shared" si="220"/>
        <v>0</v>
      </c>
      <c r="AK843" s="136">
        <f ca="1">IF(AND(AND($AK$3&lt;=B843,B843&lt;=$AK$1),B843&lt;&gt;""),1,0)</f>
        <v>1</v>
      </c>
      <c r="AL843" s="136">
        <f>IF(OR(F843="工事・メンテ（共用可）",F843="要調整"),0.5,IF(F843="ヘリ訓練日",0.4,1))</f>
        <v>1</v>
      </c>
      <c r="AM843" s="136">
        <v>1</v>
      </c>
    </row>
    <row r="844" spans="1:39" ht="37.5">
      <c r="A844" s="149">
        <v>1624</v>
      </c>
      <c r="B844" s="150">
        <v>46408</v>
      </c>
      <c r="C844" s="156">
        <v>7</v>
      </c>
      <c r="D844" s="156">
        <v>21</v>
      </c>
      <c r="E844" s="152" t="s">
        <v>65</v>
      </c>
      <c r="F844" s="151" t="s">
        <v>490</v>
      </c>
      <c r="G844" s="154" t="s">
        <v>494</v>
      </c>
      <c r="H844" s="138" t="str">
        <f>IF(OR(G844="中止",G844="取消"),"998",IF(ISNA(MATCH($E844,施設情報!$B$2:$B$96,0)),"999",INDEX(施設情報!$C$2:$C$96,MATCH($E844,施設情報!$B$2:$B$96,0))))</f>
        <v>037</v>
      </c>
      <c r="I844" s="139">
        <f t="shared" si="221"/>
        <v>46408</v>
      </c>
      <c r="J844" s="137" t="str">
        <f t="shared" si="222"/>
        <v>037-46408</v>
      </c>
      <c r="K844" s="137">
        <f t="shared" si="223"/>
        <v>0.29166666666666669</v>
      </c>
      <c r="L844" s="137">
        <f t="shared" si="224"/>
        <v>0.875</v>
      </c>
      <c r="M844" s="137">
        <f t="shared" si="219"/>
        <v>0</v>
      </c>
      <c r="N844" s="137">
        <f t="shared" si="219"/>
        <v>0</v>
      </c>
      <c r="O844" s="137">
        <f t="shared" si="219"/>
        <v>0</v>
      </c>
      <c r="P844" s="137">
        <f t="shared" si="219"/>
        <v>0</v>
      </c>
      <c r="Q844" s="137">
        <f t="shared" si="219"/>
        <v>0</v>
      </c>
      <c r="R844" s="137">
        <f t="shared" si="219"/>
        <v>0</v>
      </c>
      <c r="S844" s="137">
        <f t="shared" si="219"/>
        <v>0</v>
      </c>
      <c r="T844" s="137">
        <f t="shared" si="219"/>
        <v>100</v>
      </c>
      <c r="U844" s="137">
        <f t="shared" si="219"/>
        <v>100</v>
      </c>
      <c r="V844" s="137">
        <f t="shared" si="219"/>
        <v>100</v>
      </c>
      <c r="W844" s="137">
        <f t="shared" si="220"/>
        <v>100</v>
      </c>
      <c r="X844" s="137">
        <f t="shared" si="220"/>
        <v>100</v>
      </c>
      <c r="Y844" s="137">
        <f t="shared" si="220"/>
        <v>100</v>
      </c>
      <c r="Z844" s="137">
        <f t="shared" si="220"/>
        <v>100</v>
      </c>
      <c r="AA844" s="137">
        <f t="shared" si="220"/>
        <v>100</v>
      </c>
      <c r="AB844" s="137">
        <f t="shared" si="220"/>
        <v>100</v>
      </c>
      <c r="AC844" s="137">
        <f t="shared" si="220"/>
        <v>100</v>
      </c>
      <c r="AD844" s="137">
        <f t="shared" si="220"/>
        <v>100</v>
      </c>
      <c r="AE844" s="137">
        <f t="shared" si="220"/>
        <v>100</v>
      </c>
      <c r="AF844" s="137">
        <f t="shared" si="220"/>
        <v>100</v>
      </c>
      <c r="AG844" s="137">
        <f t="shared" si="220"/>
        <v>100</v>
      </c>
      <c r="AH844" s="137">
        <f t="shared" si="220"/>
        <v>0</v>
      </c>
      <c r="AI844" s="137">
        <f t="shared" si="220"/>
        <v>0</v>
      </c>
      <c r="AJ844" s="137">
        <f t="shared" si="220"/>
        <v>0</v>
      </c>
      <c r="AK844" s="136">
        <f ca="1">IF(AND(AND($AK$3&lt;=B844,B844&lt;=$AK$1),B844&lt;&gt;""),1,0)</f>
        <v>1</v>
      </c>
      <c r="AL844" s="136">
        <f>IF(OR(F844="工事・メンテ（共用可）",F844="要調整"),0.5,IF(F844="ヘリ訓練日",0.4,1))</f>
        <v>1</v>
      </c>
      <c r="AM844" s="136">
        <v>1</v>
      </c>
    </row>
    <row r="845" spans="1:39" ht="56.25">
      <c r="A845" s="149">
        <v>1625</v>
      </c>
      <c r="B845" s="150">
        <v>46408</v>
      </c>
      <c r="C845" s="156">
        <v>7</v>
      </c>
      <c r="D845" s="156">
        <v>21</v>
      </c>
      <c r="E845" s="152" t="s">
        <v>32</v>
      </c>
      <c r="F845" s="151" t="s">
        <v>490</v>
      </c>
      <c r="G845" s="154" t="s">
        <v>494</v>
      </c>
      <c r="H845" s="138" t="str">
        <f>IF(OR(G845="中止",G845="取消"),"998",IF(ISNA(MATCH($E845,施設情報!$B$2:$B$96,0)),"999",INDEX(施設情報!$C$2:$C$96,MATCH($E845,施設情報!$B$2:$B$96,0))))</f>
        <v>039</v>
      </c>
      <c r="I845" s="139">
        <f t="shared" si="221"/>
        <v>46408</v>
      </c>
      <c r="J845" s="137" t="str">
        <f t="shared" si="222"/>
        <v>039-46408</v>
      </c>
      <c r="K845" s="137">
        <f t="shared" si="223"/>
        <v>0.29166666666666669</v>
      </c>
      <c r="L845" s="137">
        <f t="shared" si="224"/>
        <v>0.875</v>
      </c>
      <c r="M845" s="137">
        <f t="shared" ref="M845:V854" si="225">IF(AND(M$3&gt;=$K845,M$3&lt;$L845),100*$AM845,0)</f>
        <v>0</v>
      </c>
      <c r="N845" s="137">
        <f t="shared" si="225"/>
        <v>0</v>
      </c>
      <c r="O845" s="137">
        <f t="shared" si="225"/>
        <v>0</v>
      </c>
      <c r="P845" s="137">
        <f t="shared" si="225"/>
        <v>0</v>
      </c>
      <c r="Q845" s="137">
        <f t="shared" si="225"/>
        <v>0</v>
      </c>
      <c r="R845" s="137">
        <f t="shared" si="225"/>
        <v>0</v>
      </c>
      <c r="S845" s="137">
        <f t="shared" si="225"/>
        <v>0</v>
      </c>
      <c r="T845" s="137">
        <f t="shared" si="225"/>
        <v>100</v>
      </c>
      <c r="U845" s="137">
        <f t="shared" si="225"/>
        <v>100</v>
      </c>
      <c r="V845" s="137">
        <f t="shared" si="225"/>
        <v>100</v>
      </c>
      <c r="W845" s="137">
        <f t="shared" ref="W845:AJ854" si="226">IF(AND(W$3&gt;=$K845,W$3&lt;$L845),100*$AM845,0)</f>
        <v>100</v>
      </c>
      <c r="X845" s="137">
        <f t="shared" si="226"/>
        <v>100</v>
      </c>
      <c r="Y845" s="137">
        <f t="shared" si="226"/>
        <v>100</v>
      </c>
      <c r="Z845" s="137">
        <f t="shared" si="226"/>
        <v>100</v>
      </c>
      <c r="AA845" s="137">
        <f t="shared" si="226"/>
        <v>100</v>
      </c>
      <c r="AB845" s="137">
        <f t="shared" si="226"/>
        <v>100</v>
      </c>
      <c r="AC845" s="137">
        <f t="shared" si="226"/>
        <v>100</v>
      </c>
      <c r="AD845" s="137">
        <f t="shared" si="226"/>
        <v>100</v>
      </c>
      <c r="AE845" s="137">
        <f t="shared" si="226"/>
        <v>100</v>
      </c>
      <c r="AF845" s="137">
        <f t="shared" si="226"/>
        <v>100</v>
      </c>
      <c r="AG845" s="137">
        <f t="shared" si="226"/>
        <v>100</v>
      </c>
      <c r="AH845" s="137">
        <f t="shared" si="226"/>
        <v>0</v>
      </c>
      <c r="AI845" s="137">
        <f t="shared" si="226"/>
        <v>0</v>
      </c>
      <c r="AJ845" s="137">
        <f t="shared" si="226"/>
        <v>0</v>
      </c>
      <c r="AK845" s="136">
        <f ca="1">IF(AND(AND($AK$3&lt;=B845,B845&lt;=$AK$1),B845&lt;&gt;""),1,0)</f>
        <v>1</v>
      </c>
      <c r="AL845" s="136">
        <f>IF(OR(F845="工事・メンテ（共用可）",F845="要調整"),0.5,IF(F845="ヘリ訓練日",0.4,1))</f>
        <v>1</v>
      </c>
      <c r="AM845" s="136">
        <v>1</v>
      </c>
    </row>
    <row r="846" spans="1:39" ht="56.25">
      <c r="A846" s="149">
        <v>1626</v>
      </c>
      <c r="B846" s="150">
        <v>46408</v>
      </c>
      <c r="C846" s="156">
        <v>7</v>
      </c>
      <c r="D846" s="156">
        <v>21</v>
      </c>
      <c r="E846" s="152" t="s">
        <v>33</v>
      </c>
      <c r="F846" s="151" t="s">
        <v>490</v>
      </c>
      <c r="G846" s="154" t="s">
        <v>494</v>
      </c>
      <c r="H846" s="138" t="str">
        <f>IF(OR(G846="中止",G846="取消"),"998",IF(ISNA(MATCH($E846,施設情報!$B$2:$B$96,0)),"999",INDEX(施設情報!$C$2:$C$96,MATCH($E846,施設情報!$B$2:$B$96,0))))</f>
        <v>038</v>
      </c>
      <c r="I846" s="139">
        <f t="shared" si="221"/>
        <v>46408</v>
      </c>
      <c r="J846" s="137" t="str">
        <f t="shared" si="222"/>
        <v>038-46408</v>
      </c>
      <c r="K846" s="137">
        <f t="shared" si="223"/>
        <v>0.29166666666666669</v>
      </c>
      <c r="L846" s="137">
        <f t="shared" si="224"/>
        <v>0.875</v>
      </c>
      <c r="M846" s="137">
        <f t="shared" si="225"/>
        <v>0</v>
      </c>
      <c r="N846" s="137">
        <f t="shared" si="225"/>
        <v>0</v>
      </c>
      <c r="O846" s="137">
        <f t="shared" si="225"/>
        <v>0</v>
      </c>
      <c r="P846" s="137">
        <f t="shared" si="225"/>
        <v>0</v>
      </c>
      <c r="Q846" s="137">
        <f t="shared" si="225"/>
        <v>0</v>
      </c>
      <c r="R846" s="137">
        <f t="shared" si="225"/>
        <v>0</v>
      </c>
      <c r="S846" s="137">
        <f t="shared" si="225"/>
        <v>0</v>
      </c>
      <c r="T846" s="137">
        <f t="shared" si="225"/>
        <v>100</v>
      </c>
      <c r="U846" s="137">
        <f t="shared" si="225"/>
        <v>100</v>
      </c>
      <c r="V846" s="137">
        <f t="shared" si="225"/>
        <v>100</v>
      </c>
      <c r="W846" s="137">
        <f t="shared" si="226"/>
        <v>100</v>
      </c>
      <c r="X846" s="137">
        <f t="shared" si="226"/>
        <v>100</v>
      </c>
      <c r="Y846" s="137">
        <f t="shared" si="226"/>
        <v>100</v>
      </c>
      <c r="Z846" s="137">
        <f t="shared" si="226"/>
        <v>100</v>
      </c>
      <c r="AA846" s="137">
        <f t="shared" si="226"/>
        <v>100</v>
      </c>
      <c r="AB846" s="137">
        <f t="shared" si="226"/>
        <v>100</v>
      </c>
      <c r="AC846" s="137">
        <f t="shared" si="226"/>
        <v>100</v>
      </c>
      <c r="AD846" s="137">
        <f t="shared" si="226"/>
        <v>100</v>
      </c>
      <c r="AE846" s="137">
        <f t="shared" si="226"/>
        <v>100</v>
      </c>
      <c r="AF846" s="137">
        <f t="shared" si="226"/>
        <v>100</v>
      </c>
      <c r="AG846" s="137">
        <f t="shared" si="226"/>
        <v>100</v>
      </c>
      <c r="AH846" s="137">
        <f t="shared" si="226"/>
        <v>0</v>
      </c>
      <c r="AI846" s="137">
        <f t="shared" si="226"/>
        <v>0</v>
      </c>
      <c r="AJ846" s="137">
        <f t="shared" si="226"/>
        <v>0</v>
      </c>
      <c r="AK846" s="136">
        <f ca="1">IF(AND(AND($AK$3&lt;=B846,B846&lt;=$AK$1),B846&lt;&gt;""),1,0)</f>
        <v>1</v>
      </c>
      <c r="AL846" s="136">
        <f>IF(OR(F846="工事・メンテ（共用可）",F846="要調整"),0.5,IF(F846="ヘリ訓練日",0.4,1))</f>
        <v>1</v>
      </c>
      <c r="AM846" s="136">
        <v>1</v>
      </c>
    </row>
    <row r="847" spans="1:39" ht="56.25">
      <c r="A847" s="149">
        <v>1627</v>
      </c>
      <c r="B847" s="150">
        <v>46408</v>
      </c>
      <c r="C847" s="156">
        <v>7</v>
      </c>
      <c r="D847" s="156">
        <v>21</v>
      </c>
      <c r="E847" s="152" t="s">
        <v>34</v>
      </c>
      <c r="F847" s="151" t="s">
        <v>490</v>
      </c>
      <c r="G847" s="154" t="s">
        <v>494</v>
      </c>
      <c r="H847" s="138" t="str">
        <f>IF(OR(G847="中止",G847="取消"),"998",IF(ISNA(MATCH($E847,施設情報!$B$2:$B$96,0)),"999",INDEX(施設情報!$C$2:$C$96,MATCH($E847,施設情報!$B$2:$B$96,0))))</f>
        <v>040</v>
      </c>
      <c r="I847" s="139">
        <f t="shared" si="221"/>
        <v>46408</v>
      </c>
      <c r="J847" s="137" t="str">
        <f t="shared" si="222"/>
        <v>040-46408</v>
      </c>
      <c r="K847" s="137">
        <f t="shared" si="223"/>
        <v>0.29166666666666669</v>
      </c>
      <c r="L847" s="137">
        <f t="shared" si="224"/>
        <v>0.875</v>
      </c>
      <c r="M847" s="137">
        <f t="shared" si="225"/>
        <v>0</v>
      </c>
      <c r="N847" s="137">
        <f t="shared" si="225"/>
        <v>0</v>
      </c>
      <c r="O847" s="137">
        <f t="shared" si="225"/>
        <v>0</v>
      </c>
      <c r="P847" s="137">
        <f t="shared" si="225"/>
        <v>0</v>
      </c>
      <c r="Q847" s="137">
        <f t="shared" si="225"/>
        <v>0</v>
      </c>
      <c r="R847" s="137">
        <f t="shared" si="225"/>
        <v>0</v>
      </c>
      <c r="S847" s="137">
        <f t="shared" si="225"/>
        <v>0</v>
      </c>
      <c r="T847" s="137">
        <f t="shared" si="225"/>
        <v>100</v>
      </c>
      <c r="U847" s="137">
        <f t="shared" si="225"/>
        <v>100</v>
      </c>
      <c r="V847" s="137">
        <f t="shared" si="225"/>
        <v>100</v>
      </c>
      <c r="W847" s="137">
        <f t="shared" si="226"/>
        <v>100</v>
      </c>
      <c r="X847" s="137">
        <f t="shared" si="226"/>
        <v>100</v>
      </c>
      <c r="Y847" s="137">
        <f t="shared" si="226"/>
        <v>100</v>
      </c>
      <c r="Z847" s="137">
        <f t="shared" si="226"/>
        <v>100</v>
      </c>
      <c r="AA847" s="137">
        <f t="shared" si="226"/>
        <v>100</v>
      </c>
      <c r="AB847" s="137">
        <f t="shared" si="226"/>
        <v>100</v>
      </c>
      <c r="AC847" s="137">
        <f t="shared" si="226"/>
        <v>100</v>
      </c>
      <c r="AD847" s="137">
        <f t="shared" si="226"/>
        <v>100</v>
      </c>
      <c r="AE847" s="137">
        <f t="shared" si="226"/>
        <v>100</v>
      </c>
      <c r="AF847" s="137">
        <f t="shared" si="226"/>
        <v>100</v>
      </c>
      <c r="AG847" s="137">
        <f t="shared" si="226"/>
        <v>100</v>
      </c>
      <c r="AH847" s="137">
        <f t="shared" si="226"/>
        <v>0</v>
      </c>
      <c r="AI847" s="137">
        <f t="shared" si="226"/>
        <v>0</v>
      </c>
      <c r="AJ847" s="137">
        <f t="shared" si="226"/>
        <v>0</v>
      </c>
      <c r="AK847" s="136">
        <f ca="1">IF(AND(AND($AK$3&lt;=B847,B847&lt;=$AK$1),B847&lt;&gt;""),1,0)</f>
        <v>1</v>
      </c>
      <c r="AL847" s="136">
        <f>IF(OR(F847="工事・メンテ（共用可）",F847="要調整"),0.5,IF(F847="ヘリ訓練日",0.4,1))</f>
        <v>1</v>
      </c>
      <c r="AM847" s="136">
        <v>1</v>
      </c>
    </row>
    <row r="848" spans="1:39" ht="56.25">
      <c r="A848" s="149">
        <v>1628</v>
      </c>
      <c r="B848" s="150">
        <v>46408</v>
      </c>
      <c r="C848" s="156">
        <v>7</v>
      </c>
      <c r="D848" s="156">
        <v>21</v>
      </c>
      <c r="E848" s="152" t="s">
        <v>35</v>
      </c>
      <c r="F848" s="151" t="s">
        <v>490</v>
      </c>
      <c r="G848" s="154" t="s">
        <v>494</v>
      </c>
      <c r="H848" s="138" t="str">
        <f>IF(OR(G848="中止",G848="取消"),"998",IF(ISNA(MATCH($E848,施設情報!$B$2:$B$96,0)),"999",INDEX(施設情報!$C$2:$C$96,MATCH($E848,施設情報!$B$2:$B$96,0))))</f>
        <v>041</v>
      </c>
      <c r="I848" s="139">
        <f t="shared" si="221"/>
        <v>46408</v>
      </c>
      <c r="J848" s="137" t="str">
        <f t="shared" si="222"/>
        <v>041-46408</v>
      </c>
      <c r="K848" s="137">
        <f t="shared" si="223"/>
        <v>0.29166666666666669</v>
      </c>
      <c r="L848" s="137">
        <f t="shared" si="224"/>
        <v>0.875</v>
      </c>
      <c r="M848" s="137">
        <f t="shared" si="225"/>
        <v>0</v>
      </c>
      <c r="N848" s="137">
        <f t="shared" si="225"/>
        <v>0</v>
      </c>
      <c r="O848" s="137">
        <f t="shared" si="225"/>
        <v>0</v>
      </c>
      <c r="P848" s="137">
        <f t="shared" si="225"/>
        <v>0</v>
      </c>
      <c r="Q848" s="137">
        <f t="shared" si="225"/>
        <v>0</v>
      </c>
      <c r="R848" s="137">
        <f t="shared" si="225"/>
        <v>0</v>
      </c>
      <c r="S848" s="137">
        <f t="shared" si="225"/>
        <v>0</v>
      </c>
      <c r="T848" s="137">
        <f t="shared" si="225"/>
        <v>100</v>
      </c>
      <c r="U848" s="137">
        <f t="shared" si="225"/>
        <v>100</v>
      </c>
      <c r="V848" s="137">
        <f t="shared" si="225"/>
        <v>100</v>
      </c>
      <c r="W848" s="137">
        <f t="shared" si="226"/>
        <v>100</v>
      </c>
      <c r="X848" s="137">
        <f t="shared" si="226"/>
        <v>100</v>
      </c>
      <c r="Y848" s="137">
        <f t="shared" si="226"/>
        <v>100</v>
      </c>
      <c r="Z848" s="137">
        <f t="shared" si="226"/>
        <v>100</v>
      </c>
      <c r="AA848" s="137">
        <f t="shared" si="226"/>
        <v>100</v>
      </c>
      <c r="AB848" s="137">
        <f t="shared" si="226"/>
        <v>100</v>
      </c>
      <c r="AC848" s="137">
        <f t="shared" si="226"/>
        <v>100</v>
      </c>
      <c r="AD848" s="137">
        <f t="shared" si="226"/>
        <v>100</v>
      </c>
      <c r="AE848" s="137">
        <f t="shared" si="226"/>
        <v>100</v>
      </c>
      <c r="AF848" s="137">
        <f t="shared" si="226"/>
        <v>100</v>
      </c>
      <c r="AG848" s="137">
        <f t="shared" si="226"/>
        <v>100</v>
      </c>
      <c r="AH848" s="137">
        <f t="shared" si="226"/>
        <v>0</v>
      </c>
      <c r="AI848" s="137">
        <f t="shared" si="226"/>
        <v>0</v>
      </c>
      <c r="AJ848" s="137">
        <f t="shared" si="226"/>
        <v>0</v>
      </c>
      <c r="AK848" s="136">
        <f ca="1">IF(AND(AND($AK$3&lt;=B848,B848&lt;=$AK$1),B848&lt;&gt;""),1,0)</f>
        <v>1</v>
      </c>
      <c r="AL848" s="136">
        <f>IF(OR(F848="工事・メンテ（共用可）",F848="要調整"),0.5,IF(F848="ヘリ訓練日",0.4,1))</f>
        <v>1</v>
      </c>
      <c r="AM848" s="136">
        <v>1</v>
      </c>
    </row>
    <row r="849" spans="1:39" ht="56.25">
      <c r="A849" s="149">
        <v>1629</v>
      </c>
      <c r="B849" s="150">
        <v>46408</v>
      </c>
      <c r="C849" s="156">
        <v>7</v>
      </c>
      <c r="D849" s="156">
        <v>21</v>
      </c>
      <c r="E849" s="152" t="s">
        <v>36</v>
      </c>
      <c r="F849" s="151" t="s">
        <v>490</v>
      </c>
      <c r="G849" s="154" t="s">
        <v>494</v>
      </c>
      <c r="H849" s="138" t="str">
        <f>IF(OR(G849="中止",G849="取消"),"998",IF(ISNA(MATCH($E849,施設情報!$B$2:$B$96,0)),"999",INDEX(施設情報!$C$2:$C$96,MATCH($E849,施設情報!$B$2:$B$96,0))))</f>
        <v>042</v>
      </c>
      <c r="I849" s="139">
        <f t="shared" si="221"/>
        <v>46408</v>
      </c>
      <c r="J849" s="137" t="str">
        <f t="shared" si="222"/>
        <v>042-46408</v>
      </c>
      <c r="K849" s="137">
        <f t="shared" si="223"/>
        <v>0.29166666666666669</v>
      </c>
      <c r="L849" s="137">
        <f t="shared" si="224"/>
        <v>0.875</v>
      </c>
      <c r="M849" s="137">
        <f t="shared" si="225"/>
        <v>0</v>
      </c>
      <c r="N849" s="137">
        <f t="shared" si="225"/>
        <v>0</v>
      </c>
      <c r="O849" s="137">
        <f t="shared" si="225"/>
        <v>0</v>
      </c>
      <c r="P849" s="137">
        <f t="shared" si="225"/>
        <v>0</v>
      </c>
      <c r="Q849" s="137">
        <f t="shared" si="225"/>
        <v>0</v>
      </c>
      <c r="R849" s="137">
        <f t="shared" si="225"/>
        <v>0</v>
      </c>
      <c r="S849" s="137">
        <f t="shared" si="225"/>
        <v>0</v>
      </c>
      <c r="T849" s="137">
        <f t="shared" si="225"/>
        <v>100</v>
      </c>
      <c r="U849" s="137">
        <f t="shared" si="225"/>
        <v>100</v>
      </c>
      <c r="V849" s="137">
        <f t="shared" si="225"/>
        <v>100</v>
      </c>
      <c r="W849" s="137">
        <f t="shared" si="226"/>
        <v>100</v>
      </c>
      <c r="X849" s="137">
        <f t="shared" si="226"/>
        <v>100</v>
      </c>
      <c r="Y849" s="137">
        <f t="shared" si="226"/>
        <v>100</v>
      </c>
      <c r="Z849" s="137">
        <f t="shared" si="226"/>
        <v>100</v>
      </c>
      <c r="AA849" s="137">
        <f t="shared" si="226"/>
        <v>100</v>
      </c>
      <c r="AB849" s="137">
        <f t="shared" si="226"/>
        <v>100</v>
      </c>
      <c r="AC849" s="137">
        <f t="shared" si="226"/>
        <v>100</v>
      </c>
      <c r="AD849" s="137">
        <f t="shared" si="226"/>
        <v>100</v>
      </c>
      <c r="AE849" s="137">
        <f t="shared" si="226"/>
        <v>100</v>
      </c>
      <c r="AF849" s="137">
        <f t="shared" si="226"/>
        <v>100</v>
      </c>
      <c r="AG849" s="137">
        <f t="shared" si="226"/>
        <v>100</v>
      </c>
      <c r="AH849" s="137">
        <f t="shared" si="226"/>
        <v>0</v>
      </c>
      <c r="AI849" s="137">
        <f t="shared" si="226"/>
        <v>0</v>
      </c>
      <c r="AJ849" s="137">
        <f t="shared" si="226"/>
        <v>0</v>
      </c>
      <c r="AK849" s="136">
        <f ca="1">IF(AND(AND($AK$3&lt;=B849,B849&lt;=$AK$1),B849&lt;&gt;""),1,0)</f>
        <v>1</v>
      </c>
      <c r="AL849" s="136">
        <f>IF(OR(F849="工事・メンテ（共用可）",F849="要調整"),0.5,IF(F849="ヘリ訓練日",0.4,1))</f>
        <v>1</v>
      </c>
      <c r="AM849" s="136">
        <v>1</v>
      </c>
    </row>
    <row r="850" spans="1:39" ht="56.25">
      <c r="A850" s="149">
        <v>1630</v>
      </c>
      <c r="B850" s="150">
        <v>46408</v>
      </c>
      <c r="C850" s="156">
        <v>7</v>
      </c>
      <c r="D850" s="156">
        <v>21</v>
      </c>
      <c r="E850" s="152" t="s">
        <v>37</v>
      </c>
      <c r="F850" s="151" t="s">
        <v>490</v>
      </c>
      <c r="G850" s="154" t="s">
        <v>494</v>
      </c>
      <c r="H850" s="138" t="str">
        <f>IF(OR(G850="中止",G850="取消"),"998",IF(ISNA(MATCH($E850,施設情報!$B$2:$B$96,0)),"999",INDEX(施設情報!$C$2:$C$96,MATCH($E850,施設情報!$B$2:$B$96,0))))</f>
        <v>043</v>
      </c>
      <c r="I850" s="139">
        <f t="shared" si="221"/>
        <v>46408</v>
      </c>
      <c r="J850" s="137" t="str">
        <f t="shared" si="222"/>
        <v>043-46408</v>
      </c>
      <c r="K850" s="137">
        <f t="shared" si="223"/>
        <v>0.29166666666666669</v>
      </c>
      <c r="L850" s="137">
        <f t="shared" si="224"/>
        <v>0.875</v>
      </c>
      <c r="M850" s="137">
        <f t="shared" si="225"/>
        <v>0</v>
      </c>
      <c r="N850" s="137">
        <f t="shared" si="225"/>
        <v>0</v>
      </c>
      <c r="O850" s="137">
        <f t="shared" si="225"/>
        <v>0</v>
      </c>
      <c r="P850" s="137">
        <f t="shared" si="225"/>
        <v>0</v>
      </c>
      <c r="Q850" s="137">
        <f t="shared" si="225"/>
        <v>0</v>
      </c>
      <c r="R850" s="137">
        <f t="shared" si="225"/>
        <v>0</v>
      </c>
      <c r="S850" s="137">
        <f t="shared" si="225"/>
        <v>0</v>
      </c>
      <c r="T850" s="137">
        <f t="shared" si="225"/>
        <v>100</v>
      </c>
      <c r="U850" s="137">
        <f t="shared" si="225"/>
        <v>100</v>
      </c>
      <c r="V850" s="137">
        <f t="shared" si="225"/>
        <v>100</v>
      </c>
      <c r="W850" s="137">
        <f t="shared" si="226"/>
        <v>100</v>
      </c>
      <c r="X850" s="137">
        <f t="shared" si="226"/>
        <v>100</v>
      </c>
      <c r="Y850" s="137">
        <f t="shared" si="226"/>
        <v>100</v>
      </c>
      <c r="Z850" s="137">
        <f t="shared" si="226"/>
        <v>100</v>
      </c>
      <c r="AA850" s="137">
        <f t="shared" si="226"/>
        <v>100</v>
      </c>
      <c r="AB850" s="137">
        <f t="shared" si="226"/>
        <v>100</v>
      </c>
      <c r="AC850" s="137">
        <f t="shared" si="226"/>
        <v>100</v>
      </c>
      <c r="AD850" s="137">
        <f t="shared" si="226"/>
        <v>100</v>
      </c>
      <c r="AE850" s="137">
        <f t="shared" si="226"/>
        <v>100</v>
      </c>
      <c r="AF850" s="137">
        <f t="shared" si="226"/>
        <v>100</v>
      </c>
      <c r="AG850" s="137">
        <f t="shared" si="226"/>
        <v>100</v>
      </c>
      <c r="AH850" s="137">
        <f t="shared" si="226"/>
        <v>0</v>
      </c>
      <c r="AI850" s="137">
        <f t="shared" si="226"/>
        <v>0</v>
      </c>
      <c r="AJ850" s="137">
        <f t="shared" si="226"/>
        <v>0</v>
      </c>
      <c r="AK850" s="136">
        <f ca="1">IF(AND(AND($AK$3&lt;=B850,B850&lt;=$AK$1),B850&lt;&gt;""),1,0)</f>
        <v>1</v>
      </c>
      <c r="AL850" s="136">
        <f>IF(OR(F850="工事・メンテ（共用可）",F850="要調整"),0.5,IF(F850="ヘリ訓練日",0.4,1))</f>
        <v>1</v>
      </c>
      <c r="AM850" s="136">
        <v>1</v>
      </c>
    </row>
    <row r="851" spans="1:39" ht="56.25">
      <c r="A851" s="149">
        <v>1631</v>
      </c>
      <c r="B851" s="150">
        <v>46408</v>
      </c>
      <c r="C851" s="156">
        <v>7</v>
      </c>
      <c r="D851" s="156">
        <v>21</v>
      </c>
      <c r="E851" s="152" t="s">
        <v>66</v>
      </c>
      <c r="F851" s="151" t="s">
        <v>490</v>
      </c>
      <c r="G851" s="154" t="s">
        <v>494</v>
      </c>
      <c r="H851" s="138" t="str">
        <f>IF(OR(G851="中止",G851="取消"),"998",IF(ISNA(MATCH($E851,施設情報!$B$2:$B$96,0)),"999",INDEX(施設情報!$C$2:$C$96,MATCH($E851,施設情報!$B$2:$B$96,0))))</f>
        <v>044</v>
      </c>
      <c r="I851" s="139">
        <f t="shared" si="221"/>
        <v>46408</v>
      </c>
      <c r="J851" s="137" t="str">
        <f t="shared" si="222"/>
        <v>044-46408</v>
      </c>
      <c r="K851" s="137">
        <f t="shared" si="223"/>
        <v>0.29166666666666669</v>
      </c>
      <c r="L851" s="137">
        <f t="shared" si="224"/>
        <v>0.875</v>
      </c>
      <c r="M851" s="137">
        <f t="shared" si="225"/>
        <v>0</v>
      </c>
      <c r="N851" s="137">
        <f t="shared" si="225"/>
        <v>0</v>
      </c>
      <c r="O851" s="137">
        <f t="shared" si="225"/>
        <v>0</v>
      </c>
      <c r="P851" s="137">
        <f t="shared" si="225"/>
        <v>0</v>
      </c>
      <c r="Q851" s="137">
        <f t="shared" si="225"/>
        <v>0</v>
      </c>
      <c r="R851" s="137">
        <f t="shared" si="225"/>
        <v>0</v>
      </c>
      <c r="S851" s="137">
        <f t="shared" si="225"/>
        <v>0</v>
      </c>
      <c r="T851" s="137">
        <f t="shared" si="225"/>
        <v>100</v>
      </c>
      <c r="U851" s="137">
        <f t="shared" si="225"/>
        <v>100</v>
      </c>
      <c r="V851" s="137">
        <f t="shared" si="225"/>
        <v>100</v>
      </c>
      <c r="W851" s="137">
        <f t="shared" si="226"/>
        <v>100</v>
      </c>
      <c r="X851" s="137">
        <f t="shared" si="226"/>
        <v>100</v>
      </c>
      <c r="Y851" s="137">
        <f t="shared" si="226"/>
        <v>100</v>
      </c>
      <c r="Z851" s="137">
        <f t="shared" si="226"/>
        <v>100</v>
      </c>
      <c r="AA851" s="137">
        <f t="shared" si="226"/>
        <v>100</v>
      </c>
      <c r="AB851" s="137">
        <f t="shared" si="226"/>
        <v>100</v>
      </c>
      <c r="AC851" s="137">
        <f t="shared" si="226"/>
        <v>100</v>
      </c>
      <c r="AD851" s="137">
        <f t="shared" si="226"/>
        <v>100</v>
      </c>
      <c r="AE851" s="137">
        <f t="shared" si="226"/>
        <v>100</v>
      </c>
      <c r="AF851" s="137">
        <f t="shared" si="226"/>
        <v>100</v>
      </c>
      <c r="AG851" s="137">
        <f t="shared" si="226"/>
        <v>100</v>
      </c>
      <c r="AH851" s="137">
        <f t="shared" si="226"/>
        <v>0</v>
      </c>
      <c r="AI851" s="137">
        <f t="shared" si="226"/>
        <v>0</v>
      </c>
      <c r="AJ851" s="137">
        <f t="shared" si="226"/>
        <v>0</v>
      </c>
      <c r="AK851" s="136">
        <f ca="1">IF(AND(AND($AK$3&lt;=B851,B851&lt;=$AK$1),B851&lt;&gt;""),1,0)</f>
        <v>1</v>
      </c>
      <c r="AL851" s="136">
        <f>IF(OR(F851="工事・メンテ（共用可）",F851="要調整"),0.5,IF(F851="ヘリ訓練日",0.4,1))</f>
        <v>1</v>
      </c>
      <c r="AM851" s="136">
        <v>1</v>
      </c>
    </row>
    <row r="852" spans="1:39" ht="75">
      <c r="A852" s="149">
        <v>1632</v>
      </c>
      <c r="B852" s="150">
        <v>46408</v>
      </c>
      <c r="C852" s="156">
        <v>7</v>
      </c>
      <c r="D852" s="156">
        <v>21</v>
      </c>
      <c r="E852" s="152" t="s">
        <v>67</v>
      </c>
      <c r="F852" s="151" t="s">
        <v>490</v>
      </c>
      <c r="G852" s="154" t="s">
        <v>494</v>
      </c>
      <c r="H852" s="138" t="str">
        <f>IF(OR(G852="中止",G852="取消"),"998",IF(ISNA(MATCH($E852,施設情報!$B$2:$B$96,0)),"999",INDEX(施設情報!$C$2:$C$96,MATCH($E852,施設情報!$B$2:$B$96,0))))</f>
        <v>045</v>
      </c>
      <c r="I852" s="139">
        <f t="shared" si="221"/>
        <v>46408</v>
      </c>
      <c r="J852" s="137" t="str">
        <f t="shared" si="222"/>
        <v>045-46408</v>
      </c>
      <c r="K852" s="137">
        <f t="shared" si="223"/>
        <v>0.29166666666666669</v>
      </c>
      <c r="L852" s="137">
        <f t="shared" si="224"/>
        <v>0.875</v>
      </c>
      <c r="M852" s="137">
        <f t="shared" si="225"/>
        <v>0</v>
      </c>
      <c r="N852" s="137">
        <f t="shared" si="225"/>
        <v>0</v>
      </c>
      <c r="O852" s="137">
        <f t="shared" si="225"/>
        <v>0</v>
      </c>
      <c r="P852" s="137">
        <f t="shared" si="225"/>
        <v>0</v>
      </c>
      <c r="Q852" s="137">
        <f t="shared" si="225"/>
        <v>0</v>
      </c>
      <c r="R852" s="137">
        <f t="shared" si="225"/>
        <v>0</v>
      </c>
      <c r="S852" s="137">
        <f t="shared" si="225"/>
        <v>0</v>
      </c>
      <c r="T852" s="137">
        <f t="shared" si="225"/>
        <v>100</v>
      </c>
      <c r="U852" s="137">
        <f t="shared" si="225"/>
        <v>100</v>
      </c>
      <c r="V852" s="137">
        <f t="shared" si="225"/>
        <v>100</v>
      </c>
      <c r="W852" s="137">
        <f t="shared" si="226"/>
        <v>100</v>
      </c>
      <c r="X852" s="137">
        <f t="shared" si="226"/>
        <v>100</v>
      </c>
      <c r="Y852" s="137">
        <f t="shared" si="226"/>
        <v>100</v>
      </c>
      <c r="Z852" s="137">
        <f t="shared" si="226"/>
        <v>100</v>
      </c>
      <c r="AA852" s="137">
        <f t="shared" si="226"/>
        <v>100</v>
      </c>
      <c r="AB852" s="137">
        <f t="shared" si="226"/>
        <v>100</v>
      </c>
      <c r="AC852" s="137">
        <f t="shared" si="226"/>
        <v>100</v>
      </c>
      <c r="AD852" s="137">
        <f t="shared" si="226"/>
        <v>100</v>
      </c>
      <c r="AE852" s="137">
        <f t="shared" si="226"/>
        <v>100</v>
      </c>
      <c r="AF852" s="137">
        <f t="shared" si="226"/>
        <v>100</v>
      </c>
      <c r="AG852" s="137">
        <f t="shared" si="226"/>
        <v>100</v>
      </c>
      <c r="AH852" s="137">
        <f t="shared" si="226"/>
        <v>0</v>
      </c>
      <c r="AI852" s="137">
        <f t="shared" si="226"/>
        <v>0</v>
      </c>
      <c r="AJ852" s="137">
        <f t="shared" si="226"/>
        <v>0</v>
      </c>
      <c r="AK852" s="136">
        <f ca="1">IF(AND(AND($AK$3&lt;=B852,B852&lt;=$AK$1),B852&lt;&gt;""),1,0)</f>
        <v>1</v>
      </c>
      <c r="AL852" s="136">
        <f>IF(OR(F852="工事・メンテ（共用可）",F852="要調整"),0.5,IF(F852="ヘリ訓練日",0.4,1))</f>
        <v>1</v>
      </c>
      <c r="AM852" s="136">
        <v>1</v>
      </c>
    </row>
    <row r="853" spans="1:39" ht="75">
      <c r="A853" s="149">
        <v>1633</v>
      </c>
      <c r="B853" s="150">
        <v>46408</v>
      </c>
      <c r="C853" s="156">
        <v>7</v>
      </c>
      <c r="D853" s="156">
        <v>21</v>
      </c>
      <c r="E853" s="152" t="s">
        <v>68</v>
      </c>
      <c r="F853" s="151" t="s">
        <v>490</v>
      </c>
      <c r="G853" s="154" t="s">
        <v>494</v>
      </c>
      <c r="H853" s="138" t="str">
        <f>IF(OR(G853="中止",G853="取消"),"998",IF(ISNA(MATCH($E853,施設情報!$B$2:$B$96,0)),"999",INDEX(施設情報!$C$2:$C$96,MATCH($E853,施設情報!$B$2:$B$96,0))))</f>
        <v>046</v>
      </c>
      <c r="I853" s="139">
        <f t="shared" si="221"/>
        <v>46408</v>
      </c>
      <c r="J853" s="137" t="str">
        <f t="shared" si="222"/>
        <v>046-46408</v>
      </c>
      <c r="K853" s="137">
        <f t="shared" si="223"/>
        <v>0.29166666666666669</v>
      </c>
      <c r="L853" s="137">
        <f t="shared" si="224"/>
        <v>0.875</v>
      </c>
      <c r="M853" s="137">
        <f t="shared" si="225"/>
        <v>0</v>
      </c>
      <c r="N853" s="137">
        <f t="shared" si="225"/>
        <v>0</v>
      </c>
      <c r="O853" s="137">
        <f t="shared" si="225"/>
        <v>0</v>
      </c>
      <c r="P853" s="137">
        <f t="shared" si="225"/>
        <v>0</v>
      </c>
      <c r="Q853" s="137">
        <f t="shared" si="225"/>
        <v>0</v>
      </c>
      <c r="R853" s="137">
        <f t="shared" si="225"/>
        <v>0</v>
      </c>
      <c r="S853" s="137">
        <f t="shared" si="225"/>
        <v>0</v>
      </c>
      <c r="T853" s="137">
        <f t="shared" si="225"/>
        <v>100</v>
      </c>
      <c r="U853" s="137">
        <f t="shared" si="225"/>
        <v>100</v>
      </c>
      <c r="V853" s="137">
        <f t="shared" si="225"/>
        <v>100</v>
      </c>
      <c r="W853" s="137">
        <f t="shared" si="226"/>
        <v>100</v>
      </c>
      <c r="X853" s="137">
        <f t="shared" si="226"/>
        <v>100</v>
      </c>
      <c r="Y853" s="137">
        <f t="shared" si="226"/>
        <v>100</v>
      </c>
      <c r="Z853" s="137">
        <f t="shared" si="226"/>
        <v>100</v>
      </c>
      <c r="AA853" s="137">
        <f t="shared" si="226"/>
        <v>100</v>
      </c>
      <c r="AB853" s="137">
        <f t="shared" si="226"/>
        <v>100</v>
      </c>
      <c r="AC853" s="137">
        <f t="shared" si="226"/>
        <v>100</v>
      </c>
      <c r="AD853" s="137">
        <f t="shared" si="226"/>
        <v>100</v>
      </c>
      <c r="AE853" s="137">
        <f t="shared" si="226"/>
        <v>100</v>
      </c>
      <c r="AF853" s="137">
        <f t="shared" si="226"/>
        <v>100</v>
      </c>
      <c r="AG853" s="137">
        <f t="shared" si="226"/>
        <v>100</v>
      </c>
      <c r="AH853" s="137">
        <f t="shared" si="226"/>
        <v>0</v>
      </c>
      <c r="AI853" s="137">
        <f t="shared" si="226"/>
        <v>0</v>
      </c>
      <c r="AJ853" s="137">
        <f t="shared" si="226"/>
        <v>0</v>
      </c>
      <c r="AK853" s="136">
        <f ca="1">IF(AND(AND($AK$3&lt;=B853,B853&lt;=$AK$1),B853&lt;&gt;""),1,0)</f>
        <v>1</v>
      </c>
      <c r="AL853" s="136">
        <f>IF(OR(F853="工事・メンテ（共用可）",F853="要調整"),0.5,IF(F853="ヘリ訓練日",0.4,1))</f>
        <v>1</v>
      </c>
      <c r="AM853" s="136">
        <v>1</v>
      </c>
    </row>
    <row r="854" spans="1:39" ht="75">
      <c r="A854" s="149">
        <v>1634</v>
      </c>
      <c r="B854" s="150">
        <v>46408</v>
      </c>
      <c r="C854" s="156">
        <v>7</v>
      </c>
      <c r="D854" s="156">
        <v>21</v>
      </c>
      <c r="E854" s="152" t="s">
        <v>69</v>
      </c>
      <c r="F854" s="151" t="s">
        <v>490</v>
      </c>
      <c r="G854" s="154" t="s">
        <v>494</v>
      </c>
      <c r="H854" s="138" t="str">
        <f>IF(OR(G854="中止",G854="取消"),"998",IF(ISNA(MATCH($E854,施設情報!$B$2:$B$96,0)),"999",INDEX(施設情報!$C$2:$C$96,MATCH($E854,施設情報!$B$2:$B$96,0))))</f>
        <v>047</v>
      </c>
      <c r="I854" s="139">
        <f t="shared" si="221"/>
        <v>46408</v>
      </c>
      <c r="J854" s="137" t="str">
        <f t="shared" si="222"/>
        <v>047-46408</v>
      </c>
      <c r="K854" s="137">
        <f t="shared" si="223"/>
        <v>0.29166666666666669</v>
      </c>
      <c r="L854" s="137">
        <f t="shared" si="224"/>
        <v>0.875</v>
      </c>
      <c r="M854" s="137">
        <f t="shared" si="225"/>
        <v>0</v>
      </c>
      <c r="N854" s="137">
        <f t="shared" si="225"/>
        <v>0</v>
      </c>
      <c r="O854" s="137">
        <f t="shared" si="225"/>
        <v>0</v>
      </c>
      <c r="P854" s="137">
        <f t="shared" si="225"/>
        <v>0</v>
      </c>
      <c r="Q854" s="137">
        <f t="shared" si="225"/>
        <v>0</v>
      </c>
      <c r="R854" s="137">
        <f t="shared" si="225"/>
        <v>0</v>
      </c>
      <c r="S854" s="137">
        <f t="shared" si="225"/>
        <v>0</v>
      </c>
      <c r="T854" s="137">
        <f t="shared" si="225"/>
        <v>100</v>
      </c>
      <c r="U854" s="137">
        <f t="shared" si="225"/>
        <v>100</v>
      </c>
      <c r="V854" s="137">
        <f t="shared" si="225"/>
        <v>100</v>
      </c>
      <c r="W854" s="137">
        <f t="shared" si="226"/>
        <v>100</v>
      </c>
      <c r="X854" s="137">
        <f t="shared" si="226"/>
        <v>100</v>
      </c>
      <c r="Y854" s="137">
        <f t="shared" si="226"/>
        <v>100</v>
      </c>
      <c r="Z854" s="137">
        <f t="shared" si="226"/>
        <v>100</v>
      </c>
      <c r="AA854" s="137">
        <f t="shared" si="226"/>
        <v>100</v>
      </c>
      <c r="AB854" s="137">
        <f t="shared" si="226"/>
        <v>100</v>
      </c>
      <c r="AC854" s="137">
        <f t="shared" si="226"/>
        <v>100</v>
      </c>
      <c r="AD854" s="137">
        <f t="shared" si="226"/>
        <v>100</v>
      </c>
      <c r="AE854" s="137">
        <f t="shared" si="226"/>
        <v>100</v>
      </c>
      <c r="AF854" s="137">
        <f t="shared" si="226"/>
        <v>100</v>
      </c>
      <c r="AG854" s="137">
        <f t="shared" si="226"/>
        <v>100</v>
      </c>
      <c r="AH854" s="137">
        <f t="shared" si="226"/>
        <v>0</v>
      </c>
      <c r="AI854" s="137">
        <f t="shared" si="226"/>
        <v>0</v>
      </c>
      <c r="AJ854" s="137">
        <f t="shared" si="226"/>
        <v>0</v>
      </c>
      <c r="AK854" s="136">
        <f ca="1">IF(AND(AND($AK$3&lt;=B854,B854&lt;=$AK$1),B854&lt;&gt;""),1,0)</f>
        <v>1</v>
      </c>
      <c r="AL854" s="136">
        <f>IF(OR(F854="工事・メンテ（共用可）",F854="要調整"),0.5,IF(F854="ヘリ訓練日",0.4,1))</f>
        <v>1</v>
      </c>
      <c r="AM854" s="136">
        <v>1</v>
      </c>
    </row>
    <row r="855" spans="1:39" ht="93.75">
      <c r="A855" s="149">
        <v>1635</v>
      </c>
      <c r="B855" s="150">
        <v>46408</v>
      </c>
      <c r="C855" s="156">
        <v>7</v>
      </c>
      <c r="D855" s="156">
        <v>21</v>
      </c>
      <c r="E855" s="152" t="s">
        <v>70</v>
      </c>
      <c r="F855" s="151" t="s">
        <v>490</v>
      </c>
      <c r="G855" s="154" t="s">
        <v>494</v>
      </c>
      <c r="H855" s="138" t="str">
        <f>IF(OR(G855="中止",G855="取消"),"998",IF(ISNA(MATCH($E855,施設情報!$B$2:$B$96,0)),"999",INDEX(施設情報!$C$2:$C$96,MATCH($E855,施設情報!$B$2:$B$96,0))))</f>
        <v>050</v>
      </c>
      <c r="I855" s="139">
        <f t="shared" si="221"/>
        <v>46408</v>
      </c>
      <c r="J855" s="137" t="str">
        <f t="shared" si="222"/>
        <v>050-46408</v>
      </c>
      <c r="K855" s="137">
        <f t="shared" si="223"/>
        <v>0.29166666666666669</v>
      </c>
      <c r="L855" s="137">
        <f t="shared" si="224"/>
        <v>0.875</v>
      </c>
      <c r="M855" s="137">
        <f t="shared" ref="M855:V864" si="227">IF(AND(M$3&gt;=$K855,M$3&lt;$L855),100*$AM855,0)</f>
        <v>0</v>
      </c>
      <c r="N855" s="137">
        <f t="shared" si="227"/>
        <v>0</v>
      </c>
      <c r="O855" s="137">
        <f t="shared" si="227"/>
        <v>0</v>
      </c>
      <c r="P855" s="137">
        <f t="shared" si="227"/>
        <v>0</v>
      </c>
      <c r="Q855" s="137">
        <f t="shared" si="227"/>
        <v>0</v>
      </c>
      <c r="R855" s="137">
        <f t="shared" si="227"/>
        <v>0</v>
      </c>
      <c r="S855" s="137">
        <f t="shared" si="227"/>
        <v>0</v>
      </c>
      <c r="T855" s="137">
        <f t="shared" si="227"/>
        <v>100</v>
      </c>
      <c r="U855" s="137">
        <f t="shared" si="227"/>
        <v>100</v>
      </c>
      <c r="V855" s="137">
        <f t="shared" si="227"/>
        <v>100</v>
      </c>
      <c r="W855" s="137">
        <f t="shared" ref="W855:AJ864" si="228">IF(AND(W$3&gt;=$K855,W$3&lt;$L855),100*$AM855,0)</f>
        <v>100</v>
      </c>
      <c r="X855" s="137">
        <f t="shared" si="228"/>
        <v>100</v>
      </c>
      <c r="Y855" s="137">
        <f t="shared" si="228"/>
        <v>100</v>
      </c>
      <c r="Z855" s="137">
        <f t="shared" si="228"/>
        <v>100</v>
      </c>
      <c r="AA855" s="137">
        <f t="shared" si="228"/>
        <v>100</v>
      </c>
      <c r="AB855" s="137">
        <f t="shared" si="228"/>
        <v>100</v>
      </c>
      <c r="AC855" s="137">
        <f t="shared" si="228"/>
        <v>100</v>
      </c>
      <c r="AD855" s="137">
        <f t="shared" si="228"/>
        <v>100</v>
      </c>
      <c r="AE855" s="137">
        <f t="shared" si="228"/>
        <v>100</v>
      </c>
      <c r="AF855" s="137">
        <f t="shared" si="228"/>
        <v>100</v>
      </c>
      <c r="AG855" s="137">
        <f t="shared" si="228"/>
        <v>100</v>
      </c>
      <c r="AH855" s="137">
        <f t="shared" si="228"/>
        <v>0</v>
      </c>
      <c r="AI855" s="137">
        <f t="shared" si="228"/>
        <v>0</v>
      </c>
      <c r="AJ855" s="137">
        <f t="shared" si="228"/>
        <v>0</v>
      </c>
      <c r="AK855" s="136">
        <f ca="1">IF(AND(AND($AK$3&lt;=B855,B855&lt;=$AK$1),B855&lt;&gt;""),1,0)</f>
        <v>1</v>
      </c>
      <c r="AL855" s="136">
        <f>IF(OR(F855="工事・メンテ（共用可）",F855="要調整"),0.5,IF(F855="ヘリ訓練日",0.4,1))</f>
        <v>1</v>
      </c>
      <c r="AM855" s="136">
        <v>1</v>
      </c>
    </row>
    <row r="856" spans="1:39" ht="93.75">
      <c r="A856" s="149">
        <v>1636</v>
      </c>
      <c r="B856" s="150">
        <v>46408</v>
      </c>
      <c r="C856" s="156">
        <v>7</v>
      </c>
      <c r="D856" s="156">
        <v>21</v>
      </c>
      <c r="E856" s="152" t="s">
        <v>71</v>
      </c>
      <c r="F856" s="151" t="s">
        <v>490</v>
      </c>
      <c r="G856" s="154" t="s">
        <v>494</v>
      </c>
      <c r="H856" s="138" t="str">
        <f>IF(OR(G856="中止",G856="取消"),"998",IF(ISNA(MATCH($E856,施設情報!$B$2:$B$96,0)),"999",INDEX(施設情報!$C$2:$C$96,MATCH($E856,施設情報!$B$2:$B$96,0))))</f>
        <v>051</v>
      </c>
      <c r="I856" s="139">
        <f t="shared" si="221"/>
        <v>46408</v>
      </c>
      <c r="J856" s="137" t="str">
        <f t="shared" si="222"/>
        <v>051-46408</v>
      </c>
      <c r="K856" s="137">
        <f t="shared" si="223"/>
        <v>0.29166666666666669</v>
      </c>
      <c r="L856" s="137">
        <f t="shared" si="224"/>
        <v>0.875</v>
      </c>
      <c r="M856" s="137">
        <f t="shared" si="227"/>
        <v>0</v>
      </c>
      <c r="N856" s="137">
        <f t="shared" si="227"/>
        <v>0</v>
      </c>
      <c r="O856" s="137">
        <f t="shared" si="227"/>
        <v>0</v>
      </c>
      <c r="P856" s="137">
        <f t="shared" si="227"/>
        <v>0</v>
      </c>
      <c r="Q856" s="137">
        <f t="shared" si="227"/>
        <v>0</v>
      </c>
      <c r="R856" s="137">
        <f t="shared" si="227"/>
        <v>0</v>
      </c>
      <c r="S856" s="137">
        <f t="shared" si="227"/>
        <v>0</v>
      </c>
      <c r="T856" s="137">
        <f t="shared" si="227"/>
        <v>100</v>
      </c>
      <c r="U856" s="137">
        <f t="shared" si="227"/>
        <v>100</v>
      </c>
      <c r="V856" s="137">
        <f t="shared" si="227"/>
        <v>100</v>
      </c>
      <c r="W856" s="137">
        <f t="shared" si="228"/>
        <v>100</v>
      </c>
      <c r="X856" s="137">
        <f t="shared" si="228"/>
        <v>100</v>
      </c>
      <c r="Y856" s="137">
        <f t="shared" si="228"/>
        <v>100</v>
      </c>
      <c r="Z856" s="137">
        <f t="shared" si="228"/>
        <v>100</v>
      </c>
      <c r="AA856" s="137">
        <f t="shared" si="228"/>
        <v>100</v>
      </c>
      <c r="AB856" s="137">
        <f t="shared" si="228"/>
        <v>100</v>
      </c>
      <c r="AC856" s="137">
        <f t="shared" si="228"/>
        <v>100</v>
      </c>
      <c r="AD856" s="137">
        <f t="shared" si="228"/>
        <v>100</v>
      </c>
      <c r="AE856" s="137">
        <f t="shared" si="228"/>
        <v>100</v>
      </c>
      <c r="AF856" s="137">
        <f t="shared" si="228"/>
        <v>100</v>
      </c>
      <c r="AG856" s="137">
        <f t="shared" si="228"/>
        <v>100</v>
      </c>
      <c r="AH856" s="137">
        <f t="shared" si="228"/>
        <v>0</v>
      </c>
      <c r="AI856" s="137">
        <f t="shared" si="228"/>
        <v>0</v>
      </c>
      <c r="AJ856" s="137">
        <f t="shared" si="228"/>
        <v>0</v>
      </c>
      <c r="AK856" s="136">
        <f ca="1">IF(AND(AND($AK$3&lt;=B856,B856&lt;=$AK$1),B856&lt;&gt;""),1,0)</f>
        <v>1</v>
      </c>
      <c r="AL856" s="136">
        <f>IF(OR(F856="工事・メンテ（共用可）",F856="要調整"),0.5,IF(F856="ヘリ訓練日",0.4,1))</f>
        <v>1</v>
      </c>
      <c r="AM856" s="136">
        <v>1</v>
      </c>
    </row>
    <row r="857" spans="1:39" ht="93.75">
      <c r="A857" s="149">
        <v>1637</v>
      </c>
      <c r="B857" s="150">
        <v>46408</v>
      </c>
      <c r="C857" s="156">
        <v>7</v>
      </c>
      <c r="D857" s="156">
        <v>21</v>
      </c>
      <c r="E857" s="152" t="s">
        <v>72</v>
      </c>
      <c r="F857" s="151" t="s">
        <v>490</v>
      </c>
      <c r="G857" s="154" t="s">
        <v>494</v>
      </c>
      <c r="H857" s="138" t="str">
        <f>IF(OR(G857="中止",G857="取消"),"998",IF(ISNA(MATCH($E857,施設情報!$B$2:$B$96,0)),"999",INDEX(施設情報!$C$2:$C$96,MATCH($E857,施設情報!$B$2:$B$96,0))))</f>
        <v>052</v>
      </c>
      <c r="I857" s="139">
        <f t="shared" si="221"/>
        <v>46408</v>
      </c>
      <c r="J857" s="137" t="str">
        <f t="shared" si="222"/>
        <v>052-46408</v>
      </c>
      <c r="K857" s="137">
        <f t="shared" si="223"/>
        <v>0.29166666666666669</v>
      </c>
      <c r="L857" s="137">
        <f t="shared" si="224"/>
        <v>0.875</v>
      </c>
      <c r="M857" s="137">
        <f t="shared" si="227"/>
        <v>0</v>
      </c>
      <c r="N857" s="137">
        <f t="shared" si="227"/>
        <v>0</v>
      </c>
      <c r="O857" s="137">
        <f t="shared" si="227"/>
        <v>0</v>
      </c>
      <c r="P857" s="137">
        <f t="shared" si="227"/>
        <v>0</v>
      </c>
      <c r="Q857" s="137">
        <f t="shared" si="227"/>
        <v>0</v>
      </c>
      <c r="R857" s="137">
        <f t="shared" si="227"/>
        <v>0</v>
      </c>
      <c r="S857" s="137">
        <f t="shared" si="227"/>
        <v>0</v>
      </c>
      <c r="T857" s="137">
        <f t="shared" si="227"/>
        <v>100</v>
      </c>
      <c r="U857" s="137">
        <f t="shared" si="227"/>
        <v>100</v>
      </c>
      <c r="V857" s="137">
        <f t="shared" si="227"/>
        <v>100</v>
      </c>
      <c r="W857" s="137">
        <f t="shared" si="228"/>
        <v>100</v>
      </c>
      <c r="X857" s="137">
        <f t="shared" si="228"/>
        <v>100</v>
      </c>
      <c r="Y857" s="137">
        <f t="shared" si="228"/>
        <v>100</v>
      </c>
      <c r="Z857" s="137">
        <f t="shared" si="228"/>
        <v>100</v>
      </c>
      <c r="AA857" s="137">
        <f t="shared" si="228"/>
        <v>100</v>
      </c>
      <c r="AB857" s="137">
        <f t="shared" si="228"/>
        <v>100</v>
      </c>
      <c r="AC857" s="137">
        <f t="shared" si="228"/>
        <v>100</v>
      </c>
      <c r="AD857" s="137">
        <f t="shared" si="228"/>
        <v>100</v>
      </c>
      <c r="AE857" s="137">
        <f t="shared" si="228"/>
        <v>100</v>
      </c>
      <c r="AF857" s="137">
        <f t="shared" si="228"/>
        <v>100</v>
      </c>
      <c r="AG857" s="137">
        <f t="shared" si="228"/>
        <v>100</v>
      </c>
      <c r="AH857" s="137">
        <f t="shared" si="228"/>
        <v>0</v>
      </c>
      <c r="AI857" s="137">
        <f t="shared" si="228"/>
        <v>0</v>
      </c>
      <c r="AJ857" s="137">
        <f t="shared" si="228"/>
        <v>0</v>
      </c>
      <c r="AK857" s="136">
        <f ca="1">IF(AND(AND($AK$3&lt;=B857,B857&lt;=$AK$1),B857&lt;&gt;""),1,0)</f>
        <v>1</v>
      </c>
      <c r="AL857" s="136">
        <f>IF(OR(F857="工事・メンテ（共用可）",F857="要調整"),0.5,IF(F857="ヘリ訓練日",0.4,1))</f>
        <v>1</v>
      </c>
      <c r="AM857" s="136">
        <v>1</v>
      </c>
    </row>
    <row r="858" spans="1:39" ht="93.75">
      <c r="A858" s="149">
        <v>1638</v>
      </c>
      <c r="B858" s="150">
        <v>46408</v>
      </c>
      <c r="C858" s="156">
        <v>7</v>
      </c>
      <c r="D858" s="156">
        <v>21</v>
      </c>
      <c r="E858" s="152" t="s">
        <v>73</v>
      </c>
      <c r="F858" s="151" t="s">
        <v>490</v>
      </c>
      <c r="G858" s="154" t="s">
        <v>494</v>
      </c>
      <c r="H858" s="138" t="str">
        <f>IF(OR(G858="中止",G858="取消"),"998",IF(ISNA(MATCH($E858,施設情報!$B$2:$B$96,0)),"999",INDEX(施設情報!$C$2:$C$96,MATCH($E858,施設情報!$B$2:$B$96,0))))</f>
        <v>053</v>
      </c>
      <c r="I858" s="139">
        <f t="shared" si="221"/>
        <v>46408</v>
      </c>
      <c r="J858" s="137" t="str">
        <f t="shared" si="222"/>
        <v>053-46408</v>
      </c>
      <c r="K858" s="137">
        <f t="shared" si="223"/>
        <v>0.29166666666666669</v>
      </c>
      <c r="L858" s="137">
        <f t="shared" si="224"/>
        <v>0.875</v>
      </c>
      <c r="M858" s="137">
        <f t="shared" si="227"/>
        <v>0</v>
      </c>
      <c r="N858" s="137">
        <f t="shared" si="227"/>
        <v>0</v>
      </c>
      <c r="O858" s="137">
        <f t="shared" si="227"/>
        <v>0</v>
      </c>
      <c r="P858" s="137">
        <f t="shared" si="227"/>
        <v>0</v>
      </c>
      <c r="Q858" s="137">
        <f t="shared" si="227"/>
        <v>0</v>
      </c>
      <c r="R858" s="137">
        <f t="shared" si="227"/>
        <v>0</v>
      </c>
      <c r="S858" s="137">
        <f t="shared" si="227"/>
        <v>0</v>
      </c>
      <c r="T858" s="137">
        <f t="shared" si="227"/>
        <v>100</v>
      </c>
      <c r="U858" s="137">
        <f t="shared" si="227"/>
        <v>100</v>
      </c>
      <c r="V858" s="137">
        <f t="shared" si="227"/>
        <v>100</v>
      </c>
      <c r="W858" s="137">
        <f t="shared" si="228"/>
        <v>100</v>
      </c>
      <c r="X858" s="137">
        <f t="shared" si="228"/>
        <v>100</v>
      </c>
      <c r="Y858" s="137">
        <f t="shared" si="228"/>
        <v>100</v>
      </c>
      <c r="Z858" s="137">
        <f t="shared" si="228"/>
        <v>100</v>
      </c>
      <c r="AA858" s="137">
        <f t="shared" si="228"/>
        <v>100</v>
      </c>
      <c r="AB858" s="137">
        <f t="shared" si="228"/>
        <v>100</v>
      </c>
      <c r="AC858" s="137">
        <f t="shared" si="228"/>
        <v>100</v>
      </c>
      <c r="AD858" s="137">
        <f t="shared" si="228"/>
        <v>100</v>
      </c>
      <c r="AE858" s="137">
        <f t="shared" si="228"/>
        <v>100</v>
      </c>
      <c r="AF858" s="137">
        <f t="shared" si="228"/>
        <v>100</v>
      </c>
      <c r="AG858" s="137">
        <f t="shared" si="228"/>
        <v>100</v>
      </c>
      <c r="AH858" s="137">
        <f t="shared" si="228"/>
        <v>0</v>
      </c>
      <c r="AI858" s="137">
        <f t="shared" si="228"/>
        <v>0</v>
      </c>
      <c r="AJ858" s="137">
        <f t="shared" si="228"/>
        <v>0</v>
      </c>
      <c r="AK858" s="136">
        <f ca="1">IF(AND(AND($AK$3&lt;=B858,B858&lt;=$AK$1),B858&lt;&gt;""),1,0)</f>
        <v>1</v>
      </c>
      <c r="AL858" s="136">
        <f>IF(OR(F858="工事・メンテ（共用可）",F858="要調整"),0.5,IF(F858="ヘリ訓練日",0.4,1))</f>
        <v>1</v>
      </c>
      <c r="AM858" s="136">
        <v>1</v>
      </c>
    </row>
    <row r="859" spans="1:39" ht="75">
      <c r="A859" s="149">
        <v>1639</v>
      </c>
      <c r="B859" s="150">
        <v>46408</v>
      </c>
      <c r="C859" s="156">
        <v>7</v>
      </c>
      <c r="D859" s="156">
        <v>21</v>
      </c>
      <c r="E859" s="152" t="s">
        <v>74</v>
      </c>
      <c r="F859" s="151" t="s">
        <v>490</v>
      </c>
      <c r="G859" s="154" t="s">
        <v>494</v>
      </c>
      <c r="H859" s="138" t="str">
        <f>IF(OR(G859="中止",G859="取消"),"998",IF(ISNA(MATCH($E859,施設情報!$B$2:$B$96,0)),"999",INDEX(施設情報!$C$2:$C$96,MATCH($E859,施設情報!$B$2:$B$96,0))))</f>
        <v>048</v>
      </c>
      <c r="I859" s="139">
        <f t="shared" si="221"/>
        <v>46408</v>
      </c>
      <c r="J859" s="137" t="str">
        <f t="shared" si="222"/>
        <v>048-46408</v>
      </c>
      <c r="K859" s="137">
        <f t="shared" si="223"/>
        <v>0.29166666666666669</v>
      </c>
      <c r="L859" s="137">
        <f t="shared" si="224"/>
        <v>0.875</v>
      </c>
      <c r="M859" s="137">
        <f t="shared" si="227"/>
        <v>0</v>
      </c>
      <c r="N859" s="137">
        <f t="shared" si="227"/>
        <v>0</v>
      </c>
      <c r="O859" s="137">
        <f t="shared" si="227"/>
        <v>0</v>
      </c>
      <c r="P859" s="137">
        <f t="shared" si="227"/>
        <v>0</v>
      </c>
      <c r="Q859" s="137">
        <f t="shared" si="227"/>
        <v>0</v>
      </c>
      <c r="R859" s="137">
        <f t="shared" si="227"/>
        <v>0</v>
      </c>
      <c r="S859" s="137">
        <f t="shared" si="227"/>
        <v>0</v>
      </c>
      <c r="T859" s="137">
        <f t="shared" si="227"/>
        <v>100</v>
      </c>
      <c r="U859" s="137">
        <f t="shared" si="227"/>
        <v>100</v>
      </c>
      <c r="V859" s="137">
        <f t="shared" si="227"/>
        <v>100</v>
      </c>
      <c r="W859" s="137">
        <f t="shared" si="228"/>
        <v>100</v>
      </c>
      <c r="X859" s="137">
        <f t="shared" si="228"/>
        <v>100</v>
      </c>
      <c r="Y859" s="137">
        <f t="shared" si="228"/>
        <v>100</v>
      </c>
      <c r="Z859" s="137">
        <f t="shared" si="228"/>
        <v>100</v>
      </c>
      <c r="AA859" s="137">
        <f t="shared" si="228"/>
        <v>100</v>
      </c>
      <c r="AB859" s="137">
        <f t="shared" si="228"/>
        <v>100</v>
      </c>
      <c r="AC859" s="137">
        <f t="shared" si="228"/>
        <v>100</v>
      </c>
      <c r="AD859" s="137">
        <f t="shared" si="228"/>
        <v>100</v>
      </c>
      <c r="AE859" s="137">
        <f t="shared" si="228"/>
        <v>100</v>
      </c>
      <c r="AF859" s="137">
        <f t="shared" si="228"/>
        <v>100</v>
      </c>
      <c r="AG859" s="137">
        <f t="shared" si="228"/>
        <v>100</v>
      </c>
      <c r="AH859" s="137">
        <f t="shared" si="228"/>
        <v>0</v>
      </c>
      <c r="AI859" s="137">
        <f t="shared" si="228"/>
        <v>0</v>
      </c>
      <c r="AJ859" s="137">
        <f t="shared" si="228"/>
        <v>0</v>
      </c>
      <c r="AK859" s="136">
        <f ca="1">IF(AND(AND($AK$3&lt;=B859,B859&lt;=$AK$1),B859&lt;&gt;""),1,0)</f>
        <v>1</v>
      </c>
      <c r="AL859" s="136">
        <f>IF(OR(F859="工事・メンテ（共用可）",F859="要調整"),0.5,IF(F859="ヘリ訓練日",0.4,1))</f>
        <v>1</v>
      </c>
      <c r="AM859" s="136">
        <v>1</v>
      </c>
    </row>
    <row r="860" spans="1:39" ht="75">
      <c r="A860" s="149">
        <v>1640</v>
      </c>
      <c r="B860" s="150">
        <v>46408</v>
      </c>
      <c r="C860" s="156">
        <v>7</v>
      </c>
      <c r="D860" s="156">
        <v>21</v>
      </c>
      <c r="E860" s="152" t="s">
        <v>75</v>
      </c>
      <c r="F860" s="151" t="s">
        <v>490</v>
      </c>
      <c r="G860" s="154" t="s">
        <v>494</v>
      </c>
      <c r="H860" s="138" t="str">
        <f>IF(OR(G860="中止",G860="取消"),"998",IF(ISNA(MATCH($E860,施設情報!$B$2:$B$96,0)),"999",INDEX(施設情報!$C$2:$C$96,MATCH($E860,施設情報!$B$2:$B$96,0))))</f>
        <v>049</v>
      </c>
      <c r="I860" s="139">
        <f t="shared" si="221"/>
        <v>46408</v>
      </c>
      <c r="J860" s="137" t="str">
        <f t="shared" si="222"/>
        <v>049-46408</v>
      </c>
      <c r="K860" s="137">
        <f t="shared" si="223"/>
        <v>0.29166666666666669</v>
      </c>
      <c r="L860" s="137">
        <f t="shared" si="224"/>
        <v>0.875</v>
      </c>
      <c r="M860" s="137">
        <f t="shared" si="227"/>
        <v>0</v>
      </c>
      <c r="N860" s="137">
        <f t="shared" si="227"/>
        <v>0</v>
      </c>
      <c r="O860" s="137">
        <f t="shared" si="227"/>
        <v>0</v>
      </c>
      <c r="P860" s="137">
        <f t="shared" si="227"/>
        <v>0</v>
      </c>
      <c r="Q860" s="137">
        <f t="shared" si="227"/>
        <v>0</v>
      </c>
      <c r="R860" s="137">
        <f t="shared" si="227"/>
        <v>0</v>
      </c>
      <c r="S860" s="137">
        <f t="shared" si="227"/>
        <v>0</v>
      </c>
      <c r="T860" s="137">
        <f t="shared" si="227"/>
        <v>100</v>
      </c>
      <c r="U860" s="137">
        <f t="shared" si="227"/>
        <v>100</v>
      </c>
      <c r="V860" s="137">
        <f t="shared" si="227"/>
        <v>100</v>
      </c>
      <c r="W860" s="137">
        <f t="shared" si="228"/>
        <v>100</v>
      </c>
      <c r="X860" s="137">
        <f t="shared" si="228"/>
        <v>100</v>
      </c>
      <c r="Y860" s="137">
        <f t="shared" si="228"/>
        <v>100</v>
      </c>
      <c r="Z860" s="137">
        <f t="shared" si="228"/>
        <v>100</v>
      </c>
      <c r="AA860" s="137">
        <f t="shared" si="228"/>
        <v>100</v>
      </c>
      <c r="AB860" s="137">
        <f t="shared" si="228"/>
        <v>100</v>
      </c>
      <c r="AC860" s="137">
        <f t="shared" si="228"/>
        <v>100</v>
      </c>
      <c r="AD860" s="137">
        <f t="shared" si="228"/>
        <v>100</v>
      </c>
      <c r="AE860" s="137">
        <f t="shared" si="228"/>
        <v>100</v>
      </c>
      <c r="AF860" s="137">
        <f t="shared" si="228"/>
        <v>100</v>
      </c>
      <c r="AG860" s="137">
        <f t="shared" si="228"/>
        <v>100</v>
      </c>
      <c r="AH860" s="137">
        <f t="shared" si="228"/>
        <v>0</v>
      </c>
      <c r="AI860" s="137">
        <f t="shared" si="228"/>
        <v>0</v>
      </c>
      <c r="AJ860" s="137">
        <f t="shared" si="228"/>
        <v>0</v>
      </c>
      <c r="AK860" s="136">
        <f ca="1">IF(AND(AND($AK$3&lt;=B860,B860&lt;=$AK$1),B860&lt;&gt;""),1,0)</f>
        <v>1</v>
      </c>
      <c r="AL860" s="136">
        <f>IF(OR(F860="工事・メンテ（共用可）",F860="要調整"),0.5,IF(F860="ヘリ訓練日",0.4,1))</f>
        <v>1</v>
      </c>
      <c r="AM860" s="136">
        <v>1</v>
      </c>
    </row>
    <row r="861" spans="1:39" ht="75">
      <c r="A861" s="149">
        <v>1641</v>
      </c>
      <c r="B861" s="150">
        <v>46408</v>
      </c>
      <c r="C861" s="156">
        <v>7</v>
      </c>
      <c r="D861" s="156">
        <v>21</v>
      </c>
      <c r="E861" s="152" t="s">
        <v>76</v>
      </c>
      <c r="F861" s="151" t="s">
        <v>490</v>
      </c>
      <c r="G861" s="154" t="s">
        <v>494</v>
      </c>
      <c r="H861" s="138" t="str">
        <f>IF(OR(G861="中止",G861="取消"),"998",IF(ISNA(MATCH($E861,施設情報!$B$2:$B$96,0)),"999",INDEX(施設情報!$C$2:$C$96,MATCH($E861,施設情報!$B$2:$B$96,0))))</f>
        <v>054</v>
      </c>
      <c r="I861" s="139">
        <f t="shared" si="221"/>
        <v>46408</v>
      </c>
      <c r="J861" s="137" t="str">
        <f t="shared" si="222"/>
        <v>054-46408</v>
      </c>
      <c r="K861" s="137">
        <f t="shared" si="223"/>
        <v>0.29166666666666669</v>
      </c>
      <c r="L861" s="137">
        <f t="shared" si="224"/>
        <v>0.875</v>
      </c>
      <c r="M861" s="137">
        <f t="shared" si="227"/>
        <v>0</v>
      </c>
      <c r="N861" s="137">
        <f t="shared" si="227"/>
        <v>0</v>
      </c>
      <c r="O861" s="137">
        <f t="shared" si="227"/>
        <v>0</v>
      </c>
      <c r="P861" s="137">
        <f t="shared" si="227"/>
        <v>0</v>
      </c>
      <c r="Q861" s="137">
        <f t="shared" si="227"/>
        <v>0</v>
      </c>
      <c r="R861" s="137">
        <f t="shared" si="227"/>
        <v>0</v>
      </c>
      <c r="S861" s="137">
        <f t="shared" si="227"/>
        <v>0</v>
      </c>
      <c r="T861" s="137">
        <f t="shared" si="227"/>
        <v>100</v>
      </c>
      <c r="U861" s="137">
        <f t="shared" si="227"/>
        <v>100</v>
      </c>
      <c r="V861" s="137">
        <f t="shared" si="227"/>
        <v>100</v>
      </c>
      <c r="W861" s="137">
        <f t="shared" si="228"/>
        <v>100</v>
      </c>
      <c r="X861" s="137">
        <f t="shared" si="228"/>
        <v>100</v>
      </c>
      <c r="Y861" s="137">
        <f t="shared" si="228"/>
        <v>100</v>
      </c>
      <c r="Z861" s="137">
        <f t="shared" si="228"/>
        <v>100</v>
      </c>
      <c r="AA861" s="137">
        <f t="shared" si="228"/>
        <v>100</v>
      </c>
      <c r="AB861" s="137">
        <f t="shared" si="228"/>
        <v>100</v>
      </c>
      <c r="AC861" s="137">
        <f t="shared" si="228"/>
        <v>100</v>
      </c>
      <c r="AD861" s="137">
        <f t="shared" si="228"/>
        <v>100</v>
      </c>
      <c r="AE861" s="137">
        <f t="shared" si="228"/>
        <v>100</v>
      </c>
      <c r="AF861" s="137">
        <f t="shared" si="228"/>
        <v>100</v>
      </c>
      <c r="AG861" s="137">
        <f t="shared" si="228"/>
        <v>100</v>
      </c>
      <c r="AH861" s="137">
        <f t="shared" si="228"/>
        <v>0</v>
      </c>
      <c r="AI861" s="137">
        <f t="shared" si="228"/>
        <v>0</v>
      </c>
      <c r="AJ861" s="137">
        <f t="shared" si="228"/>
        <v>0</v>
      </c>
      <c r="AK861" s="136">
        <f ca="1">IF(AND(AND($AK$3&lt;=B861,B861&lt;=$AK$1),B861&lt;&gt;""),1,0)</f>
        <v>1</v>
      </c>
      <c r="AL861" s="136">
        <f>IF(OR(F861="工事・メンテ（共用可）",F861="要調整"),0.5,IF(F861="ヘリ訓練日",0.4,1))</f>
        <v>1</v>
      </c>
      <c r="AM861" s="136">
        <v>1</v>
      </c>
    </row>
    <row r="862" spans="1:39" ht="112.5">
      <c r="A862" s="149">
        <v>1642</v>
      </c>
      <c r="B862" s="150">
        <v>46408</v>
      </c>
      <c r="C862" s="156">
        <v>7</v>
      </c>
      <c r="D862" s="156">
        <v>21</v>
      </c>
      <c r="E862" s="152" t="s">
        <v>77</v>
      </c>
      <c r="F862" s="151" t="s">
        <v>490</v>
      </c>
      <c r="G862" s="154" t="s">
        <v>494</v>
      </c>
      <c r="H862" s="138" t="str">
        <f>IF(OR(G862="中止",G862="取消"),"998",IF(ISNA(MATCH($E862,施設情報!$B$2:$B$96,0)),"999",INDEX(施設情報!$C$2:$C$96,MATCH($E862,施設情報!$B$2:$B$96,0))))</f>
        <v>055</v>
      </c>
      <c r="I862" s="139">
        <f t="shared" si="221"/>
        <v>46408</v>
      </c>
      <c r="J862" s="137" t="str">
        <f t="shared" si="222"/>
        <v>055-46408</v>
      </c>
      <c r="K862" s="137">
        <f t="shared" si="223"/>
        <v>0.29166666666666669</v>
      </c>
      <c r="L862" s="137">
        <f t="shared" si="224"/>
        <v>0.875</v>
      </c>
      <c r="M862" s="137">
        <f t="shared" si="227"/>
        <v>0</v>
      </c>
      <c r="N862" s="137">
        <f t="shared" si="227"/>
        <v>0</v>
      </c>
      <c r="O862" s="137">
        <f t="shared" si="227"/>
        <v>0</v>
      </c>
      <c r="P862" s="137">
        <f t="shared" si="227"/>
        <v>0</v>
      </c>
      <c r="Q862" s="137">
        <f t="shared" si="227"/>
        <v>0</v>
      </c>
      <c r="R862" s="137">
        <f t="shared" si="227"/>
        <v>0</v>
      </c>
      <c r="S862" s="137">
        <f t="shared" si="227"/>
        <v>0</v>
      </c>
      <c r="T862" s="137">
        <f t="shared" si="227"/>
        <v>100</v>
      </c>
      <c r="U862" s="137">
        <f t="shared" si="227"/>
        <v>100</v>
      </c>
      <c r="V862" s="137">
        <f t="shared" si="227"/>
        <v>100</v>
      </c>
      <c r="W862" s="137">
        <f t="shared" si="228"/>
        <v>100</v>
      </c>
      <c r="X862" s="137">
        <f t="shared" si="228"/>
        <v>100</v>
      </c>
      <c r="Y862" s="137">
        <f t="shared" si="228"/>
        <v>100</v>
      </c>
      <c r="Z862" s="137">
        <f t="shared" si="228"/>
        <v>100</v>
      </c>
      <c r="AA862" s="137">
        <f t="shared" si="228"/>
        <v>100</v>
      </c>
      <c r="AB862" s="137">
        <f t="shared" si="228"/>
        <v>100</v>
      </c>
      <c r="AC862" s="137">
        <f t="shared" si="228"/>
        <v>100</v>
      </c>
      <c r="AD862" s="137">
        <f t="shared" si="228"/>
        <v>100</v>
      </c>
      <c r="AE862" s="137">
        <f t="shared" si="228"/>
        <v>100</v>
      </c>
      <c r="AF862" s="137">
        <f t="shared" si="228"/>
        <v>100</v>
      </c>
      <c r="AG862" s="137">
        <f t="shared" si="228"/>
        <v>100</v>
      </c>
      <c r="AH862" s="137">
        <f t="shared" si="228"/>
        <v>0</v>
      </c>
      <c r="AI862" s="137">
        <f t="shared" si="228"/>
        <v>0</v>
      </c>
      <c r="AJ862" s="137">
        <f t="shared" si="228"/>
        <v>0</v>
      </c>
      <c r="AK862" s="136">
        <f ca="1">IF(AND(AND($AK$3&lt;=B862,B862&lt;=$AK$1),B862&lt;&gt;""),1,0)</f>
        <v>1</v>
      </c>
      <c r="AL862" s="136">
        <f>IF(OR(F862="工事・メンテ（共用可）",F862="要調整"),0.5,IF(F862="ヘリ訓練日",0.4,1))</f>
        <v>1</v>
      </c>
      <c r="AM862" s="136">
        <v>1</v>
      </c>
    </row>
    <row r="863" spans="1:39" ht="93.75">
      <c r="A863" s="149">
        <v>1643</v>
      </c>
      <c r="B863" s="150">
        <v>46408</v>
      </c>
      <c r="C863" s="156">
        <v>7</v>
      </c>
      <c r="D863" s="156">
        <v>21</v>
      </c>
      <c r="E863" s="152" t="s">
        <v>78</v>
      </c>
      <c r="F863" s="151" t="s">
        <v>490</v>
      </c>
      <c r="G863" s="154" t="s">
        <v>494</v>
      </c>
      <c r="H863" s="138" t="str">
        <f>IF(OR(G863="中止",G863="取消"),"998",IF(ISNA(MATCH($E863,施設情報!$B$2:$B$96,0)),"999",INDEX(施設情報!$C$2:$C$96,MATCH($E863,施設情報!$B$2:$B$96,0))))</f>
        <v>056</v>
      </c>
      <c r="I863" s="139">
        <f t="shared" si="221"/>
        <v>46408</v>
      </c>
      <c r="J863" s="137" t="str">
        <f t="shared" si="222"/>
        <v>056-46408</v>
      </c>
      <c r="K863" s="137">
        <f t="shared" si="223"/>
        <v>0.29166666666666669</v>
      </c>
      <c r="L863" s="137">
        <f t="shared" si="224"/>
        <v>0.875</v>
      </c>
      <c r="M863" s="137">
        <f t="shared" si="227"/>
        <v>0</v>
      </c>
      <c r="N863" s="137">
        <f t="shared" si="227"/>
        <v>0</v>
      </c>
      <c r="O863" s="137">
        <f t="shared" si="227"/>
        <v>0</v>
      </c>
      <c r="P863" s="137">
        <f t="shared" si="227"/>
        <v>0</v>
      </c>
      <c r="Q863" s="137">
        <f t="shared" si="227"/>
        <v>0</v>
      </c>
      <c r="R863" s="137">
        <f t="shared" si="227"/>
        <v>0</v>
      </c>
      <c r="S863" s="137">
        <f t="shared" si="227"/>
        <v>0</v>
      </c>
      <c r="T863" s="137">
        <f t="shared" si="227"/>
        <v>100</v>
      </c>
      <c r="U863" s="137">
        <f t="shared" si="227"/>
        <v>100</v>
      </c>
      <c r="V863" s="137">
        <f t="shared" si="227"/>
        <v>100</v>
      </c>
      <c r="W863" s="137">
        <f t="shared" si="228"/>
        <v>100</v>
      </c>
      <c r="X863" s="137">
        <f t="shared" si="228"/>
        <v>100</v>
      </c>
      <c r="Y863" s="137">
        <f t="shared" si="228"/>
        <v>100</v>
      </c>
      <c r="Z863" s="137">
        <f t="shared" si="228"/>
        <v>100</v>
      </c>
      <c r="AA863" s="137">
        <f t="shared" si="228"/>
        <v>100</v>
      </c>
      <c r="AB863" s="137">
        <f t="shared" si="228"/>
        <v>100</v>
      </c>
      <c r="AC863" s="137">
        <f t="shared" si="228"/>
        <v>100</v>
      </c>
      <c r="AD863" s="137">
        <f t="shared" si="228"/>
        <v>100</v>
      </c>
      <c r="AE863" s="137">
        <f t="shared" si="228"/>
        <v>100</v>
      </c>
      <c r="AF863" s="137">
        <f t="shared" si="228"/>
        <v>100</v>
      </c>
      <c r="AG863" s="137">
        <f t="shared" si="228"/>
        <v>100</v>
      </c>
      <c r="AH863" s="137">
        <f t="shared" si="228"/>
        <v>0</v>
      </c>
      <c r="AI863" s="137">
        <f t="shared" si="228"/>
        <v>0</v>
      </c>
      <c r="AJ863" s="137">
        <f t="shared" si="228"/>
        <v>0</v>
      </c>
      <c r="AK863" s="136">
        <f ca="1">IF(AND(AND($AK$3&lt;=B863,B863&lt;=$AK$1),B863&lt;&gt;""),1,0)</f>
        <v>1</v>
      </c>
      <c r="AL863" s="136">
        <f>IF(OR(F863="工事・メンテ（共用可）",F863="要調整"),0.5,IF(F863="ヘリ訓練日",0.4,1))</f>
        <v>1</v>
      </c>
      <c r="AM863" s="136">
        <v>1</v>
      </c>
    </row>
    <row r="864" spans="1:39" ht="112.5">
      <c r="A864" s="149">
        <v>1644</v>
      </c>
      <c r="B864" s="150">
        <v>46408</v>
      </c>
      <c r="C864" s="156">
        <v>7</v>
      </c>
      <c r="D864" s="156">
        <v>21</v>
      </c>
      <c r="E864" s="152" t="s">
        <v>79</v>
      </c>
      <c r="F864" s="151" t="s">
        <v>490</v>
      </c>
      <c r="G864" s="154" t="s">
        <v>494</v>
      </c>
      <c r="H864" s="138" t="str">
        <f>IF(OR(G864="中止",G864="取消"),"998",IF(ISNA(MATCH($E864,施設情報!$B$2:$B$96,0)),"999",INDEX(施設情報!$C$2:$C$96,MATCH($E864,施設情報!$B$2:$B$96,0))))</f>
        <v>057</v>
      </c>
      <c r="I864" s="139">
        <f t="shared" si="221"/>
        <v>46408</v>
      </c>
      <c r="J864" s="137" t="str">
        <f t="shared" si="222"/>
        <v>057-46408</v>
      </c>
      <c r="K864" s="137">
        <f t="shared" si="223"/>
        <v>0.29166666666666669</v>
      </c>
      <c r="L864" s="137">
        <f t="shared" si="224"/>
        <v>0.875</v>
      </c>
      <c r="M864" s="137">
        <f t="shared" si="227"/>
        <v>0</v>
      </c>
      <c r="N864" s="137">
        <f t="shared" si="227"/>
        <v>0</v>
      </c>
      <c r="O864" s="137">
        <f t="shared" si="227"/>
        <v>0</v>
      </c>
      <c r="P864" s="137">
        <f t="shared" si="227"/>
        <v>0</v>
      </c>
      <c r="Q864" s="137">
        <f t="shared" si="227"/>
        <v>0</v>
      </c>
      <c r="R864" s="137">
        <f t="shared" si="227"/>
        <v>0</v>
      </c>
      <c r="S864" s="137">
        <f t="shared" si="227"/>
        <v>0</v>
      </c>
      <c r="T864" s="137">
        <f t="shared" si="227"/>
        <v>100</v>
      </c>
      <c r="U864" s="137">
        <f t="shared" si="227"/>
        <v>100</v>
      </c>
      <c r="V864" s="137">
        <f t="shared" si="227"/>
        <v>100</v>
      </c>
      <c r="W864" s="137">
        <f t="shared" si="228"/>
        <v>100</v>
      </c>
      <c r="X864" s="137">
        <f t="shared" si="228"/>
        <v>100</v>
      </c>
      <c r="Y864" s="137">
        <f t="shared" si="228"/>
        <v>100</v>
      </c>
      <c r="Z864" s="137">
        <f t="shared" si="228"/>
        <v>100</v>
      </c>
      <c r="AA864" s="137">
        <f t="shared" si="228"/>
        <v>100</v>
      </c>
      <c r="AB864" s="137">
        <f t="shared" si="228"/>
        <v>100</v>
      </c>
      <c r="AC864" s="137">
        <f t="shared" si="228"/>
        <v>100</v>
      </c>
      <c r="AD864" s="137">
        <f t="shared" si="228"/>
        <v>100</v>
      </c>
      <c r="AE864" s="137">
        <f t="shared" si="228"/>
        <v>100</v>
      </c>
      <c r="AF864" s="137">
        <f t="shared" si="228"/>
        <v>100</v>
      </c>
      <c r="AG864" s="137">
        <f t="shared" si="228"/>
        <v>100</v>
      </c>
      <c r="AH864" s="137">
        <f t="shared" si="228"/>
        <v>0</v>
      </c>
      <c r="AI864" s="137">
        <f t="shared" si="228"/>
        <v>0</v>
      </c>
      <c r="AJ864" s="137">
        <f t="shared" si="228"/>
        <v>0</v>
      </c>
      <c r="AK864" s="136">
        <f ca="1">IF(AND(AND($AK$3&lt;=B864,B864&lt;=$AK$1),B864&lt;&gt;""),1,0)</f>
        <v>1</v>
      </c>
      <c r="AL864" s="136">
        <f>IF(OR(F864="工事・メンテ（共用可）",F864="要調整"),0.5,IF(F864="ヘリ訓練日",0.4,1))</f>
        <v>1</v>
      </c>
      <c r="AM864" s="136">
        <v>1</v>
      </c>
    </row>
    <row r="865" spans="1:39" ht="112.5">
      <c r="A865" s="149">
        <v>1645</v>
      </c>
      <c r="B865" s="150">
        <v>46408</v>
      </c>
      <c r="C865" s="156">
        <v>7</v>
      </c>
      <c r="D865" s="156">
        <v>21</v>
      </c>
      <c r="E865" s="152" t="s">
        <v>80</v>
      </c>
      <c r="F865" s="151" t="s">
        <v>490</v>
      </c>
      <c r="G865" s="154" t="s">
        <v>494</v>
      </c>
      <c r="H865" s="138" t="str">
        <f>IF(OR(G865="中止",G865="取消"),"998",IF(ISNA(MATCH($E865,施設情報!$B$2:$B$96,0)),"999",INDEX(施設情報!$C$2:$C$96,MATCH($E865,施設情報!$B$2:$B$96,0))))</f>
        <v>058</v>
      </c>
      <c r="I865" s="139">
        <f t="shared" si="221"/>
        <v>46408</v>
      </c>
      <c r="J865" s="137" t="str">
        <f t="shared" si="222"/>
        <v>058-46408</v>
      </c>
      <c r="K865" s="137">
        <f t="shared" si="223"/>
        <v>0.29166666666666669</v>
      </c>
      <c r="L865" s="137">
        <f t="shared" si="224"/>
        <v>0.875</v>
      </c>
      <c r="M865" s="137">
        <f t="shared" ref="M865:V874" si="229">IF(AND(M$3&gt;=$K865,M$3&lt;$L865),100*$AM865,0)</f>
        <v>0</v>
      </c>
      <c r="N865" s="137">
        <f t="shared" si="229"/>
        <v>0</v>
      </c>
      <c r="O865" s="137">
        <f t="shared" si="229"/>
        <v>0</v>
      </c>
      <c r="P865" s="137">
        <f t="shared" si="229"/>
        <v>0</v>
      </c>
      <c r="Q865" s="137">
        <f t="shared" si="229"/>
        <v>0</v>
      </c>
      <c r="R865" s="137">
        <f t="shared" si="229"/>
        <v>0</v>
      </c>
      <c r="S865" s="137">
        <f t="shared" si="229"/>
        <v>0</v>
      </c>
      <c r="T865" s="137">
        <f t="shared" si="229"/>
        <v>100</v>
      </c>
      <c r="U865" s="137">
        <f t="shared" si="229"/>
        <v>100</v>
      </c>
      <c r="V865" s="137">
        <f t="shared" si="229"/>
        <v>100</v>
      </c>
      <c r="W865" s="137">
        <f t="shared" ref="W865:AJ874" si="230">IF(AND(W$3&gt;=$K865,W$3&lt;$L865),100*$AM865,0)</f>
        <v>100</v>
      </c>
      <c r="X865" s="137">
        <f t="shared" si="230"/>
        <v>100</v>
      </c>
      <c r="Y865" s="137">
        <f t="shared" si="230"/>
        <v>100</v>
      </c>
      <c r="Z865" s="137">
        <f t="shared" si="230"/>
        <v>100</v>
      </c>
      <c r="AA865" s="137">
        <f t="shared" si="230"/>
        <v>100</v>
      </c>
      <c r="AB865" s="137">
        <f t="shared" si="230"/>
        <v>100</v>
      </c>
      <c r="AC865" s="137">
        <f t="shared" si="230"/>
        <v>100</v>
      </c>
      <c r="AD865" s="137">
        <f t="shared" si="230"/>
        <v>100</v>
      </c>
      <c r="AE865" s="137">
        <f t="shared" si="230"/>
        <v>100</v>
      </c>
      <c r="AF865" s="137">
        <f t="shared" si="230"/>
        <v>100</v>
      </c>
      <c r="AG865" s="137">
        <f t="shared" si="230"/>
        <v>100</v>
      </c>
      <c r="AH865" s="137">
        <f t="shared" si="230"/>
        <v>0</v>
      </c>
      <c r="AI865" s="137">
        <f t="shared" si="230"/>
        <v>0</v>
      </c>
      <c r="AJ865" s="137">
        <f t="shared" si="230"/>
        <v>0</v>
      </c>
      <c r="AK865" s="136">
        <f ca="1">IF(AND(AND($AK$3&lt;=B865,B865&lt;=$AK$1),B865&lt;&gt;""),1,0)</f>
        <v>1</v>
      </c>
      <c r="AL865" s="136">
        <f>IF(OR(F865="工事・メンテ（共用可）",F865="要調整"),0.5,IF(F865="ヘリ訓練日",0.4,1))</f>
        <v>1</v>
      </c>
      <c r="AM865" s="136">
        <v>1</v>
      </c>
    </row>
    <row r="866" spans="1:39" ht="93.75">
      <c r="A866" s="149">
        <v>1646</v>
      </c>
      <c r="B866" s="150">
        <v>46408</v>
      </c>
      <c r="C866" s="156">
        <v>7</v>
      </c>
      <c r="D866" s="156">
        <v>21</v>
      </c>
      <c r="E866" s="152" t="s">
        <v>81</v>
      </c>
      <c r="F866" s="151" t="s">
        <v>490</v>
      </c>
      <c r="G866" s="154" t="s">
        <v>494</v>
      </c>
      <c r="H866" s="138" t="str">
        <f>IF(OR(G866="中止",G866="取消"),"998",IF(ISNA(MATCH($E866,施設情報!$B$2:$B$96,0)),"999",INDEX(施設情報!$C$2:$C$96,MATCH($E866,施設情報!$B$2:$B$96,0))))</f>
        <v>059</v>
      </c>
      <c r="I866" s="139">
        <f t="shared" si="221"/>
        <v>46408</v>
      </c>
      <c r="J866" s="137" t="str">
        <f t="shared" si="222"/>
        <v>059-46408</v>
      </c>
      <c r="K866" s="137">
        <f t="shared" si="223"/>
        <v>0.29166666666666669</v>
      </c>
      <c r="L866" s="137">
        <f t="shared" si="224"/>
        <v>0.875</v>
      </c>
      <c r="M866" s="137">
        <f t="shared" si="229"/>
        <v>0</v>
      </c>
      <c r="N866" s="137">
        <f t="shared" si="229"/>
        <v>0</v>
      </c>
      <c r="O866" s="137">
        <f t="shared" si="229"/>
        <v>0</v>
      </c>
      <c r="P866" s="137">
        <f t="shared" si="229"/>
        <v>0</v>
      </c>
      <c r="Q866" s="137">
        <f t="shared" si="229"/>
        <v>0</v>
      </c>
      <c r="R866" s="137">
        <f t="shared" si="229"/>
        <v>0</v>
      </c>
      <c r="S866" s="137">
        <f t="shared" si="229"/>
        <v>0</v>
      </c>
      <c r="T866" s="137">
        <f t="shared" si="229"/>
        <v>100</v>
      </c>
      <c r="U866" s="137">
        <f t="shared" si="229"/>
        <v>100</v>
      </c>
      <c r="V866" s="137">
        <f t="shared" si="229"/>
        <v>100</v>
      </c>
      <c r="W866" s="137">
        <f t="shared" si="230"/>
        <v>100</v>
      </c>
      <c r="X866" s="137">
        <f t="shared" si="230"/>
        <v>100</v>
      </c>
      <c r="Y866" s="137">
        <f t="shared" si="230"/>
        <v>100</v>
      </c>
      <c r="Z866" s="137">
        <f t="shared" si="230"/>
        <v>100</v>
      </c>
      <c r="AA866" s="137">
        <f t="shared" si="230"/>
        <v>100</v>
      </c>
      <c r="AB866" s="137">
        <f t="shared" si="230"/>
        <v>100</v>
      </c>
      <c r="AC866" s="137">
        <f t="shared" si="230"/>
        <v>100</v>
      </c>
      <c r="AD866" s="137">
        <f t="shared" si="230"/>
        <v>100</v>
      </c>
      <c r="AE866" s="137">
        <f t="shared" si="230"/>
        <v>100</v>
      </c>
      <c r="AF866" s="137">
        <f t="shared" si="230"/>
        <v>100</v>
      </c>
      <c r="AG866" s="137">
        <f t="shared" si="230"/>
        <v>100</v>
      </c>
      <c r="AH866" s="137">
        <f t="shared" si="230"/>
        <v>0</v>
      </c>
      <c r="AI866" s="137">
        <f t="shared" si="230"/>
        <v>0</v>
      </c>
      <c r="AJ866" s="137">
        <f t="shared" si="230"/>
        <v>0</v>
      </c>
      <c r="AK866" s="136">
        <f ca="1">IF(AND(AND($AK$3&lt;=B866,B866&lt;=$AK$1),B866&lt;&gt;""),1,0)</f>
        <v>1</v>
      </c>
      <c r="AL866" s="136">
        <f>IF(OR(F866="工事・メンテ（共用可）",F866="要調整"),0.5,IF(F866="ヘリ訓練日",0.4,1))</f>
        <v>1</v>
      </c>
      <c r="AM866" s="136">
        <v>1</v>
      </c>
    </row>
    <row r="867" spans="1:39" ht="93.75">
      <c r="A867" s="149">
        <v>1647</v>
      </c>
      <c r="B867" s="150">
        <v>46408</v>
      </c>
      <c r="C867" s="156">
        <v>7</v>
      </c>
      <c r="D867" s="156">
        <v>21</v>
      </c>
      <c r="E867" s="152" t="s">
        <v>82</v>
      </c>
      <c r="F867" s="151" t="s">
        <v>490</v>
      </c>
      <c r="G867" s="154" t="s">
        <v>494</v>
      </c>
      <c r="H867" s="138" t="str">
        <f>IF(OR(G867="中止",G867="取消"),"998",IF(ISNA(MATCH($E867,施設情報!$B$2:$B$96,0)),"999",INDEX(施設情報!$C$2:$C$96,MATCH($E867,施設情報!$B$2:$B$96,0))))</f>
        <v>060</v>
      </c>
      <c r="I867" s="139">
        <f t="shared" si="221"/>
        <v>46408</v>
      </c>
      <c r="J867" s="137" t="str">
        <f t="shared" si="222"/>
        <v>060-46408</v>
      </c>
      <c r="K867" s="137">
        <f t="shared" si="223"/>
        <v>0.29166666666666669</v>
      </c>
      <c r="L867" s="137">
        <f t="shared" si="224"/>
        <v>0.875</v>
      </c>
      <c r="M867" s="137">
        <f t="shared" si="229"/>
        <v>0</v>
      </c>
      <c r="N867" s="137">
        <f t="shared" si="229"/>
        <v>0</v>
      </c>
      <c r="O867" s="137">
        <f t="shared" si="229"/>
        <v>0</v>
      </c>
      <c r="P867" s="137">
        <f t="shared" si="229"/>
        <v>0</v>
      </c>
      <c r="Q867" s="137">
        <f t="shared" si="229"/>
        <v>0</v>
      </c>
      <c r="R867" s="137">
        <f t="shared" si="229"/>
        <v>0</v>
      </c>
      <c r="S867" s="137">
        <f t="shared" si="229"/>
        <v>0</v>
      </c>
      <c r="T867" s="137">
        <f t="shared" si="229"/>
        <v>100</v>
      </c>
      <c r="U867" s="137">
        <f t="shared" si="229"/>
        <v>100</v>
      </c>
      <c r="V867" s="137">
        <f t="shared" si="229"/>
        <v>100</v>
      </c>
      <c r="W867" s="137">
        <f t="shared" si="230"/>
        <v>100</v>
      </c>
      <c r="X867" s="137">
        <f t="shared" si="230"/>
        <v>100</v>
      </c>
      <c r="Y867" s="137">
        <f t="shared" si="230"/>
        <v>100</v>
      </c>
      <c r="Z867" s="137">
        <f t="shared" si="230"/>
        <v>100</v>
      </c>
      <c r="AA867" s="137">
        <f t="shared" si="230"/>
        <v>100</v>
      </c>
      <c r="AB867" s="137">
        <f t="shared" si="230"/>
        <v>100</v>
      </c>
      <c r="AC867" s="137">
        <f t="shared" si="230"/>
        <v>100</v>
      </c>
      <c r="AD867" s="137">
        <f t="shared" si="230"/>
        <v>100</v>
      </c>
      <c r="AE867" s="137">
        <f t="shared" si="230"/>
        <v>100</v>
      </c>
      <c r="AF867" s="137">
        <f t="shared" si="230"/>
        <v>100</v>
      </c>
      <c r="AG867" s="137">
        <f t="shared" si="230"/>
        <v>100</v>
      </c>
      <c r="AH867" s="137">
        <f t="shared" si="230"/>
        <v>0</v>
      </c>
      <c r="AI867" s="137">
        <f t="shared" si="230"/>
        <v>0</v>
      </c>
      <c r="AJ867" s="137">
        <f t="shared" si="230"/>
        <v>0</v>
      </c>
      <c r="AK867" s="136">
        <f ca="1">IF(AND(AND($AK$3&lt;=B867,B867&lt;=$AK$1),B867&lt;&gt;""),1,0)</f>
        <v>1</v>
      </c>
      <c r="AL867" s="136">
        <f>IF(OR(F867="工事・メンテ（共用可）",F867="要調整"),0.5,IF(F867="ヘリ訓練日",0.4,1))</f>
        <v>1</v>
      </c>
      <c r="AM867" s="136">
        <v>1</v>
      </c>
    </row>
    <row r="868" spans="1:39" ht="56.25">
      <c r="A868" s="149">
        <v>1648</v>
      </c>
      <c r="B868" s="150">
        <v>46408</v>
      </c>
      <c r="C868" s="156">
        <v>7</v>
      </c>
      <c r="D868" s="156">
        <v>21</v>
      </c>
      <c r="E868" s="152" t="s">
        <v>83</v>
      </c>
      <c r="F868" s="151" t="s">
        <v>490</v>
      </c>
      <c r="G868" s="154" t="s">
        <v>494</v>
      </c>
      <c r="H868" s="138" t="str">
        <f>IF(OR(G868="中止",G868="取消"),"998",IF(ISNA(MATCH($E868,施設情報!$B$2:$B$96,0)),"999",INDEX(施設情報!$C$2:$C$96,MATCH($E868,施設情報!$B$2:$B$96,0))))</f>
        <v>067</v>
      </c>
      <c r="I868" s="139">
        <f t="shared" si="221"/>
        <v>46408</v>
      </c>
      <c r="J868" s="137" t="str">
        <f t="shared" si="222"/>
        <v>067-46408</v>
      </c>
      <c r="K868" s="137">
        <f t="shared" si="223"/>
        <v>0.29166666666666669</v>
      </c>
      <c r="L868" s="137">
        <f t="shared" si="224"/>
        <v>0.875</v>
      </c>
      <c r="M868" s="137">
        <f t="shared" si="229"/>
        <v>0</v>
      </c>
      <c r="N868" s="137">
        <f t="shared" si="229"/>
        <v>0</v>
      </c>
      <c r="O868" s="137">
        <f t="shared" si="229"/>
        <v>0</v>
      </c>
      <c r="P868" s="137">
        <f t="shared" si="229"/>
        <v>0</v>
      </c>
      <c r="Q868" s="137">
        <f t="shared" si="229"/>
        <v>0</v>
      </c>
      <c r="R868" s="137">
        <f t="shared" si="229"/>
        <v>0</v>
      </c>
      <c r="S868" s="137">
        <f t="shared" si="229"/>
        <v>0</v>
      </c>
      <c r="T868" s="137">
        <f t="shared" si="229"/>
        <v>100</v>
      </c>
      <c r="U868" s="137">
        <f t="shared" si="229"/>
        <v>100</v>
      </c>
      <c r="V868" s="137">
        <f t="shared" si="229"/>
        <v>100</v>
      </c>
      <c r="W868" s="137">
        <f t="shared" si="230"/>
        <v>100</v>
      </c>
      <c r="X868" s="137">
        <f t="shared" si="230"/>
        <v>100</v>
      </c>
      <c r="Y868" s="137">
        <f t="shared" si="230"/>
        <v>100</v>
      </c>
      <c r="Z868" s="137">
        <f t="shared" si="230"/>
        <v>100</v>
      </c>
      <c r="AA868" s="137">
        <f t="shared" si="230"/>
        <v>100</v>
      </c>
      <c r="AB868" s="137">
        <f t="shared" si="230"/>
        <v>100</v>
      </c>
      <c r="AC868" s="137">
        <f t="shared" si="230"/>
        <v>100</v>
      </c>
      <c r="AD868" s="137">
        <f t="shared" si="230"/>
        <v>100</v>
      </c>
      <c r="AE868" s="137">
        <f t="shared" si="230"/>
        <v>100</v>
      </c>
      <c r="AF868" s="137">
        <f t="shared" si="230"/>
        <v>100</v>
      </c>
      <c r="AG868" s="137">
        <f t="shared" si="230"/>
        <v>100</v>
      </c>
      <c r="AH868" s="137">
        <f t="shared" si="230"/>
        <v>0</v>
      </c>
      <c r="AI868" s="137">
        <f t="shared" si="230"/>
        <v>0</v>
      </c>
      <c r="AJ868" s="137">
        <f t="shared" si="230"/>
        <v>0</v>
      </c>
      <c r="AK868" s="136">
        <f ca="1">IF(AND(AND($AK$3&lt;=B868,B868&lt;=$AK$1),B868&lt;&gt;""),1,0)</f>
        <v>1</v>
      </c>
      <c r="AL868" s="136">
        <f>IF(OR(F868="工事・メンテ（共用可）",F868="要調整"),0.5,IF(F868="ヘリ訓練日",0.4,1))</f>
        <v>1</v>
      </c>
      <c r="AM868" s="136">
        <v>1</v>
      </c>
    </row>
    <row r="869" spans="1:39" ht="56.25">
      <c r="A869" s="149">
        <v>1649</v>
      </c>
      <c r="B869" s="150">
        <v>46408</v>
      </c>
      <c r="C869" s="156">
        <v>7</v>
      </c>
      <c r="D869" s="156">
        <v>21</v>
      </c>
      <c r="E869" s="152" t="s">
        <v>84</v>
      </c>
      <c r="F869" s="151" t="s">
        <v>490</v>
      </c>
      <c r="G869" s="154" t="s">
        <v>494</v>
      </c>
      <c r="H869" s="138" t="str">
        <f>IF(OR(G869="中止",G869="取消"),"998",IF(ISNA(MATCH($E869,施設情報!$B$2:$B$96,0)),"999",INDEX(施設情報!$C$2:$C$96,MATCH($E869,施設情報!$B$2:$B$96,0))))</f>
        <v>065</v>
      </c>
      <c r="I869" s="139">
        <f t="shared" si="221"/>
        <v>46408</v>
      </c>
      <c r="J869" s="137" t="str">
        <f t="shared" si="222"/>
        <v>065-46408</v>
      </c>
      <c r="K869" s="137">
        <f t="shared" si="223"/>
        <v>0.29166666666666669</v>
      </c>
      <c r="L869" s="137">
        <f t="shared" si="224"/>
        <v>0.875</v>
      </c>
      <c r="M869" s="137">
        <f t="shared" si="229"/>
        <v>0</v>
      </c>
      <c r="N869" s="137">
        <f t="shared" si="229"/>
        <v>0</v>
      </c>
      <c r="O869" s="137">
        <f t="shared" si="229"/>
        <v>0</v>
      </c>
      <c r="P869" s="137">
        <f t="shared" si="229"/>
        <v>0</v>
      </c>
      <c r="Q869" s="137">
        <f t="shared" si="229"/>
        <v>0</v>
      </c>
      <c r="R869" s="137">
        <f t="shared" si="229"/>
        <v>0</v>
      </c>
      <c r="S869" s="137">
        <f t="shared" si="229"/>
        <v>0</v>
      </c>
      <c r="T869" s="137">
        <f t="shared" si="229"/>
        <v>100</v>
      </c>
      <c r="U869" s="137">
        <f t="shared" si="229"/>
        <v>100</v>
      </c>
      <c r="V869" s="137">
        <f t="shared" si="229"/>
        <v>100</v>
      </c>
      <c r="W869" s="137">
        <f t="shared" si="230"/>
        <v>100</v>
      </c>
      <c r="X869" s="137">
        <f t="shared" si="230"/>
        <v>100</v>
      </c>
      <c r="Y869" s="137">
        <f t="shared" si="230"/>
        <v>100</v>
      </c>
      <c r="Z869" s="137">
        <f t="shared" si="230"/>
        <v>100</v>
      </c>
      <c r="AA869" s="137">
        <f t="shared" si="230"/>
        <v>100</v>
      </c>
      <c r="AB869" s="137">
        <f t="shared" si="230"/>
        <v>100</v>
      </c>
      <c r="AC869" s="137">
        <f t="shared" si="230"/>
        <v>100</v>
      </c>
      <c r="AD869" s="137">
        <f t="shared" si="230"/>
        <v>100</v>
      </c>
      <c r="AE869" s="137">
        <f t="shared" si="230"/>
        <v>100</v>
      </c>
      <c r="AF869" s="137">
        <f t="shared" si="230"/>
        <v>100</v>
      </c>
      <c r="AG869" s="137">
        <f t="shared" si="230"/>
        <v>100</v>
      </c>
      <c r="AH869" s="137">
        <f t="shared" si="230"/>
        <v>0</v>
      </c>
      <c r="AI869" s="137">
        <f t="shared" si="230"/>
        <v>0</v>
      </c>
      <c r="AJ869" s="137">
        <f t="shared" si="230"/>
        <v>0</v>
      </c>
      <c r="AK869" s="136">
        <f ca="1">IF(AND(AND($AK$3&lt;=B869,B869&lt;=$AK$1),B869&lt;&gt;""),1,0)</f>
        <v>1</v>
      </c>
      <c r="AL869" s="136">
        <f>IF(OR(F869="工事・メンテ（共用可）",F869="要調整"),0.5,IF(F869="ヘリ訓練日",0.4,1))</f>
        <v>1</v>
      </c>
      <c r="AM869" s="136">
        <v>1</v>
      </c>
    </row>
    <row r="870" spans="1:39" ht="56.25">
      <c r="A870" s="149">
        <v>1650</v>
      </c>
      <c r="B870" s="150">
        <v>46408</v>
      </c>
      <c r="C870" s="156">
        <v>7</v>
      </c>
      <c r="D870" s="156">
        <v>21</v>
      </c>
      <c r="E870" s="152" t="s">
        <v>85</v>
      </c>
      <c r="F870" s="151" t="s">
        <v>490</v>
      </c>
      <c r="G870" s="154" t="s">
        <v>494</v>
      </c>
      <c r="H870" s="138" t="str">
        <f>IF(OR(G870="中止",G870="取消"),"998",IF(ISNA(MATCH($E870,施設情報!$B$2:$B$96,0)),"999",INDEX(施設情報!$C$2:$C$96,MATCH($E870,施設情報!$B$2:$B$96,0))))</f>
        <v>066</v>
      </c>
      <c r="I870" s="139">
        <f t="shared" si="221"/>
        <v>46408</v>
      </c>
      <c r="J870" s="137" t="str">
        <f t="shared" si="222"/>
        <v>066-46408</v>
      </c>
      <c r="K870" s="137">
        <f t="shared" si="223"/>
        <v>0.29166666666666669</v>
      </c>
      <c r="L870" s="137">
        <f t="shared" si="224"/>
        <v>0.875</v>
      </c>
      <c r="M870" s="137">
        <f t="shared" si="229"/>
        <v>0</v>
      </c>
      <c r="N870" s="137">
        <f t="shared" si="229"/>
        <v>0</v>
      </c>
      <c r="O870" s="137">
        <f t="shared" si="229"/>
        <v>0</v>
      </c>
      <c r="P870" s="137">
        <f t="shared" si="229"/>
        <v>0</v>
      </c>
      <c r="Q870" s="137">
        <f t="shared" si="229"/>
        <v>0</v>
      </c>
      <c r="R870" s="137">
        <f t="shared" si="229"/>
        <v>0</v>
      </c>
      <c r="S870" s="137">
        <f t="shared" si="229"/>
        <v>0</v>
      </c>
      <c r="T870" s="137">
        <f t="shared" si="229"/>
        <v>100</v>
      </c>
      <c r="U870" s="137">
        <f t="shared" si="229"/>
        <v>100</v>
      </c>
      <c r="V870" s="137">
        <f t="shared" si="229"/>
        <v>100</v>
      </c>
      <c r="W870" s="137">
        <f t="shared" si="230"/>
        <v>100</v>
      </c>
      <c r="X870" s="137">
        <f t="shared" si="230"/>
        <v>100</v>
      </c>
      <c r="Y870" s="137">
        <f t="shared" si="230"/>
        <v>100</v>
      </c>
      <c r="Z870" s="137">
        <f t="shared" si="230"/>
        <v>100</v>
      </c>
      <c r="AA870" s="137">
        <f t="shared" si="230"/>
        <v>100</v>
      </c>
      <c r="AB870" s="137">
        <f t="shared" si="230"/>
        <v>100</v>
      </c>
      <c r="AC870" s="137">
        <f t="shared" si="230"/>
        <v>100</v>
      </c>
      <c r="AD870" s="137">
        <f t="shared" si="230"/>
        <v>100</v>
      </c>
      <c r="AE870" s="137">
        <f t="shared" si="230"/>
        <v>100</v>
      </c>
      <c r="AF870" s="137">
        <f t="shared" si="230"/>
        <v>100</v>
      </c>
      <c r="AG870" s="137">
        <f t="shared" si="230"/>
        <v>100</v>
      </c>
      <c r="AH870" s="137">
        <f t="shared" si="230"/>
        <v>0</v>
      </c>
      <c r="AI870" s="137">
        <f t="shared" si="230"/>
        <v>0</v>
      </c>
      <c r="AJ870" s="137">
        <f t="shared" si="230"/>
        <v>0</v>
      </c>
      <c r="AK870" s="136">
        <f ca="1">IF(AND(AND($AK$3&lt;=B870,B870&lt;=$AK$1),B870&lt;&gt;""),1,0)</f>
        <v>1</v>
      </c>
      <c r="AL870" s="136">
        <f>IF(OR(F870="工事・メンテ（共用可）",F870="要調整"),0.5,IF(F870="ヘリ訓練日",0.4,1))</f>
        <v>1</v>
      </c>
      <c r="AM870" s="136">
        <v>1</v>
      </c>
    </row>
    <row r="871" spans="1:39" ht="37.5">
      <c r="A871" s="149">
        <v>1651</v>
      </c>
      <c r="B871" s="150">
        <v>46408</v>
      </c>
      <c r="C871" s="156">
        <v>7</v>
      </c>
      <c r="D871" s="156">
        <v>21</v>
      </c>
      <c r="E871" s="152" t="s">
        <v>86</v>
      </c>
      <c r="F871" s="151" t="s">
        <v>490</v>
      </c>
      <c r="G871" s="154" t="s">
        <v>494</v>
      </c>
      <c r="H871" s="138" t="str">
        <f>IF(OR(G871="中止",G871="取消"),"998",IF(ISNA(MATCH($E871,施設情報!$B$2:$B$96,0)),"999",INDEX(施設情報!$C$2:$C$96,MATCH($E871,施設情報!$B$2:$B$96,0))))</f>
        <v>068</v>
      </c>
      <c r="I871" s="139">
        <f t="shared" si="221"/>
        <v>46408</v>
      </c>
      <c r="J871" s="137" t="str">
        <f t="shared" si="222"/>
        <v>068-46408</v>
      </c>
      <c r="K871" s="137">
        <f t="shared" si="223"/>
        <v>0.29166666666666669</v>
      </c>
      <c r="L871" s="137">
        <f t="shared" si="224"/>
        <v>0.875</v>
      </c>
      <c r="M871" s="137">
        <f t="shared" si="229"/>
        <v>0</v>
      </c>
      <c r="N871" s="137">
        <f t="shared" si="229"/>
        <v>0</v>
      </c>
      <c r="O871" s="137">
        <f t="shared" si="229"/>
        <v>0</v>
      </c>
      <c r="P871" s="137">
        <f t="shared" si="229"/>
        <v>0</v>
      </c>
      <c r="Q871" s="137">
        <f t="shared" si="229"/>
        <v>0</v>
      </c>
      <c r="R871" s="137">
        <f t="shared" si="229"/>
        <v>0</v>
      </c>
      <c r="S871" s="137">
        <f t="shared" si="229"/>
        <v>0</v>
      </c>
      <c r="T871" s="137">
        <f t="shared" si="229"/>
        <v>100</v>
      </c>
      <c r="U871" s="137">
        <f t="shared" si="229"/>
        <v>100</v>
      </c>
      <c r="V871" s="137">
        <f t="shared" si="229"/>
        <v>100</v>
      </c>
      <c r="W871" s="137">
        <f t="shared" si="230"/>
        <v>100</v>
      </c>
      <c r="X871" s="137">
        <f t="shared" si="230"/>
        <v>100</v>
      </c>
      <c r="Y871" s="137">
        <f t="shared" si="230"/>
        <v>100</v>
      </c>
      <c r="Z871" s="137">
        <f t="shared" si="230"/>
        <v>100</v>
      </c>
      <c r="AA871" s="137">
        <f t="shared" si="230"/>
        <v>100</v>
      </c>
      <c r="AB871" s="137">
        <f t="shared" si="230"/>
        <v>100</v>
      </c>
      <c r="AC871" s="137">
        <f t="shared" si="230"/>
        <v>100</v>
      </c>
      <c r="AD871" s="137">
        <f t="shared" si="230"/>
        <v>100</v>
      </c>
      <c r="AE871" s="137">
        <f t="shared" si="230"/>
        <v>100</v>
      </c>
      <c r="AF871" s="137">
        <f t="shared" si="230"/>
        <v>100</v>
      </c>
      <c r="AG871" s="137">
        <f t="shared" si="230"/>
        <v>100</v>
      </c>
      <c r="AH871" s="137">
        <f t="shared" si="230"/>
        <v>0</v>
      </c>
      <c r="AI871" s="137">
        <f t="shared" si="230"/>
        <v>0</v>
      </c>
      <c r="AJ871" s="137">
        <f t="shared" si="230"/>
        <v>0</v>
      </c>
      <c r="AK871" s="136">
        <f ca="1">IF(AND(AND($AK$3&lt;=B871,B871&lt;=$AK$1),B871&lt;&gt;""),1,0)</f>
        <v>1</v>
      </c>
      <c r="AL871" s="136">
        <f>IF(OR(F871="工事・メンテ（共用可）",F871="要調整"),0.5,IF(F871="ヘリ訓練日",0.4,1))</f>
        <v>1</v>
      </c>
      <c r="AM871" s="136">
        <v>1</v>
      </c>
    </row>
    <row r="872" spans="1:39" ht="37.5">
      <c r="A872" s="149">
        <v>1652</v>
      </c>
      <c r="B872" s="150">
        <v>46408</v>
      </c>
      <c r="C872" s="156">
        <v>7</v>
      </c>
      <c r="D872" s="156">
        <v>21</v>
      </c>
      <c r="E872" s="152" t="s">
        <v>87</v>
      </c>
      <c r="F872" s="151" t="s">
        <v>490</v>
      </c>
      <c r="G872" s="154" t="s">
        <v>494</v>
      </c>
      <c r="H872" s="138" t="str">
        <f>IF(OR(G872="中止",G872="取消"),"998",IF(ISNA(MATCH($E872,施設情報!$B$2:$B$96,0)),"999",INDEX(施設情報!$C$2:$C$96,MATCH($E872,施設情報!$B$2:$B$96,0))))</f>
        <v>063</v>
      </c>
      <c r="I872" s="139">
        <f t="shared" si="221"/>
        <v>46408</v>
      </c>
      <c r="J872" s="137" t="str">
        <f t="shared" si="222"/>
        <v>063-46408</v>
      </c>
      <c r="K872" s="137">
        <f t="shared" si="223"/>
        <v>0.29166666666666669</v>
      </c>
      <c r="L872" s="137">
        <f t="shared" si="224"/>
        <v>0.875</v>
      </c>
      <c r="M872" s="137">
        <f t="shared" si="229"/>
        <v>0</v>
      </c>
      <c r="N872" s="137">
        <f t="shared" si="229"/>
        <v>0</v>
      </c>
      <c r="O872" s="137">
        <f t="shared" si="229"/>
        <v>0</v>
      </c>
      <c r="P872" s="137">
        <f t="shared" si="229"/>
        <v>0</v>
      </c>
      <c r="Q872" s="137">
        <f t="shared" si="229"/>
        <v>0</v>
      </c>
      <c r="R872" s="137">
        <f t="shared" si="229"/>
        <v>0</v>
      </c>
      <c r="S872" s="137">
        <f t="shared" si="229"/>
        <v>0</v>
      </c>
      <c r="T872" s="137">
        <f t="shared" si="229"/>
        <v>100</v>
      </c>
      <c r="U872" s="137">
        <f t="shared" si="229"/>
        <v>100</v>
      </c>
      <c r="V872" s="137">
        <f t="shared" si="229"/>
        <v>100</v>
      </c>
      <c r="W872" s="137">
        <f t="shared" si="230"/>
        <v>100</v>
      </c>
      <c r="X872" s="137">
        <f t="shared" si="230"/>
        <v>100</v>
      </c>
      <c r="Y872" s="137">
        <f t="shared" si="230"/>
        <v>100</v>
      </c>
      <c r="Z872" s="137">
        <f t="shared" si="230"/>
        <v>100</v>
      </c>
      <c r="AA872" s="137">
        <f t="shared" si="230"/>
        <v>100</v>
      </c>
      <c r="AB872" s="137">
        <f t="shared" si="230"/>
        <v>100</v>
      </c>
      <c r="AC872" s="137">
        <f t="shared" si="230"/>
        <v>100</v>
      </c>
      <c r="AD872" s="137">
        <f t="shared" si="230"/>
        <v>100</v>
      </c>
      <c r="AE872" s="137">
        <f t="shared" si="230"/>
        <v>100</v>
      </c>
      <c r="AF872" s="137">
        <f t="shared" si="230"/>
        <v>100</v>
      </c>
      <c r="AG872" s="137">
        <f t="shared" si="230"/>
        <v>100</v>
      </c>
      <c r="AH872" s="137">
        <f t="shared" si="230"/>
        <v>0</v>
      </c>
      <c r="AI872" s="137">
        <f t="shared" si="230"/>
        <v>0</v>
      </c>
      <c r="AJ872" s="137">
        <f t="shared" si="230"/>
        <v>0</v>
      </c>
      <c r="AK872" s="136">
        <f ca="1">IF(AND(AND($AK$3&lt;=B872,B872&lt;=$AK$1),B872&lt;&gt;""),1,0)</f>
        <v>1</v>
      </c>
      <c r="AL872" s="136">
        <f>IF(OR(F872="工事・メンテ（共用可）",F872="要調整"),0.5,IF(F872="ヘリ訓練日",0.4,1))</f>
        <v>1</v>
      </c>
      <c r="AM872" s="136">
        <v>1</v>
      </c>
    </row>
    <row r="873" spans="1:39" ht="37.5">
      <c r="A873" s="149">
        <v>1653</v>
      </c>
      <c r="B873" s="150">
        <v>46408</v>
      </c>
      <c r="C873" s="156">
        <v>7</v>
      </c>
      <c r="D873" s="156">
        <v>21</v>
      </c>
      <c r="E873" s="152" t="s">
        <v>88</v>
      </c>
      <c r="F873" s="151" t="s">
        <v>490</v>
      </c>
      <c r="G873" s="154" t="s">
        <v>494</v>
      </c>
      <c r="H873" s="138" t="str">
        <f>IF(OR(G873="中止",G873="取消"),"998",IF(ISNA(MATCH($E873,施設情報!$B$2:$B$96,0)),"999",INDEX(施設情報!$C$2:$C$96,MATCH($E873,施設情報!$B$2:$B$96,0))))</f>
        <v>064</v>
      </c>
      <c r="I873" s="139">
        <f t="shared" si="221"/>
        <v>46408</v>
      </c>
      <c r="J873" s="137" t="str">
        <f t="shared" si="222"/>
        <v>064-46408</v>
      </c>
      <c r="K873" s="137">
        <f t="shared" si="223"/>
        <v>0.29166666666666669</v>
      </c>
      <c r="L873" s="137">
        <f t="shared" si="224"/>
        <v>0.875</v>
      </c>
      <c r="M873" s="137">
        <f t="shared" si="229"/>
        <v>0</v>
      </c>
      <c r="N873" s="137">
        <f t="shared" si="229"/>
        <v>0</v>
      </c>
      <c r="O873" s="137">
        <f t="shared" si="229"/>
        <v>0</v>
      </c>
      <c r="P873" s="137">
        <f t="shared" si="229"/>
        <v>0</v>
      </c>
      <c r="Q873" s="137">
        <f t="shared" si="229"/>
        <v>0</v>
      </c>
      <c r="R873" s="137">
        <f t="shared" si="229"/>
        <v>0</v>
      </c>
      <c r="S873" s="137">
        <f t="shared" si="229"/>
        <v>0</v>
      </c>
      <c r="T873" s="137">
        <f t="shared" si="229"/>
        <v>100</v>
      </c>
      <c r="U873" s="137">
        <f t="shared" si="229"/>
        <v>100</v>
      </c>
      <c r="V873" s="137">
        <f t="shared" si="229"/>
        <v>100</v>
      </c>
      <c r="W873" s="137">
        <f t="shared" si="230"/>
        <v>100</v>
      </c>
      <c r="X873" s="137">
        <f t="shared" si="230"/>
        <v>100</v>
      </c>
      <c r="Y873" s="137">
        <f t="shared" si="230"/>
        <v>100</v>
      </c>
      <c r="Z873" s="137">
        <f t="shared" si="230"/>
        <v>100</v>
      </c>
      <c r="AA873" s="137">
        <f t="shared" si="230"/>
        <v>100</v>
      </c>
      <c r="AB873" s="137">
        <f t="shared" si="230"/>
        <v>100</v>
      </c>
      <c r="AC873" s="137">
        <f t="shared" si="230"/>
        <v>100</v>
      </c>
      <c r="AD873" s="137">
        <f t="shared" si="230"/>
        <v>100</v>
      </c>
      <c r="AE873" s="137">
        <f t="shared" si="230"/>
        <v>100</v>
      </c>
      <c r="AF873" s="137">
        <f t="shared" si="230"/>
        <v>100</v>
      </c>
      <c r="AG873" s="137">
        <f t="shared" si="230"/>
        <v>100</v>
      </c>
      <c r="AH873" s="137">
        <f t="shared" si="230"/>
        <v>0</v>
      </c>
      <c r="AI873" s="137">
        <f t="shared" si="230"/>
        <v>0</v>
      </c>
      <c r="AJ873" s="137">
        <f t="shared" si="230"/>
        <v>0</v>
      </c>
      <c r="AK873" s="136">
        <f ca="1">IF(AND(AND($AK$3&lt;=B873,B873&lt;=$AK$1),B873&lt;&gt;""),1,0)</f>
        <v>1</v>
      </c>
      <c r="AL873" s="136">
        <f>IF(OR(F873="工事・メンテ（共用可）",F873="要調整"),0.5,IF(F873="ヘリ訓練日",0.4,1))</f>
        <v>1</v>
      </c>
      <c r="AM873" s="136">
        <v>1</v>
      </c>
    </row>
    <row r="874" spans="1:39" ht="37.5">
      <c r="A874" s="149">
        <v>1654</v>
      </c>
      <c r="B874" s="150">
        <v>46408</v>
      </c>
      <c r="C874" s="156">
        <v>7</v>
      </c>
      <c r="D874" s="156">
        <v>21</v>
      </c>
      <c r="E874" s="152" t="s">
        <v>89</v>
      </c>
      <c r="F874" s="151" t="s">
        <v>490</v>
      </c>
      <c r="G874" s="154" t="s">
        <v>494</v>
      </c>
      <c r="H874" s="138" t="str">
        <f>IF(OR(G874="中止",G874="取消"),"998",IF(ISNA(MATCH($E874,施設情報!$B$2:$B$96,0)),"999",INDEX(施設情報!$C$2:$C$96,MATCH($E874,施設情報!$B$2:$B$96,0))))</f>
        <v>019</v>
      </c>
      <c r="I874" s="139">
        <f t="shared" si="221"/>
        <v>46408</v>
      </c>
      <c r="J874" s="137" t="str">
        <f t="shared" si="222"/>
        <v>019-46408</v>
      </c>
      <c r="K874" s="137">
        <f t="shared" si="223"/>
        <v>0.29166666666666669</v>
      </c>
      <c r="L874" s="137">
        <f t="shared" si="224"/>
        <v>0.875</v>
      </c>
      <c r="M874" s="137">
        <f t="shared" si="229"/>
        <v>0</v>
      </c>
      <c r="N874" s="137">
        <f t="shared" si="229"/>
        <v>0</v>
      </c>
      <c r="O874" s="137">
        <f t="shared" si="229"/>
        <v>0</v>
      </c>
      <c r="P874" s="137">
        <f t="shared" si="229"/>
        <v>0</v>
      </c>
      <c r="Q874" s="137">
        <f t="shared" si="229"/>
        <v>0</v>
      </c>
      <c r="R874" s="137">
        <f t="shared" si="229"/>
        <v>0</v>
      </c>
      <c r="S874" s="137">
        <f t="shared" si="229"/>
        <v>0</v>
      </c>
      <c r="T874" s="137">
        <f t="shared" si="229"/>
        <v>100</v>
      </c>
      <c r="U874" s="137">
        <f t="shared" si="229"/>
        <v>100</v>
      </c>
      <c r="V874" s="137">
        <f t="shared" si="229"/>
        <v>100</v>
      </c>
      <c r="W874" s="137">
        <f t="shared" si="230"/>
        <v>100</v>
      </c>
      <c r="X874" s="137">
        <f t="shared" si="230"/>
        <v>100</v>
      </c>
      <c r="Y874" s="137">
        <f t="shared" si="230"/>
        <v>100</v>
      </c>
      <c r="Z874" s="137">
        <f t="shared" si="230"/>
        <v>100</v>
      </c>
      <c r="AA874" s="137">
        <f t="shared" si="230"/>
        <v>100</v>
      </c>
      <c r="AB874" s="137">
        <f t="shared" si="230"/>
        <v>100</v>
      </c>
      <c r="AC874" s="137">
        <f t="shared" si="230"/>
        <v>100</v>
      </c>
      <c r="AD874" s="137">
        <f t="shared" si="230"/>
        <v>100</v>
      </c>
      <c r="AE874" s="137">
        <f t="shared" si="230"/>
        <v>100</v>
      </c>
      <c r="AF874" s="137">
        <f t="shared" si="230"/>
        <v>100</v>
      </c>
      <c r="AG874" s="137">
        <f t="shared" si="230"/>
        <v>100</v>
      </c>
      <c r="AH874" s="137">
        <f t="shared" si="230"/>
        <v>0</v>
      </c>
      <c r="AI874" s="137">
        <f t="shared" si="230"/>
        <v>0</v>
      </c>
      <c r="AJ874" s="137">
        <f t="shared" si="230"/>
        <v>0</v>
      </c>
      <c r="AK874" s="136">
        <f ca="1">IF(AND(AND($AK$3&lt;=B874,B874&lt;=$AK$1),B874&lt;&gt;""),1,0)</f>
        <v>1</v>
      </c>
      <c r="AL874" s="136">
        <f>IF(OR(F874="工事・メンテ（共用可）",F874="要調整"),0.5,IF(F874="ヘリ訓練日",0.4,1))</f>
        <v>1</v>
      </c>
      <c r="AM874" s="136">
        <v>1</v>
      </c>
    </row>
    <row r="875" spans="1:39" ht="37.5">
      <c r="A875" s="149">
        <v>1655</v>
      </c>
      <c r="B875" s="150">
        <v>46408</v>
      </c>
      <c r="C875" s="156">
        <v>7</v>
      </c>
      <c r="D875" s="156">
        <v>21</v>
      </c>
      <c r="E875" s="152" t="s">
        <v>90</v>
      </c>
      <c r="F875" s="151" t="s">
        <v>490</v>
      </c>
      <c r="G875" s="154" t="s">
        <v>494</v>
      </c>
      <c r="H875" s="138" t="str">
        <f>IF(OR(G875="中止",G875="取消"),"998",IF(ISNA(MATCH($E875,施設情報!$B$2:$B$96,0)),"999",INDEX(施設情報!$C$2:$C$96,MATCH($E875,施設情報!$B$2:$B$96,0))))</f>
        <v>018</v>
      </c>
      <c r="I875" s="139">
        <f t="shared" si="221"/>
        <v>46408</v>
      </c>
      <c r="J875" s="137" t="str">
        <f t="shared" si="222"/>
        <v>018-46408</v>
      </c>
      <c r="K875" s="137">
        <f t="shared" si="223"/>
        <v>0.29166666666666669</v>
      </c>
      <c r="L875" s="137">
        <f t="shared" si="224"/>
        <v>0.875</v>
      </c>
      <c r="M875" s="137">
        <f t="shared" ref="M875:V884" si="231">IF(AND(M$3&gt;=$K875,M$3&lt;$L875),100*$AM875,0)</f>
        <v>0</v>
      </c>
      <c r="N875" s="137">
        <f t="shared" si="231"/>
        <v>0</v>
      </c>
      <c r="O875" s="137">
        <f t="shared" si="231"/>
        <v>0</v>
      </c>
      <c r="P875" s="137">
        <f t="shared" si="231"/>
        <v>0</v>
      </c>
      <c r="Q875" s="137">
        <f t="shared" si="231"/>
        <v>0</v>
      </c>
      <c r="R875" s="137">
        <f t="shared" si="231"/>
        <v>0</v>
      </c>
      <c r="S875" s="137">
        <f t="shared" si="231"/>
        <v>0</v>
      </c>
      <c r="T875" s="137">
        <f t="shared" si="231"/>
        <v>100</v>
      </c>
      <c r="U875" s="137">
        <f t="shared" si="231"/>
        <v>100</v>
      </c>
      <c r="V875" s="137">
        <f t="shared" si="231"/>
        <v>100</v>
      </c>
      <c r="W875" s="137">
        <f t="shared" ref="W875:AJ884" si="232">IF(AND(W$3&gt;=$K875,W$3&lt;$L875),100*$AM875,0)</f>
        <v>100</v>
      </c>
      <c r="X875" s="137">
        <f t="shared" si="232"/>
        <v>100</v>
      </c>
      <c r="Y875" s="137">
        <f t="shared" si="232"/>
        <v>100</v>
      </c>
      <c r="Z875" s="137">
        <f t="shared" si="232"/>
        <v>100</v>
      </c>
      <c r="AA875" s="137">
        <f t="shared" si="232"/>
        <v>100</v>
      </c>
      <c r="AB875" s="137">
        <f t="shared" si="232"/>
        <v>100</v>
      </c>
      <c r="AC875" s="137">
        <f t="shared" si="232"/>
        <v>100</v>
      </c>
      <c r="AD875" s="137">
        <f t="shared" si="232"/>
        <v>100</v>
      </c>
      <c r="AE875" s="137">
        <f t="shared" si="232"/>
        <v>100</v>
      </c>
      <c r="AF875" s="137">
        <f t="shared" si="232"/>
        <v>100</v>
      </c>
      <c r="AG875" s="137">
        <f t="shared" si="232"/>
        <v>100</v>
      </c>
      <c r="AH875" s="137">
        <f t="shared" si="232"/>
        <v>0</v>
      </c>
      <c r="AI875" s="137">
        <f t="shared" si="232"/>
        <v>0</v>
      </c>
      <c r="AJ875" s="137">
        <f t="shared" si="232"/>
        <v>0</v>
      </c>
      <c r="AK875" s="136">
        <f ca="1">IF(AND(AND($AK$3&lt;=B875,B875&lt;=$AK$1),B875&lt;&gt;""),1,0)</f>
        <v>1</v>
      </c>
      <c r="AL875" s="136">
        <f>IF(OR(F875="工事・メンテ（共用可）",F875="要調整"),0.5,IF(F875="ヘリ訓練日",0.4,1))</f>
        <v>1</v>
      </c>
      <c r="AM875" s="136">
        <v>1</v>
      </c>
    </row>
    <row r="876" spans="1:39" ht="56.25">
      <c r="A876" s="149">
        <v>325</v>
      </c>
      <c r="B876" s="150">
        <v>46409</v>
      </c>
      <c r="C876" s="156">
        <v>0</v>
      </c>
      <c r="D876" s="156">
        <v>24</v>
      </c>
      <c r="E876" s="152" t="s">
        <v>52</v>
      </c>
      <c r="F876" s="151" t="s">
        <v>95</v>
      </c>
      <c r="G876" s="205" t="s">
        <v>1</v>
      </c>
      <c r="H876" s="138" t="str">
        <f>IF(OR(G876="中止",G876="取消"),"998",IF(ISNA(MATCH($E876,施設情報!$B$2:$B$96,0)),"999",INDEX(施設情報!$C$2:$C$96,MATCH($E876,施設情報!$B$2:$B$96,0))))</f>
        <v>024</v>
      </c>
      <c r="I876" s="139">
        <f t="shared" si="221"/>
        <v>46409</v>
      </c>
      <c r="J876" s="137" t="str">
        <f t="shared" si="222"/>
        <v>024-46409</v>
      </c>
      <c r="K876" s="137">
        <f t="shared" si="223"/>
        <v>0</v>
      </c>
      <c r="L876" s="137">
        <f t="shared" si="224"/>
        <v>1</v>
      </c>
      <c r="M876" s="137">
        <f t="shared" si="231"/>
        <v>100</v>
      </c>
      <c r="N876" s="137">
        <f t="shared" si="231"/>
        <v>100</v>
      </c>
      <c r="O876" s="137">
        <f t="shared" si="231"/>
        <v>100</v>
      </c>
      <c r="P876" s="137">
        <f t="shared" si="231"/>
        <v>100</v>
      </c>
      <c r="Q876" s="137">
        <f t="shared" si="231"/>
        <v>100</v>
      </c>
      <c r="R876" s="137">
        <f t="shared" si="231"/>
        <v>100</v>
      </c>
      <c r="S876" s="137">
        <f t="shared" si="231"/>
        <v>100</v>
      </c>
      <c r="T876" s="137">
        <f t="shared" si="231"/>
        <v>100</v>
      </c>
      <c r="U876" s="137">
        <f t="shared" si="231"/>
        <v>100</v>
      </c>
      <c r="V876" s="137">
        <f t="shared" si="231"/>
        <v>100</v>
      </c>
      <c r="W876" s="137">
        <f t="shared" si="232"/>
        <v>100</v>
      </c>
      <c r="X876" s="137">
        <f t="shared" si="232"/>
        <v>100</v>
      </c>
      <c r="Y876" s="137">
        <f t="shared" si="232"/>
        <v>100</v>
      </c>
      <c r="Z876" s="137">
        <f t="shared" si="232"/>
        <v>100</v>
      </c>
      <c r="AA876" s="137">
        <f t="shared" si="232"/>
        <v>100</v>
      </c>
      <c r="AB876" s="137">
        <f t="shared" si="232"/>
        <v>100</v>
      </c>
      <c r="AC876" s="137">
        <f t="shared" si="232"/>
        <v>100</v>
      </c>
      <c r="AD876" s="137">
        <f t="shared" si="232"/>
        <v>100</v>
      </c>
      <c r="AE876" s="137">
        <f t="shared" si="232"/>
        <v>100</v>
      </c>
      <c r="AF876" s="137">
        <f t="shared" si="232"/>
        <v>100</v>
      </c>
      <c r="AG876" s="137">
        <f t="shared" si="232"/>
        <v>100</v>
      </c>
      <c r="AH876" s="137">
        <f t="shared" si="232"/>
        <v>100</v>
      </c>
      <c r="AI876" s="137">
        <f t="shared" si="232"/>
        <v>100</v>
      </c>
      <c r="AJ876" s="137">
        <f t="shared" si="232"/>
        <v>100</v>
      </c>
      <c r="AK876" s="136">
        <f ca="1">IF(AND(AND($AK$3&lt;=B876,B876&lt;=$AK$1),B876&lt;&gt;""),1,0)</f>
        <v>1</v>
      </c>
      <c r="AL876" s="136">
        <f>IF(OR(F876="工事・メンテ（共用可）",F876="要調整"),0.5,IF(F876="ヘリ訓練日",0.4,1))</f>
        <v>1</v>
      </c>
      <c r="AM876" s="136">
        <v>1</v>
      </c>
    </row>
    <row r="877" spans="1:39" ht="36">
      <c r="A877" s="149">
        <v>468</v>
      </c>
      <c r="B877" s="150">
        <v>46409</v>
      </c>
      <c r="C877" s="156">
        <v>9</v>
      </c>
      <c r="D877" s="156">
        <v>17</v>
      </c>
      <c r="E877" s="152" t="s">
        <v>91</v>
      </c>
      <c r="F877" s="151" t="s">
        <v>490</v>
      </c>
      <c r="G877" s="154" t="s">
        <v>493</v>
      </c>
      <c r="H877" s="138" t="str">
        <f>IF(OR(G877="中止",G877="取消"),"998",IF(ISNA(MATCH($E877,施設情報!$B$2:$B$96,0)),"999",INDEX(施設情報!$C$2:$C$96,MATCH($E877,施設情報!$B$2:$B$96,0))))</f>
        <v>998</v>
      </c>
      <c r="I877" s="139">
        <f t="shared" si="221"/>
        <v>46409</v>
      </c>
      <c r="J877" s="137" t="str">
        <f t="shared" si="222"/>
        <v>998-46409</v>
      </c>
      <c r="K877" s="137">
        <f t="shared" si="223"/>
        <v>0.375</v>
      </c>
      <c r="L877" s="137">
        <f t="shared" si="224"/>
        <v>0.70833333333333337</v>
      </c>
      <c r="M877" s="137">
        <f t="shared" si="231"/>
        <v>0</v>
      </c>
      <c r="N877" s="137">
        <f t="shared" si="231"/>
        <v>0</v>
      </c>
      <c r="O877" s="137">
        <f t="shared" si="231"/>
        <v>0</v>
      </c>
      <c r="P877" s="137">
        <f t="shared" si="231"/>
        <v>0</v>
      </c>
      <c r="Q877" s="137">
        <f t="shared" si="231"/>
        <v>0</v>
      </c>
      <c r="R877" s="137">
        <f t="shared" si="231"/>
        <v>0</v>
      </c>
      <c r="S877" s="137">
        <f t="shared" si="231"/>
        <v>0</v>
      </c>
      <c r="T877" s="137">
        <f t="shared" si="231"/>
        <v>0</v>
      </c>
      <c r="U877" s="137">
        <f t="shared" si="231"/>
        <v>0</v>
      </c>
      <c r="V877" s="137">
        <f t="shared" si="231"/>
        <v>100</v>
      </c>
      <c r="W877" s="137">
        <f t="shared" si="232"/>
        <v>100</v>
      </c>
      <c r="X877" s="137">
        <f t="shared" si="232"/>
        <v>100</v>
      </c>
      <c r="Y877" s="137">
        <f t="shared" si="232"/>
        <v>100</v>
      </c>
      <c r="Z877" s="137">
        <f t="shared" si="232"/>
        <v>100</v>
      </c>
      <c r="AA877" s="137">
        <f t="shared" si="232"/>
        <v>100</v>
      </c>
      <c r="AB877" s="137">
        <f t="shared" si="232"/>
        <v>100</v>
      </c>
      <c r="AC877" s="137">
        <f t="shared" si="232"/>
        <v>100</v>
      </c>
      <c r="AD877" s="137">
        <f t="shared" si="232"/>
        <v>0</v>
      </c>
      <c r="AE877" s="137">
        <f t="shared" si="232"/>
        <v>0</v>
      </c>
      <c r="AF877" s="137">
        <f t="shared" si="232"/>
        <v>0</v>
      </c>
      <c r="AG877" s="137">
        <f t="shared" si="232"/>
        <v>0</v>
      </c>
      <c r="AH877" s="137">
        <f t="shared" si="232"/>
        <v>0</v>
      </c>
      <c r="AI877" s="137">
        <f t="shared" si="232"/>
        <v>0</v>
      </c>
      <c r="AJ877" s="137">
        <f t="shared" si="232"/>
        <v>0</v>
      </c>
      <c r="AK877" s="136">
        <f ca="1">IF(AND(AND($AK$3&lt;=B877,B877&lt;=$AK$1),B877&lt;&gt;""),1,0)</f>
        <v>1</v>
      </c>
      <c r="AL877" s="136">
        <f>IF(OR(F877="工事・メンテ（共用可）",F877="要調整"),0.5,IF(F877="ヘリ訓練日",0.4,1))</f>
        <v>1</v>
      </c>
      <c r="AM877" s="136">
        <v>1</v>
      </c>
    </row>
    <row r="878" spans="1:39" ht="72">
      <c r="A878" s="149">
        <v>483</v>
      </c>
      <c r="B878" s="150">
        <v>46409</v>
      </c>
      <c r="C878" s="156">
        <v>9</v>
      </c>
      <c r="D878" s="156">
        <v>17</v>
      </c>
      <c r="E878" s="152" t="s">
        <v>93</v>
      </c>
      <c r="F878" s="151" t="s">
        <v>490</v>
      </c>
      <c r="G878" s="154" t="s">
        <v>493</v>
      </c>
      <c r="H878" s="138" t="str">
        <f>IF(OR(G878="中止",G878="取消"),"998",IF(ISNA(MATCH($E878,施設情報!$B$2:$B$96,0)),"999",INDEX(施設情報!$C$2:$C$96,MATCH($E878,施設情報!$B$2:$B$96,0))))</f>
        <v>998</v>
      </c>
      <c r="I878" s="139">
        <f t="shared" si="221"/>
        <v>46409</v>
      </c>
      <c r="J878" s="137" t="str">
        <f t="shared" si="222"/>
        <v>998-46409</v>
      </c>
      <c r="K878" s="137">
        <f t="shared" si="223"/>
        <v>0.375</v>
      </c>
      <c r="L878" s="137">
        <f t="shared" si="224"/>
        <v>0.70833333333333337</v>
      </c>
      <c r="M878" s="137">
        <f t="shared" si="231"/>
        <v>0</v>
      </c>
      <c r="N878" s="137">
        <f t="shared" si="231"/>
        <v>0</v>
      </c>
      <c r="O878" s="137">
        <f t="shared" si="231"/>
        <v>0</v>
      </c>
      <c r="P878" s="137">
        <f t="shared" si="231"/>
        <v>0</v>
      </c>
      <c r="Q878" s="137">
        <f t="shared" si="231"/>
        <v>0</v>
      </c>
      <c r="R878" s="137">
        <f t="shared" si="231"/>
        <v>0</v>
      </c>
      <c r="S878" s="137">
        <f t="shared" si="231"/>
        <v>0</v>
      </c>
      <c r="T878" s="137">
        <f t="shared" si="231"/>
        <v>0</v>
      </c>
      <c r="U878" s="137">
        <f t="shared" si="231"/>
        <v>0</v>
      </c>
      <c r="V878" s="137">
        <f t="shared" si="231"/>
        <v>100</v>
      </c>
      <c r="W878" s="137">
        <f t="shared" si="232"/>
        <v>100</v>
      </c>
      <c r="X878" s="137">
        <f t="shared" si="232"/>
        <v>100</v>
      </c>
      <c r="Y878" s="137">
        <f t="shared" si="232"/>
        <v>100</v>
      </c>
      <c r="Z878" s="137">
        <f t="shared" si="232"/>
        <v>100</v>
      </c>
      <c r="AA878" s="137">
        <f t="shared" si="232"/>
        <v>100</v>
      </c>
      <c r="AB878" s="137">
        <f t="shared" si="232"/>
        <v>100</v>
      </c>
      <c r="AC878" s="137">
        <f t="shared" si="232"/>
        <v>100</v>
      </c>
      <c r="AD878" s="137">
        <f t="shared" si="232"/>
        <v>0</v>
      </c>
      <c r="AE878" s="137">
        <f t="shared" si="232"/>
        <v>0</v>
      </c>
      <c r="AF878" s="137">
        <f t="shared" si="232"/>
        <v>0</v>
      </c>
      <c r="AG878" s="137">
        <f t="shared" si="232"/>
        <v>0</v>
      </c>
      <c r="AH878" s="137">
        <f t="shared" si="232"/>
        <v>0</v>
      </c>
      <c r="AI878" s="137">
        <f t="shared" si="232"/>
        <v>0</v>
      </c>
      <c r="AJ878" s="137">
        <f t="shared" si="232"/>
        <v>0</v>
      </c>
      <c r="AK878" s="136">
        <f ca="1">IF(AND(AND($AK$3&lt;=B878,B878&lt;=$AK$1),B878&lt;&gt;""),1,0)</f>
        <v>1</v>
      </c>
      <c r="AL878" s="136">
        <f>IF(OR(F878="工事・メンテ（共用可）",F878="要調整"),0.5,IF(F878="ヘリ訓練日",0.4,1))</f>
        <v>1</v>
      </c>
      <c r="AM878" s="136">
        <v>1</v>
      </c>
    </row>
    <row r="879" spans="1:39" ht="90">
      <c r="A879" s="149">
        <v>498</v>
      </c>
      <c r="B879" s="150">
        <v>46409</v>
      </c>
      <c r="C879" s="156">
        <v>9</v>
      </c>
      <c r="D879" s="156">
        <v>17</v>
      </c>
      <c r="E879" s="2" t="s">
        <v>94</v>
      </c>
      <c r="F879" s="151" t="s">
        <v>490</v>
      </c>
      <c r="G879" s="154" t="s">
        <v>493</v>
      </c>
      <c r="H879" s="138" t="str">
        <f>IF(OR(G879="中止",G879="取消"),"998",IF(ISNA(MATCH($E879,施設情報!$B$2:$B$96,0)),"999",INDEX(施設情報!$C$2:$C$96,MATCH($E879,施設情報!$B$2:$B$96,0))))</f>
        <v>998</v>
      </c>
      <c r="I879" s="139">
        <f t="shared" si="221"/>
        <v>46409</v>
      </c>
      <c r="J879" s="137" t="str">
        <f t="shared" si="222"/>
        <v>998-46409</v>
      </c>
      <c r="K879" s="137">
        <f t="shared" si="223"/>
        <v>0.375</v>
      </c>
      <c r="L879" s="137">
        <f t="shared" si="224"/>
        <v>0.70833333333333337</v>
      </c>
      <c r="M879" s="137">
        <f t="shared" si="231"/>
        <v>0</v>
      </c>
      <c r="N879" s="137">
        <f t="shared" si="231"/>
        <v>0</v>
      </c>
      <c r="O879" s="137">
        <f t="shared" si="231"/>
        <v>0</v>
      </c>
      <c r="P879" s="137">
        <f t="shared" si="231"/>
        <v>0</v>
      </c>
      <c r="Q879" s="137">
        <f t="shared" si="231"/>
        <v>0</v>
      </c>
      <c r="R879" s="137">
        <f t="shared" si="231"/>
        <v>0</v>
      </c>
      <c r="S879" s="137">
        <f t="shared" si="231"/>
        <v>0</v>
      </c>
      <c r="T879" s="137">
        <f t="shared" si="231"/>
        <v>0</v>
      </c>
      <c r="U879" s="137">
        <f t="shared" si="231"/>
        <v>0</v>
      </c>
      <c r="V879" s="137">
        <f t="shared" si="231"/>
        <v>100</v>
      </c>
      <c r="W879" s="137">
        <f t="shared" si="232"/>
        <v>100</v>
      </c>
      <c r="X879" s="137">
        <f t="shared" si="232"/>
        <v>100</v>
      </c>
      <c r="Y879" s="137">
        <f t="shared" si="232"/>
        <v>100</v>
      </c>
      <c r="Z879" s="137">
        <f t="shared" si="232"/>
        <v>100</v>
      </c>
      <c r="AA879" s="137">
        <f t="shared" si="232"/>
        <v>100</v>
      </c>
      <c r="AB879" s="137">
        <f t="shared" si="232"/>
        <v>100</v>
      </c>
      <c r="AC879" s="137">
        <f t="shared" si="232"/>
        <v>100</v>
      </c>
      <c r="AD879" s="137">
        <f t="shared" si="232"/>
        <v>0</v>
      </c>
      <c r="AE879" s="137">
        <f t="shared" si="232"/>
        <v>0</v>
      </c>
      <c r="AF879" s="137">
        <f t="shared" si="232"/>
        <v>0</v>
      </c>
      <c r="AG879" s="137">
        <f t="shared" si="232"/>
        <v>0</v>
      </c>
      <c r="AH879" s="137">
        <f t="shared" si="232"/>
        <v>0</v>
      </c>
      <c r="AI879" s="137">
        <f t="shared" si="232"/>
        <v>0</v>
      </c>
      <c r="AJ879" s="137">
        <f t="shared" si="232"/>
        <v>0</v>
      </c>
      <c r="AK879" s="136">
        <f ca="1">IF(AND(AND($AK$3&lt;=B879,B879&lt;=$AK$1),B879&lt;&gt;""),1,0)</f>
        <v>1</v>
      </c>
      <c r="AL879" s="136">
        <f>IF(OR(F879="工事・メンテ（共用可）",F879="要調整"),0.5,IF(F879="ヘリ訓練日",0.4,1))</f>
        <v>1</v>
      </c>
      <c r="AM879" s="136">
        <v>1</v>
      </c>
    </row>
    <row r="880" spans="1:39" ht="72">
      <c r="A880" s="149">
        <v>513</v>
      </c>
      <c r="B880" s="150">
        <v>46409</v>
      </c>
      <c r="C880" s="156">
        <v>9</v>
      </c>
      <c r="D880" s="156">
        <v>17</v>
      </c>
      <c r="E880" s="2" t="s">
        <v>92</v>
      </c>
      <c r="F880" s="151" t="s">
        <v>490</v>
      </c>
      <c r="G880" s="154" t="s">
        <v>493</v>
      </c>
      <c r="H880" s="138" t="str">
        <f>IF(OR(G880="中止",G880="取消"),"998",IF(ISNA(MATCH($E880,施設情報!$B$2:$B$96,0)),"999",INDEX(施設情報!$C$2:$C$96,MATCH($E880,施設情報!$B$2:$B$96,0))))</f>
        <v>998</v>
      </c>
      <c r="I880" s="139">
        <f t="shared" si="221"/>
        <v>46409</v>
      </c>
      <c r="J880" s="137" t="str">
        <f t="shared" si="222"/>
        <v>998-46409</v>
      </c>
      <c r="K880" s="137">
        <f t="shared" si="223"/>
        <v>0.375</v>
      </c>
      <c r="L880" s="137">
        <f t="shared" si="224"/>
        <v>0.70833333333333337</v>
      </c>
      <c r="M880" s="137">
        <f t="shared" si="231"/>
        <v>0</v>
      </c>
      <c r="N880" s="137">
        <f t="shared" si="231"/>
        <v>0</v>
      </c>
      <c r="O880" s="137">
        <f t="shared" si="231"/>
        <v>0</v>
      </c>
      <c r="P880" s="137">
        <f t="shared" si="231"/>
        <v>0</v>
      </c>
      <c r="Q880" s="137">
        <f t="shared" si="231"/>
        <v>0</v>
      </c>
      <c r="R880" s="137">
        <f t="shared" si="231"/>
        <v>0</v>
      </c>
      <c r="S880" s="137">
        <f t="shared" si="231"/>
        <v>0</v>
      </c>
      <c r="T880" s="137">
        <f t="shared" si="231"/>
        <v>0</v>
      </c>
      <c r="U880" s="137">
        <f t="shared" si="231"/>
        <v>0</v>
      </c>
      <c r="V880" s="137">
        <f t="shared" si="231"/>
        <v>100</v>
      </c>
      <c r="W880" s="137">
        <f t="shared" si="232"/>
        <v>100</v>
      </c>
      <c r="X880" s="137">
        <f t="shared" si="232"/>
        <v>100</v>
      </c>
      <c r="Y880" s="137">
        <f t="shared" si="232"/>
        <v>100</v>
      </c>
      <c r="Z880" s="137">
        <f t="shared" si="232"/>
        <v>100</v>
      </c>
      <c r="AA880" s="137">
        <f t="shared" si="232"/>
        <v>100</v>
      </c>
      <c r="AB880" s="137">
        <f t="shared" si="232"/>
        <v>100</v>
      </c>
      <c r="AC880" s="137">
        <f t="shared" si="232"/>
        <v>100</v>
      </c>
      <c r="AD880" s="137">
        <f t="shared" si="232"/>
        <v>0</v>
      </c>
      <c r="AE880" s="137">
        <f t="shared" si="232"/>
        <v>0</v>
      </c>
      <c r="AF880" s="137">
        <f t="shared" si="232"/>
        <v>0</v>
      </c>
      <c r="AG880" s="137">
        <f t="shared" si="232"/>
        <v>0</v>
      </c>
      <c r="AH880" s="137">
        <f t="shared" si="232"/>
        <v>0</v>
      </c>
      <c r="AI880" s="137">
        <f t="shared" si="232"/>
        <v>0</v>
      </c>
      <c r="AJ880" s="137">
        <f t="shared" si="232"/>
        <v>0</v>
      </c>
      <c r="AK880" s="136">
        <f ca="1">IF(AND(AND($AK$3&lt;=B880,B880&lt;=$AK$1),B880&lt;&gt;""),1,0)</f>
        <v>1</v>
      </c>
      <c r="AL880" s="136">
        <f>IF(OR(F880="工事・メンテ（共用可）",F880="要調整"),0.5,IF(F880="ヘリ訓練日",0.4,1))</f>
        <v>1</v>
      </c>
      <c r="AM880" s="136">
        <v>1</v>
      </c>
    </row>
    <row r="881" spans="1:39" ht="36">
      <c r="A881" s="149">
        <v>528</v>
      </c>
      <c r="B881" s="150">
        <v>46409</v>
      </c>
      <c r="C881" s="156">
        <v>9</v>
      </c>
      <c r="D881" s="156">
        <v>17</v>
      </c>
      <c r="E881" s="152" t="s">
        <v>91</v>
      </c>
      <c r="F881" s="151" t="s">
        <v>490</v>
      </c>
      <c r="G881" s="154" t="s">
        <v>493</v>
      </c>
      <c r="H881" s="138" t="str">
        <f>IF(OR(G881="中止",G881="取消"),"998",IF(ISNA(MATCH($E881,施設情報!$B$2:$B$96,0)),"999",INDEX(施設情報!$C$2:$C$96,MATCH($E881,施設情報!$B$2:$B$96,0))))</f>
        <v>998</v>
      </c>
      <c r="I881" s="139">
        <f t="shared" si="221"/>
        <v>46409</v>
      </c>
      <c r="J881" s="137" t="str">
        <f t="shared" si="222"/>
        <v>998-46409</v>
      </c>
      <c r="K881" s="137">
        <f t="shared" si="223"/>
        <v>0.375</v>
      </c>
      <c r="L881" s="137">
        <f t="shared" si="224"/>
        <v>0.70833333333333337</v>
      </c>
      <c r="M881" s="137">
        <f t="shared" si="231"/>
        <v>0</v>
      </c>
      <c r="N881" s="137">
        <f t="shared" si="231"/>
        <v>0</v>
      </c>
      <c r="O881" s="137">
        <f t="shared" si="231"/>
        <v>0</v>
      </c>
      <c r="P881" s="137">
        <f t="shared" si="231"/>
        <v>0</v>
      </c>
      <c r="Q881" s="137">
        <f t="shared" si="231"/>
        <v>0</v>
      </c>
      <c r="R881" s="137">
        <f t="shared" si="231"/>
        <v>0</v>
      </c>
      <c r="S881" s="137">
        <f t="shared" si="231"/>
        <v>0</v>
      </c>
      <c r="T881" s="137">
        <f t="shared" si="231"/>
        <v>0</v>
      </c>
      <c r="U881" s="137">
        <f t="shared" si="231"/>
        <v>0</v>
      </c>
      <c r="V881" s="137">
        <f t="shared" si="231"/>
        <v>100</v>
      </c>
      <c r="W881" s="137">
        <f t="shared" si="232"/>
        <v>100</v>
      </c>
      <c r="X881" s="137">
        <f t="shared" si="232"/>
        <v>100</v>
      </c>
      <c r="Y881" s="137">
        <f t="shared" si="232"/>
        <v>100</v>
      </c>
      <c r="Z881" s="137">
        <f t="shared" si="232"/>
        <v>100</v>
      </c>
      <c r="AA881" s="137">
        <f t="shared" si="232"/>
        <v>100</v>
      </c>
      <c r="AB881" s="137">
        <f t="shared" si="232"/>
        <v>100</v>
      </c>
      <c r="AC881" s="137">
        <f t="shared" si="232"/>
        <v>100</v>
      </c>
      <c r="AD881" s="137">
        <f t="shared" si="232"/>
        <v>0</v>
      </c>
      <c r="AE881" s="137">
        <f t="shared" si="232"/>
        <v>0</v>
      </c>
      <c r="AF881" s="137">
        <f t="shared" si="232"/>
        <v>0</v>
      </c>
      <c r="AG881" s="137">
        <f t="shared" si="232"/>
        <v>0</v>
      </c>
      <c r="AH881" s="137">
        <f t="shared" si="232"/>
        <v>0</v>
      </c>
      <c r="AI881" s="137">
        <f t="shared" si="232"/>
        <v>0</v>
      </c>
      <c r="AJ881" s="137">
        <f t="shared" si="232"/>
        <v>0</v>
      </c>
      <c r="AK881" s="136">
        <f ca="1">IF(AND(AND($AK$3&lt;=B881,B881&lt;=$AK$1),B881&lt;&gt;""),1,0)</f>
        <v>1</v>
      </c>
      <c r="AL881" s="136">
        <f>IF(OR(F881="工事・メンテ（共用可）",F881="要調整"),0.5,IF(F881="ヘリ訓練日",0.4,1))</f>
        <v>1</v>
      </c>
      <c r="AM881" s="136">
        <v>1</v>
      </c>
    </row>
    <row r="882" spans="1:39" ht="72">
      <c r="A882" s="149">
        <v>545</v>
      </c>
      <c r="B882" s="150">
        <v>46409</v>
      </c>
      <c r="C882" s="156">
        <v>9</v>
      </c>
      <c r="D882" s="156">
        <v>17</v>
      </c>
      <c r="E882" s="152" t="s">
        <v>93</v>
      </c>
      <c r="F882" s="151" t="s">
        <v>490</v>
      </c>
      <c r="G882" s="154" t="s">
        <v>493</v>
      </c>
      <c r="H882" s="138" t="str">
        <f>IF(OR(G882="中止",G882="取消"),"998",IF(ISNA(MATCH($E882,施設情報!$B$2:$B$96,0)),"999",INDEX(施設情報!$C$2:$C$96,MATCH($E882,施設情報!$B$2:$B$96,0))))</f>
        <v>998</v>
      </c>
      <c r="I882" s="139">
        <f t="shared" si="221"/>
        <v>46409</v>
      </c>
      <c r="J882" s="137" t="str">
        <f t="shared" si="222"/>
        <v>998-46409</v>
      </c>
      <c r="K882" s="137">
        <f t="shared" si="223"/>
        <v>0.375</v>
      </c>
      <c r="L882" s="137">
        <f t="shared" si="224"/>
        <v>0.70833333333333337</v>
      </c>
      <c r="M882" s="137">
        <f t="shared" si="231"/>
        <v>0</v>
      </c>
      <c r="N882" s="137">
        <f t="shared" si="231"/>
        <v>0</v>
      </c>
      <c r="O882" s="137">
        <f t="shared" si="231"/>
        <v>0</v>
      </c>
      <c r="P882" s="137">
        <f t="shared" si="231"/>
        <v>0</v>
      </c>
      <c r="Q882" s="137">
        <f t="shared" si="231"/>
        <v>0</v>
      </c>
      <c r="R882" s="137">
        <f t="shared" si="231"/>
        <v>0</v>
      </c>
      <c r="S882" s="137">
        <f t="shared" si="231"/>
        <v>0</v>
      </c>
      <c r="T882" s="137">
        <f t="shared" si="231"/>
        <v>0</v>
      </c>
      <c r="U882" s="137">
        <f t="shared" si="231"/>
        <v>0</v>
      </c>
      <c r="V882" s="137">
        <f t="shared" si="231"/>
        <v>100</v>
      </c>
      <c r="W882" s="137">
        <f t="shared" si="232"/>
        <v>100</v>
      </c>
      <c r="X882" s="137">
        <f t="shared" si="232"/>
        <v>100</v>
      </c>
      <c r="Y882" s="137">
        <f t="shared" si="232"/>
        <v>100</v>
      </c>
      <c r="Z882" s="137">
        <f t="shared" si="232"/>
        <v>100</v>
      </c>
      <c r="AA882" s="137">
        <f t="shared" si="232"/>
        <v>100</v>
      </c>
      <c r="AB882" s="137">
        <f t="shared" si="232"/>
        <v>100</v>
      </c>
      <c r="AC882" s="137">
        <f t="shared" si="232"/>
        <v>100</v>
      </c>
      <c r="AD882" s="137">
        <f t="shared" si="232"/>
        <v>0</v>
      </c>
      <c r="AE882" s="137">
        <f t="shared" si="232"/>
        <v>0</v>
      </c>
      <c r="AF882" s="137">
        <f t="shared" si="232"/>
        <v>0</v>
      </c>
      <c r="AG882" s="137">
        <f t="shared" si="232"/>
        <v>0</v>
      </c>
      <c r="AH882" s="137">
        <f t="shared" si="232"/>
        <v>0</v>
      </c>
      <c r="AI882" s="137">
        <f t="shared" si="232"/>
        <v>0</v>
      </c>
      <c r="AJ882" s="137">
        <f t="shared" si="232"/>
        <v>0</v>
      </c>
      <c r="AK882" s="136">
        <f ca="1">IF(AND(AND($AK$3&lt;=B882,B882&lt;=$AK$1),B882&lt;&gt;""),1,0)</f>
        <v>1</v>
      </c>
      <c r="AL882" s="136">
        <f>IF(OR(F882="工事・メンテ（共用可）",F882="要調整"),0.5,IF(F882="ヘリ訓練日",0.4,1))</f>
        <v>1</v>
      </c>
      <c r="AM882" s="136">
        <v>1</v>
      </c>
    </row>
    <row r="883" spans="1:39" ht="90">
      <c r="A883" s="149">
        <v>562</v>
      </c>
      <c r="B883" s="150">
        <v>46409</v>
      </c>
      <c r="C883" s="156">
        <v>9</v>
      </c>
      <c r="D883" s="156">
        <v>17</v>
      </c>
      <c r="E883" s="152" t="s">
        <v>94</v>
      </c>
      <c r="F883" s="151" t="s">
        <v>490</v>
      </c>
      <c r="G883" s="154" t="s">
        <v>493</v>
      </c>
      <c r="H883" s="138" t="str">
        <f>IF(OR(G883="中止",G883="取消"),"998",IF(ISNA(MATCH($E883,施設情報!$B$2:$B$96,0)),"999",INDEX(施設情報!$C$2:$C$96,MATCH($E883,施設情報!$B$2:$B$96,0))))</f>
        <v>998</v>
      </c>
      <c r="I883" s="139">
        <f t="shared" si="221"/>
        <v>46409</v>
      </c>
      <c r="J883" s="137" t="str">
        <f t="shared" si="222"/>
        <v>998-46409</v>
      </c>
      <c r="K883" s="137">
        <f t="shared" si="223"/>
        <v>0.375</v>
      </c>
      <c r="L883" s="137">
        <f t="shared" si="224"/>
        <v>0.70833333333333337</v>
      </c>
      <c r="M883" s="137">
        <f t="shared" si="231"/>
        <v>0</v>
      </c>
      <c r="N883" s="137">
        <f t="shared" si="231"/>
        <v>0</v>
      </c>
      <c r="O883" s="137">
        <f t="shared" si="231"/>
        <v>0</v>
      </c>
      <c r="P883" s="137">
        <f t="shared" si="231"/>
        <v>0</v>
      </c>
      <c r="Q883" s="137">
        <f t="shared" si="231"/>
        <v>0</v>
      </c>
      <c r="R883" s="137">
        <f t="shared" si="231"/>
        <v>0</v>
      </c>
      <c r="S883" s="137">
        <f t="shared" si="231"/>
        <v>0</v>
      </c>
      <c r="T883" s="137">
        <f t="shared" si="231"/>
        <v>0</v>
      </c>
      <c r="U883" s="137">
        <f t="shared" si="231"/>
        <v>0</v>
      </c>
      <c r="V883" s="137">
        <f t="shared" si="231"/>
        <v>100</v>
      </c>
      <c r="W883" s="137">
        <f t="shared" si="232"/>
        <v>100</v>
      </c>
      <c r="X883" s="137">
        <f t="shared" si="232"/>
        <v>100</v>
      </c>
      <c r="Y883" s="137">
        <f t="shared" si="232"/>
        <v>100</v>
      </c>
      <c r="Z883" s="137">
        <f t="shared" si="232"/>
        <v>100</v>
      </c>
      <c r="AA883" s="137">
        <f t="shared" si="232"/>
        <v>100</v>
      </c>
      <c r="AB883" s="137">
        <f t="shared" si="232"/>
        <v>100</v>
      </c>
      <c r="AC883" s="137">
        <f t="shared" si="232"/>
        <v>100</v>
      </c>
      <c r="AD883" s="137">
        <f t="shared" si="232"/>
        <v>0</v>
      </c>
      <c r="AE883" s="137">
        <f t="shared" si="232"/>
        <v>0</v>
      </c>
      <c r="AF883" s="137">
        <f t="shared" si="232"/>
        <v>0</v>
      </c>
      <c r="AG883" s="137">
        <f t="shared" si="232"/>
        <v>0</v>
      </c>
      <c r="AH883" s="137">
        <f t="shared" si="232"/>
        <v>0</v>
      </c>
      <c r="AI883" s="137">
        <f t="shared" si="232"/>
        <v>0</v>
      </c>
      <c r="AJ883" s="137">
        <f t="shared" si="232"/>
        <v>0</v>
      </c>
      <c r="AK883" s="136">
        <f ca="1">IF(AND(AND($AK$3&lt;=B883,B883&lt;=$AK$1),B883&lt;&gt;""),1,0)</f>
        <v>1</v>
      </c>
      <c r="AL883" s="136">
        <f>IF(OR(F883="工事・メンテ（共用可）",F883="要調整"),0.5,IF(F883="ヘリ訓練日",0.4,1))</f>
        <v>1</v>
      </c>
      <c r="AM883" s="136">
        <v>1</v>
      </c>
    </row>
    <row r="884" spans="1:39" ht="72">
      <c r="A884" s="149">
        <v>579</v>
      </c>
      <c r="B884" s="150">
        <v>46409</v>
      </c>
      <c r="C884" s="156">
        <v>9</v>
      </c>
      <c r="D884" s="156">
        <v>17</v>
      </c>
      <c r="E884" s="152" t="s">
        <v>92</v>
      </c>
      <c r="F884" s="151" t="s">
        <v>490</v>
      </c>
      <c r="G884" s="154" t="s">
        <v>493</v>
      </c>
      <c r="H884" s="138" t="str">
        <f>IF(OR(G884="中止",G884="取消"),"998",IF(ISNA(MATCH($E884,施設情報!$B$2:$B$96,0)),"999",INDEX(施設情報!$C$2:$C$96,MATCH($E884,施設情報!$B$2:$B$96,0))))</f>
        <v>998</v>
      </c>
      <c r="I884" s="139">
        <f t="shared" si="221"/>
        <v>46409</v>
      </c>
      <c r="J884" s="137" t="str">
        <f t="shared" si="222"/>
        <v>998-46409</v>
      </c>
      <c r="K884" s="137">
        <f t="shared" si="223"/>
        <v>0.375</v>
      </c>
      <c r="L884" s="137">
        <f t="shared" si="224"/>
        <v>0.70833333333333337</v>
      </c>
      <c r="M884" s="137">
        <f t="shared" si="231"/>
        <v>0</v>
      </c>
      <c r="N884" s="137">
        <f t="shared" si="231"/>
        <v>0</v>
      </c>
      <c r="O884" s="137">
        <f t="shared" si="231"/>
        <v>0</v>
      </c>
      <c r="P884" s="137">
        <f t="shared" si="231"/>
        <v>0</v>
      </c>
      <c r="Q884" s="137">
        <f t="shared" si="231"/>
        <v>0</v>
      </c>
      <c r="R884" s="137">
        <f t="shared" si="231"/>
        <v>0</v>
      </c>
      <c r="S884" s="137">
        <f t="shared" si="231"/>
        <v>0</v>
      </c>
      <c r="T884" s="137">
        <f t="shared" si="231"/>
        <v>0</v>
      </c>
      <c r="U884" s="137">
        <f t="shared" si="231"/>
        <v>0</v>
      </c>
      <c r="V884" s="137">
        <f t="shared" si="231"/>
        <v>100</v>
      </c>
      <c r="W884" s="137">
        <f t="shared" si="232"/>
        <v>100</v>
      </c>
      <c r="X884" s="137">
        <f t="shared" si="232"/>
        <v>100</v>
      </c>
      <c r="Y884" s="137">
        <f t="shared" si="232"/>
        <v>100</v>
      </c>
      <c r="Z884" s="137">
        <f t="shared" si="232"/>
        <v>100</v>
      </c>
      <c r="AA884" s="137">
        <f t="shared" si="232"/>
        <v>100</v>
      </c>
      <c r="AB884" s="137">
        <f t="shared" si="232"/>
        <v>100</v>
      </c>
      <c r="AC884" s="137">
        <f t="shared" si="232"/>
        <v>100</v>
      </c>
      <c r="AD884" s="137">
        <f t="shared" si="232"/>
        <v>0</v>
      </c>
      <c r="AE884" s="137">
        <f t="shared" si="232"/>
        <v>0</v>
      </c>
      <c r="AF884" s="137">
        <f t="shared" si="232"/>
        <v>0</v>
      </c>
      <c r="AG884" s="137">
        <f t="shared" si="232"/>
        <v>0</v>
      </c>
      <c r="AH884" s="137">
        <f t="shared" si="232"/>
        <v>0</v>
      </c>
      <c r="AI884" s="137">
        <f t="shared" si="232"/>
        <v>0</v>
      </c>
      <c r="AJ884" s="137">
        <f t="shared" si="232"/>
        <v>0</v>
      </c>
      <c r="AK884" s="136">
        <f ca="1">IF(AND(AND($AK$3&lt;=B884,B884&lt;=$AK$1),B884&lt;&gt;""),1,0)</f>
        <v>1</v>
      </c>
      <c r="AL884" s="136">
        <f>IF(OR(F884="工事・メンテ（共用可）",F884="要調整"),0.5,IF(F884="ヘリ訓練日",0.4,1))</f>
        <v>1</v>
      </c>
      <c r="AM884" s="136">
        <v>1</v>
      </c>
    </row>
    <row r="885" spans="1:39" ht="36">
      <c r="A885" s="149">
        <v>661</v>
      </c>
      <c r="B885" s="150">
        <v>46409</v>
      </c>
      <c r="C885" s="156">
        <v>9</v>
      </c>
      <c r="D885" s="156">
        <v>17</v>
      </c>
      <c r="E885" s="152" t="s">
        <v>91</v>
      </c>
      <c r="F885" s="151" t="s">
        <v>490</v>
      </c>
      <c r="G885" s="154" t="s">
        <v>494</v>
      </c>
      <c r="H885" s="138" t="str">
        <f>IF(OR(G885="中止",G885="取消"),"998",IF(ISNA(MATCH($E885,施設情報!$B$2:$B$96,0)),"999",INDEX(施設情報!$C$2:$C$96,MATCH($E885,施設情報!$B$2:$B$96,0))))</f>
        <v>009</v>
      </c>
      <c r="I885" s="139">
        <f t="shared" si="221"/>
        <v>46409</v>
      </c>
      <c r="J885" s="137" t="str">
        <f t="shared" si="222"/>
        <v>009-46409</v>
      </c>
      <c r="K885" s="137">
        <f t="shared" si="223"/>
        <v>0.375</v>
      </c>
      <c r="L885" s="137">
        <f t="shared" si="224"/>
        <v>0.70833333333333337</v>
      </c>
      <c r="M885" s="137">
        <f t="shared" ref="M885:V894" si="233">IF(AND(M$3&gt;=$K885,M$3&lt;$L885),100*$AM885,0)</f>
        <v>0</v>
      </c>
      <c r="N885" s="137">
        <f t="shared" si="233"/>
        <v>0</v>
      </c>
      <c r="O885" s="137">
        <f t="shared" si="233"/>
        <v>0</v>
      </c>
      <c r="P885" s="137">
        <f t="shared" si="233"/>
        <v>0</v>
      </c>
      <c r="Q885" s="137">
        <f t="shared" si="233"/>
        <v>0</v>
      </c>
      <c r="R885" s="137">
        <f t="shared" si="233"/>
        <v>0</v>
      </c>
      <c r="S885" s="137">
        <f t="shared" si="233"/>
        <v>0</v>
      </c>
      <c r="T885" s="137">
        <f t="shared" si="233"/>
        <v>0</v>
      </c>
      <c r="U885" s="137">
        <f t="shared" si="233"/>
        <v>0</v>
      </c>
      <c r="V885" s="137">
        <f t="shared" si="233"/>
        <v>100</v>
      </c>
      <c r="W885" s="137">
        <f t="shared" ref="W885:AJ894" si="234">IF(AND(W$3&gt;=$K885,W$3&lt;$L885),100*$AM885,0)</f>
        <v>100</v>
      </c>
      <c r="X885" s="137">
        <f t="shared" si="234"/>
        <v>100</v>
      </c>
      <c r="Y885" s="137">
        <f t="shared" si="234"/>
        <v>100</v>
      </c>
      <c r="Z885" s="137">
        <f t="shared" si="234"/>
        <v>100</v>
      </c>
      <c r="AA885" s="137">
        <f t="shared" si="234"/>
        <v>100</v>
      </c>
      <c r="AB885" s="137">
        <f t="shared" si="234"/>
        <v>100</v>
      </c>
      <c r="AC885" s="137">
        <f t="shared" si="234"/>
        <v>100</v>
      </c>
      <c r="AD885" s="137">
        <f t="shared" si="234"/>
        <v>0</v>
      </c>
      <c r="AE885" s="137">
        <f t="shared" si="234"/>
        <v>0</v>
      </c>
      <c r="AF885" s="137">
        <f t="shared" si="234"/>
        <v>0</v>
      </c>
      <c r="AG885" s="137">
        <f t="shared" si="234"/>
        <v>0</v>
      </c>
      <c r="AH885" s="137">
        <f t="shared" si="234"/>
        <v>0</v>
      </c>
      <c r="AI885" s="137">
        <f t="shared" si="234"/>
        <v>0</v>
      </c>
      <c r="AJ885" s="137">
        <f t="shared" si="234"/>
        <v>0</v>
      </c>
      <c r="AK885" s="136">
        <f ca="1">IF(AND(AND($AK$3&lt;=B885,B885&lt;=$AK$1),B885&lt;&gt;""),1,0)</f>
        <v>1</v>
      </c>
      <c r="AL885" s="136">
        <f>IF(OR(F885="工事・メンテ（共用可）",F885="要調整"),0.5,IF(F885="ヘリ訓練日",0.4,1))</f>
        <v>1</v>
      </c>
      <c r="AM885" s="136">
        <v>1</v>
      </c>
    </row>
    <row r="886" spans="1:39" ht="72">
      <c r="A886" s="149">
        <v>676</v>
      </c>
      <c r="B886" s="210">
        <v>46409</v>
      </c>
      <c r="C886" s="211">
        <v>9</v>
      </c>
      <c r="D886" s="211">
        <v>17</v>
      </c>
      <c r="E886" s="152" t="s">
        <v>93</v>
      </c>
      <c r="F886" s="151" t="s">
        <v>490</v>
      </c>
      <c r="G886" s="154" t="s">
        <v>494</v>
      </c>
      <c r="H886" s="138" t="str">
        <f>IF(OR(G886="中止",G886="取消"),"998",IF(ISNA(MATCH($E886,施設情報!$B$2:$B$96,0)),"999",INDEX(施設情報!$C$2:$C$96,MATCH($E886,施設情報!$B$2:$B$96,0))))</f>
        <v>012</v>
      </c>
      <c r="I886" s="139">
        <f t="shared" si="221"/>
        <v>46409</v>
      </c>
      <c r="J886" s="137" t="str">
        <f t="shared" si="222"/>
        <v>012-46409</v>
      </c>
      <c r="K886" s="137">
        <f t="shared" si="223"/>
        <v>0.375</v>
      </c>
      <c r="L886" s="137">
        <f t="shared" si="224"/>
        <v>0.70833333333333337</v>
      </c>
      <c r="M886" s="137">
        <f t="shared" si="233"/>
        <v>0</v>
      </c>
      <c r="N886" s="137">
        <f t="shared" si="233"/>
        <v>0</v>
      </c>
      <c r="O886" s="137">
        <f t="shared" si="233"/>
        <v>0</v>
      </c>
      <c r="P886" s="137">
        <f t="shared" si="233"/>
        <v>0</v>
      </c>
      <c r="Q886" s="137">
        <f t="shared" si="233"/>
        <v>0</v>
      </c>
      <c r="R886" s="137">
        <f t="shared" si="233"/>
        <v>0</v>
      </c>
      <c r="S886" s="137">
        <f t="shared" si="233"/>
        <v>0</v>
      </c>
      <c r="T886" s="137">
        <f t="shared" si="233"/>
        <v>0</v>
      </c>
      <c r="U886" s="137">
        <f t="shared" si="233"/>
        <v>0</v>
      </c>
      <c r="V886" s="137">
        <f t="shared" si="233"/>
        <v>100</v>
      </c>
      <c r="W886" s="137">
        <f t="shared" si="234"/>
        <v>100</v>
      </c>
      <c r="X886" s="137">
        <f t="shared" si="234"/>
        <v>100</v>
      </c>
      <c r="Y886" s="137">
        <f t="shared" si="234"/>
        <v>100</v>
      </c>
      <c r="Z886" s="137">
        <f t="shared" si="234"/>
        <v>100</v>
      </c>
      <c r="AA886" s="137">
        <f t="shared" si="234"/>
        <v>100</v>
      </c>
      <c r="AB886" s="137">
        <f t="shared" si="234"/>
        <v>100</v>
      </c>
      <c r="AC886" s="137">
        <f t="shared" si="234"/>
        <v>100</v>
      </c>
      <c r="AD886" s="137">
        <f t="shared" si="234"/>
        <v>0</v>
      </c>
      <c r="AE886" s="137">
        <f t="shared" si="234"/>
        <v>0</v>
      </c>
      <c r="AF886" s="137">
        <f t="shared" si="234"/>
        <v>0</v>
      </c>
      <c r="AG886" s="137">
        <f t="shared" si="234"/>
        <v>0</v>
      </c>
      <c r="AH886" s="137">
        <f t="shared" si="234"/>
        <v>0</v>
      </c>
      <c r="AI886" s="137">
        <f t="shared" si="234"/>
        <v>0</v>
      </c>
      <c r="AJ886" s="137">
        <f t="shared" si="234"/>
        <v>0</v>
      </c>
      <c r="AK886" s="136">
        <f ca="1">IF(AND(AND($AK$3&lt;=B886,B886&lt;=$AK$1),B886&lt;&gt;""),1,0)</f>
        <v>1</v>
      </c>
      <c r="AL886" s="136">
        <f>IF(OR(F886="工事・メンテ（共用可）",F886="要調整"),0.5,IF(F886="ヘリ訓練日",0.4,1))</f>
        <v>1</v>
      </c>
      <c r="AM886" s="136">
        <v>1</v>
      </c>
    </row>
    <row r="887" spans="1:39" ht="90">
      <c r="A887" s="149">
        <v>691</v>
      </c>
      <c r="B887" s="210">
        <v>46409</v>
      </c>
      <c r="C887" s="211">
        <v>9</v>
      </c>
      <c r="D887" s="211">
        <v>17</v>
      </c>
      <c r="E887" s="152" t="s">
        <v>94</v>
      </c>
      <c r="F887" s="151" t="s">
        <v>490</v>
      </c>
      <c r="G887" s="154" t="s">
        <v>494</v>
      </c>
      <c r="H887" s="138" t="str">
        <f>IF(OR(G887="中止",G887="取消"),"998",IF(ISNA(MATCH($E887,施設情報!$B$2:$B$96,0)),"999",INDEX(施設情報!$C$2:$C$96,MATCH($E887,施設情報!$B$2:$B$96,0))))</f>
        <v>011</v>
      </c>
      <c r="I887" s="139">
        <f t="shared" si="221"/>
        <v>46409</v>
      </c>
      <c r="J887" s="137" t="str">
        <f t="shared" si="222"/>
        <v>011-46409</v>
      </c>
      <c r="K887" s="137">
        <f t="shared" si="223"/>
        <v>0.375</v>
      </c>
      <c r="L887" s="137">
        <f t="shared" si="224"/>
        <v>0.70833333333333337</v>
      </c>
      <c r="M887" s="137">
        <f t="shared" si="233"/>
        <v>0</v>
      </c>
      <c r="N887" s="137">
        <f t="shared" si="233"/>
        <v>0</v>
      </c>
      <c r="O887" s="137">
        <f t="shared" si="233"/>
        <v>0</v>
      </c>
      <c r="P887" s="137">
        <f t="shared" si="233"/>
        <v>0</v>
      </c>
      <c r="Q887" s="137">
        <f t="shared" si="233"/>
        <v>0</v>
      </c>
      <c r="R887" s="137">
        <f t="shared" si="233"/>
        <v>0</v>
      </c>
      <c r="S887" s="137">
        <f t="shared" si="233"/>
        <v>0</v>
      </c>
      <c r="T887" s="137">
        <f t="shared" si="233"/>
        <v>0</v>
      </c>
      <c r="U887" s="137">
        <f t="shared" si="233"/>
        <v>0</v>
      </c>
      <c r="V887" s="137">
        <f t="shared" si="233"/>
        <v>100</v>
      </c>
      <c r="W887" s="137">
        <f t="shared" si="234"/>
        <v>100</v>
      </c>
      <c r="X887" s="137">
        <f t="shared" si="234"/>
        <v>100</v>
      </c>
      <c r="Y887" s="137">
        <f t="shared" si="234"/>
        <v>100</v>
      </c>
      <c r="Z887" s="137">
        <f t="shared" si="234"/>
        <v>100</v>
      </c>
      <c r="AA887" s="137">
        <f t="shared" si="234"/>
        <v>100</v>
      </c>
      <c r="AB887" s="137">
        <f t="shared" si="234"/>
        <v>100</v>
      </c>
      <c r="AC887" s="137">
        <f t="shared" si="234"/>
        <v>100</v>
      </c>
      <c r="AD887" s="137">
        <f t="shared" si="234"/>
        <v>0</v>
      </c>
      <c r="AE887" s="137">
        <f t="shared" si="234"/>
        <v>0</v>
      </c>
      <c r="AF887" s="137">
        <f t="shared" si="234"/>
        <v>0</v>
      </c>
      <c r="AG887" s="137">
        <f t="shared" si="234"/>
        <v>0</v>
      </c>
      <c r="AH887" s="137">
        <f t="shared" si="234"/>
        <v>0</v>
      </c>
      <c r="AI887" s="137">
        <f t="shared" si="234"/>
        <v>0</v>
      </c>
      <c r="AJ887" s="137">
        <f t="shared" si="234"/>
        <v>0</v>
      </c>
      <c r="AK887" s="136">
        <f ca="1">IF(AND(AND($AK$3&lt;=B887,B887&lt;=$AK$1),B887&lt;&gt;""),1,0)</f>
        <v>1</v>
      </c>
      <c r="AL887" s="136">
        <f>IF(OR(F887="工事・メンテ（共用可）",F887="要調整"),0.5,IF(F887="ヘリ訓練日",0.4,1))</f>
        <v>1</v>
      </c>
      <c r="AM887" s="136">
        <v>1</v>
      </c>
    </row>
    <row r="888" spans="1:39" ht="72">
      <c r="A888" s="149">
        <v>706</v>
      </c>
      <c r="B888" s="210">
        <v>46409</v>
      </c>
      <c r="C888" s="211">
        <v>9</v>
      </c>
      <c r="D888" s="211">
        <v>17</v>
      </c>
      <c r="E888" s="213" t="s">
        <v>92</v>
      </c>
      <c r="F888" s="151" t="s">
        <v>490</v>
      </c>
      <c r="G888" s="154" t="s">
        <v>494</v>
      </c>
      <c r="H888" s="138" t="str">
        <f>IF(OR(G888="中止",G888="取消"),"998",IF(ISNA(MATCH($E888,施設情報!$B$2:$B$96,0)),"999",INDEX(施設情報!$C$2:$C$96,MATCH($E888,施設情報!$B$2:$B$96,0))))</f>
        <v>010</v>
      </c>
      <c r="I888" s="139">
        <f t="shared" si="221"/>
        <v>46409</v>
      </c>
      <c r="J888" s="137" t="str">
        <f t="shared" si="222"/>
        <v>010-46409</v>
      </c>
      <c r="K888" s="137">
        <f t="shared" si="223"/>
        <v>0.375</v>
      </c>
      <c r="L888" s="137">
        <f t="shared" si="224"/>
        <v>0.70833333333333337</v>
      </c>
      <c r="M888" s="137">
        <f t="shared" si="233"/>
        <v>0</v>
      </c>
      <c r="N888" s="137">
        <f t="shared" si="233"/>
        <v>0</v>
      </c>
      <c r="O888" s="137">
        <f t="shared" si="233"/>
        <v>0</v>
      </c>
      <c r="P888" s="137">
        <f t="shared" si="233"/>
        <v>0</v>
      </c>
      <c r="Q888" s="137">
        <f t="shared" si="233"/>
        <v>0</v>
      </c>
      <c r="R888" s="137">
        <f t="shared" si="233"/>
        <v>0</v>
      </c>
      <c r="S888" s="137">
        <f t="shared" si="233"/>
        <v>0</v>
      </c>
      <c r="T888" s="137">
        <f t="shared" si="233"/>
        <v>0</v>
      </c>
      <c r="U888" s="137">
        <f t="shared" si="233"/>
        <v>0</v>
      </c>
      <c r="V888" s="137">
        <f t="shared" si="233"/>
        <v>100</v>
      </c>
      <c r="W888" s="137">
        <f t="shared" si="234"/>
        <v>100</v>
      </c>
      <c r="X888" s="137">
        <f t="shared" si="234"/>
        <v>100</v>
      </c>
      <c r="Y888" s="137">
        <f t="shared" si="234"/>
        <v>100</v>
      </c>
      <c r="Z888" s="137">
        <f t="shared" si="234"/>
        <v>100</v>
      </c>
      <c r="AA888" s="137">
        <f t="shared" si="234"/>
        <v>100</v>
      </c>
      <c r="AB888" s="137">
        <f t="shared" si="234"/>
        <v>100</v>
      </c>
      <c r="AC888" s="137">
        <f t="shared" si="234"/>
        <v>100</v>
      </c>
      <c r="AD888" s="137">
        <f t="shared" si="234"/>
        <v>0</v>
      </c>
      <c r="AE888" s="137">
        <f t="shared" si="234"/>
        <v>0</v>
      </c>
      <c r="AF888" s="137">
        <f t="shared" si="234"/>
        <v>0</v>
      </c>
      <c r="AG888" s="137">
        <f t="shared" si="234"/>
        <v>0</v>
      </c>
      <c r="AH888" s="137">
        <f t="shared" si="234"/>
        <v>0</v>
      </c>
      <c r="AI888" s="137">
        <f t="shared" si="234"/>
        <v>0</v>
      </c>
      <c r="AJ888" s="137">
        <f t="shared" si="234"/>
        <v>0</v>
      </c>
      <c r="AK888" s="136">
        <f ca="1">IF(AND(AND($AK$3&lt;=B888,B888&lt;=$AK$1),B888&lt;&gt;""),1,0)</f>
        <v>1</v>
      </c>
      <c r="AL888" s="136">
        <f>IF(OR(F888="工事・メンテ（共用可）",F888="要調整"),0.5,IF(F888="ヘリ訓練日",0.4,1))</f>
        <v>1</v>
      </c>
      <c r="AM888" s="136">
        <v>1</v>
      </c>
    </row>
    <row r="889" spans="1:39" ht="56.25">
      <c r="A889" s="149">
        <v>721</v>
      </c>
      <c r="B889" s="210">
        <v>46409</v>
      </c>
      <c r="C889" s="211">
        <v>9</v>
      </c>
      <c r="D889" s="211">
        <v>17</v>
      </c>
      <c r="E889" s="152" t="s">
        <v>44</v>
      </c>
      <c r="F889" s="151" t="s">
        <v>490</v>
      </c>
      <c r="G889" s="154" t="s">
        <v>494</v>
      </c>
      <c r="H889" s="138" t="str">
        <f>IF(OR(G889="中止",G889="取消"),"998",IF(ISNA(MATCH($E889,施設情報!$B$2:$B$96,0)),"999",INDEX(施設情報!$C$2:$C$96,MATCH($E889,施設情報!$B$2:$B$96,0))))</f>
        <v>015</v>
      </c>
      <c r="I889" s="139">
        <f t="shared" si="221"/>
        <v>46409</v>
      </c>
      <c r="J889" s="137" t="str">
        <f t="shared" si="222"/>
        <v>015-46409</v>
      </c>
      <c r="K889" s="137">
        <f t="shared" si="223"/>
        <v>0.375</v>
      </c>
      <c r="L889" s="137">
        <f t="shared" si="224"/>
        <v>0.70833333333333337</v>
      </c>
      <c r="M889" s="137">
        <f t="shared" si="233"/>
        <v>0</v>
      </c>
      <c r="N889" s="137">
        <f t="shared" si="233"/>
        <v>0</v>
      </c>
      <c r="O889" s="137">
        <f t="shared" si="233"/>
        <v>0</v>
      </c>
      <c r="P889" s="137">
        <f t="shared" si="233"/>
        <v>0</v>
      </c>
      <c r="Q889" s="137">
        <f t="shared" si="233"/>
        <v>0</v>
      </c>
      <c r="R889" s="137">
        <f t="shared" si="233"/>
        <v>0</v>
      </c>
      <c r="S889" s="137">
        <f t="shared" si="233"/>
        <v>0</v>
      </c>
      <c r="T889" s="137">
        <f t="shared" si="233"/>
        <v>0</v>
      </c>
      <c r="U889" s="137">
        <f t="shared" si="233"/>
        <v>0</v>
      </c>
      <c r="V889" s="137">
        <f t="shared" si="233"/>
        <v>100</v>
      </c>
      <c r="W889" s="137">
        <f t="shared" si="234"/>
        <v>100</v>
      </c>
      <c r="X889" s="137">
        <f t="shared" si="234"/>
        <v>100</v>
      </c>
      <c r="Y889" s="137">
        <f t="shared" si="234"/>
        <v>100</v>
      </c>
      <c r="Z889" s="137">
        <f t="shared" si="234"/>
        <v>100</v>
      </c>
      <c r="AA889" s="137">
        <f t="shared" si="234"/>
        <v>100</v>
      </c>
      <c r="AB889" s="137">
        <f t="shared" si="234"/>
        <v>100</v>
      </c>
      <c r="AC889" s="137">
        <f t="shared" si="234"/>
        <v>100</v>
      </c>
      <c r="AD889" s="137">
        <f t="shared" si="234"/>
        <v>0</v>
      </c>
      <c r="AE889" s="137">
        <f t="shared" si="234"/>
        <v>0</v>
      </c>
      <c r="AF889" s="137">
        <f t="shared" si="234"/>
        <v>0</v>
      </c>
      <c r="AG889" s="137">
        <f t="shared" si="234"/>
        <v>0</v>
      </c>
      <c r="AH889" s="137">
        <f t="shared" si="234"/>
        <v>0</v>
      </c>
      <c r="AI889" s="137">
        <f t="shared" si="234"/>
        <v>0</v>
      </c>
      <c r="AJ889" s="137">
        <f t="shared" si="234"/>
        <v>0</v>
      </c>
      <c r="AK889" s="136">
        <f ca="1">IF(AND(AND($AK$3&lt;=B889,B889&lt;=$AK$1),B889&lt;&gt;""),1,0)</f>
        <v>1</v>
      </c>
      <c r="AL889" s="136">
        <f>IF(OR(F889="工事・メンテ（共用可）",F889="要調整"),0.5,IF(F889="ヘリ訓練日",0.4,1))</f>
        <v>1</v>
      </c>
      <c r="AM889" s="136">
        <v>1</v>
      </c>
    </row>
    <row r="890" spans="1:39" ht="37.5">
      <c r="A890" s="149">
        <v>850</v>
      </c>
      <c r="B890" s="210">
        <v>46409</v>
      </c>
      <c r="C890" s="211">
        <v>9</v>
      </c>
      <c r="D890" s="211">
        <v>13</v>
      </c>
      <c r="E890" s="213" t="s">
        <v>39</v>
      </c>
      <c r="F890" s="147" t="s">
        <v>95</v>
      </c>
      <c r="G890" s="154" t="s">
        <v>1</v>
      </c>
      <c r="H890" s="138" t="str">
        <f>IF(OR(G890="中止",G890="取消"),"998",IF(ISNA(MATCH($E890,施設情報!$B$2:$B$96,0)),"999",INDEX(施設情報!$C$2:$C$96,MATCH($E890,施設情報!$B$2:$B$96,0))))</f>
        <v>003</v>
      </c>
      <c r="I890" s="139">
        <f t="shared" si="221"/>
        <v>46409</v>
      </c>
      <c r="J890" s="137" t="str">
        <f t="shared" si="222"/>
        <v>003-46409</v>
      </c>
      <c r="K890" s="137">
        <f t="shared" si="223"/>
        <v>0.375</v>
      </c>
      <c r="L890" s="137">
        <f t="shared" si="224"/>
        <v>0.54166666666666663</v>
      </c>
      <c r="M890" s="137">
        <f t="shared" si="233"/>
        <v>0</v>
      </c>
      <c r="N890" s="137">
        <f t="shared" si="233"/>
        <v>0</v>
      </c>
      <c r="O890" s="137">
        <f t="shared" si="233"/>
        <v>0</v>
      </c>
      <c r="P890" s="137">
        <f t="shared" si="233"/>
        <v>0</v>
      </c>
      <c r="Q890" s="137">
        <f t="shared" si="233"/>
        <v>0</v>
      </c>
      <c r="R890" s="137">
        <f t="shared" si="233"/>
        <v>0</v>
      </c>
      <c r="S890" s="137">
        <f t="shared" si="233"/>
        <v>0</v>
      </c>
      <c r="T890" s="137">
        <f t="shared" si="233"/>
        <v>0</v>
      </c>
      <c r="U890" s="137">
        <f t="shared" si="233"/>
        <v>0</v>
      </c>
      <c r="V890" s="137">
        <f t="shared" si="233"/>
        <v>100</v>
      </c>
      <c r="W890" s="137">
        <f t="shared" si="234"/>
        <v>100</v>
      </c>
      <c r="X890" s="137">
        <f t="shared" si="234"/>
        <v>100</v>
      </c>
      <c r="Y890" s="137">
        <f t="shared" si="234"/>
        <v>100</v>
      </c>
      <c r="Z890" s="137">
        <f t="shared" si="234"/>
        <v>0</v>
      </c>
      <c r="AA890" s="137">
        <f t="shared" si="234"/>
        <v>0</v>
      </c>
      <c r="AB890" s="137">
        <f t="shared" si="234"/>
        <v>0</v>
      </c>
      <c r="AC890" s="137">
        <f t="shared" si="234"/>
        <v>0</v>
      </c>
      <c r="AD890" s="137">
        <f t="shared" si="234"/>
        <v>0</v>
      </c>
      <c r="AE890" s="137">
        <f t="shared" si="234"/>
        <v>0</v>
      </c>
      <c r="AF890" s="137">
        <f t="shared" si="234"/>
        <v>0</v>
      </c>
      <c r="AG890" s="137">
        <f t="shared" si="234"/>
        <v>0</v>
      </c>
      <c r="AH890" s="137">
        <f t="shared" si="234"/>
        <v>0</v>
      </c>
      <c r="AI890" s="137">
        <f t="shared" si="234"/>
        <v>0</v>
      </c>
      <c r="AJ890" s="137">
        <f t="shared" si="234"/>
        <v>0</v>
      </c>
      <c r="AK890" s="136">
        <f ca="1">IF(AND(AND($AK$3&lt;=B890,B890&lt;=$AK$1),B890&lt;&gt;""),1,0)</f>
        <v>1</v>
      </c>
      <c r="AL890" s="136">
        <f>IF(OR(F890="工事・メンテ（共用可）",F890="要調整"),0.5,IF(F890="ヘリ訓練日",0.4,1))</f>
        <v>1</v>
      </c>
      <c r="AM890" s="136">
        <v>1</v>
      </c>
    </row>
    <row r="891" spans="1:39" ht="56.25">
      <c r="A891" s="149">
        <v>851</v>
      </c>
      <c r="B891" s="210">
        <v>46409</v>
      </c>
      <c r="C891" s="211">
        <v>9</v>
      </c>
      <c r="D891" s="211">
        <v>13</v>
      </c>
      <c r="E891" s="213" t="s">
        <v>37</v>
      </c>
      <c r="F891" s="147" t="s">
        <v>95</v>
      </c>
      <c r="G891" s="154" t="s">
        <v>1</v>
      </c>
      <c r="H891" s="138" t="str">
        <f>IF(OR(G891="中止",G891="取消"),"998",IF(ISNA(MATCH($E891,施設情報!$B$2:$B$96,0)),"999",INDEX(施設情報!$C$2:$C$96,MATCH($E891,施設情報!$B$2:$B$96,0))))</f>
        <v>043</v>
      </c>
      <c r="I891" s="139">
        <f t="shared" si="221"/>
        <v>46409</v>
      </c>
      <c r="J891" s="137" t="str">
        <f t="shared" si="222"/>
        <v>043-46409</v>
      </c>
      <c r="K891" s="137">
        <f t="shared" si="223"/>
        <v>0.375</v>
      </c>
      <c r="L891" s="137">
        <f t="shared" si="224"/>
        <v>0.54166666666666663</v>
      </c>
      <c r="M891" s="137">
        <f t="shared" si="233"/>
        <v>0</v>
      </c>
      <c r="N891" s="137">
        <f t="shared" si="233"/>
        <v>0</v>
      </c>
      <c r="O891" s="137">
        <f t="shared" si="233"/>
        <v>0</v>
      </c>
      <c r="P891" s="137">
        <f t="shared" si="233"/>
        <v>0</v>
      </c>
      <c r="Q891" s="137">
        <f t="shared" si="233"/>
        <v>0</v>
      </c>
      <c r="R891" s="137">
        <f t="shared" si="233"/>
        <v>0</v>
      </c>
      <c r="S891" s="137">
        <f t="shared" si="233"/>
        <v>0</v>
      </c>
      <c r="T891" s="137">
        <f t="shared" si="233"/>
        <v>0</v>
      </c>
      <c r="U891" s="137">
        <f t="shared" si="233"/>
        <v>0</v>
      </c>
      <c r="V891" s="137">
        <f t="shared" si="233"/>
        <v>100</v>
      </c>
      <c r="W891" s="137">
        <f t="shared" si="234"/>
        <v>100</v>
      </c>
      <c r="X891" s="137">
        <f t="shared" si="234"/>
        <v>100</v>
      </c>
      <c r="Y891" s="137">
        <f t="shared" si="234"/>
        <v>100</v>
      </c>
      <c r="Z891" s="137">
        <f t="shared" si="234"/>
        <v>0</v>
      </c>
      <c r="AA891" s="137">
        <f t="shared" si="234"/>
        <v>0</v>
      </c>
      <c r="AB891" s="137">
        <f t="shared" si="234"/>
        <v>0</v>
      </c>
      <c r="AC891" s="137">
        <f t="shared" si="234"/>
        <v>0</v>
      </c>
      <c r="AD891" s="137">
        <f t="shared" si="234"/>
        <v>0</v>
      </c>
      <c r="AE891" s="137">
        <f t="shared" si="234"/>
        <v>0</v>
      </c>
      <c r="AF891" s="137">
        <f t="shared" si="234"/>
        <v>0</v>
      </c>
      <c r="AG891" s="137">
        <f t="shared" si="234"/>
        <v>0</v>
      </c>
      <c r="AH891" s="137">
        <f t="shared" si="234"/>
        <v>0</v>
      </c>
      <c r="AI891" s="137">
        <f t="shared" si="234"/>
        <v>0</v>
      </c>
      <c r="AJ891" s="137">
        <f t="shared" si="234"/>
        <v>0</v>
      </c>
      <c r="AK891" s="136">
        <f ca="1">IF(AND(AND($AK$3&lt;=B891,B891&lt;=$AK$1),B891&lt;&gt;""),1,0)</f>
        <v>1</v>
      </c>
      <c r="AL891" s="136">
        <f>IF(OR(F891="工事・メンテ（共用可）",F891="要調整"),0.5,IF(F891="ヘリ訓練日",0.4,1))</f>
        <v>1</v>
      </c>
      <c r="AM891" s="136">
        <v>1</v>
      </c>
    </row>
    <row r="892" spans="1:39" ht="37.5">
      <c r="A892" s="149">
        <v>852</v>
      </c>
      <c r="B892" s="210">
        <v>46409</v>
      </c>
      <c r="C892" s="211">
        <v>9</v>
      </c>
      <c r="D892" s="211">
        <v>13</v>
      </c>
      <c r="E892" s="213" t="s">
        <v>49</v>
      </c>
      <c r="F892" s="147" t="s">
        <v>95</v>
      </c>
      <c r="G892" s="154" t="s">
        <v>1</v>
      </c>
      <c r="H892" s="138" t="str">
        <f>IF(OR(G892="中止",G892="取消"),"998",IF(ISNA(MATCH($E892,施設情報!$B$2:$B$96,0)),"999",INDEX(施設情報!$C$2:$C$96,MATCH($E892,施設情報!$B$2:$B$96,0))))</f>
        <v>022</v>
      </c>
      <c r="I892" s="139">
        <f t="shared" si="221"/>
        <v>46409</v>
      </c>
      <c r="J892" s="137" t="str">
        <f t="shared" si="222"/>
        <v>022-46409</v>
      </c>
      <c r="K892" s="137">
        <f t="shared" si="223"/>
        <v>0.375</v>
      </c>
      <c r="L892" s="137">
        <f t="shared" si="224"/>
        <v>0.54166666666666663</v>
      </c>
      <c r="M892" s="137">
        <f t="shared" si="233"/>
        <v>0</v>
      </c>
      <c r="N892" s="137">
        <f t="shared" si="233"/>
        <v>0</v>
      </c>
      <c r="O892" s="137">
        <f t="shared" si="233"/>
        <v>0</v>
      </c>
      <c r="P892" s="137">
        <f t="shared" si="233"/>
        <v>0</v>
      </c>
      <c r="Q892" s="137">
        <f t="shared" si="233"/>
        <v>0</v>
      </c>
      <c r="R892" s="137">
        <f t="shared" si="233"/>
        <v>0</v>
      </c>
      <c r="S892" s="137">
        <f t="shared" si="233"/>
        <v>0</v>
      </c>
      <c r="T892" s="137">
        <f t="shared" si="233"/>
        <v>0</v>
      </c>
      <c r="U892" s="137">
        <f t="shared" si="233"/>
        <v>0</v>
      </c>
      <c r="V892" s="137">
        <f t="shared" si="233"/>
        <v>100</v>
      </c>
      <c r="W892" s="137">
        <f t="shared" si="234"/>
        <v>100</v>
      </c>
      <c r="X892" s="137">
        <f t="shared" si="234"/>
        <v>100</v>
      </c>
      <c r="Y892" s="137">
        <f t="shared" si="234"/>
        <v>100</v>
      </c>
      <c r="Z892" s="137">
        <f t="shared" si="234"/>
        <v>0</v>
      </c>
      <c r="AA892" s="137">
        <f t="shared" si="234"/>
        <v>0</v>
      </c>
      <c r="AB892" s="137">
        <f t="shared" si="234"/>
        <v>0</v>
      </c>
      <c r="AC892" s="137">
        <f t="shared" si="234"/>
        <v>0</v>
      </c>
      <c r="AD892" s="137">
        <f t="shared" si="234"/>
        <v>0</v>
      </c>
      <c r="AE892" s="137">
        <f t="shared" si="234"/>
        <v>0</v>
      </c>
      <c r="AF892" s="137">
        <f t="shared" si="234"/>
        <v>0</v>
      </c>
      <c r="AG892" s="137">
        <f t="shared" si="234"/>
        <v>0</v>
      </c>
      <c r="AH892" s="137">
        <f t="shared" si="234"/>
        <v>0</v>
      </c>
      <c r="AI892" s="137">
        <f t="shared" si="234"/>
        <v>0</v>
      </c>
      <c r="AJ892" s="137">
        <f t="shared" si="234"/>
        <v>0</v>
      </c>
      <c r="AK892" s="136">
        <f ca="1">IF(AND(AND($AK$3&lt;=B892,B892&lt;=$AK$1),B892&lt;&gt;""),1,0)</f>
        <v>1</v>
      </c>
      <c r="AL892" s="136">
        <f>IF(OR(F892="工事・メンテ（共用可）",F892="要調整"),0.5,IF(F892="ヘリ訓練日",0.4,1))</f>
        <v>1</v>
      </c>
      <c r="AM892" s="136">
        <v>1</v>
      </c>
    </row>
    <row r="893" spans="1:39" ht="56.25">
      <c r="A893" s="149">
        <v>853</v>
      </c>
      <c r="B893" s="210">
        <v>46409</v>
      </c>
      <c r="C893" s="211">
        <v>9</v>
      </c>
      <c r="D893" s="211">
        <v>13</v>
      </c>
      <c r="E893" s="213" t="s">
        <v>50</v>
      </c>
      <c r="F893" s="147" t="s">
        <v>95</v>
      </c>
      <c r="G893" s="154" t="s">
        <v>1</v>
      </c>
      <c r="H893" s="138" t="str">
        <f>IF(OR(G893="中止",G893="取消"),"998",IF(ISNA(MATCH($E893,施設情報!$B$2:$B$96,0)),"999",INDEX(施設情報!$C$2:$C$96,MATCH($E893,施設情報!$B$2:$B$96,0))))</f>
        <v>023</v>
      </c>
      <c r="I893" s="139">
        <f t="shared" si="221"/>
        <v>46409</v>
      </c>
      <c r="J893" s="137" t="str">
        <f t="shared" si="222"/>
        <v>023-46409</v>
      </c>
      <c r="K893" s="137">
        <f t="shared" si="223"/>
        <v>0.375</v>
      </c>
      <c r="L893" s="137">
        <f t="shared" si="224"/>
        <v>0.54166666666666663</v>
      </c>
      <c r="M893" s="137">
        <f t="shared" si="233"/>
        <v>0</v>
      </c>
      <c r="N893" s="137">
        <f t="shared" si="233"/>
        <v>0</v>
      </c>
      <c r="O893" s="137">
        <f t="shared" si="233"/>
        <v>0</v>
      </c>
      <c r="P893" s="137">
        <f t="shared" si="233"/>
        <v>0</v>
      </c>
      <c r="Q893" s="137">
        <f t="shared" si="233"/>
        <v>0</v>
      </c>
      <c r="R893" s="137">
        <f t="shared" si="233"/>
        <v>0</v>
      </c>
      <c r="S893" s="137">
        <f t="shared" si="233"/>
        <v>0</v>
      </c>
      <c r="T893" s="137">
        <f t="shared" si="233"/>
        <v>0</v>
      </c>
      <c r="U893" s="137">
        <f t="shared" si="233"/>
        <v>0</v>
      </c>
      <c r="V893" s="137">
        <f t="shared" si="233"/>
        <v>100</v>
      </c>
      <c r="W893" s="137">
        <f t="shared" si="234"/>
        <v>100</v>
      </c>
      <c r="X893" s="137">
        <f t="shared" si="234"/>
        <v>100</v>
      </c>
      <c r="Y893" s="137">
        <f t="shared" si="234"/>
        <v>100</v>
      </c>
      <c r="Z893" s="137">
        <f t="shared" si="234"/>
        <v>0</v>
      </c>
      <c r="AA893" s="137">
        <f t="shared" si="234"/>
        <v>0</v>
      </c>
      <c r="AB893" s="137">
        <f t="shared" si="234"/>
        <v>0</v>
      </c>
      <c r="AC893" s="137">
        <f t="shared" si="234"/>
        <v>0</v>
      </c>
      <c r="AD893" s="137">
        <f t="shared" si="234"/>
        <v>0</v>
      </c>
      <c r="AE893" s="137">
        <f t="shared" si="234"/>
        <v>0</v>
      </c>
      <c r="AF893" s="137">
        <f t="shared" si="234"/>
        <v>0</v>
      </c>
      <c r="AG893" s="137">
        <f t="shared" si="234"/>
        <v>0</v>
      </c>
      <c r="AH893" s="137">
        <f t="shared" si="234"/>
        <v>0</v>
      </c>
      <c r="AI893" s="137">
        <f t="shared" si="234"/>
        <v>0</v>
      </c>
      <c r="AJ893" s="137">
        <f t="shared" si="234"/>
        <v>0</v>
      </c>
      <c r="AK893" s="136">
        <f ca="1">IF(AND(AND($AK$3&lt;=B893,B893&lt;=$AK$1),B893&lt;&gt;""),1,0)</f>
        <v>1</v>
      </c>
      <c r="AL893" s="136">
        <f>IF(OR(F893="工事・メンテ（共用可）",F893="要調整"),0.5,IF(F893="ヘリ訓練日",0.4,1))</f>
        <v>1</v>
      </c>
      <c r="AM893" s="136">
        <v>1</v>
      </c>
    </row>
    <row r="894" spans="1:39" ht="93.75">
      <c r="A894" s="149">
        <v>854</v>
      </c>
      <c r="B894" s="210">
        <v>46409</v>
      </c>
      <c r="C894" s="211">
        <v>9</v>
      </c>
      <c r="D894" s="211">
        <v>13</v>
      </c>
      <c r="E894" s="213" t="s">
        <v>82</v>
      </c>
      <c r="F894" s="147" t="s">
        <v>95</v>
      </c>
      <c r="G894" s="154" t="s">
        <v>1</v>
      </c>
      <c r="H894" s="138" t="str">
        <f>IF(OR(G894="中止",G894="取消"),"998",IF(ISNA(MATCH($E894,施設情報!$B$2:$B$96,0)),"999",INDEX(施設情報!$C$2:$C$96,MATCH($E894,施設情報!$B$2:$B$96,0))))</f>
        <v>060</v>
      </c>
      <c r="I894" s="139">
        <f t="shared" si="221"/>
        <v>46409</v>
      </c>
      <c r="J894" s="137" t="str">
        <f t="shared" si="222"/>
        <v>060-46409</v>
      </c>
      <c r="K894" s="137">
        <f t="shared" si="223"/>
        <v>0.375</v>
      </c>
      <c r="L894" s="137">
        <f t="shared" si="224"/>
        <v>0.54166666666666663</v>
      </c>
      <c r="M894" s="137">
        <f t="shared" si="233"/>
        <v>0</v>
      </c>
      <c r="N894" s="137">
        <f t="shared" si="233"/>
        <v>0</v>
      </c>
      <c r="O894" s="137">
        <f t="shared" si="233"/>
        <v>0</v>
      </c>
      <c r="P894" s="137">
        <f t="shared" si="233"/>
        <v>0</v>
      </c>
      <c r="Q894" s="137">
        <f t="shared" si="233"/>
        <v>0</v>
      </c>
      <c r="R894" s="137">
        <f t="shared" si="233"/>
        <v>0</v>
      </c>
      <c r="S894" s="137">
        <f t="shared" si="233"/>
        <v>0</v>
      </c>
      <c r="T894" s="137">
        <f t="shared" si="233"/>
        <v>0</v>
      </c>
      <c r="U894" s="137">
        <f t="shared" si="233"/>
        <v>0</v>
      </c>
      <c r="V894" s="137">
        <f t="shared" si="233"/>
        <v>100</v>
      </c>
      <c r="W894" s="137">
        <f t="shared" si="234"/>
        <v>100</v>
      </c>
      <c r="X894" s="137">
        <f t="shared" si="234"/>
        <v>100</v>
      </c>
      <c r="Y894" s="137">
        <f t="shared" si="234"/>
        <v>100</v>
      </c>
      <c r="Z894" s="137">
        <f t="shared" si="234"/>
        <v>0</v>
      </c>
      <c r="AA894" s="137">
        <f t="shared" si="234"/>
        <v>0</v>
      </c>
      <c r="AB894" s="137">
        <f t="shared" si="234"/>
        <v>0</v>
      </c>
      <c r="AC894" s="137">
        <f t="shared" si="234"/>
        <v>0</v>
      </c>
      <c r="AD894" s="137">
        <f t="shared" si="234"/>
        <v>0</v>
      </c>
      <c r="AE894" s="137">
        <f t="shared" si="234"/>
        <v>0</v>
      </c>
      <c r="AF894" s="137">
        <f t="shared" si="234"/>
        <v>0</v>
      </c>
      <c r="AG894" s="137">
        <f t="shared" si="234"/>
        <v>0</v>
      </c>
      <c r="AH894" s="137">
        <f t="shared" si="234"/>
        <v>0</v>
      </c>
      <c r="AI894" s="137">
        <f t="shared" si="234"/>
        <v>0</v>
      </c>
      <c r="AJ894" s="137">
        <f t="shared" si="234"/>
        <v>0</v>
      </c>
      <c r="AK894" s="136">
        <f ca="1">IF(AND(AND($AK$3&lt;=B894,B894&lt;=$AK$1),B894&lt;&gt;""),1,0)</f>
        <v>1</v>
      </c>
      <c r="AL894" s="136">
        <f>IF(OR(F894="工事・メンテ（共用可）",F894="要調整"),0.5,IF(F894="ヘリ訓練日",0.4,1))</f>
        <v>1</v>
      </c>
      <c r="AM894" s="136">
        <v>1</v>
      </c>
    </row>
    <row r="895" spans="1:39" ht="75">
      <c r="A895" s="149">
        <v>855</v>
      </c>
      <c r="B895" s="210">
        <v>46409</v>
      </c>
      <c r="C895" s="211">
        <v>9</v>
      </c>
      <c r="D895" s="211">
        <v>13</v>
      </c>
      <c r="E895" s="213" t="s">
        <v>76</v>
      </c>
      <c r="F895" s="147" t="s">
        <v>95</v>
      </c>
      <c r="G895" s="154" t="s">
        <v>1</v>
      </c>
      <c r="H895" s="138" t="str">
        <f>IF(OR(G895="中止",G895="取消"),"998",IF(ISNA(MATCH($E895,施設情報!$B$2:$B$96,0)),"999",INDEX(施設情報!$C$2:$C$96,MATCH($E895,施設情報!$B$2:$B$96,0))))</f>
        <v>054</v>
      </c>
      <c r="I895" s="139">
        <f t="shared" si="221"/>
        <v>46409</v>
      </c>
      <c r="J895" s="137" t="str">
        <f t="shared" si="222"/>
        <v>054-46409</v>
      </c>
      <c r="K895" s="137">
        <f t="shared" si="223"/>
        <v>0.375</v>
      </c>
      <c r="L895" s="137">
        <f t="shared" si="224"/>
        <v>0.54166666666666663</v>
      </c>
      <c r="M895" s="137">
        <f t="shared" ref="M895:V904" si="235">IF(AND(M$3&gt;=$K895,M$3&lt;$L895),100*$AM895,0)</f>
        <v>0</v>
      </c>
      <c r="N895" s="137">
        <f t="shared" si="235"/>
        <v>0</v>
      </c>
      <c r="O895" s="137">
        <f t="shared" si="235"/>
        <v>0</v>
      </c>
      <c r="P895" s="137">
        <f t="shared" si="235"/>
        <v>0</v>
      </c>
      <c r="Q895" s="137">
        <f t="shared" si="235"/>
        <v>0</v>
      </c>
      <c r="R895" s="137">
        <f t="shared" si="235"/>
        <v>0</v>
      </c>
      <c r="S895" s="137">
        <f t="shared" si="235"/>
        <v>0</v>
      </c>
      <c r="T895" s="137">
        <f t="shared" si="235"/>
        <v>0</v>
      </c>
      <c r="U895" s="137">
        <f t="shared" si="235"/>
        <v>0</v>
      </c>
      <c r="V895" s="137">
        <f t="shared" si="235"/>
        <v>100</v>
      </c>
      <c r="W895" s="137">
        <f t="shared" ref="W895:AJ904" si="236">IF(AND(W$3&gt;=$K895,W$3&lt;$L895),100*$AM895,0)</f>
        <v>100</v>
      </c>
      <c r="X895" s="137">
        <f t="shared" si="236"/>
        <v>100</v>
      </c>
      <c r="Y895" s="137">
        <f t="shared" si="236"/>
        <v>100</v>
      </c>
      <c r="Z895" s="137">
        <f t="shared" si="236"/>
        <v>0</v>
      </c>
      <c r="AA895" s="137">
        <f t="shared" si="236"/>
        <v>0</v>
      </c>
      <c r="AB895" s="137">
        <f t="shared" si="236"/>
        <v>0</v>
      </c>
      <c r="AC895" s="137">
        <f t="shared" si="236"/>
        <v>0</v>
      </c>
      <c r="AD895" s="137">
        <f t="shared" si="236"/>
        <v>0</v>
      </c>
      <c r="AE895" s="137">
        <f t="shared" si="236"/>
        <v>0</v>
      </c>
      <c r="AF895" s="137">
        <f t="shared" si="236"/>
        <v>0</v>
      </c>
      <c r="AG895" s="137">
        <f t="shared" si="236"/>
        <v>0</v>
      </c>
      <c r="AH895" s="137">
        <f t="shared" si="236"/>
        <v>0</v>
      </c>
      <c r="AI895" s="137">
        <f t="shared" si="236"/>
        <v>0</v>
      </c>
      <c r="AJ895" s="137">
        <f t="shared" si="236"/>
        <v>0</v>
      </c>
      <c r="AK895" s="136">
        <f ca="1">IF(AND(AND($AK$3&lt;=B895,B895&lt;=$AK$1),B895&lt;&gt;""),1,0)</f>
        <v>1</v>
      </c>
      <c r="AL895" s="136">
        <f>IF(OR(F895="工事・メンテ（共用可）",F895="要調整"),0.5,IF(F895="ヘリ訓練日",0.4,1))</f>
        <v>1</v>
      </c>
      <c r="AM895" s="136">
        <v>1</v>
      </c>
    </row>
    <row r="896" spans="1:39" ht="54">
      <c r="A896" s="149">
        <v>1656</v>
      </c>
      <c r="B896" s="150">
        <v>46409</v>
      </c>
      <c r="C896" s="156">
        <v>7</v>
      </c>
      <c r="D896" s="156">
        <v>21</v>
      </c>
      <c r="E896" s="152" t="s">
        <v>38</v>
      </c>
      <c r="F896" s="151" t="s">
        <v>490</v>
      </c>
      <c r="G896" s="154" t="s">
        <v>494</v>
      </c>
      <c r="H896" s="138" t="str">
        <f>IF(OR(G896="中止",G896="取消"),"998",IF(ISNA(MATCH($E896,施設情報!$B$2:$B$96,0)),"999",INDEX(施設情報!$C$2:$C$96,MATCH($E896,施設情報!$B$2:$B$96,0))))</f>
        <v>002</v>
      </c>
      <c r="I896" s="139">
        <f t="shared" si="221"/>
        <v>46409</v>
      </c>
      <c r="J896" s="137" t="str">
        <f t="shared" si="222"/>
        <v>002-46409</v>
      </c>
      <c r="K896" s="137">
        <f t="shared" si="223"/>
        <v>0.29166666666666669</v>
      </c>
      <c r="L896" s="137">
        <f t="shared" si="224"/>
        <v>0.875</v>
      </c>
      <c r="M896" s="137">
        <f t="shared" si="235"/>
        <v>0</v>
      </c>
      <c r="N896" s="137">
        <f t="shared" si="235"/>
        <v>0</v>
      </c>
      <c r="O896" s="137">
        <f t="shared" si="235"/>
        <v>0</v>
      </c>
      <c r="P896" s="137">
        <f t="shared" si="235"/>
        <v>0</v>
      </c>
      <c r="Q896" s="137">
        <f t="shared" si="235"/>
        <v>0</v>
      </c>
      <c r="R896" s="137">
        <f t="shared" si="235"/>
        <v>0</v>
      </c>
      <c r="S896" s="137">
        <f t="shared" si="235"/>
        <v>0</v>
      </c>
      <c r="T896" s="137">
        <f t="shared" si="235"/>
        <v>100</v>
      </c>
      <c r="U896" s="137">
        <f t="shared" si="235"/>
        <v>100</v>
      </c>
      <c r="V896" s="137">
        <f t="shared" si="235"/>
        <v>100</v>
      </c>
      <c r="W896" s="137">
        <f t="shared" si="236"/>
        <v>100</v>
      </c>
      <c r="X896" s="137">
        <f t="shared" si="236"/>
        <v>100</v>
      </c>
      <c r="Y896" s="137">
        <f t="shared" si="236"/>
        <v>100</v>
      </c>
      <c r="Z896" s="137">
        <f t="shared" si="236"/>
        <v>100</v>
      </c>
      <c r="AA896" s="137">
        <f t="shared" si="236"/>
        <v>100</v>
      </c>
      <c r="AB896" s="137">
        <f t="shared" si="236"/>
        <v>100</v>
      </c>
      <c r="AC896" s="137">
        <f t="shared" si="236"/>
        <v>100</v>
      </c>
      <c r="AD896" s="137">
        <f t="shared" si="236"/>
        <v>100</v>
      </c>
      <c r="AE896" s="137">
        <f t="shared" si="236"/>
        <v>100</v>
      </c>
      <c r="AF896" s="137">
        <f t="shared" si="236"/>
        <v>100</v>
      </c>
      <c r="AG896" s="137">
        <f t="shared" si="236"/>
        <v>100</v>
      </c>
      <c r="AH896" s="137">
        <f t="shared" si="236"/>
        <v>0</v>
      </c>
      <c r="AI896" s="137">
        <f t="shared" si="236"/>
        <v>0</v>
      </c>
      <c r="AJ896" s="137">
        <f t="shared" si="236"/>
        <v>0</v>
      </c>
      <c r="AK896" s="136">
        <f ca="1">IF(AND(AND($AK$3&lt;=B896,B896&lt;=$AK$1),B896&lt;&gt;""),1,0)</f>
        <v>1</v>
      </c>
      <c r="AL896" s="136">
        <f>IF(OR(F896="工事・メンテ（共用可）",F896="要調整"),0.5,IF(F896="ヘリ訓練日",0.4,1))</f>
        <v>1</v>
      </c>
      <c r="AM896" s="136">
        <v>1</v>
      </c>
    </row>
    <row r="897" spans="1:39" ht="37.5">
      <c r="A897" s="149">
        <v>1657</v>
      </c>
      <c r="B897" s="150">
        <v>46409</v>
      </c>
      <c r="C897" s="156">
        <v>7</v>
      </c>
      <c r="D897" s="156">
        <v>21</v>
      </c>
      <c r="E897" s="152" t="s">
        <v>39</v>
      </c>
      <c r="F897" s="151" t="s">
        <v>490</v>
      </c>
      <c r="G897" s="154" t="s">
        <v>494</v>
      </c>
      <c r="H897" s="138" t="str">
        <f>IF(OR(G897="中止",G897="取消"),"998",IF(ISNA(MATCH($E897,施設情報!$B$2:$B$96,0)),"999",INDEX(施設情報!$C$2:$C$96,MATCH($E897,施設情報!$B$2:$B$96,0))))</f>
        <v>003</v>
      </c>
      <c r="I897" s="139">
        <f t="shared" si="221"/>
        <v>46409</v>
      </c>
      <c r="J897" s="137" t="str">
        <f t="shared" si="222"/>
        <v>003-46409</v>
      </c>
      <c r="K897" s="137">
        <f t="shared" si="223"/>
        <v>0.29166666666666669</v>
      </c>
      <c r="L897" s="137">
        <f t="shared" si="224"/>
        <v>0.875</v>
      </c>
      <c r="M897" s="137">
        <f t="shared" si="235"/>
        <v>0</v>
      </c>
      <c r="N897" s="137">
        <f t="shared" si="235"/>
        <v>0</v>
      </c>
      <c r="O897" s="137">
        <f t="shared" si="235"/>
        <v>0</v>
      </c>
      <c r="P897" s="137">
        <f t="shared" si="235"/>
        <v>0</v>
      </c>
      <c r="Q897" s="137">
        <f t="shared" si="235"/>
        <v>0</v>
      </c>
      <c r="R897" s="137">
        <f t="shared" si="235"/>
        <v>0</v>
      </c>
      <c r="S897" s="137">
        <f t="shared" si="235"/>
        <v>0</v>
      </c>
      <c r="T897" s="137">
        <f t="shared" si="235"/>
        <v>100</v>
      </c>
      <c r="U897" s="137">
        <f t="shared" si="235"/>
        <v>100</v>
      </c>
      <c r="V897" s="137">
        <f t="shared" si="235"/>
        <v>100</v>
      </c>
      <c r="W897" s="137">
        <f t="shared" si="236"/>
        <v>100</v>
      </c>
      <c r="X897" s="137">
        <f t="shared" si="236"/>
        <v>100</v>
      </c>
      <c r="Y897" s="137">
        <f t="shared" si="236"/>
        <v>100</v>
      </c>
      <c r="Z897" s="137">
        <f t="shared" si="236"/>
        <v>100</v>
      </c>
      <c r="AA897" s="137">
        <f t="shared" si="236"/>
        <v>100</v>
      </c>
      <c r="AB897" s="137">
        <f t="shared" si="236"/>
        <v>100</v>
      </c>
      <c r="AC897" s="137">
        <f t="shared" si="236"/>
        <v>100</v>
      </c>
      <c r="AD897" s="137">
        <f t="shared" si="236"/>
        <v>100</v>
      </c>
      <c r="AE897" s="137">
        <f t="shared" si="236"/>
        <v>100</v>
      </c>
      <c r="AF897" s="137">
        <f t="shared" si="236"/>
        <v>100</v>
      </c>
      <c r="AG897" s="137">
        <f t="shared" si="236"/>
        <v>100</v>
      </c>
      <c r="AH897" s="137">
        <f t="shared" si="236"/>
        <v>0</v>
      </c>
      <c r="AI897" s="137">
        <f t="shared" si="236"/>
        <v>0</v>
      </c>
      <c r="AJ897" s="137">
        <f t="shared" si="236"/>
        <v>0</v>
      </c>
      <c r="AK897" s="136">
        <f ca="1">IF(AND(AND($AK$3&lt;=B897,B897&lt;=$AK$1),B897&lt;&gt;""),1,0)</f>
        <v>1</v>
      </c>
      <c r="AL897" s="136">
        <f>IF(OR(F897="工事・メンテ（共用可）",F897="要調整"),0.5,IF(F897="ヘリ訓練日",0.4,1))</f>
        <v>1</v>
      </c>
      <c r="AM897" s="136">
        <v>1</v>
      </c>
    </row>
    <row r="898" spans="1:39" ht="75">
      <c r="A898" s="149">
        <v>1658</v>
      </c>
      <c r="B898" s="150">
        <v>46409</v>
      </c>
      <c r="C898" s="156">
        <v>7</v>
      </c>
      <c r="D898" s="156">
        <v>21</v>
      </c>
      <c r="E898" s="152" t="s">
        <v>40</v>
      </c>
      <c r="F898" s="151" t="s">
        <v>490</v>
      </c>
      <c r="G898" s="154" t="s">
        <v>494</v>
      </c>
      <c r="H898" s="138" t="str">
        <f>IF(OR(G898="中止",G898="取消"),"998",IF(ISNA(MATCH($E898,施設情報!$B$2:$B$96,0)),"999",INDEX(施設情報!$C$2:$C$96,MATCH($E898,施設情報!$B$2:$B$96,0))))</f>
        <v>004</v>
      </c>
      <c r="I898" s="139">
        <f t="shared" si="221"/>
        <v>46409</v>
      </c>
      <c r="J898" s="137" t="str">
        <f t="shared" si="222"/>
        <v>004-46409</v>
      </c>
      <c r="K898" s="137">
        <f t="shared" si="223"/>
        <v>0.29166666666666669</v>
      </c>
      <c r="L898" s="137">
        <f t="shared" si="224"/>
        <v>0.875</v>
      </c>
      <c r="M898" s="137">
        <f t="shared" si="235"/>
        <v>0</v>
      </c>
      <c r="N898" s="137">
        <f t="shared" si="235"/>
        <v>0</v>
      </c>
      <c r="O898" s="137">
        <f t="shared" si="235"/>
        <v>0</v>
      </c>
      <c r="P898" s="137">
        <f t="shared" si="235"/>
        <v>0</v>
      </c>
      <c r="Q898" s="137">
        <f t="shared" si="235"/>
        <v>0</v>
      </c>
      <c r="R898" s="137">
        <f t="shared" si="235"/>
        <v>0</v>
      </c>
      <c r="S898" s="137">
        <f t="shared" si="235"/>
        <v>0</v>
      </c>
      <c r="T898" s="137">
        <f t="shared" si="235"/>
        <v>100</v>
      </c>
      <c r="U898" s="137">
        <f t="shared" si="235"/>
        <v>100</v>
      </c>
      <c r="V898" s="137">
        <f t="shared" si="235"/>
        <v>100</v>
      </c>
      <c r="W898" s="137">
        <f t="shared" si="236"/>
        <v>100</v>
      </c>
      <c r="X898" s="137">
        <f t="shared" si="236"/>
        <v>100</v>
      </c>
      <c r="Y898" s="137">
        <f t="shared" si="236"/>
        <v>100</v>
      </c>
      <c r="Z898" s="137">
        <f t="shared" si="236"/>
        <v>100</v>
      </c>
      <c r="AA898" s="137">
        <f t="shared" si="236"/>
        <v>100</v>
      </c>
      <c r="AB898" s="137">
        <f t="shared" si="236"/>
        <v>100</v>
      </c>
      <c r="AC898" s="137">
        <f t="shared" si="236"/>
        <v>100</v>
      </c>
      <c r="AD898" s="137">
        <f t="shared" si="236"/>
        <v>100</v>
      </c>
      <c r="AE898" s="137">
        <f t="shared" si="236"/>
        <v>100</v>
      </c>
      <c r="AF898" s="137">
        <f t="shared" si="236"/>
        <v>100</v>
      </c>
      <c r="AG898" s="137">
        <f t="shared" si="236"/>
        <v>100</v>
      </c>
      <c r="AH898" s="137">
        <f t="shared" si="236"/>
        <v>0</v>
      </c>
      <c r="AI898" s="137">
        <f t="shared" si="236"/>
        <v>0</v>
      </c>
      <c r="AJ898" s="137">
        <f t="shared" si="236"/>
        <v>0</v>
      </c>
      <c r="AK898" s="136">
        <f ca="1">IF(AND(AND($AK$3&lt;=B898,B898&lt;=$AK$1),B898&lt;&gt;""),1,0)</f>
        <v>1</v>
      </c>
      <c r="AL898" s="136">
        <f>IF(OR(F898="工事・メンテ（共用可）",F898="要調整"),0.5,IF(F898="ヘリ訓練日",0.4,1))</f>
        <v>1</v>
      </c>
      <c r="AM898" s="136">
        <v>1</v>
      </c>
    </row>
    <row r="899" spans="1:39" ht="93.75">
      <c r="A899" s="149">
        <v>1659</v>
      </c>
      <c r="B899" s="150">
        <v>46409</v>
      </c>
      <c r="C899" s="156">
        <v>7</v>
      </c>
      <c r="D899" s="156">
        <v>21</v>
      </c>
      <c r="E899" s="152" t="s">
        <v>41</v>
      </c>
      <c r="F899" s="151" t="s">
        <v>490</v>
      </c>
      <c r="G899" s="154" t="s">
        <v>494</v>
      </c>
      <c r="H899" s="138" t="str">
        <f>IF(OR(G899="中止",G899="取消"),"998",IF(ISNA(MATCH($E899,施設情報!$B$2:$B$96,0)),"999",INDEX(施設情報!$C$2:$C$96,MATCH($E899,施設情報!$B$2:$B$96,0))))</f>
        <v>005</v>
      </c>
      <c r="I899" s="139">
        <f t="shared" si="221"/>
        <v>46409</v>
      </c>
      <c r="J899" s="137" t="str">
        <f t="shared" si="222"/>
        <v>005-46409</v>
      </c>
      <c r="K899" s="137">
        <f t="shared" si="223"/>
        <v>0.29166666666666669</v>
      </c>
      <c r="L899" s="137">
        <f t="shared" si="224"/>
        <v>0.875</v>
      </c>
      <c r="M899" s="137">
        <f t="shared" si="235"/>
        <v>0</v>
      </c>
      <c r="N899" s="137">
        <f t="shared" si="235"/>
        <v>0</v>
      </c>
      <c r="O899" s="137">
        <f t="shared" si="235"/>
        <v>0</v>
      </c>
      <c r="P899" s="137">
        <f t="shared" si="235"/>
        <v>0</v>
      </c>
      <c r="Q899" s="137">
        <f t="shared" si="235"/>
        <v>0</v>
      </c>
      <c r="R899" s="137">
        <f t="shared" si="235"/>
        <v>0</v>
      </c>
      <c r="S899" s="137">
        <f t="shared" si="235"/>
        <v>0</v>
      </c>
      <c r="T899" s="137">
        <f t="shared" si="235"/>
        <v>100</v>
      </c>
      <c r="U899" s="137">
        <f t="shared" si="235"/>
        <v>100</v>
      </c>
      <c r="V899" s="137">
        <f t="shared" si="235"/>
        <v>100</v>
      </c>
      <c r="W899" s="137">
        <f t="shared" si="236"/>
        <v>100</v>
      </c>
      <c r="X899" s="137">
        <f t="shared" si="236"/>
        <v>100</v>
      </c>
      <c r="Y899" s="137">
        <f t="shared" si="236"/>
        <v>100</v>
      </c>
      <c r="Z899" s="137">
        <f t="shared" si="236"/>
        <v>100</v>
      </c>
      <c r="AA899" s="137">
        <f t="shared" si="236"/>
        <v>100</v>
      </c>
      <c r="AB899" s="137">
        <f t="shared" si="236"/>
        <v>100</v>
      </c>
      <c r="AC899" s="137">
        <f t="shared" si="236"/>
        <v>100</v>
      </c>
      <c r="AD899" s="137">
        <f t="shared" si="236"/>
        <v>100</v>
      </c>
      <c r="AE899" s="137">
        <f t="shared" si="236"/>
        <v>100</v>
      </c>
      <c r="AF899" s="137">
        <f t="shared" si="236"/>
        <v>100</v>
      </c>
      <c r="AG899" s="137">
        <f t="shared" si="236"/>
        <v>100</v>
      </c>
      <c r="AH899" s="137">
        <f t="shared" si="236"/>
        <v>0</v>
      </c>
      <c r="AI899" s="137">
        <f t="shared" si="236"/>
        <v>0</v>
      </c>
      <c r="AJ899" s="137">
        <f t="shared" si="236"/>
        <v>0</v>
      </c>
      <c r="AK899" s="136">
        <f ca="1">IF(AND(AND($AK$3&lt;=B899,B899&lt;=$AK$1),B899&lt;&gt;""),1,0)</f>
        <v>1</v>
      </c>
      <c r="AL899" s="136">
        <f>IF(OR(F899="工事・メンテ（共用可）",F899="要調整"),0.5,IF(F899="ヘリ訓練日",0.4,1))</f>
        <v>1</v>
      </c>
      <c r="AM899" s="136">
        <v>1</v>
      </c>
    </row>
    <row r="900" spans="1:39" ht="75">
      <c r="A900" s="149">
        <v>1660</v>
      </c>
      <c r="B900" s="150">
        <v>46409</v>
      </c>
      <c r="C900" s="156">
        <v>7</v>
      </c>
      <c r="D900" s="156">
        <v>21</v>
      </c>
      <c r="E900" s="152" t="s">
        <v>42</v>
      </c>
      <c r="F900" s="151" t="s">
        <v>490</v>
      </c>
      <c r="G900" s="154" t="s">
        <v>494</v>
      </c>
      <c r="H900" s="138" t="str">
        <f>IF(OR(G900="中止",G900="取消"),"998",IF(ISNA(MATCH($E900,施設情報!$B$2:$B$96,0)),"999",INDEX(施設情報!$C$2:$C$96,MATCH($E900,施設情報!$B$2:$B$96,0))))</f>
        <v>006</v>
      </c>
      <c r="I900" s="139">
        <f t="shared" si="221"/>
        <v>46409</v>
      </c>
      <c r="J900" s="137" t="str">
        <f t="shared" si="222"/>
        <v>006-46409</v>
      </c>
      <c r="K900" s="137">
        <f t="shared" si="223"/>
        <v>0.29166666666666669</v>
      </c>
      <c r="L900" s="137">
        <f t="shared" si="224"/>
        <v>0.875</v>
      </c>
      <c r="M900" s="137">
        <f t="shared" si="235"/>
        <v>0</v>
      </c>
      <c r="N900" s="137">
        <f t="shared" si="235"/>
        <v>0</v>
      </c>
      <c r="O900" s="137">
        <f t="shared" si="235"/>
        <v>0</v>
      </c>
      <c r="P900" s="137">
        <f t="shared" si="235"/>
        <v>0</v>
      </c>
      <c r="Q900" s="137">
        <f t="shared" si="235"/>
        <v>0</v>
      </c>
      <c r="R900" s="137">
        <f t="shared" si="235"/>
        <v>0</v>
      </c>
      <c r="S900" s="137">
        <f t="shared" si="235"/>
        <v>0</v>
      </c>
      <c r="T900" s="137">
        <f t="shared" si="235"/>
        <v>100</v>
      </c>
      <c r="U900" s="137">
        <f t="shared" si="235"/>
        <v>100</v>
      </c>
      <c r="V900" s="137">
        <f t="shared" si="235"/>
        <v>100</v>
      </c>
      <c r="W900" s="137">
        <f t="shared" si="236"/>
        <v>100</v>
      </c>
      <c r="X900" s="137">
        <f t="shared" si="236"/>
        <v>100</v>
      </c>
      <c r="Y900" s="137">
        <f t="shared" si="236"/>
        <v>100</v>
      </c>
      <c r="Z900" s="137">
        <f t="shared" si="236"/>
        <v>100</v>
      </c>
      <c r="AA900" s="137">
        <f t="shared" si="236"/>
        <v>100</v>
      </c>
      <c r="AB900" s="137">
        <f t="shared" si="236"/>
        <v>100</v>
      </c>
      <c r="AC900" s="137">
        <f t="shared" si="236"/>
        <v>100</v>
      </c>
      <c r="AD900" s="137">
        <f t="shared" si="236"/>
        <v>100</v>
      </c>
      <c r="AE900" s="137">
        <f t="shared" si="236"/>
        <v>100</v>
      </c>
      <c r="AF900" s="137">
        <f t="shared" si="236"/>
        <v>100</v>
      </c>
      <c r="AG900" s="137">
        <f t="shared" si="236"/>
        <v>100</v>
      </c>
      <c r="AH900" s="137">
        <f t="shared" si="236"/>
        <v>0</v>
      </c>
      <c r="AI900" s="137">
        <f t="shared" si="236"/>
        <v>0</v>
      </c>
      <c r="AJ900" s="137">
        <f t="shared" si="236"/>
        <v>0</v>
      </c>
      <c r="AK900" s="136">
        <f ca="1">IF(AND(AND($AK$3&lt;=B900,B900&lt;=$AK$1),B900&lt;&gt;""),1,0)</f>
        <v>1</v>
      </c>
      <c r="AL900" s="136">
        <f>IF(OR(F900="工事・メンテ（共用可）",F900="要調整"),0.5,IF(F900="ヘリ訓練日",0.4,1))</f>
        <v>1</v>
      </c>
      <c r="AM900" s="136">
        <v>1</v>
      </c>
    </row>
    <row r="901" spans="1:39" ht="37.5">
      <c r="A901" s="149">
        <v>1661</v>
      </c>
      <c r="B901" s="150">
        <v>46409</v>
      </c>
      <c r="C901" s="156">
        <v>7</v>
      </c>
      <c r="D901" s="156">
        <v>21</v>
      </c>
      <c r="E901" s="152" t="s">
        <v>2</v>
      </c>
      <c r="F901" s="151" t="s">
        <v>490</v>
      </c>
      <c r="G901" s="154" t="s">
        <v>494</v>
      </c>
      <c r="H901" s="138" t="str">
        <f>IF(OR(G901="中止",G901="取消"),"998",IF(ISNA(MATCH($E901,施設情報!$B$2:$B$96,0)),"999",INDEX(施設情報!$C$2:$C$96,MATCH($E901,施設情報!$B$2:$B$96,0))))</f>
        <v>008</v>
      </c>
      <c r="I901" s="139">
        <f t="shared" ref="I901:I964" si="237">B901</f>
        <v>46409</v>
      </c>
      <c r="J901" s="137" t="str">
        <f t="shared" ref="J901:J964" si="238">H901&amp;"-"&amp;I901</f>
        <v>008-46409</v>
      </c>
      <c r="K901" s="137">
        <f t="shared" ref="K901:K964" si="239">C901/24</f>
        <v>0.29166666666666669</v>
      </c>
      <c r="L901" s="137">
        <f t="shared" ref="L901:L964" si="240">D901/24</f>
        <v>0.875</v>
      </c>
      <c r="M901" s="137">
        <f t="shared" si="235"/>
        <v>0</v>
      </c>
      <c r="N901" s="137">
        <f t="shared" si="235"/>
        <v>0</v>
      </c>
      <c r="O901" s="137">
        <f t="shared" si="235"/>
        <v>0</v>
      </c>
      <c r="P901" s="137">
        <f t="shared" si="235"/>
        <v>0</v>
      </c>
      <c r="Q901" s="137">
        <f t="shared" si="235"/>
        <v>0</v>
      </c>
      <c r="R901" s="137">
        <f t="shared" si="235"/>
        <v>0</v>
      </c>
      <c r="S901" s="137">
        <f t="shared" si="235"/>
        <v>0</v>
      </c>
      <c r="T901" s="137">
        <f t="shared" si="235"/>
        <v>100</v>
      </c>
      <c r="U901" s="137">
        <f t="shared" si="235"/>
        <v>100</v>
      </c>
      <c r="V901" s="137">
        <f t="shared" si="235"/>
        <v>100</v>
      </c>
      <c r="W901" s="137">
        <f t="shared" si="236"/>
        <v>100</v>
      </c>
      <c r="X901" s="137">
        <f t="shared" si="236"/>
        <v>100</v>
      </c>
      <c r="Y901" s="137">
        <f t="shared" si="236"/>
        <v>100</v>
      </c>
      <c r="Z901" s="137">
        <f t="shared" si="236"/>
        <v>100</v>
      </c>
      <c r="AA901" s="137">
        <f t="shared" si="236"/>
        <v>100</v>
      </c>
      <c r="AB901" s="137">
        <f t="shared" si="236"/>
        <v>100</v>
      </c>
      <c r="AC901" s="137">
        <f t="shared" si="236"/>
        <v>100</v>
      </c>
      <c r="AD901" s="137">
        <f t="shared" si="236"/>
        <v>100</v>
      </c>
      <c r="AE901" s="137">
        <f t="shared" si="236"/>
        <v>100</v>
      </c>
      <c r="AF901" s="137">
        <f t="shared" si="236"/>
        <v>100</v>
      </c>
      <c r="AG901" s="137">
        <f t="shared" si="236"/>
        <v>100</v>
      </c>
      <c r="AH901" s="137">
        <f t="shared" si="236"/>
        <v>0</v>
      </c>
      <c r="AI901" s="137">
        <f t="shared" si="236"/>
        <v>0</v>
      </c>
      <c r="AJ901" s="137">
        <f t="shared" si="236"/>
        <v>0</v>
      </c>
      <c r="AK901" s="136">
        <f ca="1">IF(AND(AND($AK$3&lt;=B901,B901&lt;=$AK$1),B901&lt;&gt;""),1,0)</f>
        <v>1</v>
      </c>
      <c r="AL901" s="136">
        <f>IF(OR(F901="工事・メンテ（共用可）",F901="要調整"),0.5,IF(F901="ヘリ訓練日",0.4,1))</f>
        <v>1</v>
      </c>
      <c r="AM901" s="136">
        <v>1</v>
      </c>
    </row>
    <row r="902" spans="1:39" ht="56.25">
      <c r="A902" s="149">
        <v>1662</v>
      </c>
      <c r="B902" s="150">
        <v>46409</v>
      </c>
      <c r="C902" s="156">
        <v>7</v>
      </c>
      <c r="D902" s="156">
        <v>21</v>
      </c>
      <c r="E902" s="152" t="s">
        <v>44</v>
      </c>
      <c r="F902" s="151" t="s">
        <v>490</v>
      </c>
      <c r="G902" s="205" t="s">
        <v>494</v>
      </c>
      <c r="H902" s="138" t="str">
        <f>IF(OR(G902="中止",G902="取消"),"998",IF(ISNA(MATCH($E902,施設情報!$B$2:$B$96,0)),"999",INDEX(施設情報!$C$2:$C$96,MATCH($E902,施設情報!$B$2:$B$96,0))))</f>
        <v>015</v>
      </c>
      <c r="I902" s="139">
        <f t="shared" si="237"/>
        <v>46409</v>
      </c>
      <c r="J902" s="137" t="str">
        <f t="shared" si="238"/>
        <v>015-46409</v>
      </c>
      <c r="K902" s="137">
        <f t="shared" si="239"/>
        <v>0.29166666666666669</v>
      </c>
      <c r="L902" s="137">
        <f t="shared" si="240"/>
        <v>0.875</v>
      </c>
      <c r="M902" s="137">
        <f t="shared" si="235"/>
        <v>0</v>
      </c>
      <c r="N902" s="137">
        <f t="shared" si="235"/>
        <v>0</v>
      </c>
      <c r="O902" s="137">
        <f t="shared" si="235"/>
        <v>0</v>
      </c>
      <c r="P902" s="137">
        <f t="shared" si="235"/>
        <v>0</v>
      </c>
      <c r="Q902" s="137">
        <f t="shared" si="235"/>
        <v>0</v>
      </c>
      <c r="R902" s="137">
        <f t="shared" si="235"/>
        <v>0</v>
      </c>
      <c r="S902" s="137">
        <f t="shared" si="235"/>
        <v>0</v>
      </c>
      <c r="T902" s="137">
        <f t="shared" si="235"/>
        <v>100</v>
      </c>
      <c r="U902" s="137">
        <f t="shared" si="235"/>
        <v>100</v>
      </c>
      <c r="V902" s="137">
        <f t="shared" si="235"/>
        <v>100</v>
      </c>
      <c r="W902" s="137">
        <f t="shared" si="236"/>
        <v>100</v>
      </c>
      <c r="X902" s="137">
        <f t="shared" si="236"/>
        <v>100</v>
      </c>
      <c r="Y902" s="137">
        <f t="shared" si="236"/>
        <v>100</v>
      </c>
      <c r="Z902" s="137">
        <f t="shared" si="236"/>
        <v>100</v>
      </c>
      <c r="AA902" s="137">
        <f t="shared" si="236"/>
        <v>100</v>
      </c>
      <c r="AB902" s="137">
        <f t="shared" si="236"/>
        <v>100</v>
      </c>
      <c r="AC902" s="137">
        <f t="shared" si="236"/>
        <v>100</v>
      </c>
      <c r="AD902" s="137">
        <f t="shared" si="236"/>
        <v>100</v>
      </c>
      <c r="AE902" s="137">
        <f t="shared" si="236"/>
        <v>100</v>
      </c>
      <c r="AF902" s="137">
        <f t="shared" si="236"/>
        <v>100</v>
      </c>
      <c r="AG902" s="137">
        <f t="shared" si="236"/>
        <v>100</v>
      </c>
      <c r="AH902" s="137">
        <f t="shared" si="236"/>
        <v>0</v>
      </c>
      <c r="AI902" s="137">
        <f t="shared" si="236"/>
        <v>0</v>
      </c>
      <c r="AJ902" s="137">
        <f t="shared" si="236"/>
        <v>0</v>
      </c>
      <c r="AK902" s="136">
        <f ca="1">IF(AND(AND($AK$3&lt;=B902,B902&lt;=$AK$1),B902&lt;&gt;""),1,0)</f>
        <v>1</v>
      </c>
      <c r="AL902" s="136">
        <f>IF(OR(F902="工事・メンテ（共用可）",F902="要調整"),0.5,IF(F902="ヘリ訓練日",0.4,1))</f>
        <v>1</v>
      </c>
      <c r="AM902" s="136">
        <v>1</v>
      </c>
    </row>
    <row r="903" spans="1:39" ht="56.25">
      <c r="A903" s="149">
        <v>1663</v>
      </c>
      <c r="B903" s="150">
        <v>46409</v>
      </c>
      <c r="C903" s="156">
        <v>7</v>
      </c>
      <c r="D903" s="156">
        <v>21</v>
      </c>
      <c r="E903" s="152" t="s">
        <v>47</v>
      </c>
      <c r="F903" s="151" t="s">
        <v>490</v>
      </c>
      <c r="G903" s="205" t="s">
        <v>494</v>
      </c>
      <c r="H903" s="138" t="str">
        <f>IF(OR(G903="中止",G903="取消"),"998",IF(ISNA(MATCH($E903,施設情報!$B$2:$B$96,0)),"999",INDEX(施設情報!$C$2:$C$96,MATCH($E903,施設情報!$B$2:$B$96,0))))</f>
        <v>020</v>
      </c>
      <c r="I903" s="139">
        <f t="shared" si="237"/>
        <v>46409</v>
      </c>
      <c r="J903" s="137" t="str">
        <f t="shared" si="238"/>
        <v>020-46409</v>
      </c>
      <c r="K903" s="137">
        <f t="shared" si="239"/>
        <v>0.29166666666666669</v>
      </c>
      <c r="L903" s="137">
        <f t="shared" si="240"/>
        <v>0.875</v>
      </c>
      <c r="M903" s="137">
        <f t="shared" si="235"/>
        <v>0</v>
      </c>
      <c r="N903" s="137">
        <f t="shared" si="235"/>
        <v>0</v>
      </c>
      <c r="O903" s="137">
        <f t="shared" si="235"/>
        <v>0</v>
      </c>
      <c r="P903" s="137">
        <f t="shared" si="235"/>
        <v>0</v>
      </c>
      <c r="Q903" s="137">
        <f t="shared" si="235"/>
        <v>0</v>
      </c>
      <c r="R903" s="137">
        <f t="shared" si="235"/>
        <v>0</v>
      </c>
      <c r="S903" s="137">
        <f t="shared" si="235"/>
        <v>0</v>
      </c>
      <c r="T903" s="137">
        <f t="shared" si="235"/>
        <v>100</v>
      </c>
      <c r="U903" s="137">
        <f t="shared" si="235"/>
        <v>100</v>
      </c>
      <c r="V903" s="137">
        <f t="shared" si="235"/>
        <v>100</v>
      </c>
      <c r="W903" s="137">
        <f t="shared" si="236"/>
        <v>100</v>
      </c>
      <c r="X903" s="137">
        <f t="shared" si="236"/>
        <v>100</v>
      </c>
      <c r="Y903" s="137">
        <f t="shared" si="236"/>
        <v>100</v>
      </c>
      <c r="Z903" s="137">
        <f t="shared" si="236"/>
        <v>100</v>
      </c>
      <c r="AA903" s="137">
        <f t="shared" si="236"/>
        <v>100</v>
      </c>
      <c r="AB903" s="137">
        <f t="shared" si="236"/>
        <v>100</v>
      </c>
      <c r="AC903" s="137">
        <f t="shared" si="236"/>
        <v>100</v>
      </c>
      <c r="AD903" s="137">
        <f t="shared" si="236"/>
        <v>100</v>
      </c>
      <c r="AE903" s="137">
        <f t="shared" si="236"/>
        <v>100</v>
      </c>
      <c r="AF903" s="137">
        <f t="shared" si="236"/>
        <v>100</v>
      </c>
      <c r="AG903" s="137">
        <f t="shared" si="236"/>
        <v>100</v>
      </c>
      <c r="AH903" s="137">
        <f t="shared" si="236"/>
        <v>0</v>
      </c>
      <c r="AI903" s="137">
        <f t="shared" si="236"/>
        <v>0</v>
      </c>
      <c r="AJ903" s="137">
        <f t="shared" si="236"/>
        <v>0</v>
      </c>
      <c r="AK903" s="136">
        <f ca="1">IF(AND(AND($AK$3&lt;=B903,B903&lt;=$AK$1),B903&lt;&gt;""),1,0)</f>
        <v>1</v>
      </c>
      <c r="AL903" s="136">
        <f>IF(OR(F903="工事・メンテ（共用可）",F903="要調整"),0.5,IF(F903="ヘリ訓練日",0.4,1))</f>
        <v>1</v>
      </c>
      <c r="AM903" s="136">
        <v>1</v>
      </c>
    </row>
    <row r="904" spans="1:39">
      <c r="A904" s="149">
        <v>1664</v>
      </c>
      <c r="B904" s="150">
        <v>46409</v>
      </c>
      <c r="C904" s="156">
        <v>7</v>
      </c>
      <c r="D904" s="156">
        <v>21</v>
      </c>
      <c r="E904" s="152" t="s">
        <v>49</v>
      </c>
      <c r="F904" s="151" t="s">
        <v>490</v>
      </c>
      <c r="G904" s="205" t="s">
        <v>494</v>
      </c>
      <c r="H904" s="138" t="str">
        <f>IF(OR(G904="中止",G904="取消"),"998",IF(ISNA(MATCH($E904,施設情報!$B$2:$B$96,0)),"999",INDEX(施設情報!$C$2:$C$96,MATCH($E904,施設情報!$B$2:$B$96,0))))</f>
        <v>022</v>
      </c>
      <c r="I904" s="139">
        <f t="shared" si="237"/>
        <v>46409</v>
      </c>
      <c r="J904" s="137" t="str">
        <f t="shared" si="238"/>
        <v>022-46409</v>
      </c>
      <c r="K904" s="137">
        <f t="shared" si="239"/>
        <v>0.29166666666666669</v>
      </c>
      <c r="L904" s="137">
        <f t="shared" si="240"/>
        <v>0.875</v>
      </c>
      <c r="M904" s="137">
        <f t="shared" si="235"/>
        <v>0</v>
      </c>
      <c r="N904" s="137">
        <f t="shared" si="235"/>
        <v>0</v>
      </c>
      <c r="O904" s="137">
        <f t="shared" si="235"/>
        <v>0</v>
      </c>
      <c r="P904" s="137">
        <f t="shared" si="235"/>
        <v>0</v>
      </c>
      <c r="Q904" s="137">
        <f t="shared" si="235"/>
        <v>0</v>
      </c>
      <c r="R904" s="137">
        <f t="shared" si="235"/>
        <v>0</v>
      </c>
      <c r="S904" s="137">
        <f t="shared" si="235"/>
        <v>0</v>
      </c>
      <c r="T904" s="137">
        <f t="shared" si="235"/>
        <v>100</v>
      </c>
      <c r="U904" s="137">
        <f t="shared" si="235"/>
        <v>100</v>
      </c>
      <c r="V904" s="137">
        <f t="shared" si="235"/>
        <v>100</v>
      </c>
      <c r="W904" s="137">
        <f t="shared" si="236"/>
        <v>100</v>
      </c>
      <c r="X904" s="137">
        <f t="shared" si="236"/>
        <v>100</v>
      </c>
      <c r="Y904" s="137">
        <f t="shared" si="236"/>
        <v>100</v>
      </c>
      <c r="Z904" s="137">
        <f t="shared" si="236"/>
        <v>100</v>
      </c>
      <c r="AA904" s="137">
        <f t="shared" si="236"/>
        <v>100</v>
      </c>
      <c r="AB904" s="137">
        <f t="shared" si="236"/>
        <v>100</v>
      </c>
      <c r="AC904" s="137">
        <f t="shared" si="236"/>
        <v>100</v>
      </c>
      <c r="AD904" s="137">
        <f t="shared" si="236"/>
        <v>100</v>
      </c>
      <c r="AE904" s="137">
        <f t="shared" si="236"/>
        <v>100</v>
      </c>
      <c r="AF904" s="137">
        <f t="shared" si="236"/>
        <v>100</v>
      </c>
      <c r="AG904" s="137">
        <f t="shared" si="236"/>
        <v>100</v>
      </c>
      <c r="AH904" s="137">
        <f t="shared" si="236"/>
        <v>0</v>
      </c>
      <c r="AI904" s="137">
        <f t="shared" si="236"/>
        <v>0</v>
      </c>
      <c r="AJ904" s="137">
        <f t="shared" si="236"/>
        <v>0</v>
      </c>
      <c r="AK904" s="136">
        <f ca="1">IF(AND(AND($AK$3&lt;=B904,B904&lt;=$AK$1),B904&lt;&gt;""),1,0)</f>
        <v>1</v>
      </c>
      <c r="AL904" s="136">
        <f>IF(OR(F904="工事・メンテ（共用可）",F904="要調整"),0.5,IF(F904="ヘリ訓練日",0.4,1))</f>
        <v>1</v>
      </c>
      <c r="AM904" s="136">
        <v>1</v>
      </c>
    </row>
    <row r="905" spans="1:39" ht="56.25">
      <c r="A905" s="149">
        <v>1665</v>
      </c>
      <c r="B905" s="150">
        <v>46409</v>
      </c>
      <c r="C905" s="156">
        <v>7</v>
      </c>
      <c r="D905" s="156">
        <v>21</v>
      </c>
      <c r="E905" s="152" t="s">
        <v>50</v>
      </c>
      <c r="F905" s="151" t="s">
        <v>490</v>
      </c>
      <c r="G905" s="205" t="s">
        <v>494</v>
      </c>
      <c r="H905" s="138" t="str">
        <f>IF(OR(G905="中止",G905="取消"),"998",IF(ISNA(MATCH($E905,施設情報!$B$2:$B$96,0)),"999",INDEX(施設情報!$C$2:$C$96,MATCH($E905,施設情報!$B$2:$B$96,0))))</f>
        <v>023</v>
      </c>
      <c r="I905" s="139">
        <f t="shared" si="237"/>
        <v>46409</v>
      </c>
      <c r="J905" s="137" t="str">
        <f t="shared" si="238"/>
        <v>023-46409</v>
      </c>
      <c r="K905" s="137">
        <f t="shared" si="239"/>
        <v>0.29166666666666669</v>
      </c>
      <c r="L905" s="137">
        <f t="shared" si="240"/>
        <v>0.875</v>
      </c>
      <c r="M905" s="137">
        <f t="shared" ref="M905:V914" si="241">IF(AND(M$3&gt;=$K905,M$3&lt;$L905),100*$AM905,0)</f>
        <v>0</v>
      </c>
      <c r="N905" s="137">
        <f t="shared" si="241"/>
        <v>0</v>
      </c>
      <c r="O905" s="137">
        <f t="shared" si="241"/>
        <v>0</v>
      </c>
      <c r="P905" s="137">
        <f t="shared" si="241"/>
        <v>0</v>
      </c>
      <c r="Q905" s="137">
        <f t="shared" si="241"/>
        <v>0</v>
      </c>
      <c r="R905" s="137">
        <f t="shared" si="241"/>
        <v>0</v>
      </c>
      <c r="S905" s="137">
        <f t="shared" si="241"/>
        <v>0</v>
      </c>
      <c r="T905" s="137">
        <f t="shared" si="241"/>
        <v>100</v>
      </c>
      <c r="U905" s="137">
        <f t="shared" si="241"/>
        <v>100</v>
      </c>
      <c r="V905" s="137">
        <f t="shared" si="241"/>
        <v>100</v>
      </c>
      <c r="W905" s="137">
        <f t="shared" ref="W905:AJ914" si="242">IF(AND(W$3&gt;=$K905,W$3&lt;$L905),100*$AM905,0)</f>
        <v>100</v>
      </c>
      <c r="X905" s="137">
        <f t="shared" si="242"/>
        <v>100</v>
      </c>
      <c r="Y905" s="137">
        <f t="shared" si="242"/>
        <v>100</v>
      </c>
      <c r="Z905" s="137">
        <f t="shared" si="242"/>
        <v>100</v>
      </c>
      <c r="AA905" s="137">
        <f t="shared" si="242"/>
        <v>100</v>
      </c>
      <c r="AB905" s="137">
        <f t="shared" si="242"/>
        <v>100</v>
      </c>
      <c r="AC905" s="137">
        <f t="shared" si="242"/>
        <v>100</v>
      </c>
      <c r="AD905" s="137">
        <f t="shared" si="242"/>
        <v>100</v>
      </c>
      <c r="AE905" s="137">
        <f t="shared" si="242"/>
        <v>100</v>
      </c>
      <c r="AF905" s="137">
        <f t="shared" si="242"/>
        <v>100</v>
      </c>
      <c r="AG905" s="137">
        <f t="shared" si="242"/>
        <v>100</v>
      </c>
      <c r="AH905" s="137">
        <f t="shared" si="242"/>
        <v>0</v>
      </c>
      <c r="AI905" s="137">
        <f t="shared" si="242"/>
        <v>0</v>
      </c>
      <c r="AJ905" s="137">
        <f t="shared" si="242"/>
        <v>0</v>
      </c>
      <c r="AK905" s="136">
        <f ca="1">IF(AND(AND($AK$3&lt;=B905,B905&lt;=$AK$1),B905&lt;&gt;""),1,0)</f>
        <v>1</v>
      </c>
      <c r="AL905" s="136">
        <f>IF(OR(F905="工事・メンテ（共用可）",F905="要調整"),0.5,IF(F905="ヘリ訓練日",0.4,1))</f>
        <v>1</v>
      </c>
      <c r="AM905" s="136">
        <v>1</v>
      </c>
    </row>
    <row r="906" spans="1:39" ht="56.25">
      <c r="A906" s="149">
        <v>1666</v>
      </c>
      <c r="B906" s="150">
        <v>46409</v>
      </c>
      <c r="C906" s="156">
        <v>7</v>
      </c>
      <c r="D906" s="156">
        <v>21</v>
      </c>
      <c r="E906" s="152" t="s">
        <v>52</v>
      </c>
      <c r="F906" s="151" t="s">
        <v>490</v>
      </c>
      <c r="G906" s="205" t="s">
        <v>494</v>
      </c>
      <c r="H906" s="138" t="str">
        <f>IF(OR(G906="中止",G906="取消"),"998",IF(ISNA(MATCH($E906,施設情報!$B$2:$B$96,0)),"999",INDEX(施設情報!$C$2:$C$96,MATCH($E906,施設情報!$B$2:$B$96,0))))</f>
        <v>024</v>
      </c>
      <c r="I906" s="139">
        <f t="shared" si="237"/>
        <v>46409</v>
      </c>
      <c r="J906" s="137" t="str">
        <f t="shared" si="238"/>
        <v>024-46409</v>
      </c>
      <c r="K906" s="137">
        <f t="shared" si="239"/>
        <v>0.29166666666666669</v>
      </c>
      <c r="L906" s="137">
        <f t="shared" si="240"/>
        <v>0.875</v>
      </c>
      <c r="M906" s="137">
        <f t="shared" si="241"/>
        <v>0</v>
      </c>
      <c r="N906" s="137">
        <f t="shared" si="241"/>
        <v>0</v>
      </c>
      <c r="O906" s="137">
        <f t="shared" si="241"/>
        <v>0</v>
      </c>
      <c r="P906" s="137">
        <f t="shared" si="241"/>
        <v>0</v>
      </c>
      <c r="Q906" s="137">
        <f t="shared" si="241"/>
        <v>0</v>
      </c>
      <c r="R906" s="137">
        <f t="shared" si="241"/>
        <v>0</v>
      </c>
      <c r="S906" s="137">
        <f t="shared" si="241"/>
        <v>0</v>
      </c>
      <c r="T906" s="137">
        <f t="shared" si="241"/>
        <v>100</v>
      </c>
      <c r="U906" s="137">
        <f t="shared" si="241"/>
        <v>100</v>
      </c>
      <c r="V906" s="137">
        <f t="shared" si="241"/>
        <v>100</v>
      </c>
      <c r="W906" s="137">
        <f t="shared" si="242"/>
        <v>100</v>
      </c>
      <c r="X906" s="137">
        <f t="shared" si="242"/>
        <v>100</v>
      </c>
      <c r="Y906" s="137">
        <f t="shared" si="242"/>
        <v>100</v>
      </c>
      <c r="Z906" s="137">
        <f t="shared" si="242"/>
        <v>100</v>
      </c>
      <c r="AA906" s="137">
        <f t="shared" si="242"/>
        <v>100</v>
      </c>
      <c r="AB906" s="137">
        <f t="shared" si="242"/>
        <v>100</v>
      </c>
      <c r="AC906" s="137">
        <f t="shared" si="242"/>
        <v>100</v>
      </c>
      <c r="AD906" s="137">
        <f t="shared" si="242"/>
        <v>100</v>
      </c>
      <c r="AE906" s="137">
        <f t="shared" si="242"/>
        <v>100</v>
      </c>
      <c r="AF906" s="137">
        <f t="shared" si="242"/>
        <v>100</v>
      </c>
      <c r="AG906" s="137">
        <f t="shared" si="242"/>
        <v>100</v>
      </c>
      <c r="AH906" s="137">
        <f t="shared" si="242"/>
        <v>0</v>
      </c>
      <c r="AI906" s="137">
        <f t="shared" si="242"/>
        <v>0</v>
      </c>
      <c r="AJ906" s="137">
        <f t="shared" si="242"/>
        <v>0</v>
      </c>
      <c r="AK906" s="136">
        <f ca="1">IF(AND(AND($AK$3&lt;=B906,B906&lt;=$AK$1),B906&lt;&gt;""),1,0)</f>
        <v>1</v>
      </c>
      <c r="AL906" s="136">
        <f>IF(OR(F906="工事・メンテ（共用可）",F906="要調整"),0.5,IF(F906="ヘリ訓練日",0.4,1))</f>
        <v>1</v>
      </c>
      <c r="AM906" s="136">
        <v>1</v>
      </c>
    </row>
    <row r="907" spans="1:39" ht="56.25">
      <c r="A907" s="149">
        <v>1667</v>
      </c>
      <c r="B907" s="150">
        <v>46409</v>
      </c>
      <c r="C907" s="156">
        <v>7</v>
      </c>
      <c r="D907" s="156">
        <v>21</v>
      </c>
      <c r="E907" s="152" t="s">
        <v>31</v>
      </c>
      <c r="F907" s="151" t="s">
        <v>490</v>
      </c>
      <c r="G907" s="205" t="s">
        <v>494</v>
      </c>
      <c r="H907" s="138" t="str">
        <f>IF(OR(G907="中止",G907="取消"),"998",IF(ISNA(MATCH($E907,施設情報!$B$2:$B$96,0)),"999",INDEX(施設情報!$C$2:$C$96,MATCH($E907,施設情報!$B$2:$B$96,0))))</f>
        <v>025</v>
      </c>
      <c r="I907" s="139">
        <f t="shared" si="237"/>
        <v>46409</v>
      </c>
      <c r="J907" s="137" t="str">
        <f t="shared" si="238"/>
        <v>025-46409</v>
      </c>
      <c r="K907" s="137">
        <f t="shared" si="239"/>
        <v>0.29166666666666669</v>
      </c>
      <c r="L907" s="137">
        <f t="shared" si="240"/>
        <v>0.875</v>
      </c>
      <c r="M907" s="137">
        <f t="shared" si="241"/>
        <v>0</v>
      </c>
      <c r="N907" s="137">
        <f t="shared" si="241"/>
        <v>0</v>
      </c>
      <c r="O907" s="137">
        <f t="shared" si="241"/>
        <v>0</v>
      </c>
      <c r="P907" s="137">
        <f t="shared" si="241"/>
        <v>0</v>
      </c>
      <c r="Q907" s="137">
        <f t="shared" si="241"/>
        <v>0</v>
      </c>
      <c r="R907" s="137">
        <f t="shared" si="241"/>
        <v>0</v>
      </c>
      <c r="S907" s="137">
        <f t="shared" si="241"/>
        <v>0</v>
      </c>
      <c r="T907" s="137">
        <f t="shared" si="241"/>
        <v>100</v>
      </c>
      <c r="U907" s="137">
        <f t="shared" si="241"/>
        <v>100</v>
      </c>
      <c r="V907" s="137">
        <f t="shared" si="241"/>
        <v>100</v>
      </c>
      <c r="W907" s="137">
        <f t="shared" si="242"/>
        <v>100</v>
      </c>
      <c r="X907" s="137">
        <f t="shared" si="242"/>
        <v>100</v>
      </c>
      <c r="Y907" s="137">
        <f t="shared" si="242"/>
        <v>100</v>
      </c>
      <c r="Z907" s="137">
        <f t="shared" si="242"/>
        <v>100</v>
      </c>
      <c r="AA907" s="137">
        <f t="shared" si="242"/>
        <v>100</v>
      </c>
      <c r="AB907" s="137">
        <f t="shared" si="242"/>
        <v>100</v>
      </c>
      <c r="AC907" s="137">
        <f t="shared" si="242"/>
        <v>100</v>
      </c>
      <c r="AD907" s="137">
        <f t="shared" si="242"/>
        <v>100</v>
      </c>
      <c r="AE907" s="137">
        <f t="shared" si="242"/>
        <v>100</v>
      </c>
      <c r="AF907" s="137">
        <f t="shared" si="242"/>
        <v>100</v>
      </c>
      <c r="AG907" s="137">
        <f t="shared" si="242"/>
        <v>100</v>
      </c>
      <c r="AH907" s="137">
        <f t="shared" si="242"/>
        <v>0</v>
      </c>
      <c r="AI907" s="137">
        <f t="shared" si="242"/>
        <v>0</v>
      </c>
      <c r="AJ907" s="137">
        <f t="shared" si="242"/>
        <v>0</v>
      </c>
      <c r="AK907" s="136">
        <f ca="1">IF(AND(AND($AK$3&lt;=B907,B907&lt;=$AK$1),B907&lt;&gt;""),1,0)</f>
        <v>1</v>
      </c>
      <c r="AL907" s="136">
        <f>IF(OR(F907="工事・メンテ（共用可）",F907="要調整"),0.5,IF(F907="ヘリ訓練日",0.4,1))</f>
        <v>1</v>
      </c>
      <c r="AM907" s="136">
        <v>1</v>
      </c>
    </row>
    <row r="908" spans="1:39" ht="56.25">
      <c r="A908" s="149">
        <v>1668</v>
      </c>
      <c r="B908" s="150">
        <v>46409</v>
      </c>
      <c r="C908" s="156">
        <v>7</v>
      </c>
      <c r="D908" s="156">
        <v>21</v>
      </c>
      <c r="E908" s="152" t="s">
        <v>53</v>
      </c>
      <c r="F908" s="151" t="s">
        <v>490</v>
      </c>
      <c r="G908" s="205" t="s">
        <v>494</v>
      </c>
      <c r="H908" s="138" t="str">
        <f>IF(OR(G908="中止",G908="取消"),"998",IF(ISNA(MATCH($E908,施設情報!$B$2:$B$96,0)),"999",INDEX(施設情報!$C$2:$C$96,MATCH($E908,施設情報!$B$2:$B$96,0))))</f>
        <v>026</v>
      </c>
      <c r="I908" s="139">
        <f t="shared" si="237"/>
        <v>46409</v>
      </c>
      <c r="J908" s="137" t="str">
        <f t="shared" si="238"/>
        <v>026-46409</v>
      </c>
      <c r="K908" s="137">
        <f t="shared" si="239"/>
        <v>0.29166666666666669</v>
      </c>
      <c r="L908" s="137">
        <f t="shared" si="240"/>
        <v>0.875</v>
      </c>
      <c r="M908" s="137">
        <f t="shared" si="241"/>
        <v>0</v>
      </c>
      <c r="N908" s="137">
        <f t="shared" si="241"/>
        <v>0</v>
      </c>
      <c r="O908" s="137">
        <f t="shared" si="241"/>
        <v>0</v>
      </c>
      <c r="P908" s="137">
        <f t="shared" si="241"/>
        <v>0</v>
      </c>
      <c r="Q908" s="137">
        <f t="shared" si="241"/>
        <v>0</v>
      </c>
      <c r="R908" s="137">
        <f t="shared" si="241"/>
        <v>0</v>
      </c>
      <c r="S908" s="137">
        <f t="shared" si="241"/>
        <v>0</v>
      </c>
      <c r="T908" s="137">
        <f t="shared" si="241"/>
        <v>100</v>
      </c>
      <c r="U908" s="137">
        <f t="shared" si="241"/>
        <v>100</v>
      </c>
      <c r="V908" s="137">
        <f t="shared" si="241"/>
        <v>100</v>
      </c>
      <c r="W908" s="137">
        <f t="shared" si="242"/>
        <v>100</v>
      </c>
      <c r="X908" s="137">
        <f t="shared" si="242"/>
        <v>100</v>
      </c>
      <c r="Y908" s="137">
        <f t="shared" si="242"/>
        <v>100</v>
      </c>
      <c r="Z908" s="137">
        <f t="shared" si="242"/>
        <v>100</v>
      </c>
      <c r="AA908" s="137">
        <f t="shared" si="242"/>
        <v>100</v>
      </c>
      <c r="AB908" s="137">
        <f t="shared" si="242"/>
        <v>100</v>
      </c>
      <c r="AC908" s="137">
        <f t="shared" si="242"/>
        <v>100</v>
      </c>
      <c r="AD908" s="137">
        <f t="shared" si="242"/>
        <v>100</v>
      </c>
      <c r="AE908" s="137">
        <f t="shared" si="242"/>
        <v>100</v>
      </c>
      <c r="AF908" s="137">
        <f t="shared" si="242"/>
        <v>100</v>
      </c>
      <c r="AG908" s="137">
        <f t="shared" si="242"/>
        <v>100</v>
      </c>
      <c r="AH908" s="137">
        <f t="shared" si="242"/>
        <v>0</v>
      </c>
      <c r="AI908" s="137">
        <f t="shared" si="242"/>
        <v>0</v>
      </c>
      <c r="AJ908" s="137">
        <f t="shared" si="242"/>
        <v>0</v>
      </c>
      <c r="AK908" s="136">
        <f ca="1">IF(AND(AND($AK$3&lt;=B908,B908&lt;=$AK$1),B908&lt;&gt;""),1,0)</f>
        <v>1</v>
      </c>
      <c r="AL908" s="136">
        <f>IF(OR(F908="工事・メンテ（共用可）",F908="要調整"),0.5,IF(F908="ヘリ訓練日",0.4,1))</f>
        <v>1</v>
      </c>
      <c r="AM908" s="136">
        <v>1</v>
      </c>
    </row>
    <row r="909" spans="1:39" ht="56.25">
      <c r="A909" s="149">
        <v>1669</v>
      </c>
      <c r="B909" s="150">
        <v>46409</v>
      </c>
      <c r="C909" s="156">
        <v>7</v>
      </c>
      <c r="D909" s="156">
        <v>21</v>
      </c>
      <c r="E909" s="152" t="s">
        <v>30</v>
      </c>
      <c r="F909" s="151" t="s">
        <v>490</v>
      </c>
      <c r="G909" s="205" t="s">
        <v>494</v>
      </c>
      <c r="H909" s="138" t="str">
        <f>IF(OR(G909="中止",G909="取消"),"998",IF(ISNA(MATCH($E909,施設情報!$B$2:$B$96,0)),"999",INDEX(施設情報!$C$2:$C$96,MATCH($E909,施設情報!$B$2:$B$96,0))))</f>
        <v>027</v>
      </c>
      <c r="I909" s="139">
        <f t="shared" si="237"/>
        <v>46409</v>
      </c>
      <c r="J909" s="137" t="str">
        <f t="shared" si="238"/>
        <v>027-46409</v>
      </c>
      <c r="K909" s="137">
        <f t="shared" si="239"/>
        <v>0.29166666666666669</v>
      </c>
      <c r="L909" s="137">
        <f t="shared" si="240"/>
        <v>0.875</v>
      </c>
      <c r="M909" s="137">
        <f t="shared" si="241"/>
        <v>0</v>
      </c>
      <c r="N909" s="137">
        <f t="shared" si="241"/>
        <v>0</v>
      </c>
      <c r="O909" s="137">
        <f t="shared" si="241"/>
        <v>0</v>
      </c>
      <c r="P909" s="137">
        <f t="shared" si="241"/>
        <v>0</v>
      </c>
      <c r="Q909" s="137">
        <f t="shared" si="241"/>
        <v>0</v>
      </c>
      <c r="R909" s="137">
        <f t="shared" si="241"/>
        <v>0</v>
      </c>
      <c r="S909" s="137">
        <f t="shared" si="241"/>
        <v>0</v>
      </c>
      <c r="T909" s="137">
        <f t="shared" si="241"/>
        <v>100</v>
      </c>
      <c r="U909" s="137">
        <f t="shared" si="241"/>
        <v>100</v>
      </c>
      <c r="V909" s="137">
        <f t="shared" si="241"/>
        <v>100</v>
      </c>
      <c r="W909" s="137">
        <f t="shared" si="242"/>
        <v>100</v>
      </c>
      <c r="X909" s="137">
        <f t="shared" si="242"/>
        <v>100</v>
      </c>
      <c r="Y909" s="137">
        <f t="shared" si="242"/>
        <v>100</v>
      </c>
      <c r="Z909" s="137">
        <f t="shared" si="242"/>
        <v>100</v>
      </c>
      <c r="AA909" s="137">
        <f t="shared" si="242"/>
        <v>100</v>
      </c>
      <c r="AB909" s="137">
        <f t="shared" si="242"/>
        <v>100</v>
      </c>
      <c r="AC909" s="137">
        <f t="shared" si="242"/>
        <v>100</v>
      </c>
      <c r="AD909" s="137">
        <f t="shared" si="242"/>
        <v>100</v>
      </c>
      <c r="AE909" s="137">
        <f t="shared" si="242"/>
        <v>100</v>
      </c>
      <c r="AF909" s="137">
        <f t="shared" si="242"/>
        <v>100</v>
      </c>
      <c r="AG909" s="137">
        <f t="shared" si="242"/>
        <v>100</v>
      </c>
      <c r="AH909" s="137">
        <f t="shared" si="242"/>
        <v>0</v>
      </c>
      <c r="AI909" s="137">
        <f t="shared" si="242"/>
        <v>0</v>
      </c>
      <c r="AJ909" s="137">
        <f t="shared" si="242"/>
        <v>0</v>
      </c>
      <c r="AK909" s="136">
        <f ca="1">IF(AND(AND($AK$3&lt;=B909,B909&lt;=$AK$1),B909&lt;&gt;""),1,0)</f>
        <v>1</v>
      </c>
      <c r="AL909" s="136">
        <f>IF(OR(F909="工事・メンテ（共用可）",F909="要調整"),0.5,IF(F909="ヘリ訓練日",0.4,1))</f>
        <v>1</v>
      </c>
      <c r="AM909" s="136">
        <v>1</v>
      </c>
    </row>
    <row r="910" spans="1:39" ht="75">
      <c r="A910" s="149">
        <v>1670</v>
      </c>
      <c r="B910" s="150">
        <v>46409</v>
      </c>
      <c r="C910" s="156">
        <v>7</v>
      </c>
      <c r="D910" s="156">
        <v>21</v>
      </c>
      <c r="E910" s="152" t="s">
        <v>60</v>
      </c>
      <c r="F910" s="151" t="s">
        <v>490</v>
      </c>
      <c r="G910" s="205" t="s">
        <v>494</v>
      </c>
      <c r="H910" s="138" t="str">
        <f>IF(OR(G910="中止",G910="取消"),"998",IF(ISNA(MATCH($E910,施設情報!$B$2:$B$96,0)),"999",INDEX(施設情報!$C$2:$C$96,MATCH($E910,施設情報!$B$2:$B$96,0))))</f>
        <v>028</v>
      </c>
      <c r="I910" s="139">
        <f t="shared" si="237"/>
        <v>46409</v>
      </c>
      <c r="J910" s="137" t="str">
        <f t="shared" si="238"/>
        <v>028-46409</v>
      </c>
      <c r="K910" s="137">
        <f t="shared" si="239"/>
        <v>0.29166666666666669</v>
      </c>
      <c r="L910" s="137">
        <f t="shared" si="240"/>
        <v>0.875</v>
      </c>
      <c r="M910" s="137">
        <f t="shared" si="241"/>
        <v>0</v>
      </c>
      <c r="N910" s="137">
        <f t="shared" si="241"/>
        <v>0</v>
      </c>
      <c r="O910" s="137">
        <f t="shared" si="241"/>
        <v>0</v>
      </c>
      <c r="P910" s="137">
        <f t="shared" si="241"/>
        <v>0</v>
      </c>
      <c r="Q910" s="137">
        <f t="shared" si="241"/>
        <v>0</v>
      </c>
      <c r="R910" s="137">
        <f t="shared" si="241"/>
        <v>0</v>
      </c>
      <c r="S910" s="137">
        <f t="shared" si="241"/>
        <v>0</v>
      </c>
      <c r="T910" s="137">
        <f t="shared" si="241"/>
        <v>100</v>
      </c>
      <c r="U910" s="137">
        <f t="shared" si="241"/>
        <v>100</v>
      </c>
      <c r="V910" s="137">
        <f t="shared" si="241"/>
        <v>100</v>
      </c>
      <c r="W910" s="137">
        <f t="shared" si="242"/>
        <v>100</v>
      </c>
      <c r="X910" s="137">
        <f t="shared" si="242"/>
        <v>100</v>
      </c>
      <c r="Y910" s="137">
        <f t="shared" si="242"/>
        <v>100</v>
      </c>
      <c r="Z910" s="137">
        <f t="shared" si="242"/>
        <v>100</v>
      </c>
      <c r="AA910" s="137">
        <f t="shared" si="242"/>
        <v>100</v>
      </c>
      <c r="AB910" s="137">
        <f t="shared" si="242"/>
        <v>100</v>
      </c>
      <c r="AC910" s="137">
        <f t="shared" si="242"/>
        <v>100</v>
      </c>
      <c r="AD910" s="137">
        <f t="shared" si="242"/>
        <v>100</v>
      </c>
      <c r="AE910" s="137">
        <f t="shared" si="242"/>
        <v>100</v>
      </c>
      <c r="AF910" s="137">
        <f t="shared" si="242"/>
        <v>100</v>
      </c>
      <c r="AG910" s="137">
        <f t="shared" si="242"/>
        <v>100</v>
      </c>
      <c r="AH910" s="137">
        <f t="shared" si="242"/>
        <v>0</v>
      </c>
      <c r="AI910" s="137">
        <f t="shared" si="242"/>
        <v>0</v>
      </c>
      <c r="AJ910" s="137">
        <f t="shared" si="242"/>
        <v>0</v>
      </c>
      <c r="AK910" s="136">
        <f ca="1">IF(AND(AND($AK$3&lt;=B910,B910&lt;=$AK$1),B910&lt;&gt;""),1,0)</f>
        <v>1</v>
      </c>
      <c r="AL910" s="136">
        <f>IF(OR(F910="工事・メンテ（共用可）",F910="要調整"),0.5,IF(F910="ヘリ訓練日",0.4,1))</f>
        <v>1</v>
      </c>
      <c r="AM910" s="136">
        <v>1</v>
      </c>
    </row>
    <row r="911" spans="1:39" ht="75">
      <c r="A911" s="149">
        <v>1671</v>
      </c>
      <c r="B911" s="150">
        <v>46409</v>
      </c>
      <c r="C911" s="156">
        <v>7</v>
      </c>
      <c r="D911" s="156">
        <v>21</v>
      </c>
      <c r="E911" s="152" t="s">
        <v>61</v>
      </c>
      <c r="F911" s="151" t="s">
        <v>490</v>
      </c>
      <c r="G911" s="205" t="s">
        <v>494</v>
      </c>
      <c r="H911" s="138" t="str">
        <f>IF(OR(G911="中止",G911="取消"),"998",IF(ISNA(MATCH($E911,施設情報!$B$2:$B$96,0)),"999",INDEX(施設情報!$C$2:$C$96,MATCH($E911,施設情報!$B$2:$B$96,0))))</f>
        <v>029</v>
      </c>
      <c r="I911" s="139">
        <f t="shared" si="237"/>
        <v>46409</v>
      </c>
      <c r="J911" s="137" t="str">
        <f t="shared" si="238"/>
        <v>029-46409</v>
      </c>
      <c r="K911" s="137">
        <f t="shared" si="239"/>
        <v>0.29166666666666669</v>
      </c>
      <c r="L911" s="137">
        <f t="shared" si="240"/>
        <v>0.875</v>
      </c>
      <c r="M911" s="137">
        <f t="shared" si="241"/>
        <v>0</v>
      </c>
      <c r="N911" s="137">
        <f t="shared" si="241"/>
        <v>0</v>
      </c>
      <c r="O911" s="137">
        <f t="shared" si="241"/>
        <v>0</v>
      </c>
      <c r="P911" s="137">
        <f t="shared" si="241"/>
        <v>0</v>
      </c>
      <c r="Q911" s="137">
        <f t="shared" si="241"/>
        <v>0</v>
      </c>
      <c r="R911" s="137">
        <f t="shared" si="241"/>
        <v>0</v>
      </c>
      <c r="S911" s="137">
        <f t="shared" si="241"/>
        <v>0</v>
      </c>
      <c r="T911" s="137">
        <f t="shared" si="241"/>
        <v>100</v>
      </c>
      <c r="U911" s="137">
        <f t="shared" si="241"/>
        <v>100</v>
      </c>
      <c r="V911" s="137">
        <f t="shared" si="241"/>
        <v>100</v>
      </c>
      <c r="W911" s="137">
        <f t="shared" si="242"/>
        <v>100</v>
      </c>
      <c r="X911" s="137">
        <f t="shared" si="242"/>
        <v>100</v>
      </c>
      <c r="Y911" s="137">
        <f t="shared" si="242"/>
        <v>100</v>
      </c>
      <c r="Z911" s="137">
        <f t="shared" si="242"/>
        <v>100</v>
      </c>
      <c r="AA911" s="137">
        <f t="shared" si="242"/>
        <v>100</v>
      </c>
      <c r="AB911" s="137">
        <f t="shared" si="242"/>
        <v>100</v>
      </c>
      <c r="AC911" s="137">
        <f t="shared" si="242"/>
        <v>100</v>
      </c>
      <c r="AD911" s="137">
        <f t="shared" si="242"/>
        <v>100</v>
      </c>
      <c r="AE911" s="137">
        <f t="shared" si="242"/>
        <v>100</v>
      </c>
      <c r="AF911" s="137">
        <f t="shared" si="242"/>
        <v>100</v>
      </c>
      <c r="AG911" s="137">
        <f t="shared" si="242"/>
        <v>100</v>
      </c>
      <c r="AH911" s="137">
        <f t="shared" si="242"/>
        <v>0</v>
      </c>
      <c r="AI911" s="137">
        <f t="shared" si="242"/>
        <v>0</v>
      </c>
      <c r="AJ911" s="137">
        <f t="shared" si="242"/>
        <v>0</v>
      </c>
      <c r="AK911" s="136">
        <f ca="1">IF(AND(AND($AK$3&lt;=B911,B911&lt;=$AK$1),B911&lt;&gt;""),1,0)</f>
        <v>1</v>
      </c>
      <c r="AL911" s="136">
        <f>IF(OR(F911="工事・メンテ（共用可）",F911="要調整"),0.5,IF(F911="ヘリ訓練日",0.4,1))</f>
        <v>1</v>
      </c>
      <c r="AM911" s="136">
        <v>1</v>
      </c>
    </row>
    <row r="912" spans="1:39" ht="37.5">
      <c r="A912" s="149">
        <v>1672</v>
      </c>
      <c r="B912" s="150">
        <v>46409</v>
      </c>
      <c r="C912" s="156">
        <v>7</v>
      </c>
      <c r="D912" s="156">
        <v>21</v>
      </c>
      <c r="E912" s="152" t="s">
        <v>62</v>
      </c>
      <c r="F912" s="151" t="s">
        <v>490</v>
      </c>
      <c r="G912" s="205" t="s">
        <v>494</v>
      </c>
      <c r="H912" s="138" t="str">
        <f>IF(OR(G912="中止",G912="取消"),"998",IF(ISNA(MATCH($E912,施設情報!$B$2:$B$96,0)),"999",INDEX(施設情報!$C$2:$C$96,MATCH($E912,施設情報!$B$2:$B$96,0))))</f>
        <v>036</v>
      </c>
      <c r="I912" s="139">
        <f t="shared" si="237"/>
        <v>46409</v>
      </c>
      <c r="J912" s="137" t="str">
        <f t="shared" si="238"/>
        <v>036-46409</v>
      </c>
      <c r="K912" s="137">
        <f t="shared" si="239"/>
        <v>0.29166666666666669</v>
      </c>
      <c r="L912" s="137">
        <f t="shared" si="240"/>
        <v>0.875</v>
      </c>
      <c r="M912" s="137">
        <f t="shared" si="241"/>
        <v>0</v>
      </c>
      <c r="N912" s="137">
        <f t="shared" si="241"/>
        <v>0</v>
      </c>
      <c r="O912" s="137">
        <f t="shared" si="241"/>
        <v>0</v>
      </c>
      <c r="P912" s="137">
        <f t="shared" si="241"/>
        <v>0</v>
      </c>
      <c r="Q912" s="137">
        <f t="shared" si="241"/>
        <v>0</v>
      </c>
      <c r="R912" s="137">
        <f t="shared" si="241"/>
        <v>0</v>
      </c>
      <c r="S912" s="137">
        <f t="shared" si="241"/>
        <v>0</v>
      </c>
      <c r="T912" s="137">
        <f t="shared" si="241"/>
        <v>100</v>
      </c>
      <c r="U912" s="137">
        <f t="shared" si="241"/>
        <v>100</v>
      </c>
      <c r="V912" s="137">
        <f t="shared" si="241"/>
        <v>100</v>
      </c>
      <c r="W912" s="137">
        <f t="shared" si="242"/>
        <v>100</v>
      </c>
      <c r="X912" s="137">
        <f t="shared" si="242"/>
        <v>100</v>
      </c>
      <c r="Y912" s="137">
        <f t="shared" si="242"/>
        <v>100</v>
      </c>
      <c r="Z912" s="137">
        <f t="shared" si="242"/>
        <v>100</v>
      </c>
      <c r="AA912" s="137">
        <f t="shared" si="242"/>
        <v>100</v>
      </c>
      <c r="AB912" s="137">
        <f t="shared" si="242"/>
        <v>100</v>
      </c>
      <c r="AC912" s="137">
        <f t="shared" si="242"/>
        <v>100</v>
      </c>
      <c r="AD912" s="137">
        <f t="shared" si="242"/>
        <v>100</v>
      </c>
      <c r="AE912" s="137">
        <f t="shared" si="242"/>
        <v>100</v>
      </c>
      <c r="AF912" s="137">
        <f t="shared" si="242"/>
        <v>100</v>
      </c>
      <c r="AG912" s="137">
        <f t="shared" si="242"/>
        <v>100</v>
      </c>
      <c r="AH912" s="137">
        <f t="shared" si="242"/>
        <v>0</v>
      </c>
      <c r="AI912" s="137">
        <f t="shared" si="242"/>
        <v>0</v>
      </c>
      <c r="AJ912" s="137">
        <f t="shared" si="242"/>
        <v>0</v>
      </c>
      <c r="AK912" s="136">
        <f ca="1">IF(AND(AND($AK$3&lt;=B912,B912&lt;=$AK$1),B912&lt;&gt;""),1,0)</f>
        <v>1</v>
      </c>
      <c r="AL912" s="136">
        <f>IF(OR(F912="工事・メンテ（共用可）",F912="要調整"),0.5,IF(F912="ヘリ訓練日",0.4,1))</f>
        <v>1</v>
      </c>
      <c r="AM912" s="136">
        <v>1</v>
      </c>
    </row>
    <row r="913" spans="1:39" ht="37.5">
      <c r="A913" s="149">
        <v>1673</v>
      </c>
      <c r="B913" s="150">
        <v>46409</v>
      </c>
      <c r="C913" s="156">
        <v>7</v>
      </c>
      <c r="D913" s="156">
        <v>21</v>
      </c>
      <c r="E913" s="152" t="s">
        <v>65</v>
      </c>
      <c r="F913" s="151" t="s">
        <v>490</v>
      </c>
      <c r="G913" s="205" t="s">
        <v>494</v>
      </c>
      <c r="H913" s="138" t="str">
        <f>IF(OR(G913="中止",G913="取消"),"998",IF(ISNA(MATCH($E913,施設情報!$B$2:$B$96,0)),"999",INDEX(施設情報!$C$2:$C$96,MATCH($E913,施設情報!$B$2:$B$96,0))))</f>
        <v>037</v>
      </c>
      <c r="I913" s="139">
        <f t="shared" si="237"/>
        <v>46409</v>
      </c>
      <c r="J913" s="137" t="str">
        <f t="shared" si="238"/>
        <v>037-46409</v>
      </c>
      <c r="K913" s="137">
        <f t="shared" si="239"/>
        <v>0.29166666666666669</v>
      </c>
      <c r="L913" s="137">
        <f t="shared" si="240"/>
        <v>0.875</v>
      </c>
      <c r="M913" s="137">
        <f t="shared" si="241"/>
        <v>0</v>
      </c>
      <c r="N913" s="137">
        <f t="shared" si="241"/>
        <v>0</v>
      </c>
      <c r="O913" s="137">
        <f t="shared" si="241"/>
        <v>0</v>
      </c>
      <c r="P913" s="137">
        <f t="shared" si="241"/>
        <v>0</v>
      </c>
      <c r="Q913" s="137">
        <f t="shared" si="241"/>
        <v>0</v>
      </c>
      <c r="R913" s="137">
        <f t="shared" si="241"/>
        <v>0</v>
      </c>
      <c r="S913" s="137">
        <f t="shared" si="241"/>
        <v>0</v>
      </c>
      <c r="T913" s="137">
        <f t="shared" si="241"/>
        <v>100</v>
      </c>
      <c r="U913" s="137">
        <f t="shared" si="241"/>
        <v>100</v>
      </c>
      <c r="V913" s="137">
        <f t="shared" si="241"/>
        <v>100</v>
      </c>
      <c r="W913" s="137">
        <f t="shared" si="242"/>
        <v>100</v>
      </c>
      <c r="X913" s="137">
        <f t="shared" si="242"/>
        <v>100</v>
      </c>
      <c r="Y913" s="137">
        <f t="shared" si="242"/>
        <v>100</v>
      </c>
      <c r="Z913" s="137">
        <f t="shared" si="242"/>
        <v>100</v>
      </c>
      <c r="AA913" s="137">
        <f t="shared" si="242"/>
        <v>100</v>
      </c>
      <c r="AB913" s="137">
        <f t="shared" si="242"/>
        <v>100</v>
      </c>
      <c r="AC913" s="137">
        <f t="shared" si="242"/>
        <v>100</v>
      </c>
      <c r="AD913" s="137">
        <f t="shared" si="242"/>
        <v>100</v>
      </c>
      <c r="AE913" s="137">
        <f t="shared" si="242"/>
        <v>100</v>
      </c>
      <c r="AF913" s="137">
        <f t="shared" si="242"/>
        <v>100</v>
      </c>
      <c r="AG913" s="137">
        <f t="shared" si="242"/>
        <v>100</v>
      </c>
      <c r="AH913" s="137">
        <f t="shared" si="242"/>
        <v>0</v>
      </c>
      <c r="AI913" s="137">
        <f t="shared" si="242"/>
        <v>0</v>
      </c>
      <c r="AJ913" s="137">
        <f t="shared" si="242"/>
        <v>0</v>
      </c>
      <c r="AK913" s="136">
        <f ca="1">IF(AND(AND($AK$3&lt;=B913,B913&lt;=$AK$1),B913&lt;&gt;""),1,0)</f>
        <v>1</v>
      </c>
      <c r="AL913" s="136">
        <f>IF(OR(F913="工事・メンテ（共用可）",F913="要調整"),0.5,IF(F913="ヘリ訓練日",0.4,1))</f>
        <v>1</v>
      </c>
      <c r="AM913" s="136">
        <v>1</v>
      </c>
    </row>
    <row r="914" spans="1:39" ht="56.25">
      <c r="A914" s="149">
        <v>1674</v>
      </c>
      <c r="B914" s="150">
        <v>46409</v>
      </c>
      <c r="C914" s="156">
        <v>7</v>
      </c>
      <c r="D914" s="156">
        <v>21</v>
      </c>
      <c r="E914" s="152" t="s">
        <v>32</v>
      </c>
      <c r="F914" s="151" t="s">
        <v>490</v>
      </c>
      <c r="G914" s="205" t="s">
        <v>494</v>
      </c>
      <c r="H914" s="138" t="str">
        <f>IF(OR(G914="中止",G914="取消"),"998",IF(ISNA(MATCH($E914,施設情報!$B$2:$B$96,0)),"999",INDEX(施設情報!$C$2:$C$96,MATCH($E914,施設情報!$B$2:$B$96,0))))</f>
        <v>039</v>
      </c>
      <c r="I914" s="139">
        <f t="shared" si="237"/>
        <v>46409</v>
      </c>
      <c r="J914" s="137" t="str">
        <f t="shared" si="238"/>
        <v>039-46409</v>
      </c>
      <c r="K914" s="137">
        <f t="shared" si="239"/>
        <v>0.29166666666666669</v>
      </c>
      <c r="L914" s="137">
        <f t="shared" si="240"/>
        <v>0.875</v>
      </c>
      <c r="M914" s="137">
        <f t="shared" si="241"/>
        <v>0</v>
      </c>
      <c r="N914" s="137">
        <f t="shared" si="241"/>
        <v>0</v>
      </c>
      <c r="O914" s="137">
        <f t="shared" si="241"/>
        <v>0</v>
      </c>
      <c r="P914" s="137">
        <f t="shared" si="241"/>
        <v>0</v>
      </c>
      <c r="Q914" s="137">
        <f t="shared" si="241"/>
        <v>0</v>
      </c>
      <c r="R914" s="137">
        <f t="shared" si="241"/>
        <v>0</v>
      </c>
      <c r="S914" s="137">
        <f t="shared" si="241"/>
        <v>0</v>
      </c>
      <c r="T914" s="137">
        <f t="shared" si="241"/>
        <v>100</v>
      </c>
      <c r="U914" s="137">
        <f t="shared" si="241"/>
        <v>100</v>
      </c>
      <c r="V914" s="137">
        <f t="shared" si="241"/>
        <v>100</v>
      </c>
      <c r="W914" s="137">
        <f t="shared" si="242"/>
        <v>100</v>
      </c>
      <c r="X914" s="137">
        <f t="shared" si="242"/>
        <v>100</v>
      </c>
      <c r="Y914" s="137">
        <f t="shared" si="242"/>
        <v>100</v>
      </c>
      <c r="Z914" s="137">
        <f t="shared" si="242"/>
        <v>100</v>
      </c>
      <c r="AA914" s="137">
        <f t="shared" si="242"/>
        <v>100</v>
      </c>
      <c r="AB914" s="137">
        <f t="shared" si="242"/>
        <v>100</v>
      </c>
      <c r="AC914" s="137">
        <f t="shared" si="242"/>
        <v>100</v>
      </c>
      <c r="AD914" s="137">
        <f t="shared" si="242"/>
        <v>100</v>
      </c>
      <c r="AE914" s="137">
        <f t="shared" si="242"/>
        <v>100</v>
      </c>
      <c r="AF914" s="137">
        <f t="shared" si="242"/>
        <v>100</v>
      </c>
      <c r="AG914" s="137">
        <f t="shared" si="242"/>
        <v>100</v>
      </c>
      <c r="AH914" s="137">
        <f t="shared" si="242"/>
        <v>0</v>
      </c>
      <c r="AI914" s="137">
        <f t="shared" si="242"/>
        <v>0</v>
      </c>
      <c r="AJ914" s="137">
        <f t="shared" si="242"/>
        <v>0</v>
      </c>
      <c r="AK914" s="136">
        <f ca="1">IF(AND(AND($AK$3&lt;=B914,B914&lt;=$AK$1),B914&lt;&gt;""),1,0)</f>
        <v>1</v>
      </c>
      <c r="AL914" s="136">
        <f>IF(OR(F914="工事・メンテ（共用可）",F914="要調整"),0.5,IF(F914="ヘリ訓練日",0.4,1))</f>
        <v>1</v>
      </c>
      <c r="AM914" s="136">
        <v>1</v>
      </c>
    </row>
    <row r="915" spans="1:39" ht="56.25">
      <c r="A915" s="149">
        <v>1675</v>
      </c>
      <c r="B915" s="150">
        <v>46409</v>
      </c>
      <c r="C915" s="156">
        <v>7</v>
      </c>
      <c r="D915" s="156">
        <v>21</v>
      </c>
      <c r="E915" s="152" t="s">
        <v>33</v>
      </c>
      <c r="F915" s="151" t="s">
        <v>490</v>
      </c>
      <c r="G915" s="205" t="s">
        <v>494</v>
      </c>
      <c r="H915" s="138" t="str">
        <f>IF(OR(G915="中止",G915="取消"),"998",IF(ISNA(MATCH($E915,施設情報!$B$2:$B$96,0)),"999",INDEX(施設情報!$C$2:$C$96,MATCH($E915,施設情報!$B$2:$B$96,0))))</f>
        <v>038</v>
      </c>
      <c r="I915" s="139">
        <f t="shared" si="237"/>
        <v>46409</v>
      </c>
      <c r="J915" s="137" t="str">
        <f t="shared" si="238"/>
        <v>038-46409</v>
      </c>
      <c r="K915" s="137">
        <f t="shared" si="239"/>
        <v>0.29166666666666669</v>
      </c>
      <c r="L915" s="137">
        <f t="shared" si="240"/>
        <v>0.875</v>
      </c>
      <c r="M915" s="137">
        <f t="shared" ref="M915:V924" si="243">IF(AND(M$3&gt;=$K915,M$3&lt;$L915),100*$AM915,0)</f>
        <v>0</v>
      </c>
      <c r="N915" s="137">
        <f t="shared" si="243"/>
        <v>0</v>
      </c>
      <c r="O915" s="137">
        <f t="shared" si="243"/>
        <v>0</v>
      </c>
      <c r="P915" s="137">
        <f t="shared" si="243"/>
        <v>0</v>
      </c>
      <c r="Q915" s="137">
        <f t="shared" si="243"/>
        <v>0</v>
      </c>
      <c r="R915" s="137">
        <f t="shared" si="243"/>
        <v>0</v>
      </c>
      <c r="S915" s="137">
        <f t="shared" si="243"/>
        <v>0</v>
      </c>
      <c r="T915" s="137">
        <f t="shared" si="243"/>
        <v>100</v>
      </c>
      <c r="U915" s="137">
        <f t="shared" si="243"/>
        <v>100</v>
      </c>
      <c r="V915" s="137">
        <f t="shared" si="243"/>
        <v>100</v>
      </c>
      <c r="W915" s="137">
        <f t="shared" ref="W915:AJ924" si="244">IF(AND(W$3&gt;=$K915,W$3&lt;$L915),100*$AM915,0)</f>
        <v>100</v>
      </c>
      <c r="X915" s="137">
        <f t="shared" si="244"/>
        <v>100</v>
      </c>
      <c r="Y915" s="137">
        <f t="shared" si="244"/>
        <v>100</v>
      </c>
      <c r="Z915" s="137">
        <f t="shared" si="244"/>
        <v>100</v>
      </c>
      <c r="AA915" s="137">
        <f t="shared" si="244"/>
        <v>100</v>
      </c>
      <c r="AB915" s="137">
        <f t="shared" si="244"/>
        <v>100</v>
      </c>
      <c r="AC915" s="137">
        <f t="shared" si="244"/>
        <v>100</v>
      </c>
      <c r="AD915" s="137">
        <f t="shared" si="244"/>
        <v>100</v>
      </c>
      <c r="AE915" s="137">
        <f t="shared" si="244"/>
        <v>100</v>
      </c>
      <c r="AF915" s="137">
        <f t="shared" si="244"/>
        <v>100</v>
      </c>
      <c r="AG915" s="137">
        <f t="shared" si="244"/>
        <v>100</v>
      </c>
      <c r="AH915" s="137">
        <f t="shared" si="244"/>
        <v>0</v>
      </c>
      <c r="AI915" s="137">
        <f t="shared" si="244"/>
        <v>0</v>
      </c>
      <c r="AJ915" s="137">
        <f t="shared" si="244"/>
        <v>0</v>
      </c>
      <c r="AK915" s="136">
        <f ca="1">IF(AND(AND($AK$3&lt;=B915,B915&lt;=$AK$1),B915&lt;&gt;""),1,0)</f>
        <v>1</v>
      </c>
      <c r="AL915" s="136">
        <f>IF(OR(F915="工事・メンテ（共用可）",F915="要調整"),0.5,IF(F915="ヘリ訓練日",0.4,1))</f>
        <v>1</v>
      </c>
      <c r="AM915" s="136">
        <v>1</v>
      </c>
    </row>
    <row r="916" spans="1:39" ht="56.25">
      <c r="A916" s="149">
        <v>1676</v>
      </c>
      <c r="B916" s="150">
        <v>46409</v>
      </c>
      <c r="C916" s="156">
        <v>7</v>
      </c>
      <c r="D916" s="156">
        <v>21</v>
      </c>
      <c r="E916" s="152" t="s">
        <v>34</v>
      </c>
      <c r="F916" s="151" t="s">
        <v>490</v>
      </c>
      <c r="G916" s="205" t="s">
        <v>494</v>
      </c>
      <c r="H916" s="138" t="str">
        <f>IF(OR(G916="中止",G916="取消"),"998",IF(ISNA(MATCH($E916,施設情報!$B$2:$B$96,0)),"999",INDEX(施設情報!$C$2:$C$96,MATCH($E916,施設情報!$B$2:$B$96,0))))</f>
        <v>040</v>
      </c>
      <c r="I916" s="139">
        <f t="shared" si="237"/>
        <v>46409</v>
      </c>
      <c r="J916" s="137" t="str">
        <f t="shared" si="238"/>
        <v>040-46409</v>
      </c>
      <c r="K916" s="137">
        <f t="shared" si="239"/>
        <v>0.29166666666666669</v>
      </c>
      <c r="L916" s="137">
        <f t="shared" si="240"/>
        <v>0.875</v>
      </c>
      <c r="M916" s="137">
        <f t="shared" si="243"/>
        <v>0</v>
      </c>
      <c r="N916" s="137">
        <f t="shared" si="243"/>
        <v>0</v>
      </c>
      <c r="O916" s="137">
        <f t="shared" si="243"/>
        <v>0</v>
      </c>
      <c r="P916" s="137">
        <f t="shared" si="243"/>
        <v>0</v>
      </c>
      <c r="Q916" s="137">
        <f t="shared" si="243"/>
        <v>0</v>
      </c>
      <c r="R916" s="137">
        <f t="shared" si="243"/>
        <v>0</v>
      </c>
      <c r="S916" s="137">
        <f t="shared" si="243"/>
        <v>0</v>
      </c>
      <c r="T916" s="137">
        <f t="shared" si="243"/>
        <v>100</v>
      </c>
      <c r="U916" s="137">
        <f t="shared" si="243"/>
        <v>100</v>
      </c>
      <c r="V916" s="137">
        <f t="shared" si="243"/>
        <v>100</v>
      </c>
      <c r="W916" s="137">
        <f t="shared" si="244"/>
        <v>100</v>
      </c>
      <c r="X916" s="137">
        <f t="shared" si="244"/>
        <v>100</v>
      </c>
      <c r="Y916" s="137">
        <f t="shared" si="244"/>
        <v>100</v>
      </c>
      <c r="Z916" s="137">
        <f t="shared" si="244"/>
        <v>100</v>
      </c>
      <c r="AA916" s="137">
        <f t="shared" si="244"/>
        <v>100</v>
      </c>
      <c r="AB916" s="137">
        <f t="shared" si="244"/>
        <v>100</v>
      </c>
      <c r="AC916" s="137">
        <f t="shared" si="244"/>
        <v>100</v>
      </c>
      <c r="AD916" s="137">
        <f t="shared" si="244"/>
        <v>100</v>
      </c>
      <c r="AE916" s="137">
        <f t="shared" si="244"/>
        <v>100</v>
      </c>
      <c r="AF916" s="137">
        <f t="shared" si="244"/>
        <v>100</v>
      </c>
      <c r="AG916" s="137">
        <f t="shared" si="244"/>
        <v>100</v>
      </c>
      <c r="AH916" s="137">
        <f t="shared" si="244"/>
        <v>0</v>
      </c>
      <c r="AI916" s="137">
        <f t="shared" si="244"/>
        <v>0</v>
      </c>
      <c r="AJ916" s="137">
        <f t="shared" si="244"/>
        <v>0</v>
      </c>
      <c r="AK916" s="136">
        <f ca="1">IF(AND(AND($AK$3&lt;=B916,B916&lt;=$AK$1),B916&lt;&gt;""),1,0)</f>
        <v>1</v>
      </c>
      <c r="AL916" s="136">
        <f>IF(OR(F916="工事・メンテ（共用可）",F916="要調整"),0.5,IF(F916="ヘリ訓練日",0.4,1))</f>
        <v>1</v>
      </c>
      <c r="AM916" s="136">
        <v>1</v>
      </c>
    </row>
    <row r="917" spans="1:39" ht="56.25">
      <c r="A917" s="149">
        <v>1677</v>
      </c>
      <c r="B917" s="150">
        <v>46409</v>
      </c>
      <c r="C917" s="156">
        <v>7</v>
      </c>
      <c r="D917" s="156">
        <v>21</v>
      </c>
      <c r="E917" s="152" t="s">
        <v>35</v>
      </c>
      <c r="F917" s="151" t="s">
        <v>490</v>
      </c>
      <c r="G917" s="205" t="s">
        <v>494</v>
      </c>
      <c r="H917" s="138" t="str">
        <f>IF(OR(G917="中止",G917="取消"),"998",IF(ISNA(MATCH($E917,施設情報!$B$2:$B$96,0)),"999",INDEX(施設情報!$C$2:$C$96,MATCH($E917,施設情報!$B$2:$B$96,0))))</f>
        <v>041</v>
      </c>
      <c r="I917" s="139">
        <f t="shared" si="237"/>
        <v>46409</v>
      </c>
      <c r="J917" s="137" t="str">
        <f t="shared" si="238"/>
        <v>041-46409</v>
      </c>
      <c r="K917" s="137">
        <f t="shared" si="239"/>
        <v>0.29166666666666669</v>
      </c>
      <c r="L917" s="137">
        <f t="shared" si="240"/>
        <v>0.875</v>
      </c>
      <c r="M917" s="137">
        <f t="shared" si="243"/>
        <v>0</v>
      </c>
      <c r="N917" s="137">
        <f t="shared" si="243"/>
        <v>0</v>
      </c>
      <c r="O917" s="137">
        <f t="shared" si="243"/>
        <v>0</v>
      </c>
      <c r="P917" s="137">
        <f t="shared" si="243"/>
        <v>0</v>
      </c>
      <c r="Q917" s="137">
        <f t="shared" si="243"/>
        <v>0</v>
      </c>
      <c r="R917" s="137">
        <f t="shared" si="243"/>
        <v>0</v>
      </c>
      <c r="S917" s="137">
        <f t="shared" si="243"/>
        <v>0</v>
      </c>
      <c r="T917" s="137">
        <f t="shared" si="243"/>
        <v>100</v>
      </c>
      <c r="U917" s="137">
        <f t="shared" si="243"/>
        <v>100</v>
      </c>
      <c r="V917" s="137">
        <f t="shared" si="243"/>
        <v>100</v>
      </c>
      <c r="W917" s="137">
        <f t="shared" si="244"/>
        <v>100</v>
      </c>
      <c r="X917" s="137">
        <f t="shared" si="244"/>
        <v>100</v>
      </c>
      <c r="Y917" s="137">
        <f t="shared" si="244"/>
        <v>100</v>
      </c>
      <c r="Z917" s="137">
        <f t="shared" si="244"/>
        <v>100</v>
      </c>
      <c r="AA917" s="137">
        <f t="shared" si="244"/>
        <v>100</v>
      </c>
      <c r="AB917" s="137">
        <f t="shared" si="244"/>
        <v>100</v>
      </c>
      <c r="AC917" s="137">
        <f t="shared" si="244"/>
        <v>100</v>
      </c>
      <c r="AD917" s="137">
        <f t="shared" si="244"/>
        <v>100</v>
      </c>
      <c r="AE917" s="137">
        <f t="shared" si="244"/>
        <v>100</v>
      </c>
      <c r="AF917" s="137">
        <f t="shared" si="244"/>
        <v>100</v>
      </c>
      <c r="AG917" s="137">
        <f t="shared" si="244"/>
        <v>100</v>
      </c>
      <c r="AH917" s="137">
        <f t="shared" si="244"/>
        <v>0</v>
      </c>
      <c r="AI917" s="137">
        <f t="shared" si="244"/>
        <v>0</v>
      </c>
      <c r="AJ917" s="137">
        <f t="shared" si="244"/>
        <v>0</v>
      </c>
      <c r="AK917" s="136">
        <f ca="1">IF(AND(AND($AK$3&lt;=B917,B917&lt;=$AK$1),B917&lt;&gt;""),1,0)</f>
        <v>1</v>
      </c>
      <c r="AL917" s="136">
        <f>IF(OR(F917="工事・メンテ（共用可）",F917="要調整"),0.5,IF(F917="ヘリ訓練日",0.4,1))</f>
        <v>1</v>
      </c>
      <c r="AM917" s="136">
        <v>1</v>
      </c>
    </row>
    <row r="918" spans="1:39" ht="56.25">
      <c r="A918" s="149">
        <v>1678</v>
      </c>
      <c r="B918" s="150">
        <v>46409</v>
      </c>
      <c r="C918" s="156">
        <v>7</v>
      </c>
      <c r="D918" s="156">
        <v>21</v>
      </c>
      <c r="E918" s="152" t="s">
        <v>36</v>
      </c>
      <c r="F918" s="151" t="s">
        <v>490</v>
      </c>
      <c r="G918" s="205" t="s">
        <v>494</v>
      </c>
      <c r="H918" s="138" t="str">
        <f>IF(OR(G918="中止",G918="取消"),"998",IF(ISNA(MATCH($E918,施設情報!$B$2:$B$96,0)),"999",INDEX(施設情報!$C$2:$C$96,MATCH($E918,施設情報!$B$2:$B$96,0))))</f>
        <v>042</v>
      </c>
      <c r="I918" s="139">
        <f t="shared" si="237"/>
        <v>46409</v>
      </c>
      <c r="J918" s="137" t="str">
        <f t="shared" si="238"/>
        <v>042-46409</v>
      </c>
      <c r="K918" s="137">
        <f t="shared" si="239"/>
        <v>0.29166666666666669</v>
      </c>
      <c r="L918" s="137">
        <f t="shared" si="240"/>
        <v>0.875</v>
      </c>
      <c r="M918" s="137">
        <f t="shared" si="243"/>
        <v>0</v>
      </c>
      <c r="N918" s="137">
        <f t="shared" si="243"/>
        <v>0</v>
      </c>
      <c r="O918" s="137">
        <f t="shared" si="243"/>
        <v>0</v>
      </c>
      <c r="P918" s="137">
        <f t="shared" si="243"/>
        <v>0</v>
      </c>
      <c r="Q918" s="137">
        <f t="shared" si="243"/>
        <v>0</v>
      </c>
      <c r="R918" s="137">
        <f t="shared" si="243"/>
        <v>0</v>
      </c>
      <c r="S918" s="137">
        <f t="shared" si="243"/>
        <v>0</v>
      </c>
      <c r="T918" s="137">
        <f t="shared" si="243"/>
        <v>100</v>
      </c>
      <c r="U918" s="137">
        <f t="shared" si="243"/>
        <v>100</v>
      </c>
      <c r="V918" s="137">
        <f t="shared" si="243"/>
        <v>100</v>
      </c>
      <c r="W918" s="137">
        <f t="shared" si="244"/>
        <v>100</v>
      </c>
      <c r="X918" s="137">
        <f t="shared" si="244"/>
        <v>100</v>
      </c>
      <c r="Y918" s="137">
        <f t="shared" si="244"/>
        <v>100</v>
      </c>
      <c r="Z918" s="137">
        <f t="shared" si="244"/>
        <v>100</v>
      </c>
      <c r="AA918" s="137">
        <f t="shared" si="244"/>
        <v>100</v>
      </c>
      <c r="AB918" s="137">
        <f t="shared" si="244"/>
        <v>100</v>
      </c>
      <c r="AC918" s="137">
        <f t="shared" si="244"/>
        <v>100</v>
      </c>
      <c r="AD918" s="137">
        <f t="shared" si="244"/>
        <v>100</v>
      </c>
      <c r="AE918" s="137">
        <f t="shared" si="244"/>
        <v>100</v>
      </c>
      <c r="AF918" s="137">
        <f t="shared" si="244"/>
        <v>100</v>
      </c>
      <c r="AG918" s="137">
        <f t="shared" si="244"/>
        <v>100</v>
      </c>
      <c r="AH918" s="137">
        <f t="shared" si="244"/>
        <v>0</v>
      </c>
      <c r="AI918" s="137">
        <f t="shared" si="244"/>
        <v>0</v>
      </c>
      <c r="AJ918" s="137">
        <f t="shared" si="244"/>
        <v>0</v>
      </c>
      <c r="AK918" s="136">
        <f ca="1">IF(AND(AND($AK$3&lt;=B918,B918&lt;=$AK$1),B918&lt;&gt;""),1,0)</f>
        <v>1</v>
      </c>
      <c r="AL918" s="136">
        <f>IF(OR(F918="工事・メンテ（共用可）",F918="要調整"),0.5,IF(F918="ヘリ訓練日",0.4,1))</f>
        <v>1</v>
      </c>
      <c r="AM918" s="136">
        <v>1</v>
      </c>
    </row>
    <row r="919" spans="1:39" ht="56.25">
      <c r="A919" s="149">
        <v>1679</v>
      </c>
      <c r="B919" s="150">
        <v>46409</v>
      </c>
      <c r="C919" s="156">
        <v>7</v>
      </c>
      <c r="D919" s="156">
        <v>21</v>
      </c>
      <c r="E919" s="152" t="s">
        <v>37</v>
      </c>
      <c r="F919" s="151" t="s">
        <v>490</v>
      </c>
      <c r="G919" s="205" t="s">
        <v>494</v>
      </c>
      <c r="H919" s="138" t="str">
        <f>IF(OR(G919="中止",G919="取消"),"998",IF(ISNA(MATCH($E919,施設情報!$B$2:$B$96,0)),"999",INDEX(施設情報!$C$2:$C$96,MATCH($E919,施設情報!$B$2:$B$96,0))))</f>
        <v>043</v>
      </c>
      <c r="I919" s="139">
        <f t="shared" si="237"/>
        <v>46409</v>
      </c>
      <c r="J919" s="137" t="str">
        <f t="shared" si="238"/>
        <v>043-46409</v>
      </c>
      <c r="K919" s="137">
        <f t="shared" si="239"/>
        <v>0.29166666666666669</v>
      </c>
      <c r="L919" s="137">
        <f t="shared" si="240"/>
        <v>0.875</v>
      </c>
      <c r="M919" s="137">
        <f t="shared" si="243"/>
        <v>0</v>
      </c>
      <c r="N919" s="137">
        <f t="shared" si="243"/>
        <v>0</v>
      </c>
      <c r="O919" s="137">
        <f t="shared" si="243"/>
        <v>0</v>
      </c>
      <c r="P919" s="137">
        <f t="shared" si="243"/>
        <v>0</v>
      </c>
      <c r="Q919" s="137">
        <f t="shared" si="243"/>
        <v>0</v>
      </c>
      <c r="R919" s="137">
        <f t="shared" si="243"/>
        <v>0</v>
      </c>
      <c r="S919" s="137">
        <f t="shared" si="243"/>
        <v>0</v>
      </c>
      <c r="T919" s="137">
        <f t="shared" si="243"/>
        <v>100</v>
      </c>
      <c r="U919" s="137">
        <f t="shared" si="243"/>
        <v>100</v>
      </c>
      <c r="V919" s="137">
        <f t="shared" si="243"/>
        <v>100</v>
      </c>
      <c r="W919" s="137">
        <f t="shared" si="244"/>
        <v>100</v>
      </c>
      <c r="X919" s="137">
        <f t="shared" si="244"/>
        <v>100</v>
      </c>
      <c r="Y919" s="137">
        <f t="shared" si="244"/>
        <v>100</v>
      </c>
      <c r="Z919" s="137">
        <f t="shared" si="244"/>
        <v>100</v>
      </c>
      <c r="AA919" s="137">
        <f t="shared" si="244"/>
        <v>100</v>
      </c>
      <c r="AB919" s="137">
        <f t="shared" si="244"/>
        <v>100</v>
      </c>
      <c r="AC919" s="137">
        <f t="shared" si="244"/>
        <v>100</v>
      </c>
      <c r="AD919" s="137">
        <f t="shared" si="244"/>
        <v>100</v>
      </c>
      <c r="AE919" s="137">
        <f t="shared" si="244"/>
        <v>100</v>
      </c>
      <c r="AF919" s="137">
        <f t="shared" si="244"/>
        <v>100</v>
      </c>
      <c r="AG919" s="137">
        <f t="shared" si="244"/>
        <v>100</v>
      </c>
      <c r="AH919" s="137">
        <f t="shared" si="244"/>
        <v>0</v>
      </c>
      <c r="AI919" s="137">
        <f t="shared" si="244"/>
        <v>0</v>
      </c>
      <c r="AJ919" s="137">
        <f t="shared" si="244"/>
        <v>0</v>
      </c>
      <c r="AK919" s="136">
        <f ca="1">IF(AND(AND($AK$3&lt;=B919,B919&lt;=$AK$1),B919&lt;&gt;""),1,0)</f>
        <v>1</v>
      </c>
      <c r="AL919" s="136">
        <f>IF(OR(F919="工事・メンテ（共用可）",F919="要調整"),0.5,IF(F919="ヘリ訓練日",0.4,1))</f>
        <v>1</v>
      </c>
      <c r="AM919" s="136">
        <v>1</v>
      </c>
    </row>
    <row r="920" spans="1:39" ht="56.25">
      <c r="A920" s="149">
        <v>1680</v>
      </c>
      <c r="B920" s="150">
        <v>46409</v>
      </c>
      <c r="C920" s="156">
        <v>7</v>
      </c>
      <c r="D920" s="156">
        <v>21</v>
      </c>
      <c r="E920" s="152" t="s">
        <v>66</v>
      </c>
      <c r="F920" s="151" t="s">
        <v>490</v>
      </c>
      <c r="G920" s="205" t="s">
        <v>494</v>
      </c>
      <c r="H920" s="138" t="str">
        <f>IF(OR(G920="中止",G920="取消"),"998",IF(ISNA(MATCH($E920,施設情報!$B$2:$B$96,0)),"999",INDEX(施設情報!$C$2:$C$96,MATCH($E920,施設情報!$B$2:$B$96,0))))</f>
        <v>044</v>
      </c>
      <c r="I920" s="139">
        <f t="shared" si="237"/>
        <v>46409</v>
      </c>
      <c r="J920" s="137" t="str">
        <f t="shared" si="238"/>
        <v>044-46409</v>
      </c>
      <c r="K920" s="137">
        <f t="shared" si="239"/>
        <v>0.29166666666666669</v>
      </c>
      <c r="L920" s="137">
        <f t="shared" si="240"/>
        <v>0.875</v>
      </c>
      <c r="M920" s="137">
        <f t="shared" si="243"/>
        <v>0</v>
      </c>
      <c r="N920" s="137">
        <f t="shared" si="243"/>
        <v>0</v>
      </c>
      <c r="O920" s="137">
        <f t="shared" si="243"/>
        <v>0</v>
      </c>
      <c r="P920" s="137">
        <f t="shared" si="243"/>
        <v>0</v>
      </c>
      <c r="Q920" s="137">
        <f t="shared" si="243"/>
        <v>0</v>
      </c>
      <c r="R920" s="137">
        <f t="shared" si="243"/>
        <v>0</v>
      </c>
      <c r="S920" s="137">
        <f t="shared" si="243"/>
        <v>0</v>
      </c>
      <c r="T920" s="137">
        <f t="shared" si="243"/>
        <v>100</v>
      </c>
      <c r="U920" s="137">
        <f t="shared" si="243"/>
        <v>100</v>
      </c>
      <c r="V920" s="137">
        <f t="shared" si="243"/>
        <v>100</v>
      </c>
      <c r="W920" s="137">
        <f t="shared" si="244"/>
        <v>100</v>
      </c>
      <c r="X920" s="137">
        <f t="shared" si="244"/>
        <v>100</v>
      </c>
      <c r="Y920" s="137">
        <f t="shared" si="244"/>
        <v>100</v>
      </c>
      <c r="Z920" s="137">
        <f t="shared" si="244"/>
        <v>100</v>
      </c>
      <c r="AA920" s="137">
        <f t="shared" si="244"/>
        <v>100</v>
      </c>
      <c r="AB920" s="137">
        <f t="shared" si="244"/>
        <v>100</v>
      </c>
      <c r="AC920" s="137">
        <f t="shared" si="244"/>
        <v>100</v>
      </c>
      <c r="AD920" s="137">
        <f t="shared" si="244"/>
        <v>100</v>
      </c>
      <c r="AE920" s="137">
        <f t="shared" si="244"/>
        <v>100</v>
      </c>
      <c r="AF920" s="137">
        <f t="shared" si="244"/>
        <v>100</v>
      </c>
      <c r="AG920" s="137">
        <f t="shared" si="244"/>
        <v>100</v>
      </c>
      <c r="AH920" s="137">
        <f t="shared" si="244"/>
        <v>0</v>
      </c>
      <c r="AI920" s="137">
        <f t="shared" si="244"/>
        <v>0</v>
      </c>
      <c r="AJ920" s="137">
        <f t="shared" si="244"/>
        <v>0</v>
      </c>
      <c r="AK920" s="136">
        <f ca="1">IF(AND(AND($AK$3&lt;=B920,B920&lt;=$AK$1),B920&lt;&gt;""),1,0)</f>
        <v>1</v>
      </c>
      <c r="AL920" s="136">
        <f>IF(OR(F920="工事・メンテ（共用可）",F920="要調整"),0.5,IF(F920="ヘリ訓練日",0.4,1))</f>
        <v>1</v>
      </c>
      <c r="AM920" s="136">
        <v>1</v>
      </c>
    </row>
    <row r="921" spans="1:39" ht="75">
      <c r="A921" s="149">
        <v>1681</v>
      </c>
      <c r="B921" s="150">
        <v>46409</v>
      </c>
      <c r="C921" s="156">
        <v>7</v>
      </c>
      <c r="D921" s="156">
        <v>21</v>
      </c>
      <c r="E921" s="152" t="s">
        <v>67</v>
      </c>
      <c r="F921" s="151" t="s">
        <v>490</v>
      </c>
      <c r="G921" s="205" t="s">
        <v>494</v>
      </c>
      <c r="H921" s="138" t="str">
        <f>IF(OR(G921="中止",G921="取消"),"998",IF(ISNA(MATCH($E921,施設情報!$B$2:$B$96,0)),"999",INDEX(施設情報!$C$2:$C$96,MATCH($E921,施設情報!$B$2:$B$96,0))))</f>
        <v>045</v>
      </c>
      <c r="I921" s="139">
        <f t="shared" si="237"/>
        <v>46409</v>
      </c>
      <c r="J921" s="137" t="str">
        <f t="shared" si="238"/>
        <v>045-46409</v>
      </c>
      <c r="K921" s="137">
        <f t="shared" si="239"/>
        <v>0.29166666666666669</v>
      </c>
      <c r="L921" s="137">
        <f t="shared" si="240"/>
        <v>0.875</v>
      </c>
      <c r="M921" s="137">
        <f t="shared" si="243"/>
        <v>0</v>
      </c>
      <c r="N921" s="137">
        <f t="shared" si="243"/>
        <v>0</v>
      </c>
      <c r="O921" s="137">
        <f t="shared" si="243"/>
        <v>0</v>
      </c>
      <c r="P921" s="137">
        <f t="shared" si="243"/>
        <v>0</v>
      </c>
      <c r="Q921" s="137">
        <f t="shared" si="243"/>
        <v>0</v>
      </c>
      <c r="R921" s="137">
        <f t="shared" si="243"/>
        <v>0</v>
      </c>
      <c r="S921" s="137">
        <f t="shared" si="243"/>
        <v>0</v>
      </c>
      <c r="T921" s="137">
        <f t="shared" si="243"/>
        <v>100</v>
      </c>
      <c r="U921" s="137">
        <f t="shared" si="243"/>
        <v>100</v>
      </c>
      <c r="V921" s="137">
        <f t="shared" si="243"/>
        <v>100</v>
      </c>
      <c r="W921" s="137">
        <f t="shared" si="244"/>
        <v>100</v>
      </c>
      <c r="X921" s="137">
        <f t="shared" si="244"/>
        <v>100</v>
      </c>
      <c r="Y921" s="137">
        <f t="shared" si="244"/>
        <v>100</v>
      </c>
      <c r="Z921" s="137">
        <f t="shared" si="244"/>
        <v>100</v>
      </c>
      <c r="AA921" s="137">
        <f t="shared" si="244"/>
        <v>100</v>
      </c>
      <c r="AB921" s="137">
        <f t="shared" si="244"/>
        <v>100</v>
      </c>
      <c r="AC921" s="137">
        <f t="shared" si="244"/>
        <v>100</v>
      </c>
      <c r="AD921" s="137">
        <f t="shared" si="244"/>
        <v>100</v>
      </c>
      <c r="AE921" s="137">
        <f t="shared" si="244"/>
        <v>100</v>
      </c>
      <c r="AF921" s="137">
        <f t="shared" si="244"/>
        <v>100</v>
      </c>
      <c r="AG921" s="137">
        <f t="shared" si="244"/>
        <v>100</v>
      </c>
      <c r="AH921" s="137">
        <f t="shared" si="244"/>
        <v>0</v>
      </c>
      <c r="AI921" s="137">
        <f t="shared" si="244"/>
        <v>0</v>
      </c>
      <c r="AJ921" s="137">
        <f t="shared" si="244"/>
        <v>0</v>
      </c>
      <c r="AK921" s="136">
        <f ca="1">IF(AND(AND($AK$3&lt;=B921,B921&lt;=$AK$1),B921&lt;&gt;""),1,0)</f>
        <v>1</v>
      </c>
      <c r="AL921" s="136">
        <f>IF(OR(F921="工事・メンテ（共用可）",F921="要調整"),0.5,IF(F921="ヘリ訓練日",0.4,1))</f>
        <v>1</v>
      </c>
      <c r="AM921" s="136">
        <v>1</v>
      </c>
    </row>
    <row r="922" spans="1:39" ht="75">
      <c r="A922" s="149">
        <v>1682</v>
      </c>
      <c r="B922" s="150">
        <v>46409</v>
      </c>
      <c r="C922" s="156">
        <v>7</v>
      </c>
      <c r="D922" s="156">
        <v>21</v>
      </c>
      <c r="E922" s="152" t="s">
        <v>68</v>
      </c>
      <c r="F922" s="151" t="s">
        <v>490</v>
      </c>
      <c r="G922" s="205" t="s">
        <v>494</v>
      </c>
      <c r="H922" s="138" t="str">
        <f>IF(OR(G922="中止",G922="取消"),"998",IF(ISNA(MATCH($E922,施設情報!$B$2:$B$96,0)),"999",INDEX(施設情報!$C$2:$C$96,MATCH($E922,施設情報!$B$2:$B$96,0))))</f>
        <v>046</v>
      </c>
      <c r="I922" s="139">
        <f t="shared" si="237"/>
        <v>46409</v>
      </c>
      <c r="J922" s="137" t="str">
        <f t="shared" si="238"/>
        <v>046-46409</v>
      </c>
      <c r="K922" s="137">
        <f t="shared" si="239"/>
        <v>0.29166666666666669</v>
      </c>
      <c r="L922" s="137">
        <f t="shared" si="240"/>
        <v>0.875</v>
      </c>
      <c r="M922" s="137">
        <f t="shared" si="243"/>
        <v>0</v>
      </c>
      <c r="N922" s="137">
        <f t="shared" si="243"/>
        <v>0</v>
      </c>
      <c r="O922" s="137">
        <f t="shared" si="243"/>
        <v>0</v>
      </c>
      <c r="P922" s="137">
        <f t="shared" si="243"/>
        <v>0</v>
      </c>
      <c r="Q922" s="137">
        <f t="shared" si="243"/>
        <v>0</v>
      </c>
      <c r="R922" s="137">
        <f t="shared" si="243"/>
        <v>0</v>
      </c>
      <c r="S922" s="137">
        <f t="shared" si="243"/>
        <v>0</v>
      </c>
      <c r="T922" s="137">
        <f t="shared" si="243"/>
        <v>100</v>
      </c>
      <c r="U922" s="137">
        <f t="shared" si="243"/>
        <v>100</v>
      </c>
      <c r="V922" s="137">
        <f t="shared" si="243"/>
        <v>100</v>
      </c>
      <c r="W922" s="137">
        <f t="shared" si="244"/>
        <v>100</v>
      </c>
      <c r="X922" s="137">
        <f t="shared" si="244"/>
        <v>100</v>
      </c>
      <c r="Y922" s="137">
        <f t="shared" si="244"/>
        <v>100</v>
      </c>
      <c r="Z922" s="137">
        <f t="shared" si="244"/>
        <v>100</v>
      </c>
      <c r="AA922" s="137">
        <f t="shared" si="244"/>
        <v>100</v>
      </c>
      <c r="AB922" s="137">
        <f t="shared" si="244"/>
        <v>100</v>
      </c>
      <c r="AC922" s="137">
        <f t="shared" si="244"/>
        <v>100</v>
      </c>
      <c r="AD922" s="137">
        <f t="shared" si="244"/>
        <v>100</v>
      </c>
      <c r="AE922" s="137">
        <f t="shared" si="244"/>
        <v>100</v>
      </c>
      <c r="AF922" s="137">
        <f t="shared" si="244"/>
        <v>100</v>
      </c>
      <c r="AG922" s="137">
        <f t="shared" si="244"/>
        <v>100</v>
      </c>
      <c r="AH922" s="137">
        <f t="shared" si="244"/>
        <v>0</v>
      </c>
      <c r="AI922" s="137">
        <f t="shared" si="244"/>
        <v>0</v>
      </c>
      <c r="AJ922" s="137">
        <f t="shared" si="244"/>
        <v>0</v>
      </c>
      <c r="AK922" s="136">
        <f ca="1">IF(AND(AND($AK$3&lt;=B922,B922&lt;=$AK$1),B922&lt;&gt;""),1,0)</f>
        <v>1</v>
      </c>
      <c r="AL922" s="136">
        <f>IF(OR(F922="工事・メンテ（共用可）",F922="要調整"),0.5,IF(F922="ヘリ訓練日",0.4,1))</f>
        <v>1</v>
      </c>
      <c r="AM922" s="136">
        <v>1</v>
      </c>
    </row>
    <row r="923" spans="1:39" ht="75">
      <c r="A923" s="149">
        <v>1683</v>
      </c>
      <c r="B923" s="150">
        <v>46409</v>
      </c>
      <c r="C923" s="156">
        <v>7</v>
      </c>
      <c r="D923" s="156">
        <v>21</v>
      </c>
      <c r="E923" s="152" t="s">
        <v>69</v>
      </c>
      <c r="F923" s="151" t="s">
        <v>490</v>
      </c>
      <c r="G923" s="205" t="s">
        <v>494</v>
      </c>
      <c r="H923" s="138" t="str">
        <f>IF(OR(G923="中止",G923="取消"),"998",IF(ISNA(MATCH($E923,施設情報!$B$2:$B$96,0)),"999",INDEX(施設情報!$C$2:$C$96,MATCH($E923,施設情報!$B$2:$B$96,0))))</f>
        <v>047</v>
      </c>
      <c r="I923" s="139">
        <f t="shared" si="237"/>
        <v>46409</v>
      </c>
      <c r="J923" s="137" t="str">
        <f t="shared" si="238"/>
        <v>047-46409</v>
      </c>
      <c r="K923" s="137">
        <f t="shared" si="239"/>
        <v>0.29166666666666669</v>
      </c>
      <c r="L923" s="137">
        <f t="shared" si="240"/>
        <v>0.875</v>
      </c>
      <c r="M923" s="137">
        <f t="shared" si="243"/>
        <v>0</v>
      </c>
      <c r="N923" s="137">
        <f t="shared" si="243"/>
        <v>0</v>
      </c>
      <c r="O923" s="137">
        <f t="shared" si="243"/>
        <v>0</v>
      </c>
      <c r="P923" s="137">
        <f t="shared" si="243"/>
        <v>0</v>
      </c>
      <c r="Q923" s="137">
        <f t="shared" si="243"/>
        <v>0</v>
      </c>
      <c r="R923" s="137">
        <f t="shared" si="243"/>
        <v>0</v>
      </c>
      <c r="S923" s="137">
        <f t="shared" si="243"/>
        <v>0</v>
      </c>
      <c r="T923" s="137">
        <f t="shared" si="243"/>
        <v>100</v>
      </c>
      <c r="U923" s="137">
        <f t="shared" si="243"/>
        <v>100</v>
      </c>
      <c r="V923" s="137">
        <f t="shared" si="243"/>
        <v>100</v>
      </c>
      <c r="W923" s="137">
        <f t="shared" si="244"/>
        <v>100</v>
      </c>
      <c r="X923" s="137">
        <f t="shared" si="244"/>
        <v>100</v>
      </c>
      <c r="Y923" s="137">
        <f t="shared" si="244"/>
        <v>100</v>
      </c>
      <c r="Z923" s="137">
        <f t="shared" si="244"/>
        <v>100</v>
      </c>
      <c r="AA923" s="137">
        <f t="shared" si="244"/>
        <v>100</v>
      </c>
      <c r="AB923" s="137">
        <f t="shared" si="244"/>
        <v>100</v>
      </c>
      <c r="AC923" s="137">
        <f t="shared" si="244"/>
        <v>100</v>
      </c>
      <c r="AD923" s="137">
        <f t="shared" si="244"/>
        <v>100</v>
      </c>
      <c r="AE923" s="137">
        <f t="shared" si="244"/>
        <v>100</v>
      </c>
      <c r="AF923" s="137">
        <f t="shared" si="244"/>
        <v>100</v>
      </c>
      <c r="AG923" s="137">
        <f t="shared" si="244"/>
        <v>100</v>
      </c>
      <c r="AH923" s="137">
        <f t="shared" si="244"/>
        <v>0</v>
      </c>
      <c r="AI923" s="137">
        <f t="shared" si="244"/>
        <v>0</v>
      </c>
      <c r="AJ923" s="137">
        <f t="shared" si="244"/>
        <v>0</v>
      </c>
      <c r="AK923" s="136">
        <f ca="1">IF(AND(AND($AK$3&lt;=B923,B923&lt;=$AK$1),B923&lt;&gt;""),1,0)</f>
        <v>1</v>
      </c>
      <c r="AL923" s="136">
        <f>IF(OR(F923="工事・メンテ（共用可）",F923="要調整"),0.5,IF(F923="ヘリ訓練日",0.4,1))</f>
        <v>1</v>
      </c>
      <c r="AM923" s="136">
        <v>1</v>
      </c>
    </row>
    <row r="924" spans="1:39" ht="93.75">
      <c r="A924" s="149">
        <v>1684</v>
      </c>
      <c r="B924" s="150">
        <v>46409</v>
      </c>
      <c r="C924" s="156">
        <v>7</v>
      </c>
      <c r="D924" s="156">
        <v>21</v>
      </c>
      <c r="E924" s="152" t="s">
        <v>70</v>
      </c>
      <c r="F924" s="151" t="s">
        <v>490</v>
      </c>
      <c r="G924" s="205" t="s">
        <v>494</v>
      </c>
      <c r="H924" s="138" t="str">
        <f>IF(OR(G924="中止",G924="取消"),"998",IF(ISNA(MATCH($E924,施設情報!$B$2:$B$96,0)),"999",INDEX(施設情報!$C$2:$C$96,MATCH($E924,施設情報!$B$2:$B$96,0))))</f>
        <v>050</v>
      </c>
      <c r="I924" s="139">
        <f t="shared" si="237"/>
        <v>46409</v>
      </c>
      <c r="J924" s="137" t="str">
        <f t="shared" si="238"/>
        <v>050-46409</v>
      </c>
      <c r="K924" s="137">
        <f t="shared" si="239"/>
        <v>0.29166666666666669</v>
      </c>
      <c r="L924" s="137">
        <f t="shared" si="240"/>
        <v>0.875</v>
      </c>
      <c r="M924" s="137">
        <f t="shared" si="243"/>
        <v>0</v>
      </c>
      <c r="N924" s="137">
        <f t="shared" si="243"/>
        <v>0</v>
      </c>
      <c r="O924" s="137">
        <f t="shared" si="243"/>
        <v>0</v>
      </c>
      <c r="P924" s="137">
        <f t="shared" si="243"/>
        <v>0</v>
      </c>
      <c r="Q924" s="137">
        <f t="shared" si="243"/>
        <v>0</v>
      </c>
      <c r="R924" s="137">
        <f t="shared" si="243"/>
        <v>0</v>
      </c>
      <c r="S924" s="137">
        <f t="shared" si="243"/>
        <v>0</v>
      </c>
      <c r="T924" s="137">
        <f t="shared" si="243"/>
        <v>100</v>
      </c>
      <c r="U924" s="137">
        <f t="shared" si="243"/>
        <v>100</v>
      </c>
      <c r="V924" s="137">
        <f t="shared" si="243"/>
        <v>100</v>
      </c>
      <c r="W924" s="137">
        <f t="shared" si="244"/>
        <v>100</v>
      </c>
      <c r="X924" s="137">
        <f t="shared" si="244"/>
        <v>100</v>
      </c>
      <c r="Y924" s="137">
        <f t="shared" si="244"/>
        <v>100</v>
      </c>
      <c r="Z924" s="137">
        <f t="shared" si="244"/>
        <v>100</v>
      </c>
      <c r="AA924" s="137">
        <f t="shared" si="244"/>
        <v>100</v>
      </c>
      <c r="AB924" s="137">
        <f t="shared" si="244"/>
        <v>100</v>
      </c>
      <c r="AC924" s="137">
        <f t="shared" si="244"/>
        <v>100</v>
      </c>
      <c r="AD924" s="137">
        <f t="shared" si="244"/>
        <v>100</v>
      </c>
      <c r="AE924" s="137">
        <f t="shared" si="244"/>
        <v>100</v>
      </c>
      <c r="AF924" s="137">
        <f t="shared" si="244"/>
        <v>100</v>
      </c>
      <c r="AG924" s="137">
        <f t="shared" si="244"/>
        <v>100</v>
      </c>
      <c r="AH924" s="137">
        <f t="shared" si="244"/>
        <v>0</v>
      </c>
      <c r="AI924" s="137">
        <f t="shared" si="244"/>
        <v>0</v>
      </c>
      <c r="AJ924" s="137">
        <f t="shared" si="244"/>
        <v>0</v>
      </c>
      <c r="AK924" s="136">
        <f ca="1">IF(AND(AND($AK$3&lt;=B924,B924&lt;=$AK$1),B924&lt;&gt;""),1,0)</f>
        <v>1</v>
      </c>
      <c r="AL924" s="136">
        <f>IF(OR(F924="工事・メンテ（共用可）",F924="要調整"),0.5,IF(F924="ヘリ訓練日",0.4,1))</f>
        <v>1</v>
      </c>
      <c r="AM924" s="136">
        <v>1</v>
      </c>
    </row>
    <row r="925" spans="1:39" ht="93.75">
      <c r="A925" s="149">
        <v>1685</v>
      </c>
      <c r="B925" s="150">
        <v>46409</v>
      </c>
      <c r="C925" s="156">
        <v>7</v>
      </c>
      <c r="D925" s="156">
        <v>21</v>
      </c>
      <c r="E925" s="152" t="s">
        <v>71</v>
      </c>
      <c r="F925" s="151" t="s">
        <v>490</v>
      </c>
      <c r="G925" s="205" t="s">
        <v>494</v>
      </c>
      <c r="H925" s="138" t="str">
        <f>IF(OR(G925="中止",G925="取消"),"998",IF(ISNA(MATCH($E925,施設情報!$B$2:$B$96,0)),"999",INDEX(施設情報!$C$2:$C$96,MATCH($E925,施設情報!$B$2:$B$96,0))))</f>
        <v>051</v>
      </c>
      <c r="I925" s="139">
        <f t="shared" si="237"/>
        <v>46409</v>
      </c>
      <c r="J925" s="137" t="str">
        <f t="shared" si="238"/>
        <v>051-46409</v>
      </c>
      <c r="K925" s="137">
        <f t="shared" si="239"/>
        <v>0.29166666666666669</v>
      </c>
      <c r="L925" s="137">
        <f t="shared" si="240"/>
        <v>0.875</v>
      </c>
      <c r="M925" s="137">
        <f t="shared" ref="M925:V934" si="245">IF(AND(M$3&gt;=$K925,M$3&lt;$L925),100*$AM925,0)</f>
        <v>0</v>
      </c>
      <c r="N925" s="137">
        <f t="shared" si="245"/>
        <v>0</v>
      </c>
      <c r="O925" s="137">
        <f t="shared" si="245"/>
        <v>0</v>
      </c>
      <c r="P925" s="137">
        <f t="shared" si="245"/>
        <v>0</v>
      </c>
      <c r="Q925" s="137">
        <f t="shared" si="245"/>
        <v>0</v>
      </c>
      <c r="R925" s="137">
        <f t="shared" si="245"/>
        <v>0</v>
      </c>
      <c r="S925" s="137">
        <f t="shared" si="245"/>
        <v>0</v>
      </c>
      <c r="T925" s="137">
        <f t="shared" si="245"/>
        <v>100</v>
      </c>
      <c r="U925" s="137">
        <f t="shared" si="245"/>
        <v>100</v>
      </c>
      <c r="V925" s="137">
        <f t="shared" si="245"/>
        <v>100</v>
      </c>
      <c r="W925" s="137">
        <f t="shared" ref="W925:AJ934" si="246">IF(AND(W$3&gt;=$K925,W$3&lt;$L925),100*$AM925,0)</f>
        <v>100</v>
      </c>
      <c r="X925" s="137">
        <f t="shared" si="246"/>
        <v>100</v>
      </c>
      <c r="Y925" s="137">
        <f t="shared" si="246"/>
        <v>100</v>
      </c>
      <c r="Z925" s="137">
        <f t="shared" si="246"/>
        <v>100</v>
      </c>
      <c r="AA925" s="137">
        <f t="shared" si="246"/>
        <v>100</v>
      </c>
      <c r="AB925" s="137">
        <f t="shared" si="246"/>
        <v>100</v>
      </c>
      <c r="AC925" s="137">
        <f t="shared" si="246"/>
        <v>100</v>
      </c>
      <c r="AD925" s="137">
        <f t="shared" si="246"/>
        <v>100</v>
      </c>
      <c r="AE925" s="137">
        <f t="shared" si="246"/>
        <v>100</v>
      </c>
      <c r="AF925" s="137">
        <f t="shared" si="246"/>
        <v>100</v>
      </c>
      <c r="AG925" s="137">
        <f t="shared" si="246"/>
        <v>100</v>
      </c>
      <c r="AH925" s="137">
        <f t="shared" si="246"/>
        <v>0</v>
      </c>
      <c r="AI925" s="137">
        <f t="shared" si="246"/>
        <v>0</v>
      </c>
      <c r="AJ925" s="137">
        <f t="shared" si="246"/>
        <v>0</v>
      </c>
      <c r="AK925" s="136">
        <f ca="1">IF(AND(AND($AK$3&lt;=B925,B925&lt;=$AK$1),B925&lt;&gt;""),1,0)</f>
        <v>1</v>
      </c>
      <c r="AL925" s="136">
        <f>IF(OR(F925="工事・メンテ（共用可）",F925="要調整"),0.5,IF(F925="ヘリ訓練日",0.4,1))</f>
        <v>1</v>
      </c>
      <c r="AM925" s="136">
        <v>1</v>
      </c>
    </row>
    <row r="926" spans="1:39" ht="93.75">
      <c r="A926" s="149">
        <v>1686</v>
      </c>
      <c r="B926" s="150">
        <v>46409</v>
      </c>
      <c r="C926" s="156">
        <v>7</v>
      </c>
      <c r="D926" s="156">
        <v>21</v>
      </c>
      <c r="E926" s="152" t="s">
        <v>72</v>
      </c>
      <c r="F926" s="151" t="s">
        <v>490</v>
      </c>
      <c r="G926" s="205" t="s">
        <v>494</v>
      </c>
      <c r="H926" s="138" t="str">
        <f>IF(OR(G926="中止",G926="取消"),"998",IF(ISNA(MATCH($E926,施設情報!$B$2:$B$96,0)),"999",INDEX(施設情報!$C$2:$C$96,MATCH($E926,施設情報!$B$2:$B$96,0))))</f>
        <v>052</v>
      </c>
      <c r="I926" s="139">
        <f t="shared" si="237"/>
        <v>46409</v>
      </c>
      <c r="J926" s="137" t="str">
        <f t="shared" si="238"/>
        <v>052-46409</v>
      </c>
      <c r="K926" s="137">
        <f t="shared" si="239"/>
        <v>0.29166666666666669</v>
      </c>
      <c r="L926" s="137">
        <f t="shared" si="240"/>
        <v>0.875</v>
      </c>
      <c r="M926" s="137">
        <f t="shared" si="245"/>
        <v>0</v>
      </c>
      <c r="N926" s="137">
        <f t="shared" si="245"/>
        <v>0</v>
      </c>
      <c r="O926" s="137">
        <f t="shared" si="245"/>
        <v>0</v>
      </c>
      <c r="P926" s="137">
        <f t="shared" si="245"/>
        <v>0</v>
      </c>
      <c r="Q926" s="137">
        <f t="shared" si="245"/>
        <v>0</v>
      </c>
      <c r="R926" s="137">
        <f t="shared" si="245"/>
        <v>0</v>
      </c>
      <c r="S926" s="137">
        <f t="shared" si="245"/>
        <v>0</v>
      </c>
      <c r="T926" s="137">
        <f t="shared" si="245"/>
        <v>100</v>
      </c>
      <c r="U926" s="137">
        <f t="shared" si="245"/>
        <v>100</v>
      </c>
      <c r="V926" s="137">
        <f t="shared" si="245"/>
        <v>100</v>
      </c>
      <c r="W926" s="137">
        <f t="shared" si="246"/>
        <v>100</v>
      </c>
      <c r="X926" s="137">
        <f t="shared" si="246"/>
        <v>100</v>
      </c>
      <c r="Y926" s="137">
        <f t="shared" si="246"/>
        <v>100</v>
      </c>
      <c r="Z926" s="137">
        <f t="shared" si="246"/>
        <v>100</v>
      </c>
      <c r="AA926" s="137">
        <f t="shared" si="246"/>
        <v>100</v>
      </c>
      <c r="AB926" s="137">
        <f t="shared" si="246"/>
        <v>100</v>
      </c>
      <c r="AC926" s="137">
        <f t="shared" si="246"/>
        <v>100</v>
      </c>
      <c r="AD926" s="137">
        <f t="shared" si="246"/>
        <v>100</v>
      </c>
      <c r="AE926" s="137">
        <f t="shared" si="246"/>
        <v>100</v>
      </c>
      <c r="AF926" s="137">
        <f t="shared" si="246"/>
        <v>100</v>
      </c>
      <c r="AG926" s="137">
        <f t="shared" si="246"/>
        <v>100</v>
      </c>
      <c r="AH926" s="137">
        <f t="shared" si="246"/>
        <v>0</v>
      </c>
      <c r="AI926" s="137">
        <f t="shared" si="246"/>
        <v>0</v>
      </c>
      <c r="AJ926" s="137">
        <f t="shared" si="246"/>
        <v>0</v>
      </c>
      <c r="AK926" s="136">
        <f ca="1">IF(AND(AND($AK$3&lt;=B926,B926&lt;=$AK$1),B926&lt;&gt;""),1,0)</f>
        <v>1</v>
      </c>
      <c r="AL926" s="136">
        <f>IF(OR(F926="工事・メンテ（共用可）",F926="要調整"),0.5,IF(F926="ヘリ訓練日",0.4,1))</f>
        <v>1</v>
      </c>
      <c r="AM926" s="136">
        <v>1</v>
      </c>
    </row>
    <row r="927" spans="1:39" ht="93.75">
      <c r="A927" s="149">
        <v>1687</v>
      </c>
      <c r="B927" s="150">
        <v>46409</v>
      </c>
      <c r="C927" s="156">
        <v>7</v>
      </c>
      <c r="D927" s="156">
        <v>21</v>
      </c>
      <c r="E927" s="152" t="s">
        <v>73</v>
      </c>
      <c r="F927" s="151" t="s">
        <v>490</v>
      </c>
      <c r="G927" s="205" t="s">
        <v>494</v>
      </c>
      <c r="H927" s="138" t="str">
        <f>IF(OR(G927="中止",G927="取消"),"998",IF(ISNA(MATCH($E927,施設情報!$B$2:$B$96,0)),"999",INDEX(施設情報!$C$2:$C$96,MATCH($E927,施設情報!$B$2:$B$96,0))))</f>
        <v>053</v>
      </c>
      <c r="I927" s="139">
        <f t="shared" si="237"/>
        <v>46409</v>
      </c>
      <c r="J927" s="137" t="str">
        <f t="shared" si="238"/>
        <v>053-46409</v>
      </c>
      <c r="K927" s="137">
        <f t="shared" si="239"/>
        <v>0.29166666666666669</v>
      </c>
      <c r="L927" s="137">
        <f t="shared" si="240"/>
        <v>0.875</v>
      </c>
      <c r="M927" s="137">
        <f t="shared" si="245"/>
        <v>0</v>
      </c>
      <c r="N927" s="137">
        <f t="shared" si="245"/>
        <v>0</v>
      </c>
      <c r="O927" s="137">
        <f t="shared" si="245"/>
        <v>0</v>
      </c>
      <c r="P927" s="137">
        <f t="shared" si="245"/>
        <v>0</v>
      </c>
      <c r="Q927" s="137">
        <f t="shared" si="245"/>
        <v>0</v>
      </c>
      <c r="R927" s="137">
        <f t="shared" si="245"/>
        <v>0</v>
      </c>
      <c r="S927" s="137">
        <f t="shared" si="245"/>
        <v>0</v>
      </c>
      <c r="T927" s="137">
        <f t="shared" si="245"/>
        <v>100</v>
      </c>
      <c r="U927" s="137">
        <f t="shared" si="245"/>
        <v>100</v>
      </c>
      <c r="V927" s="137">
        <f t="shared" si="245"/>
        <v>100</v>
      </c>
      <c r="W927" s="137">
        <f t="shared" si="246"/>
        <v>100</v>
      </c>
      <c r="X927" s="137">
        <f t="shared" si="246"/>
        <v>100</v>
      </c>
      <c r="Y927" s="137">
        <f t="shared" si="246"/>
        <v>100</v>
      </c>
      <c r="Z927" s="137">
        <f t="shared" si="246"/>
        <v>100</v>
      </c>
      <c r="AA927" s="137">
        <f t="shared" si="246"/>
        <v>100</v>
      </c>
      <c r="AB927" s="137">
        <f t="shared" si="246"/>
        <v>100</v>
      </c>
      <c r="AC927" s="137">
        <f t="shared" si="246"/>
        <v>100</v>
      </c>
      <c r="AD927" s="137">
        <f t="shared" si="246"/>
        <v>100</v>
      </c>
      <c r="AE927" s="137">
        <f t="shared" si="246"/>
        <v>100</v>
      </c>
      <c r="AF927" s="137">
        <f t="shared" si="246"/>
        <v>100</v>
      </c>
      <c r="AG927" s="137">
        <f t="shared" si="246"/>
        <v>100</v>
      </c>
      <c r="AH927" s="137">
        <f t="shared" si="246"/>
        <v>0</v>
      </c>
      <c r="AI927" s="137">
        <f t="shared" si="246"/>
        <v>0</v>
      </c>
      <c r="AJ927" s="137">
        <f t="shared" si="246"/>
        <v>0</v>
      </c>
      <c r="AK927" s="136">
        <f ca="1">IF(AND(AND($AK$3&lt;=B927,B927&lt;=$AK$1),B927&lt;&gt;""),1,0)</f>
        <v>1</v>
      </c>
      <c r="AL927" s="136">
        <f>IF(OR(F927="工事・メンテ（共用可）",F927="要調整"),0.5,IF(F927="ヘリ訓練日",0.4,1))</f>
        <v>1</v>
      </c>
      <c r="AM927" s="136">
        <v>1</v>
      </c>
    </row>
    <row r="928" spans="1:39" ht="75">
      <c r="A928" s="149">
        <v>1688</v>
      </c>
      <c r="B928" s="150">
        <v>46409</v>
      </c>
      <c r="C928" s="156">
        <v>7</v>
      </c>
      <c r="D928" s="156">
        <v>21</v>
      </c>
      <c r="E928" s="152" t="s">
        <v>74</v>
      </c>
      <c r="F928" s="151" t="s">
        <v>490</v>
      </c>
      <c r="G928" s="205" t="s">
        <v>494</v>
      </c>
      <c r="H928" s="138" t="str">
        <f>IF(OR(G928="中止",G928="取消"),"998",IF(ISNA(MATCH($E928,施設情報!$B$2:$B$96,0)),"999",INDEX(施設情報!$C$2:$C$96,MATCH($E928,施設情報!$B$2:$B$96,0))))</f>
        <v>048</v>
      </c>
      <c r="I928" s="139">
        <f t="shared" si="237"/>
        <v>46409</v>
      </c>
      <c r="J928" s="137" t="str">
        <f t="shared" si="238"/>
        <v>048-46409</v>
      </c>
      <c r="K928" s="137">
        <f t="shared" si="239"/>
        <v>0.29166666666666669</v>
      </c>
      <c r="L928" s="137">
        <f t="shared" si="240"/>
        <v>0.875</v>
      </c>
      <c r="M928" s="137">
        <f t="shared" si="245"/>
        <v>0</v>
      </c>
      <c r="N928" s="137">
        <f t="shared" si="245"/>
        <v>0</v>
      </c>
      <c r="O928" s="137">
        <f t="shared" si="245"/>
        <v>0</v>
      </c>
      <c r="P928" s="137">
        <f t="shared" si="245"/>
        <v>0</v>
      </c>
      <c r="Q928" s="137">
        <f t="shared" si="245"/>
        <v>0</v>
      </c>
      <c r="R928" s="137">
        <f t="shared" si="245"/>
        <v>0</v>
      </c>
      <c r="S928" s="137">
        <f t="shared" si="245"/>
        <v>0</v>
      </c>
      <c r="T928" s="137">
        <f t="shared" si="245"/>
        <v>100</v>
      </c>
      <c r="U928" s="137">
        <f t="shared" si="245"/>
        <v>100</v>
      </c>
      <c r="V928" s="137">
        <f t="shared" si="245"/>
        <v>100</v>
      </c>
      <c r="W928" s="137">
        <f t="shared" si="246"/>
        <v>100</v>
      </c>
      <c r="X928" s="137">
        <f t="shared" si="246"/>
        <v>100</v>
      </c>
      <c r="Y928" s="137">
        <f t="shared" si="246"/>
        <v>100</v>
      </c>
      <c r="Z928" s="137">
        <f t="shared" si="246"/>
        <v>100</v>
      </c>
      <c r="AA928" s="137">
        <f t="shared" si="246"/>
        <v>100</v>
      </c>
      <c r="AB928" s="137">
        <f t="shared" si="246"/>
        <v>100</v>
      </c>
      <c r="AC928" s="137">
        <f t="shared" si="246"/>
        <v>100</v>
      </c>
      <c r="AD928" s="137">
        <f t="shared" si="246"/>
        <v>100</v>
      </c>
      <c r="AE928" s="137">
        <f t="shared" si="246"/>
        <v>100</v>
      </c>
      <c r="AF928" s="137">
        <f t="shared" si="246"/>
        <v>100</v>
      </c>
      <c r="AG928" s="137">
        <f t="shared" si="246"/>
        <v>100</v>
      </c>
      <c r="AH928" s="137">
        <f t="shared" si="246"/>
        <v>0</v>
      </c>
      <c r="AI928" s="137">
        <f t="shared" si="246"/>
        <v>0</v>
      </c>
      <c r="AJ928" s="137">
        <f t="shared" si="246"/>
        <v>0</v>
      </c>
      <c r="AK928" s="136">
        <f ca="1">IF(AND(AND($AK$3&lt;=B928,B928&lt;=$AK$1),B928&lt;&gt;""),1,0)</f>
        <v>1</v>
      </c>
      <c r="AL928" s="136">
        <f>IF(OR(F928="工事・メンテ（共用可）",F928="要調整"),0.5,IF(F928="ヘリ訓練日",0.4,1))</f>
        <v>1</v>
      </c>
      <c r="AM928" s="136">
        <v>1</v>
      </c>
    </row>
    <row r="929" spans="1:39" ht="75">
      <c r="A929" s="149">
        <v>1689</v>
      </c>
      <c r="B929" s="150">
        <v>46409</v>
      </c>
      <c r="C929" s="156">
        <v>7</v>
      </c>
      <c r="D929" s="156">
        <v>21</v>
      </c>
      <c r="E929" s="152" t="s">
        <v>75</v>
      </c>
      <c r="F929" s="151" t="s">
        <v>490</v>
      </c>
      <c r="G929" s="205" t="s">
        <v>494</v>
      </c>
      <c r="H929" s="138" t="str">
        <f>IF(OR(G929="中止",G929="取消"),"998",IF(ISNA(MATCH($E929,施設情報!$B$2:$B$96,0)),"999",INDEX(施設情報!$C$2:$C$96,MATCH($E929,施設情報!$B$2:$B$96,0))))</f>
        <v>049</v>
      </c>
      <c r="I929" s="139">
        <f t="shared" si="237"/>
        <v>46409</v>
      </c>
      <c r="J929" s="137" t="str">
        <f t="shared" si="238"/>
        <v>049-46409</v>
      </c>
      <c r="K929" s="137">
        <f t="shared" si="239"/>
        <v>0.29166666666666669</v>
      </c>
      <c r="L929" s="137">
        <f t="shared" si="240"/>
        <v>0.875</v>
      </c>
      <c r="M929" s="137">
        <f t="shared" si="245"/>
        <v>0</v>
      </c>
      <c r="N929" s="137">
        <f t="shared" si="245"/>
        <v>0</v>
      </c>
      <c r="O929" s="137">
        <f t="shared" si="245"/>
        <v>0</v>
      </c>
      <c r="P929" s="137">
        <f t="shared" si="245"/>
        <v>0</v>
      </c>
      <c r="Q929" s="137">
        <f t="shared" si="245"/>
        <v>0</v>
      </c>
      <c r="R929" s="137">
        <f t="shared" si="245"/>
        <v>0</v>
      </c>
      <c r="S929" s="137">
        <f t="shared" si="245"/>
        <v>0</v>
      </c>
      <c r="T929" s="137">
        <f t="shared" si="245"/>
        <v>100</v>
      </c>
      <c r="U929" s="137">
        <f t="shared" si="245"/>
        <v>100</v>
      </c>
      <c r="V929" s="137">
        <f t="shared" si="245"/>
        <v>100</v>
      </c>
      <c r="W929" s="137">
        <f t="shared" si="246"/>
        <v>100</v>
      </c>
      <c r="X929" s="137">
        <f t="shared" si="246"/>
        <v>100</v>
      </c>
      <c r="Y929" s="137">
        <f t="shared" si="246"/>
        <v>100</v>
      </c>
      <c r="Z929" s="137">
        <f t="shared" si="246"/>
        <v>100</v>
      </c>
      <c r="AA929" s="137">
        <f t="shared" si="246"/>
        <v>100</v>
      </c>
      <c r="AB929" s="137">
        <f t="shared" si="246"/>
        <v>100</v>
      </c>
      <c r="AC929" s="137">
        <f t="shared" si="246"/>
        <v>100</v>
      </c>
      <c r="AD929" s="137">
        <f t="shared" si="246"/>
        <v>100</v>
      </c>
      <c r="AE929" s="137">
        <f t="shared" si="246"/>
        <v>100</v>
      </c>
      <c r="AF929" s="137">
        <f t="shared" si="246"/>
        <v>100</v>
      </c>
      <c r="AG929" s="137">
        <f t="shared" si="246"/>
        <v>100</v>
      </c>
      <c r="AH929" s="137">
        <f t="shared" si="246"/>
        <v>0</v>
      </c>
      <c r="AI929" s="137">
        <f t="shared" si="246"/>
        <v>0</v>
      </c>
      <c r="AJ929" s="137">
        <f t="shared" si="246"/>
        <v>0</v>
      </c>
      <c r="AK929" s="136">
        <f ca="1">IF(AND(AND($AK$3&lt;=B929,B929&lt;=$AK$1),B929&lt;&gt;""),1,0)</f>
        <v>1</v>
      </c>
      <c r="AL929" s="136">
        <f>IF(OR(F929="工事・メンテ（共用可）",F929="要調整"),0.5,IF(F929="ヘリ訓練日",0.4,1))</f>
        <v>1</v>
      </c>
      <c r="AM929" s="136">
        <v>1</v>
      </c>
    </row>
    <row r="930" spans="1:39" ht="75">
      <c r="A930" s="149">
        <v>1690</v>
      </c>
      <c r="B930" s="150">
        <v>46409</v>
      </c>
      <c r="C930" s="156">
        <v>7</v>
      </c>
      <c r="D930" s="156">
        <v>21</v>
      </c>
      <c r="E930" s="152" t="s">
        <v>76</v>
      </c>
      <c r="F930" s="151" t="s">
        <v>490</v>
      </c>
      <c r="G930" s="205" t="s">
        <v>494</v>
      </c>
      <c r="H930" s="138" t="str">
        <f>IF(OR(G930="中止",G930="取消"),"998",IF(ISNA(MATCH($E930,施設情報!$B$2:$B$96,0)),"999",INDEX(施設情報!$C$2:$C$96,MATCH($E930,施設情報!$B$2:$B$96,0))))</f>
        <v>054</v>
      </c>
      <c r="I930" s="139">
        <f t="shared" si="237"/>
        <v>46409</v>
      </c>
      <c r="J930" s="137" t="str">
        <f t="shared" si="238"/>
        <v>054-46409</v>
      </c>
      <c r="K930" s="137">
        <f t="shared" si="239"/>
        <v>0.29166666666666669</v>
      </c>
      <c r="L930" s="137">
        <f t="shared" si="240"/>
        <v>0.875</v>
      </c>
      <c r="M930" s="137">
        <f t="shared" si="245"/>
        <v>0</v>
      </c>
      <c r="N930" s="137">
        <f t="shared" si="245"/>
        <v>0</v>
      </c>
      <c r="O930" s="137">
        <f t="shared" si="245"/>
        <v>0</v>
      </c>
      <c r="P930" s="137">
        <f t="shared" si="245"/>
        <v>0</v>
      </c>
      <c r="Q930" s="137">
        <f t="shared" si="245"/>
        <v>0</v>
      </c>
      <c r="R930" s="137">
        <f t="shared" si="245"/>
        <v>0</v>
      </c>
      <c r="S930" s="137">
        <f t="shared" si="245"/>
        <v>0</v>
      </c>
      <c r="T930" s="137">
        <f t="shared" si="245"/>
        <v>100</v>
      </c>
      <c r="U930" s="137">
        <f t="shared" si="245"/>
        <v>100</v>
      </c>
      <c r="V930" s="137">
        <f t="shared" si="245"/>
        <v>100</v>
      </c>
      <c r="W930" s="137">
        <f t="shared" si="246"/>
        <v>100</v>
      </c>
      <c r="X930" s="137">
        <f t="shared" si="246"/>
        <v>100</v>
      </c>
      <c r="Y930" s="137">
        <f t="shared" si="246"/>
        <v>100</v>
      </c>
      <c r="Z930" s="137">
        <f t="shared" si="246"/>
        <v>100</v>
      </c>
      <c r="AA930" s="137">
        <f t="shared" si="246"/>
        <v>100</v>
      </c>
      <c r="AB930" s="137">
        <f t="shared" si="246"/>
        <v>100</v>
      </c>
      <c r="AC930" s="137">
        <f t="shared" si="246"/>
        <v>100</v>
      </c>
      <c r="AD930" s="137">
        <f t="shared" si="246"/>
        <v>100</v>
      </c>
      <c r="AE930" s="137">
        <f t="shared" si="246"/>
        <v>100</v>
      </c>
      <c r="AF930" s="137">
        <f t="shared" si="246"/>
        <v>100</v>
      </c>
      <c r="AG930" s="137">
        <f t="shared" si="246"/>
        <v>100</v>
      </c>
      <c r="AH930" s="137">
        <f t="shared" si="246"/>
        <v>0</v>
      </c>
      <c r="AI930" s="137">
        <f t="shared" si="246"/>
        <v>0</v>
      </c>
      <c r="AJ930" s="137">
        <f t="shared" si="246"/>
        <v>0</v>
      </c>
      <c r="AK930" s="136">
        <f ca="1">IF(AND(AND($AK$3&lt;=B930,B930&lt;=$AK$1),B930&lt;&gt;""),1,0)</f>
        <v>1</v>
      </c>
      <c r="AL930" s="136">
        <f>IF(OR(F930="工事・メンテ（共用可）",F930="要調整"),0.5,IF(F930="ヘリ訓練日",0.4,1))</f>
        <v>1</v>
      </c>
      <c r="AM930" s="136">
        <v>1</v>
      </c>
    </row>
    <row r="931" spans="1:39" ht="112.5">
      <c r="A931" s="149">
        <v>1691</v>
      </c>
      <c r="B931" s="150">
        <v>46409</v>
      </c>
      <c r="C931" s="156">
        <v>7</v>
      </c>
      <c r="D931" s="156">
        <v>21</v>
      </c>
      <c r="E931" s="152" t="s">
        <v>77</v>
      </c>
      <c r="F931" s="151" t="s">
        <v>490</v>
      </c>
      <c r="G931" s="205" t="s">
        <v>494</v>
      </c>
      <c r="H931" s="138" t="str">
        <f>IF(OR(G931="中止",G931="取消"),"998",IF(ISNA(MATCH($E931,施設情報!$B$2:$B$96,0)),"999",INDEX(施設情報!$C$2:$C$96,MATCH($E931,施設情報!$B$2:$B$96,0))))</f>
        <v>055</v>
      </c>
      <c r="I931" s="139">
        <f t="shared" si="237"/>
        <v>46409</v>
      </c>
      <c r="J931" s="137" t="str">
        <f t="shared" si="238"/>
        <v>055-46409</v>
      </c>
      <c r="K931" s="137">
        <f t="shared" si="239"/>
        <v>0.29166666666666669</v>
      </c>
      <c r="L931" s="137">
        <f t="shared" si="240"/>
        <v>0.875</v>
      </c>
      <c r="M931" s="137">
        <f t="shared" si="245"/>
        <v>0</v>
      </c>
      <c r="N931" s="137">
        <f t="shared" si="245"/>
        <v>0</v>
      </c>
      <c r="O931" s="137">
        <f t="shared" si="245"/>
        <v>0</v>
      </c>
      <c r="P931" s="137">
        <f t="shared" si="245"/>
        <v>0</v>
      </c>
      <c r="Q931" s="137">
        <f t="shared" si="245"/>
        <v>0</v>
      </c>
      <c r="R931" s="137">
        <f t="shared" si="245"/>
        <v>0</v>
      </c>
      <c r="S931" s="137">
        <f t="shared" si="245"/>
        <v>0</v>
      </c>
      <c r="T931" s="137">
        <f t="shared" si="245"/>
        <v>100</v>
      </c>
      <c r="U931" s="137">
        <f t="shared" si="245"/>
        <v>100</v>
      </c>
      <c r="V931" s="137">
        <f t="shared" si="245"/>
        <v>100</v>
      </c>
      <c r="W931" s="137">
        <f t="shared" si="246"/>
        <v>100</v>
      </c>
      <c r="X931" s="137">
        <f t="shared" si="246"/>
        <v>100</v>
      </c>
      <c r="Y931" s="137">
        <f t="shared" si="246"/>
        <v>100</v>
      </c>
      <c r="Z931" s="137">
        <f t="shared" si="246"/>
        <v>100</v>
      </c>
      <c r="AA931" s="137">
        <f t="shared" si="246"/>
        <v>100</v>
      </c>
      <c r="AB931" s="137">
        <f t="shared" si="246"/>
        <v>100</v>
      </c>
      <c r="AC931" s="137">
        <f t="shared" si="246"/>
        <v>100</v>
      </c>
      <c r="AD931" s="137">
        <f t="shared" si="246"/>
        <v>100</v>
      </c>
      <c r="AE931" s="137">
        <f t="shared" si="246"/>
        <v>100</v>
      </c>
      <c r="AF931" s="137">
        <f t="shared" si="246"/>
        <v>100</v>
      </c>
      <c r="AG931" s="137">
        <f t="shared" si="246"/>
        <v>100</v>
      </c>
      <c r="AH931" s="137">
        <f t="shared" si="246"/>
        <v>0</v>
      </c>
      <c r="AI931" s="137">
        <f t="shared" si="246"/>
        <v>0</v>
      </c>
      <c r="AJ931" s="137">
        <f t="shared" si="246"/>
        <v>0</v>
      </c>
      <c r="AK931" s="136">
        <f ca="1">IF(AND(AND($AK$3&lt;=B931,B931&lt;=$AK$1),B931&lt;&gt;""),1,0)</f>
        <v>1</v>
      </c>
      <c r="AL931" s="136">
        <f>IF(OR(F931="工事・メンテ（共用可）",F931="要調整"),0.5,IF(F931="ヘリ訓練日",0.4,1))</f>
        <v>1</v>
      </c>
      <c r="AM931" s="136">
        <v>1</v>
      </c>
    </row>
    <row r="932" spans="1:39" ht="93.75">
      <c r="A932" s="149">
        <v>1692</v>
      </c>
      <c r="B932" s="150">
        <v>46409</v>
      </c>
      <c r="C932" s="156">
        <v>7</v>
      </c>
      <c r="D932" s="156">
        <v>21</v>
      </c>
      <c r="E932" s="152" t="s">
        <v>78</v>
      </c>
      <c r="F932" s="151" t="s">
        <v>490</v>
      </c>
      <c r="G932" s="205" t="s">
        <v>494</v>
      </c>
      <c r="H932" s="138" t="str">
        <f>IF(OR(G932="中止",G932="取消"),"998",IF(ISNA(MATCH($E932,施設情報!$B$2:$B$96,0)),"999",INDEX(施設情報!$C$2:$C$96,MATCH($E932,施設情報!$B$2:$B$96,0))))</f>
        <v>056</v>
      </c>
      <c r="I932" s="139">
        <f t="shared" si="237"/>
        <v>46409</v>
      </c>
      <c r="J932" s="137" t="str">
        <f t="shared" si="238"/>
        <v>056-46409</v>
      </c>
      <c r="K932" s="137">
        <f t="shared" si="239"/>
        <v>0.29166666666666669</v>
      </c>
      <c r="L932" s="137">
        <f t="shared" si="240"/>
        <v>0.875</v>
      </c>
      <c r="M932" s="137">
        <f t="shared" si="245"/>
        <v>0</v>
      </c>
      <c r="N932" s="137">
        <f t="shared" si="245"/>
        <v>0</v>
      </c>
      <c r="O932" s="137">
        <f t="shared" si="245"/>
        <v>0</v>
      </c>
      <c r="P932" s="137">
        <f t="shared" si="245"/>
        <v>0</v>
      </c>
      <c r="Q932" s="137">
        <f t="shared" si="245"/>
        <v>0</v>
      </c>
      <c r="R932" s="137">
        <f t="shared" si="245"/>
        <v>0</v>
      </c>
      <c r="S932" s="137">
        <f t="shared" si="245"/>
        <v>0</v>
      </c>
      <c r="T932" s="137">
        <f t="shared" si="245"/>
        <v>100</v>
      </c>
      <c r="U932" s="137">
        <f t="shared" si="245"/>
        <v>100</v>
      </c>
      <c r="V932" s="137">
        <f t="shared" si="245"/>
        <v>100</v>
      </c>
      <c r="W932" s="137">
        <f t="shared" si="246"/>
        <v>100</v>
      </c>
      <c r="X932" s="137">
        <f t="shared" si="246"/>
        <v>100</v>
      </c>
      <c r="Y932" s="137">
        <f t="shared" si="246"/>
        <v>100</v>
      </c>
      <c r="Z932" s="137">
        <f t="shared" si="246"/>
        <v>100</v>
      </c>
      <c r="AA932" s="137">
        <f t="shared" si="246"/>
        <v>100</v>
      </c>
      <c r="AB932" s="137">
        <f t="shared" si="246"/>
        <v>100</v>
      </c>
      <c r="AC932" s="137">
        <f t="shared" si="246"/>
        <v>100</v>
      </c>
      <c r="AD932" s="137">
        <f t="shared" si="246"/>
        <v>100</v>
      </c>
      <c r="AE932" s="137">
        <f t="shared" si="246"/>
        <v>100</v>
      </c>
      <c r="AF932" s="137">
        <f t="shared" si="246"/>
        <v>100</v>
      </c>
      <c r="AG932" s="137">
        <f t="shared" si="246"/>
        <v>100</v>
      </c>
      <c r="AH932" s="137">
        <f t="shared" si="246"/>
        <v>0</v>
      </c>
      <c r="AI932" s="137">
        <f t="shared" si="246"/>
        <v>0</v>
      </c>
      <c r="AJ932" s="137">
        <f t="shared" si="246"/>
        <v>0</v>
      </c>
      <c r="AK932" s="136">
        <f ca="1">IF(AND(AND($AK$3&lt;=B932,B932&lt;=$AK$1),B932&lt;&gt;""),1,0)</f>
        <v>1</v>
      </c>
      <c r="AL932" s="136">
        <f>IF(OR(F932="工事・メンテ（共用可）",F932="要調整"),0.5,IF(F932="ヘリ訓練日",0.4,1))</f>
        <v>1</v>
      </c>
      <c r="AM932" s="136">
        <v>1</v>
      </c>
    </row>
    <row r="933" spans="1:39" ht="112.5">
      <c r="A933" s="149">
        <v>1693</v>
      </c>
      <c r="B933" s="150">
        <v>46409</v>
      </c>
      <c r="C933" s="156">
        <v>7</v>
      </c>
      <c r="D933" s="156">
        <v>21</v>
      </c>
      <c r="E933" s="152" t="s">
        <v>79</v>
      </c>
      <c r="F933" s="151" t="s">
        <v>490</v>
      </c>
      <c r="G933" s="205" t="s">
        <v>494</v>
      </c>
      <c r="H933" s="138" t="str">
        <f>IF(OR(G933="中止",G933="取消"),"998",IF(ISNA(MATCH($E933,施設情報!$B$2:$B$96,0)),"999",INDEX(施設情報!$C$2:$C$96,MATCH($E933,施設情報!$B$2:$B$96,0))))</f>
        <v>057</v>
      </c>
      <c r="I933" s="139">
        <f t="shared" si="237"/>
        <v>46409</v>
      </c>
      <c r="J933" s="137" t="str">
        <f t="shared" si="238"/>
        <v>057-46409</v>
      </c>
      <c r="K933" s="137">
        <f t="shared" si="239"/>
        <v>0.29166666666666669</v>
      </c>
      <c r="L933" s="137">
        <f t="shared" si="240"/>
        <v>0.875</v>
      </c>
      <c r="M933" s="137">
        <f t="shared" si="245"/>
        <v>0</v>
      </c>
      <c r="N933" s="137">
        <f t="shared" si="245"/>
        <v>0</v>
      </c>
      <c r="O933" s="137">
        <f t="shared" si="245"/>
        <v>0</v>
      </c>
      <c r="P933" s="137">
        <f t="shared" si="245"/>
        <v>0</v>
      </c>
      <c r="Q933" s="137">
        <f t="shared" si="245"/>
        <v>0</v>
      </c>
      <c r="R933" s="137">
        <f t="shared" si="245"/>
        <v>0</v>
      </c>
      <c r="S933" s="137">
        <f t="shared" si="245"/>
        <v>0</v>
      </c>
      <c r="T933" s="137">
        <f t="shared" si="245"/>
        <v>100</v>
      </c>
      <c r="U933" s="137">
        <f t="shared" si="245"/>
        <v>100</v>
      </c>
      <c r="V933" s="137">
        <f t="shared" si="245"/>
        <v>100</v>
      </c>
      <c r="W933" s="137">
        <f t="shared" si="246"/>
        <v>100</v>
      </c>
      <c r="X933" s="137">
        <f t="shared" si="246"/>
        <v>100</v>
      </c>
      <c r="Y933" s="137">
        <f t="shared" si="246"/>
        <v>100</v>
      </c>
      <c r="Z933" s="137">
        <f t="shared" si="246"/>
        <v>100</v>
      </c>
      <c r="AA933" s="137">
        <f t="shared" si="246"/>
        <v>100</v>
      </c>
      <c r="AB933" s="137">
        <f t="shared" si="246"/>
        <v>100</v>
      </c>
      <c r="AC933" s="137">
        <f t="shared" si="246"/>
        <v>100</v>
      </c>
      <c r="AD933" s="137">
        <f t="shared" si="246"/>
        <v>100</v>
      </c>
      <c r="AE933" s="137">
        <f t="shared" si="246"/>
        <v>100</v>
      </c>
      <c r="AF933" s="137">
        <f t="shared" si="246"/>
        <v>100</v>
      </c>
      <c r="AG933" s="137">
        <f t="shared" si="246"/>
        <v>100</v>
      </c>
      <c r="AH933" s="137">
        <f t="shared" si="246"/>
        <v>0</v>
      </c>
      <c r="AI933" s="137">
        <f t="shared" si="246"/>
        <v>0</v>
      </c>
      <c r="AJ933" s="137">
        <f t="shared" si="246"/>
        <v>0</v>
      </c>
      <c r="AK933" s="136">
        <f ca="1">IF(AND(AND($AK$3&lt;=B933,B933&lt;=$AK$1),B933&lt;&gt;""),1,0)</f>
        <v>1</v>
      </c>
      <c r="AL933" s="136">
        <f>IF(OR(F933="工事・メンテ（共用可）",F933="要調整"),0.5,IF(F933="ヘリ訓練日",0.4,1))</f>
        <v>1</v>
      </c>
      <c r="AM933" s="136">
        <v>1</v>
      </c>
    </row>
    <row r="934" spans="1:39" ht="112.5">
      <c r="A934" s="149">
        <v>1694</v>
      </c>
      <c r="B934" s="150">
        <v>46409</v>
      </c>
      <c r="C934" s="156">
        <v>7</v>
      </c>
      <c r="D934" s="156">
        <v>21</v>
      </c>
      <c r="E934" s="152" t="s">
        <v>80</v>
      </c>
      <c r="F934" s="151" t="s">
        <v>490</v>
      </c>
      <c r="G934" s="205" t="s">
        <v>494</v>
      </c>
      <c r="H934" s="138" t="str">
        <f>IF(OR(G934="中止",G934="取消"),"998",IF(ISNA(MATCH($E934,施設情報!$B$2:$B$96,0)),"999",INDEX(施設情報!$C$2:$C$96,MATCH($E934,施設情報!$B$2:$B$96,0))))</f>
        <v>058</v>
      </c>
      <c r="I934" s="139">
        <f t="shared" si="237"/>
        <v>46409</v>
      </c>
      <c r="J934" s="137" t="str">
        <f t="shared" si="238"/>
        <v>058-46409</v>
      </c>
      <c r="K934" s="137">
        <f t="shared" si="239"/>
        <v>0.29166666666666669</v>
      </c>
      <c r="L934" s="137">
        <f t="shared" si="240"/>
        <v>0.875</v>
      </c>
      <c r="M934" s="137">
        <f t="shared" si="245"/>
        <v>0</v>
      </c>
      <c r="N934" s="137">
        <f t="shared" si="245"/>
        <v>0</v>
      </c>
      <c r="O934" s="137">
        <f t="shared" si="245"/>
        <v>0</v>
      </c>
      <c r="P934" s="137">
        <f t="shared" si="245"/>
        <v>0</v>
      </c>
      <c r="Q934" s="137">
        <f t="shared" si="245"/>
        <v>0</v>
      </c>
      <c r="R934" s="137">
        <f t="shared" si="245"/>
        <v>0</v>
      </c>
      <c r="S934" s="137">
        <f t="shared" si="245"/>
        <v>0</v>
      </c>
      <c r="T934" s="137">
        <f t="shared" si="245"/>
        <v>100</v>
      </c>
      <c r="U934" s="137">
        <f t="shared" si="245"/>
        <v>100</v>
      </c>
      <c r="V934" s="137">
        <f t="shared" si="245"/>
        <v>100</v>
      </c>
      <c r="W934" s="137">
        <f t="shared" si="246"/>
        <v>100</v>
      </c>
      <c r="X934" s="137">
        <f t="shared" si="246"/>
        <v>100</v>
      </c>
      <c r="Y934" s="137">
        <f t="shared" si="246"/>
        <v>100</v>
      </c>
      <c r="Z934" s="137">
        <f t="shared" si="246"/>
        <v>100</v>
      </c>
      <c r="AA934" s="137">
        <f t="shared" si="246"/>
        <v>100</v>
      </c>
      <c r="AB934" s="137">
        <f t="shared" si="246"/>
        <v>100</v>
      </c>
      <c r="AC934" s="137">
        <f t="shared" si="246"/>
        <v>100</v>
      </c>
      <c r="AD934" s="137">
        <f t="shared" si="246"/>
        <v>100</v>
      </c>
      <c r="AE934" s="137">
        <f t="shared" si="246"/>
        <v>100</v>
      </c>
      <c r="AF934" s="137">
        <f t="shared" si="246"/>
        <v>100</v>
      </c>
      <c r="AG934" s="137">
        <f t="shared" si="246"/>
        <v>100</v>
      </c>
      <c r="AH934" s="137">
        <f t="shared" si="246"/>
        <v>0</v>
      </c>
      <c r="AI934" s="137">
        <f t="shared" si="246"/>
        <v>0</v>
      </c>
      <c r="AJ934" s="137">
        <f t="shared" si="246"/>
        <v>0</v>
      </c>
      <c r="AK934" s="136">
        <f ca="1">IF(AND(AND($AK$3&lt;=B934,B934&lt;=$AK$1),B934&lt;&gt;""),1,0)</f>
        <v>1</v>
      </c>
      <c r="AL934" s="136">
        <f>IF(OR(F934="工事・メンテ（共用可）",F934="要調整"),0.5,IF(F934="ヘリ訓練日",0.4,1))</f>
        <v>1</v>
      </c>
      <c r="AM934" s="136">
        <v>1</v>
      </c>
    </row>
    <row r="935" spans="1:39" ht="93.75">
      <c r="A935" s="149">
        <v>1695</v>
      </c>
      <c r="B935" s="150">
        <v>46409</v>
      </c>
      <c r="C935" s="156">
        <v>7</v>
      </c>
      <c r="D935" s="156">
        <v>21</v>
      </c>
      <c r="E935" s="152" t="s">
        <v>81</v>
      </c>
      <c r="F935" s="151" t="s">
        <v>490</v>
      </c>
      <c r="G935" s="205" t="s">
        <v>494</v>
      </c>
      <c r="H935" s="138" t="str">
        <f>IF(OR(G935="中止",G935="取消"),"998",IF(ISNA(MATCH($E935,施設情報!$B$2:$B$96,0)),"999",INDEX(施設情報!$C$2:$C$96,MATCH($E935,施設情報!$B$2:$B$96,0))))</f>
        <v>059</v>
      </c>
      <c r="I935" s="139">
        <f t="shared" si="237"/>
        <v>46409</v>
      </c>
      <c r="J935" s="137" t="str">
        <f t="shared" si="238"/>
        <v>059-46409</v>
      </c>
      <c r="K935" s="137">
        <f t="shared" si="239"/>
        <v>0.29166666666666669</v>
      </c>
      <c r="L935" s="137">
        <f t="shared" si="240"/>
        <v>0.875</v>
      </c>
      <c r="M935" s="137">
        <f t="shared" ref="M935:V944" si="247">IF(AND(M$3&gt;=$K935,M$3&lt;$L935),100*$AM935,0)</f>
        <v>0</v>
      </c>
      <c r="N935" s="137">
        <f t="shared" si="247"/>
        <v>0</v>
      </c>
      <c r="O935" s="137">
        <f t="shared" si="247"/>
        <v>0</v>
      </c>
      <c r="P935" s="137">
        <f t="shared" si="247"/>
        <v>0</v>
      </c>
      <c r="Q935" s="137">
        <f t="shared" si="247"/>
        <v>0</v>
      </c>
      <c r="R935" s="137">
        <f t="shared" si="247"/>
        <v>0</v>
      </c>
      <c r="S935" s="137">
        <f t="shared" si="247"/>
        <v>0</v>
      </c>
      <c r="T935" s="137">
        <f t="shared" si="247"/>
        <v>100</v>
      </c>
      <c r="U935" s="137">
        <f t="shared" si="247"/>
        <v>100</v>
      </c>
      <c r="V935" s="137">
        <f t="shared" si="247"/>
        <v>100</v>
      </c>
      <c r="W935" s="137">
        <f t="shared" ref="W935:AJ944" si="248">IF(AND(W$3&gt;=$K935,W$3&lt;$L935),100*$AM935,0)</f>
        <v>100</v>
      </c>
      <c r="X935" s="137">
        <f t="shared" si="248"/>
        <v>100</v>
      </c>
      <c r="Y935" s="137">
        <f t="shared" si="248"/>
        <v>100</v>
      </c>
      <c r="Z935" s="137">
        <f t="shared" si="248"/>
        <v>100</v>
      </c>
      <c r="AA935" s="137">
        <f t="shared" si="248"/>
        <v>100</v>
      </c>
      <c r="AB935" s="137">
        <f t="shared" si="248"/>
        <v>100</v>
      </c>
      <c r="AC935" s="137">
        <f t="shared" si="248"/>
        <v>100</v>
      </c>
      <c r="AD935" s="137">
        <f t="shared" si="248"/>
        <v>100</v>
      </c>
      <c r="AE935" s="137">
        <f t="shared" si="248"/>
        <v>100</v>
      </c>
      <c r="AF935" s="137">
        <f t="shared" si="248"/>
        <v>100</v>
      </c>
      <c r="AG935" s="137">
        <f t="shared" si="248"/>
        <v>100</v>
      </c>
      <c r="AH935" s="137">
        <f t="shared" si="248"/>
        <v>0</v>
      </c>
      <c r="AI935" s="137">
        <f t="shared" si="248"/>
        <v>0</v>
      </c>
      <c r="AJ935" s="137">
        <f t="shared" si="248"/>
        <v>0</v>
      </c>
      <c r="AK935" s="136">
        <f ca="1">IF(AND(AND($AK$3&lt;=B935,B935&lt;=$AK$1),B935&lt;&gt;""),1,0)</f>
        <v>1</v>
      </c>
      <c r="AL935" s="136">
        <f>IF(OR(F935="工事・メンテ（共用可）",F935="要調整"),0.5,IF(F935="ヘリ訓練日",0.4,1))</f>
        <v>1</v>
      </c>
      <c r="AM935" s="136">
        <v>1</v>
      </c>
    </row>
    <row r="936" spans="1:39" ht="93.75">
      <c r="A936" s="149">
        <v>1696</v>
      </c>
      <c r="B936" s="150">
        <v>46409</v>
      </c>
      <c r="C936" s="156">
        <v>7</v>
      </c>
      <c r="D936" s="156">
        <v>21</v>
      </c>
      <c r="E936" s="152" t="s">
        <v>82</v>
      </c>
      <c r="F936" s="151" t="s">
        <v>490</v>
      </c>
      <c r="G936" s="205" t="s">
        <v>494</v>
      </c>
      <c r="H936" s="138" t="str">
        <f>IF(OR(G936="中止",G936="取消"),"998",IF(ISNA(MATCH($E936,施設情報!$B$2:$B$96,0)),"999",INDEX(施設情報!$C$2:$C$96,MATCH($E936,施設情報!$B$2:$B$96,0))))</f>
        <v>060</v>
      </c>
      <c r="I936" s="139">
        <f t="shared" si="237"/>
        <v>46409</v>
      </c>
      <c r="J936" s="137" t="str">
        <f t="shared" si="238"/>
        <v>060-46409</v>
      </c>
      <c r="K936" s="137">
        <f t="shared" si="239"/>
        <v>0.29166666666666669</v>
      </c>
      <c r="L936" s="137">
        <f t="shared" si="240"/>
        <v>0.875</v>
      </c>
      <c r="M936" s="137">
        <f t="shared" si="247"/>
        <v>0</v>
      </c>
      <c r="N936" s="137">
        <f t="shared" si="247"/>
        <v>0</v>
      </c>
      <c r="O936" s="137">
        <f t="shared" si="247"/>
        <v>0</v>
      </c>
      <c r="P936" s="137">
        <f t="shared" si="247"/>
        <v>0</v>
      </c>
      <c r="Q936" s="137">
        <f t="shared" si="247"/>
        <v>0</v>
      </c>
      <c r="R936" s="137">
        <f t="shared" si="247"/>
        <v>0</v>
      </c>
      <c r="S936" s="137">
        <f t="shared" si="247"/>
        <v>0</v>
      </c>
      <c r="T936" s="137">
        <f t="shared" si="247"/>
        <v>100</v>
      </c>
      <c r="U936" s="137">
        <f t="shared" si="247"/>
        <v>100</v>
      </c>
      <c r="V936" s="137">
        <f t="shared" si="247"/>
        <v>100</v>
      </c>
      <c r="W936" s="137">
        <f t="shared" si="248"/>
        <v>100</v>
      </c>
      <c r="X936" s="137">
        <f t="shared" si="248"/>
        <v>100</v>
      </c>
      <c r="Y936" s="137">
        <f t="shared" si="248"/>
        <v>100</v>
      </c>
      <c r="Z936" s="137">
        <f t="shared" si="248"/>
        <v>100</v>
      </c>
      <c r="AA936" s="137">
        <f t="shared" si="248"/>
        <v>100</v>
      </c>
      <c r="AB936" s="137">
        <f t="shared" si="248"/>
        <v>100</v>
      </c>
      <c r="AC936" s="137">
        <f t="shared" si="248"/>
        <v>100</v>
      </c>
      <c r="AD936" s="137">
        <f t="shared" si="248"/>
        <v>100</v>
      </c>
      <c r="AE936" s="137">
        <f t="shared" si="248"/>
        <v>100</v>
      </c>
      <c r="AF936" s="137">
        <f t="shared" si="248"/>
        <v>100</v>
      </c>
      <c r="AG936" s="137">
        <f t="shared" si="248"/>
        <v>100</v>
      </c>
      <c r="AH936" s="137">
        <f t="shared" si="248"/>
        <v>0</v>
      </c>
      <c r="AI936" s="137">
        <f t="shared" si="248"/>
        <v>0</v>
      </c>
      <c r="AJ936" s="137">
        <f t="shared" si="248"/>
        <v>0</v>
      </c>
      <c r="AK936" s="136">
        <f ca="1">IF(AND(AND($AK$3&lt;=B936,B936&lt;=$AK$1),B936&lt;&gt;""),1,0)</f>
        <v>1</v>
      </c>
      <c r="AL936" s="136">
        <f>IF(OR(F936="工事・メンテ（共用可）",F936="要調整"),0.5,IF(F936="ヘリ訓練日",0.4,1))</f>
        <v>1</v>
      </c>
      <c r="AM936" s="136">
        <v>1</v>
      </c>
    </row>
    <row r="937" spans="1:39" ht="56.25">
      <c r="A937" s="149">
        <v>1697</v>
      </c>
      <c r="B937" s="150">
        <v>46409</v>
      </c>
      <c r="C937" s="156">
        <v>7</v>
      </c>
      <c r="D937" s="156">
        <v>21</v>
      </c>
      <c r="E937" s="152" t="s">
        <v>83</v>
      </c>
      <c r="F937" s="151" t="s">
        <v>490</v>
      </c>
      <c r="G937" s="205" t="s">
        <v>494</v>
      </c>
      <c r="H937" s="138" t="str">
        <f>IF(OR(G937="中止",G937="取消"),"998",IF(ISNA(MATCH($E937,施設情報!$B$2:$B$96,0)),"999",INDEX(施設情報!$C$2:$C$96,MATCH($E937,施設情報!$B$2:$B$96,0))))</f>
        <v>067</v>
      </c>
      <c r="I937" s="139">
        <f t="shared" si="237"/>
        <v>46409</v>
      </c>
      <c r="J937" s="137" t="str">
        <f t="shared" si="238"/>
        <v>067-46409</v>
      </c>
      <c r="K937" s="137">
        <f t="shared" si="239"/>
        <v>0.29166666666666669</v>
      </c>
      <c r="L937" s="137">
        <f t="shared" si="240"/>
        <v>0.875</v>
      </c>
      <c r="M937" s="137">
        <f t="shared" si="247"/>
        <v>0</v>
      </c>
      <c r="N937" s="137">
        <f t="shared" si="247"/>
        <v>0</v>
      </c>
      <c r="O937" s="137">
        <f t="shared" si="247"/>
        <v>0</v>
      </c>
      <c r="P937" s="137">
        <f t="shared" si="247"/>
        <v>0</v>
      </c>
      <c r="Q937" s="137">
        <f t="shared" si="247"/>
        <v>0</v>
      </c>
      <c r="R937" s="137">
        <f t="shared" si="247"/>
        <v>0</v>
      </c>
      <c r="S937" s="137">
        <f t="shared" si="247"/>
        <v>0</v>
      </c>
      <c r="T937" s="137">
        <f t="shared" si="247"/>
        <v>100</v>
      </c>
      <c r="U937" s="137">
        <f t="shared" si="247"/>
        <v>100</v>
      </c>
      <c r="V937" s="137">
        <f t="shared" si="247"/>
        <v>100</v>
      </c>
      <c r="W937" s="137">
        <f t="shared" si="248"/>
        <v>100</v>
      </c>
      <c r="X937" s="137">
        <f t="shared" si="248"/>
        <v>100</v>
      </c>
      <c r="Y937" s="137">
        <f t="shared" si="248"/>
        <v>100</v>
      </c>
      <c r="Z937" s="137">
        <f t="shared" si="248"/>
        <v>100</v>
      </c>
      <c r="AA937" s="137">
        <f t="shared" si="248"/>
        <v>100</v>
      </c>
      <c r="AB937" s="137">
        <f t="shared" si="248"/>
        <v>100</v>
      </c>
      <c r="AC937" s="137">
        <f t="shared" si="248"/>
        <v>100</v>
      </c>
      <c r="AD937" s="137">
        <f t="shared" si="248"/>
        <v>100</v>
      </c>
      <c r="AE937" s="137">
        <f t="shared" si="248"/>
        <v>100</v>
      </c>
      <c r="AF937" s="137">
        <f t="shared" si="248"/>
        <v>100</v>
      </c>
      <c r="AG937" s="137">
        <f t="shared" si="248"/>
        <v>100</v>
      </c>
      <c r="AH937" s="137">
        <f t="shared" si="248"/>
        <v>0</v>
      </c>
      <c r="AI937" s="137">
        <f t="shared" si="248"/>
        <v>0</v>
      </c>
      <c r="AJ937" s="137">
        <f t="shared" si="248"/>
        <v>0</v>
      </c>
      <c r="AK937" s="136">
        <f ca="1">IF(AND(AND($AK$3&lt;=B937,B937&lt;=$AK$1),B937&lt;&gt;""),1,0)</f>
        <v>1</v>
      </c>
      <c r="AL937" s="136">
        <f>IF(OR(F937="工事・メンテ（共用可）",F937="要調整"),0.5,IF(F937="ヘリ訓練日",0.4,1))</f>
        <v>1</v>
      </c>
      <c r="AM937" s="136">
        <v>1</v>
      </c>
    </row>
    <row r="938" spans="1:39" ht="56.25">
      <c r="A938" s="149">
        <v>1698</v>
      </c>
      <c r="B938" s="150">
        <v>46409</v>
      </c>
      <c r="C938" s="156">
        <v>7</v>
      </c>
      <c r="D938" s="156">
        <v>21</v>
      </c>
      <c r="E938" s="152" t="s">
        <v>84</v>
      </c>
      <c r="F938" s="151" t="s">
        <v>490</v>
      </c>
      <c r="G938" s="205" t="s">
        <v>494</v>
      </c>
      <c r="H938" s="138" t="str">
        <f>IF(OR(G938="中止",G938="取消"),"998",IF(ISNA(MATCH($E938,施設情報!$B$2:$B$96,0)),"999",INDEX(施設情報!$C$2:$C$96,MATCH($E938,施設情報!$B$2:$B$96,0))))</f>
        <v>065</v>
      </c>
      <c r="I938" s="139">
        <f t="shared" si="237"/>
        <v>46409</v>
      </c>
      <c r="J938" s="137" t="str">
        <f t="shared" si="238"/>
        <v>065-46409</v>
      </c>
      <c r="K938" s="137">
        <f t="shared" si="239"/>
        <v>0.29166666666666669</v>
      </c>
      <c r="L938" s="137">
        <f t="shared" si="240"/>
        <v>0.875</v>
      </c>
      <c r="M938" s="137">
        <f t="shared" si="247"/>
        <v>0</v>
      </c>
      <c r="N938" s="137">
        <f t="shared" si="247"/>
        <v>0</v>
      </c>
      <c r="O938" s="137">
        <f t="shared" si="247"/>
        <v>0</v>
      </c>
      <c r="P938" s="137">
        <f t="shared" si="247"/>
        <v>0</v>
      </c>
      <c r="Q938" s="137">
        <f t="shared" si="247"/>
        <v>0</v>
      </c>
      <c r="R938" s="137">
        <f t="shared" si="247"/>
        <v>0</v>
      </c>
      <c r="S938" s="137">
        <f t="shared" si="247"/>
        <v>0</v>
      </c>
      <c r="T938" s="137">
        <f t="shared" si="247"/>
        <v>100</v>
      </c>
      <c r="U938" s="137">
        <f t="shared" si="247"/>
        <v>100</v>
      </c>
      <c r="V938" s="137">
        <f t="shared" si="247"/>
        <v>100</v>
      </c>
      <c r="W938" s="137">
        <f t="shared" si="248"/>
        <v>100</v>
      </c>
      <c r="X938" s="137">
        <f t="shared" si="248"/>
        <v>100</v>
      </c>
      <c r="Y938" s="137">
        <f t="shared" si="248"/>
        <v>100</v>
      </c>
      <c r="Z938" s="137">
        <f t="shared" si="248"/>
        <v>100</v>
      </c>
      <c r="AA938" s="137">
        <f t="shared" si="248"/>
        <v>100</v>
      </c>
      <c r="AB938" s="137">
        <f t="shared" si="248"/>
        <v>100</v>
      </c>
      <c r="AC938" s="137">
        <f t="shared" si="248"/>
        <v>100</v>
      </c>
      <c r="AD938" s="137">
        <f t="shared" si="248"/>
        <v>100</v>
      </c>
      <c r="AE938" s="137">
        <f t="shared" si="248"/>
        <v>100</v>
      </c>
      <c r="AF938" s="137">
        <f t="shared" si="248"/>
        <v>100</v>
      </c>
      <c r="AG938" s="137">
        <f t="shared" si="248"/>
        <v>100</v>
      </c>
      <c r="AH938" s="137">
        <f t="shared" si="248"/>
        <v>0</v>
      </c>
      <c r="AI938" s="137">
        <f t="shared" si="248"/>
        <v>0</v>
      </c>
      <c r="AJ938" s="137">
        <f t="shared" si="248"/>
        <v>0</v>
      </c>
      <c r="AK938" s="136">
        <f ca="1">IF(AND(AND($AK$3&lt;=B938,B938&lt;=$AK$1),B938&lt;&gt;""),1,0)</f>
        <v>1</v>
      </c>
      <c r="AL938" s="136">
        <f>IF(OR(F938="工事・メンテ（共用可）",F938="要調整"),0.5,IF(F938="ヘリ訓練日",0.4,1))</f>
        <v>1</v>
      </c>
      <c r="AM938" s="136">
        <v>1</v>
      </c>
    </row>
    <row r="939" spans="1:39" ht="56.25">
      <c r="A939" s="149">
        <v>1699</v>
      </c>
      <c r="B939" s="150">
        <v>46409</v>
      </c>
      <c r="C939" s="156">
        <v>7</v>
      </c>
      <c r="D939" s="156">
        <v>21</v>
      </c>
      <c r="E939" s="152" t="s">
        <v>85</v>
      </c>
      <c r="F939" s="151" t="s">
        <v>490</v>
      </c>
      <c r="G939" s="205" t="s">
        <v>494</v>
      </c>
      <c r="H939" s="138" t="str">
        <f>IF(OR(G939="中止",G939="取消"),"998",IF(ISNA(MATCH($E939,施設情報!$B$2:$B$96,0)),"999",INDEX(施設情報!$C$2:$C$96,MATCH($E939,施設情報!$B$2:$B$96,0))))</f>
        <v>066</v>
      </c>
      <c r="I939" s="139">
        <f t="shared" si="237"/>
        <v>46409</v>
      </c>
      <c r="J939" s="137" t="str">
        <f t="shared" si="238"/>
        <v>066-46409</v>
      </c>
      <c r="K939" s="137">
        <f t="shared" si="239"/>
        <v>0.29166666666666669</v>
      </c>
      <c r="L939" s="137">
        <f t="shared" si="240"/>
        <v>0.875</v>
      </c>
      <c r="M939" s="137">
        <f t="shared" si="247"/>
        <v>0</v>
      </c>
      <c r="N939" s="137">
        <f t="shared" si="247"/>
        <v>0</v>
      </c>
      <c r="O939" s="137">
        <f t="shared" si="247"/>
        <v>0</v>
      </c>
      <c r="P939" s="137">
        <f t="shared" si="247"/>
        <v>0</v>
      </c>
      <c r="Q939" s="137">
        <f t="shared" si="247"/>
        <v>0</v>
      </c>
      <c r="R939" s="137">
        <f t="shared" si="247"/>
        <v>0</v>
      </c>
      <c r="S939" s="137">
        <f t="shared" si="247"/>
        <v>0</v>
      </c>
      <c r="T939" s="137">
        <f t="shared" si="247"/>
        <v>100</v>
      </c>
      <c r="U939" s="137">
        <f t="shared" si="247"/>
        <v>100</v>
      </c>
      <c r="V939" s="137">
        <f t="shared" si="247"/>
        <v>100</v>
      </c>
      <c r="W939" s="137">
        <f t="shared" si="248"/>
        <v>100</v>
      </c>
      <c r="X939" s="137">
        <f t="shared" si="248"/>
        <v>100</v>
      </c>
      <c r="Y939" s="137">
        <f t="shared" si="248"/>
        <v>100</v>
      </c>
      <c r="Z939" s="137">
        <f t="shared" si="248"/>
        <v>100</v>
      </c>
      <c r="AA939" s="137">
        <f t="shared" si="248"/>
        <v>100</v>
      </c>
      <c r="AB939" s="137">
        <f t="shared" si="248"/>
        <v>100</v>
      </c>
      <c r="AC939" s="137">
        <f t="shared" si="248"/>
        <v>100</v>
      </c>
      <c r="AD939" s="137">
        <f t="shared" si="248"/>
        <v>100</v>
      </c>
      <c r="AE939" s="137">
        <f t="shared" si="248"/>
        <v>100</v>
      </c>
      <c r="AF939" s="137">
        <f t="shared" si="248"/>
        <v>100</v>
      </c>
      <c r="AG939" s="137">
        <f t="shared" si="248"/>
        <v>100</v>
      </c>
      <c r="AH939" s="137">
        <f t="shared" si="248"/>
        <v>0</v>
      </c>
      <c r="AI939" s="137">
        <f t="shared" si="248"/>
        <v>0</v>
      </c>
      <c r="AJ939" s="137">
        <f t="shared" si="248"/>
        <v>0</v>
      </c>
      <c r="AK939" s="136">
        <f ca="1">IF(AND(AND($AK$3&lt;=B939,B939&lt;=$AK$1),B939&lt;&gt;""),1,0)</f>
        <v>1</v>
      </c>
      <c r="AL939" s="136">
        <f>IF(OR(F939="工事・メンテ（共用可）",F939="要調整"),0.5,IF(F939="ヘリ訓練日",0.4,1))</f>
        <v>1</v>
      </c>
      <c r="AM939" s="136">
        <v>1</v>
      </c>
    </row>
    <row r="940" spans="1:39" ht="37.5">
      <c r="A940" s="149">
        <v>1700</v>
      </c>
      <c r="B940" s="150">
        <v>46409</v>
      </c>
      <c r="C940" s="156">
        <v>7</v>
      </c>
      <c r="D940" s="156">
        <v>21</v>
      </c>
      <c r="E940" s="152" t="s">
        <v>86</v>
      </c>
      <c r="F940" s="151" t="s">
        <v>490</v>
      </c>
      <c r="G940" s="205" t="s">
        <v>494</v>
      </c>
      <c r="H940" s="138" t="str">
        <f>IF(OR(G940="中止",G940="取消"),"998",IF(ISNA(MATCH($E940,施設情報!$B$2:$B$96,0)),"999",INDEX(施設情報!$C$2:$C$96,MATCH($E940,施設情報!$B$2:$B$96,0))))</f>
        <v>068</v>
      </c>
      <c r="I940" s="139">
        <f t="shared" si="237"/>
        <v>46409</v>
      </c>
      <c r="J940" s="137" t="str">
        <f t="shared" si="238"/>
        <v>068-46409</v>
      </c>
      <c r="K940" s="137">
        <f t="shared" si="239"/>
        <v>0.29166666666666669</v>
      </c>
      <c r="L940" s="137">
        <f t="shared" si="240"/>
        <v>0.875</v>
      </c>
      <c r="M940" s="137">
        <f t="shared" si="247"/>
        <v>0</v>
      </c>
      <c r="N940" s="137">
        <f t="shared" si="247"/>
        <v>0</v>
      </c>
      <c r="O940" s="137">
        <f t="shared" si="247"/>
        <v>0</v>
      </c>
      <c r="P940" s="137">
        <f t="shared" si="247"/>
        <v>0</v>
      </c>
      <c r="Q940" s="137">
        <f t="shared" si="247"/>
        <v>0</v>
      </c>
      <c r="R940" s="137">
        <f t="shared" si="247"/>
        <v>0</v>
      </c>
      <c r="S940" s="137">
        <f t="shared" si="247"/>
        <v>0</v>
      </c>
      <c r="T940" s="137">
        <f t="shared" si="247"/>
        <v>100</v>
      </c>
      <c r="U940" s="137">
        <f t="shared" si="247"/>
        <v>100</v>
      </c>
      <c r="V940" s="137">
        <f t="shared" si="247"/>
        <v>100</v>
      </c>
      <c r="W940" s="137">
        <f t="shared" si="248"/>
        <v>100</v>
      </c>
      <c r="X940" s="137">
        <f t="shared" si="248"/>
        <v>100</v>
      </c>
      <c r="Y940" s="137">
        <f t="shared" si="248"/>
        <v>100</v>
      </c>
      <c r="Z940" s="137">
        <f t="shared" si="248"/>
        <v>100</v>
      </c>
      <c r="AA940" s="137">
        <f t="shared" si="248"/>
        <v>100</v>
      </c>
      <c r="AB940" s="137">
        <f t="shared" si="248"/>
        <v>100</v>
      </c>
      <c r="AC940" s="137">
        <f t="shared" si="248"/>
        <v>100</v>
      </c>
      <c r="AD940" s="137">
        <f t="shared" si="248"/>
        <v>100</v>
      </c>
      <c r="AE940" s="137">
        <f t="shared" si="248"/>
        <v>100</v>
      </c>
      <c r="AF940" s="137">
        <f t="shared" si="248"/>
        <v>100</v>
      </c>
      <c r="AG940" s="137">
        <f t="shared" si="248"/>
        <v>100</v>
      </c>
      <c r="AH940" s="137">
        <f t="shared" si="248"/>
        <v>0</v>
      </c>
      <c r="AI940" s="137">
        <f t="shared" si="248"/>
        <v>0</v>
      </c>
      <c r="AJ940" s="137">
        <f t="shared" si="248"/>
        <v>0</v>
      </c>
      <c r="AK940" s="136">
        <f ca="1">IF(AND(AND($AK$3&lt;=B940,B940&lt;=$AK$1),B940&lt;&gt;""),1,0)</f>
        <v>1</v>
      </c>
      <c r="AL940" s="136">
        <f>IF(OR(F940="工事・メンテ（共用可）",F940="要調整"),0.5,IF(F940="ヘリ訓練日",0.4,1))</f>
        <v>1</v>
      </c>
      <c r="AM940" s="136">
        <v>1</v>
      </c>
    </row>
    <row r="941" spans="1:39" ht="37.5">
      <c r="A941" s="149">
        <v>1701</v>
      </c>
      <c r="B941" s="150">
        <v>46409</v>
      </c>
      <c r="C941" s="156">
        <v>7</v>
      </c>
      <c r="D941" s="156">
        <v>21</v>
      </c>
      <c r="E941" s="152" t="s">
        <v>87</v>
      </c>
      <c r="F941" s="151" t="s">
        <v>490</v>
      </c>
      <c r="G941" s="205" t="s">
        <v>494</v>
      </c>
      <c r="H941" s="138" t="str">
        <f>IF(OR(G941="中止",G941="取消"),"998",IF(ISNA(MATCH($E941,施設情報!$B$2:$B$96,0)),"999",INDEX(施設情報!$C$2:$C$96,MATCH($E941,施設情報!$B$2:$B$96,0))))</f>
        <v>063</v>
      </c>
      <c r="I941" s="139">
        <f t="shared" si="237"/>
        <v>46409</v>
      </c>
      <c r="J941" s="137" t="str">
        <f t="shared" si="238"/>
        <v>063-46409</v>
      </c>
      <c r="K941" s="137">
        <f t="shared" si="239"/>
        <v>0.29166666666666669</v>
      </c>
      <c r="L941" s="137">
        <f t="shared" si="240"/>
        <v>0.875</v>
      </c>
      <c r="M941" s="137">
        <f t="shared" si="247"/>
        <v>0</v>
      </c>
      <c r="N941" s="137">
        <f t="shared" si="247"/>
        <v>0</v>
      </c>
      <c r="O941" s="137">
        <f t="shared" si="247"/>
        <v>0</v>
      </c>
      <c r="P941" s="137">
        <f t="shared" si="247"/>
        <v>0</v>
      </c>
      <c r="Q941" s="137">
        <f t="shared" si="247"/>
        <v>0</v>
      </c>
      <c r="R941" s="137">
        <f t="shared" si="247"/>
        <v>0</v>
      </c>
      <c r="S941" s="137">
        <f t="shared" si="247"/>
        <v>0</v>
      </c>
      <c r="T941" s="137">
        <f t="shared" si="247"/>
        <v>100</v>
      </c>
      <c r="U941" s="137">
        <f t="shared" si="247"/>
        <v>100</v>
      </c>
      <c r="V941" s="137">
        <f t="shared" si="247"/>
        <v>100</v>
      </c>
      <c r="W941" s="137">
        <f t="shared" si="248"/>
        <v>100</v>
      </c>
      <c r="X941" s="137">
        <f t="shared" si="248"/>
        <v>100</v>
      </c>
      <c r="Y941" s="137">
        <f t="shared" si="248"/>
        <v>100</v>
      </c>
      <c r="Z941" s="137">
        <f t="shared" si="248"/>
        <v>100</v>
      </c>
      <c r="AA941" s="137">
        <f t="shared" si="248"/>
        <v>100</v>
      </c>
      <c r="AB941" s="137">
        <f t="shared" si="248"/>
        <v>100</v>
      </c>
      <c r="AC941" s="137">
        <f t="shared" si="248"/>
        <v>100</v>
      </c>
      <c r="AD941" s="137">
        <f t="shared" si="248"/>
        <v>100</v>
      </c>
      <c r="AE941" s="137">
        <f t="shared" si="248"/>
        <v>100</v>
      </c>
      <c r="AF941" s="137">
        <f t="shared" si="248"/>
        <v>100</v>
      </c>
      <c r="AG941" s="137">
        <f t="shared" si="248"/>
        <v>100</v>
      </c>
      <c r="AH941" s="137">
        <f t="shared" si="248"/>
        <v>0</v>
      </c>
      <c r="AI941" s="137">
        <f t="shared" si="248"/>
        <v>0</v>
      </c>
      <c r="AJ941" s="137">
        <f t="shared" si="248"/>
        <v>0</v>
      </c>
      <c r="AK941" s="136">
        <f ca="1">IF(AND(AND($AK$3&lt;=B941,B941&lt;=$AK$1),B941&lt;&gt;""),1,0)</f>
        <v>1</v>
      </c>
      <c r="AL941" s="136">
        <f>IF(OR(F941="工事・メンテ（共用可）",F941="要調整"),0.5,IF(F941="ヘリ訓練日",0.4,1))</f>
        <v>1</v>
      </c>
      <c r="AM941" s="136">
        <v>1</v>
      </c>
    </row>
    <row r="942" spans="1:39" ht="37.5">
      <c r="A942" s="149">
        <v>1702</v>
      </c>
      <c r="B942" s="150">
        <v>46409</v>
      </c>
      <c r="C942" s="156">
        <v>7</v>
      </c>
      <c r="D942" s="156">
        <v>21</v>
      </c>
      <c r="E942" s="152" t="s">
        <v>88</v>
      </c>
      <c r="F942" s="151" t="s">
        <v>490</v>
      </c>
      <c r="G942" s="205" t="s">
        <v>494</v>
      </c>
      <c r="H942" s="138" t="str">
        <f>IF(OR(G942="中止",G942="取消"),"998",IF(ISNA(MATCH($E942,施設情報!$B$2:$B$96,0)),"999",INDEX(施設情報!$C$2:$C$96,MATCH($E942,施設情報!$B$2:$B$96,0))))</f>
        <v>064</v>
      </c>
      <c r="I942" s="139">
        <f t="shared" si="237"/>
        <v>46409</v>
      </c>
      <c r="J942" s="137" t="str">
        <f t="shared" si="238"/>
        <v>064-46409</v>
      </c>
      <c r="K942" s="137">
        <f t="shared" si="239"/>
        <v>0.29166666666666669</v>
      </c>
      <c r="L942" s="137">
        <f t="shared" si="240"/>
        <v>0.875</v>
      </c>
      <c r="M942" s="137">
        <f t="shared" si="247"/>
        <v>0</v>
      </c>
      <c r="N942" s="137">
        <f t="shared" si="247"/>
        <v>0</v>
      </c>
      <c r="O942" s="137">
        <f t="shared" si="247"/>
        <v>0</v>
      </c>
      <c r="P942" s="137">
        <f t="shared" si="247"/>
        <v>0</v>
      </c>
      <c r="Q942" s="137">
        <f t="shared" si="247"/>
        <v>0</v>
      </c>
      <c r="R942" s="137">
        <f t="shared" si="247"/>
        <v>0</v>
      </c>
      <c r="S942" s="137">
        <f t="shared" si="247"/>
        <v>0</v>
      </c>
      <c r="T942" s="137">
        <f t="shared" si="247"/>
        <v>100</v>
      </c>
      <c r="U942" s="137">
        <f t="shared" si="247"/>
        <v>100</v>
      </c>
      <c r="V942" s="137">
        <f t="shared" si="247"/>
        <v>100</v>
      </c>
      <c r="W942" s="137">
        <f t="shared" si="248"/>
        <v>100</v>
      </c>
      <c r="X942" s="137">
        <f t="shared" si="248"/>
        <v>100</v>
      </c>
      <c r="Y942" s="137">
        <f t="shared" si="248"/>
        <v>100</v>
      </c>
      <c r="Z942" s="137">
        <f t="shared" si="248"/>
        <v>100</v>
      </c>
      <c r="AA942" s="137">
        <f t="shared" si="248"/>
        <v>100</v>
      </c>
      <c r="AB942" s="137">
        <f t="shared" si="248"/>
        <v>100</v>
      </c>
      <c r="AC942" s="137">
        <f t="shared" si="248"/>
        <v>100</v>
      </c>
      <c r="AD942" s="137">
        <f t="shared" si="248"/>
        <v>100</v>
      </c>
      <c r="AE942" s="137">
        <f t="shared" si="248"/>
        <v>100</v>
      </c>
      <c r="AF942" s="137">
        <f t="shared" si="248"/>
        <v>100</v>
      </c>
      <c r="AG942" s="137">
        <f t="shared" si="248"/>
        <v>100</v>
      </c>
      <c r="AH942" s="137">
        <f t="shared" si="248"/>
        <v>0</v>
      </c>
      <c r="AI942" s="137">
        <f t="shared" si="248"/>
        <v>0</v>
      </c>
      <c r="AJ942" s="137">
        <f t="shared" si="248"/>
        <v>0</v>
      </c>
      <c r="AK942" s="136">
        <f ca="1">IF(AND(AND($AK$3&lt;=B942,B942&lt;=$AK$1),B942&lt;&gt;""),1,0)</f>
        <v>1</v>
      </c>
      <c r="AL942" s="136">
        <f>IF(OR(F942="工事・メンテ（共用可）",F942="要調整"),0.5,IF(F942="ヘリ訓練日",0.4,1))</f>
        <v>1</v>
      </c>
      <c r="AM942" s="136">
        <v>1</v>
      </c>
    </row>
    <row r="943" spans="1:39" ht="37.5">
      <c r="A943" s="149">
        <v>1703</v>
      </c>
      <c r="B943" s="150">
        <v>46409</v>
      </c>
      <c r="C943" s="156">
        <v>7</v>
      </c>
      <c r="D943" s="156">
        <v>21</v>
      </c>
      <c r="E943" s="152" t="s">
        <v>89</v>
      </c>
      <c r="F943" s="151" t="s">
        <v>490</v>
      </c>
      <c r="G943" s="205" t="s">
        <v>494</v>
      </c>
      <c r="H943" s="138" t="str">
        <f>IF(OR(G943="中止",G943="取消"),"998",IF(ISNA(MATCH($E943,施設情報!$B$2:$B$96,0)),"999",INDEX(施設情報!$C$2:$C$96,MATCH($E943,施設情報!$B$2:$B$96,0))))</f>
        <v>019</v>
      </c>
      <c r="I943" s="139">
        <f t="shared" si="237"/>
        <v>46409</v>
      </c>
      <c r="J943" s="137" t="str">
        <f t="shared" si="238"/>
        <v>019-46409</v>
      </c>
      <c r="K943" s="137">
        <f t="shared" si="239"/>
        <v>0.29166666666666669</v>
      </c>
      <c r="L943" s="137">
        <f t="shared" si="240"/>
        <v>0.875</v>
      </c>
      <c r="M943" s="137">
        <f t="shared" si="247"/>
        <v>0</v>
      </c>
      <c r="N943" s="137">
        <f t="shared" si="247"/>
        <v>0</v>
      </c>
      <c r="O943" s="137">
        <f t="shared" si="247"/>
        <v>0</v>
      </c>
      <c r="P943" s="137">
        <f t="shared" si="247"/>
        <v>0</v>
      </c>
      <c r="Q943" s="137">
        <f t="shared" si="247"/>
        <v>0</v>
      </c>
      <c r="R943" s="137">
        <f t="shared" si="247"/>
        <v>0</v>
      </c>
      <c r="S943" s="137">
        <f t="shared" si="247"/>
        <v>0</v>
      </c>
      <c r="T943" s="137">
        <f t="shared" si="247"/>
        <v>100</v>
      </c>
      <c r="U943" s="137">
        <f t="shared" si="247"/>
        <v>100</v>
      </c>
      <c r="V943" s="137">
        <f t="shared" si="247"/>
        <v>100</v>
      </c>
      <c r="W943" s="137">
        <f t="shared" si="248"/>
        <v>100</v>
      </c>
      <c r="X943" s="137">
        <f t="shared" si="248"/>
        <v>100</v>
      </c>
      <c r="Y943" s="137">
        <f t="shared" si="248"/>
        <v>100</v>
      </c>
      <c r="Z943" s="137">
        <f t="shared" si="248"/>
        <v>100</v>
      </c>
      <c r="AA943" s="137">
        <f t="shared" si="248"/>
        <v>100</v>
      </c>
      <c r="AB943" s="137">
        <f t="shared" si="248"/>
        <v>100</v>
      </c>
      <c r="AC943" s="137">
        <f t="shared" si="248"/>
        <v>100</v>
      </c>
      <c r="AD943" s="137">
        <f t="shared" si="248"/>
        <v>100</v>
      </c>
      <c r="AE943" s="137">
        <f t="shared" si="248"/>
        <v>100</v>
      </c>
      <c r="AF943" s="137">
        <f t="shared" si="248"/>
        <v>100</v>
      </c>
      <c r="AG943" s="137">
        <f t="shared" si="248"/>
        <v>100</v>
      </c>
      <c r="AH943" s="137">
        <f t="shared" si="248"/>
        <v>0</v>
      </c>
      <c r="AI943" s="137">
        <f t="shared" si="248"/>
        <v>0</v>
      </c>
      <c r="AJ943" s="137">
        <f t="shared" si="248"/>
        <v>0</v>
      </c>
      <c r="AK943" s="136">
        <f ca="1">IF(AND(AND($AK$3&lt;=B943,B943&lt;=$AK$1),B943&lt;&gt;""),1,0)</f>
        <v>1</v>
      </c>
      <c r="AL943" s="136">
        <f>IF(OR(F943="工事・メンテ（共用可）",F943="要調整"),0.5,IF(F943="ヘリ訓練日",0.4,1))</f>
        <v>1</v>
      </c>
      <c r="AM943" s="136">
        <v>1</v>
      </c>
    </row>
    <row r="944" spans="1:39" ht="37.5">
      <c r="A944" s="149">
        <v>1704</v>
      </c>
      <c r="B944" s="150">
        <v>46409</v>
      </c>
      <c r="C944" s="156">
        <v>7</v>
      </c>
      <c r="D944" s="156">
        <v>21</v>
      </c>
      <c r="E944" s="152" t="s">
        <v>90</v>
      </c>
      <c r="F944" s="151" t="s">
        <v>490</v>
      </c>
      <c r="G944" s="205" t="s">
        <v>494</v>
      </c>
      <c r="H944" s="138" t="str">
        <f>IF(OR(G944="中止",G944="取消"),"998",IF(ISNA(MATCH($E944,施設情報!$B$2:$B$96,0)),"999",INDEX(施設情報!$C$2:$C$96,MATCH($E944,施設情報!$B$2:$B$96,0))))</f>
        <v>018</v>
      </c>
      <c r="I944" s="139">
        <f t="shared" si="237"/>
        <v>46409</v>
      </c>
      <c r="J944" s="137" t="str">
        <f t="shared" si="238"/>
        <v>018-46409</v>
      </c>
      <c r="K944" s="137">
        <f t="shared" si="239"/>
        <v>0.29166666666666669</v>
      </c>
      <c r="L944" s="137">
        <f t="shared" si="240"/>
        <v>0.875</v>
      </c>
      <c r="M944" s="137">
        <f t="shared" si="247"/>
        <v>0</v>
      </c>
      <c r="N944" s="137">
        <f t="shared" si="247"/>
        <v>0</v>
      </c>
      <c r="O944" s="137">
        <f t="shared" si="247"/>
        <v>0</v>
      </c>
      <c r="P944" s="137">
        <f t="shared" si="247"/>
        <v>0</v>
      </c>
      <c r="Q944" s="137">
        <f t="shared" si="247"/>
        <v>0</v>
      </c>
      <c r="R944" s="137">
        <f t="shared" si="247"/>
        <v>0</v>
      </c>
      <c r="S944" s="137">
        <f t="shared" si="247"/>
        <v>0</v>
      </c>
      <c r="T944" s="137">
        <f t="shared" si="247"/>
        <v>100</v>
      </c>
      <c r="U944" s="137">
        <f t="shared" si="247"/>
        <v>100</v>
      </c>
      <c r="V944" s="137">
        <f t="shared" si="247"/>
        <v>100</v>
      </c>
      <c r="W944" s="137">
        <f t="shared" si="248"/>
        <v>100</v>
      </c>
      <c r="X944" s="137">
        <f t="shared" si="248"/>
        <v>100</v>
      </c>
      <c r="Y944" s="137">
        <f t="shared" si="248"/>
        <v>100</v>
      </c>
      <c r="Z944" s="137">
        <f t="shared" si="248"/>
        <v>100</v>
      </c>
      <c r="AA944" s="137">
        <f t="shared" si="248"/>
        <v>100</v>
      </c>
      <c r="AB944" s="137">
        <f t="shared" si="248"/>
        <v>100</v>
      </c>
      <c r="AC944" s="137">
        <f t="shared" si="248"/>
        <v>100</v>
      </c>
      <c r="AD944" s="137">
        <f t="shared" si="248"/>
        <v>100</v>
      </c>
      <c r="AE944" s="137">
        <f t="shared" si="248"/>
        <v>100</v>
      </c>
      <c r="AF944" s="137">
        <f t="shared" si="248"/>
        <v>100</v>
      </c>
      <c r="AG944" s="137">
        <f t="shared" si="248"/>
        <v>100</v>
      </c>
      <c r="AH944" s="137">
        <f t="shared" si="248"/>
        <v>0</v>
      </c>
      <c r="AI944" s="137">
        <f t="shared" si="248"/>
        <v>0</v>
      </c>
      <c r="AJ944" s="137">
        <f t="shared" si="248"/>
        <v>0</v>
      </c>
      <c r="AK944" s="136">
        <f ca="1">IF(AND(AND($AK$3&lt;=B944,B944&lt;=$AK$1),B944&lt;&gt;""),1,0)</f>
        <v>1</v>
      </c>
      <c r="AL944" s="136">
        <f>IF(OR(F944="工事・メンテ（共用可）",F944="要調整"),0.5,IF(F944="ヘリ訓練日",0.4,1))</f>
        <v>1</v>
      </c>
      <c r="AM944" s="136">
        <v>1</v>
      </c>
    </row>
    <row r="945" spans="1:39" ht="37.5">
      <c r="A945" s="149">
        <v>7</v>
      </c>
      <c r="B945" s="150">
        <v>46410</v>
      </c>
      <c r="C945" s="156">
        <v>0</v>
      </c>
      <c r="D945" s="156">
        <v>24</v>
      </c>
      <c r="E945" s="152" t="s">
        <v>28</v>
      </c>
      <c r="F945" s="151" t="s">
        <v>29</v>
      </c>
      <c r="G945" s="154" t="s">
        <v>1</v>
      </c>
      <c r="H945" s="138" t="str">
        <f>IF(OR(G945="中止",G945="取消"),"998",IF(ISNA(MATCH($E945,施設情報!$B$2:$B$96,0)),"999",INDEX(施設情報!$C$2:$C$96,MATCH($E945,施設情報!$B$2:$B$96,0))))</f>
        <v>001</v>
      </c>
      <c r="I945" s="139">
        <f t="shared" si="237"/>
        <v>46410</v>
      </c>
      <c r="J945" s="137" t="str">
        <f t="shared" si="238"/>
        <v>001-46410</v>
      </c>
      <c r="K945" s="137">
        <f t="shared" si="239"/>
        <v>0</v>
      </c>
      <c r="L945" s="137">
        <f t="shared" si="240"/>
        <v>1</v>
      </c>
      <c r="M945" s="137">
        <f t="shared" ref="M945:V954" si="249">IF(AND(M$3&gt;=$K945,M$3&lt;$L945),100*$AM945,0)</f>
        <v>100</v>
      </c>
      <c r="N945" s="137">
        <f t="shared" si="249"/>
        <v>100</v>
      </c>
      <c r="O945" s="137">
        <f t="shared" si="249"/>
        <v>100</v>
      </c>
      <c r="P945" s="137">
        <f t="shared" si="249"/>
        <v>100</v>
      </c>
      <c r="Q945" s="137">
        <f t="shared" si="249"/>
        <v>100</v>
      </c>
      <c r="R945" s="137">
        <f t="shared" si="249"/>
        <v>100</v>
      </c>
      <c r="S945" s="137">
        <f t="shared" si="249"/>
        <v>100</v>
      </c>
      <c r="T945" s="137">
        <f t="shared" si="249"/>
        <v>100</v>
      </c>
      <c r="U945" s="137">
        <f t="shared" si="249"/>
        <v>100</v>
      </c>
      <c r="V945" s="137">
        <f t="shared" si="249"/>
        <v>100</v>
      </c>
      <c r="W945" s="137">
        <f t="shared" ref="W945:AJ954" si="250">IF(AND(W$3&gt;=$K945,W$3&lt;$L945),100*$AM945,0)</f>
        <v>100</v>
      </c>
      <c r="X945" s="137">
        <f t="shared" si="250"/>
        <v>100</v>
      </c>
      <c r="Y945" s="137">
        <f t="shared" si="250"/>
        <v>100</v>
      </c>
      <c r="Z945" s="137">
        <f t="shared" si="250"/>
        <v>100</v>
      </c>
      <c r="AA945" s="137">
        <f t="shared" si="250"/>
        <v>100</v>
      </c>
      <c r="AB945" s="137">
        <f t="shared" si="250"/>
        <v>100</v>
      </c>
      <c r="AC945" s="137">
        <f t="shared" si="250"/>
        <v>100</v>
      </c>
      <c r="AD945" s="137">
        <f t="shared" si="250"/>
        <v>100</v>
      </c>
      <c r="AE945" s="137">
        <f t="shared" si="250"/>
        <v>100</v>
      </c>
      <c r="AF945" s="137">
        <f t="shared" si="250"/>
        <v>100</v>
      </c>
      <c r="AG945" s="137">
        <f t="shared" si="250"/>
        <v>100</v>
      </c>
      <c r="AH945" s="137">
        <f t="shared" si="250"/>
        <v>100</v>
      </c>
      <c r="AI945" s="137">
        <f t="shared" si="250"/>
        <v>100</v>
      </c>
      <c r="AJ945" s="137">
        <f t="shared" si="250"/>
        <v>100</v>
      </c>
      <c r="AK945" s="136">
        <f ca="1">IF(AND(AND($AK$3&lt;=B945,B945&lt;=$AK$1),B945&lt;&gt;""),1,0)</f>
        <v>1</v>
      </c>
      <c r="AL945" s="136">
        <f>IF(OR(F945="工事・メンテ（共用可）",F945="要調整"),0.5,IF(F945="ヘリ訓練日",0.4,1))</f>
        <v>1</v>
      </c>
      <c r="AM945" s="136">
        <v>1</v>
      </c>
    </row>
    <row r="946" spans="1:39" ht="56.25">
      <c r="A946" s="149">
        <v>326</v>
      </c>
      <c r="B946" s="150">
        <v>46410</v>
      </c>
      <c r="C946" s="156">
        <v>0</v>
      </c>
      <c r="D946" s="156">
        <v>24</v>
      </c>
      <c r="E946" s="152" t="s">
        <v>52</v>
      </c>
      <c r="F946" s="151" t="s">
        <v>95</v>
      </c>
      <c r="G946" s="205" t="s">
        <v>1</v>
      </c>
      <c r="H946" s="138" t="str">
        <f>IF(OR(G946="中止",G946="取消"),"998",IF(ISNA(MATCH($E946,施設情報!$B$2:$B$96,0)),"999",INDEX(施設情報!$C$2:$C$96,MATCH($E946,施設情報!$B$2:$B$96,0))))</f>
        <v>024</v>
      </c>
      <c r="I946" s="139">
        <f t="shared" si="237"/>
        <v>46410</v>
      </c>
      <c r="J946" s="137" t="str">
        <f t="shared" si="238"/>
        <v>024-46410</v>
      </c>
      <c r="K946" s="137">
        <f t="shared" si="239"/>
        <v>0</v>
      </c>
      <c r="L946" s="137">
        <f t="shared" si="240"/>
        <v>1</v>
      </c>
      <c r="M946" s="137">
        <f t="shared" si="249"/>
        <v>100</v>
      </c>
      <c r="N946" s="137">
        <f t="shared" si="249"/>
        <v>100</v>
      </c>
      <c r="O946" s="137">
        <f t="shared" si="249"/>
        <v>100</v>
      </c>
      <c r="P946" s="137">
        <f t="shared" si="249"/>
        <v>100</v>
      </c>
      <c r="Q946" s="137">
        <f t="shared" si="249"/>
        <v>100</v>
      </c>
      <c r="R946" s="137">
        <f t="shared" si="249"/>
        <v>100</v>
      </c>
      <c r="S946" s="137">
        <f t="shared" si="249"/>
        <v>100</v>
      </c>
      <c r="T946" s="137">
        <f t="shared" si="249"/>
        <v>100</v>
      </c>
      <c r="U946" s="137">
        <f t="shared" si="249"/>
        <v>100</v>
      </c>
      <c r="V946" s="137">
        <f t="shared" si="249"/>
        <v>100</v>
      </c>
      <c r="W946" s="137">
        <f t="shared" si="250"/>
        <v>100</v>
      </c>
      <c r="X946" s="137">
        <f t="shared" si="250"/>
        <v>100</v>
      </c>
      <c r="Y946" s="137">
        <f t="shared" si="250"/>
        <v>100</v>
      </c>
      <c r="Z946" s="137">
        <f t="shared" si="250"/>
        <v>100</v>
      </c>
      <c r="AA946" s="137">
        <f t="shared" si="250"/>
        <v>100</v>
      </c>
      <c r="AB946" s="137">
        <f t="shared" si="250"/>
        <v>100</v>
      </c>
      <c r="AC946" s="137">
        <f t="shared" si="250"/>
        <v>100</v>
      </c>
      <c r="AD946" s="137">
        <f t="shared" si="250"/>
        <v>100</v>
      </c>
      <c r="AE946" s="137">
        <f t="shared" si="250"/>
        <v>100</v>
      </c>
      <c r="AF946" s="137">
        <f t="shared" si="250"/>
        <v>100</v>
      </c>
      <c r="AG946" s="137">
        <f t="shared" si="250"/>
        <v>100</v>
      </c>
      <c r="AH946" s="137">
        <f t="shared" si="250"/>
        <v>100</v>
      </c>
      <c r="AI946" s="137">
        <f t="shared" si="250"/>
        <v>100</v>
      </c>
      <c r="AJ946" s="137">
        <f t="shared" si="250"/>
        <v>100</v>
      </c>
      <c r="AK946" s="136">
        <f ca="1">IF(AND(AND($AK$3&lt;=B946,B946&lt;=$AK$1),B946&lt;&gt;""),1,0)</f>
        <v>1</v>
      </c>
      <c r="AL946" s="136">
        <f>IF(OR(F946="工事・メンテ（共用可）",F946="要調整"),0.5,IF(F946="ヘリ訓練日",0.4,1))</f>
        <v>1</v>
      </c>
      <c r="AM946" s="136">
        <v>1</v>
      </c>
    </row>
    <row r="947" spans="1:39" ht="36">
      <c r="A947" s="149">
        <v>469</v>
      </c>
      <c r="B947" s="150">
        <v>46410</v>
      </c>
      <c r="C947" s="156">
        <v>9</v>
      </c>
      <c r="D947" s="156">
        <v>17</v>
      </c>
      <c r="E947" s="152" t="s">
        <v>91</v>
      </c>
      <c r="F947" s="151" t="s">
        <v>490</v>
      </c>
      <c r="G947" s="154" t="s">
        <v>493</v>
      </c>
      <c r="H947" s="138" t="str">
        <f>IF(OR(G947="中止",G947="取消"),"998",IF(ISNA(MATCH($E947,施設情報!$B$2:$B$96,0)),"999",INDEX(施設情報!$C$2:$C$96,MATCH($E947,施設情報!$B$2:$B$96,0))))</f>
        <v>998</v>
      </c>
      <c r="I947" s="139">
        <f t="shared" si="237"/>
        <v>46410</v>
      </c>
      <c r="J947" s="137" t="str">
        <f t="shared" si="238"/>
        <v>998-46410</v>
      </c>
      <c r="K947" s="137">
        <f t="shared" si="239"/>
        <v>0.375</v>
      </c>
      <c r="L947" s="137">
        <f t="shared" si="240"/>
        <v>0.70833333333333337</v>
      </c>
      <c r="M947" s="137">
        <f t="shared" si="249"/>
        <v>0</v>
      </c>
      <c r="N947" s="137">
        <f t="shared" si="249"/>
        <v>0</v>
      </c>
      <c r="O947" s="137">
        <f t="shared" si="249"/>
        <v>0</v>
      </c>
      <c r="P947" s="137">
        <f t="shared" si="249"/>
        <v>0</v>
      </c>
      <c r="Q947" s="137">
        <f t="shared" si="249"/>
        <v>0</v>
      </c>
      <c r="R947" s="137">
        <f t="shared" si="249"/>
        <v>0</v>
      </c>
      <c r="S947" s="137">
        <f t="shared" si="249"/>
        <v>0</v>
      </c>
      <c r="T947" s="137">
        <f t="shared" si="249"/>
        <v>0</v>
      </c>
      <c r="U947" s="137">
        <f t="shared" si="249"/>
        <v>0</v>
      </c>
      <c r="V947" s="137">
        <f t="shared" si="249"/>
        <v>100</v>
      </c>
      <c r="W947" s="137">
        <f t="shared" si="250"/>
        <v>100</v>
      </c>
      <c r="X947" s="137">
        <f t="shared" si="250"/>
        <v>100</v>
      </c>
      <c r="Y947" s="137">
        <f t="shared" si="250"/>
        <v>100</v>
      </c>
      <c r="Z947" s="137">
        <f t="shared" si="250"/>
        <v>100</v>
      </c>
      <c r="AA947" s="137">
        <f t="shared" si="250"/>
        <v>100</v>
      </c>
      <c r="AB947" s="137">
        <f t="shared" si="250"/>
        <v>100</v>
      </c>
      <c r="AC947" s="137">
        <f t="shared" si="250"/>
        <v>100</v>
      </c>
      <c r="AD947" s="137">
        <f t="shared" si="250"/>
        <v>0</v>
      </c>
      <c r="AE947" s="137">
        <f t="shared" si="250"/>
        <v>0</v>
      </c>
      <c r="AF947" s="137">
        <f t="shared" si="250"/>
        <v>0</v>
      </c>
      <c r="AG947" s="137">
        <f t="shared" si="250"/>
        <v>0</v>
      </c>
      <c r="AH947" s="137">
        <f t="shared" si="250"/>
        <v>0</v>
      </c>
      <c r="AI947" s="137">
        <f t="shared" si="250"/>
        <v>0</v>
      </c>
      <c r="AJ947" s="137">
        <f t="shared" si="250"/>
        <v>0</v>
      </c>
      <c r="AK947" s="136">
        <f ca="1">IF(AND(AND($AK$3&lt;=B947,B947&lt;=$AK$1),B947&lt;&gt;""),1,0)</f>
        <v>1</v>
      </c>
      <c r="AL947" s="136">
        <f>IF(OR(F947="工事・メンテ（共用可）",F947="要調整"),0.5,IF(F947="ヘリ訓練日",0.4,1))</f>
        <v>1</v>
      </c>
      <c r="AM947" s="136">
        <v>1</v>
      </c>
    </row>
    <row r="948" spans="1:39" ht="72">
      <c r="A948" s="149">
        <v>484</v>
      </c>
      <c r="B948" s="150">
        <v>46410</v>
      </c>
      <c r="C948" s="156">
        <v>9</v>
      </c>
      <c r="D948" s="156">
        <v>17</v>
      </c>
      <c r="E948" s="152" t="s">
        <v>93</v>
      </c>
      <c r="F948" s="151" t="s">
        <v>490</v>
      </c>
      <c r="G948" s="154" t="s">
        <v>493</v>
      </c>
      <c r="H948" s="138" t="str">
        <f>IF(OR(G948="中止",G948="取消"),"998",IF(ISNA(MATCH($E948,施設情報!$B$2:$B$96,0)),"999",INDEX(施設情報!$C$2:$C$96,MATCH($E948,施設情報!$B$2:$B$96,0))))</f>
        <v>998</v>
      </c>
      <c r="I948" s="139">
        <f t="shared" si="237"/>
        <v>46410</v>
      </c>
      <c r="J948" s="137" t="str">
        <f t="shared" si="238"/>
        <v>998-46410</v>
      </c>
      <c r="K948" s="137">
        <f t="shared" si="239"/>
        <v>0.375</v>
      </c>
      <c r="L948" s="137">
        <f t="shared" si="240"/>
        <v>0.70833333333333337</v>
      </c>
      <c r="M948" s="137">
        <f t="shared" si="249"/>
        <v>0</v>
      </c>
      <c r="N948" s="137">
        <f t="shared" si="249"/>
        <v>0</v>
      </c>
      <c r="O948" s="137">
        <f t="shared" si="249"/>
        <v>0</v>
      </c>
      <c r="P948" s="137">
        <f t="shared" si="249"/>
        <v>0</v>
      </c>
      <c r="Q948" s="137">
        <f t="shared" si="249"/>
        <v>0</v>
      </c>
      <c r="R948" s="137">
        <f t="shared" si="249"/>
        <v>0</v>
      </c>
      <c r="S948" s="137">
        <f t="shared" si="249"/>
        <v>0</v>
      </c>
      <c r="T948" s="137">
        <f t="shared" si="249"/>
        <v>0</v>
      </c>
      <c r="U948" s="137">
        <f t="shared" si="249"/>
        <v>0</v>
      </c>
      <c r="V948" s="137">
        <f t="shared" si="249"/>
        <v>100</v>
      </c>
      <c r="W948" s="137">
        <f t="shared" si="250"/>
        <v>100</v>
      </c>
      <c r="X948" s="137">
        <f t="shared" si="250"/>
        <v>100</v>
      </c>
      <c r="Y948" s="137">
        <f t="shared" si="250"/>
        <v>100</v>
      </c>
      <c r="Z948" s="137">
        <f t="shared" si="250"/>
        <v>100</v>
      </c>
      <c r="AA948" s="137">
        <f t="shared" si="250"/>
        <v>100</v>
      </c>
      <c r="AB948" s="137">
        <f t="shared" si="250"/>
        <v>100</v>
      </c>
      <c r="AC948" s="137">
        <f t="shared" si="250"/>
        <v>100</v>
      </c>
      <c r="AD948" s="137">
        <f t="shared" si="250"/>
        <v>0</v>
      </c>
      <c r="AE948" s="137">
        <f t="shared" si="250"/>
        <v>0</v>
      </c>
      <c r="AF948" s="137">
        <f t="shared" si="250"/>
        <v>0</v>
      </c>
      <c r="AG948" s="137">
        <f t="shared" si="250"/>
        <v>0</v>
      </c>
      <c r="AH948" s="137">
        <f t="shared" si="250"/>
        <v>0</v>
      </c>
      <c r="AI948" s="137">
        <f t="shared" si="250"/>
        <v>0</v>
      </c>
      <c r="AJ948" s="137">
        <f t="shared" si="250"/>
        <v>0</v>
      </c>
      <c r="AK948" s="136">
        <f ca="1">IF(AND(AND($AK$3&lt;=B948,B948&lt;=$AK$1),B948&lt;&gt;""),1,0)</f>
        <v>1</v>
      </c>
      <c r="AL948" s="136">
        <f>IF(OR(F948="工事・メンテ（共用可）",F948="要調整"),0.5,IF(F948="ヘリ訓練日",0.4,1))</f>
        <v>1</v>
      </c>
      <c r="AM948" s="136">
        <v>1</v>
      </c>
    </row>
    <row r="949" spans="1:39" ht="90">
      <c r="A949" s="149">
        <v>499</v>
      </c>
      <c r="B949" s="150">
        <v>46410</v>
      </c>
      <c r="C949" s="156">
        <v>9</v>
      </c>
      <c r="D949" s="156">
        <v>17</v>
      </c>
      <c r="E949" s="2" t="s">
        <v>94</v>
      </c>
      <c r="F949" s="151" t="s">
        <v>490</v>
      </c>
      <c r="G949" s="154" t="s">
        <v>493</v>
      </c>
      <c r="H949" s="138" t="str">
        <f>IF(OR(G949="中止",G949="取消"),"998",IF(ISNA(MATCH($E949,施設情報!$B$2:$B$96,0)),"999",INDEX(施設情報!$C$2:$C$96,MATCH($E949,施設情報!$B$2:$B$96,0))))</f>
        <v>998</v>
      </c>
      <c r="I949" s="139">
        <f t="shared" si="237"/>
        <v>46410</v>
      </c>
      <c r="J949" s="137" t="str">
        <f t="shared" si="238"/>
        <v>998-46410</v>
      </c>
      <c r="K949" s="137">
        <f t="shared" si="239"/>
        <v>0.375</v>
      </c>
      <c r="L949" s="137">
        <f t="shared" si="240"/>
        <v>0.70833333333333337</v>
      </c>
      <c r="M949" s="137">
        <f t="shared" si="249"/>
        <v>0</v>
      </c>
      <c r="N949" s="137">
        <f t="shared" si="249"/>
        <v>0</v>
      </c>
      <c r="O949" s="137">
        <f t="shared" si="249"/>
        <v>0</v>
      </c>
      <c r="P949" s="137">
        <f t="shared" si="249"/>
        <v>0</v>
      </c>
      <c r="Q949" s="137">
        <f t="shared" si="249"/>
        <v>0</v>
      </c>
      <c r="R949" s="137">
        <f t="shared" si="249"/>
        <v>0</v>
      </c>
      <c r="S949" s="137">
        <f t="shared" si="249"/>
        <v>0</v>
      </c>
      <c r="T949" s="137">
        <f t="shared" si="249"/>
        <v>0</v>
      </c>
      <c r="U949" s="137">
        <f t="shared" si="249"/>
        <v>0</v>
      </c>
      <c r="V949" s="137">
        <f t="shared" si="249"/>
        <v>100</v>
      </c>
      <c r="W949" s="137">
        <f t="shared" si="250"/>
        <v>100</v>
      </c>
      <c r="X949" s="137">
        <f t="shared" si="250"/>
        <v>100</v>
      </c>
      <c r="Y949" s="137">
        <f t="shared" si="250"/>
        <v>100</v>
      </c>
      <c r="Z949" s="137">
        <f t="shared" si="250"/>
        <v>100</v>
      </c>
      <c r="AA949" s="137">
        <f t="shared" si="250"/>
        <v>100</v>
      </c>
      <c r="AB949" s="137">
        <f t="shared" si="250"/>
        <v>100</v>
      </c>
      <c r="AC949" s="137">
        <f t="shared" si="250"/>
        <v>100</v>
      </c>
      <c r="AD949" s="137">
        <f t="shared" si="250"/>
        <v>0</v>
      </c>
      <c r="AE949" s="137">
        <f t="shared" si="250"/>
        <v>0</v>
      </c>
      <c r="AF949" s="137">
        <f t="shared" si="250"/>
        <v>0</v>
      </c>
      <c r="AG949" s="137">
        <f t="shared" si="250"/>
        <v>0</v>
      </c>
      <c r="AH949" s="137">
        <f t="shared" si="250"/>
        <v>0</v>
      </c>
      <c r="AI949" s="137">
        <f t="shared" si="250"/>
        <v>0</v>
      </c>
      <c r="AJ949" s="137">
        <f t="shared" si="250"/>
        <v>0</v>
      </c>
      <c r="AK949" s="136">
        <f ca="1">IF(AND(AND($AK$3&lt;=B949,B949&lt;=$AK$1),B949&lt;&gt;""),1,0)</f>
        <v>1</v>
      </c>
      <c r="AL949" s="136">
        <f>IF(OR(F949="工事・メンテ（共用可）",F949="要調整"),0.5,IF(F949="ヘリ訓練日",0.4,1))</f>
        <v>1</v>
      </c>
      <c r="AM949" s="136">
        <v>1</v>
      </c>
    </row>
    <row r="950" spans="1:39" ht="72">
      <c r="A950" s="149">
        <v>514</v>
      </c>
      <c r="B950" s="150">
        <v>46410</v>
      </c>
      <c r="C950" s="156">
        <v>9</v>
      </c>
      <c r="D950" s="156">
        <v>17</v>
      </c>
      <c r="E950" s="2" t="s">
        <v>92</v>
      </c>
      <c r="F950" s="151" t="s">
        <v>490</v>
      </c>
      <c r="G950" s="154" t="s">
        <v>493</v>
      </c>
      <c r="H950" s="138" t="str">
        <f>IF(OR(G950="中止",G950="取消"),"998",IF(ISNA(MATCH($E950,施設情報!$B$2:$B$96,0)),"999",INDEX(施設情報!$C$2:$C$96,MATCH($E950,施設情報!$B$2:$B$96,0))))</f>
        <v>998</v>
      </c>
      <c r="I950" s="139">
        <f t="shared" si="237"/>
        <v>46410</v>
      </c>
      <c r="J950" s="137" t="str">
        <f t="shared" si="238"/>
        <v>998-46410</v>
      </c>
      <c r="K950" s="137">
        <f t="shared" si="239"/>
        <v>0.375</v>
      </c>
      <c r="L950" s="137">
        <f t="shared" si="240"/>
        <v>0.70833333333333337</v>
      </c>
      <c r="M950" s="137">
        <f t="shared" si="249"/>
        <v>0</v>
      </c>
      <c r="N950" s="137">
        <f t="shared" si="249"/>
        <v>0</v>
      </c>
      <c r="O950" s="137">
        <f t="shared" si="249"/>
        <v>0</v>
      </c>
      <c r="P950" s="137">
        <f t="shared" si="249"/>
        <v>0</v>
      </c>
      <c r="Q950" s="137">
        <f t="shared" si="249"/>
        <v>0</v>
      </c>
      <c r="R950" s="137">
        <f t="shared" si="249"/>
        <v>0</v>
      </c>
      <c r="S950" s="137">
        <f t="shared" si="249"/>
        <v>0</v>
      </c>
      <c r="T950" s="137">
        <f t="shared" si="249"/>
        <v>0</v>
      </c>
      <c r="U950" s="137">
        <f t="shared" si="249"/>
        <v>0</v>
      </c>
      <c r="V950" s="137">
        <f t="shared" si="249"/>
        <v>100</v>
      </c>
      <c r="W950" s="137">
        <f t="shared" si="250"/>
        <v>100</v>
      </c>
      <c r="X950" s="137">
        <f t="shared" si="250"/>
        <v>100</v>
      </c>
      <c r="Y950" s="137">
        <f t="shared" si="250"/>
        <v>100</v>
      </c>
      <c r="Z950" s="137">
        <f t="shared" si="250"/>
        <v>100</v>
      </c>
      <c r="AA950" s="137">
        <f t="shared" si="250"/>
        <v>100</v>
      </c>
      <c r="AB950" s="137">
        <f t="shared" si="250"/>
        <v>100</v>
      </c>
      <c r="AC950" s="137">
        <f t="shared" si="250"/>
        <v>100</v>
      </c>
      <c r="AD950" s="137">
        <f t="shared" si="250"/>
        <v>0</v>
      </c>
      <c r="AE950" s="137">
        <f t="shared" si="250"/>
        <v>0</v>
      </c>
      <c r="AF950" s="137">
        <f t="shared" si="250"/>
        <v>0</v>
      </c>
      <c r="AG950" s="137">
        <f t="shared" si="250"/>
        <v>0</v>
      </c>
      <c r="AH950" s="137">
        <f t="shared" si="250"/>
        <v>0</v>
      </c>
      <c r="AI950" s="137">
        <f t="shared" si="250"/>
        <v>0</v>
      </c>
      <c r="AJ950" s="137">
        <f t="shared" si="250"/>
        <v>0</v>
      </c>
      <c r="AK950" s="136">
        <f ca="1">IF(AND(AND($AK$3&lt;=B950,B950&lt;=$AK$1),B950&lt;&gt;""),1,0)</f>
        <v>1</v>
      </c>
      <c r="AL950" s="136">
        <f>IF(OR(F950="工事・メンテ（共用可）",F950="要調整"),0.5,IF(F950="ヘリ訓練日",0.4,1))</f>
        <v>1</v>
      </c>
      <c r="AM950" s="136">
        <v>1</v>
      </c>
    </row>
    <row r="951" spans="1:39" ht="36">
      <c r="A951" s="149">
        <v>529</v>
      </c>
      <c r="B951" s="150">
        <v>46410</v>
      </c>
      <c r="C951" s="156">
        <v>9</v>
      </c>
      <c r="D951" s="156">
        <v>17</v>
      </c>
      <c r="E951" s="152" t="s">
        <v>91</v>
      </c>
      <c r="F951" s="151" t="s">
        <v>490</v>
      </c>
      <c r="G951" s="154" t="s">
        <v>493</v>
      </c>
      <c r="H951" s="138" t="str">
        <f>IF(OR(G951="中止",G951="取消"),"998",IF(ISNA(MATCH($E951,施設情報!$B$2:$B$96,0)),"999",INDEX(施設情報!$C$2:$C$96,MATCH($E951,施設情報!$B$2:$B$96,0))))</f>
        <v>998</v>
      </c>
      <c r="I951" s="139">
        <f t="shared" si="237"/>
        <v>46410</v>
      </c>
      <c r="J951" s="137" t="str">
        <f t="shared" si="238"/>
        <v>998-46410</v>
      </c>
      <c r="K951" s="137">
        <f t="shared" si="239"/>
        <v>0.375</v>
      </c>
      <c r="L951" s="137">
        <f t="shared" si="240"/>
        <v>0.70833333333333337</v>
      </c>
      <c r="M951" s="137">
        <f t="shared" si="249"/>
        <v>0</v>
      </c>
      <c r="N951" s="137">
        <f t="shared" si="249"/>
        <v>0</v>
      </c>
      <c r="O951" s="137">
        <f t="shared" si="249"/>
        <v>0</v>
      </c>
      <c r="P951" s="137">
        <f t="shared" si="249"/>
        <v>0</v>
      </c>
      <c r="Q951" s="137">
        <f t="shared" si="249"/>
        <v>0</v>
      </c>
      <c r="R951" s="137">
        <f t="shared" si="249"/>
        <v>0</v>
      </c>
      <c r="S951" s="137">
        <f t="shared" si="249"/>
        <v>0</v>
      </c>
      <c r="T951" s="137">
        <f t="shared" si="249"/>
        <v>0</v>
      </c>
      <c r="U951" s="137">
        <f t="shared" si="249"/>
        <v>0</v>
      </c>
      <c r="V951" s="137">
        <f t="shared" si="249"/>
        <v>100</v>
      </c>
      <c r="W951" s="137">
        <f t="shared" si="250"/>
        <v>100</v>
      </c>
      <c r="X951" s="137">
        <f t="shared" si="250"/>
        <v>100</v>
      </c>
      <c r="Y951" s="137">
        <f t="shared" si="250"/>
        <v>100</v>
      </c>
      <c r="Z951" s="137">
        <f t="shared" si="250"/>
        <v>100</v>
      </c>
      <c r="AA951" s="137">
        <f t="shared" si="250"/>
        <v>100</v>
      </c>
      <c r="AB951" s="137">
        <f t="shared" si="250"/>
        <v>100</v>
      </c>
      <c r="AC951" s="137">
        <f t="shared" si="250"/>
        <v>100</v>
      </c>
      <c r="AD951" s="137">
        <f t="shared" si="250"/>
        <v>0</v>
      </c>
      <c r="AE951" s="137">
        <f t="shared" si="250"/>
        <v>0</v>
      </c>
      <c r="AF951" s="137">
        <f t="shared" si="250"/>
        <v>0</v>
      </c>
      <c r="AG951" s="137">
        <f t="shared" si="250"/>
        <v>0</v>
      </c>
      <c r="AH951" s="137">
        <f t="shared" si="250"/>
        <v>0</v>
      </c>
      <c r="AI951" s="137">
        <f t="shared" si="250"/>
        <v>0</v>
      </c>
      <c r="AJ951" s="137">
        <f t="shared" si="250"/>
        <v>0</v>
      </c>
      <c r="AK951" s="136">
        <f ca="1">IF(AND(AND($AK$3&lt;=B951,B951&lt;=$AK$1),B951&lt;&gt;""),1,0)</f>
        <v>1</v>
      </c>
      <c r="AL951" s="136">
        <f>IF(OR(F951="工事・メンテ（共用可）",F951="要調整"),0.5,IF(F951="ヘリ訓練日",0.4,1))</f>
        <v>1</v>
      </c>
      <c r="AM951" s="136">
        <v>1</v>
      </c>
    </row>
    <row r="952" spans="1:39" ht="72">
      <c r="A952" s="149">
        <v>546</v>
      </c>
      <c r="B952" s="150">
        <v>46410</v>
      </c>
      <c r="C952" s="156">
        <v>9</v>
      </c>
      <c r="D952" s="156">
        <v>17</v>
      </c>
      <c r="E952" s="152" t="s">
        <v>93</v>
      </c>
      <c r="F952" s="151" t="s">
        <v>490</v>
      </c>
      <c r="G952" s="154" t="s">
        <v>493</v>
      </c>
      <c r="H952" s="138" t="str">
        <f>IF(OR(G952="中止",G952="取消"),"998",IF(ISNA(MATCH($E952,施設情報!$B$2:$B$96,0)),"999",INDEX(施設情報!$C$2:$C$96,MATCH($E952,施設情報!$B$2:$B$96,0))))</f>
        <v>998</v>
      </c>
      <c r="I952" s="139">
        <f t="shared" si="237"/>
        <v>46410</v>
      </c>
      <c r="J952" s="137" t="str">
        <f t="shared" si="238"/>
        <v>998-46410</v>
      </c>
      <c r="K952" s="137">
        <f t="shared" si="239"/>
        <v>0.375</v>
      </c>
      <c r="L952" s="137">
        <f t="shared" si="240"/>
        <v>0.70833333333333337</v>
      </c>
      <c r="M952" s="137">
        <f t="shared" si="249"/>
        <v>0</v>
      </c>
      <c r="N952" s="137">
        <f t="shared" si="249"/>
        <v>0</v>
      </c>
      <c r="O952" s="137">
        <f t="shared" si="249"/>
        <v>0</v>
      </c>
      <c r="P952" s="137">
        <f t="shared" si="249"/>
        <v>0</v>
      </c>
      <c r="Q952" s="137">
        <f t="shared" si="249"/>
        <v>0</v>
      </c>
      <c r="R952" s="137">
        <f t="shared" si="249"/>
        <v>0</v>
      </c>
      <c r="S952" s="137">
        <f t="shared" si="249"/>
        <v>0</v>
      </c>
      <c r="T952" s="137">
        <f t="shared" si="249"/>
        <v>0</v>
      </c>
      <c r="U952" s="137">
        <f t="shared" si="249"/>
        <v>0</v>
      </c>
      <c r="V952" s="137">
        <f t="shared" si="249"/>
        <v>100</v>
      </c>
      <c r="W952" s="137">
        <f t="shared" si="250"/>
        <v>100</v>
      </c>
      <c r="X952" s="137">
        <f t="shared" si="250"/>
        <v>100</v>
      </c>
      <c r="Y952" s="137">
        <f t="shared" si="250"/>
        <v>100</v>
      </c>
      <c r="Z952" s="137">
        <f t="shared" si="250"/>
        <v>100</v>
      </c>
      <c r="AA952" s="137">
        <f t="shared" si="250"/>
        <v>100</v>
      </c>
      <c r="AB952" s="137">
        <f t="shared" si="250"/>
        <v>100</v>
      </c>
      <c r="AC952" s="137">
        <f t="shared" si="250"/>
        <v>100</v>
      </c>
      <c r="AD952" s="137">
        <f t="shared" si="250"/>
        <v>0</v>
      </c>
      <c r="AE952" s="137">
        <f t="shared" si="250"/>
        <v>0</v>
      </c>
      <c r="AF952" s="137">
        <f t="shared" si="250"/>
        <v>0</v>
      </c>
      <c r="AG952" s="137">
        <f t="shared" si="250"/>
        <v>0</v>
      </c>
      <c r="AH952" s="137">
        <f t="shared" si="250"/>
        <v>0</v>
      </c>
      <c r="AI952" s="137">
        <f t="shared" si="250"/>
        <v>0</v>
      </c>
      <c r="AJ952" s="137">
        <f t="shared" si="250"/>
        <v>0</v>
      </c>
      <c r="AK952" s="136">
        <f ca="1">IF(AND(AND($AK$3&lt;=B952,B952&lt;=$AK$1),B952&lt;&gt;""),1,0)</f>
        <v>1</v>
      </c>
      <c r="AL952" s="136">
        <f>IF(OR(F952="工事・メンテ（共用可）",F952="要調整"),0.5,IF(F952="ヘリ訓練日",0.4,1))</f>
        <v>1</v>
      </c>
      <c r="AM952" s="136">
        <v>1</v>
      </c>
    </row>
    <row r="953" spans="1:39" ht="90">
      <c r="A953" s="149">
        <v>563</v>
      </c>
      <c r="B953" s="150">
        <v>46410</v>
      </c>
      <c r="C953" s="156">
        <v>9</v>
      </c>
      <c r="D953" s="156">
        <v>17</v>
      </c>
      <c r="E953" s="152" t="s">
        <v>94</v>
      </c>
      <c r="F953" s="151" t="s">
        <v>490</v>
      </c>
      <c r="G953" s="154" t="s">
        <v>493</v>
      </c>
      <c r="H953" s="138" t="str">
        <f>IF(OR(G953="中止",G953="取消"),"998",IF(ISNA(MATCH($E953,施設情報!$B$2:$B$96,0)),"999",INDEX(施設情報!$C$2:$C$96,MATCH($E953,施設情報!$B$2:$B$96,0))))</f>
        <v>998</v>
      </c>
      <c r="I953" s="139">
        <f t="shared" si="237"/>
        <v>46410</v>
      </c>
      <c r="J953" s="137" t="str">
        <f t="shared" si="238"/>
        <v>998-46410</v>
      </c>
      <c r="K953" s="137">
        <f t="shared" si="239"/>
        <v>0.375</v>
      </c>
      <c r="L953" s="137">
        <f t="shared" si="240"/>
        <v>0.70833333333333337</v>
      </c>
      <c r="M953" s="137">
        <f t="shared" si="249"/>
        <v>0</v>
      </c>
      <c r="N953" s="137">
        <f t="shared" si="249"/>
        <v>0</v>
      </c>
      <c r="O953" s="137">
        <f t="shared" si="249"/>
        <v>0</v>
      </c>
      <c r="P953" s="137">
        <f t="shared" si="249"/>
        <v>0</v>
      </c>
      <c r="Q953" s="137">
        <f t="shared" si="249"/>
        <v>0</v>
      </c>
      <c r="R953" s="137">
        <f t="shared" si="249"/>
        <v>0</v>
      </c>
      <c r="S953" s="137">
        <f t="shared" si="249"/>
        <v>0</v>
      </c>
      <c r="T953" s="137">
        <f t="shared" si="249"/>
        <v>0</v>
      </c>
      <c r="U953" s="137">
        <f t="shared" si="249"/>
        <v>0</v>
      </c>
      <c r="V953" s="137">
        <f t="shared" si="249"/>
        <v>100</v>
      </c>
      <c r="W953" s="137">
        <f t="shared" si="250"/>
        <v>100</v>
      </c>
      <c r="X953" s="137">
        <f t="shared" si="250"/>
        <v>100</v>
      </c>
      <c r="Y953" s="137">
        <f t="shared" si="250"/>
        <v>100</v>
      </c>
      <c r="Z953" s="137">
        <f t="shared" si="250"/>
        <v>100</v>
      </c>
      <c r="AA953" s="137">
        <f t="shared" si="250"/>
        <v>100</v>
      </c>
      <c r="AB953" s="137">
        <f t="shared" si="250"/>
        <v>100</v>
      </c>
      <c r="AC953" s="137">
        <f t="shared" si="250"/>
        <v>100</v>
      </c>
      <c r="AD953" s="137">
        <f t="shared" si="250"/>
        <v>0</v>
      </c>
      <c r="AE953" s="137">
        <f t="shared" si="250"/>
        <v>0</v>
      </c>
      <c r="AF953" s="137">
        <f t="shared" si="250"/>
        <v>0</v>
      </c>
      <c r="AG953" s="137">
        <f t="shared" si="250"/>
        <v>0</v>
      </c>
      <c r="AH953" s="137">
        <f t="shared" si="250"/>
        <v>0</v>
      </c>
      <c r="AI953" s="137">
        <f t="shared" si="250"/>
        <v>0</v>
      </c>
      <c r="AJ953" s="137">
        <f t="shared" si="250"/>
        <v>0</v>
      </c>
      <c r="AK953" s="136">
        <f ca="1">IF(AND(AND($AK$3&lt;=B953,B953&lt;=$AK$1),B953&lt;&gt;""),1,0)</f>
        <v>1</v>
      </c>
      <c r="AL953" s="136">
        <f>IF(OR(F953="工事・メンテ（共用可）",F953="要調整"),0.5,IF(F953="ヘリ訓練日",0.4,1))</f>
        <v>1</v>
      </c>
      <c r="AM953" s="136">
        <v>1</v>
      </c>
    </row>
    <row r="954" spans="1:39" ht="72">
      <c r="A954" s="149">
        <v>580</v>
      </c>
      <c r="B954" s="150">
        <v>46410</v>
      </c>
      <c r="C954" s="156">
        <v>9</v>
      </c>
      <c r="D954" s="156">
        <v>17</v>
      </c>
      <c r="E954" s="152" t="s">
        <v>92</v>
      </c>
      <c r="F954" s="151" t="s">
        <v>490</v>
      </c>
      <c r="G954" s="154" t="s">
        <v>493</v>
      </c>
      <c r="H954" s="138" t="str">
        <f>IF(OR(G954="中止",G954="取消"),"998",IF(ISNA(MATCH($E954,施設情報!$B$2:$B$96,0)),"999",INDEX(施設情報!$C$2:$C$96,MATCH($E954,施設情報!$B$2:$B$96,0))))</f>
        <v>998</v>
      </c>
      <c r="I954" s="139">
        <f t="shared" si="237"/>
        <v>46410</v>
      </c>
      <c r="J954" s="137" t="str">
        <f t="shared" si="238"/>
        <v>998-46410</v>
      </c>
      <c r="K954" s="137">
        <f t="shared" si="239"/>
        <v>0.375</v>
      </c>
      <c r="L954" s="137">
        <f t="shared" si="240"/>
        <v>0.70833333333333337</v>
      </c>
      <c r="M954" s="137">
        <f t="shared" si="249"/>
        <v>0</v>
      </c>
      <c r="N954" s="137">
        <f t="shared" si="249"/>
        <v>0</v>
      </c>
      <c r="O954" s="137">
        <f t="shared" si="249"/>
        <v>0</v>
      </c>
      <c r="P954" s="137">
        <f t="shared" si="249"/>
        <v>0</v>
      </c>
      <c r="Q954" s="137">
        <f t="shared" si="249"/>
        <v>0</v>
      </c>
      <c r="R954" s="137">
        <f t="shared" si="249"/>
        <v>0</v>
      </c>
      <c r="S954" s="137">
        <f t="shared" si="249"/>
        <v>0</v>
      </c>
      <c r="T954" s="137">
        <f t="shared" si="249"/>
        <v>0</v>
      </c>
      <c r="U954" s="137">
        <f t="shared" si="249"/>
        <v>0</v>
      </c>
      <c r="V954" s="137">
        <f t="shared" si="249"/>
        <v>100</v>
      </c>
      <c r="W954" s="137">
        <f t="shared" si="250"/>
        <v>100</v>
      </c>
      <c r="X954" s="137">
        <f t="shared" si="250"/>
        <v>100</v>
      </c>
      <c r="Y954" s="137">
        <f t="shared" si="250"/>
        <v>100</v>
      </c>
      <c r="Z954" s="137">
        <f t="shared" si="250"/>
        <v>100</v>
      </c>
      <c r="AA954" s="137">
        <f t="shared" si="250"/>
        <v>100</v>
      </c>
      <c r="AB954" s="137">
        <f t="shared" si="250"/>
        <v>100</v>
      </c>
      <c r="AC954" s="137">
        <f t="shared" si="250"/>
        <v>100</v>
      </c>
      <c r="AD954" s="137">
        <f t="shared" si="250"/>
        <v>0</v>
      </c>
      <c r="AE954" s="137">
        <f t="shared" si="250"/>
        <v>0</v>
      </c>
      <c r="AF954" s="137">
        <f t="shared" si="250"/>
        <v>0</v>
      </c>
      <c r="AG954" s="137">
        <f t="shared" si="250"/>
        <v>0</v>
      </c>
      <c r="AH954" s="137">
        <f t="shared" si="250"/>
        <v>0</v>
      </c>
      <c r="AI954" s="137">
        <f t="shared" si="250"/>
        <v>0</v>
      </c>
      <c r="AJ954" s="137">
        <f t="shared" si="250"/>
        <v>0</v>
      </c>
      <c r="AK954" s="136">
        <f ca="1">IF(AND(AND($AK$3&lt;=B954,B954&lt;=$AK$1),B954&lt;&gt;""),1,0)</f>
        <v>1</v>
      </c>
      <c r="AL954" s="136">
        <f>IF(OR(F954="工事・メンテ（共用可）",F954="要調整"),0.5,IF(F954="ヘリ訓練日",0.4,1))</f>
        <v>1</v>
      </c>
      <c r="AM954" s="136">
        <v>1</v>
      </c>
    </row>
    <row r="955" spans="1:39" ht="37.5">
      <c r="A955" s="149">
        <v>8</v>
      </c>
      <c r="B955" s="150">
        <v>46411</v>
      </c>
      <c r="C955" s="156">
        <v>0</v>
      </c>
      <c r="D955" s="156">
        <v>24</v>
      </c>
      <c r="E955" s="152" t="s">
        <v>28</v>
      </c>
      <c r="F955" s="151" t="s">
        <v>29</v>
      </c>
      <c r="G955" s="154" t="s">
        <v>1</v>
      </c>
      <c r="H955" s="138" t="str">
        <f>IF(OR(G955="中止",G955="取消"),"998",IF(ISNA(MATCH($E955,施設情報!$B$2:$B$96,0)),"999",INDEX(施設情報!$C$2:$C$96,MATCH($E955,施設情報!$B$2:$B$96,0))))</f>
        <v>001</v>
      </c>
      <c r="I955" s="139">
        <f t="shared" si="237"/>
        <v>46411</v>
      </c>
      <c r="J955" s="137" t="str">
        <f t="shared" si="238"/>
        <v>001-46411</v>
      </c>
      <c r="K955" s="137">
        <f t="shared" si="239"/>
        <v>0</v>
      </c>
      <c r="L955" s="137">
        <f t="shared" si="240"/>
        <v>1</v>
      </c>
      <c r="M955" s="137">
        <f t="shared" ref="M955:V964" si="251">IF(AND(M$3&gt;=$K955,M$3&lt;$L955),100*$AM955,0)</f>
        <v>100</v>
      </c>
      <c r="N955" s="137">
        <f t="shared" si="251"/>
        <v>100</v>
      </c>
      <c r="O955" s="137">
        <f t="shared" si="251"/>
        <v>100</v>
      </c>
      <c r="P955" s="137">
        <f t="shared" si="251"/>
        <v>100</v>
      </c>
      <c r="Q955" s="137">
        <f t="shared" si="251"/>
        <v>100</v>
      </c>
      <c r="R955" s="137">
        <f t="shared" si="251"/>
        <v>100</v>
      </c>
      <c r="S955" s="137">
        <f t="shared" si="251"/>
        <v>100</v>
      </c>
      <c r="T955" s="137">
        <f t="shared" si="251"/>
        <v>100</v>
      </c>
      <c r="U955" s="137">
        <f t="shared" si="251"/>
        <v>100</v>
      </c>
      <c r="V955" s="137">
        <f t="shared" si="251"/>
        <v>100</v>
      </c>
      <c r="W955" s="137">
        <f t="shared" ref="W955:AJ964" si="252">IF(AND(W$3&gt;=$K955,W$3&lt;$L955),100*$AM955,0)</f>
        <v>100</v>
      </c>
      <c r="X955" s="137">
        <f t="shared" si="252"/>
        <v>100</v>
      </c>
      <c r="Y955" s="137">
        <f t="shared" si="252"/>
        <v>100</v>
      </c>
      <c r="Z955" s="137">
        <f t="shared" si="252"/>
        <v>100</v>
      </c>
      <c r="AA955" s="137">
        <f t="shared" si="252"/>
        <v>100</v>
      </c>
      <c r="AB955" s="137">
        <f t="shared" si="252"/>
        <v>100</v>
      </c>
      <c r="AC955" s="137">
        <f t="shared" si="252"/>
        <v>100</v>
      </c>
      <c r="AD955" s="137">
        <f t="shared" si="252"/>
        <v>100</v>
      </c>
      <c r="AE955" s="137">
        <f t="shared" si="252"/>
        <v>100</v>
      </c>
      <c r="AF955" s="137">
        <f t="shared" si="252"/>
        <v>100</v>
      </c>
      <c r="AG955" s="137">
        <f t="shared" si="252"/>
        <v>100</v>
      </c>
      <c r="AH955" s="137">
        <f t="shared" si="252"/>
        <v>100</v>
      </c>
      <c r="AI955" s="137">
        <f t="shared" si="252"/>
        <v>100</v>
      </c>
      <c r="AJ955" s="137">
        <f t="shared" si="252"/>
        <v>100</v>
      </c>
      <c r="AK955" s="136">
        <f ca="1">IF(AND(AND($AK$3&lt;=B955,B955&lt;=$AK$1),B955&lt;&gt;""),1,0)</f>
        <v>1</v>
      </c>
      <c r="AL955" s="136">
        <f>IF(OR(F955="工事・メンテ（共用可）",F955="要調整"),0.5,IF(F955="ヘリ訓練日",0.4,1))</f>
        <v>1</v>
      </c>
      <c r="AM955" s="136">
        <v>1</v>
      </c>
    </row>
    <row r="956" spans="1:39" ht="56.25">
      <c r="A956" s="149">
        <v>327</v>
      </c>
      <c r="B956" s="150">
        <v>46411</v>
      </c>
      <c r="C956" s="156">
        <v>0</v>
      </c>
      <c r="D956" s="156">
        <v>24</v>
      </c>
      <c r="E956" s="152" t="s">
        <v>52</v>
      </c>
      <c r="F956" s="151" t="s">
        <v>95</v>
      </c>
      <c r="G956" s="205" t="s">
        <v>1</v>
      </c>
      <c r="H956" s="138" t="str">
        <f>IF(OR(G956="中止",G956="取消"),"998",IF(ISNA(MATCH($E956,施設情報!$B$2:$B$96,0)),"999",INDEX(施設情報!$C$2:$C$96,MATCH($E956,施設情報!$B$2:$B$96,0))))</f>
        <v>024</v>
      </c>
      <c r="I956" s="139">
        <f t="shared" si="237"/>
        <v>46411</v>
      </c>
      <c r="J956" s="137" t="str">
        <f t="shared" si="238"/>
        <v>024-46411</v>
      </c>
      <c r="K956" s="137">
        <f t="shared" si="239"/>
        <v>0</v>
      </c>
      <c r="L956" s="137">
        <f t="shared" si="240"/>
        <v>1</v>
      </c>
      <c r="M956" s="137">
        <f t="shared" si="251"/>
        <v>100</v>
      </c>
      <c r="N956" s="137">
        <f t="shared" si="251"/>
        <v>100</v>
      </c>
      <c r="O956" s="137">
        <f t="shared" si="251"/>
        <v>100</v>
      </c>
      <c r="P956" s="137">
        <f t="shared" si="251"/>
        <v>100</v>
      </c>
      <c r="Q956" s="137">
        <f t="shared" si="251"/>
        <v>100</v>
      </c>
      <c r="R956" s="137">
        <f t="shared" si="251"/>
        <v>100</v>
      </c>
      <c r="S956" s="137">
        <f t="shared" si="251"/>
        <v>100</v>
      </c>
      <c r="T956" s="137">
        <f t="shared" si="251"/>
        <v>100</v>
      </c>
      <c r="U956" s="137">
        <f t="shared" si="251"/>
        <v>100</v>
      </c>
      <c r="V956" s="137">
        <f t="shared" si="251"/>
        <v>100</v>
      </c>
      <c r="W956" s="137">
        <f t="shared" si="252"/>
        <v>100</v>
      </c>
      <c r="X956" s="137">
        <f t="shared" si="252"/>
        <v>100</v>
      </c>
      <c r="Y956" s="137">
        <f t="shared" si="252"/>
        <v>100</v>
      </c>
      <c r="Z956" s="137">
        <f t="shared" si="252"/>
        <v>100</v>
      </c>
      <c r="AA956" s="137">
        <f t="shared" si="252"/>
        <v>100</v>
      </c>
      <c r="AB956" s="137">
        <f t="shared" si="252"/>
        <v>100</v>
      </c>
      <c r="AC956" s="137">
        <f t="shared" si="252"/>
        <v>100</v>
      </c>
      <c r="AD956" s="137">
        <f t="shared" si="252"/>
        <v>100</v>
      </c>
      <c r="AE956" s="137">
        <f t="shared" si="252"/>
        <v>100</v>
      </c>
      <c r="AF956" s="137">
        <f t="shared" si="252"/>
        <v>100</v>
      </c>
      <c r="AG956" s="137">
        <f t="shared" si="252"/>
        <v>100</v>
      </c>
      <c r="AH956" s="137">
        <f t="shared" si="252"/>
        <v>100</v>
      </c>
      <c r="AI956" s="137">
        <f t="shared" si="252"/>
        <v>100</v>
      </c>
      <c r="AJ956" s="137">
        <f t="shared" si="252"/>
        <v>100</v>
      </c>
      <c r="AK956" s="136">
        <f ca="1">IF(AND(AND($AK$3&lt;=B956,B956&lt;=$AK$1),B956&lt;&gt;""),1,0)</f>
        <v>1</v>
      </c>
      <c r="AL956" s="136">
        <f>IF(OR(F956="工事・メンテ（共用可）",F956="要調整"),0.5,IF(F956="ヘリ訓練日",0.4,1))</f>
        <v>1</v>
      </c>
      <c r="AM956" s="136">
        <v>1</v>
      </c>
    </row>
    <row r="957" spans="1:39" ht="36">
      <c r="A957" s="149">
        <v>470</v>
      </c>
      <c r="B957" s="150">
        <v>46411</v>
      </c>
      <c r="C957" s="156">
        <v>9</v>
      </c>
      <c r="D957" s="156">
        <v>17</v>
      </c>
      <c r="E957" s="152" t="s">
        <v>91</v>
      </c>
      <c r="F957" s="151" t="s">
        <v>490</v>
      </c>
      <c r="G957" s="154" t="s">
        <v>493</v>
      </c>
      <c r="H957" s="138" t="str">
        <f>IF(OR(G957="中止",G957="取消"),"998",IF(ISNA(MATCH($E957,施設情報!$B$2:$B$96,0)),"999",INDEX(施設情報!$C$2:$C$96,MATCH($E957,施設情報!$B$2:$B$96,0))))</f>
        <v>998</v>
      </c>
      <c r="I957" s="139">
        <f t="shared" si="237"/>
        <v>46411</v>
      </c>
      <c r="J957" s="137" t="str">
        <f t="shared" si="238"/>
        <v>998-46411</v>
      </c>
      <c r="K957" s="137">
        <f t="shared" si="239"/>
        <v>0.375</v>
      </c>
      <c r="L957" s="137">
        <f t="shared" si="240"/>
        <v>0.70833333333333337</v>
      </c>
      <c r="M957" s="137">
        <f t="shared" si="251"/>
        <v>0</v>
      </c>
      <c r="N957" s="137">
        <f t="shared" si="251"/>
        <v>0</v>
      </c>
      <c r="O957" s="137">
        <f t="shared" si="251"/>
        <v>0</v>
      </c>
      <c r="P957" s="137">
        <f t="shared" si="251"/>
        <v>0</v>
      </c>
      <c r="Q957" s="137">
        <f t="shared" si="251"/>
        <v>0</v>
      </c>
      <c r="R957" s="137">
        <f t="shared" si="251"/>
        <v>0</v>
      </c>
      <c r="S957" s="137">
        <f t="shared" si="251"/>
        <v>0</v>
      </c>
      <c r="T957" s="137">
        <f t="shared" si="251"/>
        <v>0</v>
      </c>
      <c r="U957" s="137">
        <f t="shared" si="251"/>
        <v>0</v>
      </c>
      <c r="V957" s="137">
        <f t="shared" si="251"/>
        <v>100</v>
      </c>
      <c r="W957" s="137">
        <f t="shared" si="252"/>
        <v>100</v>
      </c>
      <c r="X957" s="137">
        <f t="shared" si="252"/>
        <v>100</v>
      </c>
      <c r="Y957" s="137">
        <f t="shared" si="252"/>
        <v>100</v>
      </c>
      <c r="Z957" s="137">
        <f t="shared" si="252"/>
        <v>100</v>
      </c>
      <c r="AA957" s="137">
        <f t="shared" si="252"/>
        <v>100</v>
      </c>
      <c r="AB957" s="137">
        <f t="shared" si="252"/>
        <v>100</v>
      </c>
      <c r="AC957" s="137">
        <f t="shared" si="252"/>
        <v>100</v>
      </c>
      <c r="AD957" s="137">
        <f t="shared" si="252"/>
        <v>0</v>
      </c>
      <c r="AE957" s="137">
        <f t="shared" si="252"/>
        <v>0</v>
      </c>
      <c r="AF957" s="137">
        <f t="shared" si="252"/>
        <v>0</v>
      </c>
      <c r="AG957" s="137">
        <f t="shared" si="252"/>
        <v>0</v>
      </c>
      <c r="AH957" s="137">
        <f t="shared" si="252"/>
        <v>0</v>
      </c>
      <c r="AI957" s="137">
        <f t="shared" si="252"/>
        <v>0</v>
      </c>
      <c r="AJ957" s="137">
        <f t="shared" si="252"/>
        <v>0</v>
      </c>
      <c r="AK957" s="136">
        <f ca="1">IF(AND(AND($AK$3&lt;=B957,B957&lt;=$AK$1),B957&lt;&gt;""),1,0)</f>
        <v>1</v>
      </c>
      <c r="AL957" s="136">
        <f>IF(OR(F957="工事・メンテ（共用可）",F957="要調整"),0.5,IF(F957="ヘリ訓練日",0.4,1))</f>
        <v>1</v>
      </c>
      <c r="AM957" s="136">
        <v>1</v>
      </c>
    </row>
    <row r="958" spans="1:39" ht="72">
      <c r="A958" s="149">
        <v>485</v>
      </c>
      <c r="B958" s="150">
        <v>46411</v>
      </c>
      <c r="C958" s="156">
        <v>9</v>
      </c>
      <c r="D958" s="156">
        <v>17</v>
      </c>
      <c r="E958" s="152" t="s">
        <v>93</v>
      </c>
      <c r="F958" s="151" t="s">
        <v>490</v>
      </c>
      <c r="G958" s="154" t="s">
        <v>493</v>
      </c>
      <c r="H958" s="138" t="str">
        <f>IF(OR(G958="中止",G958="取消"),"998",IF(ISNA(MATCH($E958,施設情報!$B$2:$B$96,0)),"999",INDEX(施設情報!$C$2:$C$96,MATCH($E958,施設情報!$B$2:$B$96,0))))</f>
        <v>998</v>
      </c>
      <c r="I958" s="139">
        <f t="shared" si="237"/>
        <v>46411</v>
      </c>
      <c r="J958" s="137" t="str">
        <f t="shared" si="238"/>
        <v>998-46411</v>
      </c>
      <c r="K958" s="137">
        <f t="shared" si="239"/>
        <v>0.375</v>
      </c>
      <c r="L958" s="137">
        <f t="shared" si="240"/>
        <v>0.70833333333333337</v>
      </c>
      <c r="M958" s="137">
        <f t="shared" si="251"/>
        <v>0</v>
      </c>
      <c r="N958" s="137">
        <f t="shared" si="251"/>
        <v>0</v>
      </c>
      <c r="O958" s="137">
        <f t="shared" si="251"/>
        <v>0</v>
      </c>
      <c r="P958" s="137">
        <f t="shared" si="251"/>
        <v>0</v>
      </c>
      <c r="Q958" s="137">
        <f t="shared" si="251"/>
        <v>0</v>
      </c>
      <c r="R958" s="137">
        <f t="shared" si="251"/>
        <v>0</v>
      </c>
      <c r="S958" s="137">
        <f t="shared" si="251"/>
        <v>0</v>
      </c>
      <c r="T958" s="137">
        <f t="shared" si="251"/>
        <v>0</v>
      </c>
      <c r="U958" s="137">
        <f t="shared" si="251"/>
        <v>0</v>
      </c>
      <c r="V958" s="137">
        <f t="shared" si="251"/>
        <v>100</v>
      </c>
      <c r="W958" s="137">
        <f t="shared" si="252"/>
        <v>100</v>
      </c>
      <c r="X958" s="137">
        <f t="shared" si="252"/>
        <v>100</v>
      </c>
      <c r="Y958" s="137">
        <f t="shared" si="252"/>
        <v>100</v>
      </c>
      <c r="Z958" s="137">
        <f t="shared" si="252"/>
        <v>100</v>
      </c>
      <c r="AA958" s="137">
        <f t="shared" si="252"/>
        <v>100</v>
      </c>
      <c r="AB958" s="137">
        <f t="shared" si="252"/>
        <v>100</v>
      </c>
      <c r="AC958" s="137">
        <f t="shared" si="252"/>
        <v>100</v>
      </c>
      <c r="AD958" s="137">
        <f t="shared" si="252"/>
        <v>0</v>
      </c>
      <c r="AE958" s="137">
        <f t="shared" si="252"/>
        <v>0</v>
      </c>
      <c r="AF958" s="137">
        <f t="shared" si="252"/>
        <v>0</v>
      </c>
      <c r="AG958" s="137">
        <f t="shared" si="252"/>
        <v>0</v>
      </c>
      <c r="AH958" s="137">
        <f t="shared" si="252"/>
        <v>0</v>
      </c>
      <c r="AI958" s="137">
        <f t="shared" si="252"/>
        <v>0</v>
      </c>
      <c r="AJ958" s="137">
        <f t="shared" si="252"/>
        <v>0</v>
      </c>
      <c r="AK958" s="136">
        <f ca="1">IF(AND(AND($AK$3&lt;=B958,B958&lt;=$AK$1),B958&lt;&gt;""),1,0)</f>
        <v>1</v>
      </c>
      <c r="AL958" s="136">
        <f>IF(OR(F958="工事・メンテ（共用可）",F958="要調整"),0.5,IF(F958="ヘリ訓練日",0.4,1))</f>
        <v>1</v>
      </c>
      <c r="AM958" s="136">
        <v>1</v>
      </c>
    </row>
    <row r="959" spans="1:39" ht="90">
      <c r="A959" s="149">
        <v>500</v>
      </c>
      <c r="B959" s="150">
        <v>46411</v>
      </c>
      <c r="C959" s="156">
        <v>9</v>
      </c>
      <c r="D959" s="156">
        <v>17</v>
      </c>
      <c r="E959" s="2" t="s">
        <v>94</v>
      </c>
      <c r="F959" s="151" t="s">
        <v>490</v>
      </c>
      <c r="G959" s="154" t="s">
        <v>493</v>
      </c>
      <c r="H959" s="138" t="str">
        <f>IF(OR(G959="中止",G959="取消"),"998",IF(ISNA(MATCH($E959,施設情報!$B$2:$B$96,0)),"999",INDEX(施設情報!$C$2:$C$96,MATCH($E959,施設情報!$B$2:$B$96,0))))</f>
        <v>998</v>
      </c>
      <c r="I959" s="139">
        <f t="shared" si="237"/>
        <v>46411</v>
      </c>
      <c r="J959" s="137" t="str">
        <f t="shared" si="238"/>
        <v>998-46411</v>
      </c>
      <c r="K959" s="137">
        <f t="shared" si="239"/>
        <v>0.375</v>
      </c>
      <c r="L959" s="137">
        <f t="shared" si="240"/>
        <v>0.70833333333333337</v>
      </c>
      <c r="M959" s="137">
        <f t="shared" si="251"/>
        <v>0</v>
      </c>
      <c r="N959" s="137">
        <f t="shared" si="251"/>
        <v>0</v>
      </c>
      <c r="O959" s="137">
        <f t="shared" si="251"/>
        <v>0</v>
      </c>
      <c r="P959" s="137">
        <f t="shared" si="251"/>
        <v>0</v>
      </c>
      <c r="Q959" s="137">
        <f t="shared" si="251"/>
        <v>0</v>
      </c>
      <c r="R959" s="137">
        <f t="shared" si="251"/>
        <v>0</v>
      </c>
      <c r="S959" s="137">
        <f t="shared" si="251"/>
        <v>0</v>
      </c>
      <c r="T959" s="137">
        <f t="shared" si="251"/>
        <v>0</v>
      </c>
      <c r="U959" s="137">
        <f t="shared" si="251"/>
        <v>0</v>
      </c>
      <c r="V959" s="137">
        <f t="shared" si="251"/>
        <v>100</v>
      </c>
      <c r="W959" s="137">
        <f t="shared" si="252"/>
        <v>100</v>
      </c>
      <c r="X959" s="137">
        <f t="shared" si="252"/>
        <v>100</v>
      </c>
      <c r="Y959" s="137">
        <f t="shared" si="252"/>
        <v>100</v>
      </c>
      <c r="Z959" s="137">
        <f t="shared" si="252"/>
        <v>100</v>
      </c>
      <c r="AA959" s="137">
        <f t="shared" si="252"/>
        <v>100</v>
      </c>
      <c r="AB959" s="137">
        <f t="shared" si="252"/>
        <v>100</v>
      </c>
      <c r="AC959" s="137">
        <f t="shared" si="252"/>
        <v>100</v>
      </c>
      <c r="AD959" s="137">
        <f t="shared" si="252"/>
        <v>0</v>
      </c>
      <c r="AE959" s="137">
        <f t="shared" si="252"/>
        <v>0</v>
      </c>
      <c r="AF959" s="137">
        <f t="shared" si="252"/>
        <v>0</v>
      </c>
      <c r="AG959" s="137">
        <f t="shared" si="252"/>
        <v>0</v>
      </c>
      <c r="AH959" s="137">
        <f t="shared" si="252"/>
        <v>0</v>
      </c>
      <c r="AI959" s="137">
        <f t="shared" si="252"/>
        <v>0</v>
      </c>
      <c r="AJ959" s="137">
        <f t="shared" si="252"/>
        <v>0</v>
      </c>
      <c r="AK959" s="136">
        <f ca="1">IF(AND(AND($AK$3&lt;=B959,B959&lt;=$AK$1),B959&lt;&gt;""),1,0)</f>
        <v>1</v>
      </c>
      <c r="AL959" s="136">
        <f>IF(OR(F959="工事・メンテ（共用可）",F959="要調整"),0.5,IF(F959="ヘリ訓練日",0.4,1))</f>
        <v>1</v>
      </c>
      <c r="AM959" s="136">
        <v>1</v>
      </c>
    </row>
    <row r="960" spans="1:39" ht="72">
      <c r="A960" s="149">
        <v>515</v>
      </c>
      <c r="B960" s="150">
        <v>46411</v>
      </c>
      <c r="C960" s="156">
        <v>9</v>
      </c>
      <c r="D960" s="156">
        <v>17</v>
      </c>
      <c r="E960" s="2" t="s">
        <v>92</v>
      </c>
      <c r="F960" s="151" t="s">
        <v>490</v>
      </c>
      <c r="G960" s="154" t="s">
        <v>493</v>
      </c>
      <c r="H960" s="138" t="str">
        <f>IF(OR(G960="中止",G960="取消"),"998",IF(ISNA(MATCH($E960,施設情報!$B$2:$B$96,0)),"999",INDEX(施設情報!$C$2:$C$96,MATCH($E960,施設情報!$B$2:$B$96,0))))</f>
        <v>998</v>
      </c>
      <c r="I960" s="139">
        <f t="shared" si="237"/>
        <v>46411</v>
      </c>
      <c r="J960" s="137" t="str">
        <f t="shared" si="238"/>
        <v>998-46411</v>
      </c>
      <c r="K960" s="137">
        <f t="shared" si="239"/>
        <v>0.375</v>
      </c>
      <c r="L960" s="137">
        <f t="shared" si="240"/>
        <v>0.70833333333333337</v>
      </c>
      <c r="M960" s="137">
        <f t="shared" si="251"/>
        <v>0</v>
      </c>
      <c r="N960" s="137">
        <f t="shared" si="251"/>
        <v>0</v>
      </c>
      <c r="O960" s="137">
        <f t="shared" si="251"/>
        <v>0</v>
      </c>
      <c r="P960" s="137">
        <f t="shared" si="251"/>
        <v>0</v>
      </c>
      <c r="Q960" s="137">
        <f t="shared" si="251"/>
        <v>0</v>
      </c>
      <c r="R960" s="137">
        <f t="shared" si="251"/>
        <v>0</v>
      </c>
      <c r="S960" s="137">
        <f t="shared" si="251"/>
        <v>0</v>
      </c>
      <c r="T960" s="137">
        <f t="shared" si="251"/>
        <v>0</v>
      </c>
      <c r="U960" s="137">
        <f t="shared" si="251"/>
        <v>0</v>
      </c>
      <c r="V960" s="137">
        <f t="shared" si="251"/>
        <v>100</v>
      </c>
      <c r="W960" s="137">
        <f t="shared" si="252"/>
        <v>100</v>
      </c>
      <c r="X960" s="137">
        <f t="shared" si="252"/>
        <v>100</v>
      </c>
      <c r="Y960" s="137">
        <f t="shared" si="252"/>
        <v>100</v>
      </c>
      <c r="Z960" s="137">
        <f t="shared" si="252"/>
        <v>100</v>
      </c>
      <c r="AA960" s="137">
        <f t="shared" si="252"/>
        <v>100</v>
      </c>
      <c r="AB960" s="137">
        <f t="shared" si="252"/>
        <v>100</v>
      </c>
      <c r="AC960" s="137">
        <f t="shared" si="252"/>
        <v>100</v>
      </c>
      <c r="AD960" s="137">
        <f t="shared" si="252"/>
        <v>0</v>
      </c>
      <c r="AE960" s="137">
        <f t="shared" si="252"/>
        <v>0</v>
      </c>
      <c r="AF960" s="137">
        <f t="shared" si="252"/>
        <v>0</v>
      </c>
      <c r="AG960" s="137">
        <f t="shared" si="252"/>
        <v>0</v>
      </c>
      <c r="AH960" s="137">
        <f t="shared" si="252"/>
        <v>0</v>
      </c>
      <c r="AI960" s="137">
        <f t="shared" si="252"/>
        <v>0</v>
      </c>
      <c r="AJ960" s="137">
        <f t="shared" si="252"/>
        <v>0</v>
      </c>
      <c r="AK960" s="136">
        <f ca="1">IF(AND(AND($AK$3&lt;=B960,B960&lt;=$AK$1),B960&lt;&gt;""),1,0)</f>
        <v>1</v>
      </c>
      <c r="AL960" s="136">
        <f>IF(OR(F960="工事・メンテ（共用可）",F960="要調整"),0.5,IF(F960="ヘリ訓練日",0.4,1))</f>
        <v>1</v>
      </c>
      <c r="AM960" s="136">
        <v>1</v>
      </c>
    </row>
    <row r="961" spans="1:39" ht="36">
      <c r="A961" s="149">
        <v>530</v>
      </c>
      <c r="B961" s="150">
        <v>46411</v>
      </c>
      <c r="C961" s="156">
        <v>9</v>
      </c>
      <c r="D961" s="156">
        <v>17</v>
      </c>
      <c r="E961" s="152" t="s">
        <v>91</v>
      </c>
      <c r="F961" s="151" t="s">
        <v>490</v>
      </c>
      <c r="G961" s="154" t="s">
        <v>493</v>
      </c>
      <c r="H961" s="138" t="str">
        <f>IF(OR(G961="中止",G961="取消"),"998",IF(ISNA(MATCH($E961,施設情報!$B$2:$B$96,0)),"999",INDEX(施設情報!$C$2:$C$96,MATCH($E961,施設情報!$B$2:$B$96,0))))</f>
        <v>998</v>
      </c>
      <c r="I961" s="139">
        <f t="shared" si="237"/>
        <v>46411</v>
      </c>
      <c r="J961" s="137" t="str">
        <f t="shared" si="238"/>
        <v>998-46411</v>
      </c>
      <c r="K961" s="137">
        <f t="shared" si="239"/>
        <v>0.375</v>
      </c>
      <c r="L961" s="137">
        <f t="shared" si="240"/>
        <v>0.70833333333333337</v>
      </c>
      <c r="M961" s="137">
        <f t="shared" si="251"/>
        <v>0</v>
      </c>
      <c r="N961" s="137">
        <f t="shared" si="251"/>
        <v>0</v>
      </c>
      <c r="O961" s="137">
        <f t="shared" si="251"/>
        <v>0</v>
      </c>
      <c r="P961" s="137">
        <f t="shared" si="251"/>
        <v>0</v>
      </c>
      <c r="Q961" s="137">
        <f t="shared" si="251"/>
        <v>0</v>
      </c>
      <c r="R961" s="137">
        <f t="shared" si="251"/>
        <v>0</v>
      </c>
      <c r="S961" s="137">
        <f t="shared" si="251"/>
        <v>0</v>
      </c>
      <c r="T961" s="137">
        <f t="shared" si="251"/>
        <v>0</v>
      </c>
      <c r="U961" s="137">
        <f t="shared" si="251"/>
        <v>0</v>
      </c>
      <c r="V961" s="137">
        <f t="shared" si="251"/>
        <v>100</v>
      </c>
      <c r="W961" s="137">
        <f t="shared" si="252"/>
        <v>100</v>
      </c>
      <c r="X961" s="137">
        <f t="shared" si="252"/>
        <v>100</v>
      </c>
      <c r="Y961" s="137">
        <f t="shared" si="252"/>
        <v>100</v>
      </c>
      <c r="Z961" s="137">
        <f t="shared" si="252"/>
        <v>100</v>
      </c>
      <c r="AA961" s="137">
        <f t="shared" si="252"/>
        <v>100</v>
      </c>
      <c r="AB961" s="137">
        <f t="shared" si="252"/>
        <v>100</v>
      </c>
      <c r="AC961" s="137">
        <f t="shared" si="252"/>
        <v>100</v>
      </c>
      <c r="AD961" s="137">
        <f t="shared" si="252"/>
        <v>0</v>
      </c>
      <c r="AE961" s="137">
        <f t="shared" si="252"/>
        <v>0</v>
      </c>
      <c r="AF961" s="137">
        <f t="shared" si="252"/>
        <v>0</v>
      </c>
      <c r="AG961" s="137">
        <f t="shared" si="252"/>
        <v>0</v>
      </c>
      <c r="AH961" s="137">
        <f t="shared" si="252"/>
        <v>0</v>
      </c>
      <c r="AI961" s="137">
        <f t="shared" si="252"/>
        <v>0</v>
      </c>
      <c r="AJ961" s="137">
        <f t="shared" si="252"/>
        <v>0</v>
      </c>
      <c r="AK961" s="136">
        <f ca="1">IF(AND(AND($AK$3&lt;=B961,B961&lt;=$AK$1),B961&lt;&gt;""),1,0)</f>
        <v>1</v>
      </c>
      <c r="AL961" s="136">
        <f>IF(OR(F961="工事・メンテ（共用可）",F961="要調整"),0.5,IF(F961="ヘリ訓練日",0.4,1))</f>
        <v>1</v>
      </c>
      <c r="AM961" s="136">
        <v>1</v>
      </c>
    </row>
    <row r="962" spans="1:39" ht="72">
      <c r="A962" s="149">
        <v>547</v>
      </c>
      <c r="B962" s="150">
        <v>46411</v>
      </c>
      <c r="C962" s="156">
        <v>9</v>
      </c>
      <c r="D962" s="156">
        <v>17</v>
      </c>
      <c r="E962" s="152" t="s">
        <v>93</v>
      </c>
      <c r="F962" s="151" t="s">
        <v>490</v>
      </c>
      <c r="G962" s="154" t="s">
        <v>493</v>
      </c>
      <c r="H962" s="138" t="str">
        <f>IF(OR(G962="中止",G962="取消"),"998",IF(ISNA(MATCH($E962,施設情報!$B$2:$B$96,0)),"999",INDEX(施設情報!$C$2:$C$96,MATCH($E962,施設情報!$B$2:$B$96,0))))</f>
        <v>998</v>
      </c>
      <c r="I962" s="139">
        <f t="shared" si="237"/>
        <v>46411</v>
      </c>
      <c r="J962" s="137" t="str">
        <f t="shared" si="238"/>
        <v>998-46411</v>
      </c>
      <c r="K962" s="137">
        <f t="shared" si="239"/>
        <v>0.375</v>
      </c>
      <c r="L962" s="137">
        <f t="shared" si="240"/>
        <v>0.70833333333333337</v>
      </c>
      <c r="M962" s="137">
        <f t="shared" si="251"/>
        <v>0</v>
      </c>
      <c r="N962" s="137">
        <f t="shared" si="251"/>
        <v>0</v>
      </c>
      <c r="O962" s="137">
        <f t="shared" si="251"/>
        <v>0</v>
      </c>
      <c r="P962" s="137">
        <f t="shared" si="251"/>
        <v>0</v>
      </c>
      <c r="Q962" s="137">
        <f t="shared" si="251"/>
        <v>0</v>
      </c>
      <c r="R962" s="137">
        <f t="shared" si="251"/>
        <v>0</v>
      </c>
      <c r="S962" s="137">
        <f t="shared" si="251"/>
        <v>0</v>
      </c>
      <c r="T962" s="137">
        <f t="shared" si="251"/>
        <v>0</v>
      </c>
      <c r="U962" s="137">
        <f t="shared" si="251"/>
        <v>0</v>
      </c>
      <c r="V962" s="137">
        <f t="shared" si="251"/>
        <v>100</v>
      </c>
      <c r="W962" s="137">
        <f t="shared" si="252"/>
        <v>100</v>
      </c>
      <c r="X962" s="137">
        <f t="shared" si="252"/>
        <v>100</v>
      </c>
      <c r="Y962" s="137">
        <f t="shared" si="252"/>
        <v>100</v>
      </c>
      <c r="Z962" s="137">
        <f t="shared" si="252"/>
        <v>100</v>
      </c>
      <c r="AA962" s="137">
        <f t="shared" si="252"/>
        <v>100</v>
      </c>
      <c r="AB962" s="137">
        <f t="shared" si="252"/>
        <v>100</v>
      </c>
      <c r="AC962" s="137">
        <f t="shared" si="252"/>
        <v>100</v>
      </c>
      <c r="AD962" s="137">
        <f t="shared" si="252"/>
        <v>0</v>
      </c>
      <c r="AE962" s="137">
        <f t="shared" si="252"/>
        <v>0</v>
      </c>
      <c r="AF962" s="137">
        <f t="shared" si="252"/>
        <v>0</v>
      </c>
      <c r="AG962" s="137">
        <f t="shared" si="252"/>
        <v>0</v>
      </c>
      <c r="AH962" s="137">
        <f t="shared" si="252"/>
        <v>0</v>
      </c>
      <c r="AI962" s="137">
        <f t="shared" si="252"/>
        <v>0</v>
      </c>
      <c r="AJ962" s="137">
        <f t="shared" si="252"/>
        <v>0</v>
      </c>
      <c r="AK962" s="136">
        <f ca="1">IF(AND(AND($AK$3&lt;=B962,B962&lt;=$AK$1),B962&lt;&gt;""),1,0)</f>
        <v>1</v>
      </c>
      <c r="AL962" s="136">
        <f>IF(OR(F962="工事・メンテ（共用可）",F962="要調整"),0.5,IF(F962="ヘリ訓練日",0.4,1))</f>
        <v>1</v>
      </c>
      <c r="AM962" s="136">
        <v>1</v>
      </c>
    </row>
    <row r="963" spans="1:39" ht="90">
      <c r="A963" s="149">
        <v>564</v>
      </c>
      <c r="B963" s="150">
        <v>46411</v>
      </c>
      <c r="C963" s="211">
        <v>9</v>
      </c>
      <c r="D963" s="211">
        <v>17</v>
      </c>
      <c r="E963" s="152" t="s">
        <v>94</v>
      </c>
      <c r="F963" s="151" t="s">
        <v>490</v>
      </c>
      <c r="G963" s="154" t="s">
        <v>493</v>
      </c>
      <c r="H963" s="138" t="str">
        <f>IF(OR(G963="中止",G963="取消"),"998",IF(ISNA(MATCH($E963,施設情報!$B$2:$B$96,0)),"999",INDEX(施設情報!$C$2:$C$96,MATCH($E963,施設情報!$B$2:$B$96,0))))</f>
        <v>998</v>
      </c>
      <c r="I963" s="139">
        <f t="shared" si="237"/>
        <v>46411</v>
      </c>
      <c r="J963" s="137" t="str">
        <f t="shared" si="238"/>
        <v>998-46411</v>
      </c>
      <c r="K963" s="137">
        <f t="shared" si="239"/>
        <v>0.375</v>
      </c>
      <c r="L963" s="137">
        <f t="shared" si="240"/>
        <v>0.70833333333333337</v>
      </c>
      <c r="M963" s="137">
        <f t="shared" si="251"/>
        <v>0</v>
      </c>
      <c r="N963" s="137">
        <f t="shared" si="251"/>
        <v>0</v>
      </c>
      <c r="O963" s="137">
        <f t="shared" si="251"/>
        <v>0</v>
      </c>
      <c r="P963" s="137">
        <f t="shared" si="251"/>
        <v>0</v>
      </c>
      <c r="Q963" s="137">
        <f t="shared" si="251"/>
        <v>0</v>
      </c>
      <c r="R963" s="137">
        <f t="shared" si="251"/>
        <v>0</v>
      </c>
      <c r="S963" s="137">
        <f t="shared" si="251"/>
        <v>0</v>
      </c>
      <c r="T963" s="137">
        <f t="shared" si="251"/>
        <v>0</v>
      </c>
      <c r="U963" s="137">
        <f t="shared" si="251"/>
        <v>0</v>
      </c>
      <c r="V963" s="137">
        <f t="shared" si="251"/>
        <v>100</v>
      </c>
      <c r="W963" s="137">
        <f t="shared" si="252"/>
        <v>100</v>
      </c>
      <c r="X963" s="137">
        <f t="shared" si="252"/>
        <v>100</v>
      </c>
      <c r="Y963" s="137">
        <f t="shared" si="252"/>
        <v>100</v>
      </c>
      <c r="Z963" s="137">
        <f t="shared" si="252"/>
        <v>100</v>
      </c>
      <c r="AA963" s="137">
        <f t="shared" si="252"/>
        <v>100</v>
      </c>
      <c r="AB963" s="137">
        <f t="shared" si="252"/>
        <v>100</v>
      </c>
      <c r="AC963" s="137">
        <f t="shared" si="252"/>
        <v>100</v>
      </c>
      <c r="AD963" s="137">
        <f t="shared" si="252"/>
        <v>0</v>
      </c>
      <c r="AE963" s="137">
        <f t="shared" si="252"/>
        <v>0</v>
      </c>
      <c r="AF963" s="137">
        <f t="shared" si="252"/>
        <v>0</v>
      </c>
      <c r="AG963" s="137">
        <f t="shared" si="252"/>
        <v>0</v>
      </c>
      <c r="AH963" s="137">
        <f t="shared" si="252"/>
        <v>0</v>
      </c>
      <c r="AI963" s="137">
        <f t="shared" si="252"/>
        <v>0</v>
      </c>
      <c r="AJ963" s="137">
        <f t="shared" si="252"/>
        <v>0</v>
      </c>
      <c r="AK963" s="136">
        <f ca="1">IF(AND(AND($AK$3&lt;=B963,B963&lt;=$AK$1),B963&lt;&gt;""),1,0)</f>
        <v>1</v>
      </c>
      <c r="AL963" s="136">
        <f>IF(OR(F963="工事・メンテ（共用可）",F963="要調整"),0.5,IF(F963="ヘリ訓練日",0.4,1))</f>
        <v>1</v>
      </c>
      <c r="AM963" s="136">
        <v>1</v>
      </c>
    </row>
    <row r="964" spans="1:39" ht="72">
      <c r="A964" s="149">
        <v>581</v>
      </c>
      <c r="B964" s="150">
        <v>46411</v>
      </c>
      <c r="C964" s="156">
        <v>9</v>
      </c>
      <c r="D964" s="156">
        <v>17</v>
      </c>
      <c r="E964" s="152" t="s">
        <v>92</v>
      </c>
      <c r="F964" s="151" t="s">
        <v>490</v>
      </c>
      <c r="G964" s="154" t="s">
        <v>493</v>
      </c>
      <c r="H964" s="138" t="str">
        <f>IF(OR(G964="中止",G964="取消"),"998",IF(ISNA(MATCH($E964,施設情報!$B$2:$B$96,0)),"999",INDEX(施設情報!$C$2:$C$96,MATCH($E964,施設情報!$B$2:$B$96,0))))</f>
        <v>998</v>
      </c>
      <c r="I964" s="139">
        <f t="shared" si="237"/>
        <v>46411</v>
      </c>
      <c r="J964" s="137" t="str">
        <f t="shared" si="238"/>
        <v>998-46411</v>
      </c>
      <c r="K964" s="137">
        <f t="shared" si="239"/>
        <v>0.375</v>
      </c>
      <c r="L964" s="137">
        <f t="shared" si="240"/>
        <v>0.70833333333333337</v>
      </c>
      <c r="M964" s="137">
        <f t="shared" si="251"/>
        <v>0</v>
      </c>
      <c r="N964" s="137">
        <f t="shared" si="251"/>
        <v>0</v>
      </c>
      <c r="O964" s="137">
        <f t="shared" si="251"/>
        <v>0</v>
      </c>
      <c r="P964" s="137">
        <f t="shared" si="251"/>
        <v>0</v>
      </c>
      <c r="Q964" s="137">
        <f t="shared" si="251"/>
        <v>0</v>
      </c>
      <c r="R964" s="137">
        <f t="shared" si="251"/>
        <v>0</v>
      </c>
      <c r="S964" s="137">
        <f t="shared" si="251"/>
        <v>0</v>
      </c>
      <c r="T964" s="137">
        <f t="shared" si="251"/>
        <v>0</v>
      </c>
      <c r="U964" s="137">
        <f t="shared" si="251"/>
        <v>0</v>
      </c>
      <c r="V964" s="137">
        <f t="shared" si="251"/>
        <v>100</v>
      </c>
      <c r="W964" s="137">
        <f t="shared" si="252"/>
        <v>100</v>
      </c>
      <c r="X964" s="137">
        <f t="shared" si="252"/>
        <v>100</v>
      </c>
      <c r="Y964" s="137">
        <f t="shared" si="252"/>
        <v>100</v>
      </c>
      <c r="Z964" s="137">
        <f t="shared" si="252"/>
        <v>100</v>
      </c>
      <c r="AA964" s="137">
        <f t="shared" si="252"/>
        <v>100</v>
      </c>
      <c r="AB964" s="137">
        <f t="shared" si="252"/>
        <v>100</v>
      </c>
      <c r="AC964" s="137">
        <f t="shared" si="252"/>
        <v>100</v>
      </c>
      <c r="AD964" s="137">
        <f t="shared" si="252"/>
        <v>0</v>
      </c>
      <c r="AE964" s="137">
        <f t="shared" si="252"/>
        <v>0</v>
      </c>
      <c r="AF964" s="137">
        <f t="shared" si="252"/>
        <v>0</v>
      </c>
      <c r="AG964" s="137">
        <f t="shared" si="252"/>
        <v>0</v>
      </c>
      <c r="AH964" s="137">
        <f t="shared" si="252"/>
        <v>0</v>
      </c>
      <c r="AI964" s="137">
        <f t="shared" si="252"/>
        <v>0</v>
      </c>
      <c r="AJ964" s="137">
        <f t="shared" si="252"/>
        <v>0</v>
      </c>
      <c r="AK964" s="136">
        <f ca="1">IF(AND(AND($AK$3&lt;=B964,B964&lt;=$AK$1),B964&lt;&gt;""),1,0)</f>
        <v>1</v>
      </c>
      <c r="AL964" s="136">
        <f>IF(OR(F964="工事・メンテ（共用可）",F964="要調整"),0.5,IF(F964="ヘリ訓練日",0.4,1))</f>
        <v>1</v>
      </c>
      <c r="AM964" s="136">
        <v>1</v>
      </c>
    </row>
    <row r="965" spans="1:39" ht="54">
      <c r="A965" s="149">
        <v>290</v>
      </c>
      <c r="B965" s="210">
        <v>46412</v>
      </c>
      <c r="C965" s="211">
        <v>9</v>
      </c>
      <c r="D965" s="211">
        <v>17</v>
      </c>
      <c r="E965" s="152" t="s">
        <v>38</v>
      </c>
      <c r="F965" s="147" t="s">
        <v>490</v>
      </c>
      <c r="G965" s="205" t="s">
        <v>491</v>
      </c>
      <c r="H965" s="138" t="str">
        <f>IF(OR(G965="中止",G965="取消"),"998",IF(ISNA(MATCH($E965,施設情報!$B$2:$B$96,0)),"999",INDEX(施設情報!$C$2:$C$96,MATCH($E965,施設情報!$B$2:$B$96,0))))</f>
        <v>002</v>
      </c>
      <c r="I965" s="139">
        <f t="shared" ref="I965:I1028" si="253">B965</f>
        <v>46412</v>
      </c>
      <c r="J965" s="137" t="str">
        <f t="shared" ref="J965:J1028" si="254">H965&amp;"-"&amp;I965</f>
        <v>002-46412</v>
      </c>
      <c r="K965" s="137">
        <f t="shared" ref="K965:K1028" si="255">C965/24</f>
        <v>0.375</v>
      </c>
      <c r="L965" s="137">
        <f t="shared" ref="L965:L1028" si="256">D965/24</f>
        <v>0.70833333333333337</v>
      </c>
      <c r="M965" s="137">
        <f t="shared" ref="M965:V974" si="257">IF(AND(M$3&gt;=$K965,M$3&lt;$L965),100*$AM965,0)</f>
        <v>0</v>
      </c>
      <c r="N965" s="137">
        <f t="shared" si="257"/>
        <v>0</v>
      </c>
      <c r="O965" s="137">
        <f t="shared" si="257"/>
        <v>0</v>
      </c>
      <c r="P965" s="137">
        <f t="shared" si="257"/>
        <v>0</v>
      </c>
      <c r="Q965" s="137">
        <f t="shared" si="257"/>
        <v>0</v>
      </c>
      <c r="R965" s="137">
        <f t="shared" si="257"/>
        <v>0</v>
      </c>
      <c r="S965" s="137">
        <f t="shared" si="257"/>
        <v>0</v>
      </c>
      <c r="T965" s="137">
        <f t="shared" si="257"/>
        <v>0</v>
      </c>
      <c r="U965" s="137">
        <f t="shared" si="257"/>
        <v>0</v>
      </c>
      <c r="V965" s="137">
        <f t="shared" si="257"/>
        <v>100</v>
      </c>
      <c r="W965" s="137">
        <f t="shared" ref="W965:AJ974" si="258">IF(AND(W$3&gt;=$K965,W$3&lt;$L965),100*$AM965,0)</f>
        <v>100</v>
      </c>
      <c r="X965" s="137">
        <f t="shared" si="258"/>
        <v>100</v>
      </c>
      <c r="Y965" s="137">
        <f t="shared" si="258"/>
        <v>100</v>
      </c>
      <c r="Z965" s="137">
        <f t="shared" si="258"/>
        <v>100</v>
      </c>
      <c r="AA965" s="137">
        <f t="shared" si="258"/>
        <v>100</v>
      </c>
      <c r="AB965" s="137">
        <f t="shared" si="258"/>
        <v>100</v>
      </c>
      <c r="AC965" s="137">
        <f t="shared" si="258"/>
        <v>100</v>
      </c>
      <c r="AD965" s="137">
        <f t="shared" si="258"/>
        <v>0</v>
      </c>
      <c r="AE965" s="137">
        <f t="shared" si="258"/>
        <v>0</v>
      </c>
      <c r="AF965" s="137">
        <f t="shared" si="258"/>
        <v>0</v>
      </c>
      <c r="AG965" s="137">
        <f t="shared" si="258"/>
        <v>0</v>
      </c>
      <c r="AH965" s="137">
        <f t="shared" si="258"/>
        <v>0</v>
      </c>
      <c r="AI965" s="137">
        <f t="shared" si="258"/>
        <v>0</v>
      </c>
      <c r="AJ965" s="137">
        <f t="shared" si="258"/>
        <v>0</v>
      </c>
      <c r="AK965" s="136">
        <f ca="1">IF(AND(AND($AK$3&lt;=B965,B965&lt;=$AK$1),B965&lt;&gt;""),1,0)</f>
        <v>1</v>
      </c>
      <c r="AL965" s="136">
        <f>IF(OR(F965="工事・メンテ（共用可）",F965="要調整"),0.5,IF(F965="ヘリ訓練日",0.4,1))</f>
        <v>1</v>
      </c>
      <c r="AM965" s="136">
        <v>1</v>
      </c>
    </row>
    <row r="966" spans="1:39" ht="56.25">
      <c r="A966" s="149">
        <v>328</v>
      </c>
      <c r="B966" s="150">
        <v>46412</v>
      </c>
      <c r="C966" s="156">
        <v>0</v>
      </c>
      <c r="D966" s="156">
        <v>24</v>
      </c>
      <c r="E966" s="152" t="s">
        <v>52</v>
      </c>
      <c r="F966" s="151" t="s">
        <v>95</v>
      </c>
      <c r="G966" s="205" t="s">
        <v>1</v>
      </c>
      <c r="H966" s="138" t="str">
        <f>IF(OR(G966="中止",G966="取消"),"998",IF(ISNA(MATCH($E966,施設情報!$B$2:$B$96,0)),"999",INDEX(施設情報!$C$2:$C$96,MATCH($E966,施設情報!$B$2:$B$96,0))))</f>
        <v>024</v>
      </c>
      <c r="I966" s="139">
        <f t="shared" si="253"/>
        <v>46412</v>
      </c>
      <c r="J966" s="137" t="str">
        <f t="shared" si="254"/>
        <v>024-46412</v>
      </c>
      <c r="K966" s="137">
        <f t="shared" si="255"/>
        <v>0</v>
      </c>
      <c r="L966" s="137">
        <f t="shared" si="256"/>
        <v>1</v>
      </c>
      <c r="M966" s="137">
        <f t="shared" si="257"/>
        <v>100</v>
      </c>
      <c r="N966" s="137">
        <f t="shared" si="257"/>
        <v>100</v>
      </c>
      <c r="O966" s="137">
        <f t="shared" si="257"/>
        <v>100</v>
      </c>
      <c r="P966" s="137">
        <f t="shared" si="257"/>
        <v>100</v>
      </c>
      <c r="Q966" s="137">
        <f t="shared" si="257"/>
        <v>100</v>
      </c>
      <c r="R966" s="137">
        <f t="shared" si="257"/>
        <v>100</v>
      </c>
      <c r="S966" s="137">
        <f t="shared" si="257"/>
        <v>100</v>
      </c>
      <c r="T966" s="137">
        <f t="shared" si="257"/>
        <v>100</v>
      </c>
      <c r="U966" s="137">
        <f t="shared" si="257"/>
        <v>100</v>
      </c>
      <c r="V966" s="137">
        <f t="shared" si="257"/>
        <v>100</v>
      </c>
      <c r="W966" s="137">
        <f t="shared" si="258"/>
        <v>100</v>
      </c>
      <c r="X966" s="137">
        <f t="shared" si="258"/>
        <v>100</v>
      </c>
      <c r="Y966" s="137">
        <f t="shared" si="258"/>
        <v>100</v>
      </c>
      <c r="Z966" s="137">
        <f t="shared" si="258"/>
        <v>100</v>
      </c>
      <c r="AA966" s="137">
        <f t="shared" si="258"/>
        <v>100</v>
      </c>
      <c r="AB966" s="137">
        <f t="shared" si="258"/>
        <v>100</v>
      </c>
      <c r="AC966" s="137">
        <f t="shared" si="258"/>
        <v>100</v>
      </c>
      <c r="AD966" s="137">
        <f t="shared" si="258"/>
        <v>100</v>
      </c>
      <c r="AE966" s="137">
        <f t="shared" si="258"/>
        <v>100</v>
      </c>
      <c r="AF966" s="137">
        <f t="shared" si="258"/>
        <v>100</v>
      </c>
      <c r="AG966" s="137">
        <f t="shared" si="258"/>
        <v>100</v>
      </c>
      <c r="AH966" s="137">
        <f t="shared" si="258"/>
        <v>100</v>
      </c>
      <c r="AI966" s="137">
        <f t="shared" si="258"/>
        <v>100</v>
      </c>
      <c r="AJ966" s="137">
        <f t="shared" si="258"/>
        <v>100</v>
      </c>
      <c r="AK966" s="136">
        <f ca="1">IF(AND(AND($AK$3&lt;=B966,B966&lt;=$AK$1),B966&lt;&gt;""),1,0)</f>
        <v>1</v>
      </c>
      <c r="AL966" s="136">
        <f>IF(OR(F966="工事・メンテ（共用可）",F966="要調整"),0.5,IF(F966="ヘリ訓練日",0.4,1))</f>
        <v>1</v>
      </c>
      <c r="AM966" s="136">
        <v>1</v>
      </c>
    </row>
    <row r="967" spans="1:39" ht="36">
      <c r="A967" s="149">
        <v>471</v>
      </c>
      <c r="B967" s="150">
        <v>46412</v>
      </c>
      <c r="C967" s="156">
        <v>9</v>
      </c>
      <c r="D967" s="156">
        <v>17</v>
      </c>
      <c r="E967" s="152" t="s">
        <v>91</v>
      </c>
      <c r="F967" s="151" t="s">
        <v>490</v>
      </c>
      <c r="G967" s="154" t="s">
        <v>493</v>
      </c>
      <c r="H967" s="138" t="str">
        <f>IF(OR(G967="中止",G967="取消"),"998",IF(ISNA(MATCH($E967,施設情報!$B$2:$B$96,0)),"999",INDEX(施設情報!$C$2:$C$96,MATCH($E967,施設情報!$B$2:$B$96,0))))</f>
        <v>998</v>
      </c>
      <c r="I967" s="139">
        <f t="shared" si="253"/>
        <v>46412</v>
      </c>
      <c r="J967" s="137" t="str">
        <f t="shared" si="254"/>
        <v>998-46412</v>
      </c>
      <c r="K967" s="137">
        <f t="shared" si="255"/>
        <v>0.375</v>
      </c>
      <c r="L967" s="137">
        <f t="shared" si="256"/>
        <v>0.70833333333333337</v>
      </c>
      <c r="M967" s="137">
        <f t="shared" si="257"/>
        <v>0</v>
      </c>
      <c r="N967" s="137">
        <f t="shared" si="257"/>
        <v>0</v>
      </c>
      <c r="O967" s="137">
        <f t="shared" si="257"/>
        <v>0</v>
      </c>
      <c r="P967" s="137">
        <f t="shared" si="257"/>
        <v>0</v>
      </c>
      <c r="Q967" s="137">
        <f t="shared" si="257"/>
        <v>0</v>
      </c>
      <c r="R967" s="137">
        <f t="shared" si="257"/>
        <v>0</v>
      </c>
      <c r="S967" s="137">
        <f t="shared" si="257"/>
        <v>0</v>
      </c>
      <c r="T967" s="137">
        <f t="shared" si="257"/>
        <v>0</v>
      </c>
      <c r="U967" s="137">
        <f t="shared" si="257"/>
        <v>0</v>
      </c>
      <c r="V967" s="137">
        <f t="shared" si="257"/>
        <v>100</v>
      </c>
      <c r="W967" s="137">
        <f t="shared" si="258"/>
        <v>100</v>
      </c>
      <c r="X967" s="137">
        <f t="shared" si="258"/>
        <v>100</v>
      </c>
      <c r="Y967" s="137">
        <f t="shared" si="258"/>
        <v>100</v>
      </c>
      <c r="Z967" s="137">
        <f t="shared" si="258"/>
        <v>100</v>
      </c>
      <c r="AA967" s="137">
        <f t="shared" si="258"/>
        <v>100</v>
      </c>
      <c r="AB967" s="137">
        <f t="shared" si="258"/>
        <v>100</v>
      </c>
      <c r="AC967" s="137">
        <f t="shared" si="258"/>
        <v>100</v>
      </c>
      <c r="AD967" s="137">
        <f t="shared" si="258"/>
        <v>0</v>
      </c>
      <c r="AE967" s="137">
        <f t="shared" si="258"/>
        <v>0</v>
      </c>
      <c r="AF967" s="137">
        <f t="shared" si="258"/>
        <v>0</v>
      </c>
      <c r="AG967" s="137">
        <f t="shared" si="258"/>
        <v>0</v>
      </c>
      <c r="AH967" s="137">
        <f t="shared" si="258"/>
        <v>0</v>
      </c>
      <c r="AI967" s="137">
        <f t="shared" si="258"/>
        <v>0</v>
      </c>
      <c r="AJ967" s="137">
        <f t="shared" si="258"/>
        <v>0</v>
      </c>
      <c r="AK967" s="136">
        <f ca="1">IF(AND(AND($AK$3&lt;=B967,B967&lt;=$AK$1),B967&lt;&gt;""),1,0)</f>
        <v>1</v>
      </c>
      <c r="AL967" s="136">
        <f>IF(OR(F967="工事・メンテ（共用可）",F967="要調整"),0.5,IF(F967="ヘリ訓練日",0.4,1))</f>
        <v>1</v>
      </c>
      <c r="AM967" s="136">
        <v>1</v>
      </c>
    </row>
    <row r="968" spans="1:39" ht="72">
      <c r="A968" s="149">
        <v>486</v>
      </c>
      <c r="B968" s="150">
        <v>46412</v>
      </c>
      <c r="C968" s="156">
        <v>9</v>
      </c>
      <c r="D968" s="156">
        <v>17</v>
      </c>
      <c r="E968" s="152" t="s">
        <v>93</v>
      </c>
      <c r="F968" s="151" t="s">
        <v>490</v>
      </c>
      <c r="G968" s="154" t="s">
        <v>493</v>
      </c>
      <c r="H968" s="138" t="str">
        <f>IF(OR(G968="中止",G968="取消"),"998",IF(ISNA(MATCH($E968,施設情報!$B$2:$B$96,0)),"999",INDEX(施設情報!$C$2:$C$96,MATCH($E968,施設情報!$B$2:$B$96,0))))</f>
        <v>998</v>
      </c>
      <c r="I968" s="139">
        <f t="shared" si="253"/>
        <v>46412</v>
      </c>
      <c r="J968" s="137" t="str">
        <f t="shared" si="254"/>
        <v>998-46412</v>
      </c>
      <c r="K968" s="137">
        <f t="shared" si="255"/>
        <v>0.375</v>
      </c>
      <c r="L968" s="137">
        <f t="shared" si="256"/>
        <v>0.70833333333333337</v>
      </c>
      <c r="M968" s="137">
        <f t="shared" si="257"/>
        <v>0</v>
      </c>
      <c r="N968" s="137">
        <f t="shared" si="257"/>
        <v>0</v>
      </c>
      <c r="O968" s="137">
        <f t="shared" si="257"/>
        <v>0</v>
      </c>
      <c r="P968" s="137">
        <f t="shared" si="257"/>
        <v>0</v>
      </c>
      <c r="Q968" s="137">
        <f t="shared" si="257"/>
        <v>0</v>
      </c>
      <c r="R968" s="137">
        <f t="shared" si="257"/>
        <v>0</v>
      </c>
      <c r="S968" s="137">
        <f t="shared" si="257"/>
        <v>0</v>
      </c>
      <c r="T968" s="137">
        <f t="shared" si="257"/>
        <v>0</v>
      </c>
      <c r="U968" s="137">
        <f t="shared" si="257"/>
        <v>0</v>
      </c>
      <c r="V968" s="137">
        <f t="shared" si="257"/>
        <v>100</v>
      </c>
      <c r="W968" s="137">
        <f t="shared" si="258"/>
        <v>100</v>
      </c>
      <c r="X968" s="137">
        <f t="shared" si="258"/>
        <v>100</v>
      </c>
      <c r="Y968" s="137">
        <f t="shared" si="258"/>
        <v>100</v>
      </c>
      <c r="Z968" s="137">
        <f t="shared" si="258"/>
        <v>100</v>
      </c>
      <c r="AA968" s="137">
        <f t="shared" si="258"/>
        <v>100</v>
      </c>
      <c r="AB968" s="137">
        <f t="shared" si="258"/>
        <v>100</v>
      </c>
      <c r="AC968" s="137">
        <f t="shared" si="258"/>
        <v>100</v>
      </c>
      <c r="AD968" s="137">
        <f t="shared" si="258"/>
        <v>0</v>
      </c>
      <c r="AE968" s="137">
        <f t="shared" si="258"/>
        <v>0</v>
      </c>
      <c r="AF968" s="137">
        <f t="shared" si="258"/>
        <v>0</v>
      </c>
      <c r="AG968" s="137">
        <f t="shared" si="258"/>
        <v>0</v>
      </c>
      <c r="AH968" s="137">
        <f t="shared" si="258"/>
        <v>0</v>
      </c>
      <c r="AI968" s="137">
        <f t="shared" si="258"/>
        <v>0</v>
      </c>
      <c r="AJ968" s="137">
        <f t="shared" si="258"/>
        <v>0</v>
      </c>
      <c r="AK968" s="136">
        <f ca="1">IF(AND(AND($AK$3&lt;=B968,B968&lt;=$AK$1),B968&lt;&gt;""),1,0)</f>
        <v>1</v>
      </c>
      <c r="AL968" s="136">
        <f>IF(OR(F968="工事・メンテ（共用可）",F968="要調整"),0.5,IF(F968="ヘリ訓練日",0.4,1))</f>
        <v>1</v>
      </c>
      <c r="AM968" s="136">
        <v>1</v>
      </c>
    </row>
    <row r="969" spans="1:39" ht="90">
      <c r="A969" s="149">
        <v>501</v>
      </c>
      <c r="B969" s="150">
        <v>46412</v>
      </c>
      <c r="C969" s="156">
        <v>9</v>
      </c>
      <c r="D969" s="156">
        <v>17</v>
      </c>
      <c r="E969" s="2" t="s">
        <v>94</v>
      </c>
      <c r="F969" s="151" t="s">
        <v>490</v>
      </c>
      <c r="G969" s="154" t="s">
        <v>493</v>
      </c>
      <c r="H969" s="138" t="str">
        <f>IF(OR(G969="中止",G969="取消"),"998",IF(ISNA(MATCH($E969,施設情報!$B$2:$B$96,0)),"999",INDEX(施設情報!$C$2:$C$96,MATCH($E969,施設情報!$B$2:$B$96,0))))</f>
        <v>998</v>
      </c>
      <c r="I969" s="139">
        <f t="shared" si="253"/>
        <v>46412</v>
      </c>
      <c r="J969" s="137" t="str">
        <f t="shared" si="254"/>
        <v>998-46412</v>
      </c>
      <c r="K969" s="137">
        <f t="shared" si="255"/>
        <v>0.375</v>
      </c>
      <c r="L969" s="137">
        <f t="shared" si="256"/>
        <v>0.70833333333333337</v>
      </c>
      <c r="M969" s="137">
        <f t="shared" si="257"/>
        <v>0</v>
      </c>
      <c r="N969" s="137">
        <f t="shared" si="257"/>
        <v>0</v>
      </c>
      <c r="O969" s="137">
        <f t="shared" si="257"/>
        <v>0</v>
      </c>
      <c r="P969" s="137">
        <f t="shared" si="257"/>
        <v>0</v>
      </c>
      <c r="Q969" s="137">
        <f t="shared" si="257"/>
        <v>0</v>
      </c>
      <c r="R969" s="137">
        <f t="shared" si="257"/>
        <v>0</v>
      </c>
      <c r="S969" s="137">
        <f t="shared" si="257"/>
        <v>0</v>
      </c>
      <c r="T969" s="137">
        <f t="shared" si="257"/>
        <v>0</v>
      </c>
      <c r="U969" s="137">
        <f t="shared" si="257"/>
        <v>0</v>
      </c>
      <c r="V969" s="137">
        <f t="shared" si="257"/>
        <v>100</v>
      </c>
      <c r="W969" s="137">
        <f t="shared" si="258"/>
        <v>100</v>
      </c>
      <c r="X969" s="137">
        <f t="shared" si="258"/>
        <v>100</v>
      </c>
      <c r="Y969" s="137">
        <f t="shared" si="258"/>
        <v>100</v>
      </c>
      <c r="Z969" s="137">
        <f t="shared" si="258"/>
        <v>100</v>
      </c>
      <c r="AA969" s="137">
        <f t="shared" si="258"/>
        <v>100</v>
      </c>
      <c r="AB969" s="137">
        <f t="shared" si="258"/>
        <v>100</v>
      </c>
      <c r="AC969" s="137">
        <f t="shared" si="258"/>
        <v>100</v>
      </c>
      <c r="AD969" s="137">
        <f t="shared" si="258"/>
        <v>0</v>
      </c>
      <c r="AE969" s="137">
        <f t="shared" si="258"/>
        <v>0</v>
      </c>
      <c r="AF969" s="137">
        <f t="shared" si="258"/>
        <v>0</v>
      </c>
      <c r="AG969" s="137">
        <f t="shared" si="258"/>
        <v>0</v>
      </c>
      <c r="AH969" s="137">
        <f t="shared" si="258"/>
        <v>0</v>
      </c>
      <c r="AI969" s="137">
        <f t="shared" si="258"/>
        <v>0</v>
      </c>
      <c r="AJ969" s="137">
        <f t="shared" si="258"/>
        <v>0</v>
      </c>
      <c r="AK969" s="136">
        <f ca="1">IF(AND(AND($AK$3&lt;=B969,B969&lt;=$AK$1),B969&lt;&gt;""),1,0)</f>
        <v>1</v>
      </c>
      <c r="AL969" s="136">
        <f>IF(OR(F969="工事・メンテ（共用可）",F969="要調整"),0.5,IF(F969="ヘリ訓練日",0.4,1))</f>
        <v>1</v>
      </c>
      <c r="AM969" s="136">
        <v>1</v>
      </c>
    </row>
    <row r="970" spans="1:39" ht="72">
      <c r="A970" s="149">
        <v>516</v>
      </c>
      <c r="B970" s="150">
        <v>46412</v>
      </c>
      <c r="C970" s="156">
        <v>9</v>
      </c>
      <c r="D970" s="156">
        <v>17</v>
      </c>
      <c r="E970" s="2" t="s">
        <v>92</v>
      </c>
      <c r="F970" s="151" t="s">
        <v>490</v>
      </c>
      <c r="G970" s="154" t="s">
        <v>493</v>
      </c>
      <c r="H970" s="138" t="str">
        <f>IF(OR(G970="中止",G970="取消"),"998",IF(ISNA(MATCH($E970,施設情報!$B$2:$B$96,0)),"999",INDEX(施設情報!$C$2:$C$96,MATCH($E970,施設情報!$B$2:$B$96,0))))</f>
        <v>998</v>
      </c>
      <c r="I970" s="139">
        <f t="shared" si="253"/>
        <v>46412</v>
      </c>
      <c r="J970" s="137" t="str">
        <f t="shared" si="254"/>
        <v>998-46412</v>
      </c>
      <c r="K970" s="137">
        <f t="shared" si="255"/>
        <v>0.375</v>
      </c>
      <c r="L970" s="137">
        <f t="shared" si="256"/>
        <v>0.70833333333333337</v>
      </c>
      <c r="M970" s="137">
        <f t="shared" si="257"/>
        <v>0</v>
      </c>
      <c r="N970" s="137">
        <f t="shared" si="257"/>
        <v>0</v>
      </c>
      <c r="O970" s="137">
        <f t="shared" si="257"/>
        <v>0</v>
      </c>
      <c r="P970" s="137">
        <f t="shared" si="257"/>
        <v>0</v>
      </c>
      <c r="Q970" s="137">
        <f t="shared" si="257"/>
        <v>0</v>
      </c>
      <c r="R970" s="137">
        <f t="shared" si="257"/>
        <v>0</v>
      </c>
      <c r="S970" s="137">
        <f t="shared" si="257"/>
        <v>0</v>
      </c>
      <c r="T970" s="137">
        <f t="shared" si="257"/>
        <v>0</v>
      </c>
      <c r="U970" s="137">
        <f t="shared" si="257"/>
        <v>0</v>
      </c>
      <c r="V970" s="137">
        <f t="shared" si="257"/>
        <v>100</v>
      </c>
      <c r="W970" s="137">
        <f t="shared" si="258"/>
        <v>100</v>
      </c>
      <c r="X970" s="137">
        <f t="shared" si="258"/>
        <v>100</v>
      </c>
      <c r="Y970" s="137">
        <f t="shared" si="258"/>
        <v>100</v>
      </c>
      <c r="Z970" s="137">
        <f t="shared" si="258"/>
        <v>100</v>
      </c>
      <c r="AA970" s="137">
        <f t="shared" si="258"/>
        <v>100</v>
      </c>
      <c r="AB970" s="137">
        <f t="shared" si="258"/>
        <v>100</v>
      </c>
      <c r="AC970" s="137">
        <f t="shared" si="258"/>
        <v>100</v>
      </c>
      <c r="AD970" s="137">
        <f t="shared" si="258"/>
        <v>0</v>
      </c>
      <c r="AE970" s="137">
        <f t="shared" si="258"/>
        <v>0</v>
      </c>
      <c r="AF970" s="137">
        <f t="shared" si="258"/>
        <v>0</v>
      </c>
      <c r="AG970" s="137">
        <f t="shared" si="258"/>
        <v>0</v>
      </c>
      <c r="AH970" s="137">
        <f t="shared" si="258"/>
        <v>0</v>
      </c>
      <c r="AI970" s="137">
        <f t="shared" si="258"/>
        <v>0</v>
      </c>
      <c r="AJ970" s="137">
        <f t="shared" si="258"/>
        <v>0</v>
      </c>
      <c r="AK970" s="136">
        <f ca="1">IF(AND(AND($AK$3&lt;=B970,B970&lt;=$AK$1),B970&lt;&gt;""),1,0)</f>
        <v>1</v>
      </c>
      <c r="AL970" s="136">
        <f>IF(OR(F970="工事・メンテ（共用可）",F970="要調整"),0.5,IF(F970="ヘリ訓練日",0.4,1))</f>
        <v>1</v>
      </c>
      <c r="AM970" s="136">
        <v>1</v>
      </c>
    </row>
    <row r="971" spans="1:39" ht="36">
      <c r="A971" s="149">
        <v>531</v>
      </c>
      <c r="B971" s="150">
        <v>46412</v>
      </c>
      <c r="C971" s="156">
        <v>9</v>
      </c>
      <c r="D971" s="156">
        <v>17</v>
      </c>
      <c r="E971" s="152" t="s">
        <v>91</v>
      </c>
      <c r="F971" s="151" t="s">
        <v>490</v>
      </c>
      <c r="G971" s="154" t="s">
        <v>493</v>
      </c>
      <c r="H971" s="138" t="str">
        <f>IF(OR(G971="中止",G971="取消"),"998",IF(ISNA(MATCH($E971,施設情報!$B$2:$B$96,0)),"999",INDEX(施設情報!$C$2:$C$96,MATCH($E971,施設情報!$B$2:$B$96,0))))</f>
        <v>998</v>
      </c>
      <c r="I971" s="139">
        <f t="shared" si="253"/>
        <v>46412</v>
      </c>
      <c r="J971" s="137" t="str">
        <f t="shared" si="254"/>
        <v>998-46412</v>
      </c>
      <c r="K971" s="137">
        <f t="shared" si="255"/>
        <v>0.375</v>
      </c>
      <c r="L971" s="137">
        <f t="shared" si="256"/>
        <v>0.70833333333333337</v>
      </c>
      <c r="M971" s="137">
        <f t="shared" si="257"/>
        <v>0</v>
      </c>
      <c r="N971" s="137">
        <f t="shared" si="257"/>
        <v>0</v>
      </c>
      <c r="O971" s="137">
        <f t="shared" si="257"/>
        <v>0</v>
      </c>
      <c r="P971" s="137">
        <f t="shared" si="257"/>
        <v>0</v>
      </c>
      <c r="Q971" s="137">
        <f t="shared" si="257"/>
        <v>0</v>
      </c>
      <c r="R971" s="137">
        <f t="shared" si="257"/>
        <v>0</v>
      </c>
      <c r="S971" s="137">
        <f t="shared" si="257"/>
        <v>0</v>
      </c>
      <c r="T971" s="137">
        <f t="shared" si="257"/>
        <v>0</v>
      </c>
      <c r="U971" s="137">
        <f t="shared" si="257"/>
        <v>0</v>
      </c>
      <c r="V971" s="137">
        <f t="shared" si="257"/>
        <v>100</v>
      </c>
      <c r="W971" s="137">
        <f t="shared" si="258"/>
        <v>100</v>
      </c>
      <c r="X971" s="137">
        <f t="shared" si="258"/>
        <v>100</v>
      </c>
      <c r="Y971" s="137">
        <f t="shared" si="258"/>
        <v>100</v>
      </c>
      <c r="Z971" s="137">
        <f t="shared" si="258"/>
        <v>100</v>
      </c>
      <c r="AA971" s="137">
        <f t="shared" si="258"/>
        <v>100</v>
      </c>
      <c r="AB971" s="137">
        <f t="shared" si="258"/>
        <v>100</v>
      </c>
      <c r="AC971" s="137">
        <f t="shared" si="258"/>
        <v>100</v>
      </c>
      <c r="AD971" s="137">
        <f t="shared" si="258"/>
        <v>0</v>
      </c>
      <c r="AE971" s="137">
        <f t="shared" si="258"/>
        <v>0</v>
      </c>
      <c r="AF971" s="137">
        <f t="shared" si="258"/>
        <v>0</v>
      </c>
      <c r="AG971" s="137">
        <f t="shared" si="258"/>
        <v>0</v>
      </c>
      <c r="AH971" s="137">
        <f t="shared" si="258"/>
        <v>0</v>
      </c>
      <c r="AI971" s="137">
        <f t="shared" si="258"/>
        <v>0</v>
      </c>
      <c r="AJ971" s="137">
        <f t="shared" si="258"/>
        <v>0</v>
      </c>
      <c r="AK971" s="136">
        <f ca="1">IF(AND(AND($AK$3&lt;=B971,B971&lt;=$AK$1),B971&lt;&gt;""),1,0)</f>
        <v>1</v>
      </c>
      <c r="AL971" s="136">
        <f>IF(OR(F971="工事・メンテ（共用可）",F971="要調整"),0.5,IF(F971="ヘリ訓練日",0.4,1))</f>
        <v>1</v>
      </c>
      <c r="AM971" s="136">
        <v>1</v>
      </c>
    </row>
    <row r="972" spans="1:39" ht="72">
      <c r="A972" s="149">
        <v>548</v>
      </c>
      <c r="B972" s="150">
        <v>46412</v>
      </c>
      <c r="C972" s="156">
        <v>9</v>
      </c>
      <c r="D972" s="156">
        <v>17</v>
      </c>
      <c r="E972" s="152" t="s">
        <v>93</v>
      </c>
      <c r="F972" s="151" t="s">
        <v>490</v>
      </c>
      <c r="G972" s="154" t="s">
        <v>493</v>
      </c>
      <c r="H972" s="138" t="str">
        <f>IF(OR(G972="中止",G972="取消"),"998",IF(ISNA(MATCH($E972,施設情報!$B$2:$B$96,0)),"999",INDEX(施設情報!$C$2:$C$96,MATCH($E972,施設情報!$B$2:$B$96,0))))</f>
        <v>998</v>
      </c>
      <c r="I972" s="139">
        <f t="shared" si="253"/>
        <v>46412</v>
      </c>
      <c r="J972" s="137" t="str">
        <f t="shared" si="254"/>
        <v>998-46412</v>
      </c>
      <c r="K972" s="137">
        <f t="shared" si="255"/>
        <v>0.375</v>
      </c>
      <c r="L972" s="137">
        <f t="shared" si="256"/>
        <v>0.70833333333333337</v>
      </c>
      <c r="M972" s="137">
        <f t="shared" si="257"/>
        <v>0</v>
      </c>
      <c r="N972" s="137">
        <f t="shared" si="257"/>
        <v>0</v>
      </c>
      <c r="O972" s="137">
        <f t="shared" si="257"/>
        <v>0</v>
      </c>
      <c r="P972" s="137">
        <f t="shared" si="257"/>
        <v>0</v>
      </c>
      <c r="Q972" s="137">
        <f t="shared" si="257"/>
        <v>0</v>
      </c>
      <c r="R972" s="137">
        <f t="shared" si="257"/>
        <v>0</v>
      </c>
      <c r="S972" s="137">
        <f t="shared" si="257"/>
        <v>0</v>
      </c>
      <c r="T972" s="137">
        <f t="shared" si="257"/>
        <v>0</v>
      </c>
      <c r="U972" s="137">
        <f t="shared" si="257"/>
        <v>0</v>
      </c>
      <c r="V972" s="137">
        <f t="shared" si="257"/>
        <v>100</v>
      </c>
      <c r="W972" s="137">
        <f t="shared" si="258"/>
        <v>100</v>
      </c>
      <c r="X972" s="137">
        <f t="shared" si="258"/>
        <v>100</v>
      </c>
      <c r="Y972" s="137">
        <f t="shared" si="258"/>
        <v>100</v>
      </c>
      <c r="Z972" s="137">
        <f t="shared" si="258"/>
        <v>100</v>
      </c>
      <c r="AA972" s="137">
        <f t="shared" si="258"/>
        <v>100</v>
      </c>
      <c r="AB972" s="137">
        <f t="shared" si="258"/>
        <v>100</v>
      </c>
      <c r="AC972" s="137">
        <f t="shared" si="258"/>
        <v>100</v>
      </c>
      <c r="AD972" s="137">
        <f t="shared" si="258"/>
        <v>0</v>
      </c>
      <c r="AE972" s="137">
        <f t="shared" si="258"/>
        <v>0</v>
      </c>
      <c r="AF972" s="137">
        <f t="shared" si="258"/>
        <v>0</v>
      </c>
      <c r="AG972" s="137">
        <f t="shared" si="258"/>
        <v>0</v>
      </c>
      <c r="AH972" s="137">
        <f t="shared" si="258"/>
        <v>0</v>
      </c>
      <c r="AI972" s="137">
        <f t="shared" si="258"/>
        <v>0</v>
      </c>
      <c r="AJ972" s="137">
        <f t="shared" si="258"/>
        <v>0</v>
      </c>
      <c r="AK972" s="136">
        <f ca="1">IF(AND(AND($AK$3&lt;=B972,B972&lt;=$AK$1),B972&lt;&gt;""),1,0)</f>
        <v>1</v>
      </c>
      <c r="AL972" s="136">
        <f>IF(OR(F972="工事・メンテ（共用可）",F972="要調整"),0.5,IF(F972="ヘリ訓練日",0.4,1))</f>
        <v>1</v>
      </c>
      <c r="AM972" s="136">
        <v>1</v>
      </c>
    </row>
    <row r="973" spans="1:39" ht="90">
      <c r="A973" s="149">
        <v>565</v>
      </c>
      <c r="B973" s="150">
        <v>46412</v>
      </c>
      <c r="C973" s="156">
        <v>9</v>
      </c>
      <c r="D973" s="156">
        <v>17</v>
      </c>
      <c r="E973" s="152" t="s">
        <v>94</v>
      </c>
      <c r="F973" s="151" t="s">
        <v>490</v>
      </c>
      <c r="G973" s="154" t="s">
        <v>493</v>
      </c>
      <c r="H973" s="138" t="str">
        <f>IF(OR(G973="中止",G973="取消"),"998",IF(ISNA(MATCH($E973,施設情報!$B$2:$B$96,0)),"999",INDEX(施設情報!$C$2:$C$96,MATCH($E973,施設情報!$B$2:$B$96,0))))</f>
        <v>998</v>
      </c>
      <c r="I973" s="139">
        <f t="shared" si="253"/>
        <v>46412</v>
      </c>
      <c r="J973" s="137" t="str">
        <f t="shared" si="254"/>
        <v>998-46412</v>
      </c>
      <c r="K973" s="137">
        <f t="shared" si="255"/>
        <v>0.375</v>
      </c>
      <c r="L973" s="137">
        <f t="shared" si="256"/>
        <v>0.70833333333333337</v>
      </c>
      <c r="M973" s="137">
        <f t="shared" si="257"/>
        <v>0</v>
      </c>
      <c r="N973" s="137">
        <f t="shared" si="257"/>
        <v>0</v>
      </c>
      <c r="O973" s="137">
        <f t="shared" si="257"/>
        <v>0</v>
      </c>
      <c r="P973" s="137">
        <f t="shared" si="257"/>
        <v>0</v>
      </c>
      <c r="Q973" s="137">
        <f t="shared" si="257"/>
        <v>0</v>
      </c>
      <c r="R973" s="137">
        <f t="shared" si="257"/>
        <v>0</v>
      </c>
      <c r="S973" s="137">
        <f t="shared" si="257"/>
        <v>0</v>
      </c>
      <c r="T973" s="137">
        <f t="shared" si="257"/>
        <v>0</v>
      </c>
      <c r="U973" s="137">
        <f t="shared" si="257"/>
        <v>0</v>
      </c>
      <c r="V973" s="137">
        <f t="shared" si="257"/>
        <v>100</v>
      </c>
      <c r="W973" s="137">
        <f t="shared" si="258"/>
        <v>100</v>
      </c>
      <c r="X973" s="137">
        <f t="shared" si="258"/>
        <v>100</v>
      </c>
      <c r="Y973" s="137">
        <f t="shared" si="258"/>
        <v>100</v>
      </c>
      <c r="Z973" s="137">
        <f t="shared" si="258"/>
        <v>100</v>
      </c>
      <c r="AA973" s="137">
        <f t="shared" si="258"/>
        <v>100</v>
      </c>
      <c r="AB973" s="137">
        <f t="shared" si="258"/>
        <v>100</v>
      </c>
      <c r="AC973" s="137">
        <f t="shared" si="258"/>
        <v>100</v>
      </c>
      <c r="AD973" s="137">
        <f t="shared" si="258"/>
        <v>0</v>
      </c>
      <c r="AE973" s="137">
        <f t="shared" si="258"/>
        <v>0</v>
      </c>
      <c r="AF973" s="137">
        <f t="shared" si="258"/>
        <v>0</v>
      </c>
      <c r="AG973" s="137">
        <f t="shared" si="258"/>
        <v>0</v>
      </c>
      <c r="AH973" s="137">
        <f t="shared" si="258"/>
        <v>0</v>
      </c>
      <c r="AI973" s="137">
        <f t="shared" si="258"/>
        <v>0</v>
      </c>
      <c r="AJ973" s="137">
        <f t="shared" si="258"/>
        <v>0</v>
      </c>
      <c r="AK973" s="136">
        <f ca="1">IF(AND(AND($AK$3&lt;=B973,B973&lt;=$AK$1),B973&lt;&gt;""),1,0)</f>
        <v>1</v>
      </c>
      <c r="AL973" s="136">
        <f>IF(OR(F973="工事・メンテ（共用可）",F973="要調整"),0.5,IF(F973="ヘリ訓練日",0.4,1))</f>
        <v>1</v>
      </c>
      <c r="AM973" s="136">
        <v>1</v>
      </c>
    </row>
    <row r="974" spans="1:39" ht="72">
      <c r="A974" s="149">
        <v>582</v>
      </c>
      <c r="B974" s="150">
        <v>46412</v>
      </c>
      <c r="C974" s="156">
        <v>9</v>
      </c>
      <c r="D974" s="156">
        <v>17</v>
      </c>
      <c r="E974" s="152" t="s">
        <v>92</v>
      </c>
      <c r="F974" s="151" t="s">
        <v>490</v>
      </c>
      <c r="G974" s="154" t="s">
        <v>493</v>
      </c>
      <c r="H974" s="138" t="str">
        <f>IF(OR(G974="中止",G974="取消"),"998",IF(ISNA(MATCH($E974,施設情報!$B$2:$B$96,0)),"999",INDEX(施設情報!$C$2:$C$96,MATCH($E974,施設情報!$B$2:$B$96,0))))</f>
        <v>998</v>
      </c>
      <c r="I974" s="139">
        <f t="shared" si="253"/>
        <v>46412</v>
      </c>
      <c r="J974" s="137" t="str">
        <f t="shared" si="254"/>
        <v>998-46412</v>
      </c>
      <c r="K974" s="137">
        <f t="shared" si="255"/>
        <v>0.375</v>
      </c>
      <c r="L974" s="137">
        <f t="shared" si="256"/>
        <v>0.70833333333333337</v>
      </c>
      <c r="M974" s="137">
        <f t="shared" si="257"/>
        <v>0</v>
      </c>
      <c r="N974" s="137">
        <f t="shared" si="257"/>
        <v>0</v>
      </c>
      <c r="O974" s="137">
        <f t="shared" si="257"/>
        <v>0</v>
      </c>
      <c r="P974" s="137">
        <f t="shared" si="257"/>
        <v>0</v>
      </c>
      <c r="Q974" s="137">
        <f t="shared" si="257"/>
        <v>0</v>
      </c>
      <c r="R974" s="137">
        <f t="shared" si="257"/>
        <v>0</v>
      </c>
      <c r="S974" s="137">
        <f t="shared" si="257"/>
        <v>0</v>
      </c>
      <c r="T974" s="137">
        <f t="shared" si="257"/>
        <v>0</v>
      </c>
      <c r="U974" s="137">
        <f t="shared" si="257"/>
        <v>0</v>
      </c>
      <c r="V974" s="137">
        <f t="shared" si="257"/>
        <v>100</v>
      </c>
      <c r="W974" s="137">
        <f t="shared" si="258"/>
        <v>100</v>
      </c>
      <c r="X974" s="137">
        <f t="shared" si="258"/>
        <v>100</v>
      </c>
      <c r="Y974" s="137">
        <f t="shared" si="258"/>
        <v>100</v>
      </c>
      <c r="Z974" s="137">
        <f t="shared" si="258"/>
        <v>100</v>
      </c>
      <c r="AA974" s="137">
        <f t="shared" si="258"/>
        <v>100</v>
      </c>
      <c r="AB974" s="137">
        <f t="shared" si="258"/>
        <v>100</v>
      </c>
      <c r="AC974" s="137">
        <f t="shared" si="258"/>
        <v>100</v>
      </c>
      <c r="AD974" s="137">
        <f t="shared" si="258"/>
        <v>0</v>
      </c>
      <c r="AE974" s="137">
        <f t="shared" si="258"/>
        <v>0</v>
      </c>
      <c r="AF974" s="137">
        <f t="shared" si="258"/>
        <v>0</v>
      </c>
      <c r="AG974" s="137">
        <f t="shared" si="258"/>
        <v>0</v>
      </c>
      <c r="AH974" s="137">
        <f t="shared" si="258"/>
        <v>0</v>
      </c>
      <c r="AI974" s="137">
        <f t="shared" si="258"/>
        <v>0</v>
      </c>
      <c r="AJ974" s="137">
        <f t="shared" si="258"/>
        <v>0</v>
      </c>
      <c r="AK974" s="136">
        <f ca="1">IF(AND(AND($AK$3&lt;=B974,B974&lt;=$AK$1),B974&lt;&gt;""),1,0)</f>
        <v>1</v>
      </c>
      <c r="AL974" s="136">
        <f>IF(OR(F974="工事・メンテ（共用可）",F974="要調整"),0.5,IF(F974="ヘリ訓練日",0.4,1))</f>
        <v>1</v>
      </c>
      <c r="AM974" s="136">
        <v>1</v>
      </c>
    </row>
    <row r="975" spans="1:39" ht="36">
      <c r="A975" s="149">
        <v>662</v>
      </c>
      <c r="B975" s="150">
        <v>46412</v>
      </c>
      <c r="C975" s="156">
        <v>9</v>
      </c>
      <c r="D975" s="156">
        <v>17</v>
      </c>
      <c r="E975" s="152" t="s">
        <v>91</v>
      </c>
      <c r="F975" s="151" t="s">
        <v>490</v>
      </c>
      <c r="G975" s="154" t="s">
        <v>494</v>
      </c>
      <c r="H975" s="138" t="str">
        <f>IF(OR(G975="中止",G975="取消"),"998",IF(ISNA(MATCH($E975,施設情報!$B$2:$B$96,0)),"999",INDEX(施設情報!$C$2:$C$96,MATCH($E975,施設情報!$B$2:$B$96,0))))</f>
        <v>009</v>
      </c>
      <c r="I975" s="139">
        <f t="shared" si="253"/>
        <v>46412</v>
      </c>
      <c r="J975" s="137" t="str">
        <f t="shared" si="254"/>
        <v>009-46412</v>
      </c>
      <c r="K975" s="137">
        <f t="shared" si="255"/>
        <v>0.375</v>
      </c>
      <c r="L975" s="137">
        <f t="shared" si="256"/>
        <v>0.70833333333333337</v>
      </c>
      <c r="M975" s="137">
        <f t="shared" ref="M975:V984" si="259">IF(AND(M$3&gt;=$K975,M$3&lt;$L975),100*$AM975,0)</f>
        <v>0</v>
      </c>
      <c r="N975" s="137">
        <f t="shared" si="259"/>
        <v>0</v>
      </c>
      <c r="O975" s="137">
        <f t="shared" si="259"/>
        <v>0</v>
      </c>
      <c r="P975" s="137">
        <f t="shared" si="259"/>
        <v>0</v>
      </c>
      <c r="Q975" s="137">
        <f t="shared" si="259"/>
        <v>0</v>
      </c>
      <c r="R975" s="137">
        <f t="shared" si="259"/>
        <v>0</v>
      </c>
      <c r="S975" s="137">
        <f t="shared" si="259"/>
        <v>0</v>
      </c>
      <c r="T975" s="137">
        <f t="shared" si="259"/>
        <v>0</v>
      </c>
      <c r="U975" s="137">
        <f t="shared" si="259"/>
        <v>0</v>
      </c>
      <c r="V975" s="137">
        <f t="shared" si="259"/>
        <v>100</v>
      </c>
      <c r="W975" s="137">
        <f t="shared" ref="W975:AJ984" si="260">IF(AND(W$3&gt;=$K975,W$3&lt;$L975),100*$AM975,0)</f>
        <v>100</v>
      </c>
      <c r="X975" s="137">
        <f t="shared" si="260"/>
        <v>100</v>
      </c>
      <c r="Y975" s="137">
        <f t="shared" si="260"/>
        <v>100</v>
      </c>
      <c r="Z975" s="137">
        <f t="shared" si="260"/>
        <v>100</v>
      </c>
      <c r="AA975" s="137">
        <f t="shared" si="260"/>
        <v>100</v>
      </c>
      <c r="AB975" s="137">
        <f t="shared" si="260"/>
        <v>100</v>
      </c>
      <c r="AC975" s="137">
        <f t="shared" si="260"/>
        <v>100</v>
      </c>
      <c r="AD975" s="137">
        <f t="shared" si="260"/>
        <v>0</v>
      </c>
      <c r="AE975" s="137">
        <f t="shared" si="260"/>
        <v>0</v>
      </c>
      <c r="AF975" s="137">
        <f t="shared" si="260"/>
        <v>0</v>
      </c>
      <c r="AG975" s="137">
        <f t="shared" si="260"/>
        <v>0</v>
      </c>
      <c r="AH975" s="137">
        <f t="shared" si="260"/>
        <v>0</v>
      </c>
      <c r="AI975" s="137">
        <f t="shared" si="260"/>
        <v>0</v>
      </c>
      <c r="AJ975" s="137">
        <f t="shared" si="260"/>
        <v>0</v>
      </c>
      <c r="AK975" s="136">
        <f ca="1">IF(AND(AND($AK$3&lt;=B975,B975&lt;=$AK$1),B975&lt;&gt;""),1,0)</f>
        <v>1</v>
      </c>
      <c r="AL975" s="136">
        <f>IF(OR(F975="工事・メンテ（共用可）",F975="要調整"),0.5,IF(F975="ヘリ訓練日",0.4,1))</f>
        <v>1</v>
      </c>
      <c r="AM975" s="136">
        <v>1</v>
      </c>
    </row>
    <row r="976" spans="1:39" ht="72">
      <c r="A976" s="149">
        <v>677</v>
      </c>
      <c r="B976" s="210">
        <v>46412</v>
      </c>
      <c r="C976" s="211">
        <v>9</v>
      </c>
      <c r="D976" s="211">
        <v>17</v>
      </c>
      <c r="E976" s="152" t="s">
        <v>93</v>
      </c>
      <c r="F976" s="151" t="s">
        <v>490</v>
      </c>
      <c r="G976" s="154" t="s">
        <v>494</v>
      </c>
      <c r="H976" s="138" t="str">
        <f>IF(OR(G976="中止",G976="取消"),"998",IF(ISNA(MATCH($E976,施設情報!$B$2:$B$96,0)),"999",INDEX(施設情報!$C$2:$C$96,MATCH($E976,施設情報!$B$2:$B$96,0))))</f>
        <v>012</v>
      </c>
      <c r="I976" s="139">
        <f t="shared" si="253"/>
        <v>46412</v>
      </c>
      <c r="J976" s="137" t="str">
        <f t="shared" si="254"/>
        <v>012-46412</v>
      </c>
      <c r="K976" s="137">
        <f t="shared" si="255"/>
        <v>0.375</v>
      </c>
      <c r="L976" s="137">
        <f t="shared" si="256"/>
        <v>0.70833333333333337</v>
      </c>
      <c r="M976" s="137">
        <f t="shared" si="259"/>
        <v>0</v>
      </c>
      <c r="N976" s="137">
        <f t="shared" si="259"/>
        <v>0</v>
      </c>
      <c r="O976" s="137">
        <f t="shared" si="259"/>
        <v>0</v>
      </c>
      <c r="P976" s="137">
        <f t="shared" si="259"/>
        <v>0</v>
      </c>
      <c r="Q976" s="137">
        <f t="shared" si="259"/>
        <v>0</v>
      </c>
      <c r="R976" s="137">
        <f t="shared" si="259"/>
        <v>0</v>
      </c>
      <c r="S976" s="137">
        <f t="shared" si="259"/>
        <v>0</v>
      </c>
      <c r="T976" s="137">
        <f t="shared" si="259"/>
        <v>0</v>
      </c>
      <c r="U976" s="137">
        <f t="shared" si="259"/>
        <v>0</v>
      </c>
      <c r="V976" s="137">
        <f t="shared" si="259"/>
        <v>100</v>
      </c>
      <c r="W976" s="137">
        <f t="shared" si="260"/>
        <v>100</v>
      </c>
      <c r="X976" s="137">
        <f t="shared" si="260"/>
        <v>100</v>
      </c>
      <c r="Y976" s="137">
        <f t="shared" si="260"/>
        <v>100</v>
      </c>
      <c r="Z976" s="137">
        <f t="shared" si="260"/>
        <v>100</v>
      </c>
      <c r="AA976" s="137">
        <f t="shared" si="260"/>
        <v>100</v>
      </c>
      <c r="AB976" s="137">
        <f t="shared" si="260"/>
        <v>100</v>
      </c>
      <c r="AC976" s="137">
        <f t="shared" si="260"/>
        <v>100</v>
      </c>
      <c r="AD976" s="137">
        <f t="shared" si="260"/>
        <v>0</v>
      </c>
      <c r="AE976" s="137">
        <f t="shared" si="260"/>
        <v>0</v>
      </c>
      <c r="AF976" s="137">
        <f t="shared" si="260"/>
        <v>0</v>
      </c>
      <c r="AG976" s="137">
        <f t="shared" si="260"/>
        <v>0</v>
      </c>
      <c r="AH976" s="137">
        <f t="shared" si="260"/>
        <v>0</v>
      </c>
      <c r="AI976" s="137">
        <f t="shared" si="260"/>
        <v>0</v>
      </c>
      <c r="AJ976" s="137">
        <f t="shared" si="260"/>
        <v>0</v>
      </c>
      <c r="AK976" s="136">
        <f ca="1">IF(AND(AND($AK$3&lt;=B976,B976&lt;=$AK$1),B976&lt;&gt;""),1,0)</f>
        <v>1</v>
      </c>
      <c r="AL976" s="136">
        <f>IF(OR(F976="工事・メンテ（共用可）",F976="要調整"),0.5,IF(F976="ヘリ訓練日",0.4,1))</f>
        <v>1</v>
      </c>
      <c r="AM976" s="136">
        <v>1</v>
      </c>
    </row>
    <row r="977" spans="1:39" ht="90">
      <c r="A977" s="149">
        <v>692</v>
      </c>
      <c r="B977" s="210">
        <v>46412</v>
      </c>
      <c r="C977" s="211">
        <v>9</v>
      </c>
      <c r="D977" s="211">
        <v>17</v>
      </c>
      <c r="E977" s="152" t="s">
        <v>94</v>
      </c>
      <c r="F977" s="151" t="s">
        <v>490</v>
      </c>
      <c r="G977" s="154" t="s">
        <v>494</v>
      </c>
      <c r="H977" s="138" t="str">
        <f>IF(OR(G977="中止",G977="取消"),"998",IF(ISNA(MATCH($E977,施設情報!$B$2:$B$96,0)),"999",INDEX(施設情報!$C$2:$C$96,MATCH($E977,施設情報!$B$2:$B$96,0))))</f>
        <v>011</v>
      </c>
      <c r="I977" s="139">
        <f t="shared" si="253"/>
        <v>46412</v>
      </c>
      <c r="J977" s="137" t="str">
        <f t="shared" si="254"/>
        <v>011-46412</v>
      </c>
      <c r="K977" s="137">
        <f t="shared" si="255"/>
        <v>0.375</v>
      </c>
      <c r="L977" s="137">
        <f t="shared" si="256"/>
        <v>0.70833333333333337</v>
      </c>
      <c r="M977" s="137">
        <f t="shared" si="259"/>
        <v>0</v>
      </c>
      <c r="N977" s="137">
        <f t="shared" si="259"/>
        <v>0</v>
      </c>
      <c r="O977" s="137">
        <f t="shared" si="259"/>
        <v>0</v>
      </c>
      <c r="P977" s="137">
        <f t="shared" si="259"/>
        <v>0</v>
      </c>
      <c r="Q977" s="137">
        <f t="shared" si="259"/>
        <v>0</v>
      </c>
      <c r="R977" s="137">
        <f t="shared" si="259"/>
        <v>0</v>
      </c>
      <c r="S977" s="137">
        <f t="shared" si="259"/>
        <v>0</v>
      </c>
      <c r="T977" s="137">
        <f t="shared" si="259"/>
        <v>0</v>
      </c>
      <c r="U977" s="137">
        <f t="shared" si="259"/>
        <v>0</v>
      </c>
      <c r="V977" s="137">
        <f t="shared" si="259"/>
        <v>100</v>
      </c>
      <c r="W977" s="137">
        <f t="shared" si="260"/>
        <v>100</v>
      </c>
      <c r="X977" s="137">
        <f t="shared" si="260"/>
        <v>100</v>
      </c>
      <c r="Y977" s="137">
        <f t="shared" si="260"/>
        <v>100</v>
      </c>
      <c r="Z977" s="137">
        <f t="shared" si="260"/>
        <v>100</v>
      </c>
      <c r="AA977" s="137">
        <f t="shared" si="260"/>
        <v>100</v>
      </c>
      <c r="AB977" s="137">
        <f t="shared" si="260"/>
        <v>100</v>
      </c>
      <c r="AC977" s="137">
        <f t="shared" si="260"/>
        <v>100</v>
      </c>
      <c r="AD977" s="137">
        <f t="shared" si="260"/>
        <v>0</v>
      </c>
      <c r="AE977" s="137">
        <f t="shared" si="260"/>
        <v>0</v>
      </c>
      <c r="AF977" s="137">
        <f t="shared" si="260"/>
        <v>0</v>
      </c>
      <c r="AG977" s="137">
        <f t="shared" si="260"/>
        <v>0</v>
      </c>
      <c r="AH977" s="137">
        <f t="shared" si="260"/>
        <v>0</v>
      </c>
      <c r="AI977" s="137">
        <f t="shared" si="260"/>
        <v>0</v>
      </c>
      <c r="AJ977" s="137">
        <f t="shared" si="260"/>
        <v>0</v>
      </c>
      <c r="AK977" s="136">
        <f ca="1">IF(AND(AND($AK$3&lt;=B977,B977&lt;=$AK$1),B977&lt;&gt;""),1,0)</f>
        <v>1</v>
      </c>
      <c r="AL977" s="136">
        <f>IF(OR(F977="工事・メンテ（共用可）",F977="要調整"),0.5,IF(F977="ヘリ訓練日",0.4,1))</f>
        <v>1</v>
      </c>
      <c r="AM977" s="136">
        <v>1</v>
      </c>
    </row>
    <row r="978" spans="1:39" ht="72">
      <c r="A978" s="149">
        <v>707</v>
      </c>
      <c r="B978" s="210">
        <v>46412</v>
      </c>
      <c r="C978" s="211">
        <v>9</v>
      </c>
      <c r="D978" s="211">
        <v>17</v>
      </c>
      <c r="E978" s="213" t="s">
        <v>92</v>
      </c>
      <c r="F978" s="151" t="s">
        <v>490</v>
      </c>
      <c r="G978" s="154" t="s">
        <v>494</v>
      </c>
      <c r="H978" s="138" t="str">
        <f>IF(OR(G978="中止",G978="取消"),"998",IF(ISNA(MATCH($E978,施設情報!$B$2:$B$96,0)),"999",INDEX(施設情報!$C$2:$C$96,MATCH($E978,施設情報!$B$2:$B$96,0))))</f>
        <v>010</v>
      </c>
      <c r="I978" s="139">
        <f t="shared" si="253"/>
        <v>46412</v>
      </c>
      <c r="J978" s="137" t="str">
        <f t="shared" si="254"/>
        <v>010-46412</v>
      </c>
      <c r="K978" s="137">
        <f t="shared" si="255"/>
        <v>0.375</v>
      </c>
      <c r="L978" s="137">
        <f t="shared" si="256"/>
        <v>0.70833333333333337</v>
      </c>
      <c r="M978" s="137">
        <f t="shared" si="259"/>
        <v>0</v>
      </c>
      <c r="N978" s="137">
        <f t="shared" si="259"/>
        <v>0</v>
      </c>
      <c r="O978" s="137">
        <f t="shared" si="259"/>
        <v>0</v>
      </c>
      <c r="P978" s="137">
        <f t="shared" si="259"/>
        <v>0</v>
      </c>
      <c r="Q978" s="137">
        <f t="shared" si="259"/>
        <v>0</v>
      </c>
      <c r="R978" s="137">
        <f t="shared" si="259"/>
        <v>0</v>
      </c>
      <c r="S978" s="137">
        <f t="shared" si="259"/>
        <v>0</v>
      </c>
      <c r="T978" s="137">
        <f t="shared" si="259"/>
        <v>0</v>
      </c>
      <c r="U978" s="137">
        <f t="shared" si="259"/>
        <v>0</v>
      </c>
      <c r="V978" s="137">
        <f t="shared" si="259"/>
        <v>100</v>
      </c>
      <c r="W978" s="137">
        <f t="shared" si="260"/>
        <v>100</v>
      </c>
      <c r="X978" s="137">
        <f t="shared" si="260"/>
        <v>100</v>
      </c>
      <c r="Y978" s="137">
        <f t="shared" si="260"/>
        <v>100</v>
      </c>
      <c r="Z978" s="137">
        <f t="shared" si="260"/>
        <v>100</v>
      </c>
      <c r="AA978" s="137">
        <f t="shared" si="260"/>
        <v>100</v>
      </c>
      <c r="AB978" s="137">
        <f t="shared" si="260"/>
        <v>100</v>
      </c>
      <c r="AC978" s="137">
        <f t="shared" si="260"/>
        <v>100</v>
      </c>
      <c r="AD978" s="137">
        <f t="shared" si="260"/>
        <v>0</v>
      </c>
      <c r="AE978" s="137">
        <f t="shared" si="260"/>
        <v>0</v>
      </c>
      <c r="AF978" s="137">
        <f t="shared" si="260"/>
        <v>0</v>
      </c>
      <c r="AG978" s="137">
        <f t="shared" si="260"/>
        <v>0</v>
      </c>
      <c r="AH978" s="137">
        <f t="shared" si="260"/>
        <v>0</v>
      </c>
      <c r="AI978" s="137">
        <f t="shared" si="260"/>
        <v>0</v>
      </c>
      <c r="AJ978" s="137">
        <f t="shared" si="260"/>
        <v>0</v>
      </c>
      <c r="AK978" s="136">
        <f ca="1">IF(AND(AND($AK$3&lt;=B978,B978&lt;=$AK$1),B978&lt;&gt;""),1,0)</f>
        <v>1</v>
      </c>
      <c r="AL978" s="136">
        <f>IF(OR(F978="工事・メンテ（共用可）",F978="要調整"),0.5,IF(F978="ヘリ訓練日",0.4,1))</f>
        <v>1</v>
      </c>
      <c r="AM978" s="136">
        <v>1</v>
      </c>
    </row>
    <row r="979" spans="1:39" ht="56.25">
      <c r="A979" s="149">
        <v>722</v>
      </c>
      <c r="B979" s="210">
        <v>46412</v>
      </c>
      <c r="C979" s="211">
        <v>9</v>
      </c>
      <c r="D979" s="211">
        <v>17</v>
      </c>
      <c r="E979" s="152" t="s">
        <v>44</v>
      </c>
      <c r="F979" s="151" t="s">
        <v>490</v>
      </c>
      <c r="G979" s="154" t="s">
        <v>494</v>
      </c>
      <c r="H979" s="138" t="str">
        <f>IF(OR(G979="中止",G979="取消"),"998",IF(ISNA(MATCH($E979,施設情報!$B$2:$B$96,0)),"999",INDEX(施設情報!$C$2:$C$96,MATCH($E979,施設情報!$B$2:$B$96,0))))</f>
        <v>015</v>
      </c>
      <c r="I979" s="139">
        <f t="shared" si="253"/>
        <v>46412</v>
      </c>
      <c r="J979" s="137" t="str">
        <f t="shared" si="254"/>
        <v>015-46412</v>
      </c>
      <c r="K979" s="137">
        <f t="shared" si="255"/>
        <v>0.375</v>
      </c>
      <c r="L979" s="137">
        <f t="shared" si="256"/>
        <v>0.70833333333333337</v>
      </c>
      <c r="M979" s="137">
        <f t="shared" si="259"/>
        <v>0</v>
      </c>
      <c r="N979" s="137">
        <f t="shared" si="259"/>
        <v>0</v>
      </c>
      <c r="O979" s="137">
        <f t="shared" si="259"/>
        <v>0</v>
      </c>
      <c r="P979" s="137">
        <f t="shared" si="259"/>
        <v>0</v>
      </c>
      <c r="Q979" s="137">
        <f t="shared" si="259"/>
        <v>0</v>
      </c>
      <c r="R979" s="137">
        <f t="shared" si="259"/>
        <v>0</v>
      </c>
      <c r="S979" s="137">
        <f t="shared" si="259"/>
        <v>0</v>
      </c>
      <c r="T979" s="137">
        <f t="shared" si="259"/>
        <v>0</v>
      </c>
      <c r="U979" s="137">
        <f t="shared" si="259"/>
        <v>0</v>
      </c>
      <c r="V979" s="137">
        <f t="shared" si="259"/>
        <v>100</v>
      </c>
      <c r="W979" s="137">
        <f t="shared" si="260"/>
        <v>100</v>
      </c>
      <c r="X979" s="137">
        <f t="shared" si="260"/>
        <v>100</v>
      </c>
      <c r="Y979" s="137">
        <f t="shared" si="260"/>
        <v>100</v>
      </c>
      <c r="Z979" s="137">
        <f t="shared" si="260"/>
        <v>100</v>
      </c>
      <c r="AA979" s="137">
        <f t="shared" si="260"/>
        <v>100</v>
      </c>
      <c r="AB979" s="137">
        <f t="shared" si="260"/>
        <v>100</v>
      </c>
      <c r="AC979" s="137">
        <f t="shared" si="260"/>
        <v>100</v>
      </c>
      <c r="AD979" s="137">
        <f t="shared" si="260"/>
        <v>0</v>
      </c>
      <c r="AE979" s="137">
        <f t="shared" si="260"/>
        <v>0</v>
      </c>
      <c r="AF979" s="137">
        <f t="shared" si="260"/>
        <v>0</v>
      </c>
      <c r="AG979" s="137">
        <f t="shared" si="260"/>
        <v>0</v>
      </c>
      <c r="AH979" s="137">
        <f t="shared" si="260"/>
        <v>0</v>
      </c>
      <c r="AI979" s="137">
        <f t="shared" si="260"/>
        <v>0</v>
      </c>
      <c r="AJ979" s="137">
        <f t="shared" si="260"/>
        <v>0</v>
      </c>
      <c r="AK979" s="136">
        <f ca="1">IF(AND(AND($AK$3&lt;=B979,B979&lt;=$AK$1),B979&lt;&gt;""),1,0)</f>
        <v>1</v>
      </c>
      <c r="AL979" s="136">
        <f>IF(OR(F979="工事・メンテ（共用可）",F979="要調整"),0.5,IF(F979="ヘリ訓練日",0.4,1))</f>
        <v>1</v>
      </c>
      <c r="AM979" s="136">
        <v>1</v>
      </c>
    </row>
    <row r="980" spans="1:39" ht="37.5">
      <c r="A980" s="149">
        <v>880</v>
      </c>
      <c r="B980" s="210">
        <v>46412</v>
      </c>
      <c r="C980" s="211">
        <v>9</v>
      </c>
      <c r="D980" s="211">
        <v>17</v>
      </c>
      <c r="E980" s="213" t="s">
        <v>2</v>
      </c>
      <c r="F980" s="147" t="s">
        <v>490</v>
      </c>
      <c r="G980" s="154" t="s">
        <v>1</v>
      </c>
      <c r="H980" s="138" t="str">
        <f>IF(OR(G980="中止",G980="取消"),"998",IF(ISNA(MATCH($E980,施設情報!$B$2:$B$96,0)),"999",INDEX(施設情報!$C$2:$C$96,MATCH($E980,施設情報!$B$2:$B$96,0))))</f>
        <v>008</v>
      </c>
      <c r="I980" s="139">
        <f t="shared" si="253"/>
        <v>46412</v>
      </c>
      <c r="J980" s="137" t="str">
        <f t="shared" si="254"/>
        <v>008-46412</v>
      </c>
      <c r="K980" s="137">
        <f t="shared" si="255"/>
        <v>0.375</v>
      </c>
      <c r="L980" s="137">
        <f t="shared" si="256"/>
        <v>0.70833333333333337</v>
      </c>
      <c r="M980" s="137">
        <f t="shared" si="259"/>
        <v>0</v>
      </c>
      <c r="N980" s="137">
        <f t="shared" si="259"/>
        <v>0</v>
      </c>
      <c r="O980" s="137">
        <f t="shared" si="259"/>
        <v>0</v>
      </c>
      <c r="P980" s="137">
        <f t="shared" si="259"/>
        <v>0</v>
      </c>
      <c r="Q980" s="137">
        <f t="shared" si="259"/>
        <v>0</v>
      </c>
      <c r="R980" s="137">
        <f t="shared" si="259"/>
        <v>0</v>
      </c>
      <c r="S980" s="137">
        <f t="shared" si="259"/>
        <v>0</v>
      </c>
      <c r="T980" s="137">
        <f t="shared" si="259"/>
        <v>0</v>
      </c>
      <c r="U980" s="137">
        <f t="shared" si="259"/>
        <v>0</v>
      </c>
      <c r="V980" s="137">
        <f t="shared" si="259"/>
        <v>100</v>
      </c>
      <c r="W980" s="137">
        <f t="shared" si="260"/>
        <v>100</v>
      </c>
      <c r="X980" s="137">
        <f t="shared" si="260"/>
        <v>100</v>
      </c>
      <c r="Y980" s="137">
        <f t="shared" si="260"/>
        <v>100</v>
      </c>
      <c r="Z980" s="137">
        <f t="shared" si="260"/>
        <v>100</v>
      </c>
      <c r="AA980" s="137">
        <f t="shared" si="260"/>
        <v>100</v>
      </c>
      <c r="AB980" s="137">
        <f t="shared" si="260"/>
        <v>100</v>
      </c>
      <c r="AC980" s="137">
        <f t="shared" si="260"/>
        <v>100</v>
      </c>
      <c r="AD980" s="137">
        <f t="shared" si="260"/>
        <v>0</v>
      </c>
      <c r="AE980" s="137">
        <f t="shared" si="260"/>
        <v>0</v>
      </c>
      <c r="AF980" s="137">
        <f t="shared" si="260"/>
        <v>0</v>
      </c>
      <c r="AG980" s="137">
        <f t="shared" si="260"/>
        <v>0</v>
      </c>
      <c r="AH980" s="137">
        <f t="shared" si="260"/>
        <v>0</v>
      </c>
      <c r="AI980" s="137">
        <f t="shared" si="260"/>
        <v>0</v>
      </c>
      <c r="AJ980" s="137">
        <f t="shared" si="260"/>
        <v>0</v>
      </c>
      <c r="AK980" s="136">
        <f ca="1">IF(AND(AND($AK$3&lt;=B980,B980&lt;=$AK$1),B980&lt;&gt;""),1,0)</f>
        <v>1</v>
      </c>
      <c r="AL980" s="136">
        <f>IF(OR(F980="工事・メンテ（共用可）",F980="要調整"),0.5,IF(F980="ヘリ訓練日",0.4,1))</f>
        <v>1</v>
      </c>
      <c r="AM980" s="136">
        <v>1</v>
      </c>
    </row>
    <row r="981" spans="1:39" ht="56.25">
      <c r="A981" s="149">
        <v>881</v>
      </c>
      <c r="B981" s="210">
        <v>46412</v>
      </c>
      <c r="C981" s="211">
        <v>9</v>
      </c>
      <c r="D981" s="211">
        <v>17</v>
      </c>
      <c r="E981" s="213" t="s">
        <v>31</v>
      </c>
      <c r="F981" s="147" t="s">
        <v>490</v>
      </c>
      <c r="G981" s="154" t="s">
        <v>1</v>
      </c>
      <c r="H981" s="138" t="str">
        <f>IF(OR(G981="中止",G981="取消"),"998",IF(ISNA(MATCH($E981,施設情報!$B$2:$B$96,0)),"999",INDEX(施設情報!$C$2:$C$96,MATCH($E981,施設情報!$B$2:$B$96,0))))</f>
        <v>025</v>
      </c>
      <c r="I981" s="139">
        <f t="shared" si="253"/>
        <v>46412</v>
      </c>
      <c r="J981" s="137" t="str">
        <f t="shared" si="254"/>
        <v>025-46412</v>
      </c>
      <c r="K981" s="137">
        <f t="shared" si="255"/>
        <v>0.375</v>
      </c>
      <c r="L981" s="137">
        <f t="shared" si="256"/>
        <v>0.70833333333333337</v>
      </c>
      <c r="M981" s="137">
        <f t="shared" si="259"/>
        <v>0</v>
      </c>
      <c r="N981" s="137">
        <f t="shared" si="259"/>
        <v>0</v>
      </c>
      <c r="O981" s="137">
        <f t="shared" si="259"/>
        <v>0</v>
      </c>
      <c r="P981" s="137">
        <f t="shared" si="259"/>
        <v>0</v>
      </c>
      <c r="Q981" s="137">
        <f t="shared" si="259"/>
        <v>0</v>
      </c>
      <c r="R981" s="137">
        <f t="shared" si="259"/>
        <v>0</v>
      </c>
      <c r="S981" s="137">
        <f t="shared" si="259"/>
        <v>0</v>
      </c>
      <c r="T981" s="137">
        <f t="shared" si="259"/>
        <v>0</v>
      </c>
      <c r="U981" s="137">
        <f t="shared" si="259"/>
        <v>0</v>
      </c>
      <c r="V981" s="137">
        <f t="shared" si="259"/>
        <v>100</v>
      </c>
      <c r="W981" s="137">
        <f t="shared" si="260"/>
        <v>100</v>
      </c>
      <c r="X981" s="137">
        <f t="shared" si="260"/>
        <v>100</v>
      </c>
      <c r="Y981" s="137">
        <f t="shared" si="260"/>
        <v>100</v>
      </c>
      <c r="Z981" s="137">
        <f t="shared" si="260"/>
        <v>100</v>
      </c>
      <c r="AA981" s="137">
        <f t="shared" si="260"/>
        <v>100</v>
      </c>
      <c r="AB981" s="137">
        <f t="shared" si="260"/>
        <v>100</v>
      </c>
      <c r="AC981" s="137">
        <f t="shared" si="260"/>
        <v>100</v>
      </c>
      <c r="AD981" s="137">
        <f t="shared" si="260"/>
        <v>0</v>
      </c>
      <c r="AE981" s="137">
        <f t="shared" si="260"/>
        <v>0</v>
      </c>
      <c r="AF981" s="137">
        <f t="shared" si="260"/>
        <v>0</v>
      </c>
      <c r="AG981" s="137">
        <f t="shared" si="260"/>
        <v>0</v>
      </c>
      <c r="AH981" s="137">
        <f t="shared" si="260"/>
        <v>0</v>
      </c>
      <c r="AI981" s="137">
        <f t="shared" si="260"/>
        <v>0</v>
      </c>
      <c r="AJ981" s="137">
        <f t="shared" si="260"/>
        <v>0</v>
      </c>
      <c r="AK981" s="136">
        <f ca="1">IF(AND(AND($AK$3&lt;=B981,B981&lt;=$AK$1),B981&lt;&gt;""),1,0)</f>
        <v>1</v>
      </c>
      <c r="AL981" s="136">
        <f>IF(OR(F981="工事・メンテ（共用可）",F981="要調整"),0.5,IF(F981="ヘリ訓練日",0.4,1))</f>
        <v>1</v>
      </c>
      <c r="AM981" s="136">
        <v>1</v>
      </c>
    </row>
    <row r="982" spans="1:39" ht="54">
      <c r="A982" s="149">
        <v>882</v>
      </c>
      <c r="B982" s="210">
        <v>46412</v>
      </c>
      <c r="C982" s="211">
        <v>9</v>
      </c>
      <c r="D982" s="211">
        <v>17</v>
      </c>
      <c r="E982" s="213" t="s">
        <v>38</v>
      </c>
      <c r="F982" s="147" t="s">
        <v>490</v>
      </c>
      <c r="G982" s="154" t="s">
        <v>1</v>
      </c>
      <c r="H982" s="138" t="str">
        <f>IF(OR(G982="中止",G982="取消"),"998",IF(ISNA(MATCH($E982,施設情報!$B$2:$B$96,0)),"999",INDEX(施設情報!$C$2:$C$96,MATCH($E982,施設情報!$B$2:$B$96,0))))</f>
        <v>002</v>
      </c>
      <c r="I982" s="139">
        <f t="shared" si="253"/>
        <v>46412</v>
      </c>
      <c r="J982" s="137" t="str">
        <f t="shared" si="254"/>
        <v>002-46412</v>
      </c>
      <c r="K982" s="137">
        <f t="shared" si="255"/>
        <v>0.375</v>
      </c>
      <c r="L982" s="137">
        <f t="shared" si="256"/>
        <v>0.70833333333333337</v>
      </c>
      <c r="M982" s="137">
        <f t="shared" si="259"/>
        <v>0</v>
      </c>
      <c r="N982" s="137">
        <f t="shared" si="259"/>
        <v>0</v>
      </c>
      <c r="O982" s="137">
        <f t="shared" si="259"/>
        <v>0</v>
      </c>
      <c r="P982" s="137">
        <f t="shared" si="259"/>
        <v>0</v>
      </c>
      <c r="Q982" s="137">
        <f t="shared" si="259"/>
        <v>0</v>
      </c>
      <c r="R982" s="137">
        <f t="shared" si="259"/>
        <v>0</v>
      </c>
      <c r="S982" s="137">
        <f t="shared" si="259"/>
        <v>0</v>
      </c>
      <c r="T982" s="137">
        <f t="shared" si="259"/>
        <v>0</v>
      </c>
      <c r="U982" s="137">
        <f t="shared" si="259"/>
        <v>0</v>
      </c>
      <c r="V982" s="137">
        <f t="shared" si="259"/>
        <v>100</v>
      </c>
      <c r="W982" s="137">
        <f t="shared" si="260"/>
        <v>100</v>
      </c>
      <c r="X982" s="137">
        <f t="shared" si="260"/>
        <v>100</v>
      </c>
      <c r="Y982" s="137">
        <f t="shared" si="260"/>
        <v>100</v>
      </c>
      <c r="Z982" s="137">
        <f t="shared" si="260"/>
        <v>100</v>
      </c>
      <c r="AA982" s="137">
        <f t="shared" si="260"/>
        <v>100</v>
      </c>
      <c r="AB982" s="137">
        <f t="shared" si="260"/>
        <v>100</v>
      </c>
      <c r="AC982" s="137">
        <f t="shared" si="260"/>
        <v>100</v>
      </c>
      <c r="AD982" s="137">
        <f t="shared" si="260"/>
        <v>0</v>
      </c>
      <c r="AE982" s="137">
        <f t="shared" si="260"/>
        <v>0</v>
      </c>
      <c r="AF982" s="137">
        <f t="shared" si="260"/>
        <v>0</v>
      </c>
      <c r="AG982" s="137">
        <f t="shared" si="260"/>
        <v>0</v>
      </c>
      <c r="AH982" s="137">
        <f t="shared" si="260"/>
        <v>0</v>
      </c>
      <c r="AI982" s="137">
        <f t="shared" si="260"/>
        <v>0</v>
      </c>
      <c r="AJ982" s="137">
        <f t="shared" si="260"/>
        <v>0</v>
      </c>
      <c r="AK982" s="136">
        <f ca="1">IF(AND(AND($AK$3&lt;=B982,B982&lt;=$AK$1),B982&lt;&gt;""),1,0)</f>
        <v>1</v>
      </c>
      <c r="AL982" s="136">
        <f>IF(OR(F982="工事・メンテ（共用可）",F982="要調整"),0.5,IF(F982="ヘリ訓練日",0.4,1))</f>
        <v>1</v>
      </c>
      <c r="AM982" s="136">
        <v>1</v>
      </c>
    </row>
    <row r="983" spans="1:39" ht="37.5">
      <c r="A983" s="149">
        <v>883</v>
      </c>
      <c r="B983" s="210">
        <v>46412</v>
      </c>
      <c r="C983" s="211">
        <v>9</v>
      </c>
      <c r="D983" s="211">
        <v>17</v>
      </c>
      <c r="E983" s="213" t="s">
        <v>39</v>
      </c>
      <c r="F983" s="147" t="s">
        <v>492</v>
      </c>
      <c r="G983" s="154" t="s">
        <v>1</v>
      </c>
      <c r="H983" s="138" t="str">
        <f>IF(OR(G983="中止",G983="取消"),"998",IF(ISNA(MATCH($E983,施設情報!$B$2:$B$96,0)),"999",INDEX(施設情報!$C$2:$C$96,MATCH($E983,施設情報!$B$2:$B$96,0))))</f>
        <v>003</v>
      </c>
      <c r="I983" s="139">
        <f t="shared" si="253"/>
        <v>46412</v>
      </c>
      <c r="J983" s="137" t="str">
        <f t="shared" si="254"/>
        <v>003-46412</v>
      </c>
      <c r="K983" s="137">
        <f t="shared" si="255"/>
        <v>0.375</v>
      </c>
      <c r="L983" s="137">
        <f t="shared" si="256"/>
        <v>0.70833333333333337</v>
      </c>
      <c r="M983" s="137">
        <f t="shared" si="259"/>
        <v>0</v>
      </c>
      <c r="N983" s="137">
        <f t="shared" si="259"/>
        <v>0</v>
      </c>
      <c r="O983" s="137">
        <f t="shared" si="259"/>
        <v>0</v>
      </c>
      <c r="P983" s="137">
        <f t="shared" si="259"/>
        <v>0</v>
      </c>
      <c r="Q983" s="137">
        <f t="shared" si="259"/>
        <v>0</v>
      </c>
      <c r="R983" s="137">
        <f t="shared" si="259"/>
        <v>0</v>
      </c>
      <c r="S983" s="137">
        <f t="shared" si="259"/>
        <v>0</v>
      </c>
      <c r="T983" s="137">
        <f t="shared" si="259"/>
        <v>0</v>
      </c>
      <c r="U983" s="137">
        <f t="shared" si="259"/>
        <v>0</v>
      </c>
      <c r="V983" s="137">
        <f t="shared" si="259"/>
        <v>100</v>
      </c>
      <c r="W983" s="137">
        <f t="shared" si="260"/>
        <v>100</v>
      </c>
      <c r="X983" s="137">
        <f t="shared" si="260"/>
        <v>100</v>
      </c>
      <c r="Y983" s="137">
        <f t="shared" si="260"/>
        <v>100</v>
      </c>
      <c r="Z983" s="137">
        <f t="shared" si="260"/>
        <v>100</v>
      </c>
      <c r="AA983" s="137">
        <f t="shared" si="260"/>
        <v>100</v>
      </c>
      <c r="AB983" s="137">
        <f t="shared" si="260"/>
        <v>100</v>
      </c>
      <c r="AC983" s="137">
        <f t="shared" si="260"/>
        <v>100</v>
      </c>
      <c r="AD983" s="137">
        <f t="shared" si="260"/>
        <v>0</v>
      </c>
      <c r="AE983" s="137">
        <f t="shared" si="260"/>
        <v>0</v>
      </c>
      <c r="AF983" s="137">
        <f t="shared" si="260"/>
        <v>0</v>
      </c>
      <c r="AG983" s="137">
        <f t="shared" si="260"/>
        <v>0</v>
      </c>
      <c r="AH983" s="137">
        <f t="shared" si="260"/>
        <v>0</v>
      </c>
      <c r="AI983" s="137">
        <f t="shared" si="260"/>
        <v>0</v>
      </c>
      <c r="AJ983" s="137">
        <f t="shared" si="260"/>
        <v>0</v>
      </c>
      <c r="AK983" s="136">
        <f ca="1">IF(AND(AND($AK$3&lt;=B983,B983&lt;=$AK$1),B983&lt;&gt;""),1,0)</f>
        <v>1</v>
      </c>
      <c r="AL983" s="136">
        <f>IF(OR(F983="工事・メンテ（共用可）",F983="要調整"),0.5,IF(F983="ヘリ訓練日",0.4,1))</f>
        <v>1</v>
      </c>
      <c r="AM983" s="136">
        <v>1</v>
      </c>
    </row>
    <row r="984" spans="1:39" ht="75">
      <c r="A984" s="149">
        <v>884</v>
      </c>
      <c r="B984" s="210">
        <v>46412</v>
      </c>
      <c r="C984" s="211">
        <v>9</v>
      </c>
      <c r="D984" s="211">
        <v>17</v>
      </c>
      <c r="E984" s="213" t="s">
        <v>40</v>
      </c>
      <c r="F984" s="147" t="s">
        <v>492</v>
      </c>
      <c r="G984" s="154" t="s">
        <v>1</v>
      </c>
      <c r="H984" s="138" t="str">
        <f>IF(OR(G984="中止",G984="取消"),"998",IF(ISNA(MATCH($E984,施設情報!$B$2:$B$96,0)),"999",INDEX(施設情報!$C$2:$C$96,MATCH($E984,施設情報!$B$2:$B$96,0))))</f>
        <v>004</v>
      </c>
      <c r="I984" s="139">
        <f t="shared" si="253"/>
        <v>46412</v>
      </c>
      <c r="J984" s="137" t="str">
        <f t="shared" si="254"/>
        <v>004-46412</v>
      </c>
      <c r="K984" s="137">
        <f t="shared" si="255"/>
        <v>0.375</v>
      </c>
      <c r="L984" s="137">
        <f t="shared" si="256"/>
        <v>0.70833333333333337</v>
      </c>
      <c r="M984" s="137">
        <f t="shared" si="259"/>
        <v>0</v>
      </c>
      <c r="N984" s="137">
        <f t="shared" si="259"/>
        <v>0</v>
      </c>
      <c r="O984" s="137">
        <f t="shared" si="259"/>
        <v>0</v>
      </c>
      <c r="P984" s="137">
        <f t="shared" si="259"/>
        <v>0</v>
      </c>
      <c r="Q984" s="137">
        <f t="shared" si="259"/>
        <v>0</v>
      </c>
      <c r="R984" s="137">
        <f t="shared" si="259"/>
        <v>0</v>
      </c>
      <c r="S984" s="137">
        <f t="shared" si="259"/>
        <v>0</v>
      </c>
      <c r="T984" s="137">
        <f t="shared" si="259"/>
        <v>0</v>
      </c>
      <c r="U984" s="137">
        <f t="shared" si="259"/>
        <v>0</v>
      </c>
      <c r="V984" s="137">
        <f t="shared" si="259"/>
        <v>100</v>
      </c>
      <c r="W984" s="137">
        <f t="shared" si="260"/>
        <v>100</v>
      </c>
      <c r="X984" s="137">
        <f t="shared" si="260"/>
        <v>100</v>
      </c>
      <c r="Y984" s="137">
        <f t="shared" si="260"/>
        <v>100</v>
      </c>
      <c r="Z984" s="137">
        <f t="shared" si="260"/>
        <v>100</v>
      </c>
      <c r="AA984" s="137">
        <f t="shared" si="260"/>
        <v>100</v>
      </c>
      <c r="AB984" s="137">
        <f t="shared" si="260"/>
        <v>100</v>
      </c>
      <c r="AC984" s="137">
        <f t="shared" si="260"/>
        <v>100</v>
      </c>
      <c r="AD984" s="137">
        <f t="shared" si="260"/>
        <v>0</v>
      </c>
      <c r="AE984" s="137">
        <f t="shared" si="260"/>
        <v>0</v>
      </c>
      <c r="AF984" s="137">
        <f t="shared" si="260"/>
        <v>0</v>
      </c>
      <c r="AG984" s="137">
        <f t="shared" si="260"/>
        <v>0</v>
      </c>
      <c r="AH984" s="137">
        <f t="shared" si="260"/>
        <v>0</v>
      </c>
      <c r="AI984" s="137">
        <f t="shared" si="260"/>
        <v>0</v>
      </c>
      <c r="AJ984" s="137">
        <f t="shared" si="260"/>
        <v>0</v>
      </c>
      <c r="AK984" s="136">
        <f ca="1">IF(AND(AND($AK$3&lt;=B984,B984&lt;=$AK$1),B984&lt;&gt;""),1,0)</f>
        <v>1</v>
      </c>
      <c r="AL984" s="136">
        <f>IF(OR(F984="工事・メンテ（共用可）",F984="要調整"),0.5,IF(F984="ヘリ訓練日",0.4,1))</f>
        <v>1</v>
      </c>
      <c r="AM984" s="136">
        <v>1</v>
      </c>
    </row>
    <row r="985" spans="1:39" ht="93.75">
      <c r="A985" s="149">
        <v>885</v>
      </c>
      <c r="B985" s="210">
        <v>46412</v>
      </c>
      <c r="C985" s="211">
        <v>9</v>
      </c>
      <c r="D985" s="211">
        <v>17</v>
      </c>
      <c r="E985" s="213" t="s">
        <v>41</v>
      </c>
      <c r="F985" s="147" t="s">
        <v>492</v>
      </c>
      <c r="G985" s="154" t="s">
        <v>1</v>
      </c>
      <c r="H985" s="138" t="str">
        <f>IF(OR(G985="中止",G985="取消"),"998",IF(ISNA(MATCH($E985,施設情報!$B$2:$B$96,0)),"999",INDEX(施設情報!$C$2:$C$96,MATCH($E985,施設情報!$B$2:$B$96,0))))</f>
        <v>005</v>
      </c>
      <c r="I985" s="139">
        <f t="shared" si="253"/>
        <v>46412</v>
      </c>
      <c r="J985" s="137" t="str">
        <f t="shared" si="254"/>
        <v>005-46412</v>
      </c>
      <c r="K985" s="137">
        <f t="shared" si="255"/>
        <v>0.375</v>
      </c>
      <c r="L985" s="137">
        <f t="shared" si="256"/>
        <v>0.70833333333333337</v>
      </c>
      <c r="M985" s="137">
        <f t="shared" ref="M985:V994" si="261">IF(AND(M$3&gt;=$K985,M$3&lt;$L985),100*$AM985,0)</f>
        <v>0</v>
      </c>
      <c r="N985" s="137">
        <f t="shared" si="261"/>
        <v>0</v>
      </c>
      <c r="O985" s="137">
        <f t="shared" si="261"/>
        <v>0</v>
      </c>
      <c r="P985" s="137">
        <f t="shared" si="261"/>
        <v>0</v>
      </c>
      <c r="Q985" s="137">
        <f t="shared" si="261"/>
        <v>0</v>
      </c>
      <c r="R985" s="137">
        <f t="shared" si="261"/>
        <v>0</v>
      </c>
      <c r="S985" s="137">
        <f t="shared" si="261"/>
        <v>0</v>
      </c>
      <c r="T985" s="137">
        <f t="shared" si="261"/>
        <v>0</v>
      </c>
      <c r="U985" s="137">
        <f t="shared" si="261"/>
        <v>0</v>
      </c>
      <c r="V985" s="137">
        <f t="shared" si="261"/>
        <v>100</v>
      </c>
      <c r="W985" s="137">
        <f t="shared" ref="W985:AJ994" si="262">IF(AND(W$3&gt;=$K985,W$3&lt;$L985),100*$AM985,0)</f>
        <v>100</v>
      </c>
      <c r="X985" s="137">
        <f t="shared" si="262"/>
        <v>100</v>
      </c>
      <c r="Y985" s="137">
        <f t="shared" si="262"/>
        <v>100</v>
      </c>
      <c r="Z985" s="137">
        <f t="shared" si="262"/>
        <v>100</v>
      </c>
      <c r="AA985" s="137">
        <f t="shared" si="262"/>
        <v>100</v>
      </c>
      <c r="AB985" s="137">
        <f t="shared" si="262"/>
        <v>100</v>
      </c>
      <c r="AC985" s="137">
        <f t="shared" si="262"/>
        <v>100</v>
      </c>
      <c r="AD985" s="137">
        <f t="shared" si="262"/>
        <v>0</v>
      </c>
      <c r="AE985" s="137">
        <f t="shared" si="262"/>
        <v>0</v>
      </c>
      <c r="AF985" s="137">
        <f t="shared" si="262"/>
        <v>0</v>
      </c>
      <c r="AG985" s="137">
        <f t="shared" si="262"/>
        <v>0</v>
      </c>
      <c r="AH985" s="137">
        <f t="shared" si="262"/>
        <v>0</v>
      </c>
      <c r="AI985" s="137">
        <f t="shared" si="262"/>
        <v>0</v>
      </c>
      <c r="AJ985" s="137">
        <f t="shared" si="262"/>
        <v>0</v>
      </c>
      <c r="AK985" s="136">
        <f ca="1">IF(AND(AND($AK$3&lt;=B985,B985&lt;=$AK$1),B985&lt;&gt;""),1,0)</f>
        <v>1</v>
      </c>
      <c r="AL985" s="136">
        <f>IF(OR(F985="工事・メンテ（共用可）",F985="要調整"),0.5,IF(F985="ヘリ訓練日",0.4,1))</f>
        <v>1</v>
      </c>
      <c r="AM985" s="136">
        <v>1</v>
      </c>
    </row>
    <row r="986" spans="1:39" ht="75">
      <c r="A986" s="149">
        <v>886</v>
      </c>
      <c r="B986" s="210">
        <v>46412</v>
      </c>
      <c r="C986" s="211">
        <v>9</v>
      </c>
      <c r="D986" s="211">
        <v>17</v>
      </c>
      <c r="E986" s="213" t="s">
        <v>42</v>
      </c>
      <c r="F986" s="147" t="s">
        <v>492</v>
      </c>
      <c r="G986" s="154" t="s">
        <v>1</v>
      </c>
      <c r="H986" s="138" t="str">
        <f>IF(OR(G986="中止",G986="取消"),"998",IF(ISNA(MATCH($E986,施設情報!$B$2:$B$96,0)),"999",INDEX(施設情報!$C$2:$C$96,MATCH($E986,施設情報!$B$2:$B$96,0))))</f>
        <v>006</v>
      </c>
      <c r="I986" s="139">
        <f t="shared" si="253"/>
        <v>46412</v>
      </c>
      <c r="J986" s="137" t="str">
        <f t="shared" si="254"/>
        <v>006-46412</v>
      </c>
      <c r="K986" s="137">
        <f t="shared" si="255"/>
        <v>0.375</v>
      </c>
      <c r="L986" s="137">
        <f t="shared" si="256"/>
        <v>0.70833333333333337</v>
      </c>
      <c r="M986" s="137">
        <f t="shared" si="261"/>
        <v>0</v>
      </c>
      <c r="N986" s="137">
        <f t="shared" si="261"/>
        <v>0</v>
      </c>
      <c r="O986" s="137">
        <f t="shared" si="261"/>
        <v>0</v>
      </c>
      <c r="P986" s="137">
        <f t="shared" si="261"/>
        <v>0</v>
      </c>
      <c r="Q986" s="137">
        <f t="shared" si="261"/>
        <v>0</v>
      </c>
      <c r="R986" s="137">
        <f t="shared" si="261"/>
        <v>0</v>
      </c>
      <c r="S986" s="137">
        <f t="shared" si="261"/>
        <v>0</v>
      </c>
      <c r="T986" s="137">
        <f t="shared" si="261"/>
        <v>0</v>
      </c>
      <c r="U986" s="137">
        <f t="shared" si="261"/>
        <v>0</v>
      </c>
      <c r="V986" s="137">
        <f t="shared" si="261"/>
        <v>100</v>
      </c>
      <c r="W986" s="137">
        <f t="shared" si="262"/>
        <v>100</v>
      </c>
      <c r="X986" s="137">
        <f t="shared" si="262"/>
        <v>100</v>
      </c>
      <c r="Y986" s="137">
        <f t="shared" si="262"/>
        <v>100</v>
      </c>
      <c r="Z986" s="137">
        <f t="shared" si="262"/>
        <v>100</v>
      </c>
      <c r="AA986" s="137">
        <f t="shared" si="262"/>
        <v>100</v>
      </c>
      <c r="AB986" s="137">
        <f t="shared" si="262"/>
        <v>100</v>
      </c>
      <c r="AC986" s="137">
        <f t="shared" si="262"/>
        <v>100</v>
      </c>
      <c r="AD986" s="137">
        <f t="shared" si="262"/>
        <v>0</v>
      </c>
      <c r="AE986" s="137">
        <f t="shared" si="262"/>
        <v>0</v>
      </c>
      <c r="AF986" s="137">
        <f t="shared" si="262"/>
        <v>0</v>
      </c>
      <c r="AG986" s="137">
        <f t="shared" si="262"/>
        <v>0</v>
      </c>
      <c r="AH986" s="137">
        <f t="shared" si="262"/>
        <v>0</v>
      </c>
      <c r="AI986" s="137">
        <f t="shared" si="262"/>
        <v>0</v>
      </c>
      <c r="AJ986" s="137">
        <f t="shared" si="262"/>
        <v>0</v>
      </c>
      <c r="AK986" s="136">
        <f ca="1">IF(AND(AND($AK$3&lt;=B986,B986&lt;=$AK$1),B986&lt;&gt;""),1,0)</f>
        <v>1</v>
      </c>
      <c r="AL986" s="136">
        <f>IF(OR(F986="工事・メンテ（共用可）",F986="要調整"),0.5,IF(F986="ヘリ訓練日",0.4,1))</f>
        <v>1</v>
      </c>
      <c r="AM986" s="136">
        <v>1</v>
      </c>
    </row>
    <row r="987" spans="1:39" ht="56.25">
      <c r="A987" s="149">
        <v>887</v>
      </c>
      <c r="B987" s="210">
        <v>46412</v>
      </c>
      <c r="C987" s="211">
        <v>9</v>
      </c>
      <c r="D987" s="211">
        <v>17</v>
      </c>
      <c r="E987" s="213" t="s">
        <v>43</v>
      </c>
      <c r="F987" s="147" t="s">
        <v>495</v>
      </c>
      <c r="G987" s="154" t="s">
        <v>1</v>
      </c>
      <c r="H987" s="138" t="str">
        <f>IF(OR(G987="中止",G987="取消"),"998",IF(ISNA(MATCH($E987,施設情報!$B$2:$B$96,0)),"999",INDEX(施設情報!$C$2:$C$96,MATCH($E987,施設情報!$B$2:$B$96,0))))</f>
        <v>014</v>
      </c>
      <c r="I987" s="139">
        <f t="shared" si="253"/>
        <v>46412</v>
      </c>
      <c r="J987" s="137" t="str">
        <f t="shared" si="254"/>
        <v>014-46412</v>
      </c>
      <c r="K987" s="137">
        <f t="shared" si="255"/>
        <v>0.375</v>
      </c>
      <c r="L987" s="137">
        <f t="shared" si="256"/>
        <v>0.70833333333333337</v>
      </c>
      <c r="M987" s="137">
        <f t="shared" si="261"/>
        <v>0</v>
      </c>
      <c r="N987" s="137">
        <f t="shared" si="261"/>
        <v>0</v>
      </c>
      <c r="O987" s="137">
        <f t="shared" si="261"/>
        <v>0</v>
      </c>
      <c r="P987" s="137">
        <f t="shared" si="261"/>
        <v>0</v>
      </c>
      <c r="Q987" s="137">
        <f t="shared" si="261"/>
        <v>0</v>
      </c>
      <c r="R987" s="137">
        <f t="shared" si="261"/>
        <v>0</v>
      </c>
      <c r="S987" s="137">
        <f t="shared" si="261"/>
        <v>0</v>
      </c>
      <c r="T987" s="137">
        <f t="shared" si="261"/>
        <v>0</v>
      </c>
      <c r="U987" s="137">
        <f t="shared" si="261"/>
        <v>0</v>
      </c>
      <c r="V987" s="137">
        <f t="shared" si="261"/>
        <v>50</v>
      </c>
      <c r="W987" s="137">
        <f t="shared" si="262"/>
        <v>50</v>
      </c>
      <c r="X987" s="137">
        <f t="shared" si="262"/>
        <v>50</v>
      </c>
      <c r="Y987" s="137">
        <f t="shared" si="262"/>
        <v>50</v>
      </c>
      <c r="Z987" s="137">
        <f t="shared" si="262"/>
        <v>50</v>
      </c>
      <c r="AA987" s="137">
        <f t="shared" si="262"/>
        <v>50</v>
      </c>
      <c r="AB987" s="137">
        <f t="shared" si="262"/>
        <v>50</v>
      </c>
      <c r="AC987" s="137">
        <f t="shared" si="262"/>
        <v>50</v>
      </c>
      <c r="AD987" s="137">
        <f t="shared" si="262"/>
        <v>0</v>
      </c>
      <c r="AE987" s="137">
        <f t="shared" si="262"/>
        <v>0</v>
      </c>
      <c r="AF987" s="137">
        <f t="shared" si="262"/>
        <v>0</v>
      </c>
      <c r="AG987" s="137">
        <f t="shared" si="262"/>
        <v>0</v>
      </c>
      <c r="AH987" s="137">
        <f t="shared" si="262"/>
        <v>0</v>
      </c>
      <c r="AI987" s="137">
        <f t="shared" si="262"/>
        <v>0</v>
      </c>
      <c r="AJ987" s="137">
        <f t="shared" si="262"/>
        <v>0</v>
      </c>
      <c r="AK987" s="136">
        <f ca="1">IF(AND(AND($AK$3&lt;=B987,B987&lt;=$AK$1),B987&lt;&gt;""),1,0)</f>
        <v>1</v>
      </c>
      <c r="AL987" s="136">
        <f>IF(OR(F987="工事・メンテ（共用可）",F987="要調整"),0.5,IF(F987="ヘリ訓練日",0.4,1))</f>
        <v>0.5</v>
      </c>
      <c r="AM987" s="136">
        <v>0.5</v>
      </c>
    </row>
    <row r="988" spans="1:39" ht="56.25">
      <c r="A988" s="149">
        <v>888</v>
      </c>
      <c r="B988" s="210">
        <v>46412</v>
      </c>
      <c r="C988" s="211">
        <v>9</v>
      </c>
      <c r="D988" s="211">
        <v>17</v>
      </c>
      <c r="E988" s="213" t="s">
        <v>44</v>
      </c>
      <c r="F988" s="147" t="s">
        <v>495</v>
      </c>
      <c r="G988" s="154" t="s">
        <v>1</v>
      </c>
      <c r="H988" s="138" t="str">
        <f>IF(OR(G988="中止",G988="取消"),"998",IF(ISNA(MATCH($E988,施設情報!$B$2:$B$96,0)),"999",INDEX(施設情報!$C$2:$C$96,MATCH($E988,施設情報!$B$2:$B$96,0))))</f>
        <v>015</v>
      </c>
      <c r="I988" s="139">
        <f t="shared" si="253"/>
        <v>46412</v>
      </c>
      <c r="J988" s="137" t="str">
        <f t="shared" si="254"/>
        <v>015-46412</v>
      </c>
      <c r="K988" s="137">
        <f t="shared" si="255"/>
        <v>0.375</v>
      </c>
      <c r="L988" s="137">
        <f t="shared" si="256"/>
        <v>0.70833333333333337</v>
      </c>
      <c r="M988" s="137">
        <f t="shared" si="261"/>
        <v>0</v>
      </c>
      <c r="N988" s="137">
        <f t="shared" si="261"/>
        <v>0</v>
      </c>
      <c r="O988" s="137">
        <f t="shared" si="261"/>
        <v>0</v>
      </c>
      <c r="P988" s="137">
        <f t="shared" si="261"/>
        <v>0</v>
      </c>
      <c r="Q988" s="137">
        <f t="shared" si="261"/>
        <v>0</v>
      </c>
      <c r="R988" s="137">
        <f t="shared" si="261"/>
        <v>0</v>
      </c>
      <c r="S988" s="137">
        <f t="shared" si="261"/>
        <v>0</v>
      </c>
      <c r="T988" s="137">
        <f t="shared" si="261"/>
        <v>0</v>
      </c>
      <c r="U988" s="137">
        <f t="shared" si="261"/>
        <v>0</v>
      </c>
      <c r="V988" s="137">
        <f t="shared" si="261"/>
        <v>50</v>
      </c>
      <c r="W988" s="137">
        <f t="shared" si="262"/>
        <v>50</v>
      </c>
      <c r="X988" s="137">
        <f t="shared" si="262"/>
        <v>50</v>
      </c>
      <c r="Y988" s="137">
        <f t="shared" si="262"/>
        <v>50</v>
      </c>
      <c r="Z988" s="137">
        <f t="shared" si="262"/>
        <v>50</v>
      </c>
      <c r="AA988" s="137">
        <f t="shared" si="262"/>
        <v>50</v>
      </c>
      <c r="AB988" s="137">
        <f t="shared" si="262"/>
        <v>50</v>
      </c>
      <c r="AC988" s="137">
        <f t="shared" si="262"/>
        <v>50</v>
      </c>
      <c r="AD988" s="137">
        <f t="shared" si="262"/>
        <v>0</v>
      </c>
      <c r="AE988" s="137">
        <f t="shared" si="262"/>
        <v>0</v>
      </c>
      <c r="AF988" s="137">
        <f t="shared" si="262"/>
        <v>0</v>
      </c>
      <c r="AG988" s="137">
        <f t="shared" si="262"/>
        <v>0</v>
      </c>
      <c r="AH988" s="137">
        <f t="shared" si="262"/>
        <v>0</v>
      </c>
      <c r="AI988" s="137">
        <f t="shared" si="262"/>
        <v>0</v>
      </c>
      <c r="AJ988" s="137">
        <f t="shared" si="262"/>
        <v>0</v>
      </c>
      <c r="AK988" s="136">
        <f ca="1">IF(AND(AND($AK$3&lt;=B988,B988&lt;=$AK$1),B988&lt;&gt;""),1,0)</f>
        <v>1</v>
      </c>
      <c r="AL988" s="136">
        <f>IF(OR(F988="工事・メンテ（共用可）",F988="要調整"),0.5,IF(F988="ヘリ訓練日",0.4,1))</f>
        <v>0.5</v>
      </c>
      <c r="AM988" s="136">
        <v>0.5</v>
      </c>
    </row>
    <row r="989" spans="1:39" ht="75">
      <c r="A989" s="149">
        <v>889</v>
      </c>
      <c r="B989" s="210">
        <v>46412</v>
      </c>
      <c r="C989" s="211">
        <v>9</v>
      </c>
      <c r="D989" s="211">
        <v>17</v>
      </c>
      <c r="E989" s="213" t="s">
        <v>45</v>
      </c>
      <c r="F989" s="147" t="s">
        <v>495</v>
      </c>
      <c r="G989" s="154" t="s">
        <v>1</v>
      </c>
      <c r="H989" s="138" t="str">
        <f>IF(OR(G989="中止",G989="取消"),"998",IF(ISNA(MATCH($E989,施設情報!$B$2:$B$96,0)),"999",INDEX(施設情報!$C$2:$C$96,MATCH($E989,施設情報!$B$2:$B$96,0))))</f>
        <v>016</v>
      </c>
      <c r="I989" s="139">
        <f t="shared" si="253"/>
        <v>46412</v>
      </c>
      <c r="J989" s="137" t="str">
        <f t="shared" si="254"/>
        <v>016-46412</v>
      </c>
      <c r="K989" s="137">
        <f t="shared" si="255"/>
        <v>0.375</v>
      </c>
      <c r="L989" s="137">
        <f t="shared" si="256"/>
        <v>0.70833333333333337</v>
      </c>
      <c r="M989" s="137">
        <f t="shared" si="261"/>
        <v>0</v>
      </c>
      <c r="N989" s="137">
        <f t="shared" si="261"/>
        <v>0</v>
      </c>
      <c r="O989" s="137">
        <f t="shared" si="261"/>
        <v>0</v>
      </c>
      <c r="P989" s="137">
        <f t="shared" si="261"/>
        <v>0</v>
      </c>
      <c r="Q989" s="137">
        <f t="shared" si="261"/>
        <v>0</v>
      </c>
      <c r="R989" s="137">
        <f t="shared" si="261"/>
        <v>0</v>
      </c>
      <c r="S989" s="137">
        <f t="shared" si="261"/>
        <v>0</v>
      </c>
      <c r="T989" s="137">
        <f t="shared" si="261"/>
        <v>0</v>
      </c>
      <c r="U989" s="137">
        <f t="shared" si="261"/>
        <v>0</v>
      </c>
      <c r="V989" s="137">
        <f t="shared" si="261"/>
        <v>50</v>
      </c>
      <c r="W989" s="137">
        <f t="shared" si="262"/>
        <v>50</v>
      </c>
      <c r="X989" s="137">
        <f t="shared" si="262"/>
        <v>50</v>
      </c>
      <c r="Y989" s="137">
        <f t="shared" si="262"/>
        <v>50</v>
      </c>
      <c r="Z989" s="137">
        <f t="shared" si="262"/>
        <v>50</v>
      </c>
      <c r="AA989" s="137">
        <f t="shared" si="262"/>
        <v>50</v>
      </c>
      <c r="AB989" s="137">
        <f t="shared" si="262"/>
        <v>50</v>
      </c>
      <c r="AC989" s="137">
        <f t="shared" si="262"/>
        <v>50</v>
      </c>
      <c r="AD989" s="137">
        <f t="shared" si="262"/>
        <v>0</v>
      </c>
      <c r="AE989" s="137">
        <f t="shared" si="262"/>
        <v>0</v>
      </c>
      <c r="AF989" s="137">
        <f t="shared" si="262"/>
        <v>0</v>
      </c>
      <c r="AG989" s="137">
        <f t="shared" si="262"/>
        <v>0</v>
      </c>
      <c r="AH989" s="137">
        <f t="shared" si="262"/>
        <v>0</v>
      </c>
      <c r="AI989" s="137">
        <f t="shared" si="262"/>
        <v>0</v>
      </c>
      <c r="AJ989" s="137">
        <f t="shared" si="262"/>
        <v>0</v>
      </c>
      <c r="AK989" s="136">
        <f ca="1">IF(AND(AND($AK$3&lt;=B989,B989&lt;=$AK$1),B989&lt;&gt;""),1,0)</f>
        <v>1</v>
      </c>
      <c r="AL989" s="136">
        <f>IF(OR(F989="工事・メンテ（共用可）",F989="要調整"),0.5,IF(F989="ヘリ訓練日",0.4,1))</f>
        <v>0.5</v>
      </c>
      <c r="AM989" s="136">
        <v>0.5</v>
      </c>
    </row>
    <row r="990" spans="1:39" ht="75">
      <c r="A990" s="149">
        <v>890</v>
      </c>
      <c r="B990" s="210">
        <v>46412</v>
      </c>
      <c r="C990" s="211">
        <v>9</v>
      </c>
      <c r="D990" s="211">
        <v>17</v>
      </c>
      <c r="E990" s="213" t="s">
        <v>46</v>
      </c>
      <c r="F990" s="147" t="s">
        <v>495</v>
      </c>
      <c r="G990" s="154" t="s">
        <v>1</v>
      </c>
      <c r="H990" s="138" t="str">
        <f>IF(OR(G990="中止",G990="取消"),"998",IF(ISNA(MATCH($E990,施設情報!$B$2:$B$96,0)),"999",INDEX(施設情報!$C$2:$C$96,MATCH($E990,施設情報!$B$2:$B$96,0))))</f>
        <v>017</v>
      </c>
      <c r="I990" s="139">
        <f t="shared" si="253"/>
        <v>46412</v>
      </c>
      <c r="J990" s="137" t="str">
        <f t="shared" si="254"/>
        <v>017-46412</v>
      </c>
      <c r="K990" s="137">
        <f t="shared" si="255"/>
        <v>0.375</v>
      </c>
      <c r="L990" s="137">
        <f t="shared" si="256"/>
        <v>0.70833333333333337</v>
      </c>
      <c r="M990" s="137">
        <f t="shared" si="261"/>
        <v>0</v>
      </c>
      <c r="N990" s="137">
        <f t="shared" si="261"/>
        <v>0</v>
      </c>
      <c r="O990" s="137">
        <f t="shared" si="261"/>
        <v>0</v>
      </c>
      <c r="P990" s="137">
        <f t="shared" si="261"/>
        <v>0</v>
      </c>
      <c r="Q990" s="137">
        <f t="shared" si="261"/>
        <v>0</v>
      </c>
      <c r="R990" s="137">
        <f t="shared" si="261"/>
        <v>0</v>
      </c>
      <c r="S990" s="137">
        <f t="shared" si="261"/>
        <v>0</v>
      </c>
      <c r="T990" s="137">
        <f t="shared" si="261"/>
        <v>0</v>
      </c>
      <c r="U990" s="137">
        <f t="shared" si="261"/>
        <v>0</v>
      </c>
      <c r="V990" s="137">
        <f t="shared" si="261"/>
        <v>50</v>
      </c>
      <c r="W990" s="137">
        <f t="shared" si="262"/>
        <v>50</v>
      </c>
      <c r="X990" s="137">
        <f t="shared" si="262"/>
        <v>50</v>
      </c>
      <c r="Y990" s="137">
        <f t="shared" si="262"/>
        <v>50</v>
      </c>
      <c r="Z990" s="137">
        <f t="shared" si="262"/>
        <v>50</v>
      </c>
      <c r="AA990" s="137">
        <f t="shared" si="262"/>
        <v>50</v>
      </c>
      <c r="AB990" s="137">
        <f t="shared" si="262"/>
        <v>50</v>
      </c>
      <c r="AC990" s="137">
        <f t="shared" si="262"/>
        <v>50</v>
      </c>
      <c r="AD990" s="137">
        <f t="shared" si="262"/>
        <v>0</v>
      </c>
      <c r="AE990" s="137">
        <f t="shared" si="262"/>
        <v>0</v>
      </c>
      <c r="AF990" s="137">
        <f t="shared" si="262"/>
        <v>0</v>
      </c>
      <c r="AG990" s="137">
        <f t="shared" si="262"/>
        <v>0</v>
      </c>
      <c r="AH990" s="137">
        <f t="shared" si="262"/>
        <v>0</v>
      </c>
      <c r="AI990" s="137">
        <f t="shared" si="262"/>
        <v>0</v>
      </c>
      <c r="AJ990" s="137">
        <f t="shared" si="262"/>
        <v>0</v>
      </c>
      <c r="AK990" s="136">
        <f ca="1">IF(AND(AND($AK$3&lt;=B990,B990&lt;=$AK$1),B990&lt;&gt;""),1,0)</f>
        <v>1</v>
      </c>
      <c r="AL990" s="136">
        <f>IF(OR(F990="工事・メンテ（共用可）",F990="要調整"),0.5,IF(F990="ヘリ訓練日",0.4,1))</f>
        <v>0.5</v>
      </c>
      <c r="AM990" s="136">
        <v>0.5</v>
      </c>
    </row>
    <row r="991" spans="1:39" ht="56.25">
      <c r="A991" s="149">
        <v>891</v>
      </c>
      <c r="B991" s="210">
        <v>46412</v>
      </c>
      <c r="C991" s="211">
        <v>9</v>
      </c>
      <c r="D991" s="211">
        <v>17</v>
      </c>
      <c r="E991" s="213" t="s">
        <v>47</v>
      </c>
      <c r="F991" s="147" t="s">
        <v>492</v>
      </c>
      <c r="G991" s="154" t="s">
        <v>1</v>
      </c>
      <c r="H991" s="138" t="str">
        <f>IF(OR(G991="中止",G991="取消"),"998",IF(ISNA(MATCH($E991,施設情報!$B$2:$B$96,0)),"999",INDEX(施設情報!$C$2:$C$96,MATCH($E991,施設情報!$B$2:$B$96,0))))</f>
        <v>020</v>
      </c>
      <c r="I991" s="139">
        <f t="shared" si="253"/>
        <v>46412</v>
      </c>
      <c r="J991" s="137" t="str">
        <f t="shared" si="254"/>
        <v>020-46412</v>
      </c>
      <c r="K991" s="137">
        <f t="shared" si="255"/>
        <v>0.375</v>
      </c>
      <c r="L991" s="137">
        <f t="shared" si="256"/>
        <v>0.70833333333333337</v>
      </c>
      <c r="M991" s="137">
        <f t="shared" si="261"/>
        <v>0</v>
      </c>
      <c r="N991" s="137">
        <f t="shared" si="261"/>
        <v>0</v>
      </c>
      <c r="O991" s="137">
        <f t="shared" si="261"/>
        <v>0</v>
      </c>
      <c r="P991" s="137">
        <f t="shared" si="261"/>
        <v>0</v>
      </c>
      <c r="Q991" s="137">
        <f t="shared" si="261"/>
        <v>0</v>
      </c>
      <c r="R991" s="137">
        <f t="shared" si="261"/>
        <v>0</v>
      </c>
      <c r="S991" s="137">
        <f t="shared" si="261"/>
        <v>0</v>
      </c>
      <c r="T991" s="137">
        <f t="shared" si="261"/>
        <v>0</v>
      </c>
      <c r="U991" s="137">
        <f t="shared" si="261"/>
        <v>0</v>
      </c>
      <c r="V991" s="137">
        <f t="shared" si="261"/>
        <v>100</v>
      </c>
      <c r="W991" s="137">
        <f t="shared" si="262"/>
        <v>100</v>
      </c>
      <c r="X991" s="137">
        <f t="shared" si="262"/>
        <v>100</v>
      </c>
      <c r="Y991" s="137">
        <f t="shared" si="262"/>
        <v>100</v>
      </c>
      <c r="Z991" s="137">
        <f t="shared" si="262"/>
        <v>100</v>
      </c>
      <c r="AA991" s="137">
        <f t="shared" si="262"/>
        <v>100</v>
      </c>
      <c r="AB991" s="137">
        <f t="shared" si="262"/>
        <v>100</v>
      </c>
      <c r="AC991" s="137">
        <f t="shared" si="262"/>
        <v>100</v>
      </c>
      <c r="AD991" s="137">
        <f t="shared" si="262"/>
        <v>0</v>
      </c>
      <c r="AE991" s="137">
        <f t="shared" si="262"/>
        <v>0</v>
      </c>
      <c r="AF991" s="137">
        <f t="shared" si="262"/>
        <v>0</v>
      </c>
      <c r="AG991" s="137">
        <f t="shared" si="262"/>
        <v>0</v>
      </c>
      <c r="AH991" s="137">
        <f t="shared" si="262"/>
        <v>0</v>
      </c>
      <c r="AI991" s="137">
        <f t="shared" si="262"/>
        <v>0</v>
      </c>
      <c r="AJ991" s="137">
        <f t="shared" si="262"/>
        <v>0</v>
      </c>
      <c r="AK991" s="136">
        <f ca="1">IF(AND(AND($AK$3&lt;=B991,B991&lt;=$AK$1),B991&lt;&gt;""),1,0)</f>
        <v>1</v>
      </c>
      <c r="AL991" s="136">
        <f>IF(OR(F991="工事・メンテ（共用可）",F991="要調整"),0.5,IF(F991="ヘリ訓練日",0.4,1))</f>
        <v>1</v>
      </c>
      <c r="AM991" s="136">
        <v>1</v>
      </c>
    </row>
    <row r="992" spans="1:39" ht="75">
      <c r="A992" s="149">
        <v>892</v>
      </c>
      <c r="B992" s="210">
        <v>46412</v>
      </c>
      <c r="C992" s="211">
        <v>9</v>
      </c>
      <c r="D992" s="211">
        <v>17</v>
      </c>
      <c r="E992" s="213" t="s">
        <v>48</v>
      </c>
      <c r="F992" s="147" t="s">
        <v>492</v>
      </c>
      <c r="G992" s="154" t="s">
        <v>1</v>
      </c>
      <c r="H992" s="138" t="str">
        <f>IF(OR(G992="中止",G992="取消"),"998",IF(ISNA(MATCH($E992,施設情報!$B$2:$B$96,0)),"999",INDEX(施設情報!$C$2:$C$96,MATCH($E992,施設情報!$B$2:$B$96,0))))</f>
        <v>021</v>
      </c>
      <c r="I992" s="139">
        <f t="shared" si="253"/>
        <v>46412</v>
      </c>
      <c r="J992" s="137" t="str">
        <f t="shared" si="254"/>
        <v>021-46412</v>
      </c>
      <c r="K992" s="137">
        <f t="shared" si="255"/>
        <v>0.375</v>
      </c>
      <c r="L992" s="137">
        <f t="shared" si="256"/>
        <v>0.70833333333333337</v>
      </c>
      <c r="M992" s="137">
        <f t="shared" si="261"/>
        <v>0</v>
      </c>
      <c r="N992" s="137">
        <f t="shared" si="261"/>
        <v>0</v>
      </c>
      <c r="O992" s="137">
        <f t="shared" si="261"/>
        <v>0</v>
      </c>
      <c r="P992" s="137">
        <f t="shared" si="261"/>
        <v>0</v>
      </c>
      <c r="Q992" s="137">
        <f t="shared" si="261"/>
        <v>0</v>
      </c>
      <c r="R992" s="137">
        <f t="shared" si="261"/>
        <v>0</v>
      </c>
      <c r="S992" s="137">
        <f t="shared" si="261"/>
        <v>0</v>
      </c>
      <c r="T992" s="137">
        <f t="shared" si="261"/>
        <v>0</v>
      </c>
      <c r="U992" s="137">
        <f t="shared" si="261"/>
        <v>0</v>
      </c>
      <c r="V992" s="137">
        <f t="shared" si="261"/>
        <v>100</v>
      </c>
      <c r="W992" s="137">
        <f t="shared" si="262"/>
        <v>100</v>
      </c>
      <c r="X992" s="137">
        <f t="shared" si="262"/>
        <v>100</v>
      </c>
      <c r="Y992" s="137">
        <f t="shared" si="262"/>
        <v>100</v>
      </c>
      <c r="Z992" s="137">
        <f t="shared" si="262"/>
        <v>100</v>
      </c>
      <c r="AA992" s="137">
        <f t="shared" si="262"/>
        <v>100</v>
      </c>
      <c r="AB992" s="137">
        <f t="shared" si="262"/>
        <v>100</v>
      </c>
      <c r="AC992" s="137">
        <f t="shared" si="262"/>
        <v>100</v>
      </c>
      <c r="AD992" s="137">
        <f t="shared" si="262"/>
        <v>0</v>
      </c>
      <c r="AE992" s="137">
        <f t="shared" si="262"/>
        <v>0</v>
      </c>
      <c r="AF992" s="137">
        <f t="shared" si="262"/>
        <v>0</v>
      </c>
      <c r="AG992" s="137">
        <f t="shared" si="262"/>
        <v>0</v>
      </c>
      <c r="AH992" s="137">
        <f t="shared" si="262"/>
        <v>0</v>
      </c>
      <c r="AI992" s="137">
        <f t="shared" si="262"/>
        <v>0</v>
      </c>
      <c r="AJ992" s="137">
        <f t="shared" si="262"/>
        <v>0</v>
      </c>
      <c r="AK992" s="136">
        <f ca="1">IF(AND(AND($AK$3&lt;=B992,B992&lt;=$AK$1),B992&lt;&gt;""),1,0)</f>
        <v>1</v>
      </c>
      <c r="AL992" s="136">
        <f>IF(OR(F992="工事・メンテ（共用可）",F992="要調整"),0.5,IF(F992="ヘリ訓練日",0.4,1))</f>
        <v>1</v>
      </c>
      <c r="AM992" s="136">
        <v>1</v>
      </c>
    </row>
    <row r="993" spans="1:39" ht="37.5">
      <c r="A993" s="149">
        <v>893</v>
      </c>
      <c r="B993" s="210">
        <v>46412</v>
      </c>
      <c r="C993" s="211">
        <v>9</v>
      </c>
      <c r="D993" s="211">
        <v>17</v>
      </c>
      <c r="E993" s="213" t="s">
        <v>49</v>
      </c>
      <c r="F993" s="147" t="s">
        <v>495</v>
      </c>
      <c r="G993" s="154" t="s">
        <v>1</v>
      </c>
      <c r="H993" s="138" t="str">
        <f>IF(OR(G993="中止",G993="取消"),"998",IF(ISNA(MATCH($E993,施設情報!$B$2:$B$96,0)),"999",INDEX(施設情報!$C$2:$C$96,MATCH($E993,施設情報!$B$2:$B$96,0))))</f>
        <v>022</v>
      </c>
      <c r="I993" s="139">
        <f t="shared" si="253"/>
        <v>46412</v>
      </c>
      <c r="J993" s="137" t="str">
        <f t="shared" si="254"/>
        <v>022-46412</v>
      </c>
      <c r="K993" s="137">
        <f t="shared" si="255"/>
        <v>0.375</v>
      </c>
      <c r="L993" s="137">
        <f t="shared" si="256"/>
        <v>0.70833333333333337</v>
      </c>
      <c r="M993" s="137">
        <f t="shared" si="261"/>
        <v>0</v>
      </c>
      <c r="N993" s="137">
        <f t="shared" si="261"/>
        <v>0</v>
      </c>
      <c r="O993" s="137">
        <f t="shared" si="261"/>
        <v>0</v>
      </c>
      <c r="P993" s="137">
        <f t="shared" si="261"/>
        <v>0</v>
      </c>
      <c r="Q993" s="137">
        <f t="shared" si="261"/>
        <v>0</v>
      </c>
      <c r="R993" s="137">
        <f t="shared" si="261"/>
        <v>0</v>
      </c>
      <c r="S993" s="137">
        <f t="shared" si="261"/>
        <v>0</v>
      </c>
      <c r="T993" s="137">
        <f t="shared" si="261"/>
        <v>0</v>
      </c>
      <c r="U993" s="137">
        <f t="shared" si="261"/>
        <v>0</v>
      </c>
      <c r="V993" s="137">
        <f t="shared" si="261"/>
        <v>50</v>
      </c>
      <c r="W993" s="137">
        <f t="shared" si="262"/>
        <v>50</v>
      </c>
      <c r="X993" s="137">
        <f t="shared" si="262"/>
        <v>50</v>
      </c>
      <c r="Y993" s="137">
        <f t="shared" si="262"/>
        <v>50</v>
      </c>
      <c r="Z993" s="137">
        <f t="shared" si="262"/>
        <v>50</v>
      </c>
      <c r="AA993" s="137">
        <f t="shared" si="262"/>
        <v>50</v>
      </c>
      <c r="AB993" s="137">
        <f t="shared" si="262"/>
        <v>50</v>
      </c>
      <c r="AC993" s="137">
        <f t="shared" si="262"/>
        <v>50</v>
      </c>
      <c r="AD993" s="137">
        <f t="shared" si="262"/>
        <v>0</v>
      </c>
      <c r="AE993" s="137">
        <f t="shared" si="262"/>
        <v>0</v>
      </c>
      <c r="AF993" s="137">
        <f t="shared" si="262"/>
        <v>0</v>
      </c>
      <c r="AG993" s="137">
        <f t="shared" si="262"/>
        <v>0</v>
      </c>
      <c r="AH993" s="137">
        <f t="shared" si="262"/>
        <v>0</v>
      </c>
      <c r="AI993" s="137">
        <f t="shared" si="262"/>
        <v>0</v>
      </c>
      <c r="AJ993" s="137">
        <f t="shared" si="262"/>
        <v>0</v>
      </c>
      <c r="AK993" s="136">
        <f ca="1">IF(AND(AND($AK$3&lt;=B993,B993&lt;=$AK$1),B993&lt;&gt;""),1,0)</f>
        <v>1</v>
      </c>
      <c r="AL993" s="136">
        <f>IF(OR(F993="工事・メンテ（共用可）",F993="要調整"),0.5,IF(F993="ヘリ訓練日",0.4,1))</f>
        <v>0.5</v>
      </c>
      <c r="AM993" s="136">
        <v>0.5</v>
      </c>
    </row>
    <row r="994" spans="1:39" ht="56.25">
      <c r="A994" s="149">
        <v>894</v>
      </c>
      <c r="B994" s="210">
        <v>46412</v>
      </c>
      <c r="C994" s="211">
        <v>9</v>
      </c>
      <c r="D994" s="211">
        <v>17</v>
      </c>
      <c r="E994" s="213" t="s">
        <v>50</v>
      </c>
      <c r="F994" s="147" t="s">
        <v>495</v>
      </c>
      <c r="G994" s="154" t="s">
        <v>1</v>
      </c>
      <c r="H994" s="138" t="str">
        <f>IF(OR(G994="中止",G994="取消"),"998",IF(ISNA(MATCH($E994,施設情報!$B$2:$B$96,0)),"999",INDEX(施設情報!$C$2:$C$96,MATCH($E994,施設情報!$B$2:$B$96,0))))</f>
        <v>023</v>
      </c>
      <c r="I994" s="139">
        <f t="shared" si="253"/>
        <v>46412</v>
      </c>
      <c r="J994" s="137" t="str">
        <f t="shared" si="254"/>
        <v>023-46412</v>
      </c>
      <c r="K994" s="137">
        <f t="shared" si="255"/>
        <v>0.375</v>
      </c>
      <c r="L994" s="137">
        <f t="shared" si="256"/>
        <v>0.70833333333333337</v>
      </c>
      <c r="M994" s="137">
        <f t="shared" si="261"/>
        <v>0</v>
      </c>
      <c r="N994" s="137">
        <f t="shared" si="261"/>
        <v>0</v>
      </c>
      <c r="O994" s="137">
        <f t="shared" si="261"/>
        <v>0</v>
      </c>
      <c r="P994" s="137">
        <f t="shared" si="261"/>
        <v>0</v>
      </c>
      <c r="Q994" s="137">
        <f t="shared" si="261"/>
        <v>0</v>
      </c>
      <c r="R994" s="137">
        <f t="shared" si="261"/>
        <v>0</v>
      </c>
      <c r="S994" s="137">
        <f t="shared" si="261"/>
        <v>0</v>
      </c>
      <c r="T994" s="137">
        <f t="shared" si="261"/>
        <v>0</v>
      </c>
      <c r="U994" s="137">
        <f t="shared" si="261"/>
        <v>0</v>
      </c>
      <c r="V994" s="137">
        <f t="shared" si="261"/>
        <v>50</v>
      </c>
      <c r="W994" s="137">
        <f t="shared" si="262"/>
        <v>50</v>
      </c>
      <c r="X994" s="137">
        <f t="shared" si="262"/>
        <v>50</v>
      </c>
      <c r="Y994" s="137">
        <f t="shared" si="262"/>
        <v>50</v>
      </c>
      <c r="Z994" s="137">
        <f t="shared" si="262"/>
        <v>50</v>
      </c>
      <c r="AA994" s="137">
        <f t="shared" si="262"/>
        <v>50</v>
      </c>
      <c r="AB994" s="137">
        <f t="shared" si="262"/>
        <v>50</v>
      </c>
      <c r="AC994" s="137">
        <f t="shared" si="262"/>
        <v>50</v>
      </c>
      <c r="AD994" s="137">
        <f t="shared" si="262"/>
        <v>0</v>
      </c>
      <c r="AE994" s="137">
        <f t="shared" si="262"/>
        <v>0</v>
      </c>
      <c r="AF994" s="137">
        <f t="shared" si="262"/>
        <v>0</v>
      </c>
      <c r="AG994" s="137">
        <f t="shared" si="262"/>
        <v>0</v>
      </c>
      <c r="AH994" s="137">
        <f t="shared" si="262"/>
        <v>0</v>
      </c>
      <c r="AI994" s="137">
        <f t="shared" si="262"/>
        <v>0</v>
      </c>
      <c r="AJ994" s="137">
        <f t="shared" si="262"/>
        <v>0</v>
      </c>
      <c r="AK994" s="136">
        <f ca="1">IF(AND(AND($AK$3&lt;=B994,B994&lt;=$AK$1),B994&lt;&gt;""),1,0)</f>
        <v>1</v>
      </c>
      <c r="AL994" s="136">
        <f>IF(OR(F994="工事・メンテ（共用可）",F994="要調整"),0.5,IF(F994="ヘリ訓練日",0.4,1))</f>
        <v>0.5</v>
      </c>
      <c r="AM994" s="136">
        <v>0.5</v>
      </c>
    </row>
    <row r="995" spans="1:39" ht="56.25">
      <c r="A995" s="149">
        <v>895</v>
      </c>
      <c r="B995" s="210">
        <v>46412</v>
      </c>
      <c r="C995" s="211">
        <v>9</v>
      </c>
      <c r="D995" s="211">
        <v>17</v>
      </c>
      <c r="E995" s="213" t="s">
        <v>51</v>
      </c>
      <c r="F995" s="147" t="s">
        <v>495</v>
      </c>
      <c r="G995" s="154" t="s">
        <v>1</v>
      </c>
      <c r="H995" s="138" t="str">
        <f>IF(OR(G995="中止",G995="取消"),"998",IF(ISNA(MATCH($E995,施設情報!$B$2:$B$96,0)),"999",INDEX(施設情報!$C$2:$C$96,MATCH($E995,施設情報!$B$2:$B$96,0))))</f>
        <v>069</v>
      </c>
      <c r="I995" s="139">
        <f t="shared" si="253"/>
        <v>46412</v>
      </c>
      <c r="J995" s="137" t="str">
        <f t="shared" si="254"/>
        <v>069-46412</v>
      </c>
      <c r="K995" s="137">
        <f t="shared" si="255"/>
        <v>0.375</v>
      </c>
      <c r="L995" s="137">
        <f t="shared" si="256"/>
        <v>0.70833333333333337</v>
      </c>
      <c r="M995" s="137">
        <f t="shared" ref="M995:V1004" si="263">IF(AND(M$3&gt;=$K995,M$3&lt;$L995),100*$AM995,0)</f>
        <v>0</v>
      </c>
      <c r="N995" s="137">
        <f t="shared" si="263"/>
        <v>0</v>
      </c>
      <c r="O995" s="137">
        <f t="shared" si="263"/>
        <v>0</v>
      </c>
      <c r="P995" s="137">
        <f t="shared" si="263"/>
        <v>0</v>
      </c>
      <c r="Q995" s="137">
        <f t="shared" si="263"/>
        <v>0</v>
      </c>
      <c r="R995" s="137">
        <f t="shared" si="263"/>
        <v>0</v>
      </c>
      <c r="S995" s="137">
        <f t="shared" si="263"/>
        <v>0</v>
      </c>
      <c r="T995" s="137">
        <f t="shared" si="263"/>
        <v>0</v>
      </c>
      <c r="U995" s="137">
        <f t="shared" si="263"/>
        <v>0</v>
      </c>
      <c r="V995" s="137">
        <f t="shared" si="263"/>
        <v>50</v>
      </c>
      <c r="W995" s="137">
        <f t="shared" ref="W995:AJ1004" si="264">IF(AND(W$3&gt;=$K995,W$3&lt;$L995),100*$AM995,0)</f>
        <v>50</v>
      </c>
      <c r="X995" s="137">
        <f t="shared" si="264"/>
        <v>50</v>
      </c>
      <c r="Y995" s="137">
        <f t="shared" si="264"/>
        <v>50</v>
      </c>
      <c r="Z995" s="137">
        <f t="shared" si="264"/>
        <v>50</v>
      </c>
      <c r="AA995" s="137">
        <f t="shared" si="264"/>
        <v>50</v>
      </c>
      <c r="AB995" s="137">
        <f t="shared" si="264"/>
        <v>50</v>
      </c>
      <c r="AC995" s="137">
        <f t="shared" si="264"/>
        <v>50</v>
      </c>
      <c r="AD995" s="137">
        <f t="shared" si="264"/>
        <v>0</v>
      </c>
      <c r="AE995" s="137">
        <f t="shared" si="264"/>
        <v>0</v>
      </c>
      <c r="AF995" s="137">
        <f t="shared" si="264"/>
        <v>0</v>
      </c>
      <c r="AG995" s="137">
        <f t="shared" si="264"/>
        <v>0</v>
      </c>
      <c r="AH995" s="137">
        <f t="shared" si="264"/>
        <v>0</v>
      </c>
      <c r="AI995" s="137">
        <f t="shared" si="264"/>
        <v>0</v>
      </c>
      <c r="AJ995" s="137">
        <f t="shared" si="264"/>
        <v>0</v>
      </c>
      <c r="AK995" s="136">
        <f ca="1">IF(AND(AND($AK$3&lt;=B995,B995&lt;=$AK$1),B995&lt;&gt;""),1,0)</f>
        <v>1</v>
      </c>
      <c r="AL995" s="136">
        <f>IF(OR(F995="工事・メンテ（共用可）",F995="要調整"),0.5,IF(F995="ヘリ訓練日",0.4,1))</f>
        <v>0.5</v>
      </c>
      <c r="AM995" s="136">
        <v>0.5</v>
      </c>
    </row>
    <row r="996" spans="1:39" ht="56.25">
      <c r="A996" s="149">
        <v>896</v>
      </c>
      <c r="B996" s="210">
        <v>46412</v>
      </c>
      <c r="C996" s="211">
        <v>9</v>
      </c>
      <c r="D996" s="211">
        <v>17</v>
      </c>
      <c r="E996" s="213" t="s">
        <v>52</v>
      </c>
      <c r="F996" s="147" t="s">
        <v>495</v>
      </c>
      <c r="G996" s="154" t="s">
        <v>1</v>
      </c>
      <c r="H996" s="138" t="str">
        <f>IF(OR(G996="中止",G996="取消"),"998",IF(ISNA(MATCH($E996,施設情報!$B$2:$B$96,0)),"999",INDEX(施設情報!$C$2:$C$96,MATCH($E996,施設情報!$B$2:$B$96,0))))</f>
        <v>024</v>
      </c>
      <c r="I996" s="139">
        <f t="shared" si="253"/>
        <v>46412</v>
      </c>
      <c r="J996" s="137" t="str">
        <f t="shared" si="254"/>
        <v>024-46412</v>
      </c>
      <c r="K996" s="137">
        <f t="shared" si="255"/>
        <v>0.375</v>
      </c>
      <c r="L996" s="137">
        <f t="shared" si="256"/>
        <v>0.70833333333333337</v>
      </c>
      <c r="M996" s="137">
        <f t="shared" si="263"/>
        <v>0</v>
      </c>
      <c r="N996" s="137">
        <f t="shared" si="263"/>
        <v>0</v>
      </c>
      <c r="O996" s="137">
        <f t="shared" si="263"/>
        <v>0</v>
      </c>
      <c r="P996" s="137">
        <f t="shared" si="263"/>
        <v>0</v>
      </c>
      <c r="Q996" s="137">
        <f t="shared" si="263"/>
        <v>0</v>
      </c>
      <c r="R996" s="137">
        <f t="shared" si="263"/>
        <v>0</v>
      </c>
      <c r="S996" s="137">
        <f t="shared" si="263"/>
        <v>0</v>
      </c>
      <c r="T996" s="137">
        <f t="shared" si="263"/>
        <v>0</v>
      </c>
      <c r="U996" s="137">
        <f t="shared" si="263"/>
        <v>0</v>
      </c>
      <c r="V996" s="137">
        <f t="shared" si="263"/>
        <v>50</v>
      </c>
      <c r="W996" s="137">
        <f t="shared" si="264"/>
        <v>50</v>
      </c>
      <c r="X996" s="137">
        <f t="shared" si="264"/>
        <v>50</v>
      </c>
      <c r="Y996" s="137">
        <f t="shared" si="264"/>
        <v>50</v>
      </c>
      <c r="Z996" s="137">
        <f t="shared" si="264"/>
        <v>50</v>
      </c>
      <c r="AA996" s="137">
        <f t="shared" si="264"/>
        <v>50</v>
      </c>
      <c r="AB996" s="137">
        <f t="shared" si="264"/>
        <v>50</v>
      </c>
      <c r="AC996" s="137">
        <f t="shared" si="264"/>
        <v>50</v>
      </c>
      <c r="AD996" s="137">
        <f t="shared" si="264"/>
        <v>0</v>
      </c>
      <c r="AE996" s="137">
        <f t="shared" si="264"/>
        <v>0</v>
      </c>
      <c r="AF996" s="137">
        <f t="shared" si="264"/>
        <v>0</v>
      </c>
      <c r="AG996" s="137">
        <f t="shared" si="264"/>
        <v>0</v>
      </c>
      <c r="AH996" s="137">
        <f t="shared" si="264"/>
        <v>0</v>
      </c>
      <c r="AI996" s="137">
        <f t="shared" si="264"/>
        <v>0</v>
      </c>
      <c r="AJ996" s="137">
        <f t="shared" si="264"/>
        <v>0</v>
      </c>
      <c r="AK996" s="136">
        <f ca="1">IF(AND(AND($AK$3&lt;=B996,B996&lt;=$AK$1),B996&lt;&gt;""),1,0)</f>
        <v>1</v>
      </c>
      <c r="AL996" s="136">
        <f>IF(OR(F996="工事・メンテ（共用可）",F996="要調整"),0.5,IF(F996="ヘリ訓練日",0.4,1))</f>
        <v>0.5</v>
      </c>
      <c r="AM996" s="136">
        <v>0.5</v>
      </c>
    </row>
    <row r="997" spans="1:39" ht="56.25">
      <c r="A997" s="149">
        <v>897</v>
      </c>
      <c r="B997" s="210">
        <v>46412</v>
      </c>
      <c r="C997" s="211">
        <v>9</v>
      </c>
      <c r="D997" s="211">
        <v>17</v>
      </c>
      <c r="E997" s="213" t="s">
        <v>53</v>
      </c>
      <c r="F997" s="147" t="s">
        <v>495</v>
      </c>
      <c r="G997" s="154" t="s">
        <v>1</v>
      </c>
      <c r="H997" s="138" t="str">
        <f>IF(OR(G997="中止",G997="取消"),"998",IF(ISNA(MATCH($E997,施設情報!$B$2:$B$96,0)),"999",INDEX(施設情報!$C$2:$C$96,MATCH($E997,施設情報!$B$2:$B$96,0))))</f>
        <v>026</v>
      </c>
      <c r="I997" s="139">
        <f t="shared" si="253"/>
        <v>46412</v>
      </c>
      <c r="J997" s="137" t="str">
        <f t="shared" si="254"/>
        <v>026-46412</v>
      </c>
      <c r="K997" s="137">
        <f t="shared" si="255"/>
        <v>0.375</v>
      </c>
      <c r="L997" s="137">
        <f t="shared" si="256"/>
        <v>0.70833333333333337</v>
      </c>
      <c r="M997" s="137">
        <f t="shared" si="263"/>
        <v>0</v>
      </c>
      <c r="N997" s="137">
        <f t="shared" si="263"/>
        <v>0</v>
      </c>
      <c r="O997" s="137">
        <f t="shared" si="263"/>
        <v>0</v>
      </c>
      <c r="P997" s="137">
        <f t="shared" si="263"/>
        <v>0</v>
      </c>
      <c r="Q997" s="137">
        <f t="shared" si="263"/>
        <v>0</v>
      </c>
      <c r="R997" s="137">
        <f t="shared" si="263"/>
        <v>0</v>
      </c>
      <c r="S997" s="137">
        <f t="shared" si="263"/>
        <v>0</v>
      </c>
      <c r="T997" s="137">
        <f t="shared" si="263"/>
        <v>0</v>
      </c>
      <c r="U997" s="137">
        <f t="shared" si="263"/>
        <v>0</v>
      </c>
      <c r="V997" s="137">
        <f t="shared" si="263"/>
        <v>50</v>
      </c>
      <c r="W997" s="137">
        <f t="shared" si="264"/>
        <v>50</v>
      </c>
      <c r="X997" s="137">
        <f t="shared" si="264"/>
        <v>50</v>
      </c>
      <c r="Y997" s="137">
        <f t="shared" si="264"/>
        <v>50</v>
      </c>
      <c r="Z997" s="137">
        <f t="shared" si="264"/>
        <v>50</v>
      </c>
      <c r="AA997" s="137">
        <f t="shared" si="264"/>
        <v>50</v>
      </c>
      <c r="AB997" s="137">
        <f t="shared" si="264"/>
        <v>50</v>
      </c>
      <c r="AC997" s="137">
        <f t="shared" si="264"/>
        <v>50</v>
      </c>
      <c r="AD997" s="137">
        <f t="shared" si="264"/>
        <v>0</v>
      </c>
      <c r="AE997" s="137">
        <f t="shared" si="264"/>
        <v>0</v>
      </c>
      <c r="AF997" s="137">
        <f t="shared" si="264"/>
        <v>0</v>
      </c>
      <c r="AG997" s="137">
        <f t="shared" si="264"/>
        <v>0</v>
      </c>
      <c r="AH997" s="137">
        <f t="shared" si="264"/>
        <v>0</v>
      </c>
      <c r="AI997" s="137">
        <f t="shared" si="264"/>
        <v>0</v>
      </c>
      <c r="AJ997" s="137">
        <f t="shared" si="264"/>
        <v>0</v>
      </c>
      <c r="AK997" s="136">
        <f ca="1">IF(AND(AND($AK$3&lt;=B997,B997&lt;=$AK$1),B997&lt;&gt;""),1,0)</f>
        <v>1</v>
      </c>
      <c r="AL997" s="136">
        <f>IF(OR(F997="工事・メンテ（共用可）",F997="要調整"),0.5,IF(F997="ヘリ訓練日",0.4,1))</f>
        <v>0.5</v>
      </c>
      <c r="AM997" s="136">
        <v>0.5</v>
      </c>
    </row>
    <row r="998" spans="1:39" ht="112.5">
      <c r="A998" s="149">
        <v>898</v>
      </c>
      <c r="B998" s="210">
        <v>46412</v>
      </c>
      <c r="C998" s="211">
        <v>9</v>
      </c>
      <c r="D998" s="211">
        <v>17</v>
      </c>
      <c r="E998" s="213" t="s">
        <v>54</v>
      </c>
      <c r="F998" s="147" t="s">
        <v>495</v>
      </c>
      <c r="G998" s="154" t="s">
        <v>1</v>
      </c>
      <c r="H998" s="138" t="str">
        <f>IF(OR(G998="中止",G998="取消"),"998",IF(ISNA(MATCH($E998,施設情報!$B$2:$B$96,0)),"999",INDEX(施設情報!$C$2:$C$96,MATCH($E998,施設情報!$B$2:$B$96,0))))</f>
        <v>032</v>
      </c>
      <c r="I998" s="139">
        <f t="shared" si="253"/>
        <v>46412</v>
      </c>
      <c r="J998" s="137" t="str">
        <f t="shared" si="254"/>
        <v>032-46412</v>
      </c>
      <c r="K998" s="137">
        <f t="shared" si="255"/>
        <v>0.375</v>
      </c>
      <c r="L998" s="137">
        <f t="shared" si="256"/>
        <v>0.70833333333333337</v>
      </c>
      <c r="M998" s="137">
        <f t="shared" si="263"/>
        <v>0</v>
      </c>
      <c r="N998" s="137">
        <f t="shared" si="263"/>
        <v>0</v>
      </c>
      <c r="O998" s="137">
        <f t="shared" si="263"/>
        <v>0</v>
      </c>
      <c r="P998" s="137">
        <f t="shared" si="263"/>
        <v>0</v>
      </c>
      <c r="Q998" s="137">
        <f t="shared" si="263"/>
        <v>0</v>
      </c>
      <c r="R998" s="137">
        <f t="shared" si="263"/>
        <v>0</v>
      </c>
      <c r="S998" s="137">
        <f t="shared" si="263"/>
        <v>0</v>
      </c>
      <c r="T998" s="137">
        <f t="shared" si="263"/>
        <v>0</v>
      </c>
      <c r="U998" s="137">
        <f t="shared" si="263"/>
        <v>0</v>
      </c>
      <c r="V998" s="137">
        <f t="shared" si="263"/>
        <v>50</v>
      </c>
      <c r="W998" s="137">
        <f t="shared" si="264"/>
        <v>50</v>
      </c>
      <c r="X998" s="137">
        <f t="shared" si="264"/>
        <v>50</v>
      </c>
      <c r="Y998" s="137">
        <f t="shared" si="264"/>
        <v>50</v>
      </c>
      <c r="Z998" s="137">
        <f t="shared" si="264"/>
        <v>50</v>
      </c>
      <c r="AA998" s="137">
        <f t="shared" si="264"/>
        <v>50</v>
      </c>
      <c r="AB998" s="137">
        <f t="shared" si="264"/>
        <v>50</v>
      </c>
      <c r="AC998" s="137">
        <f t="shared" si="264"/>
        <v>50</v>
      </c>
      <c r="AD998" s="137">
        <f t="shared" si="264"/>
        <v>0</v>
      </c>
      <c r="AE998" s="137">
        <f t="shared" si="264"/>
        <v>0</v>
      </c>
      <c r="AF998" s="137">
        <f t="shared" si="264"/>
        <v>0</v>
      </c>
      <c r="AG998" s="137">
        <f t="shared" si="264"/>
        <v>0</v>
      </c>
      <c r="AH998" s="137">
        <f t="shared" si="264"/>
        <v>0</v>
      </c>
      <c r="AI998" s="137">
        <f t="shared" si="264"/>
        <v>0</v>
      </c>
      <c r="AJ998" s="137">
        <f t="shared" si="264"/>
        <v>0</v>
      </c>
      <c r="AK998" s="136">
        <f ca="1">IF(AND(AND($AK$3&lt;=B998,B998&lt;=$AK$1),B998&lt;&gt;""),1,0)</f>
        <v>1</v>
      </c>
      <c r="AL998" s="136">
        <f>IF(OR(F998="工事・メンテ（共用可）",F998="要調整"),0.5,IF(F998="ヘリ訓練日",0.4,1))</f>
        <v>0.5</v>
      </c>
      <c r="AM998" s="136">
        <v>0.5</v>
      </c>
    </row>
    <row r="999" spans="1:39" ht="75">
      <c r="A999" s="149">
        <v>899</v>
      </c>
      <c r="B999" s="210">
        <v>46412</v>
      </c>
      <c r="C999" s="211">
        <v>9</v>
      </c>
      <c r="D999" s="211">
        <v>17</v>
      </c>
      <c r="E999" s="213" t="s">
        <v>55</v>
      </c>
      <c r="F999" s="147" t="s">
        <v>495</v>
      </c>
      <c r="G999" s="154" t="s">
        <v>1</v>
      </c>
      <c r="H999" s="138" t="str">
        <f>IF(OR(G999="中止",G999="取消"),"998",IF(ISNA(MATCH($E999,施設情報!$B$2:$B$96,0)),"999",INDEX(施設情報!$C$2:$C$96,MATCH($E999,施設情報!$B$2:$B$96,0))))</f>
        <v>034</v>
      </c>
      <c r="I999" s="139">
        <f t="shared" si="253"/>
        <v>46412</v>
      </c>
      <c r="J999" s="137" t="str">
        <f t="shared" si="254"/>
        <v>034-46412</v>
      </c>
      <c r="K999" s="137">
        <f t="shared" si="255"/>
        <v>0.375</v>
      </c>
      <c r="L999" s="137">
        <f t="shared" si="256"/>
        <v>0.70833333333333337</v>
      </c>
      <c r="M999" s="137">
        <f t="shared" si="263"/>
        <v>0</v>
      </c>
      <c r="N999" s="137">
        <f t="shared" si="263"/>
        <v>0</v>
      </c>
      <c r="O999" s="137">
        <f t="shared" si="263"/>
        <v>0</v>
      </c>
      <c r="P999" s="137">
        <f t="shared" si="263"/>
        <v>0</v>
      </c>
      <c r="Q999" s="137">
        <f t="shared" si="263"/>
        <v>0</v>
      </c>
      <c r="R999" s="137">
        <f t="shared" si="263"/>
        <v>0</v>
      </c>
      <c r="S999" s="137">
        <f t="shared" si="263"/>
        <v>0</v>
      </c>
      <c r="T999" s="137">
        <f t="shared" si="263"/>
        <v>0</v>
      </c>
      <c r="U999" s="137">
        <f t="shared" si="263"/>
        <v>0</v>
      </c>
      <c r="V999" s="137">
        <f t="shared" si="263"/>
        <v>50</v>
      </c>
      <c r="W999" s="137">
        <f t="shared" si="264"/>
        <v>50</v>
      </c>
      <c r="X999" s="137">
        <f t="shared" si="264"/>
        <v>50</v>
      </c>
      <c r="Y999" s="137">
        <f t="shared" si="264"/>
        <v>50</v>
      </c>
      <c r="Z999" s="137">
        <f t="shared" si="264"/>
        <v>50</v>
      </c>
      <c r="AA999" s="137">
        <f t="shared" si="264"/>
        <v>50</v>
      </c>
      <c r="AB999" s="137">
        <f t="shared" si="264"/>
        <v>50</v>
      </c>
      <c r="AC999" s="137">
        <f t="shared" si="264"/>
        <v>50</v>
      </c>
      <c r="AD999" s="137">
        <f t="shared" si="264"/>
        <v>0</v>
      </c>
      <c r="AE999" s="137">
        <f t="shared" si="264"/>
        <v>0</v>
      </c>
      <c r="AF999" s="137">
        <f t="shared" si="264"/>
        <v>0</v>
      </c>
      <c r="AG999" s="137">
        <f t="shared" si="264"/>
        <v>0</v>
      </c>
      <c r="AH999" s="137">
        <f t="shared" si="264"/>
        <v>0</v>
      </c>
      <c r="AI999" s="137">
        <f t="shared" si="264"/>
        <v>0</v>
      </c>
      <c r="AJ999" s="137">
        <f t="shared" si="264"/>
        <v>0</v>
      </c>
      <c r="AK999" s="136">
        <f ca="1">IF(AND(AND($AK$3&lt;=B999,B999&lt;=$AK$1),B999&lt;&gt;""),1,0)</f>
        <v>1</v>
      </c>
      <c r="AL999" s="136">
        <f>IF(OR(F999="工事・メンテ（共用可）",F999="要調整"),0.5,IF(F999="ヘリ訓練日",0.4,1))</f>
        <v>0.5</v>
      </c>
      <c r="AM999" s="136">
        <v>0.5</v>
      </c>
    </row>
    <row r="1000" spans="1:39" ht="37.5">
      <c r="A1000" s="149">
        <v>900</v>
      </c>
      <c r="B1000" s="210">
        <v>46412</v>
      </c>
      <c r="C1000" s="211">
        <v>9</v>
      </c>
      <c r="D1000" s="211">
        <v>17</v>
      </c>
      <c r="E1000" s="213" t="s">
        <v>56</v>
      </c>
      <c r="F1000" s="147" t="s">
        <v>495</v>
      </c>
      <c r="G1000" s="154" t="s">
        <v>1</v>
      </c>
      <c r="H1000" s="138" t="str">
        <f>IF(OR(G1000="中止",G1000="取消"),"998",IF(ISNA(MATCH($E1000,施設情報!$B$2:$B$96,0)),"999",INDEX(施設情報!$C$2:$C$96,MATCH($E1000,施設情報!$B$2:$B$96,0))))</f>
        <v>035</v>
      </c>
      <c r="I1000" s="139">
        <f t="shared" si="253"/>
        <v>46412</v>
      </c>
      <c r="J1000" s="137" t="str">
        <f t="shared" si="254"/>
        <v>035-46412</v>
      </c>
      <c r="K1000" s="137">
        <f t="shared" si="255"/>
        <v>0.375</v>
      </c>
      <c r="L1000" s="137">
        <f t="shared" si="256"/>
        <v>0.70833333333333337</v>
      </c>
      <c r="M1000" s="137">
        <f t="shared" si="263"/>
        <v>0</v>
      </c>
      <c r="N1000" s="137">
        <f t="shared" si="263"/>
        <v>0</v>
      </c>
      <c r="O1000" s="137">
        <f t="shared" si="263"/>
        <v>0</v>
      </c>
      <c r="P1000" s="137">
        <f t="shared" si="263"/>
        <v>0</v>
      </c>
      <c r="Q1000" s="137">
        <f t="shared" si="263"/>
        <v>0</v>
      </c>
      <c r="R1000" s="137">
        <f t="shared" si="263"/>
        <v>0</v>
      </c>
      <c r="S1000" s="137">
        <f t="shared" si="263"/>
        <v>0</v>
      </c>
      <c r="T1000" s="137">
        <f t="shared" si="263"/>
        <v>0</v>
      </c>
      <c r="U1000" s="137">
        <f t="shared" si="263"/>
        <v>0</v>
      </c>
      <c r="V1000" s="137">
        <f t="shared" si="263"/>
        <v>50</v>
      </c>
      <c r="W1000" s="137">
        <f t="shared" si="264"/>
        <v>50</v>
      </c>
      <c r="X1000" s="137">
        <f t="shared" si="264"/>
        <v>50</v>
      </c>
      <c r="Y1000" s="137">
        <f t="shared" si="264"/>
        <v>50</v>
      </c>
      <c r="Z1000" s="137">
        <f t="shared" si="264"/>
        <v>50</v>
      </c>
      <c r="AA1000" s="137">
        <f t="shared" si="264"/>
        <v>50</v>
      </c>
      <c r="AB1000" s="137">
        <f t="shared" si="264"/>
        <v>50</v>
      </c>
      <c r="AC1000" s="137">
        <f t="shared" si="264"/>
        <v>50</v>
      </c>
      <c r="AD1000" s="137">
        <f t="shared" si="264"/>
        <v>0</v>
      </c>
      <c r="AE1000" s="137">
        <f t="shared" si="264"/>
        <v>0</v>
      </c>
      <c r="AF1000" s="137">
        <f t="shared" si="264"/>
        <v>0</v>
      </c>
      <c r="AG1000" s="137">
        <f t="shared" si="264"/>
        <v>0</v>
      </c>
      <c r="AH1000" s="137">
        <f t="shared" si="264"/>
        <v>0</v>
      </c>
      <c r="AI1000" s="137">
        <f t="shared" si="264"/>
        <v>0</v>
      </c>
      <c r="AJ1000" s="137">
        <f t="shared" si="264"/>
        <v>0</v>
      </c>
      <c r="AK1000" s="136">
        <f ca="1">IF(AND(AND($AK$3&lt;=B1000,B1000&lt;=$AK$1),B1000&lt;&gt;""),1,0)</f>
        <v>1</v>
      </c>
      <c r="AL1000" s="136">
        <f>IF(OR(F1000="工事・メンテ（共用可）",F1000="要調整"),0.5,IF(F1000="ヘリ訓練日",0.4,1))</f>
        <v>0.5</v>
      </c>
      <c r="AM1000" s="136">
        <v>0.5</v>
      </c>
    </row>
    <row r="1001" spans="1:39" ht="37.5">
      <c r="A1001" s="149">
        <v>901</v>
      </c>
      <c r="B1001" s="210">
        <v>46412</v>
      </c>
      <c r="C1001" s="211">
        <v>9</v>
      </c>
      <c r="D1001" s="211">
        <v>17</v>
      </c>
      <c r="E1001" s="213" t="s">
        <v>57</v>
      </c>
      <c r="F1001" s="147" t="s">
        <v>495</v>
      </c>
      <c r="G1001" s="154" t="s">
        <v>1</v>
      </c>
      <c r="H1001" s="138" t="str">
        <f>IF(OR(G1001="中止",G1001="取消"),"998",IF(ISNA(MATCH($E1001,施設情報!$B$2:$B$96,0)),"999",INDEX(施設情報!$C$2:$C$96,MATCH($E1001,施設情報!$B$2:$B$96,0))))</f>
        <v>033</v>
      </c>
      <c r="I1001" s="139">
        <f t="shared" si="253"/>
        <v>46412</v>
      </c>
      <c r="J1001" s="137" t="str">
        <f t="shared" si="254"/>
        <v>033-46412</v>
      </c>
      <c r="K1001" s="137">
        <f t="shared" si="255"/>
        <v>0.375</v>
      </c>
      <c r="L1001" s="137">
        <f t="shared" si="256"/>
        <v>0.70833333333333337</v>
      </c>
      <c r="M1001" s="137">
        <f t="shared" si="263"/>
        <v>0</v>
      </c>
      <c r="N1001" s="137">
        <f t="shared" si="263"/>
        <v>0</v>
      </c>
      <c r="O1001" s="137">
        <f t="shared" si="263"/>
        <v>0</v>
      </c>
      <c r="P1001" s="137">
        <f t="shared" si="263"/>
        <v>0</v>
      </c>
      <c r="Q1001" s="137">
        <f t="shared" si="263"/>
        <v>0</v>
      </c>
      <c r="R1001" s="137">
        <f t="shared" si="263"/>
        <v>0</v>
      </c>
      <c r="S1001" s="137">
        <f t="shared" si="263"/>
        <v>0</v>
      </c>
      <c r="T1001" s="137">
        <f t="shared" si="263"/>
        <v>0</v>
      </c>
      <c r="U1001" s="137">
        <f t="shared" si="263"/>
        <v>0</v>
      </c>
      <c r="V1001" s="137">
        <f t="shared" si="263"/>
        <v>50</v>
      </c>
      <c r="W1001" s="137">
        <f t="shared" si="264"/>
        <v>50</v>
      </c>
      <c r="X1001" s="137">
        <f t="shared" si="264"/>
        <v>50</v>
      </c>
      <c r="Y1001" s="137">
        <f t="shared" si="264"/>
        <v>50</v>
      </c>
      <c r="Z1001" s="137">
        <f t="shared" si="264"/>
        <v>50</v>
      </c>
      <c r="AA1001" s="137">
        <f t="shared" si="264"/>
        <v>50</v>
      </c>
      <c r="AB1001" s="137">
        <f t="shared" si="264"/>
        <v>50</v>
      </c>
      <c r="AC1001" s="137">
        <f t="shared" si="264"/>
        <v>50</v>
      </c>
      <c r="AD1001" s="137">
        <f t="shared" si="264"/>
        <v>0</v>
      </c>
      <c r="AE1001" s="137">
        <f t="shared" si="264"/>
        <v>0</v>
      </c>
      <c r="AF1001" s="137">
        <f t="shared" si="264"/>
        <v>0</v>
      </c>
      <c r="AG1001" s="137">
        <f t="shared" si="264"/>
        <v>0</v>
      </c>
      <c r="AH1001" s="137">
        <f t="shared" si="264"/>
        <v>0</v>
      </c>
      <c r="AI1001" s="137">
        <f t="shared" si="264"/>
        <v>0</v>
      </c>
      <c r="AJ1001" s="137">
        <f t="shared" si="264"/>
        <v>0</v>
      </c>
      <c r="AK1001" s="136">
        <f ca="1">IF(AND(AND($AK$3&lt;=B1001,B1001&lt;=$AK$1),B1001&lt;&gt;""),1,0)</f>
        <v>1</v>
      </c>
      <c r="AL1001" s="136">
        <f>IF(OR(F1001="工事・メンテ（共用可）",F1001="要調整"),0.5,IF(F1001="ヘリ訓練日",0.4,1))</f>
        <v>0.5</v>
      </c>
      <c r="AM1001" s="136">
        <v>0.5</v>
      </c>
    </row>
    <row r="1002" spans="1:39" ht="56.25">
      <c r="A1002" s="149">
        <v>902</v>
      </c>
      <c r="B1002" s="210">
        <v>46412</v>
      </c>
      <c r="C1002" s="211">
        <v>9</v>
      </c>
      <c r="D1002" s="211">
        <v>17</v>
      </c>
      <c r="E1002" s="213" t="s">
        <v>30</v>
      </c>
      <c r="F1002" s="147" t="s">
        <v>495</v>
      </c>
      <c r="G1002" s="154" t="s">
        <v>1</v>
      </c>
      <c r="H1002" s="138" t="str">
        <f>IF(OR(G1002="中止",G1002="取消"),"998",IF(ISNA(MATCH($E1002,施設情報!$B$2:$B$96,0)),"999",INDEX(施設情報!$C$2:$C$96,MATCH($E1002,施設情報!$B$2:$B$96,0))))</f>
        <v>027</v>
      </c>
      <c r="I1002" s="139">
        <f t="shared" si="253"/>
        <v>46412</v>
      </c>
      <c r="J1002" s="137" t="str">
        <f t="shared" si="254"/>
        <v>027-46412</v>
      </c>
      <c r="K1002" s="137">
        <f t="shared" si="255"/>
        <v>0.375</v>
      </c>
      <c r="L1002" s="137">
        <f t="shared" si="256"/>
        <v>0.70833333333333337</v>
      </c>
      <c r="M1002" s="137">
        <f t="shared" si="263"/>
        <v>0</v>
      </c>
      <c r="N1002" s="137">
        <f t="shared" si="263"/>
        <v>0</v>
      </c>
      <c r="O1002" s="137">
        <f t="shared" si="263"/>
        <v>0</v>
      </c>
      <c r="P1002" s="137">
        <f t="shared" si="263"/>
        <v>0</v>
      </c>
      <c r="Q1002" s="137">
        <f t="shared" si="263"/>
        <v>0</v>
      </c>
      <c r="R1002" s="137">
        <f t="shared" si="263"/>
        <v>0</v>
      </c>
      <c r="S1002" s="137">
        <f t="shared" si="263"/>
        <v>0</v>
      </c>
      <c r="T1002" s="137">
        <f t="shared" si="263"/>
        <v>0</v>
      </c>
      <c r="U1002" s="137">
        <f t="shared" si="263"/>
        <v>0</v>
      </c>
      <c r="V1002" s="137">
        <f t="shared" si="263"/>
        <v>50</v>
      </c>
      <c r="W1002" s="137">
        <f t="shared" si="264"/>
        <v>50</v>
      </c>
      <c r="X1002" s="137">
        <f t="shared" si="264"/>
        <v>50</v>
      </c>
      <c r="Y1002" s="137">
        <f t="shared" si="264"/>
        <v>50</v>
      </c>
      <c r="Z1002" s="137">
        <f t="shared" si="264"/>
        <v>50</v>
      </c>
      <c r="AA1002" s="137">
        <f t="shared" si="264"/>
        <v>50</v>
      </c>
      <c r="AB1002" s="137">
        <f t="shared" si="264"/>
        <v>50</v>
      </c>
      <c r="AC1002" s="137">
        <f t="shared" si="264"/>
        <v>50</v>
      </c>
      <c r="AD1002" s="137">
        <f t="shared" si="264"/>
        <v>0</v>
      </c>
      <c r="AE1002" s="137">
        <f t="shared" si="264"/>
        <v>0</v>
      </c>
      <c r="AF1002" s="137">
        <f t="shared" si="264"/>
        <v>0</v>
      </c>
      <c r="AG1002" s="137">
        <f t="shared" si="264"/>
        <v>0</v>
      </c>
      <c r="AH1002" s="137">
        <f t="shared" si="264"/>
        <v>0</v>
      </c>
      <c r="AI1002" s="137">
        <f t="shared" si="264"/>
        <v>0</v>
      </c>
      <c r="AJ1002" s="137">
        <f t="shared" si="264"/>
        <v>0</v>
      </c>
      <c r="AK1002" s="136">
        <f ca="1">IF(AND(AND($AK$3&lt;=B1002,B1002&lt;=$AK$1),B1002&lt;&gt;""),1,0)</f>
        <v>1</v>
      </c>
      <c r="AL1002" s="136">
        <f>IF(OR(F1002="工事・メンテ（共用可）",F1002="要調整"),0.5,IF(F1002="ヘリ訓練日",0.4,1))</f>
        <v>0.5</v>
      </c>
      <c r="AM1002" s="136">
        <v>0.5</v>
      </c>
    </row>
    <row r="1003" spans="1:39" ht="93.75">
      <c r="A1003" s="149">
        <v>903</v>
      </c>
      <c r="B1003" s="210">
        <v>46412</v>
      </c>
      <c r="C1003" s="211">
        <v>9</v>
      </c>
      <c r="D1003" s="211">
        <v>17</v>
      </c>
      <c r="E1003" s="213" t="s">
        <v>58</v>
      </c>
      <c r="F1003" s="147" t="s">
        <v>495</v>
      </c>
      <c r="G1003" s="154" t="s">
        <v>1</v>
      </c>
      <c r="H1003" s="138" t="str">
        <f>IF(OR(G1003="中止",G1003="取消"),"998",IF(ISNA(MATCH($E1003,施設情報!$B$2:$B$96,0)),"999",INDEX(施設情報!$C$2:$C$96,MATCH($E1003,施設情報!$B$2:$B$96,0))))</f>
        <v>030</v>
      </c>
      <c r="I1003" s="139">
        <f t="shared" si="253"/>
        <v>46412</v>
      </c>
      <c r="J1003" s="137" t="str">
        <f t="shared" si="254"/>
        <v>030-46412</v>
      </c>
      <c r="K1003" s="137">
        <f t="shared" si="255"/>
        <v>0.375</v>
      </c>
      <c r="L1003" s="137">
        <f t="shared" si="256"/>
        <v>0.70833333333333337</v>
      </c>
      <c r="M1003" s="137">
        <f t="shared" si="263"/>
        <v>0</v>
      </c>
      <c r="N1003" s="137">
        <f t="shared" si="263"/>
        <v>0</v>
      </c>
      <c r="O1003" s="137">
        <f t="shared" si="263"/>
        <v>0</v>
      </c>
      <c r="P1003" s="137">
        <f t="shared" si="263"/>
        <v>0</v>
      </c>
      <c r="Q1003" s="137">
        <f t="shared" si="263"/>
        <v>0</v>
      </c>
      <c r="R1003" s="137">
        <f t="shared" si="263"/>
        <v>0</v>
      </c>
      <c r="S1003" s="137">
        <f t="shared" si="263"/>
        <v>0</v>
      </c>
      <c r="T1003" s="137">
        <f t="shared" si="263"/>
        <v>0</v>
      </c>
      <c r="U1003" s="137">
        <f t="shared" si="263"/>
        <v>0</v>
      </c>
      <c r="V1003" s="137">
        <f t="shared" si="263"/>
        <v>50</v>
      </c>
      <c r="W1003" s="137">
        <f t="shared" si="264"/>
        <v>50</v>
      </c>
      <c r="X1003" s="137">
        <f t="shared" si="264"/>
        <v>50</v>
      </c>
      <c r="Y1003" s="137">
        <f t="shared" si="264"/>
        <v>50</v>
      </c>
      <c r="Z1003" s="137">
        <f t="shared" si="264"/>
        <v>50</v>
      </c>
      <c r="AA1003" s="137">
        <f t="shared" si="264"/>
        <v>50</v>
      </c>
      <c r="AB1003" s="137">
        <f t="shared" si="264"/>
        <v>50</v>
      </c>
      <c r="AC1003" s="137">
        <f t="shared" si="264"/>
        <v>50</v>
      </c>
      <c r="AD1003" s="137">
        <f t="shared" si="264"/>
        <v>0</v>
      </c>
      <c r="AE1003" s="137">
        <f t="shared" si="264"/>
        <v>0</v>
      </c>
      <c r="AF1003" s="137">
        <f t="shared" si="264"/>
        <v>0</v>
      </c>
      <c r="AG1003" s="137">
        <f t="shared" si="264"/>
        <v>0</v>
      </c>
      <c r="AH1003" s="137">
        <f t="shared" si="264"/>
        <v>0</v>
      </c>
      <c r="AI1003" s="137">
        <f t="shared" si="264"/>
        <v>0</v>
      </c>
      <c r="AJ1003" s="137">
        <f t="shared" si="264"/>
        <v>0</v>
      </c>
      <c r="AK1003" s="136">
        <f ca="1">IF(AND(AND($AK$3&lt;=B1003,B1003&lt;=$AK$1),B1003&lt;&gt;""),1,0)</f>
        <v>1</v>
      </c>
      <c r="AL1003" s="136">
        <f>IF(OR(F1003="工事・メンテ（共用可）",F1003="要調整"),0.5,IF(F1003="ヘリ訓練日",0.4,1))</f>
        <v>0.5</v>
      </c>
      <c r="AM1003" s="136">
        <v>0.5</v>
      </c>
    </row>
    <row r="1004" spans="1:39" ht="112.5">
      <c r="A1004" s="149">
        <v>904</v>
      </c>
      <c r="B1004" s="210">
        <v>46412</v>
      </c>
      <c r="C1004" s="211">
        <v>9</v>
      </c>
      <c r="D1004" s="211">
        <v>17</v>
      </c>
      <c r="E1004" s="213" t="s">
        <v>59</v>
      </c>
      <c r="F1004" s="147" t="s">
        <v>495</v>
      </c>
      <c r="G1004" s="154" t="s">
        <v>1</v>
      </c>
      <c r="H1004" s="138" t="str">
        <f>IF(OR(G1004="中止",G1004="取消"),"998",IF(ISNA(MATCH($E1004,施設情報!$B$2:$B$96,0)),"999",INDEX(施設情報!$C$2:$C$96,MATCH($E1004,施設情報!$B$2:$B$96,0))))</f>
        <v>031</v>
      </c>
      <c r="I1004" s="139">
        <f t="shared" si="253"/>
        <v>46412</v>
      </c>
      <c r="J1004" s="137" t="str">
        <f t="shared" si="254"/>
        <v>031-46412</v>
      </c>
      <c r="K1004" s="137">
        <f t="shared" si="255"/>
        <v>0.375</v>
      </c>
      <c r="L1004" s="137">
        <f t="shared" si="256"/>
        <v>0.70833333333333337</v>
      </c>
      <c r="M1004" s="137">
        <f t="shared" si="263"/>
        <v>0</v>
      </c>
      <c r="N1004" s="137">
        <f t="shared" si="263"/>
        <v>0</v>
      </c>
      <c r="O1004" s="137">
        <f t="shared" si="263"/>
        <v>0</v>
      </c>
      <c r="P1004" s="137">
        <f t="shared" si="263"/>
        <v>0</v>
      </c>
      <c r="Q1004" s="137">
        <f t="shared" si="263"/>
        <v>0</v>
      </c>
      <c r="R1004" s="137">
        <f t="shared" si="263"/>
        <v>0</v>
      </c>
      <c r="S1004" s="137">
        <f t="shared" si="263"/>
        <v>0</v>
      </c>
      <c r="T1004" s="137">
        <f t="shared" si="263"/>
        <v>0</v>
      </c>
      <c r="U1004" s="137">
        <f t="shared" si="263"/>
        <v>0</v>
      </c>
      <c r="V1004" s="137">
        <f t="shared" si="263"/>
        <v>50</v>
      </c>
      <c r="W1004" s="137">
        <f t="shared" si="264"/>
        <v>50</v>
      </c>
      <c r="X1004" s="137">
        <f t="shared" si="264"/>
        <v>50</v>
      </c>
      <c r="Y1004" s="137">
        <f t="shared" si="264"/>
        <v>50</v>
      </c>
      <c r="Z1004" s="137">
        <f t="shared" si="264"/>
        <v>50</v>
      </c>
      <c r="AA1004" s="137">
        <f t="shared" si="264"/>
        <v>50</v>
      </c>
      <c r="AB1004" s="137">
        <f t="shared" si="264"/>
        <v>50</v>
      </c>
      <c r="AC1004" s="137">
        <f t="shared" si="264"/>
        <v>50</v>
      </c>
      <c r="AD1004" s="137">
        <f t="shared" si="264"/>
        <v>0</v>
      </c>
      <c r="AE1004" s="137">
        <f t="shared" si="264"/>
        <v>0</v>
      </c>
      <c r="AF1004" s="137">
        <f t="shared" si="264"/>
        <v>0</v>
      </c>
      <c r="AG1004" s="137">
        <f t="shared" si="264"/>
        <v>0</v>
      </c>
      <c r="AH1004" s="137">
        <f t="shared" si="264"/>
        <v>0</v>
      </c>
      <c r="AI1004" s="137">
        <f t="shared" si="264"/>
        <v>0</v>
      </c>
      <c r="AJ1004" s="137">
        <f t="shared" si="264"/>
        <v>0</v>
      </c>
      <c r="AK1004" s="136">
        <f ca="1">IF(AND(AND($AK$3&lt;=B1004,B1004&lt;=$AK$1),B1004&lt;&gt;""),1,0)</f>
        <v>1</v>
      </c>
      <c r="AL1004" s="136">
        <f>IF(OR(F1004="工事・メンテ（共用可）",F1004="要調整"),0.5,IF(F1004="ヘリ訓練日",0.4,1))</f>
        <v>0.5</v>
      </c>
      <c r="AM1004" s="136">
        <v>0.5</v>
      </c>
    </row>
    <row r="1005" spans="1:39" ht="75">
      <c r="A1005" s="149">
        <v>905</v>
      </c>
      <c r="B1005" s="210">
        <v>46412</v>
      </c>
      <c r="C1005" s="211">
        <v>9</v>
      </c>
      <c r="D1005" s="211">
        <v>17</v>
      </c>
      <c r="E1005" s="213" t="s">
        <v>60</v>
      </c>
      <c r="F1005" s="147" t="s">
        <v>495</v>
      </c>
      <c r="G1005" s="154" t="s">
        <v>1</v>
      </c>
      <c r="H1005" s="138" t="str">
        <f>IF(OR(G1005="中止",G1005="取消"),"998",IF(ISNA(MATCH($E1005,施設情報!$B$2:$B$96,0)),"999",INDEX(施設情報!$C$2:$C$96,MATCH($E1005,施設情報!$B$2:$B$96,0))))</f>
        <v>028</v>
      </c>
      <c r="I1005" s="139">
        <f t="shared" si="253"/>
        <v>46412</v>
      </c>
      <c r="J1005" s="137" t="str">
        <f t="shared" si="254"/>
        <v>028-46412</v>
      </c>
      <c r="K1005" s="137">
        <f t="shared" si="255"/>
        <v>0.375</v>
      </c>
      <c r="L1005" s="137">
        <f t="shared" si="256"/>
        <v>0.70833333333333337</v>
      </c>
      <c r="M1005" s="137">
        <f t="shared" ref="M1005:V1014" si="265">IF(AND(M$3&gt;=$K1005,M$3&lt;$L1005),100*$AM1005,0)</f>
        <v>0</v>
      </c>
      <c r="N1005" s="137">
        <f t="shared" si="265"/>
        <v>0</v>
      </c>
      <c r="O1005" s="137">
        <f t="shared" si="265"/>
        <v>0</v>
      </c>
      <c r="P1005" s="137">
        <f t="shared" si="265"/>
        <v>0</v>
      </c>
      <c r="Q1005" s="137">
        <f t="shared" si="265"/>
        <v>0</v>
      </c>
      <c r="R1005" s="137">
        <f t="shared" si="265"/>
        <v>0</v>
      </c>
      <c r="S1005" s="137">
        <f t="shared" si="265"/>
        <v>0</v>
      </c>
      <c r="T1005" s="137">
        <f t="shared" si="265"/>
        <v>0</v>
      </c>
      <c r="U1005" s="137">
        <f t="shared" si="265"/>
        <v>0</v>
      </c>
      <c r="V1005" s="137">
        <f t="shared" si="265"/>
        <v>50</v>
      </c>
      <c r="W1005" s="137">
        <f t="shared" ref="W1005:AJ1014" si="266">IF(AND(W$3&gt;=$K1005,W$3&lt;$L1005),100*$AM1005,0)</f>
        <v>50</v>
      </c>
      <c r="X1005" s="137">
        <f t="shared" si="266"/>
        <v>50</v>
      </c>
      <c r="Y1005" s="137">
        <f t="shared" si="266"/>
        <v>50</v>
      </c>
      <c r="Z1005" s="137">
        <f t="shared" si="266"/>
        <v>50</v>
      </c>
      <c r="AA1005" s="137">
        <f t="shared" si="266"/>
        <v>50</v>
      </c>
      <c r="AB1005" s="137">
        <f t="shared" si="266"/>
        <v>50</v>
      </c>
      <c r="AC1005" s="137">
        <f t="shared" si="266"/>
        <v>50</v>
      </c>
      <c r="AD1005" s="137">
        <f t="shared" si="266"/>
        <v>0</v>
      </c>
      <c r="AE1005" s="137">
        <f t="shared" si="266"/>
        <v>0</v>
      </c>
      <c r="AF1005" s="137">
        <f t="shared" si="266"/>
        <v>0</v>
      </c>
      <c r="AG1005" s="137">
        <f t="shared" si="266"/>
        <v>0</v>
      </c>
      <c r="AH1005" s="137">
        <f t="shared" si="266"/>
        <v>0</v>
      </c>
      <c r="AI1005" s="137">
        <f t="shared" si="266"/>
        <v>0</v>
      </c>
      <c r="AJ1005" s="137">
        <f t="shared" si="266"/>
        <v>0</v>
      </c>
      <c r="AK1005" s="136">
        <f ca="1">IF(AND(AND($AK$3&lt;=B1005,B1005&lt;=$AK$1),B1005&lt;&gt;""),1,0)</f>
        <v>1</v>
      </c>
      <c r="AL1005" s="136">
        <f>IF(OR(F1005="工事・メンテ（共用可）",F1005="要調整"),0.5,IF(F1005="ヘリ訓練日",0.4,1))</f>
        <v>0.5</v>
      </c>
      <c r="AM1005" s="136">
        <v>0.5</v>
      </c>
    </row>
    <row r="1006" spans="1:39" ht="75">
      <c r="A1006" s="149">
        <v>906</v>
      </c>
      <c r="B1006" s="210">
        <v>46412</v>
      </c>
      <c r="C1006" s="211">
        <v>9</v>
      </c>
      <c r="D1006" s="211">
        <v>17</v>
      </c>
      <c r="E1006" s="213" t="s">
        <v>61</v>
      </c>
      <c r="F1006" s="147" t="s">
        <v>495</v>
      </c>
      <c r="G1006" s="154" t="s">
        <v>1</v>
      </c>
      <c r="H1006" s="138" t="str">
        <f>IF(OR(G1006="中止",G1006="取消"),"998",IF(ISNA(MATCH($E1006,施設情報!$B$2:$B$96,0)),"999",INDEX(施設情報!$C$2:$C$96,MATCH($E1006,施設情報!$B$2:$B$96,0))))</f>
        <v>029</v>
      </c>
      <c r="I1006" s="139">
        <f t="shared" si="253"/>
        <v>46412</v>
      </c>
      <c r="J1006" s="137" t="str">
        <f t="shared" si="254"/>
        <v>029-46412</v>
      </c>
      <c r="K1006" s="137">
        <f t="shared" si="255"/>
        <v>0.375</v>
      </c>
      <c r="L1006" s="137">
        <f t="shared" si="256"/>
        <v>0.70833333333333337</v>
      </c>
      <c r="M1006" s="137">
        <f t="shared" si="265"/>
        <v>0</v>
      </c>
      <c r="N1006" s="137">
        <f t="shared" si="265"/>
        <v>0</v>
      </c>
      <c r="O1006" s="137">
        <f t="shared" si="265"/>
        <v>0</v>
      </c>
      <c r="P1006" s="137">
        <f t="shared" si="265"/>
        <v>0</v>
      </c>
      <c r="Q1006" s="137">
        <f t="shared" si="265"/>
        <v>0</v>
      </c>
      <c r="R1006" s="137">
        <f t="shared" si="265"/>
        <v>0</v>
      </c>
      <c r="S1006" s="137">
        <f t="shared" si="265"/>
        <v>0</v>
      </c>
      <c r="T1006" s="137">
        <f t="shared" si="265"/>
        <v>0</v>
      </c>
      <c r="U1006" s="137">
        <f t="shared" si="265"/>
        <v>0</v>
      </c>
      <c r="V1006" s="137">
        <f t="shared" si="265"/>
        <v>50</v>
      </c>
      <c r="W1006" s="137">
        <f t="shared" si="266"/>
        <v>50</v>
      </c>
      <c r="X1006" s="137">
        <f t="shared" si="266"/>
        <v>50</v>
      </c>
      <c r="Y1006" s="137">
        <f t="shared" si="266"/>
        <v>50</v>
      </c>
      <c r="Z1006" s="137">
        <f t="shared" si="266"/>
        <v>50</v>
      </c>
      <c r="AA1006" s="137">
        <f t="shared" si="266"/>
        <v>50</v>
      </c>
      <c r="AB1006" s="137">
        <f t="shared" si="266"/>
        <v>50</v>
      </c>
      <c r="AC1006" s="137">
        <f t="shared" si="266"/>
        <v>50</v>
      </c>
      <c r="AD1006" s="137">
        <f t="shared" si="266"/>
        <v>0</v>
      </c>
      <c r="AE1006" s="137">
        <f t="shared" si="266"/>
        <v>0</v>
      </c>
      <c r="AF1006" s="137">
        <f t="shared" si="266"/>
        <v>0</v>
      </c>
      <c r="AG1006" s="137">
        <f t="shared" si="266"/>
        <v>0</v>
      </c>
      <c r="AH1006" s="137">
        <f t="shared" si="266"/>
        <v>0</v>
      </c>
      <c r="AI1006" s="137">
        <f t="shared" si="266"/>
        <v>0</v>
      </c>
      <c r="AJ1006" s="137">
        <f t="shared" si="266"/>
        <v>0</v>
      </c>
      <c r="AK1006" s="136">
        <f ca="1">IF(AND(AND($AK$3&lt;=B1006,B1006&lt;=$AK$1),B1006&lt;&gt;""),1,0)</f>
        <v>1</v>
      </c>
      <c r="AL1006" s="136">
        <f>IF(OR(F1006="工事・メンテ（共用可）",F1006="要調整"),0.5,IF(F1006="ヘリ訓練日",0.4,1))</f>
        <v>0.5</v>
      </c>
      <c r="AM1006" s="136">
        <v>0.5</v>
      </c>
    </row>
    <row r="1007" spans="1:39" ht="37.5">
      <c r="A1007" s="149">
        <v>907</v>
      </c>
      <c r="B1007" s="210">
        <v>46412</v>
      </c>
      <c r="C1007" s="211">
        <v>9</v>
      </c>
      <c r="D1007" s="211">
        <v>17</v>
      </c>
      <c r="E1007" s="213" t="s">
        <v>62</v>
      </c>
      <c r="F1007" s="147" t="s">
        <v>492</v>
      </c>
      <c r="G1007" s="154" t="s">
        <v>1</v>
      </c>
      <c r="H1007" s="138" t="str">
        <f>IF(OR(G1007="中止",G1007="取消"),"998",IF(ISNA(MATCH($E1007,施設情報!$B$2:$B$96,0)),"999",INDEX(施設情報!$C$2:$C$96,MATCH($E1007,施設情報!$B$2:$B$96,0))))</f>
        <v>036</v>
      </c>
      <c r="I1007" s="139">
        <f t="shared" si="253"/>
        <v>46412</v>
      </c>
      <c r="J1007" s="137" t="str">
        <f t="shared" si="254"/>
        <v>036-46412</v>
      </c>
      <c r="K1007" s="137">
        <f t="shared" si="255"/>
        <v>0.375</v>
      </c>
      <c r="L1007" s="137">
        <f t="shared" si="256"/>
        <v>0.70833333333333337</v>
      </c>
      <c r="M1007" s="137">
        <f t="shared" si="265"/>
        <v>0</v>
      </c>
      <c r="N1007" s="137">
        <f t="shared" si="265"/>
        <v>0</v>
      </c>
      <c r="O1007" s="137">
        <f t="shared" si="265"/>
        <v>0</v>
      </c>
      <c r="P1007" s="137">
        <f t="shared" si="265"/>
        <v>0</v>
      </c>
      <c r="Q1007" s="137">
        <f t="shared" si="265"/>
        <v>0</v>
      </c>
      <c r="R1007" s="137">
        <f t="shared" si="265"/>
        <v>0</v>
      </c>
      <c r="S1007" s="137">
        <f t="shared" si="265"/>
        <v>0</v>
      </c>
      <c r="T1007" s="137">
        <f t="shared" si="265"/>
        <v>0</v>
      </c>
      <c r="U1007" s="137">
        <f t="shared" si="265"/>
        <v>0</v>
      </c>
      <c r="V1007" s="137">
        <f t="shared" si="265"/>
        <v>100</v>
      </c>
      <c r="W1007" s="137">
        <f t="shared" si="266"/>
        <v>100</v>
      </c>
      <c r="X1007" s="137">
        <f t="shared" si="266"/>
        <v>100</v>
      </c>
      <c r="Y1007" s="137">
        <f t="shared" si="266"/>
        <v>100</v>
      </c>
      <c r="Z1007" s="137">
        <f t="shared" si="266"/>
        <v>100</v>
      </c>
      <c r="AA1007" s="137">
        <f t="shared" si="266"/>
        <v>100</v>
      </c>
      <c r="AB1007" s="137">
        <f t="shared" si="266"/>
        <v>100</v>
      </c>
      <c r="AC1007" s="137">
        <f t="shared" si="266"/>
        <v>100</v>
      </c>
      <c r="AD1007" s="137">
        <f t="shared" si="266"/>
        <v>0</v>
      </c>
      <c r="AE1007" s="137">
        <f t="shared" si="266"/>
        <v>0</v>
      </c>
      <c r="AF1007" s="137">
        <f t="shared" si="266"/>
        <v>0</v>
      </c>
      <c r="AG1007" s="137">
        <f t="shared" si="266"/>
        <v>0</v>
      </c>
      <c r="AH1007" s="137">
        <f t="shared" si="266"/>
        <v>0</v>
      </c>
      <c r="AI1007" s="137">
        <f t="shared" si="266"/>
        <v>0</v>
      </c>
      <c r="AJ1007" s="137">
        <f t="shared" si="266"/>
        <v>0</v>
      </c>
      <c r="AK1007" s="136">
        <f ca="1">IF(AND(AND($AK$3&lt;=B1007,B1007&lt;=$AK$1),B1007&lt;&gt;""),1,0)</f>
        <v>1</v>
      </c>
      <c r="AL1007" s="136">
        <f>IF(OR(F1007="工事・メンテ（共用可）",F1007="要調整"),0.5,IF(F1007="ヘリ訓練日",0.4,1))</f>
        <v>1</v>
      </c>
      <c r="AM1007" s="136">
        <v>1</v>
      </c>
    </row>
    <row r="1008" spans="1:39" ht="37.5">
      <c r="A1008" s="149">
        <v>908</v>
      </c>
      <c r="B1008" s="210">
        <v>46412</v>
      </c>
      <c r="C1008" s="211">
        <v>9</v>
      </c>
      <c r="D1008" s="211">
        <v>17</v>
      </c>
      <c r="E1008" s="213" t="s">
        <v>63</v>
      </c>
      <c r="F1008" s="147" t="s">
        <v>492</v>
      </c>
      <c r="G1008" s="154" t="s">
        <v>1</v>
      </c>
      <c r="H1008" s="138" t="str">
        <f>IF(OR(G1008="中止",G1008="取消"),"998",IF(ISNA(MATCH($E1008,施設情報!$B$2:$B$96,0)),"999",INDEX(施設情報!$C$2:$C$96,MATCH($E1008,施設情報!$B$2:$B$96,0))))</f>
        <v>062</v>
      </c>
      <c r="I1008" s="139">
        <f t="shared" si="253"/>
        <v>46412</v>
      </c>
      <c r="J1008" s="137" t="str">
        <f t="shared" si="254"/>
        <v>062-46412</v>
      </c>
      <c r="K1008" s="137">
        <f t="shared" si="255"/>
        <v>0.375</v>
      </c>
      <c r="L1008" s="137">
        <f t="shared" si="256"/>
        <v>0.70833333333333337</v>
      </c>
      <c r="M1008" s="137">
        <f t="shared" si="265"/>
        <v>0</v>
      </c>
      <c r="N1008" s="137">
        <f t="shared" si="265"/>
        <v>0</v>
      </c>
      <c r="O1008" s="137">
        <f t="shared" si="265"/>
        <v>0</v>
      </c>
      <c r="P1008" s="137">
        <f t="shared" si="265"/>
        <v>0</v>
      </c>
      <c r="Q1008" s="137">
        <f t="shared" si="265"/>
        <v>0</v>
      </c>
      <c r="R1008" s="137">
        <f t="shared" si="265"/>
        <v>0</v>
      </c>
      <c r="S1008" s="137">
        <f t="shared" si="265"/>
        <v>0</v>
      </c>
      <c r="T1008" s="137">
        <f t="shared" si="265"/>
        <v>0</v>
      </c>
      <c r="U1008" s="137">
        <f t="shared" si="265"/>
        <v>0</v>
      </c>
      <c r="V1008" s="137">
        <f t="shared" si="265"/>
        <v>100</v>
      </c>
      <c r="W1008" s="137">
        <f t="shared" si="266"/>
        <v>100</v>
      </c>
      <c r="X1008" s="137">
        <f t="shared" si="266"/>
        <v>100</v>
      </c>
      <c r="Y1008" s="137">
        <f t="shared" si="266"/>
        <v>100</v>
      </c>
      <c r="Z1008" s="137">
        <f t="shared" si="266"/>
        <v>100</v>
      </c>
      <c r="AA1008" s="137">
        <f t="shared" si="266"/>
        <v>100</v>
      </c>
      <c r="AB1008" s="137">
        <f t="shared" si="266"/>
        <v>100</v>
      </c>
      <c r="AC1008" s="137">
        <f t="shared" si="266"/>
        <v>100</v>
      </c>
      <c r="AD1008" s="137">
        <f t="shared" si="266"/>
        <v>0</v>
      </c>
      <c r="AE1008" s="137">
        <f t="shared" si="266"/>
        <v>0</v>
      </c>
      <c r="AF1008" s="137">
        <f t="shared" si="266"/>
        <v>0</v>
      </c>
      <c r="AG1008" s="137">
        <f t="shared" si="266"/>
        <v>0</v>
      </c>
      <c r="AH1008" s="137">
        <f t="shared" si="266"/>
        <v>0</v>
      </c>
      <c r="AI1008" s="137">
        <f t="shared" si="266"/>
        <v>0</v>
      </c>
      <c r="AJ1008" s="137">
        <f t="shared" si="266"/>
        <v>0</v>
      </c>
      <c r="AK1008" s="136">
        <f ca="1">IF(AND(AND($AK$3&lt;=B1008,B1008&lt;=$AK$1),B1008&lt;&gt;""),1,0)</f>
        <v>1</v>
      </c>
      <c r="AL1008" s="136">
        <f>IF(OR(F1008="工事・メンテ（共用可）",F1008="要調整"),0.5,IF(F1008="ヘリ訓練日",0.4,1))</f>
        <v>1</v>
      </c>
      <c r="AM1008" s="136">
        <v>1</v>
      </c>
    </row>
    <row r="1009" spans="1:39" ht="37.5">
      <c r="A1009" s="149">
        <v>909</v>
      </c>
      <c r="B1009" s="210">
        <v>46412</v>
      </c>
      <c r="C1009" s="211">
        <v>9</v>
      </c>
      <c r="D1009" s="211">
        <v>17</v>
      </c>
      <c r="E1009" s="213" t="s">
        <v>64</v>
      </c>
      <c r="F1009" s="147" t="s">
        <v>492</v>
      </c>
      <c r="G1009" s="154" t="s">
        <v>1</v>
      </c>
      <c r="H1009" s="138" t="str">
        <f>IF(OR(G1009="中止",G1009="取消"),"998",IF(ISNA(MATCH($E1009,施設情報!$B$2:$B$96,0)),"999",INDEX(施設情報!$C$2:$C$96,MATCH($E1009,施設情報!$B$2:$B$96,0))))</f>
        <v>061</v>
      </c>
      <c r="I1009" s="139">
        <f t="shared" si="253"/>
        <v>46412</v>
      </c>
      <c r="J1009" s="137" t="str">
        <f t="shared" si="254"/>
        <v>061-46412</v>
      </c>
      <c r="K1009" s="137">
        <f t="shared" si="255"/>
        <v>0.375</v>
      </c>
      <c r="L1009" s="137">
        <f t="shared" si="256"/>
        <v>0.70833333333333337</v>
      </c>
      <c r="M1009" s="137">
        <f t="shared" si="265"/>
        <v>0</v>
      </c>
      <c r="N1009" s="137">
        <f t="shared" si="265"/>
        <v>0</v>
      </c>
      <c r="O1009" s="137">
        <f t="shared" si="265"/>
        <v>0</v>
      </c>
      <c r="P1009" s="137">
        <f t="shared" si="265"/>
        <v>0</v>
      </c>
      <c r="Q1009" s="137">
        <f t="shared" si="265"/>
        <v>0</v>
      </c>
      <c r="R1009" s="137">
        <f t="shared" si="265"/>
        <v>0</v>
      </c>
      <c r="S1009" s="137">
        <f t="shared" si="265"/>
        <v>0</v>
      </c>
      <c r="T1009" s="137">
        <f t="shared" si="265"/>
        <v>0</v>
      </c>
      <c r="U1009" s="137">
        <f t="shared" si="265"/>
        <v>0</v>
      </c>
      <c r="V1009" s="137">
        <f t="shared" si="265"/>
        <v>100</v>
      </c>
      <c r="W1009" s="137">
        <f t="shared" si="266"/>
        <v>100</v>
      </c>
      <c r="X1009" s="137">
        <f t="shared" si="266"/>
        <v>100</v>
      </c>
      <c r="Y1009" s="137">
        <f t="shared" si="266"/>
        <v>100</v>
      </c>
      <c r="Z1009" s="137">
        <f t="shared" si="266"/>
        <v>100</v>
      </c>
      <c r="AA1009" s="137">
        <f t="shared" si="266"/>
        <v>100</v>
      </c>
      <c r="AB1009" s="137">
        <f t="shared" si="266"/>
        <v>100</v>
      </c>
      <c r="AC1009" s="137">
        <f t="shared" si="266"/>
        <v>100</v>
      </c>
      <c r="AD1009" s="137">
        <f t="shared" si="266"/>
        <v>0</v>
      </c>
      <c r="AE1009" s="137">
        <f t="shared" si="266"/>
        <v>0</v>
      </c>
      <c r="AF1009" s="137">
        <f t="shared" si="266"/>
        <v>0</v>
      </c>
      <c r="AG1009" s="137">
        <f t="shared" si="266"/>
        <v>0</v>
      </c>
      <c r="AH1009" s="137">
        <f t="shared" si="266"/>
        <v>0</v>
      </c>
      <c r="AI1009" s="137">
        <f t="shared" si="266"/>
        <v>0</v>
      </c>
      <c r="AJ1009" s="137">
        <f t="shared" si="266"/>
        <v>0</v>
      </c>
      <c r="AK1009" s="136">
        <f ca="1">IF(AND(AND($AK$3&lt;=B1009,B1009&lt;=$AK$1),B1009&lt;&gt;""),1,0)</f>
        <v>1</v>
      </c>
      <c r="AL1009" s="136">
        <f>IF(OR(F1009="工事・メンテ（共用可）",F1009="要調整"),0.5,IF(F1009="ヘリ訓練日",0.4,1))</f>
        <v>1</v>
      </c>
      <c r="AM1009" s="136">
        <v>1</v>
      </c>
    </row>
    <row r="1010" spans="1:39" ht="37.5">
      <c r="A1010" s="149">
        <v>910</v>
      </c>
      <c r="B1010" s="210">
        <v>46412</v>
      </c>
      <c r="C1010" s="211">
        <v>9</v>
      </c>
      <c r="D1010" s="211">
        <v>17</v>
      </c>
      <c r="E1010" s="213" t="s">
        <v>65</v>
      </c>
      <c r="F1010" s="147" t="s">
        <v>492</v>
      </c>
      <c r="G1010" s="154" t="s">
        <v>1</v>
      </c>
      <c r="H1010" s="138" t="str">
        <f>IF(OR(G1010="中止",G1010="取消"),"998",IF(ISNA(MATCH($E1010,施設情報!$B$2:$B$96,0)),"999",INDEX(施設情報!$C$2:$C$96,MATCH($E1010,施設情報!$B$2:$B$96,0))))</f>
        <v>037</v>
      </c>
      <c r="I1010" s="139">
        <f t="shared" si="253"/>
        <v>46412</v>
      </c>
      <c r="J1010" s="137" t="str">
        <f t="shared" si="254"/>
        <v>037-46412</v>
      </c>
      <c r="K1010" s="137">
        <f t="shared" si="255"/>
        <v>0.375</v>
      </c>
      <c r="L1010" s="137">
        <f t="shared" si="256"/>
        <v>0.70833333333333337</v>
      </c>
      <c r="M1010" s="137">
        <f t="shared" si="265"/>
        <v>0</v>
      </c>
      <c r="N1010" s="137">
        <f t="shared" si="265"/>
        <v>0</v>
      </c>
      <c r="O1010" s="137">
        <f t="shared" si="265"/>
        <v>0</v>
      </c>
      <c r="P1010" s="137">
        <f t="shared" si="265"/>
        <v>0</v>
      </c>
      <c r="Q1010" s="137">
        <f t="shared" si="265"/>
        <v>0</v>
      </c>
      <c r="R1010" s="137">
        <f t="shared" si="265"/>
        <v>0</v>
      </c>
      <c r="S1010" s="137">
        <f t="shared" si="265"/>
        <v>0</v>
      </c>
      <c r="T1010" s="137">
        <f t="shared" si="265"/>
        <v>0</v>
      </c>
      <c r="U1010" s="137">
        <f t="shared" si="265"/>
        <v>0</v>
      </c>
      <c r="V1010" s="137">
        <f t="shared" si="265"/>
        <v>100</v>
      </c>
      <c r="W1010" s="137">
        <f t="shared" si="266"/>
        <v>100</v>
      </c>
      <c r="X1010" s="137">
        <f t="shared" si="266"/>
        <v>100</v>
      </c>
      <c r="Y1010" s="137">
        <f t="shared" si="266"/>
        <v>100</v>
      </c>
      <c r="Z1010" s="137">
        <f t="shared" si="266"/>
        <v>100</v>
      </c>
      <c r="AA1010" s="137">
        <f t="shared" si="266"/>
        <v>100</v>
      </c>
      <c r="AB1010" s="137">
        <f t="shared" si="266"/>
        <v>100</v>
      </c>
      <c r="AC1010" s="137">
        <f t="shared" si="266"/>
        <v>100</v>
      </c>
      <c r="AD1010" s="137">
        <f t="shared" si="266"/>
        <v>0</v>
      </c>
      <c r="AE1010" s="137">
        <f t="shared" si="266"/>
        <v>0</v>
      </c>
      <c r="AF1010" s="137">
        <f t="shared" si="266"/>
        <v>0</v>
      </c>
      <c r="AG1010" s="137">
        <f t="shared" si="266"/>
        <v>0</v>
      </c>
      <c r="AH1010" s="137">
        <f t="shared" si="266"/>
        <v>0</v>
      </c>
      <c r="AI1010" s="137">
        <f t="shared" si="266"/>
        <v>0</v>
      </c>
      <c r="AJ1010" s="137">
        <f t="shared" si="266"/>
        <v>0</v>
      </c>
      <c r="AK1010" s="136">
        <f ca="1">IF(AND(AND($AK$3&lt;=B1010,B1010&lt;=$AK$1),B1010&lt;&gt;""),1,0)</f>
        <v>1</v>
      </c>
      <c r="AL1010" s="136">
        <f>IF(OR(F1010="工事・メンテ（共用可）",F1010="要調整"),0.5,IF(F1010="ヘリ訓練日",0.4,1))</f>
        <v>1</v>
      </c>
      <c r="AM1010" s="136">
        <v>1</v>
      </c>
    </row>
    <row r="1011" spans="1:39" ht="56.25">
      <c r="A1011" s="149">
        <v>911</v>
      </c>
      <c r="B1011" s="210">
        <v>46412</v>
      </c>
      <c r="C1011" s="211">
        <v>9</v>
      </c>
      <c r="D1011" s="211">
        <v>17</v>
      </c>
      <c r="E1011" s="213" t="s">
        <v>32</v>
      </c>
      <c r="F1011" s="147" t="s">
        <v>492</v>
      </c>
      <c r="G1011" s="154" t="s">
        <v>1</v>
      </c>
      <c r="H1011" s="138" t="str">
        <f>IF(OR(G1011="中止",G1011="取消"),"998",IF(ISNA(MATCH($E1011,施設情報!$B$2:$B$96,0)),"999",INDEX(施設情報!$C$2:$C$96,MATCH($E1011,施設情報!$B$2:$B$96,0))))</f>
        <v>039</v>
      </c>
      <c r="I1011" s="139">
        <f t="shared" si="253"/>
        <v>46412</v>
      </c>
      <c r="J1011" s="137" t="str">
        <f t="shared" si="254"/>
        <v>039-46412</v>
      </c>
      <c r="K1011" s="137">
        <f t="shared" si="255"/>
        <v>0.375</v>
      </c>
      <c r="L1011" s="137">
        <f t="shared" si="256"/>
        <v>0.70833333333333337</v>
      </c>
      <c r="M1011" s="137">
        <f t="shared" si="265"/>
        <v>0</v>
      </c>
      <c r="N1011" s="137">
        <f t="shared" si="265"/>
        <v>0</v>
      </c>
      <c r="O1011" s="137">
        <f t="shared" si="265"/>
        <v>0</v>
      </c>
      <c r="P1011" s="137">
        <f t="shared" si="265"/>
        <v>0</v>
      </c>
      <c r="Q1011" s="137">
        <f t="shared" si="265"/>
        <v>0</v>
      </c>
      <c r="R1011" s="137">
        <f t="shared" si="265"/>
        <v>0</v>
      </c>
      <c r="S1011" s="137">
        <f t="shared" si="265"/>
        <v>0</v>
      </c>
      <c r="T1011" s="137">
        <f t="shared" si="265"/>
        <v>0</v>
      </c>
      <c r="U1011" s="137">
        <f t="shared" si="265"/>
        <v>0</v>
      </c>
      <c r="V1011" s="137">
        <f t="shared" si="265"/>
        <v>100</v>
      </c>
      <c r="W1011" s="137">
        <f t="shared" si="266"/>
        <v>100</v>
      </c>
      <c r="X1011" s="137">
        <f t="shared" si="266"/>
        <v>100</v>
      </c>
      <c r="Y1011" s="137">
        <f t="shared" si="266"/>
        <v>100</v>
      </c>
      <c r="Z1011" s="137">
        <f t="shared" si="266"/>
        <v>100</v>
      </c>
      <c r="AA1011" s="137">
        <f t="shared" si="266"/>
        <v>100</v>
      </c>
      <c r="AB1011" s="137">
        <f t="shared" si="266"/>
        <v>100</v>
      </c>
      <c r="AC1011" s="137">
        <f t="shared" si="266"/>
        <v>100</v>
      </c>
      <c r="AD1011" s="137">
        <f t="shared" si="266"/>
        <v>0</v>
      </c>
      <c r="AE1011" s="137">
        <f t="shared" si="266"/>
        <v>0</v>
      </c>
      <c r="AF1011" s="137">
        <f t="shared" si="266"/>
        <v>0</v>
      </c>
      <c r="AG1011" s="137">
        <f t="shared" si="266"/>
        <v>0</v>
      </c>
      <c r="AH1011" s="137">
        <f t="shared" si="266"/>
        <v>0</v>
      </c>
      <c r="AI1011" s="137">
        <f t="shared" si="266"/>
        <v>0</v>
      </c>
      <c r="AJ1011" s="137">
        <f t="shared" si="266"/>
        <v>0</v>
      </c>
      <c r="AK1011" s="136">
        <f ca="1">IF(AND(AND($AK$3&lt;=B1011,B1011&lt;=$AK$1),B1011&lt;&gt;""),1,0)</f>
        <v>1</v>
      </c>
      <c r="AL1011" s="136">
        <f>IF(OR(F1011="工事・メンテ（共用可）",F1011="要調整"),0.5,IF(F1011="ヘリ訓練日",0.4,1))</f>
        <v>1</v>
      </c>
      <c r="AM1011" s="136">
        <v>1</v>
      </c>
    </row>
    <row r="1012" spans="1:39" ht="56.25">
      <c r="A1012" s="149">
        <v>912</v>
      </c>
      <c r="B1012" s="210">
        <v>46412</v>
      </c>
      <c r="C1012" s="211">
        <v>9</v>
      </c>
      <c r="D1012" s="211">
        <v>17</v>
      </c>
      <c r="E1012" s="213" t="s">
        <v>33</v>
      </c>
      <c r="F1012" s="147" t="s">
        <v>492</v>
      </c>
      <c r="G1012" s="154" t="s">
        <v>1</v>
      </c>
      <c r="H1012" s="138" t="str">
        <f>IF(OR(G1012="中止",G1012="取消"),"998",IF(ISNA(MATCH($E1012,施設情報!$B$2:$B$96,0)),"999",INDEX(施設情報!$C$2:$C$96,MATCH($E1012,施設情報!$B$2:$B$96,0))))</f>
        <v>038</v>
      </c>
      <c r="I1012" s="139">
        <f t="shared" si="253"/>
        <v>46412</v>
      </c>
      <c r="J1012" s="137" t="str">
        <f t="shared" si="254"/>
        <v>038-46412</v>
      </c>
      <c r="K1012" s="137">
        <f t="shared" si="255"/>
        <v>0.375</v>
      </c>
      <c r="L1012" s="137">
        <f t="shared" si="256"/>
        <v>0.70833333333333337</v>
      </c>
      <c r="M1012" s="137">
        <f t="shared" si="265"/>
        <v>0</v>
      </c>
      <c r="N1012" s="137">
        <f t="shared" si="265"/>
        <v>0</v>
      </c>
      <c r="O1012" s="137">
        <f t="shared" si="265"/>
        <v>0</v>
      </c>
      <c r="P1012" s="137">
        <f t="shared" si="265"/>
        <v>0</v>
      </c>
      <c r="Q1012" s="137">
        <f t="shared" si="265"/>
        <v>0</v>
      </c>
      <c r="R1012" s="137">
        <f t="shared" si="265"/>
        <v>0</v>
      </c>
      <c r="S1012" s="137">
        <f t="shared" si="265"/>
        <v>0</v>
      </c>
      <c r="T1012" s="137">
        <f t="shared" si="265"/>
        <v>0</v>
      </c>
      <c r="U1012" s="137">
        <f t="shared" si="265"/>
        <v>0</v>
      </c>
      <c r="V1012" s="137">
        <f t="shared" si="265"/>
        <v>100</v>
      </c>
      <c r="W1012" s="137">
        <f t="shared" si="266"/>
        <v>100</v>
      </c>
      <c r="X1012" s="137">
        <f t="shared" si="266"/>
        <v>100</v>
      </c>
      <c r="Y1012" s="137">
        <f t="shared" si="266"/>
        <v>100</v>
      </c>
      <c r="Z1012" s="137">
        <f t="shared" si="266"/>
        <v>100</v>
      </c>
      <c r="AA1012" s="137">
        <f t="shared" si="266"/>
        <v>100</v>
      </c>
      <c r="AB1012" s="137">
        <f t="shared" si="266"/>
        <v>100</v>
      </c>
      <c r="AC1012" s="137">
        <f t="shared" si="266"/>
        <v>100</v>
      </c>
      <c r="AD1012" s="137">
        <f t="shared" si="266"/>
        <v>0</v>
      </c>
      <c r="AE1012" s="137">
        <f t="shared" si="266"/>
        <v>0</v>
      </c>
      <c r="AF1012" s="137">
        <f t="shared" si="266"/>
        <v>0</v>
      </c>
      <c r="AG1012" s="137">
        <f t="shared" si="266"/>
        <v>0</v>
      </c>
      <c r="AH1012" s="137">
        <f t="shared" si="266"/>
        <v>0</v>
      </c>
      <c r="AI1012" s="137">
        <f t="shared" si="266"/>
        <v>0</v>
      </c>
      <c r="AJ1012" s="137">
        <f t="shared" si="266"/>
        <v>0</v>
      </c>
      <c r="AK1012" s="136">
        <f ca="1">IF(AND(AND($AK$3&lt;=B1012,B1012&lt;=$AK$1),B1012&lt;&gt;""),1,0)</f>
        <v>1</v>
      </c>
      <c r="AL1012" s="136">
        <f>IF(OR(F1012="工事・メンテ（共用可）",F1012="要調整"),0.5,IF(F1012="ヘリ訓練日",0.4,1))</f>
        <v>1</v>
      </c>
      <c r="AM1012" s="136">
        <v>1</v>
      </c>
    </row>
    <row r="1013" spans="1:39" ht="56.25">
      <c r="A1013" s="149">
        <v>913</v>
      </c>
      <c r="B1013" s="210">
        <v>46412</v>
      </c>
      <c r="C1013" s="211">
        <v>9</v>
      </c>
      <c r="D1013" s="211">
        <v>17</v>
      </c>
      <c r="E1013" s="213" t="s">
        <v>34</v>
      </c>
      <c r="F1013" s="147" t="s">
        <v>492</v>
      </c>
      <c r="G1013" s="154" t="s">
        <v>1</v>
      </c>
      <c r="H1013" s="138" t="str">
        <f>IF(OR(G1013="中止",G1013="取消"),"998",IF(ISNA(MATCH($E1013,施設情報!$B$2:$B$96,0)),"999",INDEX(施設情報!$C$2:$C$96,MATCH($E1013,施設情報!$B$2:$B$96,0))))</f>
        <v>040</v>
      </c>
      <c r="I1013" s="139">
        <f t="shared" si="253"/>
        <v>46412</v>
      </c>
      <c r="J1013" s="137" t="str">
        <f t="shared" si="254"/>
        <v>040-46412</v>
      </c>
      <c r="K1013" s="137">
        <f t="shared" si="255"/>
        <v>0.375</v>
      </c>
      <c r="L1013" s="137">
        <f t="shared" si="256"/>
        <v>0.70833333333333337</v>
      </c>
      <c r="M1013" s="137">
        <f t="shared" si="265"/>
        <v>0</v>
      </c>
      <c r="N1013" s="137">
        <f t="shared" si="265"/>
        <v>0</v>
      </c>
      <c r="O1013" s="137">
        <f t="shared" si="265"/>
        <v>0</v>
      </c>
      <c r="P1013" s="137">
        <f t="shared" si="265"/>
        <v>0</v>
      </c>
      <c r="Q1013" s="137">
        <f t="shared" si="265"/>
        <v>0</v>
      </c>
      <c r="R1013" s="137">
        <f t="shared" si="265"/>
        <v>0</v>
      </c>
      <c r="S1013" s="137">
        <f t="shared" si="265"/>
        <v>0</v>
      </c>
      <c r="T1013" s="137">
        <f t="shared" si="265"/>
        <v>0</v>
      </c>
      <c r="U1013" s="137">
        <f t="shared" si="265"/>
        <v>0</v>
      </c>
      <c r="V1013" s="137">
        <f t="shared" si="265"/>
        <v>100</v>
      </c>
      <c r="W1013" s="137">
        <f t="shared" si="266"/>
        <v>100</v>
      </c>
      <c r="X1013" s="137">
        <f t="shared" si="266"/>
        <v>100</v>
      </c>
      <c r="Y1013" s="137">
        <f t="shared" si="266"/>
        <v>100</v>
      </c>
      <c r="Z1013" s="137">
        <f t="shared" si="266"/>
        <v>100</v>
      </c>
      <c r="AA1013" s="137">
        <f t="shared" si="266"/>
        <v>100</v>
      </c>
      <c r="AB1013" s="137">
        <f t="shared" si="266"/>
        <v>100</v>
      </c>
      <c r="AC1013" s="137">
        <f t="shared" si="266"/>
        <v>100</v>
      </c>
      <c r="AD1013" s="137">
        <f t="shared" si="266"/>
        <v>0</v>
      </c>
      <c r="AE1013" s="137">
        <f t="shared" si="266"/>
        <v>0</v>
      </c>
      <c r="AF1013" s="137">
        <f t="shared" si="266"/>
        <v>0</v>
      </c>
      <c r="AG1013" s="137">
        <f t="shared" si="266"/>
        <v>0</v>
      </c>
      <c r="AH1013" s="137">
        <f t="shared" si="266"/>
        <v>0</v>
      </c>
      <c r="AI1013" s="137">
        <f t="shared" si="266"/>
        <v>0</v>
      </c>
      <c r="AJ1013" s="137">
        <f t="shared" si="266"/>
        <v>0</v>
      </c>
      <c r="AK1013" s="136">
        <f ca="1">IF(AND(AND($AK$3&lt;=B1013,B1013&lt;=$AK$1),B1013&lt;&gt;""),1,0)</f>
        <v>1</v>
      </c>
      <c r="AL1013" s="136">
        <f>IF(OR(F1013="工事・メンテ（共用可）",F1013="要調整"),0.5,IF(F1013="ヘリ訓練日",0.4,1))</f>
        <v>1</v>
      </c>
      <c r="AM1013" s="136">
        <v>1</v>
      </c>
    </row>
    <row r="1014" spans="1:39" ht="56.25">
      <c r="A1014" s="149">
        <v>914</v>
      </c>
      <c r="B1014" s="210">
        <v>46412</v>
      </c>
      <c r="C1014" s="211">
        <v>9</v>
      </c>
      <c r="D1014" s="211">
        <v>17</v>
      </c>
      <c r="E1014" s="213" t="s">
        <v>35</v>
      </c>
      <c r="F1014" s="147" t="s">
        <v>492</v>
      </c>
      <c r="G1014" s="154" t="s">
        <v>1</v>
      </c>
      <c r="H1014" s="138" t="str">
        <f>IF(OR(G1014="中止",G1014="取消"),"998",IF(ISNA(MATCH($E1014,施設情報!$B$2:$B$96,0)),"999",INDEX(施設情報!$C$2:$C$96,MATCH($E1014,施設情報!$B$2:$B$96,0))))</f>
        <v>041</v>
      </c>
      <c r="I1014" s="139">
        <f t="shared" si="253"/>
        <v>46412</v>
      </c>
      <c r="J1014" s="137" t="str">
        <f t="shared" si="254"/>
        <v>041-46412</v>
      </c>
      <c r="K1014" s="137">
        <f t="shared" si="255"/>
        <v>0.375</v>
      </c>
      <c r="L1014" s="137">
        <f t="shared" si="256"/>
        <v>0.70833333333333337</v>
      </c>
      <c r="M1014" s="137">
        <f t="shared" si="265"/>
        <v>0</v>
      </c>
      <c r="N1014" s="137">
        <f t="shared" si="265"/>
        <v>0</v>
      </c>
      <c r="O1014" s="137">
        <f t="shared" si="265"/>
        <v>0</v>
      </c>
      <c r="P1014" s="137">
        <f t="shared" si="265"/>
        <v>0</v>
      </c>
      <c r="Q1014" s="137">
        <f t="shared" si="265"/>
        <v>0</v>
      </c>
      <c r="R1014" s="137">
        <f t="shared" si="265"/>
        <v>0</v>
      </c>
      <c r="S1014" s="137">
        <f t="shared" si="265"/>
        <v>0</v>
      </c>
      <c r="T1014" s="137">
        <f t="shared" si="265"/>
        <v>0</v>
      </c>
      <c r="U1014" s="137">
        <f t="shared" si="265"/>
        <v>0</v>
      </c>
      <c r="V1014" s="137">
        <f t="shared" si="265"/>
        <v>100</v>
      </c>
      <c r="W1014" s="137">
        <f t="shared" si="266"/>
        <v>100</v>
      </c>
      <c r="X1014" s="137">
        <f t="shared" si="266"/>
        <v>100</v>
      </c>
      <c r="Y1014" s="137">
        <f t="shared" si="266"/>
        <v>100</v>
      </c>
      <c r="Z1014" s="137">
        <f t="shared" si="266"/>
        <v>100</v>
      </c>
      <c r="AA1014" s="137">
        <f t="shared" si="266"/>
        <v>100</v>
      </c>
      <c r="AB1014" s="137">
        <f t="shared" si="266"/>
        <v>100</v>
      </c>
      <c r="AC1014" s="137">
        <f t="shared" si="266"/>
        <v>100</v>
      </c>
      <c r="AD1014" s="137">
        <f t="shared" si="266"/>
        <v>0</v>
      </c>
      <c r="AE1014" s="137">
        <f t="shared" si="266"/>
        <v>0</v>
      </c>
      <c r="AF1014" s="137">
        <f t="shared" si="266"/>
        <v>0</v>
      </c>
      <c r="AG1014" s="137">
        <f t="shared" si="266"/>
        <v>0</v>
      </c>
      <c r="AH1014" s="137">
        <f t="shared" si="266"/>
        <v>0</v>
      </c>
      <c r="AI1014" s="137">
        <f t="shared" si="266"/>
        <v>0</v>
      </c>
      <c r="AJ1014" s="137">
        <f t="shared" si="266"/>
        <v>0</v>
      </c>
      <c r="AK1014" s="136">
        <f ca="1">IF(AND(AND($AK$3&lt;=B1014,B1014&lt;=$AK$1),B1014&lt;&gt;""),1,0)</f>
        <v>1</v>
      </c>
      <c r="AL1014" s="136">
        <f>IF(OR(F1014="工事・メンテ（共用可）",F1014="要調整"),0.5,IF(F1014="ヘリ訓練日",0.4,1))</f>
        <v>1</v>
      </c>
      <c r="AM1014" s="136">
        <v>1</v>
      </c>
    </row>
    <row r="1015" spans="1:39" ht="56.25">
      <c r="A1015" s="149">
        <v>915</v>
      </c>
      <c r="B1015" s="210">
        <v>46412</v>
      </c>
      <c r="C1015" s="211">
        <v>9</v>
      </c>
      <c r="D1015" s="211">
        <v>17</v>
      </c>
      <c r="E1015" s="213" t="s">
        <v>36</v>
      </c>
      <c r="F1015" s="147" t="s">
        <v>492</v>
      </c>
      <c r="G1015" s="154" t="s">
        <v>1</v>
      </c>
      <c r="H1015" s="138" t="str">
        <f>IF(OR(G1015="中止",G1015="取消"),"998",IF(ISNA(MATCH($E1015,施設情報!$B$2:$B$96,0)),"999",INDEX(施設情報!$C$2:$C$96,MATCH($E1015,施設情報!$B$2:$B$96,0))))</f>
        <v>042</v>
      </c>
      <c r="I1015" s="139">
        <f t="shared" si="253"/>
        <v>46412</v>
      </c>
      <c r="J1015" s="137" t="str">
        <f t="shared" si="254"/>
        <v>042-46412</v>
      </c>
      <c r="K1015" s="137">
        <f t="shared" si="255"/>
        <v>0.375</v>
      </c>
      <c r="L1015" s="137">
        <f t="shared" si="256"/>
        <v>0.70833333333333337</v>
      </c>
      <c r="M1015" s="137">
        <f t="shared" ref="M1015:V1024" si="267">IF(AND(M$3&gt;=$K1015,M$3&lt;$L1015),100*$AM1015,0)</f>
        <v>0</v>
      </c>
      <c r="N1015" s="137">
        <f t="shared" si="267"/>
        <v>0</v>
      </c>
      <c r="O1015" s="137">
        <f t="shared" si="267"/>
        <v>0</v>
      </c>
      <c r="P1015" s="137">
        <f t="shared" si="267"/>
        <v>0</v>
      </c>
      <c r="Q1015" s="137">
        <f t="shared" si="267"/>
        <v>0</v>
      </c>
      <c r="R1015" s="137">
        <f t="shared" si="267"/>
        <v>0</v>
      </c>
      <c r="S1015" s="137">
        <f t="shared" si="267"/>
        <v>0</v>
      </c>
      <c r="T1015" s="137">
        <f t="shared" si="267"/>
        <v>0</v>
      </c>
      <c r="U1015" s="137">
        <f t="shared" si="267"/>
        <v>0</v>
      </c>
      <c r="V1015" s="137">
        <f t="shared" si="267"/>
        <v>100</v>
      </c>
      <c r="W1015" s="137">
        <f t="shared" ref="W1015:AJ1024" si="268">IF(AND(W$3&gt;=$K1015,W$3&lt;$L1015),100*$AM1015,0)</f>
        <v>100</v>
      </c>
      <c r="X1015" s="137">
        <f t="shared" si="268"/>
        <v>100</v>
      </c>
      <c r="Y1015" s="137">
        <f t="shared" si="268"/>
        <v>100</v>
      </c>
      <c r="Z1015" s="137">
        <f t="shared" si="268"/>
        <v>100</v>
      </c>
      <c r="AA1015" s="137">
        <f t="shared" si="268"/>
        <v>100</v>
      </c>
      <c r="AB1015" s="137">
        <f t="shared" si="268"/>
        <v>100</v>
      </c>
      <c r="AC1015" s="137">
        <f t="shared" si="268"/>
        <v>100</v>
      </c>
      <c r="AD1015" s="137">
        <f t="shared" si="268"/>
        <v>0</v>
      </c>
      <c r="AE1015" s="137">
        <f t="shared" si="268"/>
        <v>0</v>
      </c>
      <c r="AF1015" s="137">
        <f t="shared" si="268"/>
        <v>0</v>
      </c>
      <c r="AG1015" s="137">
        <f t="shared" si="268"/>
        <v>0</v>
      </c>
      <c r="AH1015" s="137">
        <f t="shared" si="268"/>
        <v>0</v>
      </c>
      <c r="AI1015" s="137">
        <f t="shared" si="268"/>
        <v>0</v>
      </c>
      <c r="AJ1015" s="137">
        <f t="shared" si="268"/>
        <v>0</v>
      </c>
      <c r="AK1015" s="136">
        <f ca="1">IF(AND(AND($AK$3&lt;=B1015,B1015&lt;=$AK$1),B1015&lt;&gt;""),1,0)</f>
        <v>1</v>
      </c>
      <c r="AL1015" s="136">
        <f>IF(OR(F1015="工事・メンテ（共用可）",F1015="要調整"),0.5,IF(F1015="ヘリ訓練日",0.4,1))</f>
        <v>1</v>
      </c>
      <c r="AM1015" s="136">
        <v>1</v>
      </c>
    </row>
    <row r="1016" spans="1:39" ht="56.25">
      <c r="A1016" s="149">
        <v>916</v>
      </c>
      <c r="B1016" s="210">
        <v>46412</v>
      </c>
      <c r="C1016" s="211">
        <v>9</v>
      </c>
      <c r="D1016" s="211">
        <v>17</v>
      </c>
      <c r="E1016" s="213" t="s">
        <v>37</v>
      </c>
      <c r="F1016" s="147" t="s">
        <v>492</v>
      </c>
      <c r="G1016" s="154" t="s">
        <v>1</v>
      </c>
      <c r="H1016" s="138" t="str">
        <f>IF(OR(G1016="中止",G1016="取消"),"998",IF(ISNA(MATCH($E1016,施設情報!$B$2:$B$96,0)),"999",INDEX(施設情報!$C$2:$C$96,MATCH($E1016,施設情報!$B$2:$B$96,0))))</f>
        <v>043</v>
      </c>
      <c r="I1016" s="139">
        <f t="shared" si="253"/>
        <v>46412</v>
      </c>
      <c r="J1016" s="137" t="str">
        <f t="shared" si="254"/>
        <v>043-46412</v>
      </c>
      <c r="K1016" s="137">
        <f t="shared" si="255"/>
        <v>0.375</v>
      </c>
      <c r="L1016" s="137">
        <f t="shared" si="256"/>
        <v>0.70833333333333337</v>
      </c>
      <c r="M1016" s="137">
        <f t="shared" si="267"/>
        <v>0</v>
      </c>
      <c r="N1016" s="137">
        <f t="shared" si="267"/>
        <v>0</v>
      </c>
      <c r="O1016" s="137">
        <f t="shared" si="267"/>
        <v>0</v>
      </c>
      <c r="P1016" s="137">
        <f t="shared" si="267"/>
        <v>0</v>
      </c>
      <c r="Q1016" s="137">
        <f t="shared" si="267"/>
        <v>0</v>
      </c>
      <c r="R1016" s="137">
        <f t="shared" si="267"/>
        <v>0</v>
      </c>
      <c r="S1016" s="137">
        <f t="shared" si="267"/>
        <v>0</v>
      </c>
      <c r="T1016" s="137">
        <f t="shared" si="267"/>
        <v>0</v>
      </c>
      <c r="U1016" s="137">
        <f t="shared" si="267"/>
        <v>0</v>
      </c>
      <c r="V1016" s="137">
        <f t="shared" si="267"/>
        <v>100</v>
      </c>
      <c r="W1016" s="137">
        <f t="shared" si="268"/>
        <v>100</v>
      </c>
      <c r="X1016" s="137">
        <f t="shared" si="268"/>
        <v>100</v>
      </c>
      <c r="Y1016" s="137">
        <f t="shared" si="268"/>
        <v>100</v>
      </c>
      <c r="Z1016" s="137">
        <f t="shared" si="268"/>
        <v>100</v>
      </c>
      <c r="AA1016" s="137">
        <f t="shared" si="268"/>
        <v>100</v>
      </c>
      <c r="AB1016" s="137">
        <f t="shared" si="268"/>
        <v>100</v>
      </c>
      <c r="AC1016" s="137">
        <f t="shared" si="268"/>
        <v>100</v>
      </c>
      <c r="AD1016" s="137">
        <f t="shared" si="268"/>
        <v>0</v>
      </c>
      <c r="AE1016" s="137">
        <f t="shared" si="268"/>
        <v>0</v>
      </c>
      <c r="AF1016" s="137">
        <f t="shared" si="268"/>
        <v>0</v>
      </c>
      <c r="AG1016" s="137">
        <f t="shared" si="268"/>
        <v>0</v>
      </c>
      <c r="AH1016" s="137">
        <f t="shared" si="268"/>
        <v>0</v>
      </c>
      <c r="AI1016" s="137">
        <f t="shared" si="268"/>
        <v>0</v>
      </c>
      <c r="AJ1016" s="137">
        <f t="shared" si="268"/>
        <v>0</v>
      </c>
      <c r="AK1016" s="136">
        <f ca="1">IF(AND(AND($AK$3&lt;=B1016,B1016&lt;=$AK$1),B1016&lt;&gt;""),1,0)</f>
        <v>1</v>
      </c>
      <c r="AL1016" s="136">
        <f>IF(OR(F1016="工事・メンテ（共用可）",F1016="要調整"),0.5,IF(F1016="ヘリ訓練日",0.4,1))</f>
        <v>1</v>
      </c>
      <c r="AM1016" s="136">
        <v>1</v>
      </c>
    </row>
    <row r="1017" spans="1:39" ht="56.25">
      <c r="A1017" s="149">
        <v>917</v>
      </c>
      <c r="B1017" s="210">
        <v>46412</v>
      </c>
      <c r="C1017" s="211">
        <v>9</v>
      </c>
      <c r="D1017" s="211">
        <v>17</v>
      </c>
      <c r="E1017" s="213" t="s">
        <v>66</v>
      </c>
      <c r="F1017" s="147" t="s">
        <v>492</v>
      </c>
      <c r="G1017" s="154" t="s">
        <v>1</v>
      </c>
      <c r="H1017" s="138" t="str">
        <f>IF(OR(G1017="中止",G1017="取消"),"998",IF(ISNA(MATCH($E1017,施設情報!$B$2:$B$96,0)),"999",INDEX(施設情報!$C$2:$C$96,MATCH($E1017,施設情報!$B$2:$B$96,0))))</f>
        <v>044</v>
      </c>
      <c r="I1017" s="139">
        <f t="shared" si="253"/>
        <v>46412</v>
      </c>
      <c r="J1017" s="137" t="str">
        <f t="shared" si="254"/>
        <v>044-46412</v>
      </c>
      <c r="K1017" s="137">
        <f t="shared" si="255"/>
        <v>0.375</v>
      </c>
      <c r="L1017" s="137">
        <f t="shared" si="256"/>
        <v>0.70833333333333337</v>
      </c>
      <c r="M1017" s="137">
        <f t="shared" si="267"/>
        <v>0</v>
      </c>
      <c r="N1017" s="137">
        <f t="shared" si="267"/>
        <v>0</v>
      </c>
      <c r="O1017" s="137">
        <f t="shared" si="267"/>
        <v>0</v>
      </c>
      <c r="P1017" s="137">
        <f t="shared" si="267"/>
        <v>0</v>
      </c>
      <c r="Q1017" s="137">
        <f t="shared" si="267"/>
        <v>0</v>
      </c>
      <c r="R1017" s="137">
        <f t="shared" si="267"/>
        <v>0</v>
      </c>
      <c r="S1017" s="137">
        <f t="shared" si="267"/>
        <v>0</v>
      </c>
      <c r="T1017" s="137">
        <f t="shared" si="267"/>
        <v>0</v>
      </c>
      <c r="U1017" s="137">
        <f t="shared" si="267"/>
        <v>0</v>
      </c>
      <c r="V1017" s="137">
        <f t="shared" si="267"/>
        <v>100</v>
      </c>
      <c r="W1017" s="137">
        <f t="shared" si="268"/>
        <v>100</v>
      </c>
      <c r="X1017" s="137">
        <f t="shared" si="268"/>
        <v>100</v>
      </c>
      <c r="Y1017" s="137">
        <f t="shared" si="268"/>
        <v>100</v>
      </c>
      <c r="Z1017" s="137">
        <f t="shared" si="268"/>
        <v>100</v>
      </c>
      <c r="AA1017" s="137">
        <f t="shared" si="268"/>
        <v>100</v>
      </c>
      <c r="AB1017" s="137">
        <f t="shared" si="268"/>
        <v>100</v>
      </c>
      <c r="AC1017" s="137">
        <f t="shared" si="268"/>
        <v>100</v>
      </c>
      <c r="AD1017" s="137">
        <f t="shared" si="268"/>
        <v>0</v>
      </c>
      <c r="AE1017" s="137">
        <f t="shared" si="268"/>
        <v>0</v>
      </c>
      <c r="AF1017" s="137">
        <f t="shared" si="268"/>
        <v>0</v>
      </c>
      <c r="AG1017" s="137">
        <f t="shared" si="268"/>
        <v>0</v>
      </c>
      <c r="AH1017" s="137">
        <f t="shared" si="268"/>
        <v>0</v>
      </c>
      <c r="AI1017" s="137">
        <f t="shared" si="268"/>
        <v>0</v>
      </c>
      <c r="AJ1017" s="137">
        <f t="shared" si="268"/>
        <v>0</v>
      </c>
      <c r="AK1017" s="136">
        <f ca="1">IF(AND(AND($AK$3&lt;=B1017,B1017&lt;=$AK$1),B1017&lt;&gt;""),1,0)</f>
        <v>1</v>
      </c>
      <c r="AL1017" s="136">
        <f>IF(OR(F1017="工事・メンテ（共用可）",F1017="要調整"),0.5,IF(F1017="ヘリ訓練日",0.4,1))</f>
        <v>1</v>
      </c>
      <c r="AM1017" s="136">
        <v>1</v>
      </c>
    </row>
    <row r="1018" spans="1:39" ht="75">
      <c r="A1018" s="149">
        <v>918</v>
      </c>
      <c r="B1018" s="210">
        <v>46412</v>
      </c>
      <c r="C1018" s="211">
        <v>9</v>
      </c>
      <c r="D1018" s="211">
        <v>17</v>
      </c>
      <c r="E1018" s="213" t="s">
        <v>67</v>
      </c>
      <c r="F1018" s="147" t="s">
        <v>492</v>
      </c>
      <c r="G1018" s="154" t="s">
        <v>1</v>
      </c>
      <c r="H1018" s="138" t="str">
        <f>IF(OR(G1018="中止",G1018="取消"),"998",IF(ISNA(MATCH($E1018,施設情報!$B$2:$B$96,0)),"999",INDEX(施設情報!$C$2:$C$96,MATCH($E1018,施設情報!$B$2:$B$96,0))))</f>
        <v>045</v>
      </c>
      <c r="I1018" s="139">
        <f t="shared" si="253"/>
        <v>46412</v>
      </c>
      <c r="J1018" s="137" t="str">
        <f t="shared" si="254"/>
        <v>045-46412</v>
      </c>
      <c r="K1018" s="137">
        <f t="shared" si="255"/>
        <v>0.375</v>
      </c>
      <c r="L1018" s="137">
        <f t="shared" si="256"/>
        <v>0.70833333333333337</v>
      </c>
      <c r="M1018" s="137">
        <f t="shared" si="267"/>
        <v>0</v>
      </c>
      <c r="N1018" s="137">
        <f t="shared" si="267"/>
        <v>0</v>
      </c>
      <c r="O1018" s="137">
        <f t="shared" si="267"/>
        <v>0</v>
      </c>
      <c r="P1018" s="137">
        <f t="shared" si="267"/>
        <v>0</v>
      </c>
      <c r="Q1018" s="137">
        <f t="shared" si="267"/>
        <v>0</v>
      </c>
      <c r="R1018" s="137">
        <f t="shared" si="267"/>
        <v>0</v>
      </c>
      <c r="S1018" s="137">
        <f t="shared" si="267"/>
        <v>0</v>
      </c>
      <c r="T1018" s="137">
        <f t="shared" si="267"/>
        <v>0</v>
      </c>
      <c r="U1018" s="137">
        <f t="shared" si="267"/>
        <v>0</v>
      </c>
      <c r="V1018" s="137">
        <f t="shared" si="267"/>
        <v>100</v>
      </c>
      <c r="W1018" s="137">
        <f t="shared" si="268"/>
        <v>100</v>
      </c>
      <c r="X1018" s="137">
        <f t="shared" si="268"/>
        <v>100</v>
      </c>
      <c r="Y1018" s="137">
        <f t="shared" si="268"/>
        <v>100</v>
      </c>
      <c r="Z1018" s="137">
        <f t="shared" si="268"/>
        <v>100</v>
      </c>
      <c r="AA1018" s="137">
        <f t="shared" si="268"/>
        <v>100</v>
      </c>
      <c r="AB1018" s="137">
        <f t="shared" si="268"/>
        <v>100</v>
      </c>
      <c r="AC1018" s="137">
        <f t="shared" si="268"/>
        <v>100</v>
      </c>
      <c r="AD1018" s="137">
        <f t="shared" si="268"/>
        <v>0</v>
      </c>
      <c r="AE1018" s="137">
        <f t="shared" si="268"/>
        <v>0</v>
      </c>
      <c r="AF1018" s="137">
        <f t="shared" si="268"/>
        <v>0</v>
      </c>
      <c r="AG1018" s="137">
        <f t="shared" si="268"/>
        <v>0</v>
      </c>
      <c r="AH1018" s="137">
        <f t="shared" si="268"/>
        <v>0</v>
      </c>
      <c r="AI1018" s="137">
        <f t="shared" si="268"/>
        <v>0</v>
      </c>
      <c r="AJ1018" s="137">
        <f t="shared" si="268"/>
        <v>0</v>
      </c>
      <c r="AK1018" s="136">
        <f ca="1">IF(AND(AND($AK$3&lt;=B1018,B1018&lt;=$AK$1),B1018&lt;&gt;""),1,0)</f>
        <v>1</v>
      </c>
      <c r="AL1018" s="136">
        <f>IF(OR(F1018="工事・メンテ（共用可）",F1018="要調整"),0.5,IF(F1018="ヘリ訓練日",0.4,1))</f>
        <v>1</v>
      </c>
      <c r="AM1018" s="136">
        <v>1</v>
      </c>
    </row>
    <row r="1019" spans="1:39" ht="75">
      <c r="A1019" s="149">
        <v>919</v>
      </c>
      <c r="B1019" s="210">
        <v>46412</v>
      </c>
      <c r="C1019" s="211">
        <v>9</v>
      </c>
      <c r="D1019" s="211">
        <v>17</v>
      </c>
      <c r="E1019" s="213" t="s">
        <v>68</v>
      </c>
      <c r="F1019" s="147" t="s">
        <v>492</v>
      </c>
      <c r="G1019" s="154" t="s">
        <v>1</v>
      </c>
      <c r="H1019" s="138" t="str">
        <f>IF(OR(G1019="中止",G1019="取消"),"998",IF(ISNA(MATCH($E1019,施設情報!$B$2:$B$96,0)),"999",INDEX(施設情報!$C$2:$C$96,MATCH($E1019,施設情報!$B$2:$B$96,0))))</f>
        <v>046</v>
      </c>
      <c r="I1019" s="139">
        <f t="shared" si="253"/>
        <v>46412</v>
      </c>
      <c r="J1019" s="137" t="str">
        <f t="shared" si="254"/>
        <v>046-46412</v>
      </c>
      <c r="K1019" s="137">
        <f t="shared" si="255"/>
        <v>0.375</v>
      </c>
      <c r="L1019" s="137">
        <f t="shared" si="256"/>
        <v>0.70833333333333337</v>
      </c>
      <c r="M1019" s="137">
        <f t="shared" si="267"/>
        <v>0</v>
      </c>
      <c r="N1019" s="137">
        <f t="shared" si="267"/>
        <v>0</v>
      </c>
      <c r="O1019" s="137">
        <f t="shared" si="267"/>
        <v>0</v>
      </c>
      <c r="P1019" s="137">
        <f t="shared" si="267"/>
        <v>0</v>
      </c>
      <c r="Q1019" s="137">
        <f t="shared" si="267"/>
        <v>0</v>
      </c>
      <c r="R1019" s="137">
        <f t="shared" si="267"/>
        <v>0</v>
      </c>
      <c r="S1019" s="137">
        <f t="shared" si="267"/>
        <v>0</v>
      </c>
      <c r="T1019" s="137">
        <f t="shared" si="267"/>
        <v>0</v>
      </c>
      <c r="U1019" s="137">
        <f t="shared" si="267"/>
        <v>0</v>
      </c>
      <c r="V1019" s="137">
        <f t="shared" si="267"/>
        <v>100</v>
      </c>
      <c r="W1019" s="137">
        <f t="shared" si="268"/>
        <v>100</v>
      </c>
      <c r="X1019" s="137">
        <f t="shared" si="268"/>
        <v>100</v>
      </c>
      <c r="Y1019" s="137">
        <f t="shared" si="268"/>
        <v>100</v>
      </c>
      <c r="Z1019" s="137">
        <f t="shared" si="268"/>
        <v>100</v>
      </c>
      <c r="AA1019" s="137">
        <f t="shared" si="268"/>
        <v>100</v>
      </c>
      <c r="AB1019" s="137">
        <f t="shared" si="268"/>
        <v>100</v>
      </c>
      <c r="AC1019" s="137">
        <f t="shared" si="268"/>
        <v>100</v>
      </c>
      <c r="AD1019" s="137">
        <f t="shared" si="268"/>
        <v>0</v>
      </c>
      <c r="AE1019" s="137">
        <f t="shared" si="268"/>
        <v>0</v>
      </c>
      <c r="AF1019" s="137">
        <f t="shared" si="268"/>
        <v>0</v>
      </c>
      <c r="AG1019" s="137">
        <f t="shared" si="268"/>
        <v>0</v>
      </c>
      <c r="AH1019" s="137">
        <f t="shared" si="268"/>
        <v>0</v>
      </c>
      <c r="AI1019" s="137">
        <f t="shared" si="268"/>
        <v>0</v>
      </c>
      <c r="AJ1019" s="137">
        <f t="shared" si="268"/>
        <v>0</v>
      </c>
      <c r="AK1019" s="136">
        <f ca="1">IF(AND(AND($AK$3&lt;=B1019,B1019&lt;=$AK$1),B1019&lt;&gt;""),1,0)</f>
        <v>1</v>
      </c>
      <c r="AL1019" s="136">
        <f>IF(OR(F1019="工事・メンテ（共用可）",F1019="要調整"),0.5,IF(F1019="ヘリ訓練日",0.4,1))</f>
        <v>1</v>
      </c>
      <c r="AM1019" s="136">
        <v>1</v>
      </c>
    </row>
    <row r="1020" spans="1:39" ht="75">
      <c r="A1020" s="149">
        <v>920</v>
      </c>
      <c r="B1020" s="210">
        <v>46412</v>
      </c>
      <c r="C1020" s="211">
        <v>9</v>
      </c>
      <c r="D1020" s="211">
        <v>17</v>
      </c>
      <c r="E1020" s="213" t="s">
        <v>69</v>
      </c>
      <c r="F1020" s="147" t="s">
        <v>492</v>
      </c>
      <c r="G1020" s="154" t="s">
        <v>1</v>
      </c>
      <c r="H1020" s="138" t="str">
        <f>IF(OR(G1020="中止",G1020="取消"),"998",IF(ISNA(MATCH($E1020,施設情報!$B$2:$B$96,0)),"999",INDEX(施設情報!$C$2:$C$96,MATCH($E1020,施設情報!$B$2:$B$96,0))))</f>
        <v>047</v>
      </c>
      <c r="I1020" s="139">
        <f t="shared" si="253"/>
        <v>46412</v>
      </c>
      <c r="J1020" s="137" t="str">
        <f t="shared" si="254"/>
        <v>047-46412</v>
      </c>
      <c r="K1020" s="137">
        <f t="shared" si="255"/>
        <v>0.375</v>
      </c>
      <c r="L1020" s="137">
        <f t="shared" si="256"/>
        <v>0.70833333333333337</v>
      </c>
      <c r="M1020" s="137">
        <f t="shared" si="267"/>
        <v>0</v>
      </c>
      <c r="N1020" s="137">
        <f t="shared" si="267"/>
        <v>0</v>
      </c>
      <c r="O1020" s="137">
        <f t="shared" si="267"/>
        <v>0</v>
      </c>
      <c r="P1020" s="137">
        <f t="shared" si="267"/>
        <v>0</v>
      </c>
      <c r="Q1020" s="137">
        <f t="shared" si="267"/>
        <v>0</v>
      </c>
      <c r="R1020" s="137">
        <f t="shared" si="267"/>
        <v>0</v>
      </c>
      <c r="S1020" s="137">
        <f t="shared" si="267"/>
        <v>0</v>
      </c>
      <c r="T1020" s="137">
        <f t="shared" si="267"/>
        <v>0</v>
      </c>
      <c r="U1020" s="137">
        <f t="shared" si="267"/>
        <v>0</v>
      </c>
      <c r="V1020" s="137">
        <f t="shared" si="267"/>
        <v>100</v>
      </c>
      <c r="W1020" s="137">
        <f t="shared" si="268"/>
        <v>100</v>
      </c>
      <c r="X1020" s="137">
        <f t="shared" si="268"/>
        <v>100</v>
      </c>
      <c r="Y1020" s="137">
        <f t="shared" si="268"/>
        <v>100</v>
      </c>
      <c r="Z1020" s="137">
        <f t="shared" si="268"/>
        <v>100</v>
      </c>
      <c r="AA1020" s="137">
        <f t="shared" si="268"/>
        <v>100</v>
      </c>
      <c r="AB1020" s="137">
        <f t="shared" si="268"/>
        <v>100</v>
      </c>
      <c r="AC1020" s="137">
        <f t="shared" si="268"/>
        <v>100</v>
      </c>
      <c r="AD1020" s="137">
        <f t="shared" si="268"/>
        <v>0</v>
      </c>
      <c r="AE1020" s="137">
        <f t="shared" si="268"/>
        <v>0</v>
      </c>
      <c r="AF1020" s="137">
        <f t="shared" si="268"/>
        <v>0</v>
      </c>
      <c r="AG1020" s="137">
        <f t="shared" si="268"/>
        <v>0</v>
      </c>
      <c r="AH1020" s="137">
        <f t="shared" si="268"/>
        <v>0</v>
      </c>
      <c r="AI1020" s="137">
        <f t="shared" si="268"/>
        <v>0</v>
      </c>
      <c r="AJ1020" s="137">
        <f t="shared" si="268"/>
        <v>0</v>
      </c>
      <c r="AK1020" s="136">
        <f ca="1">IF(AND(AND($AK$3&lt;=B1020,B1020&lt;=$AK$1),B1020&lt;&gt;""),1,0)</f>
        <v>1</v>
      </c>
      <c r="AL1020" s="136">
        <f>IF(OR(F1020="工事・メンテ（共用可）",F1020="要調整"),0.5,IF(F1020="ヘリ訓練日",0.4,1))</f>
        <v>1</v>
      </c>
      <c r="AM1020" s="136">
        <v>1</v>
      </c>
    </row>
    <row r="1021" spans="1:39" ht="93.75">
      <c r="A1021" s="149">
        <v>921</v>
      </c>
      <c r="B1021" s="210">
        <v>46412</v>
      </c>
      <c r="C1021" s="211">
        <v>9</v>
      </c>
      <c r="D1021" s="211">
        <v>17</v>
      </c>
      <c r="E1021" s="213" t="s">
        <v>70</v>
      </c>
      <c r="F1021" s="147" t="s">
        <v>492</v>
      </c>
      <c r="G1021" s="154" t="s">
        <v>1</v>
      </c>
      <c r="H1021" s="138" t="str">
        <f>IF(OR(G1021="中止",G1021="取消"),"998",IF(ISNA(MATCH($E1021,施設情報!$B$2:$B$96,0)),"999",INDEX(施設情報!$C$2:$C$96,MATCH($E1021,施設情報!$B$2:$B$96,0))))</f>
        <v>050</v>
      </c>
      <c r="I1021" s="139">
        <f t="shared" si="253"/>
        <v>46412</v>
      </c>
      <c r="J1021" s="137" t="str">
        <f t="shared" si="254"/>
        <v>050-46412</v>
      </c>
      <c r="K1021" s="137">
        <f t="shared" si="255"/>
        <v>0.375</v>
      </c>
      <c r="L1021" s="137">
        <f t="shared" si="256"/>
        <v>0.70833333333333337</v>
      </c>
      <c r="M1021" s="137">
        <f t="shared" si="267"/>
        <v>0</v>
      </c>
      <c r="N1021" s="137">
        <f t="shared" si="267"/>
        <v>0</v>
      </c>
      <c r="O1021" s="137">
        <f t="shared" si="267"/>
        <v>0</v>
      </c>
      <c r="P1021" s="137">
        <f t="shared" si="267"/>
        <v>0</v>
      </c>
      <c r="Q1021" s="137">
        <f t="shared" si="267"/>
        <v>0</v>
      </c>
      <c r="R1021" s="137">
        <f t="shared" si="267"/>
        <v>0</v>
      </c>
      <c r="S1021" s="137">
        <f t="shared" si="267"/>
        <v>0</v>
      </c>
      <c r="T1021" s="137">
        <f t="shared" si="267"/>
        <v>0</v>
      </c>
      <c r="U1021" s="137">
        <f t="shared" si="267"/>
        <v>0</v>
      </c>
      <c r="V1021" s="137">
        <f t="shared" si="267"/>
        <v>100</v>
      </c>
      <c r="W1021" s="137">
        <f t="shared" si="268"/>
        <v>100</v>
      </c>
      <c r="X1021" s="137">
        <f t="shared" si="268"/>
        <v>100</v>
      </c>
      <c r="Y1021" s="137">
        <f t="shared" si="268"/>
        <v>100</v>
      </c>
      <c r="Z1021" s="137">
        <f t="shared" si="268"/>
        <v>100</v>
      </c>
      <c r="AA1021" s="137">
        <f t="shared" si="268"/>
        <v>100</v>
      </c>
      <c r="AB1021" s="137">
        <f t="shared" si="268"/>
        <v>100</v>
      </c>
      <c r="AC1021" s="137">
        <f t="shared" si="268"/>
        <v>100</v>
      </c>
      <c r="AD1021" s="137">
        <f t="shared" si="268"/>
        <v>0</v>
      </c>
      <c r="AE1021" s="137">
        <f t="shared" si="268"/>
        <v>0</v>
      </c>
      <c r="AF1021" s="137">
        <f t="shared" si="268"/>
        <v>0</v>
      </c>
      <c r="AG1021" s="137">
        <f t="shared" si="268"/>
        <v>0</v>
      </c>
      <c r="AH1021" s="137">
        <f t="shared" si="268"/>
        <v>0</v>
      </c>
      <c r="AI1021" s="137">
        <f t="shared" si="268"/>
        <v>0</v>
      </c>
      <c r="AJ1021" s="137">
        <f t="shared" si="268"/>
        <v>0</v>
      </c>
      <c r="AK1021" s="136">
        <f ca="1">IF(AND(AND($AK$3&lt;=B1021,B1021&lt;=$AK$1),B1021&lt;&gt;""),1,0)</f>
        <v>1</v>
      </c>
      <c r="AL1021" s="136">
        <f>IF(OR(F1021="工事・メンテ（共用可）",F1021="要調整"),0.5,IF(F1021="ヘリ訓練日",0.4,1))</f>
        <v>1</v>
      </c>
      <c r="AM1021" s="136">
        <v>1</v>
      </c>
    </row>
    <row r="1022" spans="1:39" ht="93.75">
      <c r="A1022" s="149">
        <v>922</v>
      </c>
      <c r="B1022" s="210">
        <v>46412</v>
      </c>
      <c r="C1022" s="211">
        <v>9</v>
      </c>
      <c r="D1022" s="211">
        <v>17</v>
      </c>
      <c r="E1022" s="213" t="s">
        <v>71</v>
      </c>
      <c r="F1022" s="147" t="s">
        <v>492</v>
      </c>
      <c r="G1022" s="154" t="s">
        <v>1</v>
      </c>
      <c r="H1022" s="138" t="str">
        <f>IF(OR(G1022="中止",G1022="取消"),"998",IF(ISNA(MATCH($E1022,施設情報!$B$2:$B$96,0)),"999",INDEX(施設情報!$C$2:$C$96,MATCH($E1022,施設情報!$B$2:$B$96,0))))</f>
        <v>051</v>
      </c>
      <c r="I1022" s="139">
        <f t="shared" si="253"/>
        <v>46412</v>
      </c>
      <c r="J1022" s="137" t="str">
        <f t="shared" si="254"/>
        <v>051-46412</v>
      </c>
      <c r="K1022" s="137">
        <f t="shared" si="255"/>
        <v>0.375</v>
      </c>
      <c r="L1022" s="137">
        <f t="shared" si="256"/>
        <v>0.70833333333333337</v>
      </c>
      <c r="M1022" s="137">
        <f t="shared" si="267"/>
        <v>0</v>
      </c>
      <c r="N1022" s="137">
        <f t="shared" si="267"/>
        <v>0</v>
      </c>
      <c r="O1022" s="137">
        <f t="shared" si="267"/>
        <v>0</v>
      </c>
      <c r="P1022" s="137">
        <f t="shared" si="267"/>
        <v>0</v>
      </c>
      <c r="Q1022" s="137">
        <f t="shared" si="267"/>
        <v>0</v>
      </c>
      <c r="R1022" s="137">
        <f t="shared" si="267"/>
        <v>0</v>
      </c>
      <c r="S1022" s="137">
        <f t="shared" si="267"/>
        <v>0</v>
      </c>
      <c r="T1022" s="137">
        <f t="shared" si="267"/>
        <v>0</v>
      </c>
      <c r="U1022" s="137">
        <f t="shared" si="267"/>
        <v>0</v>
      </c>
      <c r="V1022" s="137">
        <f t="shared" si="267"/>
        <v>100</v>
      </c>
      <c r="W1022" s="137">
        <f t="shared" si="268"/>
        <v>100</v>
      </c>
      <c r="X1022" s="137">
        <f t="shared" si="268"/>
        <v>100</v>
      </c>
      <c r="Y1022" s="137">
        <f t="shared" si="268"/>
        <v>100</v>
      </c>
      <c r="Z1022" s="137">
        <f t="shared" si="268"/>
        <v>100</v>
      </c>
      <c r="AA1022" s="137">
        <f t="shared" si="268"/>
        <v>100</v>
      </c>
      <c r="AB1022" s="137">
        <f t="shared" si="268"/>
        <v>100</v>
      </c>
      <c r="AC1022" s="137">
        <f t="shared" si="268"/>
        <v>100</v>
      </c>
      <c r="AD1022" s="137">
        <f t="shared" si="268"/>
        <v>0</v>
      </c>
      <c r="AE1022" s="137">
        <f t="shared" si="268"/>
        <v>0</v>
      </c>
      <c r="AF1022" s="137">
        <f t="shared" si="268"/>
        <v>0</v>
      </c>
      <c r="AG1022" s="137">
        <f t="shared" si="268"/>
        <v>0</v>
      </c>
      <c r="AH1022" s="137">
        <f t="shared" si="268"/>
        <v>0</v>
      </c>
      <c r="AI1022" s="137">
        <f t="shared" si="268"/>
        <v>0</v>
      </c>
      <c r="AJ1022" s="137">
        <f t="shared" si="268"/>
        <v>0</v>
      </c>
      <c r="AK1022" s="136">
        <f ca="1">IF(AND(AND($AK$3&lt;=B1022,B1022&lt;=$AK$1),B1022&lt;&gt;""),1,0)</f>
        <v>1</v>
      </c>
      <c r="AL1022" s="136">
        <f>IF(OR(F1022="工事・メンテ（共用可）",F1022="要調整"),0.5,IF(F1022="ヘリ訓練日",0.4,1))</f>
        <v>1</v>
      </c>
      <c r="AM1022" s="136">
        <v>1</v>
      </c>
    </row>
    <row r="1023" spans="1:39" ht="93.75">
      <c r="A1023" s="149">
        <v>923</v>
      </c>
      <c r="B1023" s="210">
        <v>46412</v>
      </c>
      <c r="C1023" s="211">
        <v>9</v>
      </c>
      <c r="D1023" s="211">
        <v>17</v>
      </c>
      <c r="E1023" s="213" t="s">
        <v>72</v>
      </c>
      <c r="F1023" s="147" t="s">
        <v>492</v>
      </c>
      <c r="G1023" s="154" t="s">
        <v>1</v>
      </c>
      <c r="H1023" s="138" t="str">
        <f>IF(OR(G1023="中止",G1023="取消"),"998",IF(ISNA(MATCH($E1023,施設情報!$B$2:$B$96,0)),"999",INDEX(施設情報!$C$2:$C$96,MATCH($E1023,施設情報!$B$2:$B$96,0))))</f>
        <v>052</v>
      </c>
      <c r="I1023" s="139">
        <f t="shared" si="253"/>
        <v>46412</v>
      </c>
      <c r="J1023" s="137" t="str">
        <f t="shared" si="254"/>
        <v>052-46412</v>
      </c>
      <c r="K1023" s="137">
        <f t="shared" si="255"/>
        <v>0.375</v>
      </c>
      <c r="L1023" s="137">
        <f t="shared" si="256"/>
        <v>0.70833333333333337</v>
      </c>
      <c r="M1023" s="137">
        <f t="shared" si="267"/>
        <v>0</v>
      </c>
      <c r="N1023" s="137">
        <f t="shared" si="267"/>
        <v>0</v>
      </c>
      <c r="O1023" s="137">
        <f t="shared" si="267"/>
        <v>0</v>
      </c>
      <c r="P1023" s="137">
        <f t="shared" si="267"/>
        <v>0</v>
      </c>
      <c r="Q1023" s="137">
        <f t="shared" si="267"/>
        <v>0</v>
      </c>
      <c r="R1023" s="137">
        <f t="shared" si="267"/>
        <v>0</v>
      </c>
      <c r="S1023" s="137">
        <f t="shared" si="267"/>
        <v>0</v>
      </c>
      <c r="T1023" s="137">
        <f t="shared" si="267"/>
        <v>0</v>
      </c>
      <c r="U1023" s="137">
        <f t="shared" si="267"/>
        <v>0</v>
      </c>
      <c r="V1023" s="137">
        <f t="shared" si="267"/>
        <v>100</v>
      </c>
      <c r="W1023" s="137">
        <f t="shared" si="268"/>
        <v>100</v>
      </c>
      <c r="X1023" s="137">
        <f t="shared" si="268"/>
        <v>100</v>
      </c>
      <c r="Y1023" s="137">
        <f t="shared" si="268"/>
        <v>100</v>
      </c>
      <c r="Z1023" s="137">
        <f t="shared" si="268"/>
        <v>100</v>
      </c>
      <c r="AA1023" s="137">
        <f t="shared" si="268"/>
        <v>100</v>
      </c>
      <c r="AB1023" s="137">
        <f t="shared" si="268"/>
        <v>100</v>
      </c>
      <c r="AC1023" s="137">
        <f t="shared" si="268"/>
        <v>100</v>
      </c>
      <c r="AD1023" s="137">
        <f t="shared" si="268"/>
        <v>0</v>
      </c>
      <c r="AE1023" s="137">
        <f t="shared" si="268"/>
        <v>0</v>
      </c>
      <c r="AF1023" s="137">
        <f t="shared" si="268"/>
        <v>0</v>
      </c>
      <c r="AG1023" s="137">
        <f t="shared" si="268"/>
        <v>0</v>
      </c>
      <c r="AH1023" s="137">
        <f t="shared" si="268"/>
        <v>0</v>
      </c>
      <c r="AI1023" s="137">
        <f t="shared" si="268"/>
        <v>0</v>
      </c>
      <c r="AJ1023" s="137">
        <f t="shared" si="268"/>
        <v>0</v>
      </c>
      <c r="AK1023" s="136">
        <f ca="1">IF(AND(AND($AK$3&lt;=B1023,B1023&lt;=$AK$1),B1023&lt;&gt;""),1,0)</f>
        <v>1</v>
      </c>
      <c r="AL1023" s="136">
        <f>IF(OR(F1023="工事・メンテ（共用可）",F1023="要調整"),0.5,IF(F1023="ヘリ訓練日",0.4,1))</f>
        <v>1</v>
      </c>
      <c r="AM1023" s="136">
        <v>1</v>
      </c>
    </row>
    <row r="1024" spans="1:39" ht="93.75">
      <c r="A1024" s="149">
        <v>924</v>
      </c>
      <c r="B1024" s="210">
        <v>46412</v>
      </c>
      <c r="C1024" s="211">
        <v>9</v>
      </c>
      <c r="D1024" s="211">
        <v>17</v>
      </c>
      <c r="E1024" s="213" t="s">
        <v>73</v>
      </c>
      <c r="F1024" s="147" t="s">
        <v>492</v>
      </c>
      <c r="G1024" s="154" t="s">
        <v>1</v>
      </c>
      <c r="H1024" s="138" t="str">
        <f>IF(OR(G1024="中止",G1024="取消"),"998",IF(ISNA(MATCH($E1024,施設情報!$B$2:$B$96,0)),"999",INDEX(施設情報!$C$2:$C$96,MATCH($E1024,施設情報!$B$2:$B$96,0))))</f>
        <v>053</v>
      </c>
      <c r="I1024" s="139">
        <f t="shared" si="253"/>
        <v>46412</v>
      </c>
      <c r="J1024" s="137" t="str">
        <f t="shared" si="254"/>
        <v>053-46412</v>
      </c>
      <c r="K1024" s="137">
        <f t="shared" si="255"/>
        <v>0.375</v>
      </c>
      <c r="L1024" s="137">
        <f t="shared" si="256"/>
        <v>0.70833333333333337</v>
      </c>
      <c r="M1024" s="137">
        <f t="shared" si="267"/>
        <v>0</v>
      </c>
      <c r="N1024" s="137">
        <f t="shared" si="267"/>
        <v>0</v>
      </c>
      <c r="O1024" s="137">
        <f t="shared" si="267"/>
        <v>0</v>
      </c>
      <c r="P1024" s="137">
        <f t="shared" si="267"/>
        <v>0</v>
      </c>
      <c r="Q1024" s="137">
        <f t="shared" si="267"/>
        <v>0</v>
      </c>
      <c r="R1024" s="137">
        <f t="shared" si="267"/>
        <v>0</v>
      </c>
      <c r="S1024" s="137">
        <f t="shared" si="267"/>
        <v>0</v>
      </c>
      <c r="T1024" s="137">
        <f t="shared" si="267"/>
        <v>0</v>
      </c>
      <c r="U1024" s="137">
        <f t="shared" si="267"/>
        <v>0</v>
      </c>
      <c r="V1024" s="137">
        <f t="shared" si="267"/>
        <v>100</v>
      </c>
      <c r="W1024" s="137">
        <f t="shared" si="268"/>
        <v>100</v>
      </c>
      <c r="X1024" s="137">
        <f t="shared" si="268"/>
        <v>100</v>
      </c>
      <c r="Y1024" s="137">
        <f t="shared" si="268"/>
        <v>100</v>
      </c>
      <c r="Z1024" s="137">
        <f t="shared" si="268"/>
        <v>100</v>
      </c>
      <c r="AA1024" s="137">
        <f t="shared" si="268"/>
        <v>100</v>
      </c>
      <c r="AB1024" s="137">
        <f t="shared" si="268"/>
        <v>100</v>
      </c>
      <c r="AC1024" s="137">
        <f t="shared" si="268"/>
        <v>100</v>
      </c>
      <c r="AD1024" s="137">
        <f t="shared" si="268"/>
        <v>0</v>
      </c>
      <c r="AE1024" s="137">
        <f t="shared" si="268"/>
        <v>0</v>
      </c>
      <c r="AF1024" s="137">
        <f t="shared" si="268"/>
        <v>0</v>
      </c>
      <c r="AG1024" s="137">
        <f t="shared" si="268"/>
        <v>0</v>
      </c>
      <c r="AH1024" s="137">
        <f t="shared" si="268"/>
        <v>0</v>
      </c>
      <c r="AI1024" s="137">
        <f t="shared" si="268"/>
        <v>0</v>
      </c>
      <c r="AJ1024" s="137">
        <f t="shared" si="268"/>
        <v>0</v>
      </c>
      <c r="AK1024" s="136">
        <f ca="1">IF(AND(AND($AK$3&lt;=B1024,B1024&lt;=$AK$1),B1024&lt;&gt;""),1,0)</f>
        <v>1</v>
      </c>
      <c r="AL1024" s="136">
        <f>IF(OR(F1024="工事・メンテ（共用可）",F1024="要調整"),0.5,IF(F1024="ヘリ訓練日",0.4,1))</f>
        <v>1</v>
      </c>
      <c r="AM1024" s="136">
        <v>1</v>
      </c>
    </row>
    <row r="1025" spans="1:39" ht="75">
      <c r="A1025" s="149">
        <v>925</v>
      </c>
      <c r="B1025" s="210">
        <v>46412</v>
      </c>
      <c r="C1025" s="211">
        <v>9</v>
      </c>
      <c r="D1025" s="211">
        <v>17</v>
      </c>
      <c r="E1025" s="213" t="s">
        <v>74</v>
      </c>
      <c r="F1025" s="147" t="s">
        <v>492</v>
      </c>
      <c r="G1025" s="154" t="s">
        <v>1</v>
      </c>
      <c r="H1025" s="138" t="str">
        <f>IF(OR(G1025="中止",G1025="取消"),"998",IF(ISNA(MATCH($E1025,施設情報!$B$2:$B$96,0)),"999",INDEX(施設情報!$C$2:$C$96,MATCH($E1025,施設情報!$B$2:$B$96,0))))</f>
        <v>048</v>
      </c>
      <c r="I1025" s="139">
        <f t="shared" si="253"/>
        <v>46412</v>
      </c>
      <c r="J1025" s="137" t="str">
        <f t="shared" si="254"/>
        <v>048-46412</v>
      </c>
      <c r="K1025" s="137">
        <f t="shared" si="255"/>
        <v>0.375</v>
      </c>
      <c r="L1025" s="137">
        <f t="shared" si="256"/>
        <v>0.70833333333333337</v>
      </c>
      <c r="M1025" s="137">
        <f t="shared" ref="M1025:V1034" si="269">IF(AND(M$3&gt;=$K1025,M$3&lt;$L1025),100*$AM1025,0)</f>
        <v>0</v>
      </c>
      <c r="N1025" s="137">
        <f t="shared" si="269"/>
        <v>0</v>
      </c>
      <c r="O1025" s="137">
        <f t="shared" si="269"/>
        <v>0</v>
      </c>
      <c r="P1025" s="137">
        <f t="shared" si="269"/>
        <v>0</v>
      </c>
      <c r="Q1025" s="137">
        <f t="shared" si="269"/>
        <v>0</v>
      </c>
      <c r="R1025" s="137">
        <f t="shared" si="269"/>
        <v>0</v>
      </c>
      <c r="S1025" s="137">
        <f t="shared" si="269"/>
        <v>0</v>
      </c>
      <c r="T1025" s="137">
        <f t="shared" si="269"/>
        <v>0</v>
      </c>
      <c r="U1025" s="137">
        <f t="shared" si="269"/>
        <v>0</v>
      </c>
      <c r="V1025" s="137">
        <f t="shared" si="269"/>
        <v>100</v>
      </c>
      <c r="W1025" s="137">
        <f t="shared" ref="W1025:AJ1034" si="270">IF(AND(W$3&gt;=$K1025,W$3&lt;$L1025),100*$AM1025,0)</f>
        <v>100</v>
      </c>
      <c r="X1025" s="137">
        <f t="shared" si="270"/>
        <v>100</v>
      </c>
      <c r="Y1025" s="137">
        <f t="shared" si="270"/>
        <v>100</v>
      </c>
      <c r="Z1025" s="137">
        <f t="shared" si="270"/>
        <v>100</v>
      </c>
      <c r="AA1025" s="137">
        <f t="shared" si="270"/>
        <v>100</v>
      </c>
      <c r="AB1025" s="137">
        <f t="shared" si="270"/>
        <v>100</v>
      </c>
      <c r="AC1025" s="137">
        <f t="shared" si="270"/>
        <v>100</v>
      </c>
      <c r="AD1025" s="137">
        <f t="shared" si="270"/>
        <v>0</v>
      </c>
      <c r="AE1025" s="137">
        <f t="shared" si="270"/>
        <v>0</v>
      </c>
      <c r="AF1025" s="137">
        <f t="shared" si="270"/>
        <v>0</v>
      </c>
      <c r="AG1025" s="137">
        <f t="shared" si="270"/>
        <v>0</v>
      </c>
      <c r="AH1025" s="137">
        <f t="shared" si="270"/>
        <v>0</v>
      </c>
      <c r="AI1025" s="137">
        <f t="shared" si="270"/>
        <v>0</v>
      </c>
      <c r="AJ1025" s="137">
        <f t="shared" si="270"/>
        <v>0</v>
      </c>
      <c r="AK1025" s="136">
        <f ca="1">IF(AND(AND($AK$3&lt;=B1025,B1025&lt;=$AK$1),B1025&lt;&gt;""),1,0)</f>
        <v>1</v>
      </c>
      <c r="AL1025" s="136">
        <f>IF(OR(F1025="工事・メンテ（共用可）",F1025="要調整"),0.5,IF(F1025="ヘリ訓練日",0.4,1))</f>
        <v>1</v>
      </c>
      <c r="AM1025" s="136">
        <v>1</v>
      </c>
    </row>
    <row r="1026" spans="1:39" ht="75">
      <c r="A1026" s="149">
        <v>926</v>
      </c>
      <c r="B1026" s="210">
        <v>46412</v>
      </c>
      <c r="C1026" s="211">
        <v>9</v>
      </c>
      <c r="D1026" s="211">
        <v>17</v>
      </c>
      <c r="E1026" s="213" t="s">
        <v>75</v>
      </c>
      <c r="F1026" s="147" t="s">
        <v>492</v>
      </c>
      <c r="G1026" s="154" t="s">
        <v>1</v>
      </c>
      <c r="H1026" s="138" t="str">
        <f>IF(OR(G1026="中止",G1026="取消"),"998",IF(ISNA(MATCH($E1026,施設情報!$B$2:$B$96,0)),"999",INDEX(施設情報!$C$2:$C$96,MATCH($E1026,施設情報!$B$2:$B$96,0))))</f>
        <v>049</v>
      </c>
      <c r="I1026" s="139">
        <f t="shared" si="253"/>
        <v>46412</v>
      </c>
      <c r="J1026" s="137" t="str">
        <f t="shared" si="254"/>
        <v>049-46412</v>
      </c>
      <c r="K1026" s="137">
        <f t="shared" si="255"/>
        <v>0.375</v>
      </c>
      <c r="L1026" s="137">
        <f t="shared" si="256"/>
        <v>0.70833333333333337</v>
      </c>
      <c r="M1026" s="137">
        <f t="shared" si="269"/>
        <v>0</v>
      </c>
      <c r="N1026" s="137">
        <f t="shared" si="269"/>
        <v>0</v>
      </c>
      <c r="O1026" s="137">
        <f t="shared" si="269"/>
        <v>0</v>
      </c>
      <c r="P1026" s="137">
        <f t="shared" si="269"/>
        <v>0</v>
      </c>
      <c r="Q1026" s="137">
        <f t="shared" si="269"/>
        <v>0</v>
      </c>
      <c r="R1026" s="137">
        <f t="shared" si="269"/>
        <v>0</v>
      </c>
      <c r="S1026" s="137">
        <f t="shared" si="269"/>
        <v>0</v>
      </c>
      <c r="T1026" s="137">
        <f t="shared" si="269"/>
        <v>0</v>
      </c>
      <c r="U1026" s="137">
        <f t="shared" si="269"/>
        <v>0</v>
      </c>
      <c r="V1026" s="137">
        <f t="shared" si="269"/>
        <v>100</v>
      </c>
      <c r="W1026" s="137">
        <f t="shared" si="270"/>
        <v>100</v>
      </c>
      <c r="X1026" s="137">
        <f t="shared" si="270"/>
        <v>100</v>
      </c>
      <c r="Y1026" s="137">
        <f t="shared" si="270"/>
        <v>100</v>
      </c>
      <c r="Z1026" s="137">
        <f t="shared" si="270"/>
        <v>100</v>
      </c>
      <c r="AA1026" s="137">
        <f t="shared" si="270"/>
        <v>100</v>
      </c>
      <c r="AB1026" s="137">
        <f t="shared" si="270"/>
        <v>100</v>
      </c>
      <c r="AC1026" s="137">
        <f t="shared" si="270"/>
        <v>100</v>
      </c>
      <c r="AD1026" s="137">
        <f t="shared" si="270"/>
        <v>0</v>
      </c>
      <c r="AE1026" s="137">
        <f t="shared" si="270"/>
        <v>0</v>
      </c>
      <c r="AF1026" s="137">
        <f t="shared" si="270"/>
        <v>0</v>
      </c>
      <c r="AG1026" s="137">
        <f t="shared" si="270"/>
        <v>0</v>
      </c>
      <c r="AH1026" s="137">
        <f t="shared" si="270"/>
        <v>0</v>
      </c>
      <c r="AI1026" s="137">
        <f t="shared" si="270"/>
        <v>0</v>
      </c>
      <c r="AJ1026" s="137">
        <f t="shared" si="270"/>
        <v>0</v>
      </c>
      <c r="AK1026" s="136">
        <f ca="1">IF(AND(AND($AK$3&lt;=B1026,B1026&lt;=$AK$1),B1026&lt;&gt;""),1,0)</f>
        <v>1</v>
      </c>
      <c r="AL1026" s="136">
        <f>IF(OR(F1026="工事・メンテ（共用可）",F1026="要調整"),0.5,IF(F1026="ヘリ訓練日",0.4,1))</f>
        <v>1</v>
      </c>
      <c r="AM1026" s="136">
        <v>1</v>
      </c>
    </row>
    <row r="1027" spans="1:39" ht="75">
      <c r="A1027" s="149">
        <v>927</v>
      </c>
      <c r="B1027" s="210">
        <v>46412</v>
      </c>
      <c r="C1027" s="211">
        <v>9</v>
      </c>
      <c r="D1027" s="211">
        <v>17</v>
      </c>
      <c r="E1027" s="213" t="s">
        <v>76</v>
      </c>
      <c r="F1027" s="147" t="s">
        <v>492</v>
      </c>
      <c r="G1027" s="154" t="s">
        <v>1</v>
      </c>
      <c r="H1027" s="138" t="str">
        <f>IF(OR(G1027="中止",G1027="取消"),"998",IF(ISNA(MATCH($E1027,施設情報!$B$2:$B$96,0)),"999",INDEX(施設情報!$C$2:$C$96,MATCH($E1027,施設情報!$B$2:$B$96,0))))</f>
        <v>054</v>
      </c>
      <c r="I1027" s="139">
        <f t="shared" si="253"/>
        <v>46412</v>
      </c>
      <c r="J1027" s="137" t="str">
        <f t="shared" si="254"/>
        <v>054-46412</v>
      </c>
      <c r="K1027" s="137">
        <f t="shared" si="255"/>
        <v>0.375</v>
      </c>
      <c r="L1027" s="137">
        <f t="shared" si="256"/>
        <v>0.70833333333333337</v>
      </c>
      <c r="M1027" s="137">
        <f t="shared" si="269"/>
        <v>0</v>
      </c>
      <c r="N1027" s="137">
        <f t="shared" si="269"/>
        <v>0</v>
      </c>
      <c r="O1027" s="137">
        <f t="shared" si="269"/>
        <v>0</v>
      </c>
      <c r="P1027" s="137">
        <f t="shared" si="269"/>
        <v>0</v>
      </c>
      <c r="Q1027" s="137">
        <f t="shared" si="269"/>
        <v>0</v>
      </c>
      <c r="R1027" s="137">
        <f t="shared" si="269"/>
        <v>0</v>
      </c>
      <c r="S1027" s="137">
        <f t="shared" si="269"/>
        <v>0</v>
      </c>
      <c r="T1027" s="137">
        <f t="shared" si="269"/>
        <v>0</v>
      </c>
      <c r="U1027" s="137">
        <f t="shared" si="269"/>
        <v>0</v>
      </c>
      <c r="V1027" s="137">
        <f t="shared" si="269"/>
        <v>100</v>
      </c>
      <c r="W1027" s="137">
        <f t="shared" si="270"/>
        <v>100</v>
      </c>
      <c r="X1027" s="137">
        <f t="shared" si="270"/>
        <v>100</v>
      </c>
      <c r="Y1027" s="137">
        <f t="shared" si="270"/>
        <v>100</v>
      </c>
      <c r="Z1027" s="137">
        <f t="shared" si="270"/>
        <v>100</v>
      </c>
      <c r="AA1027" s="137">
        <f t="shared" si="270"/>
        <v>100</v>
      </c>
      <c r="AB1027" s="137">
        <f t="shared" si="270"/>
        <v>100</v>
      </c>
      <c r="AC1027" s="137">
        <f t="shared" si="270"/>
        <v>100</v>
      </c>
      <c r="AD1027" s="137">
        <f t="shared" si="270"/>
        <v>0</v>
      </c>
      <c r="AE1027" s="137">
        <f t="shared" si="270"/>
        <v>0</v>
      </c>
      <c r="AF1027" s="137">
        <f t="shared" si="270"/>
        <v>0</v>
      </c>
      <c r="AG1027" s="137">
        <f t="shared" si="270"/>
        <v>0</v>
      </c>
      <c r="AH1027" s="137">
        <f t="shared" si="270"/>
        <v>0</v>
      </c>
      <c r="AI1027" s="137">
        <f t="shared" si="270"/>
        <v>0</v>
      </c>
      <c r="AJ1027" s="137">
        <f t="shared" si="270"/>
        <v>0</v>
      </c>
      <c r="AK1027" s="136">
        <f ca="1">IF(AND(AND($AK$3&lt;=B1027,B1027&lt;=$AK$1),B1027&lt;&gt;""),1,0)</f>
        <v>1</v>
      </c>
      <c r="AL1027" s="136">
        <f>IF(OR(F1027="工事・メンテ（共用可）",F1027="要調整"),0.5,IF(F1027="ヘリ訓練日",0.4,1))</f>
        <v>1</v>
      </c>
      <c r="AM1027" s="136">
        <v>1</v>
      </c>
    </row>
    <row r="1028" spans="1:39" ht="112.5">
      <c r="A1028" s="149">
        <v>928</v>
      </c>
      <c r="B1028" s="210">
        <v>46412</v>
      </c>
      <c r="C1028" s="211">
        <v>9</v>
      </c>
      <c r="D1028" s="211">
        <v>17</v>
      </c>
      <c r="E1028" s="213" t="s">
        <v>77</v>
      </c>
      <c r="F1028" s="147" t="s">
        <v>492</v>
      </c>
      <c r="G1028" s="154" t="s">
        <v>1</v>
      </c>
      <c r="H1028" s="138" t="str">
        <f>IF(OR(G1028="中止",G1028="取消"),"998",IF(ISNA(MATCH($E1028,施設情報!$B$2:$B$96,0)),"999",INDEX(施設情報!$C$2:$C$96,MATCH($E1028,施設情報!$B$2:$B$96,0))))</f>
        <v>055</v>
      </c>
      <c r="I1028" s="139">
        <f t="shared" si="253"/>
        <v>46412</v>
      </c>
      <c r="J1028" s="137" t="str">
        <f t="shared" si="254"/>
        <v>055-46412</v>
      </c>
      <c r="K1028" s="137">
        <f t="shared" si="255"/>
        <v>0.375</v>
      </c>
      <c r="L1028" s="137">
        <f t="shared" si="256"/>
        <v>0.70833333333333337</v>
      </c>
      <c r="M1028" s="137">
        <f t="shared" si="269"/>
        <v>0</v>
      </c>
      <c r="N1028" s="137">
        <f t="shared" si="269"/>
        <v>0</v>
      </c>
      <c r="O1028" s="137">
        <f t="shared" si="269"/>
        <v>0</v>
      </c>
      <c r="P1028" s="137">
        <f t="shared" si="269"/>
        <v>0</v>
      </c>
      <c r="Q1028" s="137">
        <f t="shared" si="269"/>
        <v>0</v>
      </c>
      <c r="R1028" s="137">
        <f t="shared" si="269"/>
        <v>0</v>
      </c>
      <c r="S1028" s="137">
        <f t="shared" si="269"/>
        <v>0</v>
      </c>
      <c r="T1028" s="137">
        <f t="shared" si="269"/>
        <v>0</v>
      </c>
      <c r="U1028" s="137">
        <f t="shared" si="269"/>
        <v>0</v>
      </c>
      <c r="V1028" s="137">
        <f t="shared" si="269"/>
        <v>100</v>
      </c>
      <c r="W1028" s="137">
        <f t="shared" si="270"/>
        <v>100</v>
      </c>
      <c r="X1028" s="137">
        <f t="shared" si="270"/>
        <v>100</v>
      </c>
      <c r="Y1028" s="137">
        <f t="shared" si="270"/>
        <v>100</v>
      </c>
      <c r="Z1028" s="137">
        <f t="shared" si="270"/>
        <v>100</v>
      </c>
      <c r="AA1028" s="137">
        <f t="shared" si="270"/>
        <v>100</v>
      </c>
      <c r="AB1028" s="137">
        <f t="shared" si="270"/>
        <v>100</v>
      </c>
      <c r="AC1028" s="137">
        <f t="shared" si="270"/>
        <v>100</v>
      </c>
      <c r="AD1028" s="137">
        <f t="shared" si="270"/>
        <v>0</v>
      </c>
      <c r="AE1028" s="137">
        <f t="shared" si="270"/>
        <v>0</v>
      </c>
      <c r="AF1028" s="137">
        <f t="shared" si="270"/>
        <v>0</v>
      </c>
      <c r="AG1028" s="137">
        <f t="shared" si="270"/>
        <v>0</v>
      </c>
      <c r="AH1028" s="137">
        <f t="shared" si="270"/>
        <v>0</v>
      </c>
      <c r="AI1028" s="137">
        <f t="shared" si="270"/>
        <v>0</v>
      </c>
      <c r="AJ1028" s="137">
        <f t="shared" si="270"/>
        <v>0</v>
      </c>
      <c r="AK1028" s="136">
        <f ca="1">IF(AND(AND($AK$3&lt;=B1028,B1028&lt;=$AK$1),B1028&lt;&gt;""),1,0)</f>
        <v>1</v>
      </c>
      <c r="AL1028" s="136">
        <f>IF(OR(F1028="工事・メンテ（共用可）",F1028="要調整"),0.5,IF(F1028="ヘリ訓練日",0.4,1))</f>
        <v>1</v>
      </c>
      <c r="AM1028" s="136">
        <v>1</v>
      </c>
    </row>
    <row r="1029" spans="1:39" ht="93.75">
      <c r="A1029" s="149">
        <v>929</v>
      </c>
      <c r="B1029" s="210">
        <v>46412</v>
      </c>
      <c r="C1029" s="211">
        <v>9</v>
      </c>
      <c r="D1029" s="211">
        <v>17</v>
      </c>
      <c r="E1029" s="213" t="s">
        <v>78</v>
      </c>
      <c r="F1029" s="147" t="s">
        <v>492</v>
      </c>
      <c r="G1029" s="154" t="s">
        <v>1</v>
      </c>
      <c r="H1029" s="138" t="str">
        <f>IF(OR(G1029="中止",G1029="取消"),"998",IF(ISNA(MATCH($E1029,施設情報!$B$2:$B$96,0)),"999",INDEX(施設情報!$C$2:$C$96,MATCH($E1029,施設情報!$B$2:$B$96,0))))</f>
        <v>056</v>
      </c>
      <c r="I1029" s="139">
        <f t="shared" ref="I1029:I1092" si="271">B1029</f>
        <v>46412</v>
      </c>
      <c r="J1029" s="137" t="str">
        <f t="shared" ref="J1029:J1092" si="272">H1029&amp;"-"&amp;I1029</f>
        <v>056-46412</v>
      </c>
      <c r="K1029" s="137">
        <f t="shared" ref="K1029:K1092" si="273">C1029/24</f>
        <v>0.375</v>
      </c>
      <c r="L1029" s="137">
        <f t="shared" ref="L1029:L1092" si="274">D1029/24</f>
        <v>0.70833333333333337</v>
      </c>
      <c r="M1029" s="137">
        <f t="shared" si="269"/>
        <v>0</v>
      </c>
      <c r="N1029" s="137">
        <f t="shared" si="269"/>
        <v>0</v>
      </c>
      <c r="O1029" s="137">
        <f t="shared" si="269"/>
        <v>0</v>
      </c>
      <c r="P1029" s="137">
        <f t="shared" si="269"/>
        <v>0</v>
      </c>
      <c r="Q1029" s="137">
        <f t="shared" si="269"/>
        <v>0</v>
      </c>
      <c r="R1029" s="137">
        <f t="shared" si="269"/>
        <v>0</v>
      </c>
      <c r="S1029" s="137">
        <f t="shared" si="269"/>
        <v>0</v>
      </c>
      <c r="T1029" s="137">
        <f t="shared" si="269"/>
        <v>0</v>
      </c>
      <c r="U1029" s="137">
        <f t="shared" si="269"/>
        <v>0</v>
      </c>
      <c r="V1029" s="137">
        <f t="shared" si="269"/>
        <v>100</v>
      </c>
      <c r="W1029" s="137">
        <f t="shared" si="270"/>
        <v>100</v>
      </c>
      <c r="X1029" s="137">
        <f t="shared" si="270"/>
        <v>100</v>
      </c>
      <c r="Y1029" s="137">
        <f t="shared" si="270"/>
        <v>100</v>
      </c>
      <c r="Z1029" s="137">
        <f t="shared" si="270"/>
        <v>100</v>
      </c>
      <c r="AA1029" s="137">
        <f t="shared" si="270"/>
        <v>100</v>
      </c>
      <c r="AB1029" s="137">
        <f t="shared" si="270"/>
        <v>100</v>
      </c>
      <c r="AC1029" s="137">
        <f t="shared" si="270"/>
        <v>100</v>
      </c>
      <c r="AD1029" s="137">
        <f t="shared" si="270"/>
        <v>0</v>
      </c>
      <c r="AE1029" s="137">
        <f t="shared" si="270"/>
        <v>0</v>
      </c>
      <c r="AF1029" s="137">
        <f t="shared" si="270"/>
        <v>0</v>
      </c>
      <c r="AG1029" s="137">
        <f t="shared" si="270"/>
        <v>0</v>
      </c>
      <c r="AH1029" s="137">
        <f t="shared" si="270"/>
        <v>0</v>
      </c>
      <c r="AI1029" s="137">
        <f t="shared" si="270"/>
        <v>0</v>
      </c>
      <c r="AJ1029" s="137">
        <f t="shared" si="270"/>
        <v>0</v>
      </c>
      <c r="AK1029" s="136">
        <f ca="1">IF(AND(AND($AK$3&lt;=B1029,B1029&lt;=$AK$1),B1029&lt;&gt;""),1,0)</f>
        <v>1</v>
      </c>
      <c r="AL1029" s="136">
        <f>IF(OR(F1029="工事・メンテ（共用可）",F1029="要調整"),0.5,IF(F1029="ヘリ訓練日",0.4,1))</f>
        <v>1</v>
      </c>
      <c r="AM1029" s="136">
        <v>1</v>
      </c>
    </row>
    <row r="1030" spans="1:39" ht="112.5">
      <c r="A1030" s="149">
        <v>930</v>
      </c>
      <c r="B1030" s="210">
        <v>46412</v>
      </c>
      <c r="C1030" s="211">
        <v>9</v>
      </c>
      <c r="D1030" s="211">
        <v>17</v>
      </c>
      <c r="E1030" s="213" t="s">
        <v>79</v>
      </c>
      <c r="F1030" s="147" t="s">
        <v>492</v>
      </c>
      <c r="G1030" s="154" t="s">
        <v>1</v>
      </c>
      <c r="H1030" s="138" t="str">
        <f>IF(OR(G1030="中止",G1030="取消"),"998",IF(ISNA(MATCH($E1030,施設情報!$B$2:$B$96,0)),"999",INDEX(施設情報!$C$2:$C$96,MATCH($E1030,施設情報!$B$2:$B$96,0))))</f>
        <v>057</v>
      </c>
      <c r="I1030" s="139">
        <f t="shared" si="271"/>
        <v>46412</v>
      </c>
      <c r="J1030" s="137" t="str">
        <f t="shared" si="272"/>
        <v>057-46412</v>
      </c>
      <c r="K1030" s="137">
        <f t="shared" si="273"/>
        <v>0.375</v>
      </c>
      <c r="L1030" s="137">
        <f t="shared" si="274"/>
        <v>0.70833333333333337</v>
      </c>
      <c r="M1030" s="137">
        <f t="shared" si="269"/>
        <v>0</v>
      </c>
      <c r="N1030" s="137">
        <f t="shared" si="269"/>
        <v>0</v>
      </c>
      <c r="O1030" s="137">
        <f t="shared" si="269"/>
        <v>0</v>
      </c>
      <c r="P1030" s="137">
        <f t="shared" si="269"/>
        <v>0</v>
      </c>
      <c r="Q1030" s="137">
        <f t="shared" si="269"/>
        <v>0</v>
      </c>
      <c r="R1030" s="137">
        <f t="shared" si="269"/>
        <v>0</v>
      </c>
      <c r="S1030" s="137">
        <f t="shared" si="269"/>
        <v>0</v>
      </c>
      <c r="T1030" s="137">
        <f t="shared" si="269"/>
        <v>0</v>
      </c>
      <c r="U1030" s="137">
        <f t="shared" si="269"/>
        <v>0</v>
      </c>
      <c r="V1030" s="137">
        <f t="shared" si="269"/>
        <v>100</v>
      </c>
      <c r="W1030" s="137">
        <f t="shared" si="270"/>
        <v>100</v>
      </c>
      <c r="X1030" s="137">
        <f t="shared" si="270"/>
        <v>100</v>
      </c>
      <c r="Y1030" s="137">
        <f t="shared" si="270"/>
        <v>100</v>
      </c>
      <c r="Z1030" s="137">
        <f t="shared" si="270"/>
        <v>100</v>
      </c>
      <c r="AA1030" s="137">
        <f t="shared" si="270"/>
        <v>100</v>
      </c>
      <c r="AB1030" s="137">
        <f t="shared" si="270"/>
        <v>100</v>
      </c>
      <c r="AC1030" s="137">
        <f t="shared" si="270"/>
        <v>100</v>
      </c>
      <c r="AD1030" s="137">
        <f t="shared" si="270"/>
        <v>0</v>
      </c>
      <c r="AE1030" s="137">
        <f t="shared" si="270"/>
        <v>0</v>
      </c>
      <c r="AF1030" s="137">
        <f t="shared" si="270"/>
        <v>0</v>
      </c>
      <c r="AG1030" s="137">
        <f t="shared" si="270"/>
        <v>0</v>
      </c>
      <c r="AH1030" s="137">
        <f t="shared" si="270"/>
        <v>0</v>
      </c>
      <c r="AI1030" s="137">
        <f t="shared" si="270"/>
        <v>0</v>
      </c>
      <c r="AJ1030" s="137">
        <f t="shared" si="270"/>
        <v>0</v>
      </c>
      <c r="AK1030" s="136">
        <f ca="1">IF(AND(AND($AK$3&lt;=B1030,B1030&lt;=$AK$1),B1030&lt;&gt;""),1,0)</f>
        <v>1</v>
      </c>
      <c r="AL1030" s="136">
        <f>IF(OR(F1030="工事・メンテ（共用可）",F1030="要調整"),0.5,IF(F1030="ヘリ訓練日",0.4,1))</f>
        <v>1</v>
      </c>
      <c r="AM1030" s="136">
        <v>1</v>
      </c>
    </row>
    <row r="1031" spans="1:39" ht="112.5">
      <c r="A1031" s="149">
        <v>931</v>
      </c>
      <c r="B1031" s="210">
        <v>46412</v>
      </c>
      <c r="C1031" s="211">
        <v>9</v>
      </c>
      <c r="D1031" s="211">
        <v>17</v>
      </c>
      <c r="E1031" s="213" t="s">
        <v>80</v>
      </c>
      <c r="F1031" s="147" t="s">
        <v>492</v>
      </c>
      <c r="G1031" s="154" t="s">
        <v>1</v>
      </c>
      <c r="H1031" s="138" t="str">
        <f>IF(OR(G1031="中止",G1031="取消"),"998",IF(ISNA(MATCH($E1031,施設情報!$B$2:$B$96,0)),"999",INDEX(施設情報!$C$2:$C$96,MATCH($E1031,施設情報!$B$2:$B$96,0))))</f>
        <v>058</v>
      </c>
      <c r="I1031" s="139">
        <f t="shared" si="271"/>
        <v>46412</v>
      </c>
      <c r="J1031" s="137" t="str">
        <f t="shared" si="272"/>
        <v>058-46412</v>
      </c>
      <c r="K1031" s="137">
        <f t="shared" si="273"/>
        <v>0.375</v>
      </c>
      <c r="L1031" s="137">
        <f t="shared" si="274"/>
        <v>0.70833333333333337</v>
      </c>
      <c r="M1031" s="137">
        <f t="shared" si="269"/>
        <v>0</v>
      </c>
      <c r="N1031" s="137">
        <f t="shared" si="269"/>
        <v>0</v>
      </c>
      <c r="O1031" s="137">
        <f t="shared" si="269"/>
        <v>0</v>
      </c>
      <c r="P1031" s="137">
        <f t="shared" si="269"/>
        <v>0</v>
      </c>
      <c r="Q1031" s="137">
        <f t="shared" si="269"/>
        <v>0</v>
      </c>
      <c r="R1031" s="137">
        <f t="shared" si="269"/>
        <v>0</v>
      </c>
      <c r="S1031" s="137">
        <f t="shared" si="269"/>
        <v>0</v>
      </c>
      <c r="T1031" s="137">
        <f t="shared" si="269"/>
        <v>0</v>
      </c>
      <c r="U1031" s="137">
        <f t="shared" si="269"/>
        <v>0</v>
      </c>
      <c r="V1031" s="137">
        <f t="shared" si="269"/>
        <v>100</v>
      </c>
      <c r="W1031" s="137">
        <f t="shared" si="270"/>
        <v>100</v>
      </c>
      <c r="X1031" s="137">
        <f t="shared" si="270"/>
        <v>100</v>
      </c>
      <c r="Y1031" s="137">
        <f t="shared" si="270"/>
        <v>100</v>
      </c>
      <c r="Z1031" s="137">
        <f t="shared" si="270"/>
        <v>100</v>
      </c>
      <c r="AA1031" s="137">
        <f t="shared" si="270"/>
        <v>100</v>
      </c>
      <c r="AB1031" s="137">
        <f t="shared" si="270"/>
        <v>100</v>
      </c>
      <c r="AC1031" s="137">
        <f t="shared" si="270"/>
        <v>100</v>
      </c>
      <c r="AD1031" s="137">
        <f t="shared" si="270"/>
        <v>0</v>
      </c>
      <c r="AE1031" s="137">
        <f t="shared" si="270"/>
        <v>0</v>
      </c>
      <c r="AF1031" s="137">
        <f t="shared" si="270"/>
        <v>0</v>
      </c>
      <c r="AG1031" s="137">
        <f t="shared" si="270"/>
        <v>0</v>
      </c>
      <c r="AH1031" s="137">
        <f t="shared" si="270"/>
        <v>0</v>
      </c>
      <c r="AI1031" s="137">
        <f t="shared" si="270"/>
        <v>0</v>
      </c>
      <c r="AJ1031" s="137">
        <f t="shared" si="270"/>
        <v>0</v>
      </c>
      <c r="AK1031" s="136">
        <f ca="1">IF(AND(AND($AK$3&lt;=B1031,B1031&lt;=$AK$1),B1031&lt;&gt;""),1,0)</f>
        <v>1</v>
      </c>
      <c r="AL1031" s="136">
        <f>IF(OR(F1031="工事・メンテ（共用可）",F1031="要調整"),0.5,IF(F1031="ヘリ訓練日",0.4,1))</f>
        <v>1</v>
      </c>
      <c r="AM1031" s="136">
        <v>1</v>
      </c>
    </row>
    <row r="1032" spans="1:39" ht="93.75">
      <c r="A1032" s="149">
        <v>932</v>
      </c>
      <c r="B1032" s="210">
        <v>46412</v>
      </c>
      <c r="C1032" s="211">
        <v>9</v>
      </c>
      <c r="D1032" s="211">
        <v>17</v>
      </c>
      <c r="E1032" s="213" t="s">
        <v>81</v>
      </c>
      <c r="F1032" s="147" t="s">
        <v>492</v>
      </c>
      <c r="G1032" s="154" t="s">
        <v>1</v>
      </c>
      <c r="H1032" s="138" t="str">
        <f>IF(OR(G1032="中止",G1032="取消"),"998",IF(ISNA(MATCH($E1032,施設情報!$B$2:$B$96,0)),"999",INDEX(施設情報!$C$2:$C$96,MATCH($E1032,施設情報!$B$2:$B$96,0))))</f>
        <v>059</v>
      </c>
      <c r="I1032" s="139">
        <f t="shared" si="271"/>
        <v>46412</v>
      </c>
      <c r="J1032" s="137" t="str">
        <f t="shared" si="272"/>
        <v>059-46412</v>
      </c>
      <c r="K1032" s="137">
        <f t="shared" si="273"/>
        <v>0.375</v>
      </c>
      <c r="L1032" s="137">
        <f t="shared" si="274"/>
        <v>0.70833333333333337</v>
      </c>
      <c r="M1032" s="137">
        <f t="shared" si="269"/>
        <v>0</v>
      </c>
      <c r="N1032" s="137">
        <f t="shared" si="269"/>
        <v>0</v>
      </c>
      <c r="O1032" s="137">
        <f t="shared" si="269"/>
        <v>0</v>
      </c>
      <c r="P1032" s="137">
        <f t="shared" si="269"/>
        <v>0</v>
      </c>
      <c r="Q1032" s="137">
        <f t="shared" si="269"/>
        <v>0</v>
      </c>
      <c r="R1032" s="137">
        <f t="shared" si="269"/>
        <v>0</v>
      </c>
      <c r="S1032" s="137">
        <f t="shared" si="269"/>
        <v>0</v>
      </c>
      <c r="T1032" s="137">
        <f t="shared" si="269"/>
        <v>0</v>
      </c>
      <c r="U1032" s="137">
        <f t="shared" si="269"/>
        <v>0</v>
      </c>
      <c r="V1032" s="137">
        <f t="shared" si="269"/>
        <v>100</v>
      </c>
      <c r="W1032" s="137">
        <f t="shared" si="270"/>
        <v>100</v>
      </c>
      <c r="X1032" s="137">
        <f t="shared" si="270"/>
        <v>100</v>
      </c>
      <c r="Y1032" s="137">
        <f t="shared" si="270"/>
        <v>100</v>
      </c>
      <c r="Z1032" s="137">
        <f t="shared" si="270"/>
        <v>100</v>
      </c>
      <c r="AA1032" s="137">
        <f t="shared" si="270"/>
        <v>100</v>
      </c>
      <c r="AB1032" s="137">
        <f t="shared" si="270"/>
        <v>100</v>
      </c>
      <c r="AC1032" s="137">
        <f t="shared" si="270"/>
        <v>100</v>
      </c>
      <c r="AD1032" s="137">
        <f t="shared" si="270"/>
        <v>0</v>
      </c>
      <c r="AE1032" s="137">
        <f t="shared" si="270"/>
        <v>0</v>
      </c>
      <c r="AF1032" s="137">
        <f t="shared" si="270"/>
        <v>0</v>
      </c>
      <c r="AG1032" s="137">
        <f t="shared" si="270"/>
        <v>0</v>
      </c>
      <c r="AH1032" s="137">
        <f t="shared" si="270"/>
        <v>0</v>
      </c>
      <c r="AI1032" s="137">
        <f t="shared" si="270"/>
        <v>0</v>
      </c>
      <c r="AJ1032" s="137">
        <f t="shared" si="270"/>
        <v>0</v>
      </c>
      <c r="AK1032" s="136">
        <f ca="1">IF(AND(AND($AK$3&lt;=B1032,B1032&lt;=$AK$1),B1032&lt;&gt;""),1,0)</f>
        <v>1</v>
      </c>
      <c r="AL1032" s="136">
        <f>IF(OR(F1032="工事・メンテ（共用可）",F1032="要調整"),0.5,IF(F1032="ヘリ訓練日",0.4,1))</f>
        <v>1</v>
      </c>
      <c r="AM1032" s="136">
        <v>1</v>
      </c>
    </row>
    <row r="1033" spans="1:39" ht="93.75">
      <c r="A1033" s="149">
        <v>933</v>
      </c>
      <c r="B1033" s="210">
        <v>46412</v>
      </c>
      <c r="C1033" s="211">
        <v>9</v>
      </c>
      <c r="D1033" s="211">
        <v>17</v>
      </c>
      <c r="E1033" s="213" t="s">
        <v>82</v>
      </c>
      <c r="F1033" s="147" t="s">
        <v>492</v>
      </c>
      <c r="G1033" s="154" t="s">
        <v>1</v>
      </c>
      <c r="H1033" s="138" t="str">
        <f>IF(OR(G1033="中止",G1033="取消"),"998",IF(ISNA(MATCH($E1033,施設情報!$B$2:$B$96,0)),"999",INDEX(施設情報!$C$2:$C$96,MATCH($E1033,施設情報!$B$2:$B$96,0))))</f>
        <v>060</v>
      </c>
      <c r="I1033" s="139">
        <f t="shared" si="271"/>
        <v>46412</v>
      </c>
      <c r="J1033" s="137" t="str">
        <f t="shared" si="272"/>
        <v>060-46412</v>
      </c>
      <c r="K1033" s="137">
        <f t="shared" si="273"/>
        <v>0.375</v>
      </c>
      <c r="L1033" s="137">
        <f t="shared" si="274"/>
        <v>0.70833333333333337</v>
      </c>
      <c r="M1033" s="137">
        <f t="shared" si="269"/>
        <v>0</v>
      </c>
      <c r="N1033" s="137">
        <f t="shared" si="269"/>
        <v>0</v>
      </c>
      <c r="O1033" s="137">
        <f t="shared" si="269"/>
        <v>0</v>
      </c>
      <c r="P1033" s="137">
        <f t="shared" si="269"/>
        <v>0</v>
      </c>
      <c r="Q1033" s="137">
        <f t="shared" si="269"/>
        <v>0</v>
      </c>
      <c r="R1033" s="137">
        <f t="shared" si="269"/>
        <v>0</v>
      </c>
      <c r="S1033" s="137">
        <f t="shared" si="269"/>
        <v>0</v>
      </c>
      <c r="T1033" s="137">
        <f t="shared" si="269"/>
        <v>0</v>
      </c>
      <c r="U1033" s="137">
        <f t="shared" si="269"/>
        <v>0</v>
      </c>
      <c r="V1033" s="137">
        <f t="shared" si="269"/>
        <v>100</v>
      </c>
      <c r="W1033" s="137">
        <f t="shared" si="270"/>
        <v>100</v>
      </c>
      <c r="X1033" s="137">
        <f t="shared" si="270"/>
        <v>100</v>
      </c>
      <c r="Y1033" s="137">
        <f t="shared" si="270"/>
        <v>100</v>
      </c>
      <c r="Z1033" s="137">
        <f t="shared" si="270"/>
        <v>100</v>
      </c>
      <c r="AA1033" s="137">
        <f t="shared" si="270"/>
        <v>100</v>
      </c>
      <c r="AB1033" s="137">
        <f t="shared" si="270"/>
        <v>100</v>
      </c>
      <c r="AC1033" s="137">
        <f t="shared" si="270"/>
        <v>100</v>
      </c>
      <c r="AD1033" s="137">
        <f t="shared" si="270"/>
        <v>0</v>
      </c>
      <c r="AE1033" s="137">
        <f t="shared" si="270"/>
        <v>0</v>
      </c>
      <c r="AF1033" s="137">
        <f t="shared" si="270"/>
        <v>0</v>
      </c>
      <c r="AG1033" s="137">
        <f t="shared" si="270"/>
        <v>0</v>
      </c>
      <c r="AH1033" s="137">
        <f t="shared" si="270"/>
        <v>0</v>
      </c>
      <c r="AI1033" s="137">
        <f t="shared" si="270"/>
        <v>0</v>
      </c>
      <c r="AJ1033" s="137">
        <f t="shared" si="270"/>
        <v>0</v>
      </c>
      <c r="AK1033" s="136">
        <f ca="1">IF(AND(AND($AK$3&lt;=B1033,B1033&lt;=$AK$1),B1033&lt;&gt;""),1,0)</f>
        <v>1</v>
      </c>
      <c r="AL1033" s="136">
        <f>IF(OR(F1033="工事・メンテ（共用可）",F1033="要調整"),0.5,IF(F1033="ヘリ訓練日",0.4,1))</f>
        <v>1</v>
      </c>
      <c r="AM1033" s="136">
        <v>1</v>
      </c>
    </row>
    <row r="1034" spans="1:39" ht="56.25">
      <c r="A1034" s="149">
        <v>934</v>
      </c>
      <c r="B1034" s="210">
        <v>46412</v>
      </c>
      <c r="C1034" s="211">
        <v>9</v>
      </c>
      <c r="D1034" s="211">
        <v>17</v>
      </c>
      <c r="E1034" s="213" t="s">
        <v>83</v>
      </c>
      <c r="F1034" s="147" t="s">
        <v>495</v>
      </c>
      <c r="G1034" s="154" t="s">
        <v>1</v>
      </c>
      <c r="H1034" s="138" t="str">
        <f>IF(OR(G1034="中止",G1034="取消"),"998",IF(ISNA(MATCH($E1034,施設情報!$B$2:$B$96,0)),"999",INDEX(施設情報!$C$2:$C$96,MATCH($E1034,施設情報!$B$2:$B$96,0))))</f>
        <v>067</v>
      </c>
      <c r="I1034" s="139">
        <f t="shared" si="271"/>
        <v>46412</v>
      </c>
      <c r="J1034" s="137" t="str">
        <f t="shared" si="272"/>
        <v>067-46412</v>
      </c>
      <c r="K1034" s="137">
        <f t="shared" si="273"/>
        <v>0.375</v>
      </c>
      <c r="L1034" s="137">
        <f t="shared" si="274"/>
        <v>0.70833333333333337</v>
      </c>
      <c r="M1034" s="137">
        <f t="shared" si="269"/>
        <v>0</v>
      </c>
      <c r="N1034" s="137">
        <f t="shared" si="269"/>
        <v>0</v>
      </c>
      <c r="O1034" s="137">
        <f t="shared" si="269"/>
        <v>0</v>
      </c>
      <c r="P1034" s="137">
        <f t="shared" si="269"/>
        <v>0</v>
      </c>
      <c r="Q1034" s="137">
        <f t="shared" si="269"/>
        <v>0</v>
      </c>
      <c r="R1034" s="137">
        <f t="shared" si="269"/>
        <v>0</v>
      </c>
      <c r="S1034" s="137">
        <f t="shared" si="269"/>
        <v>0</v>
      </c>
      <c r="T1034" s="137">
        <f t="shared" si="269"/>
        <v>0</v>
      </c>
      <c r="U1034" s="137">
        <f t="shared" si="269"/>
        <v>0</v>
      </c>
      <c r="V1034" s="137">
        <f t="shared" si="269"/>
        <v>50</v>
      </c>
      <c r="W1034" s="137">
        <f t="shared" si="270"/>
        <v>50</v>
      </c>
      <c r="X1034" s="137">
        <f t="shared" si="270"/>
        <v>50</v>
      </c>
      <c r="Y1034" s="137">
        <f t="shared" si="270"/>
        <v>50</v>
      </c>
      <c r="Z1034" s="137">
        <f t="shared" si="270"/>
        <v>50</v>
      </c>
      <c r="AA1034" s="137">
        <f t="shared" si="270"/>
        <v>50</v>
      </c>
      <c r="AB1034" s="137">
        <f t="shared" si="270"/>
        <v>50</v>
      </c>
      <c r="AC1034" s="137">
        <f t="shared" si="270"/>
        <v>50</v>
      </c>
      <c r="AD1034" s="137">
        <f t="shared" si="270"/>
        <v>0</v>
      </c>
      <c r="AE1034" s="137">
        <f t="shared" si="270"/>
        <v>0</v>
      </c>
      <c r="AF1034" s="137">
        <f t="shared" si="270"/>
        <v>0</v>
      </c>
      <c r="AG1034" s="137">
        <f t="shared" si="270"/>
        <v>0</v>
      </c>
      <c r="AH1034" s="137">
        <f t="shared" si="270"/>
        <v>0</v>
      </c>
      <c r="AI1034" s="137">
        <f t="shared" si="270"/>
        <v>0</v>
      </c>
      <c r="AJ1034" s="137">
        <f t="shared" si="270"/>
        <v>0</v>
      </c>
      <c r="AK1034" s="136">
        <f ca="1">IF(AND(AND($AK$3&lt;=B1034,B1034&lt;=$AK$1),B1034&lt;&gt;""),1,0)</f>
        <v>1</v>
      </c>
      <c r="AL1034" s="136">
        <f>IF(OR(F1034="工事・メンテ（共用可）",F1034="要調整"),0.5,IF(F1034="ヘリ訓練日",0.4,1))</f>
        <v>0.5</v>
      </c>
      <c r="AM1034" s="136">
        <v>0.5</v>
      </c>
    </row>
    <row r="1035" spans="1:39" ht="56.25">
      <c r="A1035" s="149">
        <v>935</v>
      </c>
      <c r="B1035" s="210">
        <v>46412</v>
      </c>
      <c r="C1035" s="211">
        <v>9</v>
      </c>
      <c r="D1035" s="211">
        <v>17</v>
      </c>
      <c r="E1035" s="213" t="s">
        <v>84</v>
      </c>
      <c r="F1035" s="147" t="s">
        <v>495</v>
      </c>
      <c r="G1035" s="154" t="s">
        <v>1</v>
      </c>
      <c r="H1035" s="138" t="str">
        <f>IF(OR(G1035="中止",G1035="取消"),"998",IF(ISNA(MATCH($E1035,施設情報!$B$2:$B$96,0)),"999",INDEX(施設情報!$C$2:$C$96,MATCH($E1035,施設情報!$B$2:$B$96,0))))</f>
        <v>065</v>
      </c>
      <c r="I1035" s="139">
        <f t="shared" si="271"/>
        <v>46412</v>
      </c>
      <c r="J1035" s="137" t="str">
        <f t="shared" si="272"/>
        <v>065-46412</v>
      </c>
      <c r="K1035" s="137">
        <f t="shared" si="273"/>
        <v>0.375</v>
      </c>
      <c r="L1035" s="137">
        <f t="shared" si="274"/>
        <v>0.70833333333333337</v>
      </c>
      <c r="M1035" s="137">
        <f t="shared" ref="M1035:V1044" si="275">IF(AND(M$3&gt;=$K1035,M$3&lt;$L1035),100*$AM1035,0)</f>
        <v>0</v>
      </c>
      <c r="N1035" s="137">
        <f t="shared" si="275"/>
        <v>0</v>
      </c>
      <c r="O1035" s="137">
        <f t="shared" si="275"/>
        <v>0</v>
      </c>
      <c r="P1035" s="137">
        <f t="shared" si="275"/>
        <v>0</v>
      </c>
      <c r="Q1035" s="137">
        <f t="shared" si="275"/>
        <v>0</v>
      </c>
      <c r="R1035" s="137">
        <f t="shared" si="275"/>
        <v>0</v>
      </c>
      <c r="S1035" s="137">
        <f t="shared" si="275"/>
        <v>0</v>
      </c>
      <c r="T1035" s="137">
        <f t="shared" si="275"/>
        <v>0</v>
      </c>
      <c r="U1035" s="137">
        <f t="shared" si="275"/>
        <v>0</v>
      </c>
      <c r="V1035" s="137">
        <f t="shared" si="275"/>
        <v>50</v>
      </c>
      <c r="W1035" s="137">
        <f t="shared" ref="W1035:AJ1044" si="276">IF(AND(W$3&gt;=$K1035,W$3&lt;$L1035),100*$AM1035,0)</f>
        <v>50</v>
      </c>
      <c r="X1035" s="137">
        <f t="shared" si="276"/>
        <v>50</v>
      </c>
      <c r="Y1035" s="137">
        <f t="shared" si="276"/>
        <v>50</v>
      </c>
      <c r="Z1035" s="137">
        <f t="shared" si="276"/>
        <v>50</v>
      </c>
      <c r="AA1035" s="137">
        <f t="shared" si="276"/>
        <v>50</v>
      </c>
      <c r="AB1035" s="137">
        <f t="shared" si="276"/>
        <v>50</v>
      </c>
      <c r="AC1035" s="137">
        <f t="shared" si="276"/>
        <v>50</v>
      </c>
      <c r="AD1035" s="137">
        <f t="shared" si="276"/>
        <v>0</v>
      </c>
      <c r="AE1035" s="137">
        <f t="shared" si="276"/>
        <v>0</v>
      </c>
      <c r="AF1035" s="137">
        <f t="shared" si="276"/>
        <v>0</v>
      </c>
      <c r="AG1035" s="137">
        <f t="shared" si="276"/>
        <v>0</v>
      </c>
      <c r="AH1035" s="137">
        <f t="shared" si="276"/>
        <v>0</v>
      </c>
      <c r="AI1035" s="137">
        <f t="shared" si="276"/>
        <v>0</v>
      </c>
      <c r="AJ1035" s="137">
        <f t="shared" si="276"/>
        <v>0</v>
      </c>
      <c r="AK1035" s="136">
        <f ca="1">IF(AND(AND($AK$3&lt;=B1035,B1035&lt;=$AK$1),B1035&lt;&gt;""),1,0)</f>
        <v>1</v>
      </c>
      <c r="AL1035" s="136">
        <f>IF(OR(F1035="工事・メンテ（共用可）",F1035="要調整"),0.5,IF(F1035="ヘリ訓練日",0.4,1))</f>
        <v>0.5</v>
      </c>
      <c r="AM1035" s="136">
        <v>0.5</v>
      </c>
    </row>
    <row r="1036" spans="1:39" ht="56.25">
      <c r="A1036" s="149">
        <v>936</v>
      </c>
      <c r="B1036" s="210">
        <v>46412</v>
      </c>
      <c r="C1036" s="211">
        <v>9</v>
      </c>
      <c r="D1036" s="211">
        <v>17</v>
      </c>
      <c r="E1036" s="213" t="s">
        <v>85</v>
      </c>
      <c r="F1036" s="147" t="s">
        <v>495</v>
      </c>
      <c r="G1036" s="154" t="s">
        <v>1</v>
      </c>
      <c r="H1036" s="138" t="str">
        <f>IF(OR(G1036="中止",G1036="取消"),"998",IF(ISNA(MATCH($E1036,施設情報!$B$2:$B$96,0)),"999",INDEX(施設情報!$C$2:$C$96,MATCH($E1036,施設情報!$B$2:$B$96,0))))</f>
        <v>066</v>
      </c>
      <c r="I1036" s="139">
        <f t="shared" si="271"/>
        <v>46412</v>
      </c>
      <c r="J1036" s="137" t="str">
        <f t="shared" si="272"/>
        <v>066-46412</v>
      </c>
      <c r="K1036" s="137">
        <f t="shared" si="273"/>
        <v>0.375</v>
      </c>
      <c r="L1036" s="137">
        <f t="shared" si="274"/>
        <v>0.70833333333333337</v>
      </c>
      <c r="M1036" s="137">
        <f t="shared" si="275"/>
        <v>0</v>
      </c>
      <c r="N1036" s="137">
        <f t="shared" si="275"/>
        <v>0</v>
      </c>
      <c r="O1036" s="137">
        <f t="shared" si="275"/>
        <v>0</v>
      </c>
      <c r="P1036" s="137">
        <f t="shared" si="275"/>
        <v>0</v>
      </c>
      <c r="Q1036" s="137">
        <f t="shared" si="275"/>
        <v>0</v>
      </c>
      <c r="R1036" s="137">
        <f t="shared" si="275"/>
        <v>0</v>
      </c>
      <c r="S1036" s="137">
        <f t="shared" si="275"/>
        <v>0</v>
      </c>
      <c r="T1036" s="137">
        <f t="shared" si="275"/>
        <v>0</v>
      </c>
      <c r="U1036" s="137">
        <f t="shared" si="275"/>
        <v>0</v>
      </c>
      <c r="V1036" s="137">
        <f t="shared" si="275"/>
        <v>50</v>
      </c>
      <c r="W1036" s="137">
        <f t="shared" si="276"/>
        <v>50</v>
      </c>
      <c r="X1036" s="137">
        <f t="shared" si="276"/>
        <v>50</v>
      </c>
      <c r="Y1036" s="137">
        <f t="shared" si="276"/>
        <v>50</v>
      </c>
      <c r="Z1036" s="137">
        <f t="shared" si="276"/>
        <v>50</v>
      </c>
      <c r="AA1036" s="137">
        <f t="shared" si="276"/>
        <v>50</v>
      </c>
      <c r="AB1036" s="137">
        <f t="shared" si="276"/>
        <v>50</v>
      </c>
      <c r="AC1036" s="137">
        <f t="shared" si="276"/>
        <v>50</v>
      </c>
      <c r="AD1036" s="137">
        <f t="shared" si="276"/>
        <v>0</v>
      </c>
      <c r="AE1036" s="137">
        <f t="shared" si="276"/>
        <v>0</v>
      </c>
      <c r="AF1036" s="137">
        <f t="shared" si="276"/>
        <v>0</v>
      </c>
      <c r="AG1036" s="137">
        <f t="shared" si="276"/>
        <v>0</v>
      </c>
      <c r="AH1036" s="137">
        <f t="shared" si="276"/>
        <v>0</v>
      </c>
      <c r="AI1036" s="137">
        <f t="shared" si="276"/>
        <v>0</v>
      </c>
      <c r="AJ1036" s="137">
        <f t="shared" si="276"/>
        <v>0</v>
      </c>
      <c r="AK1036" s="136">
        <f ca="1">IF(AND(AND($AK$3&lt;=B1036,B1036&lt;=$AK$1),B1036&lt;&gt;""),1,0)</f>
        <v>1</v>
      </c>
      <c r="AL1036" s="136">
        <f>IF(OR(F1036="工事・メンテ（共用可）",F1036="要調整"),0.5,IF(F1036="ヘリ訓練日",0.4,1))</f>
        <v>0.5</v>
      </c>
      <c r="AM1036" s="136">
        <v>0.5</v>
      </c>
    </row>
    <row r="1037" spans="1:39" ht="37.5">
      <c r="A1037" s="149">
        <v>937</v>
      </c>
      <c r="B1037" s="210">
        <v>46412</v>
      </c>
      <c r="C1037" s="211">
        <v>9</v>
      </c>
      <c r="D1037" s="211">
        <v>17</v>
      </c>
      <c r="E1037" s="213" t="s">
        <v>86</v>
      </c>
      <c r="F1037" s="147" t="s">
        <v>492</v>
      </c>
      <c r="G1037" s="154" t="s">
        <v>1</v>
      </c>
      <c r="H1037" s="138" t="str">
        <f>IF(OR(G1037="中止",G1037="取消"),"998",IF(ISNA(MATCH($E1037,施設情報!$B$2:$B$96,0)),"999",INDEX(施設情報!$C$2:$C$96,MATCH($E1037,施設情報!$B$2:$B$96,0))))</f>
        <v>068</v>
      </c>
      <c r="I1037" s="139">
        <f t="shared" si="271"/>
        <v>46412</v>
      </c>
      <c r="J1037" s="137" t="str">
        <f t="shared" si="272"/>
        <v>068-46412</v>
      </c>
      <c r="K1037" s="137">
        <f t="shared" si="273"/>
        <v>0.375</v>
      </c>
      <c r="L1037" s="137">
        <f t="shared" si="274"/>
        <v>0.70833333333333337</v>
      </c>
      <c r="M1037" s="137">
        <f t="shared" si="275"/>
        <v>0</v>
      </c>
      <c r="N1037" s="137">
        <f t="shared" si="275"/>
        <v>0</v>
      </c>
      <c r="O1037" s="137">
        <f t="shared" si="275"/>
        <v>0</v>
      </c>
      <c r="P1037" s="137">
        <f t="shared" si="275"/>
        <v>0</v>
      </c>
      <c r="Q1037" s="137">
        <f t="shared" si="275"/>
        <v>0</v>
      </c>
      <c r="R1037" s="137">
        <f t="shared" si="275"/>
        <v>0</v>
      </c>
      <c r="S1037" s="137">
        <f t="shared" si="275"/>
        <v>0</v>
      </c>
      <c r="T1037" s="137">
        <f t="shared" si="275"/>
        <v>0</v>
      </c>
      <c r="U1037" s="137">
        <f t="shared" si="275"/>
        <v>0</v>
      </c>
      <c r="V1037" s="137">
        <f t="shared" si="275"/>
        <v>100</v>
      </c>
      <c r="W1037" s="137">
        <f t="shared" si="276"/>
        <v>100</v>
      </c>
      <c r="X1037" s="137">
        <f t="shared" si="276"/>
        <v>100</v>
      </c>
      <c r="Y1037" s="137">
        <f t="shared" si="276"/>
        <v>100</v>
      </c>
      <c r="Z1037" s="137">
        <f t="shared" si="276"/>
        <v>100</v>
      </c>
      <c r="AA1037" s="137">
        <f t="shared" si="276"/>
        <v>100</v>
      </c>
      <c r="AB1037" s="137">
        <f t="shared" si="276"/>
        <v>100</v>
      </c>
      <c r="AC1037" s="137">
        <f t="shared" si="276"/>
        <v>100</v>
      </c>
      <c r="AD1037" s="137">
        <f t="shared" si="276"/>
        <v>0</v>
      </c>
      <c r="AE1037" s="137">
        <f t="shared" si="276"/>
        <v>0</v>
      </c>
      <c r="AF1037" s="137">
        <f t="shared" si="276"/>
        <v>0</v>
      </c>
      <c r="AG1037" s="137">
        <f t="shared" si="276"/>
        <v>0</v>
      </c>
      <c r="AH1037" s="137">
        <f t="shared" si="276"/>
        <v>0</v>
      </c>
      <c r="AI1037" s="137">
        <f t="shared" si="276"/>
        <v>0</v>
      </c>
      <c r="AJ1037" s="137">
        <f t="shared" si="276"/>
        <v>0</v>
      </c>
      <c r="AK1037" s="136">
        <f ca="1">IF(AND(AND($AK$3&lt;=B1037,B1037&lt;=$AK$1),B1037&lt;&gt;""),1,0)</f>
        <v>1</v>
      </c>
      <c r="AL1037" s="136">
        <f>IF(OR(F1037="工事・メンテ（共用可）",F1037="要調整"),0.5,IF(F1037="ヘリ訓練日",0.4,1))</f>
        <v>1</v>
      </c>
      <c r="AM1037" s="136">
        <v>1</v>
      </c>
    </row>
    <row r="1038" spans="1:39" ht="37.5">
      <c r="A1038" s="149">
        <v>938</v>
      </c>
      <c r="B1038" s="210">
        <v>46412</v>
      </c>
      <c r="C1038" s="211">
        <v>9</v>
      </c>
      <c r="D1038" s="211">
        <v>17</v>
      </c>
      <c r="E1038" s="213" t="s">
        <v>87</v>
      </c>
      <c r="F1038" s="147" t="s">
        <v>495</v>
      </c>
      <c r="G1038" s="154" t="s">
        <v>1</v>
      </c>
      <c r="H1038" s="138" t="str">
        <f>IF(OR(G1038="中止",G1038="取消"),"998",IF(ISNA(MATCH($E1038,施設情報!$B$2:$B$96,0)),"999",INDEX(施設情報!$C$2:$C$96,MATCH($E1038,施設情報!$B$2:$B$96,0))))</f>
        <v>063</v>
      </c>
      <c r="I1038" s="139">
        <f t="shared" si="271"/>
        <v>46412</v>
      </c>
      <c r="J1038" s="137" t="str">
        <f t="shared" si="272"/>
        <v>063-46412</v>
      </c>
      <c r="K1038" s="137">
        <f t="shared" si="273"/>
        <v>0.375</v>
      </c>
      <c r="L1038" s="137">
        <f t="shared" si="274"/>
        <v>0.70833333333333337</v>
      </c>
      <c r="M1038" s="137">
        <f t="shared" si="275"/>
        <v>0</v>
      </c>
      <c r="N1038" s="137">
        <f t="shared" si="275"/>
        <v>0</v>
      </c>
      <c r="O1038" s="137">
        <f t="shared" si="275"/>
        <v>0</v>
      </c>
      <c r="P1038" s="137">
        <f t="shared" si="275"/>
        <v>0</v>
      </c>
      <c r="Q1038" s="137">
        <f t="shared" si="275"/>
        <v>0</v>
      </c>
      <c r="R1038" s="137">
        <f t="shared" si="275"/>
        <v>0</v>
      </c>
      <c r="S1038" s="137">
        <f t="shared" si="275"/>
        <v>0</v>
      </c>
      <c r="T1038" s="137">
        <f t="shared" si="275"/>
        <v>0</v>
      </c>
      <c r="U1038" s="137">
        <f t="shared" si="275"/>
        <v>0</v>
      </c>
      <c r="V1038" s="137">
        <f t="shared" si="275"/>
        <v>50</v>
      </c>
      <c r="W1038" s="137">
        <f t="shared" si="276"/>
        <v>50</v>
      </c>
      <c r="X1038" s="137">
        <f t="shared" si="276"/>
        <v>50</v>
      </c>
      <c r="Y1038" s="137">
        <f t="shared" si="276"/>
        <v>50</v>
      </c>
      <c r="Z1038" s="137">
        <f t="shared" si="276"/>
        <v>50</v>
      </c>
      <c r="AA1038" s="137">
        <f t="shared" si="276"/>
        <v>50</v>
      </c>
      <c r="AB1038" s="137">
        <f t="shared" si="276"/>
        <v>50</v>
      </c>
      <c r="AC1038" s="137">
        <f t="shared" si="276"/>
        <v>50</v>
      </c>
      <c r="AD1038" s="137">
        <f t="shared" si="276"/>
        <v>0</v>
      </c>
      <c r="AE1038" s="137">
        <f t="shared" si="276"/>
        <v>0</v>
      </c>
      <c r="AF1038" s="137">
        <f t="shared" si="276"/>
        <v>0</v>
      </c>
      <c r="AG1038" s="137">
        <f t="shared" si="276"/>
        <v>0</v>
      </c>
      <c r="AH1038" s="137">
        <f t="shared" si="276"/>
        <v>0</v>
      </c>
      <c r="AI1038" s="137">
        <f t="shared" si="276"/>
        <v>0</v>
      </c>
      <c r="AJ1038" s="137">
        <f t="shared" si="276"/>
        <v>0</v>
      </c>
      <c r="AK1038" s="136">
        <f ca="1">IF(AND(AND($AK$3&lt;=B1038,B1038&lt;=$AK$1),B1038&lt;&gt;""),1,0)</f>
        <v>1</v>
      </c>
      <c r="AL1038" s="136">
        <f>IF(OR(F1038="工事・メンテ（共用可）",F1038="要調整"),0.5,IF(F1038="ヘリ訓練日",0.4,1))</f>
        <v>0.5</v>
      </c>
      <c r="AM1038" s="136">
        <v>0.5</v>
      </c>
    </row>
    <row r="1039" spans="1:39" ht="37.5">
      <c r="A1039" s="149">
        <v>939</v>
      </c>
      <c r="B1039" s="210">
        <v>46412</v>
      </c>
      <c r="C1039" s="211">
        <v>9</v>
      </c>
      <c r="D1039" s="211">
        <v>17</v>
      </c>
      <c r="E1039" s="213" t="s">
        <v>88</v>
      </c>
      <c r="F1039" s="147" t="s">
        <v>495</v>
      </c>
      <c r="G1039" s="154" t="s">
        <v>1</v>
      </c>
      <c r="H1039" s="138" t="str">
        <f>IF(OR(G1039="中止",G1039="取消"),"998",IF(ISNA(MATCH($E1039,施設情報!$B$2:$B$96,0)),"999",INDEX(施設情報!$C$2:$C$96,MATCH($E1039,施設情報!$B$2:$B$96,0))))</f>
        <v>064</v>
      </c>
      <c r="I1039" s="139">
        <f t="shared" si="271"/>
        <v>46412</v>
      </c>
      <c r="J1039" s="137" t="str">
        <f t="shared" si="272"/>
        <v>064-46412</v>
      </c>
      <c r="K1039" s="137">
        <f t="shared" si="273"/>
        <v>0.375</v>
      </c>
      <c r="L1039" s="137">
        <f t="shared" si="274"/>
        <v>0.70833333333333337</v>
      </c>
      <c r="M1039" s="137">
        <f t="shared" si="275"/>
        <v>0</v>
      </c>
      <c r="N1039" s="137">
        <f t="shared" si="275"/>
        <v>0</v>
      </c>
      <c r="O1039" s="137">
        <f t="shared" si="275"/>
        <v>0</v>
      </c>
      <c r="P1039" s="137">
        <f t="shared" si="275"/>
        <v>0</v>
      </c>
      <c r="Q1039" s="137">
        <f t="shared" si="275"/>
        <v>0</v>
      </c>
      <c r="R1039" s="137">
        <f t="shared" si="275"/>
        <v>0</v>
      </c>
      <c r="S1039" s="137">
        <f t="shared" si="275"/>
        <v>0</v>
      </c>
      <c r="T1039" s="137">
        <f t="shared" si="275"/>
        <v>0</v>
      </c>
      <c r="U1039" s="137">
        <f t="shared" si="275"/>
        <v>0</v>
      </c>
      <c r="V1039" s="137">
        <f t="shared" si="275"/>
        <v>50</v>
      </c>
      <c r="W1039" s="137">
        <f t="shared" si="276"/>
        <v>50</v>
      </c>
      <c r="X1039" s="137">
        <f t="shared" si="276"/>
        <v>50</v>
      </c>
      <c r="Y1039" s="137">
        <f t="shared" si="276"/>
        <v>50</v>
      </c>
      <c r="Z1039" s="137">
        <f t="shared" si="276"/>
        <v>50</v>
      </c>
      <c r="AA1039" s="137">
        <f t="shared" si="276"/>
        <v>50</v>
      </c>
      <c r="AB1039" s="137">
        <f t="shared" si="276"/>
        <v>50</v>
      </c>
      <c r="AC1039" s="137">
        <f t="shared" si="276"/>
        <v>50</v>
      </c>
      <c r="AD1039" s="137">
        <f t="shared" si="276"/>
        <v>0</v>
      </c>
      <c r="AE1039" s="137">
        <f t="shared" si="276"/>
        <v>0</v>
      </c>
      <c r="AF1039" s="137">
        <f t="shared" si="276"/>
        <v>0</v>
      </c>
      <c r="AG1039" s="137">
        <f t="shared" si="276"/>
        <v>0</v>
      </c>
      <c r="AH1039" s="137">
        <f t="shared" si="276"/>
        <v>0</v>
      </c>
      <c r="AI1039" s="137">
        <f t="shared" si="276"/>
        <v>0</v>
      </c>
      <c r="AJ1039" s="137">
        <f t="shared" si="276"/>
        <v>0</v>
      </c>
      <c r="AK1039" s="136">
        <f ca="1">IF(AND(AND($AK$3&lt;=B1039,B1039&lt;=$AK$1),B1039&lt;&gt;""),1,0)</f>
        <v>1</v>
      </c>
      <c r="AL1039" s="136">
        <f>IF(OR(F1039="工事・メンテ（共用可）",F1039="要調整"),0.5,IF(F1039="ヘリ訓練日",0.4,1))</f>
        <v>0.5</v>
      </c>
      <c r="AM1039" s="136">
        <v>0.5</v>
      </c>
    </row>
    <row r="1040" spans="1:39" ht="37.5">
      <c r="A1040" s="149">
        <v>940</v>
      </c>
      <c r="B1040" s="210">
        <v>46412</v>
      </c>
      <c r="C1040" s="211">
        <v>9</v>
      </c>
      <c r="D1040" s="211">
        <v>17</v>
      </c>
      <c r="E1040" s="213" t="s">
        <v>89</v>
      </c>
      <c r="F1040" s="147" t="s">
        <v>492</v>
      </c>
      <c r="G1040" s="154" t="s">
        <v>1</v>
      </c>
      <c r="H1040" s="138" t="str">
        <f>IF(OR(G1040="中止",G1040="取消"),"998",IF(ISNA(MATCH($E1040,施設情報!$B$2:$B$96,0)),"999",INDEX(施設情報!$C$2:$C$96,MATCH($E1040,施設情報!$B$2:$B$96,0))))</f>
        <v>019</v>
      </c>
      <c r="I1040" s="139">
        <f t="shared" si="271"/>
        <v>46412</v>
      </c>
      <c r="J1040" s="137" t="str">
        <f t="shared" si="272"/>
        <v>019-46412</v>
      </c>
      <c r="K1040" s="137">
        <f t="shared" si="273"/>
        <v>0.375</v>
      </c>
      <c r="L1040" s="137">
        <f t="shared" si="274"/>
        <v>0.70833333333333337</v>
      </c>
      <c r="M1040" s="137">
        <f t="shared" si="275"/>
        <v>0</v>
      </c>
      <c r="N1040" s="137">
        <f t="shared" si="275"/>
        <v>0</v>
      </c>
      <c r="O1040" s="137">
        <f t="shared" si="275"/>
        <v>0</v>
      </c>
      <c r="P1040" s="137">
        <f t="shared" si="275"/>
        <v>0</v>
      </c>
      <c r="Q1040" s="137">
        <f t="shared" si="275"/>
        <v>0</v>
      </c>
      <c r="R1040" s="137">
        <f t="shared" si="275"/>
        <v>0</v>
      </c>
      <c r="S1040" s="137">
        <f t="shared" si="275"/>
        <v>0</v>
      </c>
      <c r="T1040" s="137">
        <f t="shared" si="275"/>
        <v>0</v>
      </c>
      <c r="U1040" s="137">
        <f t="shared" si="275"/>
        <v>0</v>
      </c>
      <c r="V1040" s="137">
        <f t="shared" si="275"/>
        <v>100</v>
      </c>
      <c r="W1040" s="137">
        <f t="shared" si="276"/>
        <v>100</v>
      </c>
      <c r="X1040" s="137">
        <f t="shared" si="276"/>
        <v>100</v>
      </c>
      <c r="Y1040" s="137">
        <f t="shared" si="276"/>
        <v>100</v>
      </c>
      <c r="Z1040" s="137">
        <f t="shared" si="276"/>
        <v>100</v>
      </c>
      <c r="AA1040" s="137">
        <f t="shared" si="276"/>
        <v>100</v>
      </c>
      <c r="AB1040" s="137">
        <f t="shared" si="276"/>
        <v>100</v>
      </c>
      <c r="AC1040" s="137">
        <f t="shared" si="276"/>
        <v>100</v>
      </c>
      <c r="AD1040" s="137">
        <f t="shared" si="276"/>
        <v>0</v>
      </c>
      <c r="AE1040" s="137">
        <f t="shared" si="276"/>
        <v>0</v>
      </c>
      <c r="AF1040" s="137">
        <f t="shared" si="276"/>
        <v>0</v>
      </c>
      <c r="AG1040" s="137">
        <f t="shared" si="276"/>
        <v>0</v>
      </c>
      <c r="AH1040" s="137">
        <f t="shared" si="276"/>
        <v>0</v>
      </c>
      <c r="AI1040" s="137">
        <f t="shared" si="276"/>
        <v>0</v>
      </c>
      <c r="AJ1040" s="137">
        <f t="shared" si="276"/>
        <v>0</v>
      </c>
      <c r="AK1040" s="136">
        <f ca="1">IF(AND(AND($AK$3&lt;=B1040,B1040&lt;=$AK$1),B1040&lt;&gt;""),1,0)</f>
        <v>1</v>
      </c>
      <c r="AL1040" s="136">
        <f>IF(OR(F1040="工事・メンテ（共用可）",F1040="要調整"),0.5,IF(F1040="ヘリ訓練日",0.4,1))</f>
        <v>1</v>
      </c>
      <c r="AM1040" s="136">
        <v>1</v>
      </c>
    </row>
    <row r="1041" spans="1:39" ht="37.5">
      <c r="A1041" s="149">
        <v>941</v>
      </c>
      <c r="B1041" s="210">
        <v>46412</v>
      </c>
      <c r="C1041" s="211">
        <v>9</v>
      </c>
      <c r="D1041" s="211">
        <v>17</v>
      </c>
      <c r="E1041" s="213" t="s">
        <v>90</v>
      </c>
      <c r="F1041" s="147" t="s">
        <v>492</v>
      </c>
      <c r="G1041" s="154" t="s">
        <v>1</v>
      </c>
      <c r="H1041" s="138" t="str">
        <f>IF(OR(G1041="中止",G1041="取消"),"998",IF(ISNA(MATCH($E1041,施設情報!$B$2:$B$96,0)),"999",INDEX(施設情報!$C$2:$C$96,MATCH($E1041,施設情報!$B$2:$B$96,0))))</f>
        <v>018</v>
      </c>
      <c r="I1041" s="139">
        <f t="shared" si="271"/>
        <v>46412</v>
      </c>
      <c r="J1041" s="137" t="str">
        <f t="shared" si="272"/>
        <v>018-46412</v>
      </c>
      <c r="K1041" s="137">
        <f t="shared" si="273"/>
        <v>0.375</v>
      </c>
      <c r="L1041" s="137">
        <f t="shared" si="274"/>
        <v>0.70833333333333337</v>
      </c>
      <c r="M1041" s="137">
        <f t="shared" si="275"/>
        <v>0</v>
      </c>
      <c r="N1041" s="137">
        <f t="shared" si="275"/>
        <v>0</v>
      </c>
      <c r="O1041" s="137">
        <f t="shared" si="275"/>
        <v>0</v>
      </c>
      <c r="P1041" s="137">
        <f t="shared" si="275"/>
        <v>0</v>
      </c>
      <c r="Q1041" s="137">
        <f t="shared" si="275"/>
        <v>0</v>
      </c>
      <c r="R1041" s="137">
        <f t="shared" si="275"/>
        <v>0</v>
      </c>
      <c r="S1041" s="137">
        <f t="shared" si="275"/>
        <v>0</v>
      </c>
      <c r="T1041" s="137">
        <f t="shared" si="275"/>
        <v>0</v>
      </c>
      <c r="U1041" s="137">
        <f t="shared" si="275"/>
        <v>0</v>
      </c>
      <c r="V1041" s="137">
        <f t="shared" si="275"/>
        <v>100</v>
      </c>
      <c r="W1041" s="137">
        <f t="shared" si="276"/>
        <v>100</v>
      </c>
      <c r="X1041" s="137">
        <f t="shared" si="276"/>
        <v>100</v>
      </c>
      <c r="Y1041" s="137">
        <f t="shared" si="276"/>
        <v>100</v>
      </c>
      <c r="Z1041" s="137">
        <f t="shared" si="276"/>
        <v>100</v>
      </c>
      <c r="AA1041" s="137">
        <f t="shared" si="276"/>
        <v>100</v>
      </c>
      <c r="AB1041" s="137">
        <f t="shared" si="276"/>
        <v>100</v>
      </c>
      <c r="AC1041" s="137">
        <f t="shared" si="276"/>
        <v>100</v>
      </c>
      <c r="AD1041" s="137">
        <f t="shared" si="276"/>
        <v>0</v>
      </c>
      <c r="AE1041" s="137">
        <f t="shared" si="276"/>
        <v>0</v>
      </c>
      <c r="AF1041" s="137">
        <f t="shared" si="276"/>
        <v>0</v>
      </c>
      <c r="AG1041" s="137">
        <f t="shared" si="276"/>
        <v>0</v>
      </c>
      <c r="AH1041" s="137">
        <f t="shared" si="276"/>
        <v>0</v>
      </c>
      <c r="AI1041" s="137">
        <f t="shared" si="276"/>
        <v>0</v>
      </c>
      <c r="AJ1041" s="137">
        <f t="shared" si="276"/>
        <v>0</v>
      </c>
      <c r="AK1041" s="136">
        <f ca="1">IF(AND(AND($AK$3&lt;=B1041,B1041&lt;=$AK$1),B1041&lt;&gt;""),1,0)</f>
        <v>1</v>
      </c>
      <c r="AL1041" s="136">
        <f>IF(OR(F1041="工事・メンテ（共用可）",F1041="要調整"),0.5,IF(F1041="ヘリ訓練日",0.4,1))</f>
        <v>1</v>
      </c>
      <c r="AM1041" s="136">
        <v>1</v>
      </c>
    </row>
    <row r="1042" spans="1:39" ht="56.25">
      <c r="A1042" s="149">
        <v>329</v>
      </c>
      <c r="B1042" s="150">
        <v>46413</v>
      </c>
      <c r="C1042" s="156">
        <v>0</v>
      </c>
      <c r="D1042" s="156">
        <v>24</v>
      </c>
      <c r="E1042" s="152" t="s">
        <v>52</v>
      </c>
      <c r="F1042" s="151" t="s">
        <v>95</v>
      </c>
      <c r="G1042" s="205" t="s">
        <v>1</v>
      </c>
      <c r="H1042" s="138" t="str">
        <f>IF(OR(G1042="中止",G1042="取消"),"998",IF(ISNA(MATCH($E1042,施設情報!$B$2:$B$96,0)),"999",INDEX(施設情報!$C$2:$C$96,MATCH($E1042,施設情報!$B$2:$B$96,0))))</f>
        <v>024</v>
      </c>
      <c r="I1042" s="139">
        <f t="shared" si="271"/>
        <v>46413</v>
      </c>
      <c r="J1042" s="137" t="str">
        <f t="shared" si="272"/>
        <v>024-46413</v>
      </c>
      <c r="K1042" s="137">
        <f t="shared" si="273"/>
        <v>0</v>
      </c>
      <c r="L1042" s="137">
        <f t="shared" si="274"/>
        <v>1</v>
      </c>
      <c r="M1042" s="137">
        <f t="shared" si="275"/>
        <v>100</v>
      </c>
      <c r="N1042" s="137">
        <f t="shared" si="275"/>
        <v>100</v>
      </c>
      <c r="O1042" s="137">
        <f t="shared" si="275"/>
        <v>100</v>
      </c>
      <c r="P1042" s="137">
        <f t="shared" si="275"/>
        <v>100</v>
      </c>
      <c r="Q1042" s="137">
        <f t="shared" si="275"/>
        <v>100</v>
      </c>
      <c r="R1042" s="137">
        <f t="shared" si="275"/>
        <v>100</v>
      </c>
      <c r="S1042" s="137">
        <f t="shared" si="275"/>
        <v>100</v>
      </c>
      <c r="T1042" s="137">
        <f t="shared" si="275"/>
        <v>100</v>
      </c>
      <c r="U1042" s="137">
        <f t="shared" si="275"/>
        <v>100</v>
      </c>
      <c r="V1042" s="137">
        <f t="shared" si="275"/>
        <v>100</v>
      </c>
      <c r="W1042" s="137">
        <f t="shared" si="276"/>
        <v>100</v>
      </c>
      <c r="X1042" s="137">
        <f t="shared" si="276"/>
        <v>100</v>
      </c>
      <c r="Y1042" s="137">
        <f t="shared" si="276"/>
        <v>100</v>
      </c>
      <c r="Z1042" s="137">
        <f t="shared" si="276"/>
        <v>100</v>
      </c>
      <c r="AA1042" s="137">
        <f t="shared" si="276"/>
        <v>100</v>
      </c>
      <c r="AB1042" s="137">
        <f t="shared" si="276"/>
        <v>100</v>
      </c>
      <c r="AC1042" s="137">
        <f t="shared" si="276"/>
        <v>100</v>
      </c>
      <c r="AD1042" s="137">
        <f t="shared" si="276"/>
        <v>100</v>
      </c>
      <c r="AE1042" s="137">
        <f t="shared" si="276"/>
        <v>100</v>
      </c>
      <c r="AF1042" s="137">
        <f t="shared" si="276"/>
        <v>100</v>
      </c>
      <c r="AG1042" s="137">
        <f t="shared" si="276"/>
        <v>100</v>
      </c>
      <c r="AH1042" s="137">
        <f t="shared" si="276"/>
        <v>100</v>
      </c>
      <c r="AI1042" s="137">
        <f t="shared" si="276"/>
        <v>100</v>
      </c>
      <c r="AJ1042" s="137">
        <f t="shared" si="276"/>
        <v>100</v>
      </c>
      <c r="AK1042" s="136">
        <f ca="1">IF(AND(AND($AK$3&lt;=B1042,B1042&lt;=$AK$1),B1042&lt;&gt;""),1,0)</f>
        <v>1</v>
      </c>
      <c r="AL1042" s="136">
        <f>IF(OR(F1042="工事・メンテ（共用可）",F1042="要調整"),0.5,IF(F1042="ヘリ訓練日",0.4,1))</f>
        <v>1</v>
      </c>
      <c r="AM1042" s="136">
        <v>1</v>
      </c>
    </row>
    <row r="1043" spans="1:39" ht="36">
      <c r="A1043" s="149">
        <v>472</v>
      </c>
      <c r="B1043" s="150">
        <v>46413</v>
      </c>
      <c r="C1043" s="156">
        <v>9</v>
      </c>
      <c r="D1043" s="156">
        <v>17</v>
      </c>
      <c r="E1043" s="152" t="s">
        <v>91</v>
      </c>
      <c r="F1043" s="151" t="s">
        <v>490</v>
      </c>
      <c r="G1043" s="154" t="s">
        <v>493</v>
      </c>
      <c r="H1043" s="138" t="str">
        <f>IF(OR(G1043="中止",G1043="取消"),"998",IF(ISNA(MATCH($E1043,施設情報!$B$2:$B$96,0)),"999",INDEX(施設情報!$C$2:$C$96,MATCH($E1043,施設情報!$B$2:$B$96,0))))</f>
        <v>998</v>
      </c>
      <c r="I1043" s="139">
        <f t="shared" si="271"/>
        <v>46413</v>
      </c>
      <c r="J1043" s="137" t="str">
        <f t="shared" si="272"/>
        <v>998-46413</v>
      </c>
      <c r="K1043" s="137">
        <f t="shared" si="273"/>
        <v>0.375</v>
      </c>
      <c r="L1043" s="137">
        <f t="shared" si="274"/>
        <v>0.70833333333333337</v>
      </c>
      <c r="M1043" s="137">
        <f t="shared" si="275"/>
        <v>0</v>
      </c>
      <c r="N1043" s="137">
        <f t="shared" si="275"/>
        <v>0</v>
      </c>
      <c r="O1043" s="137">
        <f t="shared" si="275"/>
        <v>0</v>
      </c>
      <c r="P1043" s="137">
        <f t="shared" si="275"/>
        <v>0</v>
      </c>
      <c r="Q1043" s="137">
        <f t="shared" si="275"/>
        <v>0</v>
      </c>
      <c r="R1043" s="137">
        <f t="shared" si="275"/>
        <v>0</v>
      </c>
      <c r="S1043" s="137">
        <f t="shared" si="275"/>
        <v>0</v>
      </c>
      <c r="T1043" s="137">
        <f t="shared" si="275"/>
        <v>0</v>
      </c>
      <c r="U1043" s="137">
        <f t="shared" si="275"/>
        <v>0</v>
      </c>
      <c r="V1043" s="137">
        <f t="shared" si="275"/>
        <v>100</v>
      </c>
      <c r="W1043" s="137">
        <f t="shared" si="276"/>
        <v>100</v>
      </c>
      <c r="X1043" s="137">
        <f t="shared" si="276"/>
        <v>100</v>
      </c>
      <c r="Y1043" s="137">
        <f t="shared" si="276"/>
        <v>100</v>
      </c>
      <c r="Z1043" s="137">
        <f t="shared" si="276"/>
        <v>100</v>
      </c>
      <c r="AA1043" s="137">
        <f t="shared" si="276"/>
        <v>100</v>
      </c>
      <c r="AB1043" s="137">
        <f t="shared" si="276"/>
        <v>100</v>
      </c>
      <c r="AC1043" s="137">
        <f t="shared" si="276"/>
        <v>100</v>
      </c>
      <c r="AD1043" s="137">
        <f t="shared" si="276"/>
        <v>0</v>
      </c>
      <c r="AE1043" s="137">
        <f t="shared" si="276"/>
        <v>0</v>
      </c>
      <c r="AF1043" s="137">
        <f t="shared" si="276"/>
        <v>0</v>
      </c>
      <c r="AG1043" s="137">
        <f t="shared" si="276"/>
        <v>0</v>
      </c>
      <c r="AH1043" s="137">
        <f t="shared" si="276"/>
        <v>0</v>
      </c>
      <c r="AI1043" s="137">
        <f t="shared" si="276"/>
        <v>0</v>
      </c>
      <c r="AJ1043" s="137">
        <f t="shared" si="276"/>
        <v>0</v>
      </c>
      <c r="AK1043" s="136">
        <f ca="1">IF(AND(AND($AK$3&lt;=B1043,B1043&lt;=$AK$1),B1043&lt;&gt;""),1,0)</f>
        <v>1</v>
      </c>
      <c r="AL1043" s="136">
        <f>IF(OR(F1043="工事・メンテ（共用可）",F1043="要調整"),0.5,IF(F1043="ヘリ訓練日",0.4,1))</f>
        <v>1</v>
      </c>
      <c r="AM1043" s="136">
        <v>1</v>
      </c>
    </row>
    <row r="1044" spans="1:39" ht="72">
      <c r="A1044" s="149">
        <v>487</v>
      </c>
      <c r="B1044" s="150">
        <v>46413</v>
      </c>
      <c r="C1044" s="156">
        <v>9</v>
      </c>
      <c r="D1044" s="156">
        <v>17</v>
      </c>
      <c r="E1044" s="152" t="s">
        <v>93</v>
      </c>
      <c r="F1044" s="151" t="s">
        <v>490</v>
      </c>
      <c r="G1044" s="154" t="s">
        <v>493</v>
      </c>
      <c r="H1044" s="138" t="str">
        <f>IF(OR(G1044="中止",G1044="取消"),"998",IF(ISNA(MATCH($E1044,施設情報!$B$2:$B$96,0)),"999",INDEX(施設情報!$C$2:$C$96,MATCH($E1044,施設情報!$B$2:$B$96,0))))</f>
        <v>998</v>
      </c>
      <c r="I1044" s="139">
        <f t="shared" si="271"/>
        <v>46413</v>
      </c>
      <c r="J1044" s="137" t="str">
        <f t="shared" si="272"/>
        <v>998-46413</v>
      </c>
      <c r="K1044" s="137">
        <f t="shared" si="273"/>
        <v>0.375</v>
      </c>
      <c r="L1044" s="137">
        <f t="shared" si="274"/>
        <v>0.70833333333333337</v>
      </c>
      <c r="M1044" s="137">
        <f t="shared" si="275"/>
        <v>0</v>
      </c>
      <c r="N1044" s="137">
        <f t="shared" si="275"/>
        <v>0</v>
      </c>
      <c r="O1044" s="137">
        <f t="shared" si="275"/>
        <v>0</v>
      </c>
      <c r="P1044" s="137">
        <f t="shared" si="275"/>
        <v>0</v>
      </c>
      <c r="Q1044" s="137">
        <f t="shared" si="275"/>
        <v>0</v>
      </c>
      <c r="R1044" s="137">
        <f t="shared" si="275"/>
        <v>0</v>
      </c>
      <c r="S1044" s="137">
        <f t="shared" si="275"/>
        <v>0</v>
      </c>
      <c r="T1044" s="137">
        <f t="shared" si="275"/>
        <v>0</v>
      </c>
      <c r="U1044" s="137">
        <f t="shared" si="275"/>
        <v>0</v>
      </c>
      <c r="V1044" s="137">
        <f t="shared" si="275"/>
        <v>100</v>
      </c>
      <c r="W1044" s="137">
        <f t="shared" si="276"/>
        <v>100</v>
      </c>
      <c r="X1044" s="137">
        <f t="shared" si="276"/>
        <v>100</v>
      </c>
      <c r="Y1044" s="137">
        <f t="shared" si="276"/>
        <v>100</v>
      </c>
      <c r="Z1044" s="137">
        <f t="shared" si="276"/>
        <v>100</v>
      </c>
      <c r="AA1044" s="137">
        <f t="shared" si="276"/>
        <v>100</v>
      </c>
      <c r="AB1044" s="137">
        <f t="shared" si="276"/>
        <v>100</v>
      </c>
      <c r="AC1044" s="137">
        <f t="shared" si="276"/>
        <v>100</v>
      </c>
      <c r="AD1044" s="137">
        <f t="shared" si="276"/>
        <v>0</v>
      </c>
      <c r="AE1044" s="137">
        <f t="shared" si="276"/>
        <v>0</v>
      </c>
      <c r="AF1044" s="137">
        <f t="shared" si="276"/>
        <v>0</v>
      </c>
      <c r="AG1044" s="137">
        <f t="shared" si="276"/>
        <v>0</v>
      </c>
      <c r="AH1044" s="137">
        <f t="shared" si="276"/>
        <v>0</v>
      </c>
      <c r="AI1044" s="137">
        <f t="shared" si="276"/>
        <v>0</v>
      </c>
      <c r="AJ1044" s="137">
        <f t="shared" si="276"/>
        <v>0</v>
      </c>
      <c r="AK1044" s="136">
        <f ca="1">IF(AND(AND($AK$3&lt;=B1044,B1044&lt;=$AK$1),B1044&lt;&gt;""),1,0)</f>
        <v>1</v>
      </c>
      <c r="AL1044" s="136">
        <f>IF(OR(F1044="工事・メンテ（共用可）",F1044="要調整"),0.5,IF(F1044="ヘリ訓練日",0.4,1))</f>
        <v>1</v>
      </c>
      <c r="AM1044" s="136">
        <v>1</v>
      </c>
    </row>
    <row r="1045" spans="1:39" ht="90">
      <c r="A1045" s="149">
        <v>502</v>
      </c>
      <c r="B1045" s="150">
        <v>46413</v>
      </c>
      <c r="C1045" s="156">
        <v>9</v>
      </c>
      <c r="D1045" s="156">
        <v>17</v>
      </c>
      <c r="E1045" s="2" t="s">
        <v>94</v>
      </c>
      <c r="F1045" s="151" t="s">
        <v>490</v>
      </c>
      <c r="G1045" s="154" t="s">
        <v>493</v>
      </c>
      <c r="H1045" s="138" t="str">
        <f>IF(OR(G1045="中止",G1045="取消"),"998",IF(ISNA(MATCH($E1045,施設情報!$B$2:$B$96,0)),"999",INDEX(施設情報!$C$2:$C$96,MATCH($E1045,施設情報!$B$2:$B$96,0))))</f>
        <v>998</v>
      </c>
      <c r="I1045" s="139">
        <f t="shared" si="271"/>
        <v>46413</v>
      </c>
      <c r="J1045" s="137" t="str">
        <f t="shared" si="272"/>
        <v>998-46413</v>
      </c>
      <c r="K1045" s="137">
        <f t="shared" si="273"/>
        <v>0.375</v>
      </c>
      <c r="L1045" s="137">
        <f t="shared" si="274"/>
        <v>0.70833333333333337</v>
      </c>
      <c r="M1045" s="137">
        <f t="shared" ref="M1045:V1054" si="277">IF(AND(M$3&gt;=$K1045,M$3&lt;$L1045),100*$AM1045,0)</f>
        <v>0</v>
      </c>
      <c r="N1045" s="137">
        <f t="shared" si="277"/>
        <v>0</v>
      </c>
      <c r="O1045" s="137">
        <f t="shared" si="277"/>
        <v>0</v>
      </c>
      <c r="P1045" s="137">
        <f t="shared" si="277"/>
        <v>0</v>
      </c>
      <c r="Q1045" s="137">
        <f t="shared" si="277"/>
        <v>0</v>
      </c>
      <c r="R1045" s="137">
        <f t="shared" si="277"/>
        <v>0</v>
      </c>
      <c r="S1045" s="137">
        <f t="shared" si="277"/>
        <v>0</v>
      </c>
      <c r="T1045" s="137">
        <f t="shared" si="277"/>
        <v>0</v>
      </c>
      <c r="U1045" s="137">
        <f t="shared" si="277"/>
        <v>0</v>
      </c>
      <c r="V1045" s="137">
        <f t="shared" si="277"/>
        <v>100</v>
      </c>
      <c r="W1045" s="137">
        <f t="shared" ref="W1045:AJ1054" si="278">IF(AND(W$3&gt;=$K1045,W$3&lt;$L1045),100*$AM1045,0)</f>
        <v>100</v>
      </c>
      <c r="X1045" s="137">
        <f t="shared" si="278"/>
        <v>100</v>
      </c>
      <c r="Y1045" s="137">
        <f t="shared" si="278"/>
        <v>100</v>
      </c>
      <c r="Z1045" s="137">
        <f t="shared" si="278"/>
        <v>100</v>
      </c>
      <c r="AA1045" s="137">
        <f t="shared" si="278"/>
        <v>100</v>
      </c>
      <c r="AB1045" s="137">
        <f t="shared" si="278"/>
        <v>100</v>
      </c>
      <c r="AC1045" s="137">
        <f t="shared" si="278"/>
        <v>100</v>
      </c>
      <c r="AD1045" s="137">
        <f t="shared" si="278"/>
        <v>0</v>
      </c>
      <c r="AE1045" s="137">
        <f t="shared" si="278"/>
        <v>0</v>
      </c>
      <c r="AF1045" s="137">
        <f t="shared" si="278"/>
        <v>0</v>
      </c>
      <c r="AG1045" s="137">
        <f t="shared" si="278"/>
        <v>0</v>
      </c>
      <c r="AH1045" s="137">
        <f t="shared" si="278"/>
        <v>0</v>
      </c>
      <c r="AI1045" s="137">
        <f t="shared" si="278"/>
        <v>0</v>
      </c>
      <c r="AJ1045" s="137">
        <f t="shared" si="278"/>
        <v>0</v>
      </c>
      <c r="AK1045" s="136">
        <f ca="1">IF(AND(AND($AK$3&lt;=B1045,B1045&lt;=$AK$1),B1045&lt;&gt;""),1,0)</f>
        <v>1</v>
      </c>
      <c r="AL1045" s="136">
        <f>IF(OR(F1045="工事・メンテ（共用可）",F1045="要調整"),0.5,IF(F1045="ヘリ訓練日",0.4,1))</f>
        <v>1</v>
      </c>
      <c r="AM1045" s="136">
        <v>1</v>
      </c>
    </row>
    <row r="1046" spans="1:39" ht="72">
      <c r="A1046" s="149">
        <v>517</v>
      </c>
      <c r="B1046" s="150">
        <v>46413</v>
      </c>
      <c r="C1046" s="156">
        <v>9</v>
      </c>
      <c r="D1046" s="156">
        <v>17</v>
      </c>
      <c r="E1046" s="2" t="s">
        <v>92</v>
      </c>
      <c r="F1046" s="151" t="s">
        <v>490</v>
      </c>
      <c r="G1046" s="154" t="s">
        <v>493</v>
      </c>
      <c r="H1046" s="138" t="str">
        <f>IF(OR(G1046="中止",G1046="取消"),"998",IF(ISNA(MATCH($E1046,施設情報!$B$2:$B$96,0)),"999",INDEX(施設情報!$C$2:$C$96,MATCH($E1046,施設情報!$B$2:$B$96,0))))</f>
        <v>998</v>
      </c>
      <c r="I1046" s="139">
        <f t="shared" si="271"/>
        <v>46413</v>
      </c>
      <c r="J1046" s="137" t="str">
        <f t="shared" si="272"/>
        <v>998-46413</v>
      </c>
      <c r="K1046" s="137">
        <f t="shared" si="273"/>
        <v>0.375</v>
      </c>
      <c r="L1046" s="137">
        <f t="shared" si="274"/>
        <v>0.70833333333333337</v>
      </c>
      <c r="M1046" s="137">
        <f t="shared" si="277"/>
        <v>0</v>
      </c>
      <c r="N1046" s="137">
        <f t="shared" si="277"/>
        <v>0</v>
      </c>
      <c r="O1046" s="137">
        <f t="shared" si="277"/>
        <v>0</v>
      </c>
      <c r="P1046" s="137">
        <f t="shared" si="277"/>
        <v>0</v>
      </c>
      <c r="Q1046" s="137">
        <f t="shared" si="277"/>
        <v>0</v>
      </c>
      <c r="R1046" s="137">
        <f t="shared" si="277"/>
        <v>0</v>
      </c>
      <c r="S1046" s="137">
        <f t="shared" si="277"/>
        <v>0</v>
      </c>
      <c r="T1046" s="137">
        <f t="shared" si="277"/>
        <v>0</v>
      </c>
      <c r="U1046" s="137">
        <f t="shared" si="277"/>
        <v>0</v>
      </c>
      <c r="V1046" s="137">
        <f t="shared" si="277"/>
        <v>100</v>
      </c>
      <c r="W1046" s="137">
        <f t="shared" si="278"/>
        <v>100</v>
      </c>
      <c r="X1046" s="137">
        <f t="shared" si="278"/>
        <v>100</v>
      </c>
      <c r="Y1046" s="137">
        <f t="shared" si="278"/>
        <v>100</v>
      </c>
      <c r="Z1046" s="137">
        <f t="shared" si="278"/>
        <v>100</v>
      </c>
      <c r="AA1046" s="137">
        <f t="shared" si="278"/>
        <v>100</v>
      </c>
      <c r="AB1046" s="137">
        <f t="shared" si="278"/>
        <v>100</v>
      </c>
      <c r="AC1046" s="137">
        <f t="shared" si="278"/>
        <v>100</v>
      </c>
      <c r="AD1046" s="137">
        <f t="shared" si="278"/>
        <v>0</v>
      </c>
      <c r="AE1046" s="137">
        <f t="shared" si="278"/>
        <v>0</v>
      </c>
      <c r="AF1046" s="137">
        <f t="shared" si="278"/>
        <v>0</v>
      </c>
      <c r="AG1046" s="137">
        <f t="shared" si="278"/>
        <v>0</v>
      </c>
      <c r="AH1046" s="137">
        <f t="shared" si="278"/>
        <v>0</v>
      </c>
      <c r="AI1046" s="137">
        <f t="shared" si="278"/>
        <v>0</v>
      </c>
      <c r="AJ1046" s="137">
        <f t="shared" si="278"/>
        <v>0</v>
      </c>
      <c r="AK1046" s="136">
        <f ca="1">IF(AND(AND($AK$3&lt;=B1046,B1046&lt;=$AK$1),B1046&lt;&gt;""),1,0)</f>
        <v>1</v>
      </c>
      <c r="AL1046" s="136">
        <f>IF(OR(F1046="工事・メンテ（共用可）",F1046="要調整"),0.5,IF(F1046="ヘリ訓練日",0.4,1))</f>
        <v>1</v>
      </c>
      <c r="AM1046" s="136">
        <v>1</v>
      </c>
    </row>
    <row r="1047" spans="1:39" ht="36">
      <c r="A1047" s="149">
        <v>532</v>
      </c>
      <c r="B1047" s="150">
        <v>46413</v>
      </c>
      <c r="C1047" s="156">
        <v>9</v>
      </c>
      <c r="D1047" s="156">
        <v>17</v>
      </c>
      <c r="E1047" s="152" t="s">
        <v>91</v>
      </c>
      <c r="F1047" s="151" t="s">
        <v>490</v>
      </c>
      <c r="G1047" s="154" t="s">
        <v>493</v>
      </c>
      <c r="H1047" s="138" t="str">
        <f>IF(OR(G1047="中止",G1047="取消"),"998",IF(ISNA(MATCH($E1047,施設情報!$B$2:$B$96,0)),"999",INDEX(施設情報!$C$2:$C$96,MATCH($E1047,施設情報!$B$2:$B$96,0))))</f>
        <v>998</v>
      </c>
      <c r="I1047" s="139">
        <f t="shared" si="271"/>
        <v>46413</v>
      </c>
      <c r="J1047" s="137" t="str">
        <f t="shared" si="272"/>
        <v>998-46413</v>
      </c>
      <c r="K1047" s="137">
        <f t="shared" si="273"/>
        <v>0.375</v>
      </c>
      <c r="L1047" s="137">
        <f t="shared" si="274"/>
        <v>0.70833333333333337</v>
      </c>
      <c r="M1047" s="137">
        <f t="shared" si="277"/>
        <v>0</v>
      </c>
      <c r="N1047" s="137">
        <f t="shared" si="277"/>
        <v>0</v>
      </c>
      <c r="O1047" s="137">
        <f t="shared" si="277"/>
        <v>0</v>
      </c>
      <c r="P1047" s="137">
        <f t="shared" si="277"/>
        <v>0</v>
      </c>
      <c r="Q1047" s="137">
        <f t="shared" si="277"/>
        <v>0</v>
      </c>
      <c r="R1047" s="137">
        <f t="shared" si="277"/>
        <v>0</v>
      </c>
      <c r="S1047" s="137">
        <f t="shared" si="277"/>
        <v>0</v>
      </c>
      <c r="T1047" s="137">
        <f t="shared" si="277"/>
        <v>0</v>
      </c>
      <c r="U1047" s="137">
        <f t="shared" si="277"/>
        <v>0</v>
      </c>
      <c r="V1047" s="137">
        <f t="shared" si="277"/>
        <v>100</v>
      </c>
      <c r="W1047" s="137">
        <f t="shared" si="278"/>
        <v>100</v>
      </c>
      <c r="X1047" s="137">
        <f t="shared" si="278"/>
        <v>100</v>
      </c>
      <c r="Y1047" s="137">
        <f t="shared" si="278"/>
        <v>100</v>
      </c>
      <c r="Z1047" s="137">
        <f t="shared" si="278"/>
        <v>100</v>
      </c>
      <c r="AA1047" s="137">
        <f t="shared" si="278"/>
        <v>100</v>
      </c>
      <c r="AB1047" s="137">
        <f t="shared" si="278"/>
        <v>100</v>
      </c>
      <c r="AC1047" s="137">
        <f t="shared" si="278"/>
        <v>100</v>
      </c>
      <c r="AD1047" s="137">
        <f t="shared" si="278"/>
        <v>0</v>
      </c>
      <c r="AE1047" s="137">
        <f t="shared" si="278"/>
        <v>0</v>
      </c>
      <c r="AF1047" s="137">
        <f t="shared" si="278"/>
        <v>0</v>
      </c>
      <c r="AG1047" s="137">
        <f t="shared" si="278"/>
        <v>0</v>
      </c>
      <c r="AH1047" s="137">
        <f t="shared" si="278"/>
        <v>0</v>
      </c>
      <c r="AI1047" s="137">
        <f t="shared" si="278"/>
        <v>0</v>
      </c>
      <c r="AJ1047" s="137">
        <f t="shared" si="278"/>
        <v>0</v>
      </c>
      <c r="AK1047" s="136">
        <f ca="1">IF(AND(AND($AK$3&lt;=B1047,B1047&lt;=$AK$1),B1047&lt;&gt;""),1,0)</f>
        <v>1</v>
      </c>
      <c r="AL1047" s="136">
        <f>IF(OR(F1047="工事・メンテ（共用可）",F1047="要調整"),0.5,IF(F1047="ヘリ訓練日",0.4,1))</f>
        <v>1</v>
      </c>
      <c r="AM1047" s="136">
        <v>1</v>
      </c>
    </row>
    <row r="1048" spans="1:39" ht="72">
      <c r="A1048" s="149">
        <v>549</v>
      </c>
      <c r="B1048" s="150">
        <v>46413</v>
      </c>
      <c r="C1048" s="156">
        <v>9</v>
      </c>
      <c r="D1048" s="156">
        <v>17</v>
      </c>
      <c r="E1048" s="152" t="s">
        <v>93</v>
      </c>
      <c r="F1048" s="151" t="s">
        <v>490</v>
      </c>
      <c r="G1048" s="154" t="s">
        <v>493</v>
      </c>
      <c r="H1048" s="138" t="str">
        <f>IF(OR(G1048="中止",G1048="取消"),"998",IF(ISNA(MATCH($E1048,施設情報!$B$2:$B$96,0)),"999",INDEX(施設情報!$C$2:$C$96,MATCH($E1048,施設情報!$B$2:$B$96,0))))</f>
        <v>998</v>
      </c>
      <c r="I1048" s="139">
        <f t="shared" si="271"/>
        <v>46413</v>
      </c>
      <c r="J1048" s="137" t="str">
        <f t="shared" si="272"/>
        <v>998-46413</v>
      </c>
      <c r="K1048" s="137">
        <f t="shared" si="273"/>
        <v>0.375</v>
      </c>
      <c r="L1048" s="137">
        <f t="shared" si="274"/>
        <v>0.70833333333333337</v>
      </c>
      <c r="M1048" s="137">
        <f t="shared" si="277"/>
        <v>0</v>
      </c>
      <c r="N1048" s="137">
        <f t="shared" si="277"/>
        <v>0</v>
      </c>
      <c r="O1048" s="137">
        <f t="shared" si="277"/>
        <v>0</v>
      </c>
      <c r="P1048" s="137">
        <f t="shared" si="277"/>
        <v>0</v>
      </c>
      <c r="Q1048" s="137">
        <f t="shared" si="277"/>
        <v>0</v>
      </c>
      <c r="R1048" s="137">
        <f t="shared" si="277"/>
        <v>0</v>
      </c>
      <c r="S1048" s="137">
        <f t="shared" si="277"/>
        <v>0</v>
      </c>
      <c r="T1048" s="137">
        <f t="shared" si="277"/>
        <v>0</v>
      </c>
      <c r="U1048" s="137">
        <f t="shared" si="277"/>
        <v>0</v>
      </c>
      <c r="V1048" s="137">
        <f t="shared" si="277"/>
        <v>100</v>
      </c>
      <c r="W1048" s="137">
        <f t="shared" si="278"/>
        <v>100</v>
      </c>
      <c r="X1048" s="137">
        <f t="shared" si="278"/>
        <v>100</v>
      </c>
      <c r="Y1048" s="137">
        <f t="shared" si="278"/>
        <v>100</v>
      </c>
      <c r="Z1048" s="137">
        <f t="shared" si="278"/>
        <v>100</v>
      </c>
      <c r="AA1048" s="137">
        <f t="shared" si="278"/>
        <v>100</v>
      </c>
      <c r="AB1048" s="137">
        <f t="shared" si="278"/>
        <v>100</v>
      </c>
      <c r="AC1048" s="137">
        <f t="shared" si="278"/>
        <v>100</v>
      </c>
      <c r="AD1048" s="137">
        <f t="shared" si="278"/>
        <v>0</v>
      </c>
      <c r="AE1048" s="137">
        <f t="shared" si="278"/>
        <v>0</v>
      </c>
      <c r="AF1048" s="137">
        <f t="shared" si="278"/>
        <v>0</v>
      </c>
      <c r="AG1048" s="137">
        <f t="shared" si="278"/>
        <v>0</v>
      </c>
      <c r="AH1048" s="137">
        <f t="shared" si="278"/>
        <v>0</v>
      </c>
      <c r="AI1048" s="137">
        <f t="shared" si="278"/>
        <v>0</v>
      </c>
      <c r="AJ1048" s="137">
        <f t="shared" si="278"/>
        <v>0</v>
      </c>
      <c r="AK1048" s="136">
        <f ca="1">IF(AND(AND($AK$3&lt;=B1048,B1048&lt;=$AK$1),B1048&lt;&gt;""),1,0)</f>
        <v>1</v>
      </c>
      <c r="AL1048" s="136">
        <f>IF(OR(F1048="工事・メンテ（共用可）",F1048="要調整"),0.5,IF(F1048="ヘリ訓練日",0.4,1))</f>
        <v>1</v>
      </c>
      <c r="AM1048" s="136">
        <v>1</v>
      </c>
    </row>
    <row r="1049" spans="1:39" ht="90">
      <c r="A1049" s="149">
        <v>566</v>
      </c>
      <c r="B1049" s="150">
        <v>46413</v>
      </c>
      <c r="C1049" s="156">
        <v>9</v>
      </c>
      <c r="D1049" s="156">
        <v>17</v>
      </c>
      <c r="E1049" s="152" t="s">
        <v>94</v>
      </c>
      <c r="F1049" s="151" t="s">
        <v>490</v>
      </c>
      <c r="G1049" s="154" t="s">
        <v>493</v>
      </c>
      <c r="H1049" s="138" t="str">
        <f>IF(OR(G1049="中止",G1049="取消"),"998",IF(ISNA(MATCH($E1049,施設情報!$B$2:$B$96,0)),"999",INDEX(施設情報!$C$2:$C$96,MATCH($E1049,施設情報!$B$2:$B$96,0))))</f>
        <v>998</v>
      </c>
      <c r="I1049" s="139">
        <f t="shared" si="271"/>
        <v>46413</v>
      </c>
      <c r="J1049" s="137" t="str">
        <f t="shared" si="272"/>
        <v>998-46413</v>
      </c>
      <c r="K1049" s="137">
        <f t="shared" si="273"/>
        <v>0.375</v>
      </c>
      <c r="L1049" s="137">
        <f t="shared" si="274"/>
        <v>0.70833333333333337</v>
      </c>
      <c r="M1049" s="137">
        <f t="shared" si="277"/>
        <v>0</v>
      </c>
      <c r="N1049" s="137">
        <f t="shared" si="277"/>
        <v>0</v>
      </c>
      <c r="O1049" s="137">
        <f t="shared" si="277"/>
        <v>0</v>
      </c>
      <c r="P1049" s="137">
        <f t="shared" si="277"/>
        <v>0</v>
      </c>
      <c r="Q1049" s="137">
        <f t="shared" si="277"/>
        <v>0</v>
      </c>
      <c r="R1049" s="137">
        <f t="shared" si="277"/>
        <v>0</v>
      </c>
      <c r="S1049" s="137">
        <f t="shared" si="277"/>
        <v>0</v>
      </c>
      <c r="T1049" s="137">
        <f t="shared" si="277"/>
        <v>0</v>
      </c>
      <c r="U1049" s="137">
        <f t="shared" si="277"/>
        <v>0</v>
      </c>
      <c r="V1049" s="137">
        <f t="shared" si="277"/>
        <v>100</v>
      </c>
      <c r="W1049" s="137">
        <f t="shared" si="278"/>
        <v>100</v>
      </c>
      <c r="X1049" s="137">
        <f t="shared" si="278"/>
        <v>100</v>
      </c>
      <c r="Y1049" s="137">
        <f t="shared" si="278"/>
        <v>100</v>
      </c>
      <c r="Z1049" s="137">
        <f t="shared" si="278"/>
        <v>100</v>
      </c>
      <c r="AA1049" s="137">
        <f t="shared" si="278"/>
        <v>100</v>
      </c>
      <c r="AB1049" s="137">
        <f t="shared" si="278"/>
        <v>100</v>
      </c>
      <c r="AC1049" s="137">
        <f t="shared" si="278"/>
        <v>100</v>
      </c>
      <c r="AD1049" s="137">
        <f t="shared" si="278"/>
        <v>0</v>
      </c>
      <c r="AE1049" s="137">
        <f t="shared" si="278"/>
        <v>0</v>
      </c>
      <c r="AF1049" s="137">
        <f t="shared" si="278"/>
        <v>0</v>
      </c>
      <c r="AG1049" s="137">
        <f t="shared" si="278"/>
        <v>0</v>
      </c>
      <c r="AH1049" s="137">
        <f t="shared" si="278"/>
        <v>0</v>
      </c>
      <c r="AI1049" s="137">
        <f t="shared" si="278"/>
        <v>0</v>
      </c>
      <c r="AJ1049" s="137">
        <f t="shared" si="278"/>
        <v>0</v>
      </c>
      <c r="AK1049" s="136">
        <f ca="1">IF(AND(AND($AK$3&lt;=B1049,B1049&lt;=$AK$1),B1049&lt;&gt;""),1,0)</f>
        <v>1</v>
      </c>
      <c r="AL1049" s="136">
        <f>IF(OR(F1049="工事・メンテ（共用可）",F1049="要調整"),0.5,IF(F1049="ヘリ訓練日",0.4,1))</f>
        <v>1</v>
      </c>
      <c r="AM1049" s="136">
        <v>1</v>
      </c>
    </row>
    <row r="1050" spans="1:39" ht="72">
      <c r="A1050" s="149">
        <v>583</v>
      </c>
      <c r="B1050" s="150">
        <v>46413</v>
      </c>
      <c r="C1050" s="156">
        <v>9</v>
      </c>
      <c r="D1050" s="156">
        <v>17</v>
      </c>
      <c r="E1050" s="152" t="s">
        <v>92</v>
      </c>
      <c r="F1050" s="151" t="s">
        <v>490</v>
      </c>
      <c r="G1050" s="154" t="s">
        <v>493</v>
      </c>
      <c r="H1050" s="138" t="str">
        <f>IF(OR(G1050="中止",G1050="取消"),"998",IF(ISNA(MATCH($E1050,施設情報!$B$2:$B$96,0)),"999",INDEX(施設情報!$C$2:$C$96,MATCH($E1050,施設情報!$B$2:$B$96,0))))</f>
        <v>998</v>
      </c>
      <c r="I1050" s="139">
        <f t="shared" si="271"/>
        <v>46413</v>
      </c>
      <c r="J1050" s="137" t="str">
        <f t="shared" si="272"/>
        <v>998-46413</v>
      </c>
      <c r="K1050" s="137">
        <f t="shared" si="273"/>
        <v>0.375</v>
      </c>
      <c r="L1050" s="137">
        <f t="shared" si="274"/>
        <v>0.70833333333333337</v>
      </c>
      <c r="M1050" s="137">
        <f t="shared" si="277"/>
        <v>0</v>
      </c>
      <c r="N1050" s="137">
        <f t="shared" si="277"/>
        <v>0</v>
      </c>
      <c r="O1050" s="137">
        <f t="shared" si="277"/>
        <v>0</v>
      </c>
      <c r="P1050" s="137">
        <f t="shared" si="277"/>
        <v>0</v>
      </c>
      <c r="Q1050" s="137">
        <f t="shared" si="277"/>
        <v>0</v>
      </c>
      <c r="R1050" s="137">
        <f t="shared" si="277"/>
        <v>0</v>
      </c>
      <c r="S1050" s="137">
        <f t="shared" si="277"/>
        <v>0</v>
      </c>
      <c r="T1050" s="137">
        <f t="shared" si="277"/>
        <v>0</v>
      </c>
      <c r="U1050" s="137">
        <f t="shared" si="277"/>
        <v>0</v>
      </c>
      <c r="V1050" s="137">
        <f t="shared" si="277"/>
        <v>100</v>
      </c>
      <c r="W1050" s="137">
        <f t="shared" si="278"/>
        <v>100</v>
      </c>
      <c r="X1050" s="137">
        <f t="shared" si="278"/>
        <v>100</v>
      </c>
      <c r="Y1050" s="137">
        <f t="shared" si="278"/>
        <v>100</v>
      </c>
      <c r="Z1050" s="137">
        <f t="shared" si="278"/>
        <v>100</v>
      </c>
      <c r="AA1050" s="137">
        <f t="shared" si="278"/>
        <v>100</v>
      </c>
      <c r="AB1050" s="137">
        <f t="shared" si="278"/>
        <v>100</v>
      </c>
      <c r="AC1050" s="137">
        <f t="shared" si="278"/>
        <v>100</v>
      </c>
      <c r="AD1050" s="137">
        <f t="shared" si="278"/>
        <v>0</v>
      </c>
      <c r="AE1050" s="137">
        <f t="shared" si="278"/>
        <v>0</v>
      </c>
      <c r="AF1050" s="137">
        <f t="shared" si="278"/>
        <v>0</v>
      </c>
      <c r="AG1050" s="137">
        <f t="shared" si="278"/>
        <v>0</v>
      </c>
      <c r="AH1050" s="137">
        <f t="shared" si="278"/>
        <v>0</v>
      </c>
      <c r="AI1050" s="137">
        <f t="shared" si="278"/>
        <v>0</v>
      </c>
      <c r="AJ1050" s="137">
        <f t="shared" si="278"/>
        <v>0</v>
      </c>
      <c r="AK1050" s="136">
        <f ca="1">IF(AND(AND($AK$3&lt;=B1050,B1050&lt;=$AK$1),B1050&lt;&gt;""),1,0)</f>
        <v>1</v>
      </c>
      <c r="AL1050" s="136">
        <f>IF(OR(F1050="工事・メンテ（共用可）",F1050="要調整"),0.5,IF(F1050="ヘリ訓練日",0.4,1))</f>
        <v>1</v>
      </c>
      <c r="AM1050" s="136">
        <v>1</v>
      </c>
    </row>
    <row r="1051" spans="1:39" ht="36">
      <c r="A1051" s="149">
        <v>663</v>
      </c>
      <c r="B1051" s="150">
        <v>46413</v>
      </c>
      <c r="C1051" s="156">
        <v>9</v>
      </c>
      <c r="D1051" s="156">
        <v>17</v>
      </c>
      <c r="E1051" s="152" t="s">
        <v>91</v>
      </c>
      <c r="F1051" s="151" t="s">
        <v>490</v>
      </c>
      <c r="G1051" s="154" t="s">
        <v>494</v>
      </c>
      <c r="H1051" s="138" t="str">
        <f>IF(OR(G1051="中止",G1051="取消"),"998",IF(ISNA(MATCH($E1051,施設情報!$B$2:$B$96,0)),"999",INDEX(施設情報!$C$2:$C$96,MATCH($E1051,施設情報!$B$2:$B$96,0))))</f>
        <v>009</v>
      </c>
      <c r="I1051" s="139">
        <f t="shared" si="271"/>
        <v>46413</v>
      </c>
      <c r="J1051" s="137" t="str">
        <f t="shared" si="272"/>
        <v>009-46413</v>
      </c>
      <c r="K1051" s="137">
        <f t="shared" si="273"/>
        <v>0.375</v>
      </c>
      <c r="L1051" s="137">
        <f t="shared" si="274"/>
        <v>0.70833333333333337</v>
      </c>
      <c r="M1051" s="137">
        <f t="shared" si="277"/>
        <v>0</v>
      </c>
      <c r="N1051" s="137">
        <f t="shared" si="277"/>
        <v>0</v>
      </c>
      <c r="O1051" s="137">
        <f t="shared" si="277"/>
        <v>0</v>
      </c>
      <c r="P1051" s="137">
        <f t="shared" si="277"/>
        <v>0</v>
      </c>
      <c r="Q1051" s="137">
        <f t="shared" si="277"/>
        <v>0</v>
      </c>
      <c r="R1051" s="137">
        <f t="shared" si="277"/>
        <v>0</v>
      </c>
      <c r="S1051" s="137">
        <f t="shared" si="277"/>
        <v>0</v>
      </c>
      <c r="T1051" s="137">
        <f t="shared" si="277"/>
        <v>0</v>
      </c>
      <c r="U1051" s="137">
        <f t="shared" si="277"/>
        <v>0</v>
      </c>
      <c r="V1051" s="137">
        <f t="shared" si="277"/>
        <v>100</v>
      </c>
      <c r="W1051" s="137">
        <f t="shared" si="278"/>
        <v>100</v>
      </c>
      <c r="X1051" s="137">
        <f t="shared" si="278"/>
        <v>100</v>
      </c>
      <c r="Y1051" s="137">
        <f t="shared" si="278"/>
        <v>100</v>
      </c>
      <c r="Z1051" s="137">
        <f t="shared" si="278"/>
        <v>100</v>
      </c>
      <c r="AA1051" s="137">
        <f t="shared" si="278"/>
        <v>100</v>
      </c>
      <c r="AB1051" s="137">
        <f t="shared" si="278"/>
        <v>100</v>
      </c>
      <c r="AC1051" s="137">
        <f t="shared" si="278"/>
        <v>100</v>
      </c>
      <c r="AD1051" s="137">
        <f t="shared" si="278"/>
        <v>0</v>
      </c>
      <c r="AE1051" s="137">
        <f t="shared" si="278"/>
        <v>0</v>
      </c>
      <c r="AF1051" s="137">
        <f t="shared" si="278"/>
        <v>0</v>
      </c>
      <c r="AG1051" s="137">
        <f t="shared" si="278"/>
        <v>0</v>
      </c>
      <c r="AH1051" s="137">
        <f t="shared" si="278"/>
        <v>0</v>
      </c>
      <c r="AI1051" s="137">
        <f t="shared" si="278"/>
        <v>0</v>
      </c>
      <c r="AJ1051" s="137">
        <f t="shared" si="278"/>
        <v>0</v>
      </c>
      <c r="AK1051" s="136">
        <f ca="1">IF(AND(AND($AK$3&lt;=B1051,B1051&lt;=$AK$1),B1051&lt;&gt;""),1,0)</f>
        <v>1</v>
      </c>
      <c r="AL1051" s="136">
        <f>IF(OR(F1051="工事・メンテ（共用可）",F1051="要調整"),0.5,IF(F1051="ヘリ訓練日",0.4,1))</f>
        <v>1</v>
      </c>
      <c r="AM1051" s="136">
        <v>1</v>
      </c>
    </row>
    <row r="1052" spans="1:39" ht="72">
      <c r="A1052" s="149">
        <v>678</v>
      </c>
      <c r="B1052" s="210">
        <v>46413</v>
      </c>
      <c r="C1052" s="211">
        <v>9</v>
      </c>
      <c r="D1052" s="211">
        <v>17</v>
      </c>
      <c r="E1052" s="152" t="s">
        <v>93</v>
      </c>
      <c r="F1052" s="151" t="s">
        <v>490</v>
      </c>
      <c r="G1052" s="154" t="s">
        <v>494</v>
      </c>
      <c r="H1052" s="138" t="str">
        <f>IF(OR(G1052="中止",G1052="取消"),"998",IF(ISNA(MATCH($E1052,施設情報!$B$2:$B$96,0)),"999",INDEX(施設情報!$C$2:$C$96,MATCH($E1052,施設情報!$B$2:$B$96,0))))</f>
        <v>012</v>
      </c>
      <c r="I1052" s="139">
        <f t="shared" si="271"/>
        <v>46413</v>
      </c>
      <c r="J1052" s="137" t="str">
        <f t="shared" si="272"/>
        <v>012-46413</v>
      </c>
      <c r="K1052" s="137">
        <f t="shared" si="273"/>
        <v>0.375</v>
      </c>
      <c r="L1052" s="137">
        <f t="shared" si="274"/>
        <v>0.70833333333333337</v>
      </c>
      <c r="M1052" s="137">
        <f t="shared" si="277"/>
        <v>0</v>
      </c>
      <c r="N1052" s="137">
        <f t="shared" si="277"/>
        <v>0</v>
      </c>
      <c r="O1052" s="137">
        <f t="shared" si="277"/>
        <v>0</v>
      </c>
      <c r="P1052" s="137">
        <f t="shared" si="277"/>
        <v>0</v>
      </c>
      <c r="Q1052" s="137">
        <f t="shared" si="277"/>
        <v>0</v>
      </c>
      <c r="R1052" s="137">
        <f t="shared" si="277"/>
        <v>0</v>
      </c>
      <c r="S1052" s="137">
        <f t="shared" si="277"/>
        <v>0</v>
      </c>
      <c r="T1052" s="137">
        <f t="shared" si="277"/>
        <v>0</v>
      </c>
      <c r="U1052" s="137">
        <f t="shared" si="277"/>
        <v>0</v>
      </c>
      <c r="V1052" s="137">
        <f t="shared" si="277"/>
        <v>100</v>
      </c>
      <c r="W1052" s="137">
        <f t="shared" si="278"/>
        <v>100</v>
      </c>
      <c r="X1052" s="137">
        <f t="shared" si="278"/>
        <v>100</v>
      </c>
      <c r="Y1052" s="137">
        <f t="shared" si="278"/>
        <v>100</v>
      </c>
      <c r="Z1052" s="137">
        <f t="shared" si="278"/>
        <v>100</v>
      </c>
      <c r="AA1052" s="137">
        <f t="shared" si="278"/>
        <v>100</v>
      </c>
      <c r="AB1052" s="137">
        <f t="shared" si="278"/>
        <v>100</v>
      </c>
      <c r="AC1052" s="137">
        <f t="shared" si="278"/>
        <v>100</v>
      </c>
      <c r="AD1052" s="137">
        <f t="shared" si="278"/>
        <v>0</v>
      </c>
      <c r="AE1052" s="137">
        <f t="shared" si="278"/>
        <v>0</v>
      </c>
      <c r="AF1052" s="137">
        <f t="shared" si="278"/>
        <v>0</v>
      </c>
      <c r="AG1052" s="137">
        <f t="shared" si="278"/>
        <v>0</v>
      </c>
      <c r="AH1052" s="137">
        <f t="shared" si="278"/>
        <v>0</v>
      </c>
      <c r="AI1052" s="137">
        <f t="shared" si="278"/>
        <v>0</v>
      </c>
      <c r="AJ1052" s="137">
        <f t="shared" si="278"/>
        <v>0</v>
      </c>
      <c r="AK1052" s="136">
        <f ca="1">IF(AND(AND($AK$3&lt;=B1052,B1052&lt;=$AK$1),B1052&lt;&gt;""),1,0)</f>
        <v>1</v>
      </c>
      <c r="AL1052" s="136">
        <f>IF(OR(F1052="工事・メンテ（共用可）",F1052="要調整"),0.5,IF(F1052="ヘリ訓練日",0.4,1))</f>
        <v>1</v>
      </c>
      <c r="AM1052" s="136">
        <v>1</v>
      </c>
    </row>
    <row r="1053" spans="1:39" ht="90">
      <c r="A1053" s="149">
        <v>693</v>
      </c>
      <c r="B1053" s="210">
        <v>46413</v>
      </c>
      <c r="C1053" s="211">
        <v>9</v>
      </c>
      <c r="D1053" s="211">
        <v>17</v>
      </c>
      <c r="E1053" s="152" t="s">
        <v>94</v>
      </c>
      <c r="F1053" s="151" t="s">
        <v>490</v>
      </c>
      <c r="G1053" s="154" t="s">
        <v>494</v>
      </c>
      <c r="H1053" s="138" t="str">
        <f>IF(OR(G1053="中止",G1053="取消"),"998",IF(ISNA(MATCH($E1053,施設情報!$B$2:$B$96,0)),"999",INDEX(施設情報!$C$2:$C$96,MATCH($E1053,施設情報!$B$2:$B$96,0))))</f>
        <v>011</v>
      </c>
      <c r="I1053" s="139">
        <f t="shared" si="271"/>
        <v>46413</v>
      </c>
      <c r="J1053" s="137" t="str">
        <f t="shared" si="272"/>
        <v>011-46413</v>
      </c>
      <c r="K1053" s="137">
        <f t="shared" si="273"/>
        <v>0.375</v>
      </c>
      <c r="L1053" s="137">
        <f t="shared" si="274"/>
        <v>0.70833333333333337</v>
      </c>
      <c r="M1053" s="137">
        <f t="shared" si="277"/>
        <v>0</v>
      </c>
      <c r="N1053" s="137">
        <f t="shared" si="277"/>
        <v>0</v>
      </c>
      <c r="O1053" s="137">
        <f t="shared" si="277"/>
        <v>0</v>
      </c>
      <c r="P1053" s="137">
        <f t="shared" si="277"/>
        <v>0</v>
      </c>
      <c r="Q1053" s="137">
        <f t="shared" si="277"/>
        <v>0</v>
      </c>
      <c r="R1053" s="137">
        <f t="shared" si="277"/>
        <v>0</v>
      </c>
      <c r="S1053" s="137">
        <f t="shared" si="277"/>
        <v>0</v>
      </c>
      <c r="T1053" s="137">
        <f t="shared" si="277"/>
        <v>0</v>
      </c>
      <c r="U1053" s="137">
        <f t="shared" si="277"/>
        <v>0</v>
      </c>
      <c r="V1053" s="137">
        <f t="shared" si="277"/>
        <v>100</v>
      </c>
      <c r="W1053" s="137">
        <f t="shared" si="278"/>
        <v>100</v>
      </c>
      <c r="X1053" s="137">
        <f t="shared" si="278"/>
        <v>100</v>
      </c>
      <c r="Y1053" s="137">
        <f t="shared" si="278"/>
        <v>100</v>
      </c>
      <c r="Z1053" s="137">
        <f t="shared" si="278"/>
        <v>100</v>
      </c>
      <c r="AA1053" s="137">
        <f t="shared" si="278"/>
        <v>100</v>
      </c>
      <c r="AB1053" s="137">
        <f t="shared" si="278"/>
        <v>100</v>
      </c>
      <c r="AC1053" s="137">
        <f t="shared" si="278"/>
        <v>100</v>
      </c>
      <c r="AD1053" s="137">
        <f t="shared" si="278"/>
        <v>0</v>
      </c>
      <c r="AE1053" s="137">
        <f t="shared" si="278"/>
        <v>0</v>
      </c>
      <c r="AF1053" s="137">
        <f t="shared" si="278"/>
        <v>0</v>
      </c>
      <c r="AG1053" s="137">
        <f t="shared" si="278"/>
        <v>0</v>
      </c>
      <c r="AH1053" s="137">
        <f t="shared" si="278"/>
        <v>0</v>
      </c>
      <c r="AI1053" s="137">
        <f t="shared" si="278"/>
        <v>0</v>
      </c>
      <c r="AJ1053" s="137">
        <f t="shared" si="278"/>
        <v>0</v>
      </c>
      <c r="AK1053" s="136">
        <f ca="1">IF(AND(AND($AK$3&lt;=B1053,B1053&lt;=$AK$1),B1053&lt;&gt;""),1,0)</f>
        <v>1</v>
      </c>
      <c r="AL1053" s="136">
        <f>IF(OR(F1053="工事・メンテ（共用可）",F1053="要調整"),0.5,IF(F1053="ヘリ訓練日",0.4,1))</f>
        <v>1</v>
      </c>
      <c r="AM1053" s="136">
        <v>1</v>
      </c>
    </row>
    <row r="1054" spans="1:39" ht="72">
      <c r="A1054" s="149">
        <v>708</v>
      </c>
      <c r="B1054" s="210">
        <v>46413</v>
      </c>
      <c r="C1054" s="211">
        <v>9</v>
      </c>
      <c r="D1054" s="211">
        <v>17</v>
      </c>
      <c r="E1054" s="213" t="s">
        <v>92</v>
      </c>
      <c r="F1054" s="151" t="s">
        <v>490</v>
      </c>
      <c r="G1054" s="154" t="s">
        <v>494</v>
      </c>
      <c r="H1054" s="138" t="str">
        <f>IF(OR(G1054="中止",G1054="取消"),"998",IF(ISNA(MATCH($E1054,施設情報!$B$2:$B$96,0)),"999",INDEX(施設情報!$C$2:$C$96,MATCH($E1054,施設情報!$B$2:$B$96,0))))</f>
        <v>010</v>
      </c>
      <c r="I1054" s="139">
        <f t="shared" si="271"/>
        <v>46413</v>
      </c>
      <c r="J1054" s="137" t="str">
        <f t="shared" si="272"/>
        <v>010-46413</v>
      </c>
      <c r="K1054" s="137">
        <f t="shared" si="273"/>
        <v>0.375</v>
      </c>
      <c r="L1054" s="137">
        <f t="shared" si="274"/>
        <v>0.70833333333333337</v>
      </c>
      <c r="M1054" s="137">
        <f t="shared" si="277"/>
        <v>0</v>
      </c>
      <c r="N1054" s="137">
        <f t="shared" si="277"/>
        <v>0</v>
      </c>
      <c r="O1054" s="137">
        <f t="shared" si="277"/>
        <v>0</v>
      </c>
      <c r="P1054" s="137">
        <f t="shared" si="277"/>
        <v>0</v>
      </c>
      <c r="Q1054" s="137">
        <f t="shared" si="277"/>
        <v>0</v>
      </c>
      <c r="R1054" s="137">
        <f t="shared" si="277"/>
        <v>0</v>
      </c>
      <c r="S1054" s="137">
        <f t="shared" si="277"/>
        <v>0</v>
      </c>
      <c r="T1054" s="137">
        <f t="shared" si="277"/>
        <v>0</v>
      </c>
      <c r="U1054" s="137">
        <f t="shared" si="277"/>
        <v>0</v>
      </c>
      <c r="V1054" s="137">
        <f t="shared" si="277"/>
        <v>100</v>
      </c>
      <c r="W1054" s="137">
        <f t="shared" si="278"/>
        <v>100</v>
      </c>
      <c r="X1054" s="137">
        <f t="shared" si="278"/>
        <v>100</v>
      </c>
      <c r="Y1054" s="137">
        <f t="shared" si="278"/>
        <v>100</v>
      </c>
      <c r="Z1054" s="137">
        <f t="shared" si="278"/>
        <v>100</v>
      </c>
      <c r="AA1054" s="137">
        <f t="shared" si="278"/>
        <v>100</v>
      </c>
      <c r="AB1054" s="137">
        <f t="shared" si="278"/>
        <v>100</v>
      </c>
      <c r="AC1054" s="137">
        <f t="shared" si="278"/>
        <v>100</v>
      </c>
      <c r="AD1054" s="137">
        <f t="shared" si="278"/>
        <v>0</v>
      </c>
      <c r="AE1054" s="137">
        <f t="shared" si="278"/>
        <v>0</v>
      </c>
      <c r="AF1054" s="137">
        <f t="shared" si="278"/>
        <v>0</v>
      </c>
      <c r="AG1054" s="137">
        <f t="shared" si="278"/>
        <v>0</v>
      </c>
      <c r="AH1054" s="137">
        <f t="shared" si="278"/>
        <v>0</v>
      </c>
      <c r="AI1054" s="137">
        <f t="shared" si="278"/>
        <v>0</v>
      </c>
      <c r="AJ1054" s="137">
        <f t="shared" si="278"/>
        <v>0</v>
      </c>
      <c r="AK1054" s="136">
        <f ca="1">IF(AND(AND($AK$3&lt;=B1054,B1054&lt;=$AK$1),B1054&lt;&gt;""),1,0)</f>
        <v>1</v>
      </c>
      <c r="AL1054" s="136">
        <f>IF(OR(F1054="工事・メンテ（共用可）",F1054="要調整"),0.5,IF(F1054="ヘリ訓練日",0.4,1))</f>
        <v>1</v>
      </c>
      <c r="AM1054" s="136">
        <v>1</v>
      </c>
    </row>
    <row r="1055" spans="1:39" ht="56.25">
      <c r="A1055" s="149">
        <v>723</v>
      </c>
      <c r="B1055" s="210">
        <v>46413</v>
      </c>
      <c r="C1055" s="211">
        <v>9</v>
      </c>
      <c r="D1055" s="211">
        <v>17</v>
      </c>
      <c r="E1055" s="152" t="s">
        <v>44</v>
      </c>
      <c r="F1055" s="151" t="s">
        <v>490</v>
      </c>
      <c r="G1055" s="154" t="s">
        <v>494</v>
      </c>
      <c r="H1055" s="138" t="str">
        <f>IF(OR(G1055="中止",G1055="取消"),"998",IF(ISNA(MATCH($E1055,施設情報!$B$2:$B$96,0)),"999",INDEX(施設情報!$C$2:$C$96,MATCH($E1055,施設情報!$B$2:$B$96,0))))</f>
        <v>015</v>
      </c>
      <c r="I1055" s="139">
        <f t="shared" si="271"/>
        <v>46413</v>
      </c>
      <c r="J1055" s="137" t="str">
        <f t="shared" si="272"/>
        <v>015-46413</v>
      </c>
      <c r="K1055" s="137">
        <f t="shared" si="273"/>
        <v>0.375</v>
      </c>
      <c r="L1055" s="137">
        <f t="shared" si="274"/>
        <v>0.70833333333333337</v>
      </c>
      <c r="M1055" s="137">
        <f t="shared" ref="M1055:V1064" si="279">IF(AND(M$3&gt;=$K1055,M$3&lt;$L1055),100*$AM1055,0)</f>
        <v>0</v>
      </c>
      <c r="N1055" s="137">
        <f t="shared" si="279"/>
        <v>0</v>
      </c>
      <c r="O1055" s="137">
        <f t="shared" si="279"/>
        <v>0</v>
      </c>
      <c r="P1055" s="137">
        <f t="shared" si="279"/>
        <v>0</v>
      </c>
      <c r="Q1055" s="137">
        <f t="shared" si="279"/>
        <v>0</v>
      </c>
      <c r="R1055" s="137">
        <f t="shared" si="279"/>
        <v>0</v>
      </c>
      <c r="S1055" s="137">
        <f t="shared" si="279"/>
        <v>0</v>
      </c>
      <c r="T1055" s="137">
        <f t="shared" si="279"/>
        <v>0</v>
      </c>
      <c r="U1055" s="137">
        <f t="shared" si="279"/>
        <v>0</v>
      </c>
      <c r="V1055" s="137">
        <f t="shared" si="279"/>
        <v>100</v>
      </c>
      <c r="W1055" s="137">
        <f t="shared" ref="W1055:AJ1064" si="280">IF(AND(W$3&gt;=$K1055,W$3&lt;$L1055),100*$AM1055,0)</f>
        <v>100</v>
      </c>
      <c r="X1055" s="137">
        <f t="shared" si="280"/>
        <v>100</v>
      </c>
      <c r="Y1055" s="137">
        <f t="shared" si="280"/>
        <v>100</v>
      </c>
      <c r="Z1055" s="137">
        <f t="shared" si="280"/>
        <v>100</v>
      </c>
      <c r="AA1055" s="137">
        <f t="shared" si="280"/>
        <v>100</v>
      </c>
      <c r="AB1055" s="137">
        <f t="shared" si="280"/>
        <v>100</v>
      </c>
      <c r="AC1055" s="137">
        <f t="shared" si="280"/>
        <v>100</v>
      </c>
      <c r="AD1055" s="137">
        <f t="shared" si="280"/>
        <v>0</v>
      </c>
      <c r="AE1055" s="137">
        <f t="shared" si="280"/>
        <v>0</v>
      </c>
      <c r="AF1055" s="137">
        <f t="shared" si="280"/>
        <v>0</v>
      </c>
      <c r="AG1055" s="137">
        <f t="shared" si="280"/>
        <v>0</v>
      </c>
      <c r="AH1055" s="137">
        <f t="shared" si="280"/>
        <v>0</v>
      </c>
      <c r="AI1055" s="137">
        <f t="shared" si="280"/>
        <v>0</v>
      </c>
      <c r="AJ1055" s="137">
        <f t="shared" si="280"/>
        <v>0</v>
      </c>
      <c r="AK1055" s="136">
        <f ca="1">IF(AND(AND($AK$3&lt;=B1055,B1055&lt;=$AK$1),B1055&lt;&gt;""),1,0)</f>
        <v>1</v>
      </c>
      <c r="AL1055" s="136">
        <f>IF(OR(F1055="工事・メンテ（共用可）",F1055="要調整"),0.5,IF(F1055="ヘリ訓練日",0.4,1))</f>
        <v>1</v>
      </c>
      <c r="AM1055" s="136">
        <v>1</v>
      </c>
    </row>
    <row r="1056" spans="1:39" ht="54">
      <c r="A1056" s="149">
        <v>1705</v>
      </c>
      <c r="B1056" s="150">
        <v>46413</v>
      </c>
      <c r="C1056" s="156">
        <v>7</v>
      </c>
      <c r="D1056" s="156">
        <v>21</v>
      </c>
      <c r="E1056" s="152" t="s">
        <v>38</v>
      </c>
      <c r="F1056" s="151" t="s">
        <v>490</v>
      </c>
      <c r="G1056" s="205" t="s">
        <v>494</v>
      </c>
      <c r="H1056" s="138" t="str">
        <f>IF(OR(G1056="中止",G1056="取消"),"998",IF(ISNA(MATCH($E1056,施設情報!$B$2:$B$96,0)),"999",INDEX(施設情報!$C$2:$C$96,MATCH($E1056,施設情報!$B$2:$B$96,0))))</f>
        <v>002</v>
      </c>
      <c r="I1056" s="139">
        <f t="shared" si="271"/>
        <v>46413</v>
      </c>
      <c r="J1056" s="137" t="str">
        <f t="shared" si="272"/>
        <v>002-46413</v>
      </c>
      <c r="K1056" s="137">
        <f t="shared" si="273"/>
        <v>0.29166666666666669</v>
      </c>
      <c r="L1056" s="137">
        <f t="shared" si="274"/>
        <v>0.875</v>
      </c>
      <c r="M1056" s="137">
        <f t="shared" si="279"/>
        <v>0</v>
      </c>
      <c r="N1056" s="137">
        <f t="shared" si="279"/>
        <v>0</v>
      </c>
      <c r="O1056" s="137">
        <f t="shared" si="279"/>
        <v>0</v>
      </c>
      <c r="P1056" s="137">
        <f t="shared" si="279"/>
        <v>0</v>
      </c>
      <c r="Q1056" s="137">
        <f t="shared" si="279"/>
        <v>0</v>
      </c>
      <c r="R1056" s="137">
        <f t="shared" si="279"/>
        <v>0</v>
      </c>
      <c r="S1056" s="137">
        <f t="shared" si="279"/>
        <v>0</v>
      </c>
      <c r="T1056" s="137">
        <f t="shared" si="279"/>
        <v>100</v>
      </c>
      <c r="U1056" s="137">
        <f t="shared" si="279"/>
        <v>100</v>
      </c>
      <c r="V1056" s="137">
        <f t="shared" si="279"/>
        <v>100</v>
      </c>
      <c r="W1056" s="137">
        <f t="shared" si="280"/>
        <v>100</v>
      </c>
      <c r="X1056" s="137">
        <f t="shared" si="280"/>
        <v>100</v>
      </c>
      <c r="Y1056" s="137">
        <f t="shared" si="280"/>
        <v>100</v>
      </c>
      <c r="Z1056" s="137">
        <f t="shared" si="280"/>
        <v>100</v>
      </c>
      <c r="AA1056" s="137">
        <f t="shared" si="280"/>
        <v>100</v>
      </c>
      <c r="AB1056" s="137">
        <f t="shared" si="280"/>
        <v>100</v>
      </c>
      <c r="AC1056" s="137">
        <f t="shared" si="280"/>
        <v>100</v>
      </c>
      <c r="AD1056" s="137">
        <f t="shared" si="280"/>
        <v>100</v>
      </c>
      <c r="AE1056" s="137">
        <f t="shared" si="280"/>
        <v>100</v>
      </c>
      <c r="AF1056" s="137">
        <f t="shared" si="280"/>
        <v>100</v>
      </c>
      <c r="AG1056" s="137">
        <f t="shared" si="280"/>
        <v>100</v>
      </c>
      <c r="AH1056" s="137">
        <f t="shared" si="280"/>
        <v>0</v>
      </c>
      <c r="AI1056" s="137">
        <f t="shared" si="280"/>
        <v>0</v>
      </c>
      <c r="AJ1056" s="137">
        <f t="shared" si="280"/>
        <v>0</v>
      </c>
      <c r="AK1056" s="136">
        <f ca="1">IF(AND(AND($AK$3&lt;=B1056,B1056&lt;=$AK$1),B1056&lt;&gt;""),1,0)</f>
        <v>1</v>
      </c>
      <c r="AL1056" s="136">
        <f>IF(OR(F1056="工事・メンテ（共用可）",F1056="要調整"),0.5,IF(F1056="ヘリ訓練日",0.4,1))</f>
        <v>1</v>
      </c>
      <c r="AM1056" s="136">
        <v>1</v>
      </c>
    </row>
    <row r="1057" spans="1:39" ht="37.5">
      <c r="A1057" s="149">
        <v>1706</v>
      </c>
      <c r="B1057" s="150">
        <v>46413</v>
      </c>
      <c r="C1057" s="156">
        <v>7</v>
      </c>
      <c r="D1057" s="156">
        <v>21</v>
      </c>
      <c r="E1057" s="152" t="s">
        <v>39</v>
      </c>
      <c r="F1057" s="151" t="s">
        <v>490</v>
      </c>
      <c r="G1057" s="205" t="s">
        <v>494</v>
      </c>
      <c r="H1057" s="138" t="str">
        <f>IF(OR(G1057="中止",G1057="取消"),"998",IF(ISNA(MATCH($E1057,施設情報!$B$2:$B$96,0)),"999",INDEX(施設情報!$C$2:$C$96,MATCH($E1057,施設情報!$B$2:$B$96,0))))</f>
        <v>003</v>
      </c>
      <c r="I1057" s="139">
        <f t="shared" si="271"/>
        <v>46413</v>
      </c>
      <c r="J1057" s="137" t="str">
        <f t="shared" si="272"/>
        <v>003-46413</v>
      </c>
      <c r="K1057" s="137">
        <f t="shared" si="273"/>
        <v>0.29166666666666669</v>
      </c>
      <c r="L1057" s="137">
        <f t="shared" si="274"/>
        <v>0.875</v>
      </c>
      <c r="M1057" s="137">
        <f t="shared" si="279"/>
        <v>0</v>
      </c>
      <c r="N1057" s="137">
        <f t="shared" si="279"/>
        <v>0</v>
      </c>
      <c r="O1057" s="137">
        <f t="shared" si="279"/>
        <v>0</v>
      </c>
      <c r="P1057" s="137">
        <f t="shared" si="279"/>
        <v>0</v>
      </c>
      <c r="Q1057" s="137">
        <f t="shared" si="279"/>
        <v>0</v>
      </c>
      <c r="R1057" s="137">
        <f t="shared" si="279"/>
        <v>0</v>
      </c>
      <c r="S1057" s="137">
        <f t="shared" si="279"/>
        <v>0</v>
      </c>
      <c r="T1057" s="137">
        <f t="shared" si="279"/>
        <v>100</v>
      </c>
      <c r="U1057" s="137">
        <f t="shared" si="279"/>
        <v>100</v>
      </c>
      <c r="V1057" s="137">
        <f t="shared" si="279"/>
        <v>100</v>
      </c>
      <c r="W1057" s="137">
        <f t="shared" si="280"/>
        <v>100</v>
      </c>
      <c r="X1057" s="137">
        <f t="shared" si="280"/>
        <v>100</v>
      </c>
      <c r="Y1057" s="137">
        <f t="shared" si="280"/>
        <v>100</v>
      </c>
      <c r="Z1057" s="137">
        <f t="shared" si="280"/>
        <v>100</v>
      </c>
      <c r="AA1057" s="137">
        <f t="shared" si="280"/>
        <v>100</v>
      </c>
      <c r="AB1057" s="137">
        <f t="shared" si="280"/>
        <v>100</v>
      </c>
      <c r="AC1057" s="137">
        <f t="shared" si="280"/>
        <v>100</v>
      </c>
      <c r="AD1057" s="137">
        <f t="shared" si="280"/>
        <v>100</v>
      </c>
      <c r="AE1057" s="137">
        <f t="shared" si="280"/>
        <v>100</v>
      </c>
      <c r="AF1057" s="137">
        <f t="shared" si="280"/>
        <v>100</v>
      </c>
      <c r="AG1057" s="137">
        <f t="shared" si="280"/>
        <v>100</v>
      </c>
      <c r="AH1057" s="137">
        <f t="shared" si="280"/>
        <v>0</v>
      </c>
      <c r="AI1057" s="137">
        <f t="shared" si="280"/>
        <v>0</v>
      </c>
      <c r="AJ1057" s="137">
        <f t="shared" si="280"/>
        <v>0</v>
      </c>
      <c r="AK1057" s="136">
        <f ca="1">IF(AND(AND($AK$3&lt;=B1057,B1057&lt;=$AK$1),B1057&lt;&gt;""),1,0)</f>
        <v>1</v>
      </c>
      <c r="AL1057" s="136">
        <f>IF(OR(F1057="工事・メンテ（共用可）",F1057="要調整"),0.5,IF(F1057="ヘリ訓練日",0.4,1))</f>
        <v>1</v>
      </c>
      <c r="AM1057" s="136">
        <v>1</v>
      </c>
    </row>
    <row r="1058" spans="1:39" ht="75">
      <c r="A1058" s="149">
        <v>1707</v>
      </c>
      <c r="B1058" s="150">
        <v>46413</v>
      </c>
      <c r="C1058" s="156">
        <v>7</v>
      </c>
      <c r="D1058" s="156">
        <v>21</v>
      </c>
      <c r="E1058" s="152" t="s">
        <v>40</v>
      </c>
      <c r="F1058" s="151" t="s">
        <v>490</v>
      </c>
      <c r="G1058" s="205" t="s">
        <v>494</v>
      </c>
      <c r="H1058" s="138" t="str">
        <f>IF(OR(G1058="中止",G1058="取消"),"998",IF(ISNA(MATCH($E1058,施設情報!$B$2:$B$96,0)),"999",INDEX(施設情報!$C$2:$C$96,MATCH($E1058,施設情報!$B$2:$B$96,0))))</f>
        <v>004</v>
      </c>
      <c r="I1058" s="139">
        <f t="shared" si="271"/>
        <v>46413</v>
      </c>
      <c r="J1058" s="137" t="str">
        <f t="shared" si="272"/>
        <v>004-46413</v>
      </c>
      <c r="K1058" s="137">
        <f t="shared" si="273"/>
        <v>0.29166666666666669</v>
      </c>
      <c r="L1058" s="137">
        <f t="shared" si="274"/>
        <v>0.875</v>
      </c>
      <c r="M1058" s="137">
        <f t="shared" si="279"/>
        <v>0</v>
      </c>
      <c r="N1058" s="137">
        <f t="shared" si="279"/>
        <v>0</v>
      </c>
      <c r="O1058" s="137">
        <f t="shared" si="279"/>
        <v>0</v>
      </c>
      <c r="P1058" s="137">
        <f t="shared" si="279"/>
        <v>0</v>
      </c>
      <c r="Q1058" s="137">
        <f t="shared" si="279"/>
        <v>0</v>
      </c>
      <c r="R1058" s="137">
        <f t="shared" si="279"/>
        <v>0</v>
      </c>
      <c r="S1058" s="137">
        <f t="shared" si="279"/>
        <v>0</v>
      </c>
      <c r="T1058" s="137">
        <f t="shared" si="279"/>
        <v>100</v>
      </c>
      <c r="U1058" s="137">
        <f t="shared" si="279"/>
        <v>100</v>
      </c>
      <c r="V1058" s="137">
        <f t="shared" si="279"/>
        <v>100</v>
      </c>
      <c r="W1058" s="137">
        <f t="shared" si="280"/>
        <v>100</v>
      </c>
      <c r="X1058" s="137">
        <f t="shared" si="280"/>
        <v>100</v>
      </c>
      <c r="Y1058" s="137">
        <f t="shared" si="280"/>
        <v>100</v>
      </c>
      <c r="Z1058" s="137">
        <f t="shared" si="280"/>
        <v>100</v>
      </c>
      <c r="AA1058" s="137">
        <f t="shared" si="280"/>
        <v>100</v>
      </c>
      <c r="AB1058" s="137">
        <f t="shared" si="280"/>
        <v>100</v>
      </c>
      <c r="AC1058" s="137">
        <f t="shared" si="280"/>
        <v>100</v>
      </c>
      <c r="AD1058" s="137">
        <f t="shared" si="280"/>
        <v>100</v>
      </c>
      <c r="AE1058" s="137">
        <f t="shared" si="280"/>
        <v>100</v>
      </c>
      <c r="AF1058" s="137">
        <f t="shared" si="280"/>
        <v>100</v>
      </c>
      <c r="AG1058" s="137">
        <f t="shared" si="280"/>
        <v>100</v>
      </c>
      <c r="AH1058" s="137">
        <f t="shared" si="280"/>
        <v>0</v>
      </c>
      <c r="AI1058" s="137">
        <f t="shared" si="280"/>
        <v>0</v>
      </c>
      <c r="AJ1058" s="137">
        <f t="shared" si="280"/>
        <v>0</v>
      </c>
      <c r="AK1058" s="136">
        <f ca="1">IF(AND(AND($AK$3&lt;=B1058,B1058&lt;=$AK$1),B1058&lt;&gt;""),1,0)</f>
        <v>1</v>
      </c>
      <c r="AL1058" s="136">
        <f>IF(OR(F1058="工事・メンテ（共用可）",F1058="要調整"),0.5,IF(F1058="ヘリ訓練日",0.4,1))</f>
        <v>1</v>
      </c>
      <c r="AM1058" s="136">
        <v>1</v>
      </c>
    </row>
    <row r="1059" spans="1:39" ht="93.75">
      <c r="A1059" s="149">
        <v>1708</v>
      </c>
      <c r="B1059" s="150">
        <v>46413</v>
      </c>
      <c r="C1059" s="156">
        <v>7</v>
      </c>
      <c r="D1059" s="156">
        <v>21</v>
      </c>
      <c r="E1059" s="152" t="s">
        <v>41</v>
      </c>
      <c r="F1059" s="151" t="s">
        <v>490</v>
      </c>
      <c r="G1059" s="205" t="s">
        <v>494</v>
      </c>
      <c r="H1059" s="138" t="str">
        <f>IF(OR(G1059="中止",G1059="取消"),"998",IF(ISNA(MATCH($E1059,施設情報!$B$2:$B$96,0)),"999",INDEX(施設情報!$C$2:$C$96,MATCH($E1059,施設情報!$B$2:$B$96,0))))</f>
        <v>005</v>
      </c>
      <c r="I1059" s="139">
        <f t="shared" si="271"/>
        <v>46413</v>
      </c>
      <c r="J1059" s="137" t="str">
        <f t="shared" si="272"/>
        <v>005-46413</v>
      </c>
      <c r="K1059" s="137">
        <f t="shared" si="273"/>
        <v>0.29166666666666669</v>
      </c>
      <c r="L1059" s="137">
        <f t="shared" si="274"/>
        <v>0.875</v>
      </c>
      <c r="M1059" s="137">
        <f t="shared" si="279"/>
        <v>0</v>
      </c>
      <c r="N1059" s="137">
        <f t="shared" si="279"/>
        <v>0</v>
      </c>
      <c r="O1059" s="137">
        <f t="shared" si="279"/>
        <v>0</v>
      </c>
      <c r="P1059" s="137">
        <f t="shared" si="279"/>
        <v>0</v>
      </c>
      <c r="Q1059" s="137">
        <f t="shared" si="279"/>
        <v>0</v>
      </c>
      <c r="R1059" s="137">
        <f t="shared" si="279"/>
        <v>0</v>
      </c>
      <c r="S1059" s="137">
        <f t="shared" si="279"/>
        <v>0</v>
      </c>
      <c r="T1059" s="137">
        <f t="shared" si="279"/>
        <v>100</v>
      </c>
      <c r="U1059" s="137">
        <f t="shared" si="279"/>
        <v>100</v>
      </c>
      <c r="V1059" s="137">
        <f t="shared" si="279"/>
        <v>100</v>
      </c>
      <c r="W1059" s="137">
        <f t="shared" si="280"/>
        <v>100</v>
      </c>
      <c r="X1059" s="137">
        <f t="shared" si="280"/>
        <v>100</v>
      </c>
      <c r="Y1059" s="137">
        <f t="shared" si="280"/>
        <v>100</v>
      </c>
      <c r="Z1059" s="137">
        <f t="shared" si="280"/>
        <v>100</v>
      </c>
      <c r="AA1059" s="137">
        <f t="shared" si="280"/>
        <v>100</v>
      </c>
      <c r="AB1059" s="137">
        <f t="shared" si="280"/>
        <v>100</v>
      </c>
      <c r="AC1059" s="137">
        <f t="shared" si="280"/>
        <v>100</v>
      </c>
      <c r="AD1059" s="137">
        <f t="shared" si="280"/>
        <v>100</v>
      </c>
      <c r="AE1059" s="137">
        <f t="shared" si="280"/>
        <v>100</v>
      </c>
      <c r="AF1059" s="137">
        <f t="shared" si="280"/>
        <v>100</v>
      </c>
      <c r="AG1059" s="137">
        <f t="shared" si="280"/>
        <v>100</v>
      </c>
      <c r="AH1059" s="137">
        <f t="shared" si="280"/>
        <v>0</v>
      </c>
      <c r="AI1059" s="137">
        <f t="shared" si="280"/>
        <v>0</v>
      </c>
      <c r="AJ1059" s="137">
        <f t="shared" si="280"/>
        <v>0</v>
      </c>
      <c r="AK1059" s="136">
        <f ca="1">IF(AND(AND($AK$3&lt;=B1059,B1059&lt;=$AK$1),B1059&lt;&gt;""),1,0)</f>
        <v>1</v>
      </c>
      <c r="AL1059" s="136">
        <f>IF(OR(F1059="工事・メンテ（共用可）",F1059="要調整"),0.5,IF(F1059="ヘリ訓練日",0.4,1))</f>
        <v>1</v>
      </c>
      <c r="AM1059" s="136">
        <v>1</v>
      </c>
    </row>
    <row r="1060" spans="1:39" ht="75">
      <c r="A1060" s="149">
        <v>1709</v>
      </c>
      <c r="B1060" s="150">
        <v>46413</v>
      </c>
      <c r="C1060" s="156">
        <v>7</v>
      </c>
      <c r="D1060" s="156">
        <v>21</v>
      </c>
      <c r="E1060" s="152" t="s">
        <v>42</v>
      </c>
      <c r="F1060" s="151" t="s">
        <v>490</v>
      </c>
      <c r="G1060" s="205" t="s">
        <v>494</v>
      </c>
      <c r="H1060" s="138" t="str">
        <f>IF(OR(G1060="中止",G1060="取消"),"998",IF(ISNA(MATCH($E1060,施設情報!$B$2:$B$96,0)),"999",INDEX(施設情報!$C$2:$C$96,MATCH($E1060,施設情報!$B$2:$B$96,0))))</f>
        <v>006</v>
      </c>
      <c r="I1060" s="139">
        <f t="shared" si="271"/>
        <v>46413</v>
      </c>
      <c r="J1060" s="137" t="str">
        <f t="shared" si="272"/>
        <v>006-46413</v>
      </c>
      <c r="K1060" s="137">
        <f t="shared" si="273"/>
        <v>0.29166666666666669</v>
      </c>
      <c r="L1060" s="137">
        <f t="shared" si="274"/>
        <v>0.875</v>
      </c>
      <c r="M1060" s="137">
        <f t="shared" si="279"/>
        <v>0</v>
      </c>
      <c r="N1060" s="137">
        <f t="shared" si="279"/>
        <v>0</v>
      </c>
      <c r="O1060" s="137">
        <f t="shared" si="279"/>
        <v>0</v>
      </c>
      <c r="P1060" s="137">
        <f t="shared" si="279"/>
        <v>0</v>
      </c>
      <c r="Q1060" s="137">
        <f t="shared" si="279"/>
        <v>0</v>
      </c>
      <c r="R1060" s="137">
        <f t="shared" si="279"/>
        <v>0</v>
      </c>
      <c r="S1060" s="137">
        <f t="shared" si="279"/>
        <v>0</v>
      </c>
      <c r="T1060" s="137">
        <f t="shared" si="279"/>
        <v>100</v>
      </c>
      <c r="U1060" s="137">
        <f t="shared" si="279"/>
        <v>100</v>
      </c>
      <c r="V1060" s="137">
        <f t="shared" si="279"/>
        <v>100</v>
      </c>
      <c r="W1060" s="137">
        <f t="shared" si="280"/>
        <v>100</v>
      </c>
      <c r="X1060" s="137">
        <f t="shared" si="280"/>
        <v>100</v>
      </c>
      <c r="Y1060" s="137">
        <f t="shared" si="280"/>
        <v>100</v>
      </c>
      <c r="Z1060" s="137">
        <f t="shared" si="280"/>
        <v>100</v>
      </c>
      <c r="AA1060" s="137">
        <f t="shared" si="280"/>
        <v>100</v>
      </c>
      <c r="AB1060" s="137">
        <f t="shared" si="280"/>
        <v>100</v>
      </c>
      <c r="AC1060" s="137">
        <f t="shared" si="280"/>
        <v>100</v>
      </c>
      <c r="AD1060" s="137">
        <f t="shared" si="280"/>
        <v>100</v>
      </c>
      <c r="AE1060" s="137">
        <f t="shared" si="280"/>
        <v>100</v>
      </c>
      <c r="AF1060" s="137">
        <f t="shared" si="280"/>
        <v>100</v>
      </c>
      <c r="AG1060" s="137">
        <f t="shared" si="280"/>
        <v>100</v>
      </c>
      <c r="AH1060" s="137">
        <f t="shared" si="280"/>
        <v>0</v>
      </c>
      <c r="AI1060" s="137">
        <f t="shared" si="280"/>
        <v>0</v>
      </c>
      <c r="AJ1060" s="137">
        <f t="shared" si="280"/>
        <v>0</v>
      </c>
      <c r="AK1060" s="136">
        <f ca="1">IF(AND(AND($AK$3&lt;=B1060,B1060&lt;=$AK$1),B1060&lt;&gt;""),1,0)</f>
        <v>1</v>
      </c>
      <c r="AL1060" s="136">
        <f>IF(OR(F1060="工事・メンテ（共用可）",F1060="要調整"),0.5,IF(F1060="ヘリ訓練日",0.4,1))</f>
        <v>1</v>
      </c>
      <c r="AM1060" s="136">
        <v>1</v>
      </c>
    </row>
    <row r="1061" spans="1:39" ht="37.5">
      <c r="A1061" s="149">
        <v>1710</v>
      </c>
      <c r="B1061" s="150">
        <v>46413</v>
      </c>
      <c r="C1061" s="156">
        <v>7</v>
      </c>
      <c r="D1061" s="156">
        <v>21</v>
      </c>
      <c r="E1061" s="152" t="s">
        <v>2</v>
      </c>
      <c r="F1061" s="151" t="s">
        <v>490</v>
      </c>
      <c r="G1061" s="205" t="s">
        <v>494</v>
      </c>
      <c r="H1061" s="138" t="str">
        <f>IF(OR(G1061="中止",G1061="取消"),"998",IF(ISNA(MATCH($E1061,施設情報!$B$2:$B$96,0)),"999",INDEX(施設情報!$C$2:$C$96,MATCH($E1061,施設情報!$B$2:$B$96,0))))</f>
        <v>008</v>
      </c>
      <c r="I1061" s="139">
        <f t="shared" si="271"/>
        <v>46413</v>
      </c>
      <c r="J1061" s="137" t="str">
        <f t="shared" si="272"/>
        <v>008-46413</v>
      </c>
      <c r="K1061" s="137">
        <f t="shared" si="273"/>
        <v>0.29166666666666669</v>
      </c>
      <c r="L1061" s="137">
        <f t="shared" si="274"/>
        <v>0.875</v>
      </c>
      <c r="M1061" s="137">
        <f t="shared" si="279"/>
        <v>0</v>
      </c>
      <c r="N1061" s="137">
        <f t="shared" si="279"/>
        <v>0</v>
      </c>
      <c r="O1061" s="137">
        <f t="shared" si="279"/>
        <v>0</v>
      </c>
      <c r="P1061" s="137">
        <f t="shared" si="279"/>
        <v>0</v>
      </c>
      <c r="Q1061" s="137">
        <f t="shared" si="279"/>
        <v>0</v>
      </c>
      <c r="R1061" s="137">
        <f t="shared" si="279"/>
        <v>0</v>
      </c>
      <c r="S1061" s="137">
        <f t="shared" si="279"/>
        <v>0</v>
      </c>
      <c r="T1061" s="137">
        <f t="shared" si="279"/>
        <v>100</v>
      </c>
      <c r="U1061" s="137">
        <f t="shared" si="279"/>
        <v>100</v>
      </c>
      <c r="V1061" s="137">
        <f t="shared" si="279"/>
        <v>100</v>
      </c>
      <c r="W1061" s="137">
        <f t="shared" si="280"/>
        <v>100</v>
      </c>
      <c r="X1061" s="137">
        <f t="shared" si="280"/>
        <v>100</v>
      </c>
      <c r="Y1061" s="137">
        <f t="shared" si="280"/>
        <v>100</v>
      </c>
      <c r="Z1061" s="137">
        <f t="shared" si="280"/>
        <v>100</v>
      </c>
      <c r="AA1061" s="137">
        <f t="shared" si="280"/>
        <v>100</v>
      </c>
      <c r="AB1061" s="137">
        <f t="shared" si="280"/>
        <v>100</v>
      </c>
      <c r="AC1061" s="137">
        <f t="shared" si="280"/>
        <v>100</v>
      </c>
      <c r="AD1061" s="137">
        <f t="shared" si="280"/>
        <v>100</v>
      </c>
      <c r="AE1061" s="137">
        <f t="shared" si="280"/>
        <v>100</v>
      </c>
      <c r="AF1061" s="137">
        <f t="shared" si="280"/>
        <v>100</v>
      </c>
      <c r="AG1061" s="137">
        <f t="shared" si="280"/>
        <v>100</v>
      </c>
      <c r="AH1061" s="137">
        <f t="shared" si="280"/>
        <v>0</v>
      </c>
      <c r="AI1061" s="137">
        <f t="shared" si="280"/>
        <v>0</v>
      </c>
      <c r="AJ1061" s="137">
        <f t="shared" si="280"/>
        <v>0</v>
      </c>
      <c r="AK1061" s="136">
        <f ca="1">IF(AND(AND($AK$3&lt;=B1061,B1061&lt;=$AK$1),B1061&lt;&gt;""),1,0)</f>
        <v>1</v>
      </c>
      <c r="AL1061" s="136">
        <f>IF(OR(F1061="工事・メンテ（共用可）",F1061="要調整"),0.5,IF(F1061="ヘリ訓練日",0.4,1))</f>
        <v>1</v>
      </c>
      <c r="AM1061" s="136">
        <v>1</v>
      </c>
    </row>
    <row r="1062" spans="1:39" ht="56.25">
      <c r="A1062" s="149">
        <v>1711</v>
      </c>
      <c r="B1062" s="150">
        <v>46413</v>
      </c>
      <c r="C1062" s="156">
        <v>7</v>
      </c>
      <c r="D1062" s="156">
        <v>21</v>
      </c>
      <c r="E1062" s="152" t="s">
        <v>44</v>
      </c>
      <c r="F1062" s="151" t="s">
        <v>490</v>
      </c>
      <c r="G1062" s="205" t="s">
        <v>494</v>
      </c>
      <c r="H1062" s="138" t="str">
        <f>IF(OR(G1062="中止",G1062="取消"),"998",IF(ISNA(MATCH($E1062,施設情報!$B$2:$B$96,0)),"999",INDEX(施設情報!$C$2:$C$96,MATCH($E1062,施設情報!$B$2:$B$96,0))))</f>
        <v>015</v>
      </c>
      <c r="I1062" s="139">
        <f t="shared" si="271"/>
        <v>46413</v>
      </c>
      <c r="J1062" s="137" t="str">
        <f t="shared" si="272"/>
        <v>015-46413</v>
      </c>
      <c r="K1062" s="137">
        <f t="shared" si="273"/>
        <v>0.29166666666666669</v>
      </c>
      <c r="L1062" s="137">
        <f t="shared" si="274"/>
        <v>0.875</v>
      </c>
      <c r="M1062" s="137">
        <f t="shared" si="279"/>
        <v>0</v>
      </c>
      <c r="N1062" s="137">
        <f t="shared" si="279"/>
        <v>0</v>
      </c>
      <c r="O1062" s="137">
        <f t="shared" si="279"/>
        <v>0</v>
      </c>
      <c r="P1062" s="137">
        <f t="shared" si="279"/>
        <v>0</v>
      </c>
      <c r="Q1062" s="137">
        <f t="shared" si="279"/>
        <v>0</v>
      </c>
      <c r="R1062" s="137">
        <f t="shared" si="279"/>
        <v>0</v>
      </c>
      <c r="S1062" s="137">
        <f t="shared" si="279"/>
        <v>0</v>
      </c>
      <c r="T1062" s="137">
        <f t="shared" si="279"/>
        <v>100</v>
      </c>
      <c r="U1062" s="137">
        <f t="shared" si="279"/>
        <v>100</v>
      </c>
      <c r="V1062" s="137">
        <f t="shared" si="279"/>
        <v>100</v>
      </c>
      <c r="W1062" s="137">
        <f t="shared" si="280"/>
        <v>100</v>
      </c>
      <c r="X1062" s="137">
        <f t="shared" si="280"/>
        <v>100</v>
      </c>
      <c r="Y1062" s="137">
        <f t="shared" si="280"/>
        <v>100</v>
      </c>
      <c r="Z1062" s="137">
        <f t="shared" si="280"/>
        <v>100</v>
      </c>
      <c r="AA1062" s="137">
        <f t="shared" si="280"/>
        <v>100</v>
      </c>
      <c r="AB1062" s="137">
        <f t="shared" si="280"/>
        <v>100</v>
      </c>
      <c r="AC1062" s="137">
        <f t="shared" si="280"/>
        <v>100</v>
      </c>
      <c r="AD1062" s="137">
        <f t="shared" si="280"/>
        <v>100</v>
      </c>
      <c r="AE1062" s="137">
        <f t="shared" si="280"/>
        <v>100</v>
      </c>
      <c r="AF1062" s="137">
        <f t="shared" si="280"/>
        <v>100</v>
      </c>
      <c r="AG1062" s="137">
        <f t="shared" si="280"/>
        <v>100</v>
      </c>
      <c r="AH1062" s="137">
        <f t="shared" si="280"/>
        <v>0</v>
      </c>
      <c r="AI1062" s="137">
        <f t="shared" si="280"/>
        <v>0</v>
      </c>
      <c r="AJ1062" s="137">
        <f t="shared" si="280"/>
        <v>0</v>
      </c>
      <c r="AK1062" s="136">
        <f ca="1">IF(AND(AND($AK$3&lt;=B1062,B1062&lt;=$AK$1),B1062&lt;&gt;""),1,0)</f>
        <v>1</v>
      </c>
      <c r="AL1062" s="136">
        <f>IF(OR(F1062="工事・メンテ（共用可）",F1062="要調整"),0.5,IF(F1062="ヘリ訓練日",0.4,1))</f>
        <v>1</v>
      </c>
      <c r="AM1062" s="136">
        <v>1</v>
      </c>
    </row>
    <row r="1063" spans="1:39" ht="56.25">
      <c r="A1063" s="149">
        <v>1712</v>
      </c>
      <c r="B1063" s="150">
        <v>46413</v>
      </c>
      <c r="C1063" s="156">
        <v>7</v>
      </c>
      <c r="D1063" s="156">
        <v>21</v>
      </c>
      <c r="E1063" s="152" t="s">
        <v>47</v>
      </c>
      <c r="F1063" s="151" t="s">
        <v>490</v>
      </c>
      <c r="G1063" s="205" t="s">
        <v>494</v>
      </c>
      <c r="H1063" s="138" t="str">
        <f>IF(OR(G1063="中止",G1063="取消"),"998",IF(ISNA(MATCH($E1063,施設情報!$B$2:$B$96,0)),"999",INDEX(施設情報!$C$2:$C$96,MATCH($E1063,施設情報!$B$2:$B$96,0))))</f>
        <v>020</v>
      </c>
      <c r="I1063" s="139">
        <f t="shared" si="271"/>
        <v>46413</v>
      </c>
      <c r="J1063" s="137" t="str">
        <f t="shared" si="272"/>
        <v>020-46413</v>
      </c>
      <c r="K1063" s="137">
        <f t="shared" si="273"/>
        <v>0.29166666666666669</v>
      </c>
      <c r="L1063" s="137">
        <f t="shared" si="274"/>
        <v>0.875</v>
      </c>
      <c r="M1063" s="137">
        <f t="shared" si="279"/>
        <v>0</v>
      </c>
      <c r="N1063" s="137">
        <f t="shared" si="279"/>
        <v>0</v>
      </c>
      <c r="O1063" s="137">
        <f t="shared" si="279"/>
        <v>0</v>
      </c>
      <c r="P1063" s="137">
        <f t="shared" si="279"/>
        <v>0</v>
      </c>
      <c r="Q1063" s="137">
        <f t="shared" si="279"/>
        <v>0</v>
      </c>
      <c r="R1063" s="137">
        <f t="shared" si="279"/>
        <v>0</v>
      </c>
      <c r="S1063" s="137">
        <f t="shared" si="279"/>
        <v>0</v>
      </c>
      <c r="T1063" s="137">
        <f t="shared" si="279"/>
        <v>100</v>
      </c>
      <c r="U1063" s="137">
        <f t="shared" si="279"/>
        <v>100</v>
      </c>
      <c r="V1063" s="137">
        <f t="shared" si="279"/>
        <v>100</v>
      </c>
      <c r="W1063" s="137">
        <f t="shared" si="280"/>
        <v>100</v>
      </c>
      <c r="X1063" s="137">
        <f t="shared" si="280"/>
        <v>100</v>
      </c>
      <c r="Y1063" s="137">
        <f t="shared" si="280"/>
        <v>100</v>
      </c>
      <c r="Z1063" s="137">
        <f t="shared" si="280"/>
        <v>100</v>
      </c>
      <c r="AA1063" s="137">
        <f t="shared" si="280"/>
        <v>100</v>
      </c>
      <c r="AB1063" s="137">
        <f t="shared" si="280"/>
        <v>100</v>
      </c>
      <c r="AC1063" s="137">
        <f t="shared" si="280"/>
        <v>100</v>
      </c>
      <c r="AD1063" s="137">
        <f t="shared" si="280"/>
        <v>100</v>
      </c>
      <c r="AE1063" s="137">
        <f t="shared" si="280"/>
        <v>100</v>
      </c>
      <c r="AF1063" s="137">
        <f t="shared" si="280"/>
        <v>100</v>
      </c>
      <c r="AG1063" s="137">
        <f t="shared" si="280"/>
        <v>100</v>
      </c>
      <c r="AH1063" s="137">
        <f t="shared" si="280"/>
        <v>0</v>
      </c>
      <c r="AI1063" s="137">
        <f t="shared" si="280"/>
        <v>0</v>
      </c>
      <c r="AJ1063" s="137">
        <f t="shared" si="280"/>
        <v>0</v>
      </c>
      <c r="AK1063" s="136">
        <f ca="1">IF(AND(AND($AK$3&lt;=B1063,B1063&lt;=$AK$1),B1063&lt;&gt;""),1,0)</f>
        <v>1</v>
      </c>
      <c r="AL1063" s="136">
        <f>IF(OR(F1063="工事・メンテ（共用可）",F1063="要調整"),0.5,IF(F1063="ヘリ訓練日",0.4,1))</f>
        <v>1</v>
      </c>
      <c r="AM1063" s="136">
        <v>1</v>
      </c>
    </row>
    <row r="1064" spans="1:39">
      <c r="A1064" s="149">
        <v>1713</v>
      </c>
      <c r="B1064" s="150">
        <v>46413</v>
      </c>
      <c r="C1064" s="156">
        <v>7</v>
      </c>
      <c r="D1064" s="156">
        <v>21</v>
      </c>
      <c r="E1064" s="152" t="s">
        <v>49</v>
      </c>
      <c r="F1064" s="151" t="s">
        <v>490</v>
      </c>
      <c r="G1064" s="205" t="s">
        <v>494</v>
      </c>
      <c r="H1064" s="138" t="str">
        <f>IF(OR(G1064="中止",G1064="取消"),"998",IF(ISNA(MATCH($E1064,施設情報!$B$2:$B$96,0)),"999",INDEX(施設情報!$C$2:$C$96,MATCH($E1064,施設情報!$B$2:$B$96,0))))</f>
        <v>022</v>
      </c>
      <c r="I1064" s="139">
        <f t="shared" si="271"/>
        <v>46413</v>
      </c>
      <c r="J1064" s="137" t="str">
        <f t="shared" si="272"/>
        <v>022-46413</v>
      </c>
      <c r="K1064" s="137">
        <f t="shared" si="273"/>
        <v>0.29166666666666669</v>
      </c>
      <c r="L1064" s="137">
        <f t="shared" si="274"/>
        <v>0.875</v>
      </c>
      <c r="M1064" s="137">
        <f t="shared" si="279"/>
        <v>0</v>
      </c>
      <c r="N1064" s="137">
        <f t="shared" si="279"/>
        <v>0</v>
      </c>
      <c r="O1064" s="137">
        <f t="shared" si="279"/>
        <v>0</v>
      </c>
      <c r="P1064" s="137">
        <f t="shared" si="279"/>
        <v>0</v>
      </c>
      <c r="Q1064" s="137">
        <f t="shared" si="279"/>
        <v>0</v>
      </c>
      <c r="R1064" s="137">
        <f t="shared" si="279"/>
        <v>0</v>
      </c>
      <c r="S1064" s="137">
        <f t="shared" si="279"/>
        <v>0</v>
      </c>
      <c r="T1064" s="137">
        <f t="shared" si="279"/>
        <v>100</v>
      </c>
      <c r="U1064" s="137">
        <f t="shared" si="279"/>
        <v>100</v>
      </c>
      <c r="V1064" s="137">
        <f t="shared" si="279"/>
        <v>100</v>
      </c>
      <c r="W1064" s="137">
        <f t="shared" si="280"/>
        <v>100</v>
      </c>
      <c r="X1064" s="137">
        <f t="shared" si="280"/>
        <v>100</v>
      </c>
      <c r="Y1064" s="137">
        <f t="shared" si="280"/>
        <v>100</v>
      </c>
      <c r="Z1064" s="137">
        <f t="shared" si="280"/>
        <v>100</v>
      </c>
      <c r="AA1064" s="137">
        <f t="shared" si="280"/>
        <v>100</v>
      </c>
      <c r="AB1064" s="137">
        <f t="shared" si="280"/>
        <v>100</v>
      </c>
      <c r="AC1064" s="137">
        <f t="shared" si="280"/>
        <v>100</v>
      </c>
      <c r="AD1064" s="137">
        <f t="shared" si="280"/>
        <v>100</v>
      </c>
      <c r="AE1064" s="137">
        <f t="shared" si="280"/>
        <v>100</v>
      </c>
      <c r="AF1064" s="137">
        <f t="shared" si="280"/>
        <v>100</v>
      </c>
      <c r="AG1064" s="137">
        <f t="shared" si="280"/>
        <v>100</v>
      </c>
      <c r="AH1064" s="137">
        <f t="shared" si="280"/>
        <v>0</v>
      </c>
      <c r="AI1064" s="137">
        <f t="shared" si="280"/>
        <v>0</v>
      </c>
      <c r="AJ1064" s="137">
        <f t="shared" si="280"/>
        <v>0</v>
      </c>
      <c r="AK1064" s="136">
        <f ca="1">IF(AND(AND($AK$3&lt;=B1064,B1064&lt;=$AK$1),B1064&lt;&gt;""),1,0)</f>
        <v>1</v>
      </c>
      <c r="AL1064" s="136">
        <f>IF(OR(F1064="工事・メンテ（共用可）",F1064="要調整"),0.5,IF(F1064="ヘリ訓練日",0.4,1))</f>
        <v>1</v>
      </c>
      <c r="AM1064" s="136">
        <v>1</v>
      </c>
    </row>
    <row r="1065" spans="1:39" ht="56.25">
      <c r="A1065" s="149">
        <v>1714</v>
      </c>
      <c r="B1065" s="150">
        <v>46413</v>
      </c>
      <c r="C1065" s="156">
        <v>7</v>
      </c>
      <c r="D1065" s="156">
        <v>21</v>
      </c>
      <c r="E1065" s="152" t="s">
        <v>50</v>
      </c>
      <c r="F1065" s="151" t="s">
        <v>490</v>
      </c>
      <c r="G1065" s="205" t="s">
        <v>494</v>
      </c>
      <c r="H1065" s="138" t="str">
        <f>IF(OR(G1065="中止",G1065="取消"),"998",IF(ISNA(MATCH($E1065,施設情報!$B$2:$B$96,0)),"999",INDEX(施設情報!$C$2:$C$96,MATCH($E1065,施設情報!$B$2:$B$96,0))))</f>
        <v>023</v>
      </c>
      <c r="I1065" s="139">
        <f t="shared" si="271"/>
        <v>46413</v>
      </c>
      <c r="J1065" s="137" t="str">
        <f t="shared" si="272"/>
        <v>023-46413</v>
      </c>
      <c r="K1065" s="137">
        <f t="shared" si="273"/>
        <v>0.29166666666666669</v>
      </c>
      <c r="L1065" s="137">
        <f t="shared" si="274"/>
        <v>0.875</v>
      </c>
      <c r="M1065" s="137">
        <f t="shared" ref="M1065:V1074" si="281">IF(AND(M$3&gt;=$K1065,M$3&lt;$L1065),100*$AM1065,0)</f>
        <v>0</v>
      </c>
      <c r="N1065" s="137">
        <f t="shared" si="281"/>
        <v>0</v>
      </c>
      <c r="O1065" s="137">
        <f t="shared" si="281"/>
        <v>0</v>
      </c>
      <c r="P1065" s="137">
        <f t="shared" si="281"/>
        <v>0</v>
      </c>
      <c r="Q1065" s="137">
        <f t="shared" si="281"/>
        <v>0</v>
      </c>
      <c r="R1065" s="137">
        <f t="shared" si="281"/>
        <v>0</v>
      </c>
      <c r="S1065" s="137">
        <f t="shared" si="281"/>
        <v>0</v>
      </c>
      <c r="T1065" s="137">
        <f t="shared" si="281"/>
        <v>100</v>
      </c>
      <c r="U1065" s="137">
        <f t="shared" si="281"/>
        <v>100</v>
      </c>
      <c r="V1065" s="137">
        <f t="shared" si="281"/>
        <v>100</v>
      </c>
      <c r="W1065" s="137">
        <f t="shared" ref="W1065:AJ1074" si="282">IF(AND(W$3&gt;=$K1065,W$3&lt;$L1065),100*$AM1065,0)</f>
        <v>100</v>
      </c>
      <c r="X1065" s="137">
        <f t="shared" si="282"/>
        <v>100</v>
      </c>
      <c r="Y1065" s="137">
        <f t="shared" si="282"/>
        <v>100</v>
      </c>
      <c r="Z1065" s="137">
        <f t="shared" si="282"/>
        <v>100</v>
      </c>
      <c r="AA1065" s="137">
        <f t="shared" si="282"/>
        <v>100</v>
      </c>
      <c r="AB1065" s="137">
        <f t="shared" si="282"/>
        <v>100</v>
      </c>
      <c r="AC1065" s="137">
        <f t="shared" si="282"/>
        <v>100</v>
      </c>
      <c r="AD1065" s="137">
        <f t="shared" si="282"/>
        <v>100</v>
      </c>
      <c r="AE1065" s="137">
        <f t="shared" si="282"/>
        <v>100</v>
      </c>
      <c r="AF1065" s="137">
        <f t="shared" si="282"/>
        <v>100</v>
      </c>
      <c r="AG1065" s="137">
        <f t="shared" si="282"/>
        <v>100</v>
      </c>
      <c r="AH1065" s="137">
        <f t="shared" si="282"/>
        <v>0</v>
      </c>
      <c r="AI1065" s="137">
        <f t="shared" si="282"/>
        <v>0</v>
      </c>
      <c r="AJ1065" s="137">
        <f t="shared" si="282"/>
        <v>0</v>
      </c>
      <c r="AK1065" s="136">
        <f ca="1">IF(AND(AND($AK$3&lt;=B1065,B1065&lt;=$AK$1),B1065&lt;&gt;""),1,0)</f>
        <v>1</v>
      </c>
      <c r="AL1065" s="136">
        <f>IF(OR(F1065="工事・メンテ（共用可）",F1065="要調整"),0.5,IF(F1065="ヘリ訓練日",0.4,1))</f>
        <v>1</v>
      </c>
      <c r="AM1065" s="136">
        <v>1</v>
      </c>
    </row>
    <row r="1066" spans="1:39" ht="56.25">
      <c r="A1066" s="149">
        <v>1715</v>
      </c>
      <c r="B1066" s="150">
        <v>46413</v>
      </c>
      <c r="C1066" s="156">
        <v>7</v>
      </c>
      <c r="D1066" s="156">
        <v>21</v>
      </c>
      <c r="E1066" s="152" t="s">
        <v>52</v>
      </c>
      <c r="F1066" s="151" t="s">
        <v>490</v>
      </c>
      <c r="G1066" s="205" t="s">
        <v>494</v>
      </c>
      <c r="H1066" s="138" t="str">
        <f>IF(OR(G1066="中止",G1066="取消"),"998",IF(ISNA(MATCH($E1066,施設情報!$B$2:$B$96,0)),"999",INDEX(施設情報!$C$2:$C$96,MATCH($E1066,施設情報!$B$2:$B$96,0))))</f>
        <v>024</v>
      </c>
      <c r="I1066" s="139">
        <f t="shared" si="271"/>
        <v>46413</v>
      </c>
      <c r="J1066" s="137" t="str">
        <f t="shared" si="272"/>
        <v>024-46413</v>
      </c>
      <c r="K1066" s="137">
        <f t="shared" si="273"/>
        <v>0.29166666666666669</v>
      </c>
      <c r="L1066" s="137">
        <f t="shared" si="274"/>
        <v>0.875</v>
      </c>
      <c r="M1066" s="137">
        <f t="shared" si="281"/>
        <v>0</v>
      </c>
      <c r="N1066" s="137">
        <f t="shared" si="281"/>
        <v>0</v>
      </c>
      <c r="O1066" s="137">
        <f t="shared" si="281"/>
        <v>0</v>
      </c>
      <c r="P1066" s="137">
        <f t="shared" si="281"/>
        <v>0</v>
      </c>
      <c r="Q1066" s="137">
        <f t="shared" si="281"/>
        <v>0</v>
      </c>
      <c r="R1066" s="137">
        <f t="shared" si="281"/>
        <v>0</v>
      </c>
      <c r="S1066" s="137">
        <f t="shared" si="281"/>
        <v>0</v>
      </c>
      <c r="T1066" s="137">
        <f t="shared" si="281"/>
        <v>100</v>
      </c>
      <c r="U1066" s="137">
        <f t="shared" si="281"/>
        <v>100</v>
      </c>
      <c r="V1066" s="137">
        <f t="shared" si="281"/>
        <v>100</v>
      </c>
      <c r="W1066" s="137">
        <f t="shared" si="282"/>
        <v>100</v>
      </c>
      <c r="X1066" s="137">
        <f t="shared" si="282"/>
        <v>100</v>
      </c>
      <c r="Y1066" s="137">
        <f t="shared" si="282"/>
        <v>100</v>
      </c>
      <c r="Z1066" s="137">
        <f t="shared" si="282"/>
        <v>100</v>
      </c>
      <c r="AA1066" s="137">
        <f t="shared" si="282"/>
        <v>100</v>
      </c>
      <c r="AB1066" s="137">
        <f t="shared" si="282"/>
        <v>100</v>
      </c>
      <c r="AC1066" s="137">
        <f t="shared" si="282"/>
        <v>100</v>
      </c>
      <c r="AD1066" s="137">
        <f t="shared" si="282"/>
        <v>100</v>
      </c>
      <c r="AE1066" s="137">
        <f t="shared" si="282"/>
        <v>100</v>
      </c>
      <c r="AF1066" s="137">
        <f t="shared" si="282"/>
        <v>100</v>
      </c>
      <c r="AG1066" s="137">
        <f t="shared" si="282"/>
        <v>100</v>
      </c>
      <c r="AH1066" s="137">
        <f t="shared" si="282"/>
        <v>0</v>
      </c>
      <c r="AI1066" s="137">
        <f t="shared" si="282"/>
        <v>0</v>
      </c>
      <c r="AJ1066" s="137">
        <f t="shared" si="282"/>
        <v>0</v>
      </c>
      <c r="AK1066" s="136">
        <f ca="1">IF(AND(AND($AK$3&lt;=B1066,B1066&lt;=$AK$1),B1066&lt;&gt;""),1,0)</f>
        <v>1</v>
      </c>
      <c r="AL1066" s="136">
        <f>IF(OR(F1066="工事・メンテ（共用可）",F1066="要調整"),0.5,IF(F1066="ヘリ訓練日",0.4,1))</f>
        <v>1</v>
      </c>
      <c r="AM1066" s="136">
        <v>1</v>
      </c>
    </row>
    <row r="1067" spans="1:39" ht="56.25">
      <c r="A1067" s="149">
        <v>1716</v>
      </c>
      <c r="B1067" s="150">
        <v>46413</v>
      </c>
      <c r="C1067" s="156">
        <v>7</v>
      </c>
      <c r="D1067" s="156">
        <v>21</v>
      </c>
      <c r="E1067" s="152" t="s">
        <v>31</v>
      </c>
      <c r="F1067" s="151" t="s">
        <v>490</v>
      </c>
      <c r="G1067" s="205" t="s">
        <v>494</v>
      </c>
      <c r="H1067" s="138" t="str">
        <f>IF(OR(G1067="中止",G1067="取消"),"998",IF(ISNA(MATCH($E1067,施設情報!$B$2:$B$96,0)),"999",INDEX(施設情報!$C$2:$C$96,MATCH($E1067,施設情報!$B$2:$B$96,0))))</f>
        <v>025</v>
      </c>
      <c r="I1067" s="139">
        <f t="shared" si="271"/>
        <v>46413</v>
      </c>
      <c r="J1067" s="137" t="str">
        <f t="shared" si="272"/>
        <v>025-46413</v>
      </c>
      <c r="K1067" s="137">
        <f t="shared" si="273"/>
        <v>0.29166666666666669</v>
      </c>
      <c r="L1067" s="137">
        <f t="shared" si="274"/>
        <v>0.875</v>
      </c>
      <c r="M1067" s="137">
        <f t="shared" si="281"/>
        <v>0</v>
      </c>
      <c r="N1067" s="137">
        <f t="shared" si="281"/>
        <v>0</v>
      </c>
      <c r="O1067" s="137">
        <f t="shared" si="281"/>
        <v>0</v>
      </c>
      <c r="P1067" s="137">
        <f t="shared" si="281"/>
        <v>0</v>
      </c>
      <c r="Q1067" s="137">
        <f t="shared" si="281"/>
        <v>0</v>
      </c>
      <c r="R1067" s="137">
        <f t="shared" si="281"/>
        <v>0</v>
      </c>
      <c r="S1067" s="137">
        <f t="shared" si="281"/>
        <v>0</v>
      </c>
      <c r="T1067" s="137">
        <f t="shared" si="281"/>
        <v>100</v>
      </c>
      <c r="U1067" s="137">
        <f t="shared" si="281"/>
        <v>100</v>
      </c>
      <c r="V1067" s="137">
        <f t="shared" si="281"/>
        <v>100</v>
      </c>
      <c r="W1067" s="137">
        <f t="shared" si="282"/>
        <v>100</v>
      </c>
      <c r="X1067" s="137">
        <f t="shared" si="282"/>
        <v>100</v>
      </c>
      <c r="Y1067" s="137">
        <f t="shared" si="282"/>
        <v>100</v>
      </c>
      <c r="Z1067" s="137">
        <f t="shared" si="282"/>
        <v>100</v>
      </c>
      <c r="AA1067" s="137">
        <f t="shared" si="282"/>
        <v>100</v>
      </c>
      <c r="AB1067" s="137">
        <f t="shared" si="282"/>
        <v>100</v>
      </c>
      <c r="AC1067" s="137">
        <f t="shared" si="282"/>
        <v>100</v>
      </c>
      <c r="AD1067" s="137">
        <f t="shared" si="282"/>
        <v>100</v>
      </c>
      <c r="AE1067" s="137">
        <f t="shared" si="282"/>
        <v>100</v>
      </c>
      <c r="AF1067" s="137">
        <f t="shared" si="282"/>
        <v>100</v>
      </c>
      <c r="AG1067" s="137">
        <f t="shared" si="282"/>
        <v>100</v>
      </c>
      <c r="AH1067" s="137">
        <f t="shared" si="282"/>
        <v>0</v>
      </c>
      <c r="AI1067" s="137">
        <f t="shared" si="282"/>
        <v>0</v>
      </c>
      <c r="AJ1067" s="137">
        <f t="shared" si="282"/>
        <v>0</v>
      </c>
      <c r="AK1067" s="136">
        <f ca="1">IF(AND(AND($AK$3&lt;=B1067,B1067&lt;=$AK$1),B1067&lt;&gt;""),1,0)</f>
        <v>1</v>
      </c>
      <c r="AL1067" s="136">
        <f>IF(OR(F1067="工事・メンテ（共用可）",F1067="要調整"),0.5,IF(F1067="ヘリ訓練日",0.4,1))</f>
        <v>1</v>
      </c>
      <c r="AM1067" s="136">
        <v>1</v>
      </c>
    </row>
    <row r="1068" spans="1:39" ht="56.25">
      <c r="A1068" s="149">
        <v>1717</v>
      </c>
      <c r="B1068" s="150">
        <v>46413</v>
      </c>
      <c r="C1068" s="156">
        <v>7</v>
      </c>
      <c r="D1068" s="156">
        <v>21</v>
      </c>
      <c r="E1068" s="152" t="s">
        <v>53</v>
      </c>
      <c r="F1068" s="151" t="s">
        <v>490</v>
      </c>
      <c r="G1068" s="205" t="s">
        <v>494</v>
      </c>
      <c r="H1068" s="138" t="str">
        <f>IF(OR(G1068="中止",G1068="取消"),"998",IF(ISNA(MATCH($E1068,施設情報!$B$2:$B$96,0)),"999",INDEX(施設情報!$C$2:$C$96,MATCH($E1068,施設情報!$B$2:$B$96,0))))</f>
        <v>026</v>
      </c>
      <c r="I1068" s="139">
        <f t="shared" si="271"/>
        <v>46413</v>
      </c>
      <c r="J1068" s="137" t="str">
        <f t="shared" si="272"/>
        <v>026-46413</v>
      </c>
      <c r="K1068" s="137">
        <f t="shared" si="273"/>
        <v>0.29166666666666669</v>
      </c>
      <c r="L1068" s="137">
        <f t="shared" si="274"/>
        <v>0.875</v>
      </c>
      <c r="M1068" s="137">
        <f t="shared" si="281"/>
        <v>0</v>
      </c>
      <c r="N1068" s="137">
        <f t="shared" si="281"/>
        <v>0</v>
      </c>
      <c r="O1068" s="137">
        <f t="shared" si="281"/>
        <v>0</v>
      </c>
      <c r="P1068" s="137">
        <f t="shared" si="281"/>
        <v>0</v>
      </c>
      <c r="Q1068" s="137">
        <f t="shared" si="281"/>
        <v>0</v>
      </c>
      <c r="R1068" s="137">
        <f t="shared" si="281"/>
        <v>0</v>
      </c>
      <c r="S1068" s="137">
        <f t="shared" si="281"/>
        <v>0</v>
      </c>
      <c r="T1068" s="137">
        <f t="shared" si="281"/>
        <v>100</v>
      </c>
      <c r="U1068" s="137">
        <f t="shared" si="281"/>
        <v>100</v>
      </c>
      <c r="V1068" s="137">
        <f t="shared" si="281"/>
        <v>100</v>
      </c>
      <c r="W1068" s="137">
        <f t="shared" si="282"/>
        <v>100</v>
      </c>
      <c r="X1068" s="137">
        <f t="shared" si="282"/>
        <v>100</v>
      </c>
      <c r="Y1068" s="137">
        <f t="shared" si="282"/>
        <v>100</v>
      </c>
      <c r="Z1068" s="137">
        <f t="shared" si="282"/>
        <v>100</v>
      </c>
      <c r="AA1068" s="137">
        <f t="shared" si="282"/>
        <v>100</v>
      </c>
      <c r="AB1068" s="137">
        <f t="shared" si="282"/>
        <v>100</v>
      </c>
      <c r="AC1068" s="137">
        <f t="shared" si="282"/>
        <v>100</v>
      </c>
      <c r="AD1068" s="137">
        <f t="shared" si="282"/>
        <v>100</v>
      </c>
      <c r="AE1068" s="137">
        <f t="shared" si="282"/>
        <v>100</v>
      </c>
      <c r="AF1068" s="137">
        <f t="shared" si="282"/>
        <v>100</v>
      </c>
      <c r="AG1068" s="137">
        <f t="shared" si="282"/>
        <v>100</v>
      </c>
      <c r="AH1068" s="137">
        <f t="shared" si="282"/>
        <v>0</v>
      </c>
      <c r="AI1068" s="137">
        <f t="shared" si="282"/>
        <v>0</v>
      </c>
      <c r="AJ1068" s="137">
        <f t="shared" si="282"/>
        <v>0</v>
      </c>
      <c r="AK1068" s="136">
        <f ca="1">IF(AND(AND($AK$3&lt;=B1068,B1068&lt;=$AK$1),B1068&lt;&gt;""),1,0)</f>
        <v>1</v>
      </c>
      <c r="AL1068" s="136">
        <f>IF(OR(F1068="工事・メンテ（共用可）",F1068="要調整"),0.5,IF(F1068="ヘリ訓練日",0.4,1))</f>
        <v>1</v>
      </c>
      <c r="AM1068" s="136">
        <v>1</v>
      </c>
    </row>
    <row r="1069" spans="1:39" ht="56.25">
      <c r="A1069" s="149">
        <v>1718</v>
      </c>
      <c r="B1069" s="150">
        <v>46413</v>
      </c>
      <c r="C1069" s="156">
        <v>7</v>
      </c>
      <c r="D1069" s="156">
        <v>21</v>
      </c>
      <c r="E1069" s="152" t="s">
        <v>30</v>
      </c>
      <c r="F1069" s="151" t="s">
        <v>490</v>
      </c>
      <c r="G1069" s="205" t="s">
        <v>494</v>
      </c>
      <c r="H1069" s="138" t="str">
        <f>IF(OR(G1069="中止",G1069="取消"),"998",IF(ISNA(MATCH($E1069,施設情報!$B$2:$B$96,0)),"999",INDEX(施設情報!$C$2:$C$96,MATCH($E1069,施設情報!$B$2:$B$96,0))))</f>
        <v>027</v>
      </c>
      <c r="I1069" s="139">
        <f t="shared" si="271"/>
        <v>46413</v>
      </c>
      <c r="J1069" s="137" t="str">
        <f t="shared" si="272"/>
        <v>027-46413</v>
      </c>
      <c r="K1069" s="137">
        <f t="shared" si="273"/>
        <v>0.29166666666666669</v>
      </c>
      <c r="L1069" s="137">
        <f t="shared" si="274"/>
        <v>0.875</v>
      </c>
      <c r="M1069" s="137">
        <f t="shared" si="281"/>
        <v>0</v>
      </c>
      <c r="N1069" s="137">
        <f t="shared" si="281"/>
        <v>0</v>
      </c>
      <c r="O1069" s="137">
        <f t="shared" si="281"/>
        <v>0</v>
      </c>
      <c r="P1069" s="137">
        <f t="shared" si="281"/>
        <v>0</v>
      </c>
      <c r="Q1069" s="137">
        <f t="shared" si="281"/>
        <v>0</v>
      </c>
      <c r="R1069" s="137">
        <f t="shared" si="281"/>
        <v>0</v>
      </c>
      <c r="S1069" s="137">
        <f t="shared" si="281"/>
        <v>0</v>
      </c>
      <c r="T1069" s="137">
        <f t="shared" si="281"/>
        <v>100</v>
      </c>
      <c r="U1069" s="137">
        <f t="shared" si="281"/>
        <v>100</v>
      </c>
      <c r="V1069" s="137">
        <f t="shared" si="281"/>
        <v>100</v>
      </c>
      <c r="W1069" s="137">
        <f t="shared" si="282"/>
        <v>100</v>
      </c>
      <c r="X1069" s="137">
        <f t="shared" si="282"/>
        <v>100</v>
      </c>
      <c r="Y1069" s="137">
        <f t="shared" si="282"/>
        <v>100</v>
      </c>
      <c r="Z1069" s="137">
        <f t="shared" si="282"/>
        <v>100</v>
      </c>
      <c r="AA1069" s="137">
        <f t="shared" si="282"/>
        <v>100</v>
      </c>
      <c r="AB1069" s="137">
        <f t="shared" si="282"/>
        <v>100</v>
      </c>
      <c r="AC1069" s="137">
        <f t="shared" si="282"/>
        <v>100</v>
      </c>
      <c r="AD1069" s="137">
        <f t="shared" si="282"/>
        <v>100</v>
      </c>
      <c r="AE1069" s="137">
        <f t="shared" si="282"/>
        <v>100</v>
      </c>
      <c r="AF1069" s="137">
        <f t="shared" si="282"/>
        <v>100</v>
      </c>
      <c r="AG1069" s="137">
        <f t="shared" si="282"/>
        <v>100</v>
      </c>
      <c r="AH1069" s="137">
        <f t="shared" si="282"/>
        <v>0</v>
      </c>
      <c r="AI1069" s="137">
        <f t="shared" si="282"/>
        <v>0</v>
      </c>
      <c r="AJ1069" s="137">
        <f t="shared" si="282"/>
        <v>0</v>
      </c>
      <c r="AK1069" s="136">
        <f ca="1">IF(AND(AND($AK$3&lt;=B1069,B1069&lt;=$AK$1),B1069&lt;&gt;""),1,0)</f>
        <v>1</v>
      </c>
      <c r="AL1069" s="136">
        <f>IF(OR(F1069="工事・メンテ（共用可）",F1069="要調整"),0.5,IF(F1069="ヘリ訓練日",0.4,1))</f>
        <v>1</v>
      </c>
      <c r="AM1069" s="136">
        <v>1</v>
      </c>
    </row>
    <row r="1070" spans="1:39" ht="75">
      <c r="A1070" s="149">
        <v>1719</v>
      </c>
      <c r="B1070" s="150">
        <v>46413</v>
      </c>
      <c r="C1070" s="156">
        <v>7</v>
      </c>
      <c r="D1070" s="156">
        <v>21</v>
      </c>
      <c r="E1070" s="152" t="s">
        <v>60</v>
      </c>
      <c r="F1070" s="151" t="s">
        <v>490</v>
      </c>
      <c r="G1070" s="205" t="s">
        <v>494</v>
      </c>
      <c r="H1070" s="138" t="str">
        <f>IF(OR(G1070="中止",G1070="取消"),"998",IF(ISNA(MATCH($E1070,施設情報!$B$2:$B$96,0)),"999",INDEX(施設情報!$C$2:$C$96,MATCH($E1070,施設情報!$B$2:$B$96,0))))</f>
        <v>028</v>
      </c>
      <c r="I1070" s="139">
        <f t="shared" si="271"/>
        <v>46413</v>
      </c>
      <c r="J1070" s="137" t="str">
        <f t="shared" si="272"/>
        <v>028-46413</v>
      </c>
      <c r="K1070" s="137">
        <f t="shared" si="273"/>
        <v>0.29166666666666669</v>
      </c>
      <c r="L1070" s="137">
        <f t="shared" si="274"/>
        <v>0.875</v>
      </c>
      <c r="M1070" s="137">
        <f t="shared" si="281"/>
        <v>0</v>
      </c>
      <c r="N1070" s="137">
        <f t="shared" si="281"/>
        <v>0</v>
      </c>
      <c r="O1070" s="137">
        <f t="shared" si="281"/>
        <v>0</v>
      </c>
      <c r="P1070" s="137">
        <f t="shared" si="281"/>
        <v>0</v>
      </c>
      <c r="Q1070" s="137">
        <f t="shared" si="281"/>
        <v>0</v>
      </c>
      <c r="R1070" s="137">
        <f t="shared" si="281"/>
        <v>0</v>
      </c>
      <c r="S1070" s="137">
        <f t="shared" si="281"/>
        <v>0</v>
      </c>
      <c r="T1070" s="137">
        <f t="shared" si="281"/>
        <v>100</v>
      </c>
      <c r="U1070" s="137">
        <f t="shared" si="281"/>
        <v>100</v>
      </c>
      <c r="V1070" s="137">
        <f t="shared" si="281"/>
        <v>100</v>
      </c>
      <c r="W1070" s="137">
        <f t="shared" si="282"/>
        <v>100</v>
      </c>
      <c r="X1070" s="137">
        <f t="shared" si="282"/>
        <v>100</v>
      </c>
      <c r="Y1070" s="137">
        <f t="shared" si="282"/>
        <v>100</v>
      </c>
      <c r="Z1070" s="137">
        <f t="shared" si="282"/>
        <v>100</v>
      </c>
      <c r="AA1070" s="137">
        <f t="shared" si="282"/>
        <v>100</v>
      </c>
      <c r="AB1070" s="137">
        <f t="shared" si="282"/>
        <v>100</v>
      </c>
      <c r="AC1070" s="137">
        <f t="shared" si="282"/>
        <v>100</v>
      </c>
      <c r="AD1070" s="137">
        <f t="shared" si="282"/>
        <v>100</v>
      </c>
      <c r="AE1070" s="137">
        <f t="shared" si="282"/>
        <v>100</v>
      </c>
      <c r="AF1070" s="137">
        <f t="shared" si="282"/>
        <v>100</v>
      </c>
      <c r="AG1070" s="137">
        <f t="shared" si="282"/>
        <v>100</v>
      </c>
      <c r="AH1070" s="137">
        <f t="shared" si="282"/>
        <v>0</v>
      </c>
      <c r="AI1070" s="137">
        <f t="shared" si="282"/>
        <v>0</v>
      </c>
      <c r="AJ1070" s="137">
        <f t="shared" si="282"/>
        <v>0</v>
      </c>
      <c r="AK1070" s="136">
        <f ca="1">IF(AND(AND($AK$3&lt;=B1070,B1070&lt;=$AK$1),B1070&lt;&gt;""),1,0)</f>
        <v>1</v>
      </c>
      <c r="AL1070" s="136">
        <f>IF(OR(F1070="工事・メンテ（共用可）",F1070="要調整"),0.5,IF(F1070="ヘリ訓練日",0.4,1))</f>
        <v>1</v>
      </c>
      <c r="AM1070" s="136">
        <v>1</v>
      </c>
    </row>
    <row r="1071" spans="1:39" ht="75">
      <c r="A1071" s="149">
        <v>1720</v>
      </c>
      <c r="B1071" s="150">
        <v>46413</v>
      </c>
      <c r="C1071" s="156">
        <v>7</v>
      </c>
      <c r="D1071" s="156">
        <v>21</v>
      </c>
      <c r="E1071" s="152" t="s">
        <v>61</v>
      </c>
      <c r="F1071" s="151" t="s">
        <v>490</v>
      </c>
      <c r="G1071" s="205" t="s">
        <v>494</v>
      </c>
      <c r="H1071" s="138" t="str">
        <f>IF(OR(G1071="中止",G1071="取消"),"998",IF(ISNA(MATCH($E1071,施設情報!$B$2:$B$96,0)),"999",INDEX(施設情報!$C$2:$C$96,MATCH($E1071,施設情報!$B$2:$B$96,0))))</f>
        <v>029</v>
      </c>
      <c r="I1071" s="139">
        <f t="shared" si="271"/>
        <v>46413</v>
      </c>
      <c r="J1071" s="137" t="str">
        <f t="shared" si="272"/>
        <v>029-46413</v>
      </c>
      <c r="K1071" s="137">
        <f t="shared" si="273"/>
        <v>0.29166666666666669</v>
      </c>
      <c r="L1071" s="137">
        <f t="shared" si="274"/>
        <v>0.875</v>
      </c>
      <c r="M1071" s="137">
        <f t="shared" si="281"/>
        <v>0</v>
      </c>
      <c r="N1071" s="137">
        <f t="shared" si="281"/>
        <v>0</v>
      </c>
      <c r="O1071" s="137">
        <f t="shared" si="281"/>
        <v>0</v>
      </c>
      <c r="P1071" s="137">
        <f t="shared" si="281"/>
        <v>0</v>
      </c>
      <c r="Q1071" s="137">
        <f t="shared" si="281"/>
        <v>0</v>
      </c>
      <c r="R1071" s="137">
        <f t="shared" si="281"/>
        <v>0</v>
      </c>
      <c r="S1071" s="137">
        <f t="shared" si="281"/>
        <v>0</v>
      </c>
      <c r="T1071" s="137">
        <f t="shared" si="281"/>
        <v>100</v>
      </c>
      <c r="U1071" s="137">
        <f t="shared" si="281"/>
        <v>100</v>
      </c>
      <c r="V1071" s="137">
        <f t="shared" si="281"/>
        <v>100</v>
      </c>
      <c r="W1071" s="137">
        <f t="shared" si="282"/>
        <v>100</v>
      </c>
      <c r="X1071" s="137">
        <f t="shared" si="282"/>
        <v>100</v>
      </c>
      <c r="Y1071" s="137">
        <f t="shared" si="282"/>
        <v>100</v>
      </c>
      <c r="Z1071" s="137">
        <f t="shared" si="282"/>
        <v>100</v>
      </c>
      <c r="AA1071" s="137">
        <f t="shared" si="282"/>
        <v>100</v>
      </c>
      <c r="AB1071" s="137">
        <f t="shared" si="282"/>
        <v>100</v>
      </c>
      <c r="AC1071" s="137">
        <f t="shared" si="282"/>
        <v>100</v>
      </c>
      <c r="AD1071" s="137">
        <f t="shared" si="282"/>
        <v>100</v>
      </c>
      <c r="AE1071" s="137">
        <f t="shared" si="282"/>
        <v>100</v>
      </c>
      <c r="AF1071" s="137">
        <f t="shared" si="282"/>
        <v>100</v>
      </c>
      <c r="AG1071" s="137">
        <f t="shared" si="282"/>
        <v>100</v>
      </c>
      <c r="AH1071" s="137">
        <f t="shared" si="282"/>
        <v>0</v>
      </c>
      <c r="AI1071" s="137">
        <f t="shared" si="282"/>
        <v>0</v>
      </c>
      <c r="AJ1071" s="137">
        <f t="shared" si="282"/>
        <v>0</v>
      </c>
      <c r="AK1071" s="136">
        <f ca="1">IF(AND(AND($AK$3&lt;=B1071,B1071&lt;=$AK$1),B1071&lt;&gt;""),1,0)</f>
        <v>1</v>
      </c>
      <c r="AL1071" s="136">
        <f>IF(OR(F1071="工事・メンテ（共用可）",F1071="要調整"),0.5,IF(F1071="ヘリ訓練日",0.4,1))</f>
        <v>1</v>
      </c>
      <c r="AM1071" s="136">
        <v>1</v>
      </c>
    </row>
    <row r="1072" spans="1:39" ht="37.5">
      <c r="A1072" s="149">
        <v>1721</v>
      </c>
      <c r="B1072" s="150">
        <v>46413</v>
      </c>
      <c r="C1072" s="156">
        <v>7</v>
      </c>
      <c r="D1072" s="156">
        <v>21</v>
      </c>
      <c r="E1072" s="152" t="s">
        <v>62</v>
      </c>
      <c r="F1072" s="151" t="s">
        <v>490</v>
      </c>
      <c r="G1072" s="205" t="s">
        <v>494</v>
      </c>
      <c r="H1072" s="138" t="str">
        <f>IF(OR(G1072="中止",G1072="取消"),"998",IF(ISNA(MATCH($E1072,施設情報!$B$2:$B$96,0)),"999",INDEX(施設情報!$C$2:$C$96,MATCH($E1072,施設情報!$B$2:$B$96,0))))</f>
        <v>036</v>
      </c>
      <c r="I1072" s="139">
        <f t="shared" si="271"/>
        <v>46413</v>
      </c>
      <c r="J1072" s="137" t="str">
        <f t="shared" si="272"/>
        <v>036-46413</v>
      </c>
      <c r="K1072" s="137">
        <f t="shared" si="273"/>
        <v>0.29166666666666669</v>
      </c>
      <c r="L1072" s="137">
        <f t="shared" si="274"/>
        <v>0.875</v>
      </c>
      <c r="M1072" s="137">
        <f t="shared" si="281"/>
        <v>0</v>
      </c>
      <c r="N1072" s="137">
        <f t="shared" si="281"/>
        <v>0</v>
      </c>
      <c r="O1072" s="137">
        <f t="shared" si="281"/>
        <v>0</v>
      </c>
      <c r="P1072" s="137">
        <f t="shared" si="281"/>
        <v>0</v>
      </c>
      <c r="Q1072" s="137">
        <f t="shared" si="281"/>
        <v>0</v>
      </c>
      <c r="R1072" s="137">
        <f t="shared" si="281"/>
        <v>0</v>
      </c>
      <c r="S1072" s="137">
        <f t="shared" si="281"/>
        <v>0</v>
      </c>
      <c r="T1072" s="137">
        <f t="shared" si="281"/>
        <v>100</v>
      </c>
      <c r="U1072" s="137">
        <f t="shared" si="281"/>
        <v>100</v>
      </c>
      <c r="V1072" s="137">
        <f t="shared" si="281"/>
        <v>100</v>
      </c>
      <c r="W1072" s="137">
        <f t="shared" si="282"/>
        <v>100</v>
      </c>
      <c r="X1072" s="137">
        <f t="shared" si="282"/>
        <v>100</v>
      </c>
      <c r="Y1072" s="137">
        <f t="shared" si="282"/>
        <v>100</v>
      </c>
      <c r="Z1072" s="137">
        <f t="shared" si="282"/>
        <v>100</v>
      </c>
      <c r="AA1072" s="137">
        <f t="shared" si="282"/>
        <v>100</v>
      </c>
      <c r="AB1072" s="137">
        <f t="shared" si="282"/>
        <v>100</v>
      </c>
      <c r="AC1072" s="137">
        <f t="shared" si="282"/>
        <v>100</v>
      </c>
      <c r="AD1072" s="137">
        <f t="shared" si="282"/>
        <v>100</v>
      </c>
      <c r="AE1072" s="137">
        <f t="shared" si="282"/>
        <v>100</v>
      </c>
      <c r="AF1072" s="137">
        <f t="shared" si="282"/>
        <v>100</v>
      </c>
      <c r="AG1072" s="137">
        <f t="shared" si="282"/>
        <v>100</v>
      </c>
      <c r="AH1072" s="137">
        <f t="shared" si="282"/>
        <v>0</v>
      </c>
      <c r="AI1072" s="137">
        <f t="shared" si="282"/>
        <v>0</v>
      </c>
      <c r="AJ1072" s="137">
        <f t="shared" si="282"/>
        <v>0</v>
      </c>
      <c r="AK1072" s="136">
        <f ca="1">IF(AND(AND($AK$3&lt;=B1072,B1072&lt;=$AK$1),B1072&lt;&gt;""),1,0)</f>
        <v>1</v>
      </c>
      <c r="AL1072" s="136">
        <f>IF(OR(F1072="工事・メンテ（共用可）",F1072="要調整"),0.5,IF(F1072="ヘリ訓練日",0.4,1))</f>
        <v>1</v>
      </c>
      <c r="AM1072" s="136">
        <v>1</v>
      </c>
    </row>
    <row r="1073" spans="1:39" ht="37.5">
      <c r="A1073" s="149">
        <v>1722</v>
      </c>
      <c r="B1073" s="150">
        <v>46413</v>
      </c>
      <c r="C1073" s="156">
        <v>7</v>
      </c>
      <c r="D1073" s="156">
        <v>21</v>
      </c>
      <c r="E1073" s="152" t="s">
        <v>65</v>
      </c>
      <c r="F1073" s="151" t="s">
        <v>490</v>
      </c>
      <c r="G1073" s="205" t="s">
        <v>494</v>
      </c>
      <c r="H1073" s="138" t="str">
        <f>IF(OR(G1073="中止",G1073="取消"),"998",IF(ISNA(MATCH($E1073,施設情報!$B$2:$B$96,0)),"999",INDEX(施設情報!$C$2:$C$96,MATCH($E1073,施設情報!$B$2:$B$96,0))))</f>
        <v>037</v>
      </c>
      <c r="I1073" s="139">
        <f t="shared" si="271"/>
        <v>46413</v>
      </c>
      <c r="J1073" s="137" t="str">
        <f t="shared" si="272"/>
        <v>037-46413</v>
      </c>
      <c r="K1073" s="137">
        <f t="shared" si="273"/>
        <v>0.29166666666666669</v>
      </c>
      <c r="L1073" s="137">
        <f t="shared" si="274"/>
        <v>0.875</v>
      </c>
      <c r="M1073" s="137">
        <f t="shared" si="281"/>
        <v>0</v>
      </c>
      <c r="N1073" s="137">
        <f t="shared" si="281"/>
        <v>0</v>
      </c>
      <c r="O1073" s="137">
        <f t="shared" si="281"/>
        <v>0</v>
      </c>
      <c r="P1073" s="137">
        <f t="shared" si="281"/>
        <v>0</v>
      </c>
      <c r="Q1073" s="137">
        <f t="shared" si="281"/>
        <v>0</v>
      </c>
      <c r="R1073" s="137">
        <f t="shared" si="281"/>
        <v>0</v>
      </c>
      <c r="S1073" s="137">
        <f t="shared" si="281"/>
        <v>0</v>
      </c>
      <c r="T1073" s="137">
        <f t="shared" si="281"/>
        <v>100</v>
      </c>
      <c r="U1073" s="137">
        <f t="shared" si="281"/>
        <v>100</v>
      </c>
      <c r="V1073" s="137">
        <f t="shared" si="281"/>
        <v>100</v>
      </c>
      <c r="W1073" s="137">
        <f t="shared" si="282"/>
        <v>100</v>
      </c>
      <c r="X1073" s="137">
        <f t="shared" si="282"/>
        <v>100</v>
      </c>
      <c r="Y1073" s="137">
        <f t="shared" si="282"/>
        <v>100</v>
      </c>
      <c r="Z1073" s="137">
        <f t="shared" si="282"/>
        <v>100</v>
      </c>
      <c r="AA1073" s="137">
        <f t="shared" si="282"/>
        <v>100</v>
      </c>
      <c r="AB1073" s="137">
        <f t="shared" si="282"/>
        <v>100</v>
      </c>
      <c r="AC1073" s="137">
        <f t="shared" si="282"/>
        <v>100</v>
      </c>
      <c r="AD1073" s="137">
        <f t="shared" si="282"/>
        <v>100</v>
      </c>
      <c r="AE1073" s="137">
        <f t="shared" si="282"/>
        <v>100</v>
      </c>
      <c r="AF1073" s="137">
        <f t="shared" si="282"/>
        <v>100</v>
      </c>
      <c r="AG1073" s="137">
        <f t="shared" si="282"/>
        <v>100</v>
      </c>
      <c r="AH1073" s="137">
        <f t="shared" si="282"/>
        <v>0</v>
      </c>
      <c r="AI1073" s="137">
        <f t="shared" si="282"/>
        <v>0</v>
      </c>
      <c r="AJ1073" s="137">
        <f t="shared" si="282"/>
        <v>0</v>
      </c>
      <c r="AK1073" s="136">
        <f ca="1">IF(AND(AND($AK$3&lt;=B1073,B1073&lt;=$AK$1),B1073&lt;&gt;""),1,0)</f>
        <v>1</v>
      </c>
      <c r="AL1073" s="136">
        <f>IF(OR(F1073="工事・メンテ（共用可）",F1073="要調整"),0.5,IF(F1073="ヘリ訓練日",0.4,1))</f>
        <v>1</v>
      </c>
      <c r="AM1073" s="136">
        <v>1</v>
      </c>
    </row>
    <row r="1074" spans="1:39" ht="56.25">
      <c r="A1074" s="149">
        <v>1723</v>
      </c>
      <c r="B1074" s="150">
        <v>46413</v>
      </c>
      <c r="C1074" s="156">
        <v>7</v>
      </c>
      <c r="D1074" s="156">
        <v>21</v>
      </c>
      <c r="E1074" s="152" t="s">
        <v>32</v>
      </c>
      <c r="F1074" s="151" t="s">
        <v>490</v>
      </c>
      <c r="G1074" s="205" t="s">
        <v>494</v>
      </c>
      <c r="H1074" s="138" t="str">
        <f>IF(OR(G1074="中止",G1074="取消"),"998",IF(ISNA(MATCH($E1074,施設情報!$B$2:$B$96,0)),"999",INDEX(施設情報!$C$2:$C$96,MATCH($E1074,施設情報!$B$2:$B$96,0))))</f>
        <v>039</v>
      </c>
      <c r="I1074" s="139">
        <f t="shared" si="271"/>
        <v>46413</v>
      </c>
      <c r="J1074" s="137" t="str">
        <f t="shared" si="272"/>
        <v>039-46413</v>
      </c>
      <c r="K1074" s="137">
        <f t="shared" si="273"/>
        <v>0.29166666666666669</v>
      </c>
      <c r="L1074" s="137">
        <f t="shared" si="274"/>
        <v>0.875</v>
      </c>
      <c r="M1074" s="137">
        <f t="shared" si="281"/>
        <v>0</v>
      </c>
      <c r="N1074" s="137">
        <f t="shared" si="281"/>
        <v>0</v>
      </c>
      <c r="O1074" s="137">
        <f t="shared" si="281"/>
        <v>0</v>
      </c>
      <c r="P1074" s="137">
        <f t="shared" si="281"/>
        <v>0</v>
      </c>
      <c r="Q1074" s="137">
        <f t="shared" si="281"/>
        <v>0</v>
      </c>
      <c r="R1074" s="137">
        <f t="shared" si="281"/>
        <v>0</v>
      </c>
      <c r="S1074" s="137">
        <f t="shared" si="281"/>
        <v>0</v>
      </c>
      <c r="T1074" s="137">
        <f t="shared" si="281"/>
        <v>100</v>
      </c>
      <c r="U1074" s="137">
        <f t="shared" si="281"/>
        <v>100</v>
      </c>
      <c r="V1074" s="137">
        <f t="shared" si="281"/>
        <v>100</v>
      </c>
      <c r="W1074" s="137">
        <f t="shared" si="282"/>
        <v>100</v>
      </c>
      <c r="X1074" s="137">
        <f t="shared" si="282"/>
        <v>100</v>
      </c>
      <c r="Y1074" s="137">
        <f t="shared" si="282"/>
        <v>100</v>
      </c>
      <c r="Z1074" s="137">
        <f t="shared" si="282"/>
        <v>100</v>
      </c>
      <c r="AA1074" s="137">
        <f t="shared" si="282"/>
        <v>100</v>
      </c>
      <c r="AB1074" s="137">
        <f t="shared" si="282"/>
        <v>100</v>
      </c>
      <c r="AC1074" s="137">
        <f t="shared" si="282"/>
        <v>100</v>
      </c>
      <c r="AD1074" s="137">
        <f t="shared" si="282"/>
        <v>100</v>
      </c>
      <c r="AE1074" s="137">
        <f t="shared" si="282"/>
        <v>100</v>
      </c>
      <c r="AF1074" s="137">
        <f t="shared" si="282"/>
        <v>100</v>
      </c>
      <c r="AG1074" s="137">
        <f t="shared" si="282"/>
        <v>100</v>
      </c>
      <c r="AH1074" s="137">
        <f t="shared" si="282"/>
        <v>0</v>
      </c>
      <c r="AI1074" s="137">
        <f t="shared" si="282"/>
        <v>0</v>
      </c>
      <c r="AJ1074" s="137">
        <f t="shared" si="282"/>
        <v>0</v>
      </c>
      <c r="AK1074" s="136">
        <f ca="1">IF(AND(AND($AK$3&lt;=B1074,B1074&lt;=$AK$1),B1074&lt;&gt;""),1,0)</f>
        <v>1</v>
      </c>
      <c r="AL1074" s="136">
        <f>IF(OR(F1074="工事・メンテ（共用可）",F1074="要調整"),0.5,IF(F1074="ヘリ訓練日",0.4,1))</f>
        <v>1</v>
      </c>
      <c r="AM1074" s="136">
        <v>1</v>
      </c>
    </row>
    <row r="1075" spans="1:39" ht="56.25">
      <c r="A1075" s="149">
        <v>1724</v>
      </c>
      <c r="B1075" s="150">
        <v>46413</v>
      </c>
      <c r="C1075" s="156">
        <v>7</v>
      </c>
      <c r="D1075" s="156">
        <v>21</v>
      </c>
      <c r="E1075" s="152" t="s">
        <v>33</v>
      </c>
      <c r="F1075" s="151" t="s">
        <v>490</v>
      </c>
      <c r="G1075" s="205" t="s">
        <v>494</v>
      </c>
      <c r="H1075" s="138" t="str">
        <f>IF(OR(G1075="中止",G1075="取消"),"998",IF(ISNA(MATCH($E1075,施設情報!$B$2:$B$96,0)),"999",INDEX(施設情報!$C$2:$C$96,MATCH($E1075,施設情報!$B$2:$B$96,0))))</f>
        <v>038</v>
      </c>
      <c r="I1075" s="139">
        <f t="shared" si="271"/>
        <v>46413</v>
      </c>
      <c r="J1075" s="137" t="str">
        <f t="shared" si="272"/>
        <v>038-46413</v>
      </c>
      <c r="K1075" s="137">
        <f t="shared" si="273"/>
        <v>0.29166666666666669</v>
      </c>
      <c r="L1075" s="137">
        <f t="shared" si="274"/>
        <v>0.875</v>
      </c>
      <c r="M1075" s="137">
        <f t="shared" ref="M1075:V1084" si="283">IF(AND(M$3&gt;=$K1075,M$3&lt;$L1075),100*$AM1075,0)</f>
        <v>0</v>
      </c>
      <c r="N1075" s="137">
        <f t="shared" si="283"/>
        <v>0</v>
      </c>
      <c r="O1075" s="137">
        <f t="shared" si="283"/>
        <v>0</v>
      </c>
      <c r="P1075" s="137">
        <f t="shared" si="283"/>
        <v>0</v>
      </c>
      <c r="Q1075" s="137">
        <f t="shared" si="283"/>
        <v>0</v>
      </c>
      <c r="R1075" s="137">
        <f t="shared" si="283"/>
        <v>0</v>
      </c>
      <c r="S1075" s="137">
        <f t="shared" si="283"/>
        <v>0</v>
      </c>
      <c r="T1075" s="137">
        <f t="shared" si="283"/>
        <v>100</v>
      </c>
      <c r="U1075" s="137">
        <f t="shared" si="283"/>
        <v>100</v>
      </c>
      <c r="V1075" s="137">
        <f t="shared" si="283"/>
        <v>100</v>
      </c>
      <c r="W1075" s="137">
        <f t="shared" ref="W1075:AJ1084" si="284">IF(AND(W$3&gt;=$K1075,W$3&lt;$L1075),100*$AM1075,0)</f>
        <v>100</v>
      </c>
      <c r="X1075" s="137">
        <f t="shared" si="284"/>
        <v>100</v>
      </c>
      <c r="Y1075" s="137">
        <f t="shared" si="284"/>
        <v>100</v>
      </c>
      <c r="Z1075" s="137">
        <f t="shared" si="284"/>
        <v>100</v>
      </c>
      <c r="AA1075" s="137">
        <f t="shared" si="284"/>
        <v>100</v>
      </c>
      <c r="AB1075" s="137">
        <f t="shared" si="284"/>
        <v>100</v>
      </c>
      <c r="AC1075" s="137">
        <f t="shared" si="284"/>
        <v>100</v>
      </c>
      <c r="AD1075" s="137">
        <f t="shared" si="284"/>
        <v>100</v>
      </c>
      <c r="AE1075" s="137">
        <f t="shared" si="284"/>
        <v>100</v>
      </c>
      <c r="AF1075" s="137">
        <f t="shared" si="284"/>
        <v>100</v>
      </c>
      <c r="AG1075" s="137">
        <f t="shared" si="284"/>
        <v>100</v>
      </c>
      <c r="AH1075" s="137">
        <f t="shared" si="284"/>
        <v>0</v>
      </c>
      <c r="AI1075" s="137">
        <f t="shared" si="284"/>
        <v>0</v>
      </c>
      <c r="AJ1075" s="137">
        <f t="shared" si="284"/>
        <v>0</v>
      </c>
      <c r="AK1075" s="136">
        <f ca="1">IF(AND(AND($AK$3&lt;=B1075,B1075&lt;=$AK$1),B1075&lt;&gt;""),1,0)</f>
        <v>1</v>
      </c>
      <c r="AL1075" s="136">
        <f>IF(OR(F1075="工事・メンテ（共用可）",F1075="要調整"),0.5,IF(F1075="ヘリ訓練日",0.4,1))</f>
        <v>1</v>
      </c>
      <c r="AM1075" s="136">
        <v>1</v>
      </c>
    </row>
    <row r="1076" spans="1:39" ht="56.25">
      <c r="A1076" s="149">
        <v>1725</v>
      </c>
      <c r="B1076" s="150">
        <v>46413</v>
      </c>
      <c r="C1076" s="156">
        <v>7</v>
      </c>
      <c r="D1076" s="156">
        <v>21</v>
      </c>
      <c r="E1076" s="152" t="s">
        <v>34</v>
      </c>
      <c r="F1076" s="151" t="s">
        <v>490</v>
      </c>
      <c r="G1076" s="205" t="s">
        <v>494</v>
      </c>
      <c r="H1076" s="138" t="str">
        <f>IF(OR(G1076="中止",G1076="取消"),"998",IF(ISNA(MATCH($E1076,施設情報!$B$2:$B$96,0)),"999",INDEX(施設情報!$C$2:$C$96,MATCH($E1076,施設情報!$B$2:$B$96,0))))</f>
        <v>040</v>
      </c>
      <c r="I1076" s="139">
        <f t="shared" si="271"/>
        <v>46413</v>
      </c>
      <c r="J1076" s="137" t="str">
        <f t="shared" si="272"/>
        <v>040-46413</v>
      </c>
      <c r="K1076" s="137">
        <f t="shared" si="273"/>
        <v>0.29166666666666669</v>
      </c>
      <c r="L1076" s="137">
        <f t="shared" si="274"/>
        <v>0.875</v>
      </c>
      <c r="M1076" s="137">
        <f t="shared" si="283"/>
        <v>0</v>
      </c>
      <c r="N1076" s="137">
        <f t="shared" si="283"/>
        <v>0</v>
      </c>
      <c r="O1076" s="137">
        <f t="shared" si="283"/>
        <v>0</v>
      </c>
      <c r="P1076" s="137">
        <f t="shared" si="283"/>
        <v>0</v>
      </c>
      <c r="Q1076" s="137">
        <f t="shared" si="283"/>
        <v>0</v>
      </c>
      <c r="R1076" s="137">
        <f t="shared" si="283"/>
        <v>0</v>
      </c>
      <c r="S1076" s="137">
        <f t="shared" si="283"/>
        <v>0</v>
      </c>
      <c r="T1076" s="137">
        <f t="shared" si="283"/>
        <v>100</v>
      </c>
      <c r="U1076" s="137">
        <f t="shared" si="283"/>
        <v>100</v>
      </c>
      <c r="V1076" s="137">
        <f t="shared" si="283"/>
        <v>100</v>
      </c>
      <c r="W1076" s="137">
        <f t="shared" si="284"/>
        <v>100</v>
      </c>
      <c r="X1076" s="137">
        <f t="shared" si="284"/>
        <v>100</v>
      </c>
      <c r="Y1076" s="137">
        <f t="shared" si="284"/>
        <v>100</v>
      </c>
      <c r="Z1076" s="137">
        <f t="shared" si="284"/>
        <v>100</v>
      </c>
      <c r="AA1076" s="137">
        <f t="shared" si="284"/>
        <v>100</v>
      </c>
      <c r="AB1076" s="137">
        <f t="shared" si="284"/>
        <v>100</v>
      </c>
      <c r="AC1076" s="137">
        <f t="shared" si="284"/>
        <v>100</v>
      </c>
      <c r="AD1076" s="137">
        <f t="shared" si="284"/>
        <v>100</v>
      </c>
      <c r="AE1076" s="137">
        <f t="shared" si="284"/>
        <v>100</v>
      </c>
      <c r="AF1076" s="137">
        <f t="shared" si="284"/>
        <v>100</v>
      </c>
      <c r="AG1076" s="137">
        <f t="shared" si="284"/>
        <v>100</v>
      </c>
      <c r="AH1076" s="137">
        <f t="shared" si="284"/>
        <v>0</v>
      </c>
      <c r="AI1076" s="137">
        <f t="shared" si="284"/>
        <v>0</v>
      </c>
      <c r="AJ1076" s="137">
        <f t="shared" si="284"/>
        <v>0</v>
      </c>
      <c r="AK1076" s="136">
        <f ca="1">IF(AND(AND($AK$3&lt;=B1076,B1076&lt;=$AK$1),B1076&lt;&gt;""),1,0)</f>
        <v>1</v>
      </c>
      <c r="AL1076" s="136">
        <f>IF(OR(F1076="工事・メンテ（共用可）",F1076="要調整"),0.5,IF(F1076="ヘリ訓練日",0.4,1))</f>
        <v>1</v>
      </c>
      <c r="AM1076" s="136">
        <v>1</v>
      </c>
    </row>
    <row r="1077" spans="1:39" ht="56.25">
      <c r="A1077" s="149">
        <v>1726</v>
      </c>
      <c r="B1077" s="150">
        <v>46413</v>
      </c>
      <c r="C1077" s="156">
        <v>7</v>
      </c>
      <c r="D1077" s="156">
        <v>21</v>
      </c>
      <c r="E1077" s="152" t="s">
        <v>35</v>
      </c>
      <c r="F1077" s="151" t="s">
        <v>490</v>
      </c>
      <c r="G1077" s="205" t="s">
        <v>494</v>
      </c>
      <c r="H1077" s="138" t="str">
        <f>IF(OR(G1077="中止",G1077="取消"),"998",IF(ISNA(MATCH($E1077,施設情報!$B$2:$B$96,0)),"999",INDEX(施設情報!$C$2:$C$96,MATCH($E1077,施設情報!$B$2:$B$96,0))))</f>
        <v>041</v>
      </c>
      <c r="I1077" s="139">
        <f t="shared" si="271"/>
        <v>46413</v>
      </c>
      <c r="J1077" s="137" t="str">
        <f t="shared" si="272"/>
        <v>041-46413</v>
      </c>
      <c r="K1077" s="137">
        <f t="shared" si="273"/>
        <v>0.29166666666666669</v>
      </c>
      <c r="L1077" s="137">
        <f t="shared" si="274"/>
        <v>0.875</v>
      </c>
      <c r="M1077" s="137">
        <f t="shared" si="283"/>
        <v>0</v>
      </c>
      <c r="N1077" s="137">
        <f t="shared" si="283"/>
        <v>0</v>
      </c>
      <c r="O1077" s="137">
        <f t="shared" si="283"/>
        <v>0</v>
      </c>
      <c r="P1077" s="137">
        <f t="shared" si="283"/>
        <v>0</v>
      </c>
      <c r="Q1077" s="137">
        <f t="shared" si="283"/>
        <v>0</v>
      </c>
      <c r="R1077" s="137">
        <f t="shared" si="283"/>
        <v>0</v>
      </c>
      <c r="S1077" s="137">
        <f t="shared" si="283"/>
        <v>0</v>
      </c>
      <c r="T1077" s="137">
        <f t="shared" si="283"/>
        <v>100</v>
      </c>
      <c r="U1077" s="137">
        <f t="shared" si="283"/>
        <v>100</v>
      </c>
      <c r="V1077" s="137">
        <f t="shared" si="283"/>
        <v>100</v>
      </c>
      <c r="W1077" s="137">
        <f t="shared" si="284"/>
        <v>100</v>
      </c>
      <c r="X1077" s="137">
        <f t="shared" si="284"/>
        <v>100</v>
      </c>
      <c r="Y1077" s="137">
        <f t="shared" si="284"/>
        <v>100</v>
      </c>
      <c r="Z1077" s="137">
        <f t="shared" si="284"/>
        <v>100</v>
      </c>
      <c r="AA1077" s="137">
        <f t="shared" si="284"/>
        <v>100</v>
      </c>
      <c r="AB1077" s="137">
        <f t="shared" si="284"/>
        <v>100</v>
      </c>
      <c r="AC1077" s="137">
        <f t="shared" si="284"/>
        <v>100</v>
      </c>
      <c r="AD1077" s="137">
        <f t="shared" si="284"/>
        <v>100</v>
      </c>
      <c r="AE1077" s="137">
        <f t="shared" si="284"/>
        <v>100</v>
      </c>
      <c r="AF1077" s="137">
        <f t="shared" si="284"/>
        <v>100</v>
      </c>
      <c r="AG1077" s="137">
        <f t="shared" si="284"/>
        <v>100</v>
      </c>
      <c r="AH1077" s="137">
        <f t="shared" si="284"/>
        <v>0</v>
      </c>
      <c r="AI1077" s="137">
        <f t="shared" si="284"/>
        <v>0</v>
      </c>
      <c r="AJ1077" s="137">
        <f t="shared" si="284"/>
        <v>0</v>
      </c>
      <c r="AK1077" s="136">
        <f ca="1">IF(AND(AND($AK$3&lt;=B1077,B1077&lt;=$AK$1),B1077&lt;&gt;""),1,0)</f>
        <v>1</v>
      </c>
      <c r="AL1077" s="136">
        <f>IF(OR(F1077="工事・メンテ（共用可）",F1077="要調整"),0.5,IF(F1077="ヘリ訓練日",0.4,1))</f>
        <v>1</v>
      </c>
      <c r="AM1077" s="136">
        <v>1</v>
      </c>
    </row>
    <row r="1078" spans="1:39" ht="56.25">
      <c r="A1078" s="149">
        <v>1727</v>
      </c>
      <c r="B1078" s="150">
        <v>46413</v>
      </c>
      <c r="C1078" s="156">
        <v>7</v>
      </c>
      <c r="D1078" s="156">
        <v>21</v>
      </c>
      <c r="E1078" s="152" t="s">
        <v>36</v>
      </c>
      <c r="F1078" s="151" t="s">
        <v>490</v>
      </c>
      <c r="G1078" s="205" t="s">
        <v>494</v>
      </c>
      <c r="H1078" s="138" t="str">
        <f>IF(OR(G1078="中止",G1078="取消"),"998",IF(ISNA(MATCH($E1078,施設情報!$B$2:$B$96,0)),"999",INDEX(施設情報!$C$2:$C$96,MATCH($E1078,施設情報!$B$2:$B$96,0))))</f>
        <v>042</v>
      </c>
      <c r="I1078" s="139">
        <f t="shared" si="271"/>
        <v>46413</v>
      </c>
      <c r="J1078" s="137" t="str">
        <f t="shared" si="272"/>
        <v>042-46413</v>
      </c>
      <c r="K1078" s="137">
        <f t="shared" si="273"/>
        <v>0.29166666666666669</v>
      </c>
      <c r="L1078" s="137">
        <f t="shared" si="274"/>
        <v>0.875</v>
      </c>
      <c r="M1078" s="137">
        <f t="shared" si="283"/>
        <v>0</v>
      </c>
      <c r="N1078" s="137">
        <f t="shared" si="283"/>
        <v>0</v>
      </c>
      <c r="O1078" s="137">
        <f t="shared" si="283"/>
        <v>0</v>
      </c>
      <c r="P1078" s="137">
        <f t="shared" si="283"/>
        <v>0</v>
      </c>
      <c r="Q1078" s="137">
        <f t="shared" si="283"/>
        <v>0</v>
      </c>
      <c r="R1078" s="137">
        <f t="shared" si="283"/>
        <v>0</v>
      </c>
      <c r="S1078" s="137">
        <f t="shared" si="283"/>
        <v>0</v>
      </c>
      <c r="T1078" s="137">
        <f t="shared" si="283"/>
        <v>100</v>
      </c>
      <c r="U1078" s="137">
        <f t="shared" si="283"/>
        <v>100</v>
      </c>
      <c r="V1078" s="137">
        <f t="shared" si="283"/>
        <v>100</v>
      </c>
      <c r="W1078" s="137">
        <f t="shared" si="284"/>
        <v>100</v>
      </c>
      <c r="X1078" s="137">
        <f t="shared" si="284"/>
        <v>100</v>
      </c>
      <c r="Y1078" s="137">
        <f t="shared" si="284"/>
        <v>100</v>
      </c>
      <c r="Z1078" s="137">
        <f t="shared" si="284"/>
        <v>100</v>
      </c>
      <c r="AA1078" s="137">
        <f t="shared" si="284"/>
        <v>100</v>
      </c>
      <c r="AB1078" s="137">
        <f t="shared" si="284"/>
        <v>100</v>
      </c>
      <c r="AC1078" s="137">
        <f t="shared" si="284"/>
        <v>100</v>
      </c>
      <c r="AD1078" s="137">
        <f t="shared" si="284"/>
        <v>100</v>
      </c>
      <c r="AE1078" s="137">
        <f t="shared" si="284"/>
        <v>100</v>
      </c>
      <c r="AF1078" s="137">
        <f t="shared" si="284"/>
        <v>100</v>
      </c>
      <c r="AG1078" s="137">
        <f t="shared" si="284"/>
        <v>100</v>
      </c>
      <c r="AH1078" s="137">
        <f t="shared" si="284"/>
        <v>0</v>
      </c>
      <c r="AI1078" s="137">
        <f t="shared" si="284"/>
        <v>0</v>
      </c>
      <c r="AJ1078" s="137">
        <f t="shared" si="284"/>
        <v>0</v>
      </c>
      <c r="AK1078" s="136">
        <f ca="1">IF(AND(AND($AK$3&lt;=B1078,B1078&lt;=$AK$1),B1078&lt;&gt;""),1,0)</f>
        <v>1</v>
      </c>
      <c r="AL1078" s="136">
        <f>IF(OR(F1078="工事・メンテ（共用可）",F1078="要調整"),0.5,IF(F1078="ヘリ訓練日",0.4,1))</f>
        <v>1</v>
      </c>
      <c r="AM1078" s="136">
        <v>1</v>
      </c>
    </row>
    <row r="1079" spans="1:39" ht="56.25">
      <c r="A1079" s="149">
        <v>1728</v>
      </c>
      <c r="B1079" s="150">
        <v>46413</v>
      </c>
      <c r="C1079" s="156">
        <v>7</v>
      </c>
      <c r="D1079" s="156">
        <v>21</v>
      </c>
      <c r="E1079" s="152" t="s">
        <v>37</v>
      </c>
      <c r="F1079" s="151" t="s">
        <v>490</v>
      </c>
      <c r="G1079" s="205" t="s">
        <v>494</v>
      </c>
      <c r="H1079" s="138" t="str">
        <f>IF(OR(G1079="中止",G1079="取消"),"998",IF(ISNA(MATCH($E1079,施設情報!$B$2:$B$96,0)),"999",INDEX(施設情報!$C$2:$C$96,MATCH($E1079,施設情報!$B$2:$B$96,0))))</f>
        <v>043</v>
      </c>
      <c r="I1079" s="139">
        <f t="shared" si="271"/>
        <v>46413</v>
      </c>
      <c r="J1079" s="137" t="str">
        <f t="shared" si="272"/>
        <v>043-46413</v>
      </c>
      <c r="K1079" s="137">
        <f t="shared" si="273"/>
        <v>0.29166666666666669</v>
      </c>
      <c r="L1079" s="137">
        <f t="shared" si="274"/>
        <v>0.875</v>
      </c>
      <c r="M1079" s="137">
        <f t="shared" si="283"/>
        <v>0</v>
      </c>
      <c r="N1079" s="137">
        <f t="shared" si="283"/>
        <v>0</v>
      </c>
      <c r="O1079" s="137">
        <f t="shared" si="283"/>
        <v>0</v>
      </c>
      <c r="P1079" s="137">
        <f t="shared" si="283"/>
        <v>0</v>
      </c>
      <c r="Q1079" s="137">
        <f t="shared" si="283"/>
        <v>0</v>
      </c>
      <c r="R1079" s="137">
        <f t="shared" si="283"/>
        <v>0</v>
      </c>
      <c r="S1079" s="137">
        <f t="shared" si="283"/>
        <v>0</v>
      </c>
      <c r="T1079" s="137">
        <f t="shared" si="283"/>
        <v>100</v>
      </c>
      <c r="U1079" s="137">
        <f t="shared" si="283"/>
        <v>100</v>
      </c>
      <c r="V1079" s="137">
        <f t="shared" si="283"/>
        <v>100</v>
      </c>
      <c r="W1079" s="137">
        <f t="shared" si="284"/>
        <v>100</v>
      </c>
      <c r="X1079" s="137">
        <f t="shared" si="284"/>
        <v>100</v>
      </c>
      <c r="Y1079" s="137">
        <f t="shared" si="284"/>
        <v>100</v>
      </c>
      <c r="Z1079" s="137">
        <f t="shared" si="284"/>
        <v>100</v>
      </c>
      <c r="AA1079" s="137">
        <f t="shared" si="284"/>
        <v>100</v>
      </c>
      <c r="AB1079" s="137">
        <f t="shared" si="284"/>
        <v>100</v>
      </c>
      <c r="AC1079" s="137">
        <f t="shared" si="284"/>
        <v>100</v>
      </c>
      <c r="AD1079" s="137">
        <f t="shared" si="284"/>
        <v>100</v>
      </c>
      <c r="AE1079" s="137">
        <f t="shared" si="284"/>
        <v>100</v>
      </c>
      <c r="AF1079" s="137">
        <f t="shared" si="284"/>
        <v>100</v>
      </c>
      <c r="AG1079" s="137">
        <f t="shared" si="284"/>
        <v>100</v>
      </c>
      <c r="AH1079" s="137">
        <f t="shared" si="284"/>
        <v>0</v>
      </c>
      <c r="AI1079" s="137">
        <f t="shared" si="284"/>
        <v>0</v>
      </c>
      <c r="AJ1079" s="137">
        <f t="shared" si="284"/>
        <v>0</v>
      </c>
      <c r="AK1079" s="136">
        <f ca="1">IF(AND(AND($AK$3&lt;=B1079,B1079&lt;=$AK$1),B1079&lt;&gt;""),1,0)</f>
        <v>1</v>
      </c>
      <c r="AL1079" s="136">
        <f>IF(OR(F1079="工事・メンテ（共用可）",F1079="要調整"),0.5,IF(F1079="ヘリ訓練日",0.4,1))</f>
        <v>1</v>
      </c>
      <c r="AM1079" s="136">
        <v>1</v>
      </c>
    </row>
    <row r="1080" spans="1:39" ht="56.25">
      <c r="A1080" s="149">
        <v>1729</v>
      </c>
      <c r="B1080" s="150">
        <v>46413</v>
      </c>
      <c r="C1080" s="156">
        <v>7</v>
      </c>
      <c r="D1080" s="156">
        <v>21</v>
      </c>
      <c r="E1080" s="152" t="s">
        <v>66</v>
      </c>
      <c r="F1080" s="151" t="s">
        <v>490</v>
      </c>
      <c r="G1080" s="205" t="s">
        <v>494</v>
      </c>
      <c r="H1080" s="138" t="str">
        <f>IF(OR(G1080="中止",G1080="取消"),"998",IF(ISNA(MATCH($E1080,施設情報!$B$2:$B$96,0)),"999",INDEX(施設情報!$C$2:$C$96,MATCH($E1080,施設情報!$B$2:$B$96,0))))</f>
        <v>044</v>
      </c>
      <c r="I1080" s="139">
        <f t="shared" si="271"/>
        <v>46413</v>
      </c>
      <c r="J1080" s="137" t="str">
        <f t="shared" si="272"/>
        <v>044-46413</v>
      </c>
      <c r="K1080" s="137">
        <f t="shared" si="273"/>
        <v>0.29166666666666669</v>
      </c>
      <c r="L1080" s="137">
        <f t="shared" si="274"/>
        <v>0.875</v>
      </c>
      <c r="M1080" s="137">
        <f t="shared" si="283"/>
        <v>0</v>
      </c>
      <c r="N1080" s="137">
        <f t="shared" si="283"/>
        <v>0</v>
      </c>
      <c r="O1080" s="137">
        <f t="shared" si="283"/>
        <v>0</v>
      </c>
      <c r="P1080" s="137">
        <f t="shared" si="283"/>
        <v>0</v>
      </c>
      <c r="Q1080" s="137">
        <f t="shared" si="283"/>
        <v>0</v>
      </c>
      <c r="R1080" s="137">
        <f t="shared" si="283"/>
        <v>0</v>
      </c>
      <c r="S1080" s="137">
        <f t="shared" si="283"/>
        <v>0</v>
      </c>
      <c r="T1080" s="137">
        <f t="shared" si="283"/>
        <v>100</v>
      </c>
      <c r="U1080" s="137">
        <f t="shared" si="283"/>
        <v>100</v>
      </c>
      <c r="V1080" s="137">
        <f t="shared" si="283"/>
        <v>100</v>
      </c>
      <c r="W1080" s="137">
        <f t="shared" si="284"/>
        <v>100</v>
      </c>
      <c r="X1080" s="137">
        <f t="shared" si="284"/>
        <v>100</v>
      </c>
      <c r="Y1080" s="137">
        <f t="shared" si="284"/>
        <v>100</v>
      </c>
      <c r="Z1080" s="137">
        <f t="shared" si="284"/>
        <v>100</v>
      </c>
      <c r="AA1080" s="137">
        <f t="shared" si="284"/>
        <v>100</v>
      </c>
      <c r="AB1080" s="137">
        <f t="shared" si="284"/>
        <v>100</v>
      </c>
      <c r="AC1080" s="137">
        <f t="shared" si="284"/>
        <v>100</v>
      </c>
      <c r="AD1080" s="137">
        <f t="shared" si="284"/>
        <v>100</v>
      </c>
      <c r="AE1080" s="137">
        <f t="shared" si="284"/>
        <v>100</v>
      </c>
      <c r="AF1080" s="137">
        <f t="shared" si="284"/>
        <v>100</v>
      </c>
      <c r="AG1080" s="137">
        <f t="shared" si="284"/>
        <v>100</v>
      </c>
      <c r="AH1080" s="137">
        <f t="shared" si="284"/>
        <v>0</v>
      </c>
      <c r="AI1080" s="137">
        <f t="shared" si="284"/>
        <v>0</v>
      </c>
      <c r="AJ1080" s="137">
        <f t="shared" si="284"/>
        <v>0</v>
      </c>
      <c r="AK1080" s="136">
        <f ca="1">IF(AND(AND($AK$3&lt;=B1080,B1080&lt;=$AK$1),B1080&lt;&gt;""),1,0)</f>
        <v>1</v>
      </c>
      <c r="AL1080" s="136">
        <f>IF(OR(F1080="工事・メンテ（共用可）",F1080="要調整"),0.5,IF(F1080="ヘリ訓練日",0.4,1))</f>
        <v>1</v>
      </c>
      <c r="AM1080" s="136">
        <v>1</v>
      </c>
    </row>
    <row r="1081" spans="1:39" ht="75">
      <c r="A1081" s="149">
        <v>1730</v>
      </c>
      <c r="B1081" s="150">
        <v>46413</v>
      </c>
      <c r="C1081" s="156">
        <v>7</v>
      </c>
      <c r="D1081" s="156">
        <v>21</v>
      </c>
      <c r="E1081" s="152" t="s">
        <v>67</v>
      </c>
      <c r="F1081" s="151" t="s">
        <v>490</v>
      </c>
      <c r="G1081" s="205" t="s">
        <v>494</v>
      </c>
      <c r="H1081" s="138" t="str">
        <f>IF(OR(G1081="中止",G1081="取消"),"998",IF(ISNA(MATCH($E1081,施設情報!$B$2:$B$96,0)),"999",INDEX(施設情報!$C$2:$C$96,MATCH($E1081,施設情報!$B$2:$B$96,0))))</f>
        <v>045</v>
      </c>
      <c r="I1081" s="139">
        <f t="shared" si="271"/>
        <v>46413</v>
      </c>
      <c r="J1081" s="137" t="str">
        <f t="shared" si="272"/>
        <v>045-46413</v>
      </c>
      <c r="K1081" s="137">
        <f t="shared" si="273"/>
        <v>0.29166666666666669</v>
      </c>
      <c r="L1081" s="137">
        <f t="shared" si="274"/>
        <v>0.875</v>
      </c>
      <c r="M1081" s="137">
        <f t="shared" si="283"/>
        <v>0</v>
      </c>
      <c r="N1081" s="137">
        <f t="shared" si="283"/>
        <v>0</v>
      </c>
      <c r="O1081" s="137">
        <f t="shared" si="283"/>
        <v>0</v>
      </c>
      <c r="P1081" s="137">
        <f t="shared" si="283"/>
        <v>0</v>
      </c>
      <c r="Q1081" s="137">
        <f t="shared" si="283"/>
        <v>0</v>
      </c>
      <c r="R1081" s="137">
        <f t="shared" si="283"/>
        <v>0</v>
      </c>
      <c r="S1081" s="137">
        <f t="shared" si="283"/>
        <v>0</v>
      </c>
      <c r="T1081" s="137">
        <f t="shared" si="283"/>
        <v>100</v>
      </c>
      <c r="U1081" s="137">
        <f t="shared" si="283"/>
        <v>100</v>
      </c>
      <c r="V1081" s="137">
        <f t="shared" si="283"/>
        <v>100</v>
      </c>
      <c r="W1081" s="137">
        <f t="shared" si="284"/>
        <v>100</v>
      </c>
      <c r="X1081" s="137">
        <f t="shared" si="284"/>
        <v>100</v>
      </c>
      <c r="Y1081" s="137">
        <f t="shared" si="284"/>
        <v>100</v>
      </c>
      <c r="Z1081" s="137">
        <f t="shared" si="284"/>
        <v>100</v>
      </c>
      <c r="AA1081" s="137">
        <f t="shared" si="284"/>
        <v>100</v>
      </c>
      <c r="AB1081" s="137">
        <f t="shared" si="284"/>
        <v>100</v>
      </c>
      <c r="AC1081" s="137">
        <f t="shared" si="284"/>
        <v>100</v>
      </c>
      <c r="AD1081" s="137">
        <f t="shared" si="284"/>
        <v>100</v>
      </c>
      <c r="AE1081" s="137">
        <f t="shared" si="284"/>
        <v>100</v>
      </c>
      <c r="AF1081" s="137">
        <f t="shared" si="284"/>
        <v>100</v>
      </c>
      <c r="AG1081" s="137">
        <f t="shared" si="284"/>
        <v>100</v>
      </c>
      <c r="AH1081" s="137">
        <f t="shared" si="284"/>
        <v>0</v>
      </c>
      <c r="AI1081" s="137">
        <f t="shared" si="284"/>
        <v>0</v>
      </c>
      <c r="AJ1081" s="137">
        <f t="shared" si="284"/>
        <v>0</v>
      </c>
      <c r="AK1081" s="136">
        <f ca="1">IF(AND(AND($AK$3&lt;=B1081,B1081&lt;=$AK$1),B1081&lt;&gt;""),1,0)</f>
        <v>1</v>
      </c>
      <c r="AL1081" s="136">
        <f>IF(OR(F1081="工事・メンテ（共用可）",F1081="要調整"),0.5,IF(F1081="ヘリ訓練日",0.4,1))</f>
        <v>1</v>
      </c>
      <c r="AM1081" s="136">
        <v>1</v>
      </c>
    </row>
    <row r="1082" spans="1:39" ht="75">
      <c r="A1082" s="149">
        <v>1731</v>
      </c>
      <c r="B1082" s="150">
        <v>46413</v>
      </c>
      <c r="C1082" s="156">
        <v>7</v>
      </c>
      <c r="D1082" s="156">
        <v>21</v>
      </c>
      <c r="E1082" s="152" t="s">
        <v>68</v>
      </c>
      <c r="F1082" s="151" t="s">
        <v>490</v>
      </c>
      <c r="G1082" s="205" t="s">
        <v>494</v>
      </c>
      <c r="H1082" s="138" t="str">
        <f>IF(OR(G1082="中止",G1082="取消"),"998",IF(ISNA(MATCH($E1082,施設情報!$B$2:$B$96,0)),"999",INDEX(施設情報!$C$2:$C$96,MATCH($E1082,施設情報!$B$2:$B$96,0))))</f>
        <v>046</v>
      </c>
      <c r="I1082" s="139">
        <f t="shared" si="271"/>
        <v>46413</v>
      </c>
      <c r="J1082" s="137" t="str">
        <f t="shared" si="272"/>
        <v>046-46413</v>
      </c>
      <c r="K1082" s="137">
        <f t="shared" si="273"/>
        <v>0.29166666666666669</v>
      </c>
      <c r="L1082" s="137">
        <f t="shared" si="274"/>
        <v>0.875</v>
      </c>
      <c r="M1082" s="137">
        <f t="shared" si="283"/>
        <v>0</v>
      </c>
      <c r="N1082" s="137">
        <f t="shared" si="283"/>
        <v>0</v>
      </c>
      <c r="O1082" s="137">
        <f t="shared" si="283"/>
        <v>0</v>
      </c>
      <c r="P1082" s="137">
        <f t="shared" si="283"/>
        <v>0</v>
      </c>
      <c r="Q1082" s="137">
        <f t="shared" si="283"/>
        <v>0</v>
      </c>
      <c r="R1082" s="137">
        <f t="shared" si="283"/>
        <v>0</v>
      </c>
      <c r="S1082" s="137">
        <f t="shared" si="283"/>
        <v>0</v>
      </c>
      <c r="T1082" s="137">
        <f t="shared" si="283"/>
        <v>100</v>
      </c>
      <c r="U1082" s="137">
        <f t="shared" si="283"/>
        <v>100</v>
      </c>
      <c r="V1082" s="137">
        <f t="shared" si="283"/>
        <v>100</v>
      </c>
      <c r="W1082" s="137">
        <f t="shared" si="284"/>
        <v>100</v>
      </c>
      <c r="X1082" s="137">
        <f t="shared" si="284"/>
        <v>100</v>
      </c>
      <c r="Y1082" s="137">
        <f t="shared" si="284"/>
        <v>100</v>
      </c>
      <c r="Z1082" s="137">
        <f t="shared" si="284"/>
        <v>100</v>
      </c>
      <c r="AA1082" s="137">
        <f t="shared" si="284"/>
        <v>100</v>
      </c>
      <c r="AB1082" s="137">
        <f t="shared" si="284"/>
        <v>100</v>
      </c>
      <c r="AC1082" s="137">
        <f t="shared" si="284"/>
        <v>100</v>
      </c>
      <c r="AD1082" s="137">
        <f t="shared" si="284"/>
        <v>100</v>
      </c>
      <c r="AE1082" s="137">
        <f t="shared" si="284"/>
        <v>100</v>
      </c>
      <c r="AF1082" s="137">
        <f t="shared" si="284"/>
        <v>100</v>
      </c>
      <c r="AG1082" s="137">
        <f t="shared" si="284"/>
        <v>100</v>
      </c>
      <c r="AH1082" s="137">
        <f t="shared" si="284"/>
        <v>0</v>
      </c>
      <c r="AI1082" s="137">
        <f t="shared" si="284"/>
        <v>0</v>
      </c>
      <c r="AJ1082" s="137">
        <f t="shared" si="284"/>
        <v>0</v>
      </c>
      <c r="AK1082" s="136">
        <f ca="1">IF(AND(AND($AK$3&lt;=B1082,B1082&lt;=$AK$1),B1082&lt;&gt;""),1,0)</f>
        <v>1</v>
      </c>
      <c r="AL1082" s="136">
        <f>IF(OR(F1082="工事・メンテ（共用可）",F1082="要調整"),0.5,IF(F1082="ヘリ訓練日",0.4,1))</f>
        <v>1</v>
      </c>
      <c r="AM1082" s="136">
        <v>1</v>
      </c>
    </row>
    <row r="1083" spans="1:39" ht="75">
      <c r="A1083" s="149">
        <v>1732</v>
      </c>
      <c r="B1083" s="150">
        <v>46413</v>
      </c>
      <c r="C1083" s="156">
        <v>7</v>
      </c>
      <c r="D1083" s="156">
        <v>21</v>
      </c>
      <c r="E1083" s="2" t="s">
        <v>69</v>
      </c>
      <c r="F1083" s="151" t="s">
        <v>490</v>
      </c>
      <c r="G1083" s="205" t="s">
        <v>494</v>
      </c>
      <c r="H1083" s="138" t="str">
        <f>IF(OR(G1083="中止",G1083="取消"),"998",IF(ISNA(MATCH($E1083,施設情報!$B$2:$B$96,0)),"999",INDEX(施設情報!$C$2:$C$96,MATCH($E1083,施設情報!$B$2:$B$96,0))))</f>
        <v>047</v>
      </c>
      <c r="I1083" s="139">
        <f t="shared" si="271"/>
        <v>46413</v>
      </c>
      <c r="J1083" s="137" t="str">
        <f t="shared" si="272"/>
        <v>047-46413</v>
      </c>
      <c r="K1083" s="137">
        <f t="shared" si="273"/>
        <v>0.29166666666666669</v>
      </c>
      <c r="L1083" s="137">
        <f t="shared" si="274"/>
        <v>0.875</v>
      </c>
      <c r="M1083" s="137">
        <f t="shared" si="283"/>
        <v>0</v>
      </c>
      <c r="N1083" s="137">
        <f t="shared" si="283"/>
        <v>0</v>
      </c>
      <c r="O1083" s="137">
        <f t="shared" si="283"/>
        <v>0</v>
      </c>
      <c r="P1083" s="137">
        <f t="shared" si="283"/>
        <v>0</v>
      </c>
      <c r="Q1083" s="137">
        <f t="shared" si="283"/>
        <v>0</v>
      </c>
      <c r="R1083" s="137">
        <f t="shared" si="283"/>
        <v>0</v>
      </c>
      <c r="S1083" s="137">
        <f t="shared" si="283"/>
        <v>0</v>
      </c>
      <c r="T1083" s="137">
        <f t="shared" si="283"/>
        <v>100</v>
      </c>
      <c r="U1083" s="137">
        <f t="shared" si="283"/>
        <v>100</v>
      </c>
      <c r="V1083" s="137">
        <f t="shared" si="283"/>
        <v>100</v>
      </c>
      <c r="W1083" s="137">
        <f t="shared" si="284"/>
        <v>100</v>
      </c>
      <c r="X1083" s="137">
        <f t="shared" si="284"/>
        <v>100</v>
      </c>
      <c r="Y1083" s="137">
        <f t="shared" si="284"/>
        <v>100</v>
      </c>
      <c r="Z1083" s="137">
        <f t="shared" si="284"/>
        <v>100</v>
      </c>
      <c r="AA1083" s="137">
        <f t="shared" si="284"/>
        <v>100</v>
      </c>
      <c r="AB1083" s="137">
        <f t="shared" si="284"/>
        <v>100</v>
      </c>
      <c r="AC1083" s="137">
        <f t="shared" si="284"/>
        <v>100</v>
      </c>
      <c r="AD1083" s="137">
        <f t="shared" si="284"/>
        <v>100</v>
      </c>
      <c r="AE1083" s="137">
        <f t="shared" si="284"/>
        <v>100</v>
      </c>
      <c r="AF1083" s="137">
        <f t="shared" si="284"/>
        <v>100</v>
      </c>
      <c r="AG1083" s="137">
        <f t="shared" si="284"/>
        <v>100</v>
      </c>
      <c r="AH1083" s="137">
        <f t="shared" si="284"/>
        <v>0</v>
      </c>
      <c r="AI1083" s="137">
        <f t="shared" si="284"/>
        <v>0</v>
      </c>
      <c r="AJ1083" s="137">
        <f t="shared" si="284"/>
        <v>0</v>
      </c>
      <c r="AK1083" s="136">
        <f ca="1">IF(AND(AND($AK$3&lt;=B1083,B1083&lt;=$AK$1),B1083&lt;&gt;""),1,0)</f>
        <v>1</v>
      </c>
      <c r="AL1083" s="136">
        <f>IF(OR(F1083="工事・メンテ（共用可）",F1083="要調整"),0.5,IF(F1083="ヘリ訓練日",0.4,1))</f>
        <v>1</v>
      </c>
      <c r="AM1083" s="136">
        <v>1</v>
      </c>
    </row>
    <row r="1084" spans="1:39" ht="93.75">
      <c r="A1084" s="149">
        <v>1733</v>
      </c>
      <c r="B1084" s="150">
        <v>46413</v>
      </c>
      <c r="C1084" s="156">
        <v>7</v>
      </c>
      <c r="D1084" s="156">
        <v>21</v>
      </c>
      <c r="E1084" s="2" t="s">
        <v>70</v>
      </c>
      <c r="F1084" s="151" t="s">
        <v>490</v>
      </c>
      <c r="G1084" s="205" t="s">
        <v>494</v>
      </c>
      <c r="H1084" s="138" t="str">
        <f>IF(OR(G1084="中止",G1084="取消"),"998",IF(ISNA(MATCH($E1084,施設情報!$B$2:$B$96,0)),"999",INDEX(施設情報!$C$2:$C$96,MATCH($E1084,施設情報!$B$2:$B$96,0))))</f>
        <v>050</v>
      </c>
      <c r="I1084" s="139">
        <f t="shared" si="271"/>
        <v>46413</v>
      </c>
      <c r="J1084" s="137" t="str">
        <f t="shared" si="272"/>
        <v>050-46413</v>
      </c>
      <c r="K1084" s="137">
        <f t="shared" si="273"/>
        <v>0.29166666666666669</v>
      </c>
      <c r="L1084" s="137">
        <f t="shared" si="274"/>
        <v>0.875</v>
      </c>
      <c r="M1084" s="137">
        <f t="shared" si="283"/>
        <v>0</v>
      </c>
      <c r="N1084" s="137">
        <f t="shared" si="283"/>
        <v>0</v>
      </c>
      <c r="O1084" s="137">
        <f t="shared" si="283"/>
        <v>0</v>
      </c>
      <c r="P1084" s="137">
        <f t="shared" si="283"/>
        <v>0</v>
      </c>
      <c r="Q1084" s="137">
        <f t="shared" si="283"/>
        <v>0</v>
      </c>
      <c r="R1084" s="137">
        <f t="shared" si="283"/>
        <v>0</v>
      </c>
      <c r="S1084" s="137">
        <f t="shared" si="283"/>
        <v>0</v>
      </c>
      <c r="T1084" s="137">
        <f t="shared" si="283"/>
        <v>100</v>
      </c>
      <c r="U1084" s="137">
        <f t="shared" si="283"/>
        <v>100</v>
      </c>
      <c r="V1084" s="137">
        <f t="shared" si="283"/>
        <v>100</v>
      </c>
      <c r="W1084" s="137">
        <f t="shared" si="284"/>
        <v>100</v>
      </c>
      <c r="X1084" s="137">
        <f t="shared" si="284"/>
        <v>100</v>
      </c>
      <c r="Y1084" s="137">
        <f t="shared" si="284"/>
        <v>100</v>
      </c>
      <c r="Z1084" s="137">
        <f t="shared" si="284"/>
        <v>100</v>
      </c>
      <c r="AA1084" s="137">
        <f t="shared" si="284"/>
        <v>100</v>
      </c>
      <c r="AB1084" s="137">
        <f t="shared" si="284"/>
        <v>100</v>
      </c>
      <c r="AC1084" s="137">
        <f t="shared" si="284"/>
        <v>100</v>
      </c>
      <c r="AD1084" s="137">
        <f t="shared" si="284"/>
        <v>100</v>
      </c>
      <c r="AE1084" s="137">
        <f t="shared" si="284"/>
        <v>100</v>
      </c>
      <c r="AF1084" s="137">
        <f t="shared" si="284"/>
        <v>100</v>
      </c>
      <c r="AG1084" s="137">
        <f t="shared" si="284"/>
        <v>100</v>
      </c>
      <c r="AH1084" s="137">
        <f t="shared" si="284"/>
        <v>0</v>
      </c>
      <c r="AI1084" s="137">
        <f t="shared" si="284"/>
        <v>0</v>
      </c>
      <c r="AJ1084" s="137">
        <f t="shared" si="284"/>
        <v>0</v>
      </c>
      <c r="AK1084" s="136">
        <f ca="1">IF(AND(AND($AK$3&lt;=B1084,B1084&lt;=$AK$1),B1084&lt;&gt;""),1,0)</f>
        <v>1</v>
      </c>
      <c r="AL1084" s="136">
        <f>IF(OR(F1084="工事・メンテ（共用可）",F1084="要調整"),0.5,IF(F1084="ヘリ訓練日",0.4,1))</f>
        <v>1</v>
      </c>
      <c r="AM1084" s="136">
        <v>1</v>
      </c>
    </row>
    <row r="1085" spans="1:39" ht="93.75">
      <c r="A1085" s="149">
        <v>1734</v>
      </c>
      <c r="B1085" s="150">
        <v>46413</v>
      </c>
      <c r="C1085" s="156">
        <v>7</v>
      </c>
      <c r="D1085" s="156">
        <v>21</v>
      </c>
      <c r="E1085" s="2" t="s">
        <v>71</v>
      </c>
      <c r="F1085" s="151" t="s">
        <v>490</v>
      </c>
      <c r="G1085" s="205" t="s">
        <v>494</v>
      </c>
      <c r="H1085" s="138" t="str">
        <f>IF(OR(G1085="中止",G1085="取消"),"998",IF(ISNA(MATCH($E1085,施設情報!$B$2:$B$96,0)),"999",INDEX(施設情報!$C$2:$C$96,MATCH($E1085,施設情報!$B$2:$B$96,0))))</f>
        <v>051</v>
      </c>
      <c r="I1085" s="139">
        <f t="shared" si="271"/>
        <v>46413</v>
      </c>
      <c r="J1085" s="137" t="str">
        <f t="shared" si="272"/>
        <v>051-46413</v>
      </c>
      <c r="K1085" s="137">
        <f t="shared" si="273"/>
        <v>0.29166666666666669</v>
      </c>
      <c r="L1085" s="137">
        <f t="shared" si="274"/>
        <v>0.875</v>
      </c>
      <c r="M1085" s="137">
        <f t="shared" ref="M1085:V1094" si="285">IF(AND(M$3&gt;=$K1085,M$3&lt;$L1085),100*$AM1085,0)</f>
        <v>0</v>
      </c>
      <c r="N1085" s="137">
        <f t="shared" si="285"/>
        <v>0</v>
      </c>
      <c r="O1085" s="137">
        <f t="shared" si="285"/>
        <v>0</v>
      </c>
      <c r="P1085" s="137">
        <f t="shared" si="285"/>
        <v>0</v>
      </c>
      <c r="Q1085" s="137">
        <f t="shared" si="285"/>
        <v>0</v>
      </c>
      <c r="R1085" s="137">
        <f t="shared" si="285"/>
        <v>0</v>
      </c>
      <c r="S1085" s="137">
        <f t="shared" si="285"/>
        <v>0</v>
      </c>
      <c r="T1085" s="137">
        <f t="shared" si="285"/>
        <v>100</v>
      </c>
      <c r="U1085" s="137">
        <f t="shared" si="285"/>
        <v>100</v>
      </c>
      <c r="V1085" s="137">
        <f t="shared" si="285"/>
        <v>100</v>
      </c>
      <c r="W1085" s="137">
        <f t="shared" ref="W1085:AJ1094" si="286">IF(AND(W$3&gt;=$K1085,W$3&lt;$L1085),100*$AM1085,0)</f>
        <v>100</v>
      </c>
      <c r="X1085" s="137">
        <f t="shared" si="286"/>
        <v>100</v>
      </c>
      <c r="Y1085" s="137">
        <f t="shared" si="286"/>
        <v>100</v>
      </c>
      <c r="Z1085" s="137">
        <f t="shared" si="286"/>
        <v>100</v>
      </c>
      <c r="AA1085" s="137">
        <f t="shared" si="286"/>
        <v>100</v>
      </c>
      <c r="AB1085" s="137">
        <f t="shared" si="286"/>
        <v>100</v>
      </c>
      <c r="AC1085" s="137">
        <f t="shared" si="286"/>
        <v>100</v>
      </c>
      <c r="AD1085" s="137">
        <f t="shared" si="286"/>
        <v>100</v>
      </c>
      <c r="AE1085" s="137">
        <f t="shared" si="286"/>
        <v>100</v>
      </c>
      <c r="AF1085" s="137">
        <f t="shared" si="286"/>
        <v>100</v>
      </c>
      <c r="AG1085" s="137">
        <f t="shared" si="286"/>
        <v>100</v>
      </c>
      <c r="AH1085" s="137">
        <f t="shared" si="286"/>
        <v>0</v>
      </c>
      <c r="AI1085" s="137">
        <f t="shared" si="286"/>
        <v>0</v>
      </c>
      <c r="AJ1085" s="137">
        <f t="shared" si="286"/>
        <v>0</v>
      </c>
      <c r="AK1085" s="136">
        <f ca="1">IF(AND(AND($AK$3&lt;=B1085,B1085&lt;=$AK$1),B1085&lt;&gt;""),1,0)</f>
        <v>1</v>
      </c>
      <c r="AL1085" s="136">
        <f>IF(OR(F1085="工事・メンテ（共用可）",F1085="要調整"),0.5,IF(F1085="ヘリ訓練日",0.4,1))</f>
        <v>1</v>
      </c>
      <c r="AM1085" s="136">
        <v>1</v>
      </c>
    </row>
    <row r="1086" spans="1:39" ht="93.75">
      <c r="A1086" s="149">
        <v>1735</v>
      </c>
      <c r="B1086" s="150">
        <v>46413</v>
      </c>
      <c r="C1086" s="156">
        <v>7</v>
      </c>
      <c r="D1086" s="156">
        <v>21</v>
      </c>
      <c r="E1086" s="152" t="s">
        <v>72</v>
      </c>
      <c r="F1086" s="151" t="s">
        <v>490</v>
      </c>
      <c r="G1086" s="205" t="s">
        <v>494</v>
      </c>
      <c r="H1086" s="138" t="str">
        <f>IF(OR(G1086="中止",G1086="取消"),"998",IF(ISNA(MATCH($E1086,施設情報!$B$2:$B$96,0)),"999",INDEX(施設情報!$C$2:$C$96,MATCH($E1086,施設情報!$B$2:$B$96,0))))</f>
        <v>052</v>
      </c>
      <c r="I1086" s="139">
        <f t="shared" si="271"/>
        <v>46413</v>
      </c>
      <c r="J1086" s="137" t="str">
        <f t="shared" si="272"/>
        <v>052-46413</v>
      </c>
      <c r="K1086" s="137">
        <f t="shared" si="273"/>
        <v>0.29166666666666669</v>
      </c>
      <c r="L1086" s="137">
        <f t="shared" si="274"/>
        <v>0.875</v>
      </c>
      <c r="M1086" s="137">
        <f t="shared" si="285"/>
        <v>0</v>
      </c>
      <c r="N1086" s="137">
        <f t="shared" si="285"/>
        <v>0</v>
      </c>
      <c r="O1086" s="137">
        <f t="shared" si="285"/>
        <v>0</v>
      </c>
      <c r="P1086" s="137">
        <f t="shared" si="285"/>
        <v>0</v>
      </c>
      <c r="Q1086" s="137">
        <f t="shared" si="285"/>
        <v>0</v>
      </c>
      <c r="R1086" s="137">
        <f t="shared" si="285"/>
        <v>0</v>
      </c>
      <c r="S1086" s="137">
        <f t="shared" si="285"/>
        <v>0</v>
      </c>
      <c r="T1086" s="137">
        <f t="shared" si="285"/>
        <v>100</v>
      </c>
      <c r="U1086" s="137">
        <f t="shared" si="285"/>
        <v>100</v>
      </c>
      <c r="V1086" s="137">
        <f t="shared" si="285"/>
        <v>100</v>
      </c>
      <c r="W1086" s="137">
        <f t="shared" si="286"/>
        <v>100</v>
      </c>
      <c r="X1086" s="137">
        <f t="shared" si="286"/>
        <v>100</v>
      </c>
      <c r="Y1086" s="137">
        <f t="shared" si="286"/>
        <v>100</v>
      </c>
      <c r="Z1086" s="137">
        <f t="shared" si="286"/>
        <v>100</v>
      </c>
      <c r="AA1086" s="137">
        <f t="shared" si="286"/>
        <v>100</v>
      </c>
      <c r="AB1086" s="137">
        <f t="shared" si="286"/>
        <v>100</v>
      </c>
      <c r="AC1086" s="137">
        <f t="shared" si="286"/>
        <v>100</v>
      </c>
      <c r="AD1086" s="137">
        <f t="shared" si="286"/>
        <v>100</v>
      </c>
      <c r="AE1086" s="137">
        <f t="shared" si="286"/>
        <v>100</v>
      </c>
      <c r="AF1086" s="137">
        <f t="shared" si="286"/>
        <v>100</v>
      </c>
      <c r="AG1086" s="137">
        <f t="shared" si="286"/>
        <v>100</v>
      </c>
      <c r="AH1086" s="137">
        <f t="shared" si="286"/>
        <v>0</v>
      </c>
      <c r="AI1086" s="137">
        <f t="shared" si="286"/>
        <v>0</v>
      </c>
      <c r="AJ1086" s="137">
        <f t="shared" si="286"/>
        <v>0</v>
      </c>
      <c r="AK1086" s="136">
        <f ca="1">IF(AND(AND($AK$3&lt;=B1086,B1086&lt;=$AK$1),B1086&lt;&gt;""),1,0)</f>
        <v>1</v>
      </c>
      <c r="AL1086" s="136">
        <f>IF(OR(F1086="工事・メンテ（共用可）",F1086="要調整"),0.5,IF(F1086="ヘリ訓練日",0.4,1))</f>
        <v>1</v>
      </c>
      <c r="AM1086" s="136">
        <v>1</v>
      </c>
    </row>
    <row r="1087" spans="1:39" ht="93.75">
      <c r="A1087" s="149">
        <v>1736</v>
      </c>
      <c r="B1087" s="150">
        <v>46413</v>
      </c>
      <c r="C1087" s="156">
        <v>7</v>
      </c>
      <c r="D1087" s="156">
        <v>21</v>
      </c>
      <c r="E1087" s="152" t="s">
        <v>73</v>
      </c>
      <c r="F1087" s="151" t="s">
        <v>490</v>
      </c>
      <c r="G1087" s="205" t="s">
        <v>494</v>
      </c>
      <c r="H1087" s="138" t="str">
        <f>IF(OR(G1087="中止",G1087="取消"),"998",IF(ISNA(MATCH($E1087,施設情報!$B$2:$B$96,0)),"999",INDEX(施設情報!$C$2:$C$96,MATCH($E1087,施設情報!$B$2:$B$96,0))))</f>
        <v>053</v>
      </c>
      <c r="I1087" s="139">
        <f t="shared" si="271"/>
        <v>46413</v>
      </c>
      <c r="J1087" s="137" t="str">
        <f t="shared" si="272"/>
        <v>053-46413</v>
      </c>
      <c r="K1087" s="137">
        <f t="shared" si="273"/>
        <v>0.29166666666666669</v>
      </c>
      <c r="L1087" s="137">
        <f t="shared" si="274"/>
        <v>0.875</v>
      </c>
      <c r="M1087" s="137">
        <f t="shared" si="285"/>
        <v>0</v>
      </c>
      <c r="N1087" s="137">
        <f t="shared" si="285"/>
        <v>0</v>
      </c>
      <c r="O1087" s="137">
        <f t="shared" si="285"/>
        <v>0</v>
      </c>
      <c r="P1087" s="137">
        <f t="shared" si="285"/>
        <v>0</v>
      </c>
      <c r="Q1087" s="137">
        <f t="shared" si="285"/>
        <v>0</v>
      </c>
      <c r="R1087" s="137">
        <f t="shared" si="285"/>
        <v>0</v>
      </c>
      <c r="S1087" s="137">
        <f t="shared" si="285"/>
        <v>0</v>
      </c>
      <c r="T1087" s="137">
        <f t="shared" si="285"/>
        <v>100</v>
      </c>
      <c r="U1087" s="137">
        <f t="shared" si="285"/>
        <v>100</v>
      </c>
      <c r="V1087" s="137">
        <f t="shared" si="285"/>
        <v>100</v>
      </c>
      <c r="W1087" s="137">
        <f t="shared" si="286"/>
        <v>100</v>
      </c>
      <c r="X1087" s="137">
        <f t="shared" si="286"/>
        <v>100</v>
      </c>
      <c r="Y1087" s="137">
        <f t="shared" si="286"/>
        <v>100</v>
      </c>
      <c r="Z1087" s="137">
        <f t="shared" si="286"/>
        <v>100</v>
      </c>
      <c r="AA1087" s="137">
        <f t="shared" si="286"/>
        <v>100</v>
      </c>
      <c r="AB1087" s="137">
        <f t="shared" si="286"/>
        <v>100</v>
      </c>
      <c r="AC1087" s="137">
        <f t="shared" si="286"/>
        <v>100</v>
      </c>
      <c r="AD1087" s="137">
        <f t="shared" si="286"/>
        <v>100</v>
      </c>
      <c r="AE1087" s="137">
        <f t="shared" si="286"/>
        <v>100</v>
      </c>
      <c r="AF1087" s="137">
        <f t="shared" si="286"/>
        <v>100</v>
      </c>
      <c r="AG1087" s="137">
        <f t="shared" si="286"/>
        <v>100</v>
      </c>
      <c r="AH1087" s="137">
        <f t="shared" si="286"/>
        <v>0</v>
      </c>
      <c r="AI1087" s="137">
        <f t="shared" si="286"/>
        <v>0</v>
      </c>
      <c r="AJ1087" s="137">
        <f t="shared" si="286"/>
        <v>0</v>
      </c>
      <c r="AK1087" s="136">
        <f ca="1">IF(AND(AND($AK$3&lt;=B1087,B1087&lt;=$AK$1),B1087&lt;&gt;""),1,0)</f>
        <v>1</v>
      </c>
      <c r="AL1087" s="136">
        <f>IF(OR(F1087="工事・メンテ（共用可）",F1087="要調整"),0.5,IF(F1087="ヘリ訓練日",0.4,1))</f>
        <v>1</v>
      </c>
      <c r="AM1087" s="136">
        <v>1</v>
      </c>
    </row>
    <row r="1088" spans="1:39" ht="75">
      <c r="A1088" s="149">
        <v>1737</v>
      </c>
      <c r="B1088" s="150">
        <v>46413</v>
      </c>
      <c r="C1088" s="156">
        <v>7</v>
      </c>
      <c r="D1088" s="156">
        <v>21</v>
      </c>
      <c r="E1088" s="152" t="s">
        <v>74</v>
      </c>
      <c r="F1088" s="151" t="s">
        <v>490</v>
      </c>
      <c r="G1088" s="154" t="s">
        <v>494</v>
      </c>
      <c r="H1088" s="138" t="str">
        <f>IF(OR(G1088="中止",G1088="取消"),"998",IF(ISNA(MATCH($E1088,施設情報!$B$2:$B$96,0)),"999",INDEX(施設情報!$C$2:$C$96,MATCH($E1088,施設情報!$B$2:$B$96,0))))</f>
        <v>048</v>
      </c>
      <c r="I1088" s="139">
        <f t="shared" si="271"/>
        <v>46413</v>
      </c>
      <c r="J1088" s="137" t="str">
        <f t="shared" si="272"/>
        <v>048-46413</v>
      </c>
      <c r="K1088" s="137">
        <f t="shared" si="273"/>
        <v>0.29166666666666669</v>
      </c>
      <c r="L1088" s="137">
        <f t="shared" si="274"/>
        <v>0.875</v>
      </c>
      <c r="M1088" s="137">
        <f t="shared" si="285"/>
        <v>0</v>
      </c>
      <c r="N1088" s="137">
        <f t="shared" si="285"/>
        <v>0</v>
      </c>
      <c r="O1088" s="137">
        <f t="shared" si="285"/>
        <v>0</v>
      </c>
      <c r="P1088" s="137">
        <f t="shared" si="285"/>
        <v>0</v>
      </c>
      <c r="Q1088" s="137">
        <f t="shared" si="285"/>
        <v>0</v>
      </c>
      <c r="R1088" s="137">
        <f t="shared" si="285"/>
        <v>0</v>
      </c>
      <c r="S1088" s="137">
        <f t="shared" si="285"/>
        <v>0</v>
      </c>
      <c r="T1088" s="137">
        <f t="shared" si="285"/>
        <v>100</v>
      </c>
      <c r="U1088" s="137">
        <f t="shared" si="285"/>
        <v>100</v>
      </c>
      <c r="V1088" s="137">
        <f t="shared" si="285"/>
        <v>100</v>
      </c>
      <c r="W1088" s="137">
        <f t="shared" si="286"/>
        <v>100</v>
      </c>
      <c r="X1088" s="137">
        <f t="shared" si="286"/>
        <v>100</v>
      </c>
      <c r="Y1088" s="137">
        <f t="shared" si="286"/>
        <v>100</v>
      </c>
      <c r="Z1088" s="137">
        <f t="shared" si="286"/>
        <v>100</v>
      </c>
      <c r="AA1088" s="137">
        <f t="shared" si="286"/>
        <v>100</v>
      </c>
      <c r="AB1088" s="137">
        <f t="shared" si="286"/>
        <v>100</v>
      </c>
      <c r="AC1088" s="137">
        <f t="shared" si="286"/>
        <v>100</v>
      </c>
      <c r="AD1088" s="137">
        <f t="shared" si="286"/>
        <v>100</v>
      </c>
      <c r="AE1088" s="137">
        <f t="shared" si="286"/>
        <v>100</v>
      </c>
      <c r="AF1088" s="137">
        <f t="shared" si="286"/>
        <v>100</v>
      </c>
      <c r="AG1088" s="137">
        <f t="shared" si="286"/>
        <v>100</v>
      </c>
      <c r="AH1088" s="137">
        <f t="shared" si="286"/>
        <v>0</v>
      </c>
      <c r="AI1088" s="137">
        <f t="shared" si="286"/>
        <v>0</v>
      </c>
      <c r="AJ1088" s="137">
        <f t="shared" si="286"/>
        <v>0</v>
      </c>
      <c r="AK1088" s="136">
        <f ca="1">IF(AND(AND($AK$3&lt;=B1088,B1088&lt;=$AK$1),B1088&lt;&gt;""),1,0)</f>
        <v>1</v>
      </c>
      <c r="AL1088" s="136">
        <f>IF(OR(F1088="工事・メンテ（共用可）",F1088="要調整"),0.5,IF(F1088="ヘリ訓練日",0.4,1))</f>
        <v>1</v>
      </c>
      <c r="AM1088" s="136">
        <v>1</v>
      </c>
    </row>
    <row r="1089" spans="1:39" ht="75">
      <c r="A1089" s="149">
        <v>1738</v>
      </c>
      <c r="B1089" s="150">
        <v>46413</v>
      </c>
      <c r="C1089" s="156">
        <v>7</v>
      </c>
      <c r="D1089" s="156">
        <v>21</v>
      </c>
      <c r="E1089" s="152" t="s">
        <v>75</v>
      </c>
      <c r="F1089" s="151" t="s">
        <v>490</v>
      </c>
      <c r="G1089" s="154" t="s">
        <v>494</v>
      </c>
      <c r="H1089" s="138" t="str">
        <f>IF(OR(G1089="中止",G1089="取消"),"998",IF(ISNA(MATCH($E1089,施設情報!$B$2:$B$96,0)),"999",INDEX(施設情報!$C$2:$C$96,MATCH($E1089,施設情報!$B$2:$B$96,0))))</f>
        <v>049</v>
      </c>
      <c r="I1089" s="139">
        <f t="shared" si="271"/>
        <v>46413</v>
      </c>
      <c r="J1089" s="137" t="str">
        <f t="shared" si="272"/>
        <v>049-46413</v>
      </c>
      <c r="K1089" s="137">
        <f t="shared" si="273"/>
        <v>0.29166666666666669</v>
      </c>
      <c r="L1089" s="137">
        <f t="shared" si="274"/>
        <v>0.875</v>
      </c>
      <c r="M1089" s="137">
        <f t="shared" si="285"/>
        <v>0</v>
      </c>
      <c r="N1089" s="137">
        <f t="shared" si="285"/>
        <v>0</v>
      </c>
      <c r="O1089" s="137">
        <f t="shared" si="285"/>
        <v>0</v>
      </c>
      <c r="P1089" s="137">
        <f t="shared" si="285"/>
        <v>0</v>
      </c>
      <c r="Q1089" s="137">
        <f t="shared" si="285"/>
        <v>0</v>
      </c>
      <c r="R1089" s="137">
        <f t="shared" si="285"/>
        <v>0</v>
      </c>
      <c r="S1089" s="137">
        <f t="shared" si="285"/>
        <v>0</v>
      </c>
      <c r="T1089" s="137">
        <f t="shared" si="285"/>
        <v>100</v>
      </c>
      <c r="U1089" s="137">
        <f t="shared" si="285"/>
        <v>100</v>
      </c>
      <c r="V1089" s="137">
        <f t="shared" si="285"/>
        <v>100</v>
      </c>
      <c r="W1089" s="137">
        <f t="shared" si="286"/>
        <v>100</v>
      </c>
      <c r="X1089" s="137">
        <f t="shared" si="286"/>
        <v>100</v>
      </c>
      <c r="Y1089" s="137">
        <f t="shared" si="286"/>
        <v>100</v>
      </c>
      <c r="Z1089" s="137">
        <f t="shared" si="286"/>
        <v>100</v>
      </c>
      <c r="AA1089" s="137">
        <f t="shared" si="286"/>
        <v>100</v>
      </c>
      <c r="AB1089" s="137">
        <f t="shared" si="286"/>
        <v>100</v>
      </c>
      <c r="AC1089" s="137">
        <f t="shared" si="286"/>
        <v>100</v>
      </c>
      <c r="AD1089" s="137">
        <f t="shared" si="286"/>
        <v>100</v>
      </c>
      <c r="AE1089" s="137">
        <f t="shared" si="286"/>
        <v>100</v>
      </c>
      <c r="AF1089" s="137">
        <f t="shared" si="286"/>
        <v>100</v>
      </c>
      <c r="AG1089" s="137">
        <f t="shared" si="286"/>
        <v>100</v>
      </c>
      <c r="AH1089" s="137">
        <f t="shared" si="286"/>
        <v>0</v>
      </c>
      <c r="AI1089" s="137">
        <f t="shared" si="286"/>
        <v>0</v>
      </c>
      <c r="AJ1089" s="137">
        <f t="shared" si="286"/>
        <v>0</v>
      </c>
      <c r="AK1089" s="136">
        <f ca="1">IF(AND(AND($AK$3&lt;=B1089,B1089&lt;=$AK$1),B1089&lt;&gt;""),1,0)</f>
        <v>1</v>
      </c>
      <c r="AL1089" s="136">
        <f>IF(OR(F1089="工事・メンテ（共用可）",F1089="要調整"),0.5,IF(F1089="ヘリ訓練日",0.4,1))</f>
        <v>1</v>
      </c>
      <c r="AM1089" s="136">
        <v>1</v>
      </c>
    </row>
    <row r="1090" spans="1:39" ht="75">
      <c r="A1090" s="149">
        <v>1739</v>
      </c>
      <c r="B1090" s="150">
        <v>46413</v>
      </c>
      <c r="C1090" s="156">
        <v>7</v>
      </c>
      <c r="D1090" s="156">
        <v>21</v>
      </c>
      <c r="E1090" s="152" t="s">
        <v>76</v>
      </c>
      <c r="F1090" s="151" t="s">
        <v>490</v>
      </c>
      <c r="G1090" s="154" t="s">
        <v>494</v>
      </c>
      <c r="H1090" s="138" t="str">
        <f>IF(OR(G1090="中止",G1090="取消"),"998",IF(ISNA(MATCH($E1090,施設情報!$B$2:$B$96,0)),"999",INDEX(施設情報!$C$2:$C$96,MATCH($E1090,施設情報!$B$2:$B$96,0))))</f>
        <v>054</v>
      </c>
      <c r="I1090" s="139">
        <f t="shared" si="271"/>
        <v>46413</v>
      </c>
      <c r="J1090" s="137" t="str">
        <f t="shared" si="272"/>
        <v>054-46413</v>
      </c>
      <c r="K1090" s="137">
        <f t="shared" si="273"/>
        <v>0.29166666666666669</v>
      </c>
      <c r="L1090" s="137">
        <f t="shared" si="274"/>
        <v>0.875</v>
      </c>
      <c r="M1090" s="137">
        <f t="shared" si="285"/>
        <v>0</v>
      </c>
      <c r="N1090" s="137">
        <f t="shared" si="285"/>
        <v>0</v>
      </c>
      <c r="O1090" s="137">
        <f t="shared" si="285"/>
        <v>0</v>
      </c>
      <c r="P1090" s="137">
        <f t="shared" si="285"/>
        <v>0</v>
      </c>
      <c r="Q1090" s="137">
        <f t="shared" si="285"/>
        <v>0</v>
      </c>
      <c r="R1090" s="137">
        <f t="shared" si="285"/>
        <v>0</v>
      </c>
      <c r="S1090" s="137">
        <f t="shared" si="285"/>
        <v>0</v>
      </c>
      <c r="T1090" s="137">
        <f t="shared" si="285"/>
        <v>100</v>
      </c>
      <c r="U1090" s="137">
        <f t="shared" si="285"/>
        <v>100</v>
      </c>
      <c r="V1090" s="137">
        <f t="shared" si="285"/>
        <v>100</v>
      </c>
      <c r="W1090" s="137">
        <f t="shared" si="286"/>
        <v>100</v>
      </c>
      <c r="X1090" s="137">
        <f t="shared" si="286"/>
        <v>100</v>
      </c>
      <c r="Y1090" s="137">
        <f t="shared" si="286"/>
        <v>100</v>
      </c>
      <c r="Z1090" s="137">
        <f t="shared" si="286"/>
        <v>100</v>
      </c>
      <c r="AA1090" s="137">
        <f t="shared" si="286"/>
        <v>100</v>
      </c>
      <c r="AB1090" s="137">
        <f t="shared" si="286"/>
        <v>100</v>
      </c>
      <c r="AC1090" s="137">
        <f t="shared" si="286"/>
        <v>100</v>
      </c>
      <c r="AD1090" s="137">
        <f t="shared" si="286"/>
        <v>100</v>
      </c>
      <c r="AE1090" s="137">
        <f t="shared" si="286"/>
        <v>100</v>
      </c>
      <c r="AF1090" s="137">
        <f t="shared" si="286"/>
        <v>100</v>
      </c>
      <c r="AG1090" s="137">
        <f t="shared" si="286"/>
        <v>100</v>
      </c>
      <c r="AH1090" s="137">
        <f t="shared" si="286"/>
        <v>0</v>
      </c>
      <c r="AI1090" s="137">
        <f t="shared" si="286"/>
        <v>0</v>
      </c>
      <c r="AJ1090" s="137">
        <f t="shared" si="286"/>
        <v>0</v>
      </c>
      <c r="AK1090" s="136">
        <f ca="1">IF(AND(AND($AK$3&lt;=B1090,B1090&lt;=$AK$1),B1090&lt;&gt;""),1,0)</f>
        <v>1</v>
      </c>
      <c r="AL1090" s="136">
        <f>IF(OR(F1090="工事・メンテ（共用可）",F1090="要調整"),0.5,IF(F1090="ヘリ訓練日",0.4,1))</f>
        <v>1</v>
      </c>
      <c r="AM1090" s="136">
        <v>1</v>
      </c>
    </row>
    <row r="1091" spans="1:39" ht="112.5">
      <c r="A1091" s="149">
        <v>1740</v>
      </c>
      <c r="B1091" s="150">
        <v>46413</v>
      </c>
      <c r="C1091" s="156">
        <v>7</v>
      </c>
      <c r="D1091" s="156">
        <v>21</v>
      </c>
      <c r="E1091" s="152" t="s">
        <v>77</v>
      </c>
      <c r="F1091" s="151" t="s">
        <v>490</v>
      </c>
      <c r="G1091" s="154" t="s">
        <v>494</v>
      </c>
      <c r="H1091" s="138" t="str">
        <f>IF(OR(G1091="中止",G1091="取消"),"998",IF(ISNA(MATCH($E1091,施設情報!$B$2:$B$96,0)),"999",INDEX(施設情報!$C$2:$C$96,MATCH($E1091,施設情報!$B$2:$B$96,0))))</f>
        <v>055</v>
      </c>
      <c r="I1091" s="139">
        <f t="shared" si="271"/>
        <v>46413</v>
      </c>
      <c r="J1091" s="137" t="str">
        <f t="shared" si="272"/>
        <v>055-46413</v>
      </c>
      <c r="K1091" s="137">
        <f t="shared" si="273"/>
        <v>0.29166666666666669</v>
      </c>
      <c r="L1091" s="137">
        <f t="shared" si="274"/>
        <v>0.875</v>
      </c>
      <c r="M1091" s="137">
        <f t="shared" si="285"/>
        <v>0</v>
      </c>
      <c r="N1091" s="137">
        <f t="shared" si="285"/>
        <v>0</v>
      </c>
      <c r="O1091" s="137">
        <f t="shared" si="285"/>
        <v>0</v>
      </c>
      <c r="P1091" s="137">
        <f t="shared" si="285"/>
        <v>0</v>
      </c>
      <c r="Q1091" s="137">
        <f t="shared" si="285"/>
        <v>0</v>
      </c>
      <c r="R1091" s="137">
        <f t="shared" si="285"/>
        <v>0</v>
      </c>
      <c r="S1091" s="137">
        <f t="shared" si="285"/>
        <v>0</v>
      </c>
      <c r="T1091" s="137">
        <f t="shared" si="285"/>
        <v>100</v>
      </c>
      <c r="U1091" s="137">
        <f t="shared" si="285"/>
        <v>100</v>
      </c>
      <c r="V1091" s="137">
        <f t="shared" si="285"/>
        <v>100</v>
      </c>
      <c r="W1091" s="137">
        <f t="shared" si="286"/>
        <v>100</v>
      </c>
      <c r="X1091" s="137">
        <f t="shared" si="286"/>
        <v>100</v>
      </c>
      <c r="Y1091" s="137">
        <f t="shared" si="286"/>
        <v>100</v>
      </c>
      <c r="Z1091" s="137">
        <f t="shared" si="286"/>
        <v>100</v>
      </c>
      <c r="AA1091" s="137">
        <f t="shared" si="286"/>
        <v>100</v>
      </c>
      <c r="AB1091" s="137">
        <f t="shared" si="286"/>
        <v>100</v>
      </c>
      <c r="AC1091" s="137">
        <f t="shared" si="286"/>
        <v>100</v>
      </c>
      <c r="AD1091" s="137">
        <f t="shared" si="286"/>
        <v>100</v>
      </c>
      <c r="AE1091" s="137">
        <f t="shared" si="286"/>
        <v>100</v>
      </c>
      <c r="AF1091" s="137">
        <f t="shared" si="286"/>
        <v>100</v>
      </c>
      <c r="AG1091" s="137">
        <f t="shared" si="286"/>
        <v>100</v>
      </c>
      <c r="AH1091" s="137">
        <f t="shared" si="286"/>
        <v>0</v>
      </c>
      <c r="AI1091" s="137">
        <f t="shared" si="286"/>
        <v>0</v>
      </c>
      <c r="AJ1091" s="137">
        <f t="shared" si="286"/>
        <v>0</v>
      </c>
      <c r="AK1091" s="136">
        <f ca="1">IF(AND(AND($AK$3&lt;=B1091,B1091&lt;=$AK$1),B1091&lt;&gt;""),1,0)</f>
        <v>1</v>
      </c>
      <c r="AL1091" s="136">
        <f>IF(OR(F1091="工事・メンテ（共用可）",F1091="要調整"),0.5,IF(F1091="ヘリ訓練日",0.4,1))</f>
        <v>1</v>
      </c>
      <c r="AM1091" s="136">
        <v>1</v>
      </c>
    </row>
    <row r="1092" spans="1:39" ht="93.75">
      <c r="A1092" s="149">
        <v>1741</v>
      </c>
      <c r="B1092" s="150">
        <v>46413</v>
      </c>
      <c r="C1092" s="156">
        <v>7</v>
      </c>
      <c r="D1092" s="156">
        <v>21</v>
      </c>
      <c r="E1092" s="152" t="s">
        <v>78</v>
      </c>
      <c r="F1092" s="151" t="s">
        <v>490</v>
      </c>
      <c r="G1092" s="154" t="s">
        <v>494</v>
      </c>
      <c r="H1092" s="138" t="str">
        <f>IF(OR(G1092="中止",G1092="取消"),"998",IF(ISNA(MATCH($E1092,施設情報!$B$2:$B$96,0)),"999",INDEX(施設情報!$C$2:$C$96,MATCH($E1092,施設情報!$B$2:$B$96,0))))</f>
        <v>056</v>
      </c>
      <c r="I1092" s="139">
        <f t="shared" si="271"/>
        <v>46413</v>
      </c>
      <c r="J1092" s="137" t="str">
        <f t="shared" si="272"/>
        <v>056-46413</v>
      </c>
      <c r="K1092" s="137">
        <f t="shared" si="273"/>
        <v>0.29166666666666669</v>
      </c>
      <c r="L1092" s="137">
        <f t="shared" si="274"/>
        <v>0.875</v>
      </c>
      <c r="M1092" s="137">
        <f t="shared" si="285"/>
        <v>0</v>
      </c>
      <c r="N1092" s="137">
        <f t="shared" si="285"/>
        <v>0</v>
      </c>
      <c r="O1092" s="137">
        <f t="shared" si="285"/>
        <v>0</v>
      </c>
      <c r="P1092" s="137">
        <f t="shared" si="285"/>
        <v>0</v>
      </c>
      <c r="Q1092" s="137">
        <f t="shared" si="285"/>
        <v>0</v>
      </c>
      <c r="R1092" s="137">
        <f t="shared" si="285"/>
        <v>0</v>
      </c>
      <c r="S1092" s="137">
        <f t="shared" si="285"/>
        <v>0</v>
      </c>
      <c r="T1092" s="137">
        <f t="shared" si="285"/>
        <v>100</v>
      </c>
      <c r="U1092" s="137">
        <f t="shared" si="285"/>
        <v>100</v>
      </c>
      <c r="V1092" s="137">
        <f t="shared" si="285"/>
        <v>100</v>
      </c>
      <c r="W1092" s="137">
        <f t="shared" si="286"/>
        <v>100</v>
      </c>
      <c r="X1092" s="137">
        <f t="shared" si="286"/>
        <v>100</v>
      </c>
      <c r="Y1092" s="137">
        <f t="shared" si="286"/>
        <v>100</v>
      </c>
      <c r="Z1092" s="137">
        <f t="shared" si="286"/>
        <v>100</v>
      </c>
      <c r="AA1092" s="137">
        <f t="shared" si="286"/>
        <v>100</v>
      </c>
      <c r="AB1092" s="137">
        <f t="shared" si="286"/>
        <v>100</v>
      </c>
      <c r="AC1092" s="137">
        <f t="shared" si="286"/>
        <v>100</v>
      </c>
      <c r="AD1092" s="137">
        <f t="shared" si="286"/>
        <v>100</v>
      </c>
      <c r="AE1092" s="137">
        <f t="shared" si="286"/>
        <v>100</v>
      </c>
      <c r="AF1092" s="137">
        <f t="shared" si="286"/>
        <v>100</v>
      </c>
      <c r="AG1092" s="137">
        <f t="shared" si="286"/>
        <v>100</v>
      </c>
      <c r="AH1092" s="137">
        <f t="shared" si="286"/>
        <v>0</v>
      </c>
      <c r="AI1092" s="137">
        <f t="shared" si="286"/>
        <v>0</v>
      </c>
      <c r="AJ1092" s="137">
        <f t="shared" si="286"/>
        <v>0</v>
      </c>
      <c r="AK1092" s="136">
        <f ca="1">IF(AND(AND($AK$3&lt;=B1092,B1092&lt;=$AK$1),B1092&lt;&gt;""),1,0)</f>
        <v>1</v>
      </c>
      <c r="AL1092" s="136">
        <f>IF(OR(F1092="工事・メンテ（共用可）",F1092="要調整"),0.5,IF(F1092="ヘリ訓練日",0.4,1))</f>
        <v>1</v>
      </c>
      <c r="AM1092" s="136">
        <v>1</v>
      </c>
    </row>
    <row r="1093" spans="1:39" ht="112.5">
      <c r="A1093" s="149">
        <v>1742</v>
      </c>
      <c r="B1093" s="150">
        <v>46413</v>
      </c>
      <c r="C1093" s="156">
        <v>7</v>
      </c>
      <c r="D1093" s="156">
        <v>21</v>
      </c>
      <c r="E1093" s="152" t="s">
        <v>79</v>
      </c>
      <c r="F1093" s="151" t="s">
        <v>490</v>
      </c>
      <c r="G1093" s="154" t="s">
        <v>494</v>
      </c>
      <c r="H1093" s="138" t="str">
        <f>IF(OR(G1093="中止",G1093="取消"),"998",IF(ISNA(MATCH($E1093,施設情報!$B$2:$B$96,0)),"999",INDEX(施設情報!$C$2:$C$96,MATCH($E1093,施設情報!$B$2:$B$96,0))))</f>
        <v>057</v>
      </c>
      <c r="I1093" s="139">
        <f t="shared" ref="I1093:I1156" si="287">B1093</f>
        <v>46413</v>
      </c>
      <c r="J1093" s="137" t="str">
        <f t="shared" ref="J1093:J1156" si="288">H1093&amp;"-"&amp;I1093</f>
        <v>057-46413</v>
      </c>
      <c r="K1093" s="137">
        <f t="shared" ref="K1093:K1156" si="289">C1093/24</f>
        <v>0.29166666666666669</v>
      </c>
      <c r="L1093" s="137">
        <f t="shared" ref="L1093:L1156" si="290">D1093/24</f>
        <v>0.875</v>
      </c>
      <c r="M1093" s="137">
        <f t="shared" si="285"/>
        <v>0</v>
      </c>
      <c r="N1093" s="137">
        <f t="shared" si="285"/>
        <v>0</v>
      </c>
      <c r="O1093" s="137">
        <f t="shared" si="285"/>
        <v>0</v>
      </c>
      <c r="P1093" s="137">
        <f t="shared" si="285"/>
        <v>0</v>
      </c>
      <c r="Q1093" s="137">
        <f t="shared" si="285"/>
        <v>0</v>
      </c>
      <c r="R1093" s="137">
        <f t="shared" si="285"/>
        <v>0</v>
      </c>
      <c r="S1093" s="137">
        <f t="shared" si="285"/>
        <v>0</v>
      </c>
      <c r="T1093" s="137">
        <f t="shared" si="285"/>
        <v>100</v>
      </c>
      <c r="U1093" s="137">
        <f t="shared" si="285"/>
        <v>100</v>
      </c>
      <c r="V1093" s="137">
        <f t="shared" si="285"/>
        <v>100</v>
      </c>
      <c r="W1093" s="137">
        <f t="shared" si="286"/>
        <v>100</v>
      </c>
      <c r="X1093" s="137">
        <f t="shared" si="286"/>
        <v>100</v>
      </c>
      <c r="Y1093" s="137">
        <f t="shared" si="286"/>
        <v>100</v>
      </c>
      <c r="Z1093" s="137">
        <f t="shared" si="286"/>
        <v>100</v>
      </c>
      <c r="AA1093" s="137">
        <f t="shared" si="286"/>
        <v>100</v>
      </c>
      <c r="AB1093" s="137">
        <f t="shared" si="286"/>
        <v>100</v>
      </c>
      <c r="AC1093" s="137">
        <f t="shared" si="286"/>
        <v>100</v>
      </c>
      <c r="AD1093" s="137">
        <f t="shared" si="286"/>
        <v>100</v>
      </c>
      <c r="AE1093" s="137">
        <f t="shared" si="286"/>
        <v>100</v>
      </c>
      <c r="AF1093" s="137">
        <f t="shared" si="286"/>
        <v>100</v>
      </c>
      <c r="AG1093" s="137">
        <f t="shared" si="286"/>
        <v>100</v>
      </c>
      <c r="AH1093" s="137">
        <f t="shared" si="286"/>
        <v>0</v>
      </c>
      <c r="AI1093" s="137">
        <f t="shared" si="286"/>
        <v>0</v>
      </c>
      <c r="AJ1093" s="137">
        <f t="shared" si="286"/>
        <v>0</v>
      </c>
      <c r="AK1093" s="136">
        <f ca="1">IF(AND(AND($AK$3&lt;=B1093,B1093&lt;=$AK$1),B1093&lt;&gt;""),1,0)</f>
        <v>1</v>
      </c>
      <c r="AL1093" s="136">
        <f>IF(OR(F1093="工事・メンテ（共用可）",F1093="要調整"),0.5,IF(F1093="ヘリ訓練日",0.4,1))</f>
        <v>1</v>
      </c>
      <c r="AM1093" s="136">
        <v>1</v>
      </c>
    </row>
    <row r="1094" spans="1:39" ht="112.5">
      <c r="A1094" s="149">
        <v>1743</v>
      </c>
      <c r="B1094" s="150">
        <v>46413</v>
      </c>
      <c r="C1094" s="156">
        <v>7</v>
      </c>
      <c r="D1094" s="156">
        <v>21</v>
      </c>
      <c r="E1094" s="152" t="s">
        <v>80</v>
      </c>
      <c r="F1094" s="151" t="s">
        <v>490</v>
      </c>
      <c r="G1094" s="154" t="s">
        <v>494</v>
      </c>
      <c r="H1094" s="138" t="str">
        <f>IF(OR(G1094="中止",G1094="取消"),"998",IF(ISNA(MATCH($E1094,施設情報!$B$2:$B$96,0)),"999",INDEX(施設情報!$C$2:$C$96,MATCH($E1094,施設情報!$B$2:$B$96,0))))</f>
        <v>058</v>
      </c>
      <c r="I1094" s="139">
        <f t="shared" si="287"/>
        <v>46413</v>
      </c>
      <c r="J1094" s="137" t="str">
        <f t="shared" si="288"/>
        <v>058-46413</v>
      </c>
      <c r="K1094" s="137">
        <f t="shared" si="289"/>
        <v>0.29166666666666669</v>
      </c>
      <c r="L1094" s="137">
        <f t="shared" si="290"/>
        <v>0.875</v>
      </c>
      <c r="M1094" s="137">
        <f t="shared" si="285"/>
        <v>0</v>
      </c>
      <c r="N1094" s="137">
        <f t="shared" si="285"/>
        <v>0</v>
      </c>
      <c r="O1094" s="137">
        <f t="shared" si="285"/>
        <v>0</v>
      </c>
      <c r="P1094" s="137">
        <f t="shared" si="285"/>
        <v>0</v>
      </c>
      <c r="Q1094" s="137">
        <f t="shared" si="285"/>
        <v>0</v>
      </c>
      <c r="R1094" s="137">
        <f t="shared" si="285"/>
        <v>0</v>
      </c>
      <c r="S1094" s="137">
        <f t="shared" si="285"/>
        <v>0</v>
      </c>
      <c r="T1094" s="137">
        <f t="shared" si="285"/>
        <v>100</v>
      </c>
      <c r="U1094" s="137">
        <f t="shared" si="285"/>
        <v>100</v>
      </c>
      <c r="V1094" s="137">
        <f t="shared" si="285"/>
        <v>100</v>
      </c>
      <c r="W1094" s="137">
        <f t="shared" si="286"/>
        <v>100</v>
      </c>
      <c r="X1094" s="137">
        <f t="shared" si="286"/>
        <v>100</v>
      </c>
      <c r="Y1094" s="137">
        <f t="shared" si="286"/>
        <v>100</v>
      </c>
      <c r="Z1094" s="137">
        <f t="shared" si="286"/>
        <v>100</v>
      </c>
      <c r="AA1094" s="137">
        <f t="shared" si="286"/>
        <v>100</v>
      </c>
      <c r="AB1094" s="137">
        <f t="shared" si="286"/>
        <v>100</v>
      </c>
      <c r="AC1094" s="137">
        <f t="shared" si="286"/>
        <v>100</v>
      </c>
      <c r="AD1094" s="137">
        <f t="shared" si="286"/>
        <v>100</v>
      </c>
      <c r="AE1094" s="137">
        <f t="shared" si="286"/>
        <v>100</v>
      </c>
      <c r="AF1094" s="137">
        <f t="shared" si="286"/>
        <v>100</v>
      </c>
      <c r="AG1094" s="137">
        <f t="shared" si="286"/>
        <v>100</v>
      </c>
      <c r="AH1094" s="137">
        <f t="shared" si="286"/>
        <v>0</v>
      </c>
      <c r="AI1094" s="137">
        <f t="shared" si="286"/>
        <v>0</v>
      </c>
      <c r="AJ1094" s="137">
        <f t="shared" si="286"/>
        <v>0</v>
      </c>
      <c r="AK1094" s="136">
        <f ca="1">IF(AND(AND($AK$3&lt;=B1094,B1094&lt;=$AK$1),B1094&lt;&gt;""),1,0)</f>
        <v>1</v>
      </c>
      <c r="AL1094" s="136">
        <f>IF(OR(F1094="工事・メンテ（共用可）",F1094="要調整"),0.5,IF(F1094="ヘリ訓練日",0.4,1))</f>
        <v>1</v>
      </c>
      <c r="AM1094" s="136">
        <v>1</v>
      </c>
    </row>
    <row r="1095" spans="1:39" ht="93.75">
      <c r="A1095" s="149">
        <v>1744</v>
      </c>
      <c r="B1095" s="150">
        <v>46413</v>
      </c>
      <c r="C1095" s="156">
        <v>7</v>
      </c>
      <c r="D1095" s="156">
        <v>21</v>
      </c>
      <c r="E1095" s="152" t="s">
        <v>81</v>
      </c>
      <c r="F1095" s="151" t="s">
        <v>490</v>
      </c>
      <c r="G1095" s="154" t="s">
        <v>494</v>
      </c>
      <c r="H1095" s="138" t="str">
        <f>IF(OR(G1095="中止",G1095="取消"),"998",IF(ISNA(MATCH($E1095,施設情報!$B$2:$B$96,0)),"999",INDEX(施設情報!$C$2:$C$96,MATCH($E1095,施設情報!$B$2:$B$96,0))))</f>
        <v>059</v>
      </c>
      <c r="I1095" s="139">
        <f t="shared" si="287"/>
        <v>46413</v>
      </c>
      <c r="J1095" s="137" t="str">
        <f t="shared" si="288"/>
        <v>059-46413</v>
      </c>
      <c r="K1095" s="137">
        <f t="shared" si="289"/>
        <v>0.29166666666666669</v>
      </c>
      <c r="L1095" s="137">
        <f t="shared" si="290"/>
        <v>0.875</v>
      </c>
      <c r="M1095" s="137">
        <f t="shared" ref="M1095:V1104" si="291">IF(AND(M$3&gt;=$K1095,M$3&lt;$L1095),100*$AM1095,0)</f>
        <v>0</v>
      </c>
      <c r="N1095" s="137">
        <f t="shared" si="291"/>
        <v>0</v>
      </c>
      <c r="O1095" s="137">
        <f t="shared" si="291"/>
        <v>0</v>
      </c>
      <c r="P1095" s="137">
        <f t="shared" si="291"/>
        <v>0</v>
      </c>
      <c r="Q1095" s="137">
        <f t="shared" si="291"/>
        <v>0</v>
      </c>
      <c r="R1095" s="137">
        <f t="shared" si="291"/>
        <v>0</v>
      </c>
      <c r="S1095" s="137">
        <f t="shared" si="291"/>
        <v>0</v>
      </c>
      <c r="T1095" s="137">
        <f t="shared" si="291"/>
        <v>100</v>
      </c>
      <c r="U1095" s="137">
        <f t="shared" si="291"/>
        <v>100</v>
      </c>
      <c r="V1095" s="137">
        <f t="shared" si="291"/>
        <v>100</v>
      </c>
      <c r="W1095" s="137">
        <f t="shared" ref="W1095:AJ1104" si="292">IF(AND(W$3&gt;=$K1095,W$3&lt;$L1095),100*$AM1095,0)</f>
        <v>100</v>
      </c>
      <c r="X1095" s="137">
        <f t="shared" si="292"/>
        <v>100</v>
      </c>
      <c r="Y1095" s="137">
        <f t="shared" si="292"/>
        <v>100</v>
      </c>
      <c r="Z1095" s="137">
        <f t="shared" si="292"/>
        <v>100</v>
      </c>
      <c r="AA1095" s="137">
        <f t="shared" si="292"/>
        <v>100</v>
      </c>
      <c r="AB1095" s="137">
        <f t="shared" si="292"/>
        <v>100</v>
      </c>
      <c r="AC1095" s="137">
        <f t="shared" si="292"/>
        <v>100</v>
      </c>
      <c r="AD1095" s="137">
        <f t="shared" si="292"/>
        <v>100</v>
      </c>
      <c r="AE1095" s="137">
        <f t="shared" si="292"/>
        <v>100</v>
      </c>
      <c r="AF1095" s="137">
        <f t="shared" si="292"/>
        <v>100</v>
      </c>
      <c r="AG1095" s="137">
        <f t="shared" si="292"/>
        <v>100</v>
      </c>
      <c r="AH1095" s="137">
        <f t="shared" si="292"/>
        <v>0</v>
      </c>
      <c r="AI1095" s="137">
        <f t="shared" si="292"/>
        <v>0</v>
      </c>
      <c r="AJ1095" s="137">
        <f t="shared" si="292"/>
        <v>0</v>
      </c>
      <c r="AK1095" s="136">
        <f ca="1">IF(AND(AND($AK$3&lt;=B1095,B1095&lt;=$AK$1),B1095&lt;&gt;""),1,0)</f>
        <v>1</v>
      </c>
      <c r="AL1095" s="136">
        <f>IF(OR(F1095="工事・メンテ（共用可）",F1095="要調整"),0.5,IF(F1095="ヘリ訓練日",0.4,1))</f>
        <v>1</v>
      </c>
      <c r="AM1095" s="136">
        <v>1</v>
      </c>
    </row>
    <row r="1096" spans="1:39" ht="93.75">
      <c r="A1096" s="149">
        <v>1745</v>
      </c>
      <c r="B1096" s="150">
        <v>46413</v>
      </c>
      <c r="C1096" s="156">
        <v>7</v>
      </c>
      <c r="D1096" s="156">
        <v>21</v>
      </c>
      <c r="E1096" s="152" t="s">
        <v>82</v>
      </c>
      <c r="F1096" s="151" t="s">
        <v>490</v>
      </c>
      <c r="G1096" s="154" t="s">
        <v>494</v>
      </c>
      <c r="H1096" s="138" t="str">
        <f>IF(OR(G1096="中止",G1096="取消"),"998",IF(ISNA(MATCH($E1096,施設情報!$B$2:$B$96,0)),"999",INDEX(施設情報!$C$2:$C$96,MATCH($E1096,施設情報!$B$2:$B$96,0))))</f>
        <v>060</v>
      </c>
      <c r="I1096" s="139">
        <f t="shared" si="287"/>
        <v>46413</v>
      </c>
      <c r="J1096" s="137" t="str">
        <f t="shared" si="288"/>
        <v>060-46413</v>
      </c>
      <c r="K1096" s="137">
        <f t="shared" si="289"/>
        <v>0.29166666666666669</v>
      </c>
      <c r="L1096" s="137">
        <f t="shared" si="290"/>
        <v>0.875</v>
      </c>
      <c r="M1096" s="137">
        <f t="shared" si="291"/>
        <v>0</v>
      </c>
      <c r="N1096" s="137">
        <f t="shared" si="291"/>
        <v>0</v>
      </c>
      <c r="O1096" s="137">
        <f t="shared" si="291"/>
        <v>0</v>
      </c>
      <c r="P1096" s="137">
        <f t="shared" si="291"/>
        <v>0</v>
      </c>
      <c r="Q1096" s="137">
        <f t="shared" si="291"/>
        <v>0</v>
      </c>
      <c r="R1096" s="137">
        <f t="shared" si="291"/>
        <v>0</v>
      </c>
      <c r="S1096" s="137">
        <f t="shared" si="291"/>
        <v>0</v>
      </c>
      <c r="T1096" s="137">
        <f t="shared" si="291"/>
        <v>100</v>
      </c>
      <c r="U1096" s="137">
        <f t="shared" si="291"/>
        <v>100</v>
      </c>
      <c r="V1096" s="137">
        <f t="shared" si="291"/>
        <v>100</v>
      </c>
      <c r="W1096" s="137">
        <f t="shared" si="292"/>
        <v>100</v>
      </c>
      <c r="X1096" s="137">
        <f t="shared" si="292"/>
        <v>100</v>
      </c>
      <c r="Y1096" s="137">
        <f t="shared" si="292"/>
        <v>100</v>
      </c>
      <c r="Z1096" s="137">
        <f t="shared" si="292"/>
        <v>100</v>
      </c>
      <c r="AA1096" s="137">
        <f t="shared" si="292"/>
        <v>100</v>
      </c>
      <c r="AB1096" s="137">
        <f t="shared" si="292"/>
        <v>100</v>
      </c>
      <c r="AC1096" s="137">
        <f t="shared" si="292"/>
        <v>100</v>
      </c>
      <c r="AD1096" s="137">
        <f t="shared" si="292"/>
        <v>100</v>
      </c>
      <c r="AE1096" s="137">
        <f t="shared" si="292"/>
        <v>100</v>
      </c>
      <c r="AF1096" s="137">
        <f t="shared" si="292"/>
        <v>100</v>
      </c>
      <c r="AG1096" s="137">
        <f t="shared" si="292"/>
        <v>100</v>
      </c>
      <c r="AH1096" s="137">
        <f t="shared" si="292"/>
        <v>0</v>
      </c>
      <c r="AI1096" s="137">
        <f t="shared" si="292"/>
        <v>0</v>
      </c>
      <c r="AJ1096" s="137">
        <f t="shared" si="292"/>
        <v>0</v>
      </c>
      <c r="AK1096" s="136">
        <f ca="1">IF(AND(AND($AK$3&lt;=B1096,B1096&lt;=$AK$1),B1096&lt;&gt;""),1,0)</f>
        <v>1</v>
      </c>
      <c r="AL1096" s="136">
        <f>IF(OR(F1096="工事・メンテ（共用可）",F1096="要調整"),0.5,IF(F1096="ヘリ訓練日",0.4,1))</f>
        <v>1</v>
      </c>
      <c r="AM1096" s="136">
        <v>1</v>
      </c>
    </row>
    <row r="1097" spans="1:39" ht="56.25">
      <c r="A1097" s="149">
        <v>1746</v>
      </c>
      <c r="B1097" s="150">
        <v>46413</v>
      </c>
      <c r="C1097" s="156">
        <v>7</v>
      </c>
      <c r="D1097" s="156">
        <v>21</v>
      </c>
      <c r="E1097" s="152" t="s">
        <v>83</v>
      </c>
      <c r="F1097" s="151" t="s">
        <v>490</v>
      </c>
      <c r="G1097" s="154" t="s">
        <v>494</v>
      </c>
      <c r="H1097" s="138" t="str">
        <f>IF(OR(G1097="中止",G1097="取消"),"998",IF(ISNA(MATCH($E1097,施設情報!$B$2:$B$96,0)),"999",INDEX(施設情報!$C$2:$C$96,MATCH($E1097,施設情報!$B$2:$B$96,0))))</f>
        <v>067</v>
      </c>
      <c r="I1097" s="139">
        <f t="shared" si="287"/>
        <v>46413</v>
      </c>
      <c r="J1097" s="137" t="str">
        <f t="shared" si="288"/>
        <v>067-46413</v>
      </c>
      <c r="K1097" s="137">
        <f t="shared" si="289"/>
        <v>0.29166666666666669</v>
      </c>
      <c r="L1097" s="137">
        <f t="shared" si="290"/>
        <v>0.875</v>
      </c>
      <c r="M1097" s="137">
        <f t="shared" si="291"/>
        <v>0</v>
      </c>
      <c r="N1097" s="137">
        <f t="shared" si="291"/>
        <v>0</v>
      </c>
      <c r="O1097" s="137">
        <f t="shared" si="291"/>
        <v>0</v>
      </c>
      <c r="P1097" s="137">
        <f t="shared" si="291"/>
        <v>0</v>
      </c>
      <c r="Q1097" s="137">
        <f t="shared" si="291"/>
        <v>0</v>
      </c>
      <c r="R1097" s="137">
        <f t="shared" si="291"/>
        <v>0</v>
      </c>
      <c r="S1097" s="137">
        <f t="shared" si="291"/>
        <v>0</v>
      </c>
      <c r="T1097" s="137">
        <f t="shared" si="291"/>
        <v>100</v>
      </c>
      <c r="U1097" s="137">
        <f t="shared" si="291"/>
        <v>100</v>
      </c>
      <c r="V1097" s="137">
        <f t="shared" si="291"/>
        <v>100</v>
      </c>
      <c r="W1097" s="137">
        <f t="shared" si="292"/>
        <v>100</v>
      </c>
      <c r="X1097" s="137">
        <f t="shared" si="292"/>
        <v>100</v>
      </c>
      <c r="Y1097" s="137">
        <f t="shared" si="292"/>
        <v>100</v>
      </c>
      <c r="Z1097" s="137">
        <f t="shared" si="292"/>
        <v>100</v>
      </c>
      <c r="AA1097" s="137">
        <f t="shared" si="292"/>
        <v>100</v>
      </c>
      <c r="AB1097" s="137">
        <f t="shared" si="292"/>
        <v>100</v>
      </c>
      <c r="AC1097" s="137">
        <f t="shared" si="292"/>
        <v>100</v>
      </c>
      <c r="AD1097" s="137">
        <f t="shared" si="292"/>
        <v>100</v>
      </c>
      <c r="AE1097" s="137">
        <f t="shared" si="292"/>
        <v>100</v>
      </c>
      <c r="AF1097" s="137">
        <f t="shared" si="292"/>
        <v>100</v>
      </c>
      <c r="AG1097" s="137">
        <f t="shared" si="292"/>
        <v>100</v>
      </c>
      <c r="AH1097" s="137">
        <f t="shared" si="292"/>
        <v>0</v>
      </c>
      <c r="AI1097" s="137">
        <f t="shared" si="292"/>
        <v>0</v>
      </c>
      <c r="AJ1097" s="137">
        <f t="shared" si="292"/>
        <v>0</v>
      </c>
      <c r="AK1097" s="136">
        <f ca="1">IF(AND(AND($AK$3&lt;=B1097,B1097&lt;=$AK$1),B1097&lt;&gt;""),1,0)</f>
        <v>1</v>
      </c>
      <c r="AL1097" s="136">
        <f>IF(OR(F1097="工事・メンテ（共用可）",F1097="要調整"),0.5,IF(F1097="ヘリ訓練日",0.4,1))</f>
        <v>1</v>
      </c>
      <c r="AM1097" s="136">
        <v>1</v>
      </c>
    </row>
    <row r="1098" spans="1:39" ht="56.25">
      <c r="A1098" s="149">
        <v>1747</v>
      </c>
      <c r="B1098" s="150">
        <v>46413</v>
      </c>
      <c r="C1098" s="156">
        <v>7</v>
      </c>
      <c r="D1098" s="156">
        <v>21</v>
      </c>
      <c r="E1098" s="152" t="s">
        <v>84</v>
      </c>
      <c r="F1098" s="151" t="s">
        <v>490</v>
      </c>
      <c r="G1098" s="154" t="s">
        <v>494</v>
      </c>
      <c r="H1098" s="138" t="str">
        <f>IF(OR(G1098="中止",G1098="取消"),"998",IF(ISNA(MATCH($E1098,施設情報!$B$2:$B$96,0)),"999",INDEX(施設情報!$C$2:$C$96,MATCH($E1098,施設情報!$B$2:$B$96,0))))</f>
        <v>065</v>
      </c>
      <c r="I1098" s="139">
        <f t="shared" si="287"/>
        <v>46413</v>
      </c>
      <c r="J1098" s="137" t="str">
        <f t="shared" si="288"/>
        <v>065-46413</v>
      </c>
      <c r="K1098" s="137">
        <f t="shared" si="289"/>
        <v>0.29166666666666669</v>
      </c>
      <c r="L1098" s="137">
        <f t="shared" si="290"/>
        <v>0.875</v>
      </c>
      <c r="M1098" s="137">
        <f t="shared" si="291"/>
        <v>0</v>
      </c>
      <c r="N1098" s="137">
        <f t="shared" si="291"/>
        <v>0</v>
      </c>
      <c r="O1098" s="137">
        <f t="shared" si="291"/>
        <v>0</v>
      </c>
      <c r="P1098" s="137">
        <f t="shared" si="291"/>
        <v>0</v>
      </c>
      <c r="Q1098" s="137">
        <f t="shared" si="291"/>
        <v>0</v>
      </c>
      <c r="R1098" s="137">
        <f t="shared" si="291"/>
        <v>0</v>
      </c>
      <c r="S1098" s="137">
        <f t="shared" si="291"/>
        <v>0</v>
      </c>
      <c r="T1098" s="137">
        <f t="shared" si="291"/>
        <v>100</v>
      </c>
      <c r="U1098" s="137">
        <f t="shared" si="291"/>
        <v>100</v>
      </c>
      <c r="V1098" s="137">
        <f t="shared" si="291"/>
        <v>100</v>
      </c>
      <c r="W1098" s="137">
        <f t="shared" si="292"/>
        <v>100</v>
      </c>
      <c r="X1098" s="137">
        <f t="shared" si="292"/>
        <v>100</v>
      </c>
      <c r="Y1098" s="137">
        <f t="shared" si="292"/>
        <v>100</v>
      </c>
      <c r="Z1098" s="137">
        <f t="shared" si="292"/>
        <v>100</v>
      </c>
      <c r="AA1098" s="137">
        <f t="shared" si="292"/>
        <v>100</v>
      </c>
      <c r="AB1098" s="137">
        <f t="shared" si="292"/>
        <v>100</v>
      </c>
      <c r="AC1098" s="137">
        <f t="shared" si="292"/>
        <v>100</v>
      </c>
      <c r="AD1098" s="137">
        <f t="shared" si="292"/>
        <v>100</v>
      </c>
      <c r="AE1098" s="137">
        <f t="shared" si="292"/>
        <v>100</v>
      </c>
      <c r="AF1098" s="137">
        <f t="shared" si="292"/>
        <v>100</v>
      </c>
      <c r="AG1098" s="137">
        <f t="shared" si="292"/>
        <v>100</v>
      </c>
      <c r="AH1098" s="137">
        <f t="shared" si="292"/>
        <v>0</v>
      </c>
      <c r="AI1098" s="137">
        <f t="shared" si="292"/>
        <v>0</v>
      </c>
      <c r="AJ1098" s="137">
        <f t="shared" si="292"/>
        <v>0</v>
      </c>
      <c r="AK1098" s="136">
        <f ca="1">IF(AND(AND($AK$3&lt;=B1098,B1098&lt;=$AK$1),B1098&lt;&gt;""),1,0)</f>
        <v>1</v>
      </c>
      <c r="AL1098" s="136">
        <f>IF(OR(F1098="工事・メンテ（共用可）",F1098="要調整"),0.5,IF(F1098="ヘリ訓練日",0.4,1))</f>
        <v>1</v>
      </c>
      <c r="AM1098" s="136">
        <v>1</v>
      </c>
    </row>
    <row r="1099" spans="1:39" ht="56.25">
      <c r="A1099" s="149">
        <v>1748</v>
      </c>
      <c r="B1099" s="150">
        <v>46413</v>
      </c>
      <c r="C1099" s="156">
        <v>7</v>
      </c>
      <c r="D1099" s="156">
        <v>21</v>
      </c>
      <c r="E1099" s="152" t="s">
        <v>85</v>
      </c>
      <c r="F1099" s="151" t="s">
        <v>490</v>
      </c>
      <c r="G1099" s="154" t="s">
        <v>494</v>
      </c>
      <c r="H1099" s="138" t="str">
        <f>IF(OR(G1099="中止",G1099="取消"),"998",IF(ISNA(MATCH($E1099,施設情報!$B$2:$B$96,0)),"999",INDEX(施設情報!$C$2:$C$96,MATCH($E1099,施設情報!$B$2:$B$96,0))))</f>
        <v>066</v>
      </c>
      <c r="I1099" s="139">
        <f t="shared" si="287"/>
        <v>46413</v>
      </c>
      <c r="J1099" s="137" t="str">
        <f t="shared" si="288"/>
        <v>066-46413</v>
      </c>
      <c r="K1099" s="137">
        <f t="shared" si="289"/>
        <v>0.29166666666666669</v>
      </c>
      <c r="L1099" s="137">
        <f t="shared" si="290"/>
        <v>0.875</v>
      </c>
      <c r="M1099" s="137">
        <f t="shared" si="291"/>
        <v>0</v>
      </c>
      <c r="N1099" s="137">
        <f t="shared" si="291"/>
        <v>0</v>
      </c>
      <c r="O1099" s="137">
        <f t="shared" si="291"/>
        <v>0</v>
      </c>
      <c r="P1099" s="137">
        <f t="shared" si="291"/>
        <v>0</v>
      </c>
      <c r="Q1099" s="137">
        <f t="shared" si="291"/>
        <v>0</v>
      </c>
      <c r="R1099" s="137">
        <f t="shared" si="291"/>
        <v>0</v>
      </c>
      <c r="S1099" s="137">
        <f t="shared" si="291"/>
        <v>0</v>
      </c>
      <c r="T1099" s="137">
        <f t="shared" si="291"/>
        <v>100</v>
      </c>
      <c r="U1099" s="137">
        <f t="shared" si="291"/>
        <v>100</v>
      </c>
      <c r="V1099" s="137">
        <f t="shared" si="291"/>
        <v>100</v>
      </c>
      <c r="W1099" s="137">
        <f t="shared" si="292"/>
        <v>100</v>
      </c>
      <c r="X1099" s="137">
        <f t="shared" si="292"/>
        <v>100</v>
      </c>
      <c r="Y1099" s="137">
        <f t="shared" si="292"/>
        <v>100</v>
      </c>
      <c r="Z1099" s="137">
        <f t="shared" si="292"/>
        <v>100</v>
      </c>
      <c r="AA1099" s="137">
        <f t="shared" si="292"/>
        <v>100</v>
      </c>
      <c r="AB1099" s="137">
        <f t="shared" si="292"/>
        <v>100</v>
      </c>
      <c r="AC1099" s="137">
        <f t="shared" si="292"/>
        <v>100</v>
      </c>
      <c r="AD1099" s="137">
        <f t="shared" si="292"/>
        <v>100</v>
      </c>
      <c r="AE1099" s="137">
        <f t="shared" si="292"/>
        <v>100</v>
      </c>
      <c r="AF1099" s="137">
        <f t="shared" si="292"/>
        <v>100</v>
      </c>
      <c r="AG1099" s="137">
        <f t="shared" si="292"/>
        <v>100</v>
      </c>
      <c r="AH1099" s="137">
        <f t="shared" si="292"/>
        <v>0</v>
      </c>
      <c r="AI1099" s="137">
        <f t="shared" si="292"/>
        <v>0</v>
      </c>
      <c r="AJ1099" s="137">
        <f t="shared" si="292"/>
        <v>0</v>
      </c>
      <c r="AK1099" s="136">
        <f ca="1">IF(AND(AND($AK$3&lt;=B1099,B1099&lt;=$AK$1),B1099&lt;&gt;""),1,0)</f>
        <v>1</v>
      </c>
      <c r="AL1099" s="136">
        <f>IF(OR(F1099="工事・メンテ（共用可）",F1099="要調整"),0.5,IF(F1099="ヘリ訓練日",0.4,1))</f>
        <v>1</v>
      </c>
      <c r="AM1099" s="136">
        <v>1</v>
      </c>
    </row>
    <row r="1100" spans="1:39" ht="37.5">
      <c r="A1100" s="149">
        <v>1749</v>
      </c>
      <c r="B1100" s="150">
        <v>46413</v>
      </c>
      <c r="C1100" s="156">
        <v>7</v>
      </c>
      <c r="D1100" s="156">
        <v>21</v>
      </c>
      <c r="E1100" s="152" t="s">
        <v>86</v>
      </c>
      <c r="F1100" s="151" t="s">
        <v>490</v>
      </c>
      <c r="G1100" s="154" t="s">
        <v>494</v>
      </c>
      <c r="H1100" s="138" t="str">
        <f>IF(OR(G1100="中止",G1100="取消"),"998",IF(ISNA(MATCH($E1100,施設情報!$B$2:$B$96,0)),"999",INDEX(施設情報!$C$2:$C$96,MATCH($E1100,施設情報!$B$2:$B$96,0))))</f>
        <v>068</v>
      </c>
      <c r="I1100" s="139">
        <f t="shared" si="287"/>
        <v>46413</v>
      </c>
      <c r="J1100" s="137" t="str">
        <f t="shared" si="288"/>
        <v>068-46413</v>
      </c>
      <c r="K1100" s="137">
        <f t="shared" si="289"/>
        <v>0.29166666666666669</v>
      </c>
      <c r="L1100" s="137">
        <f t="shared" si="290"/>
        <v>0.875</v>
      </c>
      <c r="M1100" s="137">
        <f t="shared" si="291"/>
        <v>0</v>
      </c>
      <c r="N1100" s="137">
        <f t="shared" si="291"/>
        <v>0</v>
      </c>
      <c r="O1100" s="137">
        <f t="shared" si="291"/>
        <v>0</v>
      </c>
      <c r="P1100" s="137">
        <f t="shared" si="291"/>
        <v>0</v>
      </c>
      <c r="Q1100" s="137">
        <f t="shared" si="291"/>
        <v>0</v>
      </c>
      <c r="R1100" s="137">
        <f t="shared" si="291"/>
        <v>0</v>
      </c>
      <c r="S1100" s="137">
        <f t="shared" si="291"/>
        <v>0</v>
      </c>
      <c r="T1100" s="137">
        <f t="shared" si="291"/>
        <v>100</v>
      </c>
      <c r="U1100" s="137">
        <f t="shared" si="291"/>
        <v>100</v>
      </c>
      <c r="V1100" s="137">
        <f t="shared" si="291"/>
        <v>100</v>
      </c>
      <c r="W1100" s="137">
        <f t="shared" si="292"/>
        <v>100</v>
      </c>
      <c r="X1100" s="137">
        <f t="shared" si="292"/>
        <v>100</v>
      </c>
      <c r="Y1100" s="137">
        <f t="shared" si="292"/>
        <v>100</v>
      </c>
      <c r="Z1100" s="137">
        <f t="shared" si="292"/>
        <v>100</v>
      </c>
      <c r="AA1100" s="137">
        <f t="shared" si="292"/>
        <v>100</v>
      </c>
      <c r="AB1100" s="137">
        <f t="shared" si="292"/>
        <v>100</v>
      </c>
      <c r="AC1100" s="137">
        <f t="shared" si="292"/>
        <v>100</v>
      </c>
      <c r="AD1100" s="137">
        <f t="shared" si="292"/>
        <v>100</v>
      </c>
      <c r="AE1100" s="137">
        <f t="shared" si="292"/>
        <v>100</v>
      </c>
      <c r="AF1100" s="137">
        <f t="shared" si="292"/>
        <v>100</v>
      </c>
      <c r="AG1100" s="137">
        <f t="shared" si="292"/>
        <v>100</v>
      </c>
      <c r="AH1100" s="137">
        <f t="shared" si="292"/>
        <v>0</v>
      </c>
      <c r="AI1100" s="137">
        <f t="shared" si="292"/>
        <v>0</v>
      </c>
      <c r="AJ1100" s="137">
        <f t="shared" si="292"/>
        <v>0</v>
      </c>
      <c r="AK1100" s="136">
        <f ca="1">IF(AND(AND($AK$3&lt;=B1100,B1100&lt;=$AK$1),B1100&lt;&gt;""),1,0)</f>
        <v>1</v>
      </c>
      <c r="AL1100" s="136">
        <f>IF(OR(F1100="工事・メンテ（共用可）",F1100="要調整"),0.5,IF(F1100="ヘリ訓練日",0.4,1))</f>
        <v>1</v>
      </c>
      <c r="AM1100" s="136">
        <v>1</v>
      </c>
    </row>
    <row r="1101" spans="1:39" ht="37.5">
      <c r="A1101" s="149">
        <v>1750</v>
      </c>
      <c r="B1101" s="150">
        <v>46413</v>
      </c>
      <c r="C1101" s="156">
        <v>7</v>
      </c>
      <c r="D1101" s="156">
        <v>21</v>
      </c>
      <c r="E1101" s="152" t="s">
        <v>87</v>
      </c>
      <c r="F1101" s="151" t="s">
        <v>490</v>
      </c>
      <c r="G1101" s="154" t="s">
        <v>494</v>
      </c>
      <c r="H1101" s="138" t="str">
        <f>IF(OR(G1101="中止",G1101="取消"),"998",IF(ISNA(MATCH($E1101,施設情報!$B$2:$B$96,0)),"999",INDEX(施設情報!$C$2:$C$96,MATCH($E1101,施設情報!$B$2:$B$96,0))))</f>
        <v>063</v>
      </c>
      <c r="I1101" s="139">
        <f t="shared" si="287"/>
        <v>46413</v>
      </c>
      <c r="J1101" s="137" t="str">
        <f t="shared" si="288"/>
        <v>063-46413</v>
      </c>
      <c r="K1101" s="137">
        <f t="shared" si="289"/>
        <v>0.29166666666666669</v>
      </c>
      <c r="L1101" s="137">
        <f t="shared" si="290"/>
        <v>0.875</v>
      </c>
      <c r="M1101" s="137">
        <f t="shared" si="291"/>
        <v>0</v>
      </c>
      <c r="N1101" s="137">
        <f t="shared" si="291"/>
        <v>0</v>
      </c>
      <c r="O1101" s="137">
        <f t="shared" si="291"/>
        <v>0</v>
      </c>
      <c r="P1101" s="137">
        <f t="shared" si="291"/>
        <v>0</v>
      </c>
      <c r="Q1101" s="137">
        <f t="shared" si="291"/>
        <v>0</v>
      </c>
      <c r="R1101" s="137">
        <f t="shared" si="291"/>
        <v>0</v>
      </c>
      <c r="S1101" s="137">
        <f t="shared" si="291"/>
        <v>0</v>
      </c>
      <c r="T1101" s="137">
        <f t="shared" si="291"/>
        <v>100</v>
      </c>
      <c r="U1101" s="137">
        <f t="shared" si="291"/>
        <v>100</v>
      </c>
      <c r="V1101" s="137">
        <f t="shared" si="291"/>
        <v>100</v>
      </c>
      <c r="W1101" s="137">
        <f t="shared" si="292"/>
        <v>100</v>
      </c>
      <c r="X1101" s="137">
        <f t="shared" si="292"/>
        <v>100</v>
      </c>
      <c r="Y1101" s="137">
        <f t="shared" si="292"/>
        <v>100</v>
      </c>
      <c r="Z1101" s="137">
        <f t="shared" si="292"/>
        <v>100</v>
      </c>
      <c r="AA1101" s="137">
        <f t="shared" si="292"/>
        <v>100</v>
      </c>
      <c r="AB1101" s="137">
        <f t="shared" si="292"/>
        <v>100</v>
      </c>
      <c r="AC1101" s="137">
        <f t="shared" si="292"/>
        <v>100</v>
      </c>
      <c r="AD1101" s="137">
        <f t="shared" si="292"/>
        <v>100</v>
      </c>
      <c r="AE1101" s="137">
        <f t="shared" si="292"/>
        <v>100</v>
      </c>
      <c r="AF1101" s="137">
        <f t="shared" si="292"/>
        <v>100</v>
      </c>
      <c r="AG1101" s="137">
        <f t="shared" si="292"/>
        <v>100</v>
      </c>
      <c r="AH1101" s="137">
        <f t="shared" si="292"/>
        <v>0</v>
      </c>
      <c r="AI1101" s="137">
        <f t="shared" si="292"/>
        <v>0</v>
      </c>
      <c r="AJ1101" s="137">
        <f t="shared" si="292"/>
        <v>0</v>
      </c>
      <c r="AK1101" s="136">
        <f ca="1">IF(AND(AND($AK$3&lt;=B1101,B1101&lt;=$AK$1),B1101&lt;&gt;""),1,0)</f>
        <v>1</v>
      </c>
      <c r="AL1101" s="136">
        <f>IF(OR(F1101="工事・メンテ（共用可）",F1101="要調整"),0.5,IF(F1101="ヘリ訓練日",0.4,1))</f>
        <v>1</v>
      </c>
      <c r="AM1101" s="136">
        <v>1</v>
      </c>
    </row>
    <row r="1102" spans="1:39" ht="37.5">
      <c r="A1102" s="149">
        <v>1751</v>
      </c>
      <c r="B1102" s="150">
        <v>46413</v>
      </c>
      <c r="C1102" s="156">
        <v>7</v>
      </c>
      <c r="D1102" s="156">
        <v>21</v>
      </c>
      <c r="E1102" s="152" t="s">
        <v>88</v>
      </c>
      <c r="F1102" s="151" t="s">
        <v>490</v>
      </c>
      <c r="G1102" s="154" t="s">
        <v>494</v>
      </c>
      <c r="H1102" s="138" t="str">
        <f>IF(OR(G1102="中止",G1102="取消"),"998",IF(ISNA(MATCH($E1102,施設情報!$B$2:$B$96,0)),"999",INDEX(施設情報!$C$2:$C$96,MATCH($E1102,施設情報!$B$2:$B$96,0))))</f>
        <v>064</v>
      </c>
      <c r="I1102" s="139">
        <f t="shared" si="287"/>
        <v>46413</v>
      </c>
      <c r="J1102" s="137" t="str">
        <f t="shared" si="288"/>
        <v>064-46413</v>
      </c>
      <c r="K1102" s="137">
        <f t="shared" si="289"/>
        <v>0.29166666666666669</v>
      </c>
      <c r="L1102" s="137">
        <f t="shared" si="290"/>
        <v>0.875</v>
      </c>
      <c r="M1102" s="137">
        <f t="shared" si="291"/>
        <v>0</v>
      </c>
      <c r="N1102" s="137">
        <f t="shared" si="291"/>
        <v>0</v>
      </c>
      <c r="O1102" s="137">
        <f t="shared" si="291"/>
        <v>0</v>
      </c>
      <c r="P1102" s="137">
        <f t="shared" si="291"/>
        <v>0</v>
      </c>
      <c r="Q1102" s="137">
        <f t="shared" si="291"/>
        <v>0</v>
      </c>
      <c r="R1102" s="137">
        <f t="shared" si="291"/>
        <v>0</v>
      </c>
      <c r="S1102" s="137">
        <f t="shared" si="291"/>
        <v>0</v>
      </c>
      <c r="T1102" s="137">
        <f t="shared" si="291"/>
        <v>100</v>
      </c>
      <c r="U1102" s="137">
        <f t="shared" si="291"/>
        <v>100</v>
      </c>
      <c r="V1102" s="137">
        <f t="shared" si="291"/>
        <v>100</v>
      </c>
      <c r="W1102" s="137">
        <f t="shared" si="292"/>
        <v>100</v>
      </c>
      <c r="X1102" s="137">
        <f t="shared" si="292"/>
        <v>100</v>
      </c>
      <c r="Y1102" s="137">
        <f t="shared" si="292"/>
        <v>100</v>
      </c>
      <c r="Z1102" s="137">
        <f t="shared" si="292"/>
        <v>100</v>
      </c>
      <c r="AA1102" s="137">
        <f t="shared" si="292"/>
        <v>100</v>
      </c>
      <c r="AB1102" s="137">
        <f t="shared" si="292"/>
        <v>100</v>
      </c>
      <c r="AC1102" s="137">
        <f t="shared" si="292"/>
        <v>100</v>
      </c>
      <c r="AD1102" s="137">
        <f t="shared" si="292"/>
        <v>100</v>
      </c>
      <c r="AE1102" s="137">
        <f t="shared" si="292"/>
        <v>100</v>
      </c>
      <c r="AF1102" s="137">
        <f t="shared" si="292"/>
        <v>100</v>
      </c>
      <c r="AG1102" s="137">
        <f t="shared" si="292"/>
        <v>100</v>
      </c>
      <c r="AH1102" s="137">
        <f t="shared" si="292"/>
        <v>0</v>
      </c>
      <c r="AI1102" s="137">
        <f t="shared" si="292"/>
        <v>0</v>
      </c>
      <c r="AJ1102" s="137">
        <f t="shared" si="292"/>
        <v>0</v>
      </c>
      <c r="AK1102" s="136">
        <f ca="1">IF(AND(AND($AK$3&lt;=B1102,B1102&lt;=$AK$1),B1102&lt;&gt;""),1,0)</f>
        <v>1</v>
      </c>
      <c r="AL1102" s="136">
        <f>IF(OR(F1102="工事・メンテ（共用可）",F1102="要調整"),0.5,IF(F1102="ヘリ訓練日",0.4,1))</f>
        <v>1</v>
      </c>
      <c r="AM1102" s="136">
        <v>1</v>
      </c>
    </row>
    <row r="1103" spans="1:39" ht="37.5">
      <c r="A1103" s="149">
        <v>1752</v>
      </c>
      <c r="B1103" s="150">
        <v>46413</v>
      </c>
      <c r="C1103" s="156">
        <v>7</v>
      </c>
      <c r="D1103" s="156">
        <v>21</v>
      </c>
      <c r="E1103" s="152" t="s">
        <v>89</v>
      </c>
      <c r="F1103" s="151" t="s">
        <v>490</v>
      </c>
      <c r="G1103" s="154" t="s">
        <v>494</v>
      </c>
      <c r="H1103" s="138" t="str">
        <f>IF(OR(G1103="中止",G1103="取消"),"998",IF(ISNA(MATCH($E1103,施設情報!$B$2:$B$96,0)),"999",INDEX(施設情報!$C$2:$C$96,MATCH($E1103,施設情報!$B$2:$B$96,0))))</f>
        <v>019</v>
      </c>
      <c r="I1103" s="139">
        <f t="shared" si="287"/>
        <v>46413</v>
      </c>
      <c r="J1103" s="137" t="str">
        <f t="shared" si="288"/>
        <v>019-46413</v>
      </c>
      <c r="K1103" s="137">
        <f t="shared" si="289"/>
        <v>0.29166666666666669</v>
      </c>
      <c r="L1103" s="137">
        <f t="shared" si="290"/>
        <v>0.875</v>
      </c>
      <c r="M1103" s="137">
        <f t="shared" si="291"/>
        <v>0</v>
      </c>
      <c r="N1103" s="137">
        <f t="shared" si="291"/>
        <v>0</v>
      </c>
      <c r="O1103" s="137">
        <f t="shared" si="291"/>
        <v>0</v>
      </c>
      <c r="P1103" s="137">
        <f t="shared" si="291"/>
        <v>0</v>
      </c>
      <c r="Q1103" s="137">
        <f t="shared" si="291"/>
        <v>0</v>
      </c>
      <c r="R1103" s="137">
        <f t="shared" si="291"/>
        <v>0</v>
      </c>
      <c r="S1103" s="137">
        <f t="shared" si="291"/>
        <v>0</v>
      </c>
      <c r="T1103" s="137">
        <f t="shared" si="291"/>
        <v>100</v>
      </c>
      <c r="U1103" s="137">
        <f t="shared" si="291"/>
        <v>100</v>
      </c>
      <c r="V1103" s="137">
        <f t="shared" si="291"/>
        <v>100</v>
      </c>
      <c r="W1103" s="137">
        <f t="shared" si="292"/>
        <v>100</v>
      </c>
      <c r="X1103" s="137">
        <f t="shared" si="292"/>
        <v>100</v>
      </c>
      <c r="Y1103" s="137">
        <f t="shared" si="292"/>
        <v>100</v>
      </c>
      <c r="Z1103" s="137">
        <f t="shared" si="292"/>
        <v>100</v>
      </c>
      <c r="AA1103" s="137">
        <f t="shared" si="292"/>
        <v>100</v>
      </c>
      <c r="AB1103" s="137">
        <f t="shared" si="292"/>
        <v>100</v>
      </c>
      <c r="AC1103" s="137">
        <f t="shared" si="292"/>
        <v>100</v>
      </c>
      <c r="AD1103" s="137">
        <f t="shared" si="292"/>
        <v>100</v>
      </c>
      <c r="AE1103" s="137">
        <f t="shared" si="292"/>
        <v>100</v>
      </c>
      <c r="AF1103" s="137">
        <f t="shared" si="292"/>
        <v>100</v>
      </c>
      <c r="AG1103" s="137">
        <f t="shared" si="292"/>
        <v>100</v>
      </c>
      <c r="AH1103" s="137">
        <f t="shared" si="292"/>
        <v>0</v>
      </c>
      <c r="AI1103" s="137">
        <f t="shared" si="292"/>
        <v>0</v>
      </c>
      <c r="AJ1103" s="137">
        <f t="shared" si="292"/>
        <v>0</v>
      </c>
      <c r="AK1103" s="136">
        <f ca="1">IF(AND(AND($AK$3&lt;=B1103,B1103&lt;=$AK$1),B1103&lt;&gt;""),1,0)</f>
        <v>1</v>
      </c>
      <c r="AL1103" s="136">
        <f>IF(OR(F1103="工事・メンテ（共用可）",F1103="要調整"),0.5,IF(F1103="ヘリ訓練日",0.4,1))</f>
        <v>1</v>
      </c>
      <c r="AM1103" s="136">
        <v>1</v>
      </c>
    </row>
    <row r="1104" spans="1:39" ht="37.5">
      <c r="A1104" s="149">
        <v>1753</v>
      </c>
      <c r="B1104" s="150">
        <v>46413</v>
      </c>
      <c r="C1104" s="156">
        <v>7</v>
      </c>
      <c r="D1104" s="156">
        <v>21</v>
      </c>
      <c r="E1104" s="152" t="s">
        <v>90</v>
      </c>
      <c r="F1104" s="151" t="s">
        <v>490</v>
      </c>
      <c r="G1104" s="154" t="s">
        <v>494</v>
      </c>
      <c r="H1104" s="138" t="str">
        <f>IF(OR(G1104="中止",G1104="取消"),"998",IF(ISNA(MATCH($E1104,施設情報!$B$2:$B$96,0)),"999",INDEX(施設情報!$C$2:$C$96,MATCH($E1104,施設情報!$B$2:$B$96,0))))</f>
        <v>018</v>
      </c>
      <c r="I1104" s="139">
        <f t="shared" si="287"/>
        <v>46413</v>
      </c>
      <c r="J1104" s="137" t="str">
        <f t="shared" si="288"/>
        <v>018-46413</v>
      </c>
      <c r="K1104" s="137">
        <f t="shared" si="289"/>
        <v>0.29166666666666669</v>
      </c>
      <c r="L1104" s="137">
        <f t="shared" si="290"/>
        <v>0.875</v>
      </c>
      <c r="M1104" s="137">
        <f t="shared" si="291"/>
        <v>0</v>
      </c>
      <c r="N1104" s="137">
        <f t="shared" si="291"/>
        <v>0</v>
      </c>
      <c r="O1104" s="137">
        <f t="shared" si="291"/>
        <v>0</v>
      </c>
      <c r="P1104" s="137">
        <f t="shared" si="291"/>
        <v>0</v>
      </c>
      <c r="Q1104" s="137">
        <f t="shared" si="291"/>
        <v>0</v>
      </c>
      <c r="R1104" s="137">
        <f t="shared" si="291"/>
        <v>0</v>
      </c>
      <c r="S1104" s="137">
        <f t="shared" si="291"/>
        <v>0</v>
      </c>
      <c r="T1104" s="137">
        <f t="shared" si="291"/>
        <v>100</v>
      </c>
      <c r="U1104" s="137">
        <f t="shared" si="291"/>
        <v>100</v>
      </c>
      <c r="V1104" s="137">
        <f t="shared" si="291"/>
        <v>100</v>
      </c>
      <c r="W1104" s="137">
        <f t="shared" si="292"/>
        <v>100</v>
      </c>
      <c r="X1104" s="137">
        <f t="shared" si="292"/>
        <v>100</v>
      </c>
      <c r="Y1104" s="137">
        <f t="shared" si="292"/>
        <v>100</v>
      </c>
      <c r="Z1104" s="137">
        <f t="shared" si="292"/>
        <v>100</v>
      </c>
      <c r="AA1104" s="137">
        <f t="shared" si="292"/>
        <v>100</v>
      </c>
      <c r="AB1104" s="137">
        <f t="shared" si="292"/>
        <v>100</v>
      </c>
      <c r="AC1104" s="137">
        <f t="shared" si="292"/>
        <v>100</v>
      </c>
      <c r="AD1104" s="137">
        <f t="shared" si="292"/>
        <v>100</v>
      </c>
      <c r="AE1104" s="137">
        <f t="shared" si="292"/>
        <v>100</v>
      </c>
      <c r="AF1104" s="137">
        <f t="shared" si="292"/>
        <v>100</v>
      </c>
      <c r="AG1104" s="137">
        <f t="shared" si="292"/>
        <v>100</v>
      </c>
      <c r="AH1104" s="137">
        <f t="shared" si="292"/>
        <v>0</v>
      </c>
      <c r="AI1104" s="137">
        <f t="shared" si="292"/>
        <v>0</v>
      </c>
      <c r="AJ1104" s="137">
        <f t="shared" si="292"/>
        <v>0</v>
      </c>
      <c r="AK1104" s="136">
        <f ca="1">IF(AND(AND($AK$3&lt;=B1104,B1104&lt;=$AK$1),B1104&lt;&gt;""),1,0)</f>
        <v>1</v>
      </c>
      <c r="AL1104" s="136">
        <f>IF(OR(F1104="工事・メンテ（共用可）",F1104="要調整"),0.5,IF(F1104="ヘリ訓練日",0.4,1))</f>
        <v>1</v>
      </c>
      <c r="AM1104" s="136">
        <v>1</v>
      </c>
    </row>
    <row r="1105" spans="1:39" ht="56.25">
      <c r="A1105" s="149">
        <v>330</v>
      </c>
      <c r="B1105" s="150">
        <v>46414</v>
      </c>
      <c r="C1105" s="156">
        <v>0</v>
      </c>
      <c r="D1105" s="156">
        <v>24</v>
      </c>
      <c r="E1105" s="152" t="s">
        <v>52</v>
      </c>
      <c r="F1105" s="151" t="s">
        <v>95</v>
      </c>
      <c r="G1105" s="205" t="s">
        <v>1</v>
      </c>
      <c r="H1105" s="138" t="str">
        <f>IF(OR(G1105="中止",G1105="取消"),"998",IF(ISNA(MATCH($E1105,施設情報!$B$2:$B$96,0)),"999",INDEX(施設情報!$C$2:$C$96,MATCH($E1105,施設情報!$B$2:$B$96,0))))</f>
        <v>024</v>
      </c>
      <c r="I1105" s="139">
        <f t="shared" si="287"/>
        <v>46414</v>
      </c>
      <c r="J1105" s="137" t="str">
        <f t="shared" si="288"/>
        <v>024-46414</v>
      </c>
      <c r="K1105" s="137">
        <f t="shared" si="289"/>
        <v>0</v>
      </c>
      <c r="L1105" s="137">
        <f t="shared" si="290"/>
        <v>1</v>
      </c>
      <c r="M1105" s="137">
        <f t="shared" ref="M1105:V1114" si="293">IF(AND(M$3&gt;=$K1105,M$3&lt;$L1105),100*$AM1105,0)</f>
        <v>100</v>
      </c>
      <c r="N1105" s="137">
        <f t="shared" si="293"/>
        <v>100</v>
      </c>
      <c r="O1105" s="137">
        <f t="shared" si="293"/>
        <v>100</v>
      </c>
      <c r="P1105" s="137">
        <f t="shared" si="293"/>
        <v>100</v>
      </c>
      <c r="Q1105" s="137">
        <f t="shared" si="293"/>
        <v>100</v>
      </c>
      <c r="R1105" s="137">
        <f t="shared" si="293"/>
        <v>100</v>
      </c>
      <c r="S1105" s="137">
        <f t="shared" si="293"/>
        <v>100</v>
      </c>
      <c r="T1105" s="137">
        <f t="shared" si="293"/>
        <v>100</v>
      </c>
      <c r="U1105" s="137">
        <f t="shared" si="293"/>
        <v>100</v>
      </c>
      <c r="V1105" s="137">
        <f t="shared" si="293"/>
        <v>100</v>
      </c>
      <c r="W1105" s="137">
        <f t="shared" ref="W1105:AJ1114" si="294">IF(AND(W$3&gt;=$K1105,W$3&lt;$L1105),100*$AM1105,0)</f>
        <v>100</v>
      </c>
      <c r="X1105" s="137">
        <f t="shared" si="294"/>
        <v>100</v>
      </c>
      <c r="Y1105" s="137">
        <f t="shared" si="294"/>
        <v>100</v>
      </c>
      <c r="Z1105" s="137">
        <f t="shared" si="294"/>
        <v>100</v>
      </c>
      <c r="AA1105" s="137">
        <f t="shared" si="294"/>
        <v>100</v>
      </c>
      <c r="AB1105" s="137">
        <f t="shared" si="294"/>
        <v>100</v>
      </c>
      <c r="AC1105" s="137">
        <f t="shared" si="294"/>
        <v>100</v>
      </c>
      <c r="AD1105" s="137">
        <f t="shared" si="294"/>
        <v>100</v>
      </c>
      <c r="AE1105" s="137">
        <f t="shared" si="294"/>
        <v>100</v>
      </c>
      <c r="AF1105" s="137">
        <f t="shared" si="294"/>
        <v>100</v>
      </c>
      <c r="AG1105" s="137">
        <f t="shared" si="294"/>
        <v>100</v>
      </c>
      <c r="AH1105" s="137">
        <f t="shared" si="294"/>
        <v>100</v>
      </c>
      <c r="AI1105" s="137">
        <f t="shared" si="294"/>
        <v>100</v>
      </c>
      <c r="AJ1105" s="137">
        <f t="shared" si="294"/>
        <v>100</v>
      </c>
      <c r="AK1105" s="136">
        <f ca="1">IF(AND(AND($AK$3&lt;=B1105,B1105&lt;=$AK$1),B1105&lt;&gt;""),1,0)</f>
        <v>1</v>
      </c>
      <c r="AL1105" s="136">
        <f>IF(OR(F1105="工事・メンテ（共用可）",F1105="要調整"),0.5,IF(F1105="ヘリ訓練日",0.4,1))</f>
        <v>1</v>
      </c>
      <c r="AM1105" s="136">
        <v>1</v>
      </c>
    </row>
    <row r="1106" spans="1:39" ht="36">
      <c r="A1106" s="149">
        <v>473</v>
      </c>
      <c r="B1106" s="150">
        <v>46414</v>
      </c>
      <c r="C1106" s="156">
        <v>9</v>
      </c>
      <c r="D1106" s="156">
        <v>17</v>
      </c>
      <c r="E1106" s="152" t="s">
        <v>91</v>
      </c>
      <c r="F1106" s="151" t="s">
        <v>490</v>
      </c>
      <c r="G1106" s="154" t="s">
        <v>493</v>
      </c>
      <c r="H1106" s="138" t="str">
        <f>IF(OR(G1106="中止",G1106="取消"),"998",IF(ISNA(MATCH($E1106,施設情報!$B$2:$B$96,0)),"999",INDEX(施設情報!$C$2:$C$96,MATCH($E1106,施設情報!$B$2:$B$96,0))))</f>
        <v>998</v>
      </c>
      <c r="I1106" s="139">
        <f t="shared" si="287"/>
        <v>46414</v>
      </c>
      <c r="J1106" s="137" t="str">
        <f t="shared" si="288"/>
        <v>998-46414</v>
      </c>
      <c r="K1106" s="137">
        <f t="shared" si="289"/>
        <v>0.375</v>
      </c>
      <c r="L1106" s="137">
        <f t="shared" si="290"/>
        <v>0.70833333333333337</v>
      </c>
      <c r="M1106" s="137">
        <f t="shared" si="293"/>
        <v>0</v>
      </c>
      <c r="N1106" s="137">
        <f t="shared" si="293"/>
        <v>0</v>
      </c>
      <c r="O1106" s="137">
        <f t="shared" si="293"/>
        <v>0</v>
      </c>
      <c r="P1106" s="137">
        <f t="shared" si="293"/>
        <v>0</v>
      </c>
      <c r="Q1106" s="137">
        <f t="shared" si="293"/>
        <v>0</v>
      </c>
      <c r="R1106" s="137">
        <f t="shared" si="293"/>
        <v>0</v>
      </c>
      <c r="S1106" s="137">
        <f t="shared" si="293"/>
        <v>0</v>
      </c>
      <c r="T1106" s="137">
        <f t="shared" si="293"/>
        <v>0</v>
      </c>
      <c r="U1106" s="137">
        <f t="shared" si="293"/>
        <v>0</v>
      </c>
      <c r="V1106" s="137">
        <f t="shared" si="293"/>
        <v>100</v>
      </c>
      <c r="W1106" s="137">
        <f t="shared" si="294"/>
        <v>100</v>
      </c>
      <c r="X1106" s="137">
        <f t="shared" si="294"/>
        <v>100</v>
      </c>
      <c r="Y1106" s="137">
        <f t="shared" si="294"/>
        <v>100</v>
      </c>
      <c r="Z1106" s="137">
        <f t="shared" si="294"/>
        <v>100</v>
      </c>
      <c r="AA1106" s="137">
        <f t="shared" si="294"/>
        <v>100</v>
      </c>
      <c r="AB1106" s="137">
        <f t="shared" si="294"/>
        <v>100</v>
      </c>
      <c r="AC1106" s="137">
        <f t="shared" si="294"/>
        <v>100</v>
      </c>
      <c r="AD1106" s="137">
        <f t="shared" si="294"/>
        <v>0</v>
      </c>
      <c r="AE1106" s="137">
        <f t="shared" si="294"/>
        <v>0</v>
      </c>
      <c r="AF1106" s="137">
        <f t="shared" si="294"/>
        <v>0</v>
      </c>
      <c r="AG1106" s="137">
        <f t="shared" si="294"/>
        <v>0</v>
      </c>
      <c r="AH1106" s="137">
        <f t="shared" si="294"/>
        <v>0</v>
      </c>
      <c r="AI1106" s="137">
        <f t="shared" si="294"/>
        <v>0</v>
      </c>
      <c r="AJ1106" s="137">
        <f t="shared" si="294"/>
        <v>0</v>
      </c>
      <c r="AK1106" s="136">
        <f ca="1">IF(AND(AND($AK$3&lt;=B1106,B1106&lt;=$AK$1),B1106&lt;&gt;""),1,0)</f>
        <v>1</v>
      </c>
      <c r="AL1106" s="136">
        <f>IF(OR(F1106="工事・メンテ（共用可）",F1106="要調整"),0.5,IF(F1106="ヘリ訓練日",0.4,1))</f>
        <v>1</v>
      </c>
      <c r="AM1106" s="136">
        <v>1</v>
      </c>
    </row>
    <row r="1107" spans="1:39" ht="72">
      <c r="A1107" s="149">
        <v>488</v>
      </c>
      <c r="B1107" s="150">
        <v>46414</v>
      </c>
      <c r="C1107" s="156">
        <v>9</v>
      </c>
      <c r="D1107" s="156">
        <v>17</v>
      </c>
      <c r="E1107" s="152" t="s">
        <v>93</v>
      </c>
      <c r="F1107" s="151" t="s">
        <v>490</v>
      </c>
      <c r="G1107" s="154" t="s">
        <v>493</v>
      </c>
      <c r="H1107" s="138" t="str">
        <f>IF(OR(G1107="中止",G1107="取消"),"998",IF(ISNA(MATCH($E1107,施設情報!$B$2:$B$96,0)),"999",INDEX(施設情報!$C$2:$C$96,MATCH($E1107,施設情報!$B$2:$B$96,0))))</f>
        <v>998</v>
      </c>
      <c r="I1107" s="139">
        <f t="shared" si="287"/>
        <v>46414</v>
      </c>
      <c r="J1107" s="137" t="str">
        <f t="shared" si="288"/>
        <v>998-46414</v>
      </c>
      <c r="K1107" s="137">
        <f t="shared" si="289"/>
        <v>0.375</v>
      </c>
      <c r="L1107" s="137">
        <f t="shared" si="290"/>
        <v>0.70833333333333337</v>
      </c>
      <c r="M1107" s="137">
        <f t="shared" si="293"/>
        <v>0</v>
      </c>
      <c r="N1107" s="137">
        <f t="shared" si="293"/>
        <v>0</v>
      </c>
      <c r="O1107" s="137">
        <f t="shared" si="293"/>
        <v>0</v>
      </c>
      <c r="P1107" s="137">
        <f t="shared" si="293"/>
        <v>0</v>
      </c>
      <c r="Q1107" s="137">
        <f t="shared" si="293"/>
        <v>0</v>
      </c>
      <c r="R1107" s="137">
        <f t="shared" si="293"/>
        <v>0</v>
      </c>
      <c r="S1107" s="137">
        <f t="shared" si="293"/>
        <v>0</v>
      </c>
      <c r="T1107" s="137">
        <f t="shared" si="293"/>
        <v>0</v>
      </c>
      <c r="U1107" s="137">
        <f t="shared" si="293"/>
        <v>0</v>
      </c>
      <c r="V1107" s="137">
        <f t="shared" si="293"/>
        <v>100</v>
      </c>
      <c r="W1107" s="137">
        <f t="shared" si="294"/>
        <v>100</v>
      </c>
      <c r="X1107" s="137">
        <f t="shared" si="294"/>
        <v>100</v>
      </c>
      <c r="Y1107" s="137">
        <f t="shared" si="294"/>
        <v>100</v>
      </c>
      <c r="Z1107" s="137">
        <f t="shared" si="294"/>
        <v>100</v>
      </c>
      <c r="AA1107" s="137">
        <f t="shared" si="294"/>
        <v>100</v>
      </c>
      <c r="AB1107" s="137">
        <f t="shared" si="294"/>
        <v>100</v>
      </c>
      <c r="AC1107" s="137">
        <f t="shared" si="294"/>
        <v>100</v>
      </c>
      <c r="AD1107" s="137">
        <f t="shared" si="294"/>
        <v>0</v>
      </c>
      <c r="AE1107" s="137">
        <f t="shared" si="294"/>
        <v>0</v>
      </c>
      <c r="AF1107" s="137">
        <f t="shared" si="294"/>
        <v>0</v>
      </c>
      <c r="AG1107" s="137">
        <f t="shared" si="294"/>
        <v>0</v>
      </c>
      <c r="AH1107" s="137">
        <f t="shared" si="294"/>
        <v>0</v>
      </c>
      <c r="AI1107" s="137">
        <f t="shared" si="294"/>
        <v>0</v>
      </c>
      <c r="AJ1107" s="137">
        <f t="shared" si="294"/>
        <v>0</v>
      </c>
      <c r="AK1107" s="136">
        <f ca="1">IF(AND(AND($AK$3&lt;=B1107,B1107&lt;=$AK$1),B1107&lt;&gt;""),1,0)</f>
        <v>1</v>
      </c>
      <c r="AL1107" s="136">
        <f>IF(OR(F1107="工事・メンテ（共用可）",F1107="要調整"),0.5,IF(F1107="ヘリ訓練日",0.4,1))</f>
        <v>1</v>
      </c>
      <c r="AM1107" s="136">
        <v>1</v>
      </c>
    </row>
    <row r="1108" spans="1:39" ht="90">
      <c r="A1108" s="149">
        <v>503</v>
      </c>
      <c r="B1108" s="150">
        <v>46414</v>
      </c>
      <c r="C1108" s="156">
        <v>9</v>
      </c>
      <c r="D1108" s="156">
        <v>17</v>
      </c>
      <c r="E1108" s="2" t="s">
        <v>94</v>
      </c>
      <c r="F1108" s="151" t="s">
        <v>490</v>
      </c>
      <c r="G1108" s="154" t="s">
        <v>493</v>
      </c>
      <c r="H1108" s="138" t="str">
        <f>IF(OR(G1108="中止",G1108="取消"),"998",IF(ISNA(MATCH($E1108,施設情報!$B$2:$B$96,0)),"999",INDEX(施設情報!$C$2:$C$96,MATCH($E1108,施設情報!$B$2:$B$96,0))))</f>
        <v>998</v>
      </c>
      <c r="I1108" s="139">
        <f t="shared" si="287"/>
        <v>46414</v>
      </c>
      <c r="J1108" s="137" t="str">
        <f t="shared" si="288"/>
        <v>998-46414</v>
      </c>
      <c r="K1108" s="137">
        <f t="shared" si="289"/>
        <v>0.375</v>
      </c>
      <c r="L1108" s="137">
        <f t="shared" si="290"/>
        <v>0.70833333333333337</v>
      </c>
      <c r="M1108" s="137">
        <f t="shared" si="293"/>
        <v>0</v>
      </c>
      <c r="N1108" s="137">
        <f t="shared" si="293"/>
        <v>0</v>
      </c>
      <c r="O1108" s="137">
        <f t="shared" si="293"/>
        <v>0</v>
      </c>
      <c r="P1108" s="137">
        <f t="shared" si="293"/>
        <v>0</v>
      </c>
      <c r="Q1108" s="137">
        <f t="shared" si="293"/>
        <v>0</v>
      </c>
      <c r="R1108" s="137">
        <f t="shared" si="293"/>
        <v>0</v>
      </c>
      <c r="S1108" s="137">
        <f t="shared" si="293"/>
        <v>0</v>
      </c>
      <c r="T1108" s="137">
        <f t="shared" si="293"/>
        <v>0</v>
      </c>
      <c r="U1108" s="137">
        <f t="shared" si="293"/>
        <v>0</v>
      </c>
      <c r="V1108" s="137">
        <f t="shared" si="293"/>
        <v>100</v>
      </c>
      <c r="W1108" s="137">
        <f t="shared" si="294"/>
        <v>100</v>
      </c>
      <c r="X1108" s="137">
        <f t="shared" si="294"/>
        <v>100</v>
      </c>
      <c r="Y1108" s="137">
        <f t="shared" si="294"/>
        <v>100</v>
      </c>
      <c r="Z1108" s="137">
        <f t="shared" si="294"/>
        <v>100</v>
      </c>
      <c r="AA1108" s="137">
        <f t="shared" si="294"/>
        <v>100</v>
      </c>
      <c r="AB1108" s="137">
        <f t="shared" si="294"/>
        <v>100</v>
      </c>
      <c r="AC1108" s="137">
        <f t="shared" si="294"/>
        <v>100</v>
      </c>
      <c r="AD1108" s="137">
        <f t="shared" si="294"/>
        <v>0</v>
      </c>
      <c r="AE1108" s="137">
        <f t="shared" si="294"/>
        <v>0</v>
      </c>
      <c r="AF1108" s="137">
        <f t="shared" si="294"/>
        <v>0</v>
      </c>
      <c r="AG1108" s="137">
        <f t="shared" si="294"/>
        <v>0</v>
      </c>
      <c r="AH1108" s="137">
        <f t="shared" si="294"/>
        <v>0</v>
      </c>
      <c r="AI1108" s="137">
        <f t="shared" si="294"/>
        <v>0</v>
      </c>
      <c r="AJ1108" s="137">
        <f t="shared" si="294"/>
        <v>0</v>
      </c>
      <c r="AK1108" s="136">
        <f ca="1">IF(AND(AND($AK$3&lt;=B1108,B1108&lt;=$AK$1),B1108&lt;&gt;""),1,0)</f>
        <v>1</v>
      </c>
      <c r="AL1108" s="136">
        <f>IF(OR(F1108="工事・メンテ（共用可）",F1108="要調整"),0.5,IF(F1108="ヘリ訓練日",0.4,1))</f>
        <v>1</v>
      </c>
      <c r="AM1108" s="136">
        <v>1</v>
      </c>
    </row>
    <row r="1109" spans="1:39" ht="72">
      <c r="A1109" s="149">
        <v>518</v>
      </c>
      <c r="B1109" s="150">
        <v>46414</v>
      </c>
      <c r="C1109" s="156">
        <v>9</v>
      </c>
      <c r="D1109" s="156">
        <v>17</v>
      </c>
      <c r="E1109" s="2" t="s">
        <v>92</v>
      </c>
      <c r="F1109" s="151" t="s">
        <v>490</v>
      </c>
      <c r="G1109" s="154" t="s">
        <v>493</v>
      </c>
      <c r="H1109" s="138" t="str">
        <f>IF(OR(G1109="中止",G1109="取消"),"998",IF(ISNA(MATCH($E1109,施設情報!$B$2:$B$96,0)),"999",INDEX(施設情報!$C$2:$C$96,MATCH($E1109,施設情報!$B$2:$B$96,0))))</f>
        <v>998</v>
      </c>
      <c r="I1109" s="139">
        <f t="shared" si="287"/>
        <v>46414</v>
      </c>
      <c r="J1109" s="137" t="str">
        <f t="shared" si="288"/>
        <v>998-46414</v>
      </c>
      <c r="K1109" s="137">
        <f t="shared" si="289"/>
        <v>0.375</v>
      </c>
      <c r="L1109" s="137">
        <f t="shared" si="290"/>
        <v>0.70833333333333337</v>
      </c>
      <c r="M1109" s="137">
        <f t="shared" si="293"/>
        <v>0</v>
      </c>
      <c r="N1109" s="137">
        <f t="shared" si="293"/>
        <v>0</v>
      </c>
      <c r="O1109" s="137">
        <f t="shared" si="293"/>
        <v>0</v>
      </c>
      <c r="P1109" s="137">
        <f t="shared" si="293"/>
        <v>0</v>
      </c>
      <c r="Q1109" s="137">
        <f t="shared" si="293"/>
        <v>0</v>
      </c>
      <c r="R1109" s="137">
        <f t="shared" si="293"/>
        <v>0</v>
      </c>
      <c r="S1109" s="137">
        <f t="shared" si="293"/>
        <v>0</v>
      </c>
      <c r="T1109" s="137">
        <f t="shared" si="293"/>
        <v>0</v>
      </c>
      <c r="U1109" s="137">
        <f t="shared" si="293"/>
        <v>0</v>
      </c>
      <c r="V1109" s="137">
        <f t="shared" si="293"/>
        <v>100</v>
      </c>
      <c r="W1109" s="137">
        <f t="shared" si="294"/>
        <v>100</v>
      </c>
      <c r="X1109" s="137">
        <f t="shared" si="294"/>
        <v>100</v>
      </c>
      <c r="Y1109" s="137">
        <f t="shared" si="294"/>
        <v>100</v>
      </c>
      <c r="Z1109" s="137">
        <f t="shared" si="294"/>
        <v>100</v>
      </c>
      <c r="AA1109" s="137">
        <f t="shared" si="294"/>
        <v>100</v>
      </c>
      <c r="AB1109" s="137">
        <f t="shared" si="294"/>
        <v>100</v>
      </c>
      <c r="AC1109" s="137">
        <f t="shared" si="294"/>
        <v>100</v>
      </c>
      <c r="AD1109" s="137">
        <f t="shared" si="294"/>
        <v>0</v>
      </c>
      <c r="AE1109" s="137">
        <f t="shared" si="294"/>
        <v>0</v>
      </c>
      <c r="AF1109" s="137">
        <f t="shared" si="294"/>
        <v>0</v>
      </c>
      <c r="AG1109" s="137">
        <f t="shared" si="294"/>
        <v>0</v>
      </c>
      <c r="AH1109" s="137">
        <f t="shared" si="294"/>
        <v>0</v>
      </c>
      <c r="AI1109" s="137">
        <f t="shared" si="294"/>
        <v>0</v>
      </c>
      <c r="AJ1109" s="137">
        <f t="shared" si="294"/>
        <v>0</v>
      </c>
      <c r="AK1109" s="136">
        <f ca="1">IF(AND(AND($AK$3&lt;=B1109,B1109&lt;=$AK$1),B1109&lt;&gt;""),1,0)</f>
        <v>1</v>
      </c>
      <c r="AL1109" s="136">
        <f>IF(OR(F1109="工事・メンテ（共用可）",F1109="要調整"),0.5,IF(F1109="ヘリ訓練日",0.4,1))</f>
        <v>1</v>
      </c>
      <c r="AM1109" s="136">
        <v>1</v>
      </c>
    </row>
    <row r="1110" spans="1:39" ht="36">
      <c r="A1110" s="149">
        <v>533</v>
      </c>
      <c r="B1110" s="150">
        <v>46414</v>
      </c>
      <c r="C1110" s="156">
        <v>9</v>
      </c>
      <c r="D1110" s="156">
        <v>17</v>
      </c>
      <c r="E1110" s="152" t="s">
        <v>91</v>
      </c>
      <c r="F1110" s="151" t="s">
        <v>490</v>
      </c>
      <c r="G1110" s="154" t="s">
        <v>493</v>
      </c>
      <c r="H1110" s="138" t="str">
        <f>IF(OR(G1110="中止",G1110="取消"),"998",IF(ISNA(MATCH($E1110,施設情報!$B$2:$B$96,0)),"999",INDEX(施設情報!$C$2:$C$96,MATCH($E1110,施設情報!$B$2:$B$96,0))))</f>
        <v>998</v>
      </c>
      <c r="I1110" s="139">
        <f t="shared" si="287"/>
        <v>46414</v>
      </c>
      <c r="J1110" s="137" t="str">
        <f t="shared" si="288"/>
        <v>998-46414</v>
      </c>
      <c r="K1110" s="137">
        <f t="shared" si="289"/>
        <v>0.375</v>
      </c>
      <c r="L1110" s="137">
        <f t="shared" si="290"/>
        <v>0.70833333333333337</v>
      </c>
      <c r="M1110" s="137">
        <f t="shared" si="293"/>
        <v>0</v>
      </c>
      <c r="N1110" s="137">
        <f t="shared" si="293"/>
        <v>0</v>
      </c>
      <c r="O1110" s="137">
        <f t="shared" si="293"/>
        <v>0</v>
      </c>
      <c r="P1110" s="137">
        <f t="shared" si="293"/>
        <v>0</v>
      </c>
      <c r="Q1110" s="137">
        <f t="shared" si="293"/>
        <v>0</v>
      </c>
      <c r="R1110" s="137">
        <f t="shared" si="293"/>
        <v>0</v>
      </c>
      <c r="S1110" s="137">
        <f t="shared" si="293"/>
        <v>0</v>
      </c>
      <c r="T1110" s="137">
        <f t="shared" si="293"/>
        <v>0</v>
      </c>
      <c r="U1110" s="137">
        <f t="shared" si="293"/>
        <v>0</v>
      </c>
      <c r="V1110" s="137">
        <f t="shared" si="293"/>
        <v>100</v>
      </c>
      <c r="W1110" s="137">
        <f t="shared" si="294"/>
        <v>100</v>
      </c>
      <c r="X1110" s="137">
        <f t="shared" si="294"/>
        <v>100</v>
      </c>
      <c r="Y1110" s="137">
        <f t="shared" si="294"/>
        <v>100</v>
      </c>
      <c r="Z1110" s="137">
        <f t="shared" si="294"/>
        <v>100</v>
      </c>
      <c r="AA1110" s="137">
        <f t="shared" si="294"/>
        <v>100</v>
      </c>
      <c r="AB1110" s="137">
        <f t="shared" si="294"/>
        <v>100</v>
      </c>
      <c r="AC1110" s="137">
        <f t="shared" si="294"/>
        <v>100</v>
      </c>
      <c r="AD1110" s="137">
        <f t="shared" si="294"/>
        <v>0</v>
      </c>
      <c r="AE1110" s="137">
        <f t="shared" si="294"/>
        <v>0</v>
      </c>
      <c r="AF1110" s="137">
        <f t="shared" si="294"/>
        <v>0</v>
      </c>
      <c r="AG1110" s="137">
        <f t="shared" si="294"/>
        <v>0</v>
      </c>
      <c r="AH1110" s="137">
        <f t="shared" si="294"/>
        <v>0</v>
      </c>
      <c r="AI1110" s="137">
        <f t="shared" si="294"/>
        <v>0</v>
      </c>
      <c r="AJ1110" s="137">
        <f t="shared" si="294"/>
        <v>0</v>
      </c>
      <c r="AK1110" s="136">
        <f ca="1">IF(AND(AND($AK$3&lt;=B1110,B1110&lt;=$AK$1),B1110&lt;&gt;""),1,0)</f>
        <v>1</v>
      </c>
      <c r="AL1110" s="136">
        <f>IF(OR(F1110="工事・メンテ（共用可）",F1110="要調整"),0.5,IF(F1110="ヘリ訓練日",0.4,1))</f>
        <v>1</v>
      </c>
      <c r="AM1110" s="136">
        <v>1</v>
      </c>
    </row>
    <row r="1111" spans="1:39" ht="72">
      <c r="A1111" s="149">
        <v>550</v>
      </c>
      <c r="B1111" s="150">
        <v>46414</v>
      </c>
      <c r="C1111" s="156">
        <v>9</v>
      </c>
      <c r="D1111" s="156">
        <v>17</v>
      </c>
      <c r="E1111" s="152" t="s">
        <v>93</v>
      </c>
      <c r="F1111" s="151" t="s">
        <v>490</v>
      </c>
      <c r="G1111" s="154" t="s">
        <v>493</v>
      </c>
      <c r="H1111" s="138" t="str">
        <f>IF(OR(G1111="中止",G1111="取消"),"998",IF(ISNA(MATCH($E1111,施設情報!$B$2:$B$96,0)),"999",INDEX(施設情報!$C$2:$C$96,MATCH($E1111,施設情報!$B$2:$B$96,0))))</f>
        <v>998</v>
      </c>
      <c r="I1111" s="139">
        <f t="shared" si="287"/>
        <v>46414</v>
      </c>
      <c r="J1111" s="137" t="str">
        <f t="shared" si="288"/>
        <v>998-46414</v>
      </c>
      <c r="K1111" s="137">
        <f t="shared" si="289"/>
        <v>0.375</v>
      </c>
      <c r="L1111" s="137">
        <f t="shared" si="290"/>
        <v>0.70833333333333337</v>
      </c>
      <c r="M1111" s="137">
        <f t="shared" si="293"/>
        <v>0</v>
      </c>
      <c r="N1111" s="137">
        <f t="shared" si="293"/>
        <v>0</v>
      </c>
      <c r="O1111" s="137">
        <f t="shared" si="293"/>
        <v>0</v>
      </c>
      <c r="P1111" s="137">
        <f t="shared" si="293"/>
        <v>0</v>
      </c>
      <c r="Q1111" s="137">
        <f t="shared" si="293"/>
        <v>0</v>
      </c>
      <c r="R1111" s="137">
        <f t="shared" si="293"/>
        <v>0</v>
      </c>
      <c r="S1111" s="137">
        <f t="shared" si="293"/>
        <v>0</v>
      </c>
      <c r="T1111" s="137">
        <f t="shared" si="293"/>
        <v>0</v>
      </c>
      <c r="U1111" s="137">
        <f t="shared" si="293"/>
        <v>0</v>
      </c>
      <c r="V1111" s="137">
        <f t="shared" si="293"/>
        <v>100</v>
      </c>
      <c r="W1111" s="137">
        <f t="shared" si="294"/>
        <v>100</v>
      </c>
      <c r="X1111" s="137">
        <f t="shared" si="294"/>
        <v>100</v>
      </c>
      <c r="Y1111" s="137">
        <f t="shared" si="294"/>
        <v>100</v>
      </c>
      <c r="Z1111" s="137">
        <f t="shared" si="294"/>
        <v>100</v>
      </c>
      <c r="AA1111" s="137">
        <f t="shared" si="294"/>
        <v>100</v>
      </c>
      <c r="AB1111" s="137">
        <f t="shared" si="294"/>
        <v>100</v>
      </c>
      <c r="AC1111" s="137">
        <f t="shared" si="294"/>
        <v>100</v>
      </c>
      <c r="AD1111" s="137">
        <f t="shared" si="294"/>
        <v>0</v>
      </c>
      <c r="AE1111" s="137">
        <f t="shared" si="294"/>
        <v>0</v>
      </c>
      <c r="AF1111" s="137">
        <f t="shared" si="294"/>
        <v>0</v>
      </c>
      <c r="AG1111" s="137">
        <f t="shared" si="294"/>
        <v>0</v>
      </c>
      <c r="AH1111" s="137">
        <f t="shared" si="294"/>
        <v>0</v>
      </c>
      <c r="AI1111" s="137">
        <f t="shared" si="294"/>
        <v>0</v>
      </c>
      <c r="AJ1111" s="137">
        <f t="shared" si="294"/>
        <v>0</v>
      </c>
      <c r="AK1111" s="136">
        <f ca="1">IF(AND(AND($AK$3&lt;=B1111,B1111&lt;=$AK$1),B1111&lt;&gt;""),1,0)</f>
        <v>1</v>
      </c>
      <c r="AL1111" s="136">
        <f>IF(OR(F1111="工事・メンテ（共用可）",F1111="要調整"),0.5,IF(F1111="ヘリ訓練日",0.4,1))</f>
        <v>1</v>
      </c>
      <c r="AM1111" s="136">
        <v>1</v>
      </c>
    </row>
    <row r="1112" spans="1:39" ht="90">
      <c r="A1112" s="149">
        <v>567</v>
      </c>
      <c r="B1112" s="150">
        <v>46414</v>
      </c>
      <c r="C1112" s="156">
        <v>9</v>
      </c>
      <c r="D1112" s="156">
        <v>17</v>
      </c>
      <c r="E1112" s="152" t="s">
        <v>94</v>
      </c>
      <c r="F1112" s="151" t="s">
        <v>490</v>
      </c>
      <c r="G1112" s="154" t="s">
        <v>493</v>
      </c>
      <c r="H1112" s="138" t="str">
        <f>IF(OR(G1112="中止",G1112="取消"),"998",IF(ISNA(MATCH($E1112,施設情報!$B$2:$B$96,0)),"999",INDEX(施設情報!$C$2:$C$96,MATCH($E1112,施設情報!$B$2:$B$96,0))))</f>
        <v>998</v>
      </c>
      <c r="I1112" s="139">
        <f t="shared" si="287"/>
        <v>46414</v>
      </c>
      <c r="J1112" s="137" t="str">
        <f t="shared" si="288"/>
        <v>998-46414</v>
      </c>
      <c r="K1112" s="137">
        <f t="shared" si="289"/>
        <v>0.375</v>
      </c>
      <c r="L1112" s="137">
        <f t="shared" si="290"/>
        <v>0.70833333333333337</v>
      </c>
      <c r="M1112" s="137">
        <f t="shared" si="293"/>
        <v>0</v>
      </c>
      <c r="N1112" s="137">
        <f t="shared" si="293"/>
        <v>0</v>
      </c>
      <c r="O1112" s="137">
        <f t="shared" si="293"/>
        <v>0</v>
      </c>
      <c r="P1112" s="137">
        <f t="shared" si="293"/>
        <v>0</v>
      </c>
      <c r="Q1112" s="137">
        <f t="shared" si="293"/>
        <v>0</v>
      </c>
      <c r="R1112" s="137">
        <f t="shared" si="293"/>
        <v>0</v>
      </c>
      <c r="S1112" s="137">
        <f t="shared" si="293"/>
        <v>0</v>
      </c>
      <c r="T1112" s="137">
        <f t="shared" si="293"/>
        <v>0</v>
      </c>
      <c r="U1112" s="137">
        <f t="shared" si="293"/>
        <v>0</v>
      </c>
      <c r="V1112" s="137">
        <f t="shared" si="293"/>
        <v>100</v>
      </c>
      <c r="W1112" s="137">
        <f t="shared" si="294"/>
        <v>100</v>
      </c>
      <c r="X1112" s="137">
        <f t="shared" si="294"/>
        <v>100</v>
      </c>
      <c r="Y1112" s="137">
        <f t="shared" si="294"/>
        <v>100</v>
      </c>
      <c r="Z1112" s="137">
        <f t="shared" si="294"/>
        <v>100</v>
      </c>
      <c r="AA1112" s="137">
        <f t="shared" si="294"/>
        <v>100</v>
      </c>
      <c r="AB1112" s="137">
        <f t="shared" si="294"/>
        <v>100</v>
      </c>
      <c r="AC1112" s="137">
        <f t="shared" si="294"/>
        <v>100</v>
      </c>
      <c r="AD1112" s="137">
        <f t="shared" si="294"/>
        <v>0</v>
      </c>
      <c r="AE1112" s="137">
        <f t="shared" si="294"/>
        <v>0</v>
      </c>
      <c r="AF1112" s="137">
        <f t="shared" si="294"/>
        <v>0</v>
      </c>
      <c r="AG1112" s="137">
        <f t="shared" si="294"/>
        <v>0</v>
      </c>
      <c r="AH1112" s="137">
        <f t="shared" si="294"/>
        <v>0</v>
      </c>
      <c r="AI1112" s="137">
        <f t="shared" si="294"/>
        <v>0</v>
      </c>
      <c r="AJ1112" s="137">
        <f t="shared" si="294"/>
        <v>0</v>
      </c>
      <c r="AK1112" s="136">
        <f ca="1">IF(AND(AND($AK$3&lt;=B1112,B1112&lt;=$AK$1),B1112&lt;&gt;""),1,0)</f>
        <v>1</v>
      </c>
      <c r="AL1112" s="136">
        <f>IF(OR(F1112="工事・メンテ（共用可）",F1112="要調整"),0.5,IF(F1112="ヘリ訓練日",0.4,1))</f>
        <v>1</v>
      </c>
      <c r="AM1112" s="136">
        <v>1</v>
      </c>
    </row>
    <row r="1113" spans="1:39" ht="72">
      <c r="A1113" s="149">
        <v>584</v>
      </c>
      <c r="B1113" s="150">
        <v>46414</v>
      </c>
      <c r="C1113" s="156">
        <v>9</v>
      </c>
      <c r="D1113" s="156">
        <v>17</v>
      </c>
      <c r="E1113" s="152" t="s">
        <v>92</v>
      </c>
      <c r="F1113" s="151" t="s">
        <v>490</v>
      </c>
      <c r="G1113" s="154" t="s">
        <v>493</v>
      </c>
      <c r="H1113" s="138" t="str">
        <f>IF(OR(G1113="中止",G1113="取消"),"998",IF(ISNA(MATCH($E1113,施設情報!$B$2:$B$96,0)),"999",INDEX(施設情報!$C$2:$C$96,MATCH($E1113,施設情報!$B$2:$B$96,0))))</f>
        <v>998</v>
      </c>
      <c r="I1113" s="139">
        <f t="shared" si="287"/>
        <v>46414</v>
      </c>
      <c r="J1113" s="137" t="str">
        <f t="shared" si="288"/>
        <v>998-46414</v>
      </c>
      <c r="K1113" s="137">
        <f t="shared" si="289"/>
        <v>0.375</v>
      </c>
      <c r="L1113" s="137">
        <f t="shared" si="290"/>
        <v>0.70833333333333337</v>
      </c>
      <c r="M1113" s="137">
        <f t="shared" si="293"/>
        <v>0</v>
      </c>
      <c r="N1113" s="137">
        <f t="shared" si="293"/>
        <v>0</v>
      </c>
      <c r="O1113" s="137">
        <f t="shared" si="293"/>
        <v>0</v>
      </c>
      <c r="P1113" s="137">
        <f t="shared" si="293"/>
        <v>0</v>
      </c>
      <c r="Q1113" s="137">
        <f t="shared" si="293"/>
        <v>0</v>
      </c>
      <c r="R1113" s="137">
        <f t="shared" si="293"/>
        <v>0</v>
      </c>
      <c r="S1113" s="137">
        <f t="shared" si="293"/>
        <v>0</v>
      </c>
      <c r="T1113" s="137">
        <f t="shared" si="293"/>
        <v>0</v>
      </c>
      <c r="U1113" s="137">
        <f t="shared" si="293"/>
        <v>0</v>
      </c>
      <c r="V1113" s="137">
        <f t="shared" si="293"/>
        <v>100</v>
      </c>
      <c r="W1113" s="137">
        <f t="shared" si="294"/>
        <v>100</v>
      </c>
      <c r="X1113" s="137">
        <f t="shared" si="294"/>
        <v>100</v>
      </c>
      <c r="Y1113" s="137">
        <f t="shared" si="294"/>
        <v>100</v>
      </c>
      <c r="Z1113" s="137">
        <f t="shared" si="294"/>
        <v>100</v>
      </c>
      <c r="AA1113" s="137">
        <f t="shared" si="294"/>
        <v>100</v>
      </c>
      <c r="AB1113" s="137">
        <f t="shared" si="294"/>
        <v>100</v>
      </c>
      <c r="AC1113" s="137">
        <f t="shared" si="294"/>
        <v>100</v>
      </c>
      <c r="AD1113" s="137">
        <f t="shared" si="294"/>
        <v>0</v>
      </c>
      <c r="AE1113" s="137">
        <f t="shared" si="294"/>
        <v>0</v>
      </c>
      <c r="AF1113" s="137">
        <f t="shared" si="294"/>
        <v>0</v>
      </c>
      <c r="AG1113" s="137">
        <f t="shared" si="294"/>
        <v>0</v>
      </c>
      <c r="AH1113" s="137">
        <f t="shared" si="294"/>
        <v>0</v>
      </c>
      <c r="AI1113" s="137">
        <f t="shared" si="294"/>
        <v>0</v>
      </c>
      <c r="AJ1113" s="137">
        <f t="shared" si="294"/>
        <v>0</v>
      </c>
      <c r="AK1113" s="136">
        <f ca="1">IF(AND(AND($AK$3&lt;=B1113,B1113&lt;=$AK$1),B1113&lt;&gt;""),1,0)</f>
        <v>1</v>
      </c>
      <c r="AL1113" s="136">
        <f>IF(OR(F1113="工事・メンテ（共用可）",F1113="要調整"),0.5,IF(F1113="ヘリ訓練日",0.4,1))</f>
        <v>1</v>
      </c>
      <c r="AM1113" s="136">
        <v>1</v>
      </c>
    </row>
    <row r="1114" spans="1:39" ht="36">
      <c r="A1114" s="149">
        <v>664</v>
      </c>
      <c r="B1114" s="150">
        <v>46414</v>
      </c>
      <c r="C1114" s="156">
        <v>9</v>
      </c>
      <c r="D1114" s="156">
        <v>17</v>
      </c>
      <c r="E1114" s="152" t="s">
        <v>91</v>
      </c>
      <c r="F1114" s="151" t="s">
        <v>490</v>
      </c>
      <c r="G1114" s="154" t="s">
        <v>494</v>
      </c>
      <c r="H1114" s="138" t="str">
        <f>IF(OR(G1114="中止",G1114="取消"),"998",IF(ISNA(MATCH($E1114,施設情報!$B$2:$B$96,0)),"999",INDEX(施設情報!$C$2:$C$96,MATCH($E1114,施設情報!$B$2:$B$96,0))))</f>
        <v>009</v>
      </c>
      <c r="I1114" s="139">
        <f t="shared" si="287"/>
        <v>46414</v>
      </c>
      <c r="J1114" s="137" t="str">
        <f t="shared" si="288"/>
        <v>009-46414</v>
      </c>
      <c r="K1114" s="137">
        <f t="shared" si="289"/>
        <v>0.375</v>
      </c>
      <c r="L1114" s="137">
        <f t="shared" si="290"/>
        <v>0.70833333333333337</v>
      </c>
      <c r="M1114" s="137">
        <f t="shared" si="293"/>
        <v>0</v>
      </c>
      <c r="N1114" s="137">
        <f t="shared" si="293"/>
        <v>0</v>
      </c>
      <c r="O1114" s="137">
        <f t="shared" si="293"/>
        <v>0</v>
      </c>
      <c r="P1114" s="137">
        <f t="shared" si="293"/>
        <v>0</v>
      </c>
      <c r="Q1114" s="137">
        <f t="shared" si="293"/>
        <v>0</v>
      </c>
      <c r="R1114" s="137">
        <f t="shared" si="293"/>
        <v>0</v>
      </c>
      <c r="S1114" s="137">
        <f t="shared" si="293"/>
        <v>0</v>
      </c>
      <c r="T1114" s="137">
        <f t="shared" si="293"/>
        <v>0</v>
      </c>
      <c r="U1114" s="137">
        <f t="shared" si="293"/>
        <v>0</v>
      </c>
      <c r="V1114" s="137">
        <f t="shared" si="293"/>
        <v>100</v>
      </c>
      <c r="W1114" s="137">
        <f t="shared" si="294"/>
        <v>100</v>
      </c>
      <c r="X1114" s="137">
        <f t="shared" si="294"/>
        <v>100</v>
      </c>
      <c r="Y1114" s="137">
        <f t="shared" si="294"/>
        <v>100</v>
      </c>
      <c r="Z1114" s="137">
        <f t="shared" si="294"/>
        <v>100</v>
      </c>
      <c r="AA1114" s="137">
        <f t="shared" si="294"/>
        <v>100</v>
      </c>
      <c r="AB1114" s="137">
        <f t="shared" si="294"/>
        <v>100</v>
      </c>
      <c r="AC1114" s="137">
        <f t="shared" si="294"/>
        <v>100</v>
      </c>
      <c r="AD1114" s="137">
        <f t="shared" si="294"/>
        <v>0</v>
      </c>
      <c r="AE1114" s="137">
        <f t="shared" si="294"/>
        <v>0</v>
      </c>
      <c r="AF1114" s="137">
        <f t="shared" si="294"/>
        <v>0</v>
      </c>
      <c r="AG1114" s="137">
        <f t="shared" si="294"/>
        <v>0</v>
      </c>
      <c r="AH1114" s="137">
        <f t="shared" si="294"/>
        <v>0</v>
      </c>
      <c r="AI1114" s="137">
        <f t="shared" si="294"/>
        <v>0</v>
      </c>
      <c r="AJ1114" s="137">
        <f t="shared" si="294"/>
        <v>0</v>
      </c>
      <c r="AK1114" s="136">
        <f ca="1">IF(AND(AND($AK$3&lt;=B1114,B1114&lt;=$AK$1),B1114&lt;&gt;""),1,0)</f>
        <v>1</v>
      </c>
      <c r="AL1114" s="136">
        <f>IF(OR(F1114="工事・メンテ（共用可）",F1114="要調整"),0.5,IF(F1114="ヘリ訓練日",0.4,1))</f>
        <v>1</v>
      </c>
      <c r="AM1114" s="136">
        <v>1</v>
      </c>
    </row>
    <row r="1115" spans="1:39" ht="72">
      <c r="A1115" s="149">
        <v>679</v>
      </c>
      <c r="B1115" s="210">
        <v>46414</v>
      </c>
      <c r="C1115" s="211">
        <v>9</v>
      </c>
      <c r="D1115" s="211">
        <v>17</v>
      </c>
      <c r="E1115" s="152" t="s">
        <v>93</v>
      </c>
      <c r="F1115" s="151" t="s">
        <v>490</v>
      </c>
      <c r="G1115" s="154" t="s">
        <v>494</v>
      </c>
      <c r="H1115" s="138" t="str">
        <f>IF(OR(G1115="中止",G1115="取消"),"998",IF(ISNA(MATCH($E1115,施設情報!$B$2:$B$96,0)),"999",INDEX(施設情報!$C$2:$C$96,MATCH($E1115,施設情報!$B$2:$B$96,0))))</f>
        <v>012</v>
      </c>
      <c r="I1115" s="139">
        <f t="shared" si="287"/>
        <v>46414</v>
      </c>
      <c r="J1115" s="137" t="str">
        <f t="shared" si="288"/>
        <v>012-46414</v>
      </c>
      <c r="K1115" s="137">
        <f t="shared" si="289"/>
        <v>0.375</v>
      </c>
      <c r="L1115" s="137">
        <f t="shared" si="290"/>
        <v>0.70833333333333337</v>
      </c>
      <c r="M1115" s="137">
        <f t="shared" ref="M1115:V1124" si="295">IF(AND(M$3&gt;=$K1115,M$3&lt;$L1115),100*$AM1115,0)</f>
        <v>0</v>
      </c>
      <c r="N1115" s="137">
        <f t="shared" si="295"/>
        <v>0</v>
      </c>
      <c r="O1115" s="137">
        <f t="shared" si="295"/>
        <v>0</v>
      </c>
      <c r="P1115" s="137">
        <f t="shared" si="295"/>
        <v>0</v>
      </c>
      <c r="Q1115" s="137">
        <f t="shared" si="295"/>
        <v>0</v>
      </c>
      <c r="R1115" s="137">
        <f t="shared" si="295"/>
        <v>0</v>
      </c>
      <c r="S1115" s="137">
        <f t="shared" si="295"/>
        <v>0</v>
      </c>
      <c r="T1115" s="137">
        <f t="shared" si="295"/>
        <v>0</v>
      </c>
      <c r="U1115" s="137">
        <f t="shared" si="295"/>
        <v>0</v>
      </c>
      <c r="V1115" s="137">
        <f t="shared" si="295"/>
        <v>100</v>
      </c>
      <c r="W1115" s="137">
        <f t="shared" ref="W1115:AJ1124" si="296">IF(AND(W$3&gt;=$K1115,W$3&lt;$L1115),100*$AM1115,0)</f>
        <v>100</v>
      </c>
      <c r="X1115" s="137">
        <f t="shared" si="296"/>
        <v>100</v>
      </c>
      <c r="Y1115" s="137">
        <f t="shared" si="296"/>
        <v>100</v>
      </c>
      <c r="Z1115" s="137">
        <f t="shared" si="296"/>
        <v>100</v>
      </c>
      <c r="AA1115" s="137">
        <f t="shared" si="296"/>
        <v>100</v>
      </c>
      <c r="AB1115" s="137">
        <f t="shared" si="296"/>
        <v>100</v>
      </c>
      <c r="AC1115" s="137">
        <f t="shared" si="296"/>
        <v>100</v>
      </c>
      <c r="AD1115" s="137">
        <f t="shared" si="296"/>
        <v>0</v>
      </c>
      <c r="AE1115" s="137">
        <f t="shared" si="296"/>
        <v>0</v>
      </c>
      <c r="AF1115" s="137">
        <f t="shared" si="296"/>
        <v>0</v>
      </c>
      <c r="AG1115" s="137">
        <f t="shared" si="296"/>
        <v>0</v>
      </c>
      <c r="AH1115" s="137">
        <f t="shared" si="296"/>
        <v>0</v>
      </c>
      <c r="AI1115" s="137">
        <f t="shared" si="296"/>
        <v>0</v>
      </c>
      <c r="AJ1115" s="137">
        <f t="shared" si="296"/>
        <v>0</v>
      </c>
      <c r="AK1115" s="136">
        <f ca="1">IF(AND(AND($AK$3&lt;=B1115,B1115&lt;=$AK$1),B1115&lt;&gt;""),1,0)</f>
        <v>1</v>
      </c>
      <c r="AL1115" s="136">
        <f>IF(OR(F1115="工事・メンテ（共用可）",F1115="要調整"),0.5,IF(F1115="ヘリ訓練日",0.4,1))</f>
        <v>1</v>
      </c>
      <c r="AM1115" s="136">
        <v>1</v>
      </c>
    </row>
    <row r="1116" spans="1:39" ht="90">
      <c r="A1116" s="149">
        <v>694</v>
      </c>
      <c r="B1116" s="210">
        <v>46414</v>
      </c>
      <c r="C1116" s="211">
        <v>9</v>
      </c>
      <c r="D1116" s="211">
        <v>17</v>
      </c>
      <c r="E1116" s="152" t="s">
        <v>94</v>
      </c>
      <c r="F1116" s="151" t="s">
        <v>490</v>
      </c>
      <c r="G1116" s="154" t="s">
        <v>494</v>
      </c>
      <c r="H1116" s="138" t="str">
        <f>IF(OR(G1116="中止",G1116="取消"),"998",IF(ISNA(MATCH($E1116,施設情報!$B$2:$B$96,0)),"999",INDEX(施設情報!$C$2:$C$96,MATCH($E1116,施設情報!$B$2:$B$96,0))))</f>
        <v>011</v>
      </c>
      <c r="I1116" s="139">
        <f t="shared" si="287"/>
        <v>46414</v>
      </c>
      <c r="J1116" s="137" t="str">
        <f t="shared" si="288"/>
        <v>011-46414</v>
      </c>
      <c r="K1116" s="137">
        <f t="shared" si="289"/>
        <v>0.375</v>
      </c>
      <c r="L1116" s="137">
        <f t="shared" si="290"/>
        <v>0.70833333333333337</v>
      </c>
      <c r="M1116" s="137">
        <f t="shared" si="295"/>
        <v>0</v>
      </c>
      <c r="N1116" s="137">
        <f t="shared" si="295"/>
        <v>0</v>
      </c>
      <c r="O1116" s="137">
        <f t="shared" si="295"/>
        <v>0</v>
      </c>
      <c r="P1116" s="137">
        <f t="shared" si="295"/>
        <v>0</v>
      </c>
      <c r="Q1116" s="137">
        <f t="shared" si="295"/>
        <v>0</v>
      </c>
      <c r="R1116" s="137">
        <f t="shared" si="295"/>
        <v>0</v>
      </c>
      <c r="S1116" s="137">
        <f t="shared" si="295"/>
        <v>0</v>
      </c>
      <c r="T1116" s="137">
        <f t="shared" si="295"/>
        <v>0</v>
      </c>
      <c r="U1116" s="137">
        <f t="shared" si="295"/>
        <v>0</v>
      </c>
      <c r="V1116" s="137">
        <f t="shared" si="295"/>
        <v>100</v>
      </c>
      <c r="W1116" s="137">
        <f t="shared" si="296"/>
        <v>100</v>
      </c>
      <c r="X1116" s="137">
        <f t="shared" si="296"/>
        <v>100</v>
      </c>
      <c r="Y1116" s="137">
        <f t="shared" si="296"/>
        <v>100</v>
      </c>
      <c r="Z1116" s="137">
        <f t="shared" si="296"/>
        <v>100</v>
      </c>
      <c r="AA1116" s="137">
        <f t="shared" si="296"/>
        <v>100</v>
      </c>
      <c r="AB1116" s="137">
        <f t="shared" si="296"/>
        <v>100</v>
      </c>
      <c r="AC1116" s="137">
        <f t="shared" si="296"/>
        <v>100</v>
      </c>
      <c r="AD1116" s="137">
        <f t="shared" si="296"/>
        <v>0</v>
      </c>
      <c r="AE1116" s="137">
        <f t="shared" si="296"/>
        <v>0</v>
      </c>
      <c r="AF1116" s="137">
        <f t="shared" si="296"/>
        <v>0</v>
      </c>
      <c r="AG1116" s="137">
        <f t="shared" si="296"/>
        <v>0</v>
      </c>
      <c r="AH1116" s="137">
        <f t="shared" si="296"/>
        <v>0</v>
      </c>
      <c r="AI1116" s="137">
        <f t="shared" si="296"/>
        <v>0</v>
      </c>
      <c r="AJ1116" s="137">
        <f t="shared" si="296"/>
        <v>0</v>
      </c>
      <c r="AK1116" s="136">
        <f ca="1">IF(AND(AND($AK$3&lt;=B1116,B1116&lt;=$AK$1),B1116&lt;&gt;""),1,0)</f>
        <v>1</v>
      </c>
      <c r="AL1116" s="136">
        <f>IF(OR(F1116="工事・メンテ（共用可）",F1116="要調整"),0.5,IF(F1116="ヘリ訓練日",0.4,1))</f>
        <v>1</v>
      </c>
      <c r="AM1116" s="136">
        <v>1</v>
      </c>
    </row>
    <row r="1117" spans="1:39" ht="72">
      <c r="A1117" s="149">
        <v>709</v>
      </c>
      <c r="B1117" s="210">
        <v>46414</v>
      </c>
      <c r="C1117" s="211">
        <v>9</v>
      </c>
      <c r="D1117" s="211">
        <v>17</v>
      </c>
      <c r="E1117" s="213" t="s">
        <v>92</v>
      </c>
      <c r="F1117" s="151" t="s">
        <v>490</v>
      </c>
      <c r="G1117" s="154" t="s">
        <v>494</v>
      </c>
      <c r="H1117" s="138" t="str">
        <f>IF(OR(G1117="中止",G1117="取消"),"998",IF(ISNA(MATCH($E1117,施設情報!$B$2:$B$96,0)),"999",INDEX(施設情報!$C$2:$C$96,MATCH($E1117,施設情報!$B$2:$B$96,0))))</f>
        <v>010</v>
      </c>
      <c r="I1117" s="139">
        <f t="shared" si="287"/>
        <v>46414</v>
      </c>
      <c r="J1117" s="137" t="str">
        <f t="shared" si="288"/>
        <v>010-46414</v>
      </c>
      <c r="K1117" s="137">
        <f t="shared" si="289"/>
        <v>0.375</v>
      </c>
      <c r="L1117" s="137">
        <f t="shared" si="290"/>
        <v>0.70833333333333337</v>
      </c>
      <c r="M1117" s="137">
        <f t="shared" si="295"/>
        <v>0</v>
      </c>
      <c r="N1117" s="137">
        <f t="shared" si="295"/>
        <v>0</v>
      </c>
      <c r="O1117" s="137">
        <f t="shared" si="295"/>
        <v>0</v>
      </c>
      <c r="P1117" s="137">
        <f t="shared" si="295"/>
        <v>0</v>
      </c>
      <c r="Q1117" s="137">
        <f t="shared" si="295"/>
        <v>0</v>
      </c>
      <c r="R1117" s="137">
        <f t="shared" si="295"/>
        <v>0</v>
      </c>
      <c r="S1117" s="137">
        <f t="shared" si="295"/>
        <v>0</v>
      </c>
      <c r="T1117" s="137">
        <f t="shared" si="295"/>
        <v>0</v>
      </c>
      <c r="U1117" s="137">
        <f t="shared" si="295"/>
        <v>0</v>
      </c>
      <c r="V1117" s="137">
        <f t="shared" si="295"/>
        <v>100</v>
      </c>
      <c r="W1117" s="137">
        <f t="shared" si="296"/>
        <v>100</v>
      </c>
      <c r="X1117" s="137">
        <f t="shared" si="296"/>
        <v>100</v>
      </c>
      <c r="Y1117" s="137">
        <f t="shared" si="296"/>
        <v>100</v>
      </c>
      <c r="Z1117" s="137">
        <f t="shared" si="296"/>
        <v>100</v>
      </c>
      <c r="AA1117" s="137">
        <f t="shared" si="296"/>
        <v>100</v>
      </c>
      <c r="AB1117" s="137">
        <f t="shared" si="296"/>
        <v>100</v>
      </c>
      <c r="AC1117" s="137">
        <f t="shared" si="296"/>
        <v>100</v>
      </c>
      <c r="AD1117" s="137">
        <f t="shared" si="296"/>
        <v>0</v>
      </c>
      <c r="AE1117" s="137">
        <f t="shared" si="296"/>
        <v>0</v>
      </c>
      <c r="AF1117" s="137">
        <f t="shared" si="296"/>
        <v>0</v>
      </c>
      <c r="AG1117" s="137">
        <f t="shared" si="296"/>
        <v>0</v>
      </c>
      <c r="AH1117" s="137">
        <f t="shared" si="296"/>
        <v>0</v>
      </c>
      <c r="AI1117" s="137">
        <f t="shared" si="296"/>
        <v>0</v>
      </c>
      <c r="AJ1117" s="137">
        <f t="shared" si="296"/>
        <v>0</v>
      </c>
      <c r="AK1117" s="136">
        <f ca="1">IF(AND(AND($AK$3&lt;=B1117,B1117&lt;=$AK$1),B1117&lt;&gt;""),1,0)</f>
        <v>1</v>
      </c>
      <c r="AL1117" s="136">
        <f>IF(OR(F1117="工事・メンテ（共用可）",F1117="要調整"),0.5,IF(F1117="ヘリ訓練日",0.4,1))</f>
        <v>1</v>
      </c>
      <c r="AM1117" s="136">
        <v>1</v>
      </c>
    </row>
    <row r="1118" spans="1:39" ht="56.25">
      <c r="A1118" s="149">
        <v>724</v>
      </c>
      <c r="B1118" s="210">
        <v>46414</v>
      </c>
      <c r="C1118" s="211">
        <v>9</v>
      </c>
      <c r="D1118" s="211">
        <v>17</v>
      </c>
      <c r="E1118" s="152" t="s">
        <v>44</v>
      </c>
      <c r="F1118" s="151" t="s">
        <v>490</v>
      </c>
      <c r="G1118" s="154" t="s">
        <v>494</v>
      </c>
      <c r="H1118" s="138" t="str">
        <f>IF(OR(G1118="中止",G1118="取消"),"998",IF(ISNA(MATCH($E1118,施設情報!$B$2:$B$96,0)),"999",INDEX(施設情報!$C$2:$C$96,MATCH($E1118,施設情報!$B$2:$B$96,0))))</f>
        <v>015</v>
      </c>
      <c r="I1118" s="139">
        <f t="shared" si="287"/>
        <v>46414</v>
      </c>
      <c r="J1118" s="137" t="str">
        <f t="shared" si="288"/>
        <v>015-46414</v>
      </c>
      <c r="K1118" s="137">
        <f t="shared" si="289"/>
        <v>0.375</v>
      </c>
      <c r="L1118" s="137">
        <f t="shared" si="290"/>
        <v>0.70833333333333337</v>
      </c>
      <c r="M1118" s="137">
        <f t="shared" si="295"/>
        <v>0</v>
      </c>
      <c r="N1118" s="137">
        <f t="shared" si="295"/>
        <v>0</v>
      </c>
      <c r="O1118" s="137">
        <f t="shared" si="295"/>
        <v>0</v>
      </c>
      <c r="P1118" s="137">
        <f t="shared" si="295"/>
        <v>0</v>
      </c>
      <c r="Q1118" s="137">
        <f t="shared" si="295"/>
        <v>0</v>
      </c>
      <c r="R1118" s="137">
        <f t="shared" si="295"/>
        <v>0</v>
      </c>
      <c r="S1118" s="137">
        <f t="shared" si="295"/>
        <v>0</v>
      </c>
      <c r="T1118" s="137">
        <f t="shared" si="295"/>
        <v>0</v>
      </c>
      <c r="U1118" s="137">
        <f t="shared" si="295"/>
        <v>0</v>
      </c>
      <c r="V1118" s="137">
        <f t="shared" si="295"/>
        <v>100</v>
      </c>
      <c r="W1118" s="137">
        <f t="shared" si="296"/>
        <v>100</v>
      </c>
      <c r="X1118" s="137">
        <f t="shared" si="296"/>
        <v>100</v>
      </c>
      <c r="Y1118" s="137">
        <f t="shared" si="296"/>
        <v>100</v>
      </c>
      <c r="Z1118" s="137">
        <f t="shared" si="296"/>
        <v>100</v>
      </c>
      <c r="AA1118" s="137">
        <f t="shared" si="296"/>
        <v>100</v>
      </c>
      <c r="AB1118" s="137">
        <f t="shared" si="296"/>
        <v>100</v>
      </c>
      <c r="AC1118" s="137">
        <f t="shared" si="296"/>
        <v>100</v>
      </c>
      <c r="AD1118" s="137">
        <f t="shared" si="296"/>
        <v>0</v>
      </c>
      <c r="AE1118" s="137">
        <f t="shared" si="296"/>
        <v>0</v>
      </c>
      <c r="AF1118" s="137">
        <f t="shared" si="296"/>
        <v>0</v>
      </c>
      <c r="AG1118" s="137">
        <f t="shared" si="296"/>
        <v>0</v>
      </c>
      <c r="AH1118" s="137">
        <f t="shared" si="296"/>
        <v>0</v>
      </c>
      <c r="AI1118" s="137">
        <f t="shared" si="296"/>
        <v>0</v>
      </c>
      <c r="AJ1118" s="137">
        <f t="shared" si="296"/>
        <v>0</v>
      </c>
      <c r="AK1118" s="136">
        <f ca="1">IF(AND(AND($AK$3&lt;=B1118,B1118&lt;=$AK$1),B1118&lt;&gt;""),1,0)</f>
        <v>1</v>
      </c>
      <c r="AL1118" s="136">
        <f>IF(OR(F1118="工事・メンテ（共用可）",F1118="要調整"),0.5,IF(F1118="ヘリ訓練日",0.4,1))</f>
        <v>1</v>
      </c>
      <c r="AM1118" s="136">
        <v>1</v>
      </c>
    </row>
    <row r="1119" spans="1:39" ht="54">
      <c r="A1119" s="149">
        <v>1754</v>
      </c>
      <c r="B1119" s="150">
        <v>46414</v>
      </c>
      <c r="C1119" s="156">
        <v>7</v>
      </c>
      <c r="D1119" s="156">
        <v>21</v>
      </c>
      <c r="E1119" s="152" t="s">
        <v>38</v>
      </c>
      <c r="F1119" s="151" t="s">
        <v>490</v>
      </c>
      <c r="G1119" s="154" t="s">
        <v>494</v>
      </c>
      <c r="H1119" s="138" t="str">
        <f>IF(OR(G1119="中止",G1119="取消"),"998",IF(ISNA(MATCH($E1119,施設情報!$B$2:$B$96,0)),"999",INDEX(施設情報!$C$2:$C$96,MATCH($E1119,施設情報!$B$2:$B$96,0))))</f>
        <v>002</v>
      </c>
      <c r="I1119" s="139">
        <f t="shared" si="287"/>
        <v>46414</v>
      </c>
      <c r="J1119" s="137" t="str">
        <f t="shared" si="288"/>
        <v>002-46414</v>
      </c>
      <c r="K1119" s="137">
        <f t="shared" si="289"/>
        <v>0.29166666666666669</v>
      </c>
      <c r="L1119" s="137">
        <f t="shared" si="290"/>
        <v>0.875</v>
      </c>
      <c r="M1119" s="137">
        <f t="shared" si="295"/>
        <v>0</v>
      </c>
      <c r="N1119" s="137">
        <f t="shared" si="295"/>
        <v>0</v>
      </c>
      <c r="O1119" s="137">
        <f t="shared" si="295"/>
        <v>0</v>
      </c>
      <c r="P1119" s="137">
        <f t="shared" si="295"/>
        <v>0</v>
      </c>
      <c r="Q1119" s="137">
        <f t="shared" si="295"/>
        <v>0</v>
      </c>
      <c r="R1119" s="137">
        <f t="shared" si="295"/>
        <v>0</v>
      </c>
      <c r="S1119" s="137">
        <f t="shared" si="295"/>
        <v>0</v>
      </c>
      <c r="T1119" s="137">
        <f t="shared" si="295"/>
        <v>100</v>
      </c>
      <c r="U1119" s="137">
        <f t="shared" si="295"/>
        <v>100</v>
      </c>
      <c r="V1119" s="137">
        <f t="shared" si="295"/>
        <v>100</v>
      </c>
      <c r="W1119" s="137">
        <f t="shared" si="296"/>
        <v>100</v>
      </c>
      <c r="X1119" s="137">
        <f t="shared" si="296"/>
        <v>100</v>
      </c>
      <c r="Y1119" s="137">
        <f t="shared" si="296"/>
        <v>100</v>
      </c>
      <c r="Z1119" s="137">
        <f t="shared" si="296"/>
        <v>100</v>
      </c>
      <c r="AA1119" s="137">
        <f t="shared" si="296"/>
        <v>100</v>
      </c>
      <c r="AB1119" s="137">
        <f t="shared" si="296"/>
        <v>100</v>
      </c>
      <c r="AC1119" s="137">
        <f t="shared" si="296"/>
        <v>100</v>
      </c>
      <c r="AD1119" s="137">
        <f t="shared" si="296"/>
        <v>100</v>
      </c>
      <c r="AE1119" s="137">
        <f t="shared" si="296"/>
        <v>100</v>
      </c>
      <c r="AF1119" s="137">
        <f t="shared" si="296"/>
        <v>100</v>
      </c>
      <c r="AG1119" s="137">
        <f t="shared" si="296"/>
        <v>100</v>
      </c>
      <c r="AH1119" s="137">
        <f t="shared" si="296"/>
        <v>0</v>
      </c>
      <c r="AI1119" s="137">
        <f t="shared" si="296"/>
        <v>0</v>
      </c>
      <c r="AJ1119" s="137">
        <f t="shared" si="296"/>
        <v>0</v>
      </c>
      <c r="AK1119" s="136">
        <f ca="1">IF(AND(AND($AK$3&lt;=B1119,B1119&lt;=$AK$1),B1119&lt;&gt;""),1,0)</f>
        <v>1</v>
      </c>
      <c r="AL1119" s="136">
        <f>IF(OR(F1119="工事・メンテ（共用可）",F1119="要調整"),0.5,IF(F1119="ヘリ訓練日",0.4,1))</f>
        <v>1</v>
      </c>
      <c r="AM1119" s="136">
        <v>1</v>
      </c>
    </row>
    <row r="1120" spans="1:39" ht="37.5">
      <c r="A1120" s="149">
        <v>1755</v>
      </c>
      <c r="B1120" s="150">
        <v>46414</v>
      </c>
      <c r="C1120" s="156">
        <v>7</v>
      </c>
      <c r="D1120" s="156">
        <v>21</v>
      </c>
      <c r="E1120" s="152" t="s">
        <v>39</v>
      </c>
      <c r="F1120" s="151" t="s">
        <v>490</v>
      </c>
      <c r="G1120" s="154" t="s">
        <v>494</v>
      </c>
      <c r="H1120" s="138" t="str">
        <f>IF(OR(G1120="中止",G1120="取消"),"998",IF(ISNA(MATCH($E1120,施設情報!$B$2:$B$96,0)),"999",INDEX(施設情報!$C$2:$C$96,MATCH($E1120,施設情報!$B$2:$B$96,0))))</f>
        <v>003</v>
      </c>
      <c r="I1120" s="139">
        <f t="shared" si="287"/>
        <v>46414</v>
      </c>
      <c r="J1120" s="137" t="str">
        <f t="shared" si="288"/>
        <v>003-46414</v>
      </c>
      <c r="K1120" s="137">
        <f t="shared" si="289"/>
        <v>0.29166666666666669</v>
      </c>
      <c r="L1120" s="137">
        <f t="shared" si="290"/>
        <v>0.875</v>
      </c>
      <c r="M1120" s="137">
        <f t="shared" si="295"/>
        <v>0</v>
      </c>
      <c r="N1120" s="137">
        <f t="shared" si="295"/>
        <v>0</v>
      </c>
      <c r="O1120" s="137">
        <f t="shared" si="295"/>
        <v>0</v>
      </c>
      <c r="P1120" s="137">
        <f t="shared" si="295"/>
        <v>0</v>
      </c>
      <c r="Q1120" s="137">
        <f t="shared" si="295"/>
        <v>0</v>
      </c>
      <c r="R1120" s="137">
        <f t="shared" si="295"/>
        <v>0</v>
      </c>
      <c r="S1120" s="137">
        <f t="shared" si="295"/>
        <v>0</v>
      </c>
      <c r="T1120" s="137">
        <f t="shared" si="295"/>
        <v>100</v>
      </c>
      <c r="U1120" s="137">
        <f t="shared" si="295"/>
        <v>100</v>
      </c>
      <c r="V1120" s="137">
        <f t="shared" si="295"/>
        <v>100</v>
      </c>
      <c r="W1120" s="137">
        <f t="shared" si="296"/>
        <v>100</v>
      </c>
      <c r="X1120" s="137">
        <f t="shared" si="296"/>
        <v>100</v>
      </c>
      <c r="Y1120" s="137">
        <f t="shared" si="296"/>
        <v>100</v>
      </c>
      <c r="Z1120" s="137">
        <f t="shared" si="296"/>
        <v>100</v>
      </c>
      <c r="AA1120" s="137">
        <f t="shared" si="296"/>
        <v>100</v>
      </c>
      <c r="AB1120" s="137">
        <f t="shared" si="296"/>
        <v>100</v>
      </c>
      <c r="AC1120" s="137">
        <f t="shared" si="296"/>
        <v>100</v>
      </c>
      <c r="AD1120" s="137">
        <f t="shared" si="296"/>
        <v>100</v>
      </c>
      <c r="AE1120" s="137">
        <f t="shared" si="296"/>
        <v>100</v>
      </c>
      <c r="AF1120" s="137">
        <f t="shared" si="296"/>
        <v>100</v>
      </c>
      <c r="AG1120" s="137">
        <f t="shared" si="296"/>
        <v>100</v>
      </c>
      <c r="AH1120" s="137">
        <f t="shared" si="296"/>
        <v>0</v>
      </c>
      <c r="AI1120" s="137">
        <f t="shared" si="296"/>
        <v>0</v>
      </c>
      <c r="AJ1120" s="137">
        <f t="shared" si="296"/>
        <v>0</v>
      </c>
      <c r="AK1120" s="136">
        <f ca="1">IF(AND(AND($AK$3&lt;=B1120,B1120&lt;=$AK$1),B1120&lt;&gt;""),1,0)</f>
        <v>1</v>
      </c>
      <c r="AL1120" s="136">
        <f>IF(OR(F1120="工事・メンテ（共用可）",F1120="要調整"),0.5,IF(F1120="ヘリ訓練日",0.4,1))</f>
        <v>1</v>
      </c>
      <c r="AM1120" s="136">
        <v>1</v>
      </c>
    </row>
    <row r="1121" spans="1:39" ht="75">
      <c r="A1121" s="149">
        <v>1756</v>
      </c>
      <c r="B1121" s="150">
        <v>46414</v>
      </c>
      <c r="C1121" s="156">
        <v>7</v>
      </c>
      <c r="D1121" s="156">
        <v>21</v>
      </c>
      <c r="E1121" s="152" t="s">
        <v>40</v>
      </c>
      <c r="F1121" s="151" t="s">
        <v>490</v>
      </c>
      <c r="G1121" s="154" t="s">
        <v>494</v>
      </c>
      <c r="H1121" s="138" t="str">
        <f>IF(OR(G1121="中止",G1121="取消"),"998",IF(ISNA(MATCH($E1121,施設情報!$B$2:$B$96,0)),"999",INDEX(施設情報!$C$2:$C$96,MATCH($E1121,施設情報!$B$2:$B$96,0))))</f>
        <v>004</v>
      </c>
      <c r="I1121" s="139">
        <f t="shared" si="287"/>
        <v>46414</v>
      </c>
      <c r="J1121" s="137" t="str">
        <f t="shared" si="288"/>
        <v>004-46414</v>
      </c>
      <c r="K1121" s="137">
        <f t="shared" si="289"/>
        <v>0.29166666666666669</v>
      </c>
      <c r="L1121" s="137">
        <f t="shared" si="290"/>
        <v>0.875</v>
      </c>
      <c r="M1121" s="137">
        <f t="shared" si="295"/>
        <v>0</v>
      </c>
      <c r="N1121" s="137">
        <f t="shared" si="295"/>
        <v>0</v>
      </c>
      <c r="O1121" s="137">
        <f t="shared" si="295"/>
        <v>0</v>
      </c>
      <c r="P1121" s="137">
        <f t="shared" si="295"/>
        <v>0</v>
      </c>
      <c r="Q1121" s="137">
        <f t="shared" si="295"/>
        <v>0</v>
      </c>
      <c r="R1121" s="137">
        <f t="shared" si="295"/>
        <v>0</v>
      </c>
      <c r="S1121" s="137">
        <f t="shared" si="295"/>
        <v>0</v>
      </c>
      <c r="T1121" s="137">
        <f t="shared" si="295"/>
        <v>100</v>
      </c>
      <c r="U1121" s="137">
        <f t="shared" si="295"/>
        <v>100</v>
      </c>
      <c r="V1121" s="137">
        <f t="shared" si="295"/>
        <v>100</v>
      </c>
      <c r="W1121" s="137">
        <f t="shared" si="296"/>
        <v>100</v>
      </c>
      <c r="X1121" s="137">
        <f t="shared" si="296"/>
        <v>100</v>
      </c>
      <c r="Y1121" s="137">
        <f t="shared" si="296"/>
        <v>100</v>
      </c>
      <c r="Z1121" s="137">
        <f t="shared" si="296"/>
        <v>100</v>
      </c>
      <c r="AA1121" s="137">
        <f t="shared" si="296"/>
        <v>100</v>
      </c>
      <c r="AB1121" s="137">
        <f t="shared" si="296"/>
        <v>100</v>
      </c>
      <c r="AC1121" s="137">
        <f t="shared" si="296"/>
        <v>100</v>
      </c>
      <c r="AD1121" s="137">
        <f t="shared" si="296"/>
        <v>100</v>
      </c>
      <c r="AE1121" s="137">
        <f t="shared" si="296"/>
        <v>100</v>
      </c>
      <c r="AF1121" s="137">
        <f t="shared" si="296"/>
        <v>100</v>
      </c>
      <c r="AG1121" s="137">
        <f t="shared" si="296"/>
        <v>100</v>
      </c>
      <c r="AH1121" s="137">
        <f t="shared" si="296"/>
        <v>0</v>
      </c>
      <c r="AI1121" s="137">
        <f t="shared" si="296"/>
        <v>0</v>
      </c>
      <c r="AJ1121" s="137">
        <f t="shared" si="296"/>
        <v>0</v>
      </c>
      <c r="AK1121" s="136">
        <f ca="1">IF(AND(AND($AK$3&lt;=B1121,B1121&lt;=$AK$1),B1121&lt;&gt;""),1,0)</f>
        <v>1</v>
      </c>
      <c r="AL1121" s="136">
        <f>IF(OR(F1121="工事・メンテ（共用可）",F1121="要調整"),0.5,IF(F1121="ヘリ訓練日",0.4,1))</f>
        <v>1</v>
      </c>
      <c r="AM1121" s="136">
        <v>1</v>
      </c>
    </row>
    <row r="1122" spans="1:39" ht="93.75">
      <c r="A1122" s="149">
        <v>1757</v>
      </c>
      <c r="B1122" s="150">
        <v>46414</v>
      </c>
      <c r="C1122" s="156">
        <v>7</v>
      </c>
      <c r="D1122" s="156">
        <v>21</v>
      </c>
      <c r="E1122" s="152" t="s">
        <v>41</v>
      </c>
      <c r="F1122" s="151" t="s">
        <v>490</v>
      </c>
      <c r="G1122" s="154" t="s">
        <v>494</v>
      </c>
      <c r="H1122" s="138" t="str">
        <f>IF(OR(G1122="中止",G1122="取消"),"998",IF(ISNA(MATCH($E1122,施設情報!$B$2:$B$96,0)),"999",INDEX(施設情報!$C$2:$C$96,MATCH($E1122,施設情報!$B$2:$B$96,0))))</f>
        <v>005</v>
      </c>
      <c r="I1122" s="139">
        <f t="shared" si="287"/>
        <v>46414</v>
      </c>
      <c r="J1122" s="137" t="str">
        <f t="shared" si="288"/>
        <v>005-46414</v>
      </c>
      <c r="K1122" s="137">
        <f t="shared" si="289"/>
        <v>0.29166666666666669</v>
      </c>
      <c r="L1122" s="137">
        <f t="shared" si="290"/>
        <v>0.875</v>
      </c>
      <c r="M1122" s="137">
        <f t="shared" si="295"/>
        <v>0</v>
      </c>
      <c r="N1122" s="137">
        <f t="shared" si="295"/>
        <v>0</v>
      </c>
      <c r="O1122" s="137">
        <f t="shared" si="295"/>
        <v>0</v>
      </c>
      <c r="P1122" s="137">
        <f t="shared" si="295"/>
        <v>0</v>
      </c>
      <c r="Q1122" s="137">
        <f t="shared" si="295"/>
        <v>0</v>
      </c>
      <c r="R1122" s="137">
        <f t="shared" si="295"/>
        <v>0</v>
      </c>
      <c r="S1122" s="137">
        <f t="shared" si="295"/>
        <v>0</v>
      </c>
      <c r="T1122" s="137">
        <f t="shared" si="295"/>
        <v>100</v>
      </c>
      <c r="U1122" s="137">
        <f t="shared" si="295"/>
        <v>100</v>
      </c>
      <c r="V1122" s="137">
        <f t="shared" si="295"/>
        <v>100</v>
      </c>
      <c r="W1122" s="137">
        <f t="shared" si="296"/>
        <v>100</v>
      </c>
      <c r="X1122" s="137">
        <f t="shared" si="296"/>
        <v>100</v>
      </c>
      <c r="Y1122" s="137">
        <f t="shared" si="296"/>
        <v>100</v>
      </c>
      <c r="Z1122" s="137">
        <f t="shared" si="296"/>
        <v>100</v>
      </c>
      <c r="AA1122" s="137">
        <f t="shared" si="296"/>
        <v>100</v>
      </c>
      <c r="AB1122" s="137">
        <f t="shared" si="296"/>
        <v>100</v>
      </c>
      <c r="AC1122" s="137">
        <f t="shared" si="296"/>
        <v>100</v>
      </c>
      <c r="AD1122" s="137">
        <f t="shared" si="296"/>
        <v>100</v>
      </c>
      <c r="AE1122" s="137">
        <f t="shared" si="296"/>
        <v>100</v>
      </c>
      <c r="AF1122" s="137">
        <f t="shared" si="296"/>
        <v>100</v>
      </c>
      <c r="AG1122" s="137">
        <f t="shared" si="296"/>
        <v>100</v>
      </c>
      <c r="AH1122" s="137">
        <f t="shared" si="296"/>
        <v>0</v>
      </c>
      <c r="AI1122" s="137">
        <f t="shared" si="296"/>
        <v>0</v>
      </c>
      <c r="AJ1122" s="137">
        <f t="shared" si="296"/>
        <v>0</v>
      </c>
      <c r="AK1122" s="136">
        <f ca="1">IF(AND(AND($AK$3&lt;=B1122,B1122&lt;=$AK$1),B1122&lt;&gt;""),1,0)</f>
        <v>1</v>
      </c>
      <c r="AL1122" s="136">
        <f>IF(OR(F1122="工事・メンテ（共用可）",F1122="要調整"),0.5,IF(F1122="ヘリ訓練日",0.4,1))</f>
        <v>1</v>
      </c>
      <c r="AM1122" s="136">
        <v>1</v>
      </c>
    </row>
    <row r="1123" spans="1:39" ht="75">
      <c r="A1123" s="149">
        <v>1758</v>
      </c>
      <c r="B1123" s="150">
        <v>46414</v>
      </c>
      <c r="C1123" s="156">
        <v>7</v>
      </c>
      <c r="D1123" s="156">
        <v>21</v>
      </c>
      <c r="E1123" s="152" t="s">
        <v>42</v>
      </c>
      <c r="F1123" s="151" t="s">
        <v>490</v>
      </c>
      <c r="G1123" s="154" t="s">
        <v>494</v>
      </c>
      <c r="H1123" s="138" t="str">
        <f>IF(OR(G1123="中止",G1123="取消"),"998",IF(ISNA(MATCH($E1123,施設情報!$B$2:$B$96,0)),"999",INDEX(施設情報!$C$2:$C$96,MATCH($E1123,施設情報!$B$2:$B$96,0))))</f>
        <v>006</v>
      </c>
      <c r="I1123" s="139">
        <f t="shared" si="287"/>
        <v>46414</v>
      </c>
      <c r="J1123" s="137" t="str">
        <f t="shared" si="288"/>
        <v>006-46414</v>
      </c>
      <c r="K1123" s="137">
        <f t="shared" si="289"/>
        <v>0.29166666666666669</v>
      </c>
      <c r="L1123" s="137">
        <f t="shared" si="290"/>
        <v>0.875</v>
      </c>
      <c r="M1123" s="137">
        <f t="shared" si="295"/>
        <v>0</v>
      </c>
      <c r="N1123" s="137">
        <f t="shared" si="295"/>
        <v>0</v>
      </c>
      <c r="O1123" s="137">
        <f t="shared" si="295"/>
        <v>0</v>
      </c>
      <c r="P1123" s="137">
        <f t="shared" si="295"/>
        <v>0</v>
      </c>
      <c r="Q1123" s="137">
        <f t="shared" si="295"/>
        <v>0</v>
      </c>
      <c r="R1123" s="137">
        <f t="shared" si="295"/>
        <v>0</v>
      </c>
      <c r="S1123" s="137">
        <f t="shared" si="295"/>
        <v>0</v>
      </c>
      <c r="T1123" s="137">
        <f t="shared" si="295"/>
        <v>100</v>
      </c>
      <c r="U1123" s="137">
        <f t="shared" si="295"/>
        <v>100</v>
      </c>
      <c r="V1123" s="137">
        <f t="shared" si="295"/>
        <v>100</v>
      </c>
      <c r="W1123" s="137">
        <f t="shared" si="296"/>
        <v>100</v>
      </c>
      <c r="X1123" s="137">
        <f t="shared" si="296"/>
        <v>100</v>
      </c>
      <c r="Y1123" s="137">
        <f t="shared" si="296"/>
        <v>100</v>
      </c>
      <c r="Z1123" s="137">
        <f t="shared" si="296"/>
        <v>100</v>
      </c>
      <c r="AA1123" s="137">
        <f t="shared" si="296"/>
        <v>100</v>
      </c>
      <c r="AB1123" s="137">
        <f t="shared" si="296"/>
        <v>100</v>
      </c>
      <c r="AC1123" s="137">
        <f t="shared" si="296"/>
        <v>100</v>
      </c>
      <c r="AD1123" s="137">
        <f t="shared" si="296"/>
        <v>100</v>
      </c>
      <c r="AE1123" s="137">
        <f t="shared" si="296"/>
        <v>100</v>
      </c>
      <c r="AF1123" s="137">
        <f t="shared" si="296"/>
        <v>100</v>
      </c>
      <c r="AG1123" s="137">
        <f t="shared" si="296"/>
        <v>100</v>
      </c>
      <c r="AH1123" s="137">
        <f t="shared" si="296"/>
        <v>0</v>
      </c>
      <c r="AI1123" s="137">
        <f t="shared" si="296"/>
        <v>0</v>
      </c>
      <c r="AJ1123" s="137">
        <f t="shared" si="296"/>
        <v>0</v>
      </c>
      <c r="AK1123" s="136">
        <f ca="1">IF(AND(AND($AK$3&lt;=B1123,B1123&lt;=$AK$1),B1123&lt;&gt;""),1,0)</f>
        <v>1</v>
      </c>
      <c r="AL1123" s="136">
        <f>IF(OR(F1123="工事・メンテ（共用可）",F1123="要調整"),0.5,IF(F1123="ヘリ訓練日",0.4,1))</f>
        <v>1</v>
      </c>
      <c r="AM1123" s="136">
        <v>1</v>
      </c>
    </row>
    <row r="1124" spans="1:39" ht="37.5">
      <c r="A1124" s="149">
        <v>1759</v>
      </c>
      <c r="B1124" s="150">
        <v>46414</v>
      </c>
      <c r="C1124" s="156">
        <v>7</v>
      </c>
      <c r="D1124" s="156">
        <v>21</v>
      </c>
      <c r="E1124" s="152" t="s">
        <v>2</v>
      </c>
      <c r="F1124" s="151" t="s">
        <v>490</v>
      </c>
      <c r="G1124" s="154" t="s">
        <v>494</v>
      </c>
      <c r="H1124" s="138" t="str">
        <f>IF(OR(G1124="中止",G1124="取消"),"998",IF(ISNA(MATCH($E1124,施設情報!$B$2:$B$96,0)),"999",INDEX(施設情報!$C$2:$C$96,MATCH($E1124,施設情報!$B$2:$B$96,0))))</f>
        <v>008</v>
      </c>
      <c r="I1124" s="139">
        <f t="shared" si="287"/>
        <v>46414</v>
      </c>
      <c r="J1124" s="137" t="str">
        <f t="shared" si="288"/>
        <v>008-46414</v>
      </c>
      <c r="K1124" s="137">
        <f t="shared" si="289"/>
        <v>0.29166666666666669</v>
      </c>
      <c r="L1124" s="137">
        <f t="shared" si="290"/>
        <v>0.875</v>
      </c>
      <c r="M1124" s="137">
        <f t="shared" si="295"/>
        <v>0</v>
      </c>
      <c r="N1124" s="137">
        <f t="shared" si="295"/>
        <v>0</v>
      </c>
      <c r="O1124" s="137">
        <f t="shared" si="295"/>
        <v>0</v>
      </c>
      <c r="P1124" s="137">
        <f t="shared" si="295"/>
        <v>0</v>
      </c>
      <c r="Q1124" s="137">
        <f t="shared" si="295"/>
        <v>0</v>
      </c>
      <c r="R1124" s="137">
        <f t="shared" si="295"/>
        <v>0</v>
      </c>
      <c r="S1124" s="137">
        <f t="shared" si="295"/>
        <v>0</v>
      </c>
      <c r="T1124" s="137">
        <f t="shared" si="295"/>
        <v>100</v>
      </c>
      <c r="U1124" s="137">
        <f t="shared" si="295"/>
        <v>100</v>
      </c>
      <c r="V1124" s="137">
        <f t="shared" si="295"/>
        <v>100</v>
      </c>
      <c r="W1124" s="137">
        <f t="shared" si="296"/>
        <v>100</v>
      </c>
      <c r="X1124" s="137">
        <f t="shared" si="296"/>
        <v>100</v>
      </c>
      <c r="Y1124" s="137">
        <f t="shared" si="296"/>
        <v>100</v>
      </c>
      <c r="Z1124" s="137">
        <f t="shared" si="296"/>
        <v>100</v>
      </c>
      <c r="AA1124" s="137">
        <f t="shared" si="296"/>
        <v>100</v>
      </c>
      <c r="AB1124" s="137">
        <f t="shared" si="296"/>
        <v>100</v>
      </c>
      <c r="AC1124" s="137">
        <f t="shared" si="296"/>
        <v>100</v>
      </c>
      <c r="AD1124" s="137">
        <f t="shared" si="296"/>
        <v>100</v>
      </c>
      <c r="AE1124" s="137">
        <f t="shared" si="296"/>
        <v>100</v>
      </c>
      <c r="AF1124" s="137">
        <f t="shared" si="296"/>
        <v>100</v>
      </c>
      <c r="AG1124" s="137">
        <f t="shared" si="296"/>
        <v>100</v>
      </c>
      <c r="AH1124" s="137">
        <f t="shared" si="296"/>
        <v>0</v>
      </c>
      <c r="AI1124" s="137">
        <f t="shared" si="296"/>
        <v>0</v>
      </c>
      <c r="AJ1124" s="137">
        <f t="shared" si="296"/>
        <v>0</v>
      </c>
      <c r="AK1124" s="136">
        <f ca="1">IF(AND(AND($AK$3&lt;=B1124,B1124&lt;=$AK$1),B1124&lt;&gt;""),1,0)</f>
        <v>1</v>
      </c>
      <c r="AL1124" s="136">
        <f>IF(OR(F1124="工事・メンテ（共用可）",F1124="要調整"),0.5,IF(F1124="ヘリ訓練日",0.4,1))</f>
        <v>1</v>
      </c>
      <c r="AM1124" s="136">
        <v>1</v>
      </c>
    </row>
    <row r="1125" spans="1:39" ht="56.25">
      <c r="A1125" s="149">
        <v>1760</v>
      </c>
      <c r="B1125" s="150">
        <v>46414</v>
      </c>
      <c r="C1125" s="156">
        <v>7</v>
      </c>
      <c r="D1125" s="156">
        <v>21</v>
      </c>
      <c r="E1125" s="152" t="s">
        <v>44</v>
      </c>
      <c r="F1125" s="151" t="s">
        <v>490</v>
      </c>
      <c r="G1125" s="154" t="s">
        <v>494</v>
      </c>
      <c r="H1125" s="138" t="str">
        <f>IF(OR(G1125="中止",G1125="取消"),"998",IF(ISNA(MATCH($E1125,施設情報!$B$2:$B$96,0)),"999",INDEX(施設情報!$C$2:$C$96,MATCH($E1125,施設情報!$B$2:$B$96,0))))</f>
        <v>015</v>
      </c>
      <c r="I1125" s="139">
        <f t="shared" si="287"/>
        <v>46414</v>
      </c>
      <c r="J1125" s="137" t="str">
        <f t="shared" si="288"/>
        <v>015-46414</v>
      </c>
      <c r="K1125" s="137">
        <f t="shared" si="289"/>
        <v>0.29166666666666669</v>
      </c>
      <c r="L1125" s="137">
        <f t="shared" si="290"/>
        <v>0.875</v>
      </c>
      <c r="M1125" s="137">
        <f t="shared" ref="M1125:V1134" si="297">IF(AND(M$3&gt;=$K1125,M$3&lt;$L1125),100*$AM1125,0)</f>
        <v>0</v>
      </c>
      <c r="N1125" s="137">
        <f t="shared" si="297"/>
        <v>0</v>
      </c>
      <c r="O1125" s="137">
        <f t="shared" si="297"/>
        <v>0</v>
      </c>
      <c r="P1125" s="137">
        <f t="shared" si="297"/>
        <v>0</v>
      </c>
      <c r="Q1125" s="137">
        <f t="shared" si="297"/>
        <v>0</v>
      </c>
      <c r="R1125" s="137">
        <f t="shared" si="297"/>
        <v>0</v>
      </c>
      <c r="S1125" s="137">
        <f t="shared" si="297"/>
        <v>0</v>
      </c>
      <c r="T1125" s="137">
        <f t="shared" si="297"/>
        <v>100</v>
      </c>
      <c r="U1125" s="137">
        <f t="shared" si="297"/>
        <v>100</v>
      </c>
      <c r="V1125" s="137">
        <f t="shared" si="297"/>
        <v>100</v>
      </c>
      <c r="W1125" s="137">
        <f t="shared" ref="W1125:AJ1134" si="298">IF(AND(W$3&gt;=$K1125,W$3&lt;$L1125),100*$AM1125,0)</f>
        <v>100</v>
      </c>
      <c r="X1125" s="137">
        <f t="shared" si="298"/>
        <v>100</v>
      </c>
      <c r="Y1125" s="137">
        <f t="shared" si="298"/>
        <v>100</v>
      </c>
      <c r="Z1125" s="137">
        <f t="shared" si="298"/>
        <v>100</v>
      </c>
      <c r="AA1125" s="137">
        <f t="shared" si="298"/>
        <v>100</v>
      </c>
      <c r="AB1125" s="137">
        <f t="shared" si="298"/>
        <v>100</v>
      </c>
      <c r="AC1125" s="137">
        <f t="shared" si="298"/>
        <v>100</v>
      </c>
      <c r="AD1125" s="137">
        <f t="shared" si="298"/>
        <v>100</v>
      </c>
      <c r="AE1125" s="137">
        <f t="shared" si="298"/>
        <v>100</v>
      </c>
      <c r="AF1125" s="137">
        <f t="shared" si="298"/>
        <v>100</v>
      </c>
      <c r="AG1125" s="137">
        <f t="shared" si="298"/>
        <v>100</v>
      </c>
      <c r="AH1125" s="137">
        <f t="shared" si="298"/>
        <v>0</v>
      </c>
      <c r="AI1125" s="137">
        <f t="shared" si="298"/>
        <v>0</v>
      </c>
      <c r="AJ1125" s="137">
        <f t="shared" si="298"/>
        <v>0</v>
      </c>
      <c r="AK1125" s="136">
        <f ca="1">IF(AND(AND($AK$3&lt;=B1125,B1125&lt;=$AK$1),B1125&lt;&gt;""),1,0)</f>
        <v>1</v>
      </c>
      <c r="AL1125" s="136">
        <f>IF(OR(F1125="工事・メンテ（共用可）",F1125="要調整"),0.5,IF(F1125="ヘリ訓練日",0.4,1))</f>
        <v>1</v>
      </c>
      <c r="AM1125" s="136">
        <v>1</v>
      </c>
    </row>
    <row r="1126" spans="1:39" ht="56.25">
      <c r="A1126" s="149">
        <v>1761</v>
      </c>
      <c r="B1126" s="150">
        <v>46414</v>
      </c>
      <c r="C1126" s="156">
        <v>7</v>
      </c>
      <c r="D1126" s="156">
        <v>21</v>
      </c>
      <c r="E1126" s="152" t="s">
        <v>47</v>
      </c>
      <c r="F1126" s="151" t="s">
        <v>490</v>
      </c>
      <c r="G1126" s="154" t="s">
        <v>494</v>
      </c>
      <c r="H1126" s="138" t="str">
        <f>IF(OR(G1126="中止",G1126="取消"),"998",IF(ISNA(MATCH($E1126,施設情報!$B$2:$B$96,0)),"999",INDEX(施設情報!$C$2:$C$96,MATCH($E1126,施設情報!$B$2:$B$96,0))))</f>
        <v>020</v>
      </c>
      <c r="I1126" s="139">
        <f t="shared" si="287"/>
        <v>46414</v>
      </c>
      <c r="J1126" s="137" t="str">
        <f t="shared" si="288"/>
        <v>020-46414</v>
      </c>
      <c r="K1126" s="137">
        <f t="shared" si="289"/>
        <v>0.29166666666666669</v>
      </c>
      <c r="L1126" s="137">
        <f t="shared" si="290"/>
        <v>0.875</v>
      </c>
      <c r="M1126" s="137">
        <f t="shared" si="297"/>
        <v>0</v>
      </c>
      <c r="N1126" s="137">
        <f t="shared" si="297"/>
        <v>0</v>
      </c>
      <c r="O1126" s="137">
        <f t="shared" si="297"/>
        <v>0</v>
      </c>
      <c r="P1126" s="137">
        <f t="shared" si="297"/>
        <v>0</v>
      </c>
      <c r="Q1126" s="137">
        <f t="shared" si="297"/>
        <v>0</v>
      </c>
      <c r="R1126" s="137">
        <f t="shared" si="297"/>
        <v>0</v>
      </c>
      <c r="S1126" s="137">
        <f t="shared" si="297"/>
        <v>0</v>
      </c>
      <c r="T1126" s="137">
        <f t="shared" si="297"/>
        <v>100</v>
      </c>
      <c r="U1126" s="137">
        <f t="shared" si="297"/>
        <v>100</v>
      </c>
      <c r="V1126" s="137">
        <f t="shared" si="297"/>
        <v>100</v>
      </c>
      <c r="W1126" s="137">
        <f t="shared" si="298"/>
        <v>100</v>
      </c>
      <c r="X1126" s="137">
        <f t="shared" si="298"/>
        <v>100</v>
      </c>
      <c r="Y1126" s="137">
        <f t="shared" si="298"/>
        <v>100</v>
      </c>
      <c r="Z1126" s="137">
        <f t="shared" si="298"/>
        <v>100</v>
      </c>
      <c r="AA1126" s="137">
        <f t="shared" si="298"/>
        <v>100</v>
      </c>
      <c r="AB1126" s="137">
        <f t="shared" si="298"/>
        <v>100</v>
      </c>
      <c r="AC1126" s="137">
        <f t="shared" si="298"/>
        <v>100</v>
      </c>
      <c r="AD1126" s="137">
        <f t="shared" si="298"/>
        <v>100</v>
      </c>
      <c r="AE1126" s="137">
        <f t="shared" si="298"/>
        <v>100</v>
      </c>
      <c r="AF1126" s="137">
        <f t="shared" si="298"/>
        <v>100</v>
      </c>
      <c r="AG1126" s="137">
        <f t="shared" si="298"/>
        <v>100</v>
      </c>
      <c r="AH1126" s="137">
        <f t="shared" si="298"/>
        <v>0</v>
      </c>
      <c r="AI1126" s="137">
        <f t="shared" si="298"/>
        <v>0</v>
      </c>
      <c r="AJ1126" s="137">
        <f t="shared" si="298"/>
        <v>0</v>
      </c>
      <c r="AK1126" s="136">
        <f ca="1">IF(AND(AND($AK$3&lt;=B1126,B1126&lt;=$AK$1),B1126&lt;&gt;""),1,0)</f>
        <v>1</v>
      </c>
      <c r="AL1126" s="136">
        <f>IF(OR(F1126="工事・メンテ（共用可）",F1126="要調整"),0.5,IF(F1126="ヘリ訓練日",0.4,1))</f>
        <v>1</v>
      </c>
      <c r="AM1126" s="136">
        <v>1</v>
      </c>
    </row>
    <row r="1127" spans="1:39">
      <c r="A1127" s="149">
        <v>1762</v>
      </c>
      <c r="B1127" s="150">
        <v>46414</v>
      </c>
      <c r="C1127" s="156">
        <v>7</v>
      </c>
      <c r="D1127" s="156">
        <v>21</v>
      </c>
      <c r="E1127" s="152" t="s">
        <v>49</v>
      </c>
      <c r="F1127" s="151" t="s">
        <v>490</v>
      </c>
      <c r="G1127" s="154" t="s">
        <v>494</v>
      </c>
      <c r="H1127" s="138" t="str">
        <f>IF(OR(G1127="中止",G1127="取消"),"998",IF(ISNA(MATCH($E1127,施設情報!$B$2:$B$96,0)),"999",INDEX(施設情報!$C$2:$C$96,MATCH($E1127,施設情報!$B$2:$B$96,0))))</f>
        <v>022</v>
      </c>
      <c r="I1127" s="139">
        <f t="shared" si="287"/>
        <v>46414</v>
      </c>
      <c r="J1127" s="137" t="str">
        <f t="shared" si="288"/>
        <v>022-46414</v>
      </c>
      <c r="K1127" s="137">
        <f t="shared" si="289"/>
        <v>0.29166666666666669</v>
      </c>
      <c r="L1127" s="137">
        <f t="shared" si="290"/>
        <v>0.875</v>
      </c>
      <c r="M1127" s="137">
        <f t="shared" si="297"/>
        <v>0</v>
      </c>
      <c r="N1127" s="137">
        <f t="shared" si="297"/>
        <v>0</v>
      </c>
      <c r="O1127" s="137">
        <f t="shared" si="297"/>
        <v>0</v>
      </c>
      <c r="P1127" s="137">
        <f t="shared" si="297"/>
        <v>0</v>
      </c>
      <c r="Q1127" s="137">
        <f t="shared" si="297"/>
        <v>0</v>
      </c>
      <c r="R1127" s="137">
        <f t="shared" si="297"/>
        <v>0</v>
      </c>
      <c r="S1127" s="137">
        <f t="shared" si="297"/>
        <v>0</v>
      </c>
      <c r="T1127" s="137">
        <f t="shared" si="297"/>
        <v>100</v>
      </c>
      <c r="U1127" s="137">
        <f t="shared" si="297"/>
        <v>100</v>
      </c>
      <c r="V1127" s="137">
        <f t="shared" si="297"/>
        <v>100</v>
      </c>
      <c r="W1127" s="137">
        <f t="shared" si="298"/>
        <v>100</v>
      </c>
      <c r="X1127" s="137">
        <f t="shared" si="298"/>
        <v>100</v>
      </c>
      <c r="Y1127" s="137">
        <f t="shared" si="298"/>
        <v>100</v>
      </c>
      <c r="Z1127" s="137">
        <f t="shared" si="298"/>
        <v>100</v>
      </c>
      <c r="AA1127" s="137">
        <f t="shared" si="298"/>
        <v>100</v>
      </c>
      <c r="AB1127" s="137">
        <f t="shared" si="298"/>
        <v>100</v>
      </c>
      <c r="AC1127" s="137">
        <f t="shared" si="298"/>
        <v>100</v>
      </c>
      <c r="AD1127" s="137">
        <f t="shared" si="298"/>
        <v>100</v>
      </c>
      <c r="AE1127" s="137">
        <f t="shared" si="298"/>
        <v>100</v>
      </c>
      <c r="AF1127" s="137">
        <f t="shared" si="298"/>
        <v>100</v>
      </c>
      <c r="AG1127" s="137">
        <f t="shared" si="298"/>
        <v>100</v>
      </c>
      <c r="AH1127" s="137">
        <f t="shared" si="298"/>
        <v>0</v>
      </c>
      <c r="AI1127" s="137">
        <f t="shared" si="298"/>
        <v>0</v>
      </c>
      <c r="AJ1127" s="137">
        <f t="shared" si="298"/>
        <v>0</v>
      </c>
      <c r="AK1127" s="136">
        <f ca="1">IF(AND(AND($AK$3&lt;=B1127,B1127&lt;=$AK$1),B1127&lt;&gt;""),1,0)</f>
        <v>1</v>
      </c>
      <c r="AL1127" s="136">
        <f>IF(OR(F1127="工事・メンテ（共用可）",F1127="要調整"),0.5,IF(F1127="ヘリ訓練日",0.4,1))</f>
        <v>1</v>
      </c>
      <c r="AM1127" s="136">
        <v>1</v>
      </c>
    </row>
    <row r="1128" spans="1:39" ht="56.25">
      <c r="A1128" s="149">
        <v>1763</v>
      </c>
      <c r="B1128" s="150">
        <v>46414</v>
      </c>
      <c r="C1128" s="156">
        <v>7</v>
      </c>
      <c r="D1128" s="156">
        <v>21</v>
      </c>
      <c r="E1128" s="152" t="s">
        <v>50</v>
      </c>
      <c r="F1128" s="151" t="s">
        <v>490</v>
      </c>
      <c r="G1128" s="154" t="s">
        <v>494</v>
      </c>
      <c r="H1128" s="138" t="str">
        <f>IF(OR(G1128="中止",G1128="取消"),"998",IF(ISNA(MATCH($E1128,施設情報!$B$2:$B$96,0)),"999",INDEX(施設情報!$C$2:$C$96,MATCH($E1128,施設情報!$B$2:$B$96,0))))</f>
        <v>023</v>
      </c>
      <c r="I1128" s="139">
        <f t="shared" si="287"/>
        <v>46414</v>
      </c>
      <c r="J1128" s="137" t="str">
        <f t="shared" si="288"/>
        <v>023-46414</v>
      </c>
      <c r="K1128" s="137">
        <f t="shared" si="289"/>
        <v>0.29166666666666669</v>
      </c>
      <c r="L1128" s="137">
        <f t="shared" si="290"/>
        <v>0.875</v>
      </c>
      <c r="M1128" s="137">
        <f t="shared" si="297"/>
        <v>0</v>
      </c>
      <c r="N1128" s="137">
        <f t="shared" si="297"/>
        <v>0</v>
      </c>
      <c r="O1128" s="137">
        <f t="shared" si="297"/>
        <v>0</v>
      </c>
      <c r="P1128" s="137">
        <f t="shared" si="297"/>
        <v>0</v>
      </c>
      <c r="Q1128" s="137">
        <f t="shared" si="297"/>
        <v>0</v>
      </c>
      <c r="R1128" s="137">
        <f t="shared" si="297"/>
        <v>0</v>
      </c>
      <c r="S1128" s="137">
        <f t="shared" si="297"/>
        <v>0</v>
      </c>
      <c r="T1128" s="137">
        <f t="shared" si="297"/>
        <v>100</v>
      </c>
      <c r="U1128" s="137">
        <f t="shared" si="297"/>
        <v>100</v>
      </c>
      <c r="V1128" s="137">
        <f t="shared" si="297"/>
        <v>100</v>
      </c>
      <c r="W1128" s="137">
        <f t="shared" si="298"/>
        <v>100</v>
      </c>
      <c r="X1128" s="137">
        <f t="shared" si="298"/>
        <v>100</v>
      </c>
      <c r="Y1128" s="137">
        <f t="shared" si="298"/>
        <v>100</v>
      </c>
      <c r="Z1128" s="137">
        <f t="shared" si="298"/>
        <v>100</v>
      </c>
      <c r="AA1128" s="137">
        <f t="shared" si="298"/>
        <v>100</v>
      </c>
      <c r="AB1128" s="137">
        <f t="shared" si="298"/>
        <v>100</v>
      </c>
      <c r="AC1128" s="137">
        <f t="shared" si="298"/>
        <v>100</v>
      </c>
      <c r="AD1128" s="137">
        <f t="shared" si="298"/>
        <v>100</v>
      </c>
      <c r="AE1128" s="137">
        <f t="shared" si="298"/>
        <v>100</v>
      </c>
      <c r="AF1128" s="137">
        <f t="shared" si="298"/>
        <v>100</v>
      </c>
      <c r="AG1128" s="137">
        <f t="shared" si="298"/>
        <v>100</v>
      </c>
      <c r="AH1128" s="137">
        <f t="shared" si="298"/>
        <v>0</v>
      </c>
      <c r="AI1128" s="137">
        <f t="shared" si="298"/>
        <v>0</v>
      </c>
      <c r="AJ1128" s="137">
        <f t="shared" si="298"/>
        <v>0</v>
      </c>
      <c r="AK1128" s="136">
        <f ca="1">IF(AND(AND($AK$3&lt;=B1128,B1128&lt;=$AK$1),B1128&lt;&gt;""),1,0)</f>
        <v>1</v>
      </c>
      <c r="AL1128" s="136">
        <f>IF(OR(F1128="工事・メンテ（共用可）",F1128="要調整"),0.5,IF(F1128="ヘリ訓練日",0.4,1))</f>
        <v>1</v>
      </c>
      <c r="AM1128" s="136">
        <v>1</v>
      </c>
    </row>
    <row r="1129" spans="1:39" ht="56.25">
      <c r="A1129" s="149">
        <v>1764</v>
      </c>
      <c r="B1129" s="150">
        <v>46414</v>
      </c>
      <c r="C1129" s="156">
        <v>7</v>
      </c>
      <c r="D1129" s="156">
        <v>21</v>
      </c>
      <c r="E1129" s="152" t="s">
        <v>52</v>
      </c>
      <c r="F1129" s="151" t="s">
        <v>490</v>
      </c>
      <c r="G1129" s="154" t="s">
        <v>494</v>
      </c>
      <c r="H1129" s="138" t="str">
        <f>IF(OR(G1129="中止",G1129="取消"),"998",IF(ISNA(MATCH($E1129,施設情報!$B$2:$B$96,0)),"999",INDEX(施設情報!$C$2:$C$96,MATCH($E1129,施設情報!$B$2:$B$96,0))))</f>
        <v>024</v>
      </c>
      <c r="I1129" s="139">
        <f t="shared" si="287"/>
        <v>46414</v>
      </c>
      <c r="J1129" s="137" t="str">
        <f t="shared" si="288"/>
        <v>024-46414</v>
      </c>
      <c r="K1129" s="137">
        <f t="shared" si="289"/>
        <v>0.29166666666666669</v>
      </c>
      <c r="L1129" s="137">
        <f t="shared" si="290"/>
        <v>0.875</v>
      </c>
      <c r="M1129" s="137">
        <f t="shared" si="297"/>
        <v>0</v>
      </c>
      <c r="N1129" s="137">
        <f t="shared" si="297"/>
        <v>0</v>
      </c>
      <c r="O1129" s="137">
        <f t="shared" si="297"/>
        <v>0</v>
      </c>
      <c r="P1129" s="137">
        <f t="shared" si="297"/>
        <v>0</v>
      </c>
      <c r="Q1129" s="137">
        <f t="shared" si="297"/>
        <v>0</v>
      </c>
      <c r="R1129" s="137">
        <f t="shared" si="297"/>
        <v>0</v>
      </c>
      <c r="S1129" s="137">
        <f t="shared" si="297"/>
        <v>0</v>
      </c>
      <c r="T1129" s="137">
        <f t="shared" si="297"/>
        <v>100</v>
      </c>
      <c r="U1129" s="137">
        <f t="shared" si="297"/>
        <v>100</v>
      </c>
      <c r="V1129" s="137">
        <f t="shared" si="297"/>
        <v>100</v>
      </c>
      <c r="W1129" s="137">
        <f t="shared" si="298"/>
        <v>100</v>
      </c>
      <c r="X1129" s="137">
        <f t="shared" si="298"/>
        <v>100</v>
      </c>
      <c r="Y1129" s="137">
        <f t="shared" si="298"/>
        <v>100</v>
      </c>
      <c r="Z1129" s="137">
        <f t="shared" si="298"/>
        <v>100</v>
      </c>
      <c r="AA1129" s="137">
        <f t="shared" si="298"/>
        <v>100</v>
      </c>
      <c r="AB1129" s="137">
        <f t="shared" si="298"/>
        <v>100</v>
      </c>
      <c r="AC1129" s="137">
        <f t="shared" si="298"/>
        <v>100</v>
      </c>
      <c r="AD1129" s="137">
        <f t="shared" si="298"/>
        <v>100</v>
      </c>
      <c r="AE1129" s="137">
        <f t="shared" si="298"/>
        <v>100</v>
      </c>
      <c r="AF1129" s="137">
        <f t="shared" si="298"/>
        <v>100</v>
      </c>
      <c r="AG1129" s="137">
        <f t="shared" si="298"/>
        <v>100</v>
      </c>
      <c r="AH1129" s="137">
        <f t="shared" si="298"/>
        <v>0</v>
      </c>
      <c r="AI1129" s="137">
        <f t="shared" si="298"/>
        <v>0</v>
      </c>
      <c r="AJ1129" s="137">
        <f t="shared" si="298"/>
        <v>0</v>
      </c>
      <c r="AK1129" s="136">
        <f ca="1">IF(AND(AND($AK$3&lt;=B1129,B1129&lt;=$AK$1),B1129&lt;&gt;""),1,0)</f>
        <v>1</v>
      </c>
      <c r="AL1129" s="136">
        <f>IF(OR(F1129="工事・メンテ（共用可）",F1129="要調整"),0.5,IF(F1129="ヘリ訓練日",0.4,1))</f>
        <v>1</v>
      </c>
      <c r="AM1129" s="136">
        <v>1</v>
      </c>
    </row>
    <row r="1130" spans="1:39" ht="56.25">
      <c r="A1130" s="149">
        <v>1765</v>
      </c>
      <c r="B1130" s="150">
        <v>46414</v>
      </c>
      <c r="C1130" s="156">
        <v>7</v>
      </c>
      <c r="D1130" s="156">
        <v>21</v>
      </c>
      <c r="E1130" s="152" t="s">
        <v>31</v>
      </c>
      <c r="F1130" s="151" t="s">
        <v>490</v>
      </c>
      <c r="G1130" s="154" t="s">
        <v>494</v>
      </c>
      <c r="H1130" s="138" t="str">
        <f>IF(OR(G1130="中止",G1130="取消"),"998",IF(ISNA(MATCH($E1130,施設情報!$B$2:$B$96,0)),"999",INDEX(施設情報!$C$2:$C$96,MATCH($E1130,施設情報!$B$2:$B$96,0))))</f>
        <v>025</v>
      </c>
      <c r="I1130" s="139">
        <f t="shared" si="287"/>
        <v>46414</v>
      </c>
      <c r="J1130" s="137" t="str">
        <f t="shared" si="288"/>
        <v>025-46414</v>
      </c>
      <c r="K1130" s="137">
        <f t="shared" si="289"/>
        <v>0.29166666666666669</v>
      </c>
      <c r="L1130" s="137">
        <f t="shared" si="290"/>
        <v>0.875</v>
      </c>
      <c r="M1130" s="137">
        <f t="shared" si="297"/>
        <v>0</v>
      </c>
      <c r="N1130" s="137">
        <f t="shared" si="297"/>
        <v>0</v>
      </c>
      <c r="O1130" s="137">
        <f t="shared" si="297"/>
        <v>0</v>
      </c>
      <c r="P1130" s="137">
        <f t="shared" si="297"/>
        <v>0</v>
      </c>
      <c r="Q1130" s="137">
        <f t="shared" si="297"/>
        <v>0</v>
      </c>
      <c r="R1130" s="137">
        <f t="shared" si="297"/>
        <v>0</v>
      </c>
      <c r="S1130" s="137">
        <f t="shared" si="297"/>
        <v>0</v>
      </c>
      <c r="T1130" s="137">
        <f t="shared" si="297"/>
        <v>100</v>
      </c>
      <c r="U1130" s="137">
        <f t="shared" si="297"/>
        <v>100</v>
      </c>
      <c r="V1130" s="137">
        <f t="shared" si="297"/>
        <v>100</v>
      </c>
      <c r="W1130" s="137">
        <f t="shared" si="298"/>
        <v>100</v>
      </c>
      <c r="X1130" s="137">
        <f t="shared" si="298"/>
        <v>100</v>
      </c>
      <c r="Y1130" s="137">
        <f t="shared" si="298"/>
        <v>100</v>
      </c>
      <c r="Z1130" s="137">
        <f t="shared" si="298"/>
        <v>100</v>
      </c>
      <c r="AA1130" s="137">
        <f t="shared" si="298"/>
        <v>100</v>
      </c>
      <c r="AB1130" s="137">
        <f t="shared" si="298"/>
        <v>100</v>
      </c>
      <c r="AC1130" s="137">
        <f t="shared" si="298"/>
        <v>100</v>
      </c>
      <c r="AD1130" s="137">
        <f t="shared" si="298"/>
        <v>100</v>
      </c>
      <c r="AE1130" s="137">
        <f t="shared" si="298"/>
        <v>100</v>
      </c>
      <c r="AF1130" s="137">
        <f t="shared" si="298"/>
        <v>100</v>
      </c>
      <c r="AG1130" s="137">
        <f t="shared" si="298"/>
        <v>100</v>
      </c>
      <c r="AH1130" s="137">
        <f t="shared" si="298"/>
        <v>0</v>
      </c>
      <c r="AI1130" s="137">
        <f t="shared" si="298"/>
        <v>0</v>
      </c>
      <c r="AJ1130" s="137">
        <f t="shared" si="298"/>
        <v>0</v>
      </c>
      <c r="AK1130" s="136">
        <f ca="1">IF(AND(AND($AK$3&lt;=B1130,B1130&lt;=$AK$1),B1130&lt;&gt;""),1,0)</f>
        <v>1</v>
      </c>
      <c r="AL1130" s="136">
        <f>IF(OR(F1130="工事・メンテ（共用可）",F1130="要調整"),0.5,IF(F1130="ヘリ訓練日",0.4,1))</f>
        <v>1</v>
      </c>
      <c r="AM1130" s="136">
        <v>1</v>
      </c>
    </row>
    <row r="1131" spans="1:39" ht="56.25">
      <c r="A1131" s="149">
        <v>1766</v>
      </c>
      <c r="B1131" s="150">
        <v>46414</v>
      </c>
      <c r="C1131" s="156">
        <v>7</v>
      </c>
      <c r="D1131" s="156">
        <v>21</v>
      </c>
      <c r="E1131" s="152" t="s">
        <v>53</v>
      </c>
      <c r="F1131" s="151" t="s">
        <v>490</v>
      </c>
      <c r="G1131" s="154" t="s">
        <v>494</v>
      </c>
      <c r="H1131" s="138" t="str">
        <f>IF(OR(G1131="中止",G1131="取消"),"998",IF(ISNA(MATCH($E1131,施設情報!$B$2:$B$96,0)),"999",INDEX(施設情報!$C$2:$C$96,MATCH($E1131,施設情報!$B$2:$B$96,0))))</f>
        <v>026</v>
      </c>
      <c r="I1131" s="139">
        <f t="shared" si="287"/>
        <v>46414</v>
      </c>
      <c r="J1131" s="137" t="str">
        <f t="shared" si="288"/>
        <v>026-46414</v>
      </c>
      <c r="K1131" s="137">
        <f t="shared" si="289"/>
        <v>0.29166666666666669</v>
      </c>
      <c r="L1131" s="137">
        <f t="shared" si="290"/>
        <v>0.875</v>
      </c>
      <c r="M1131" s="137">
        <f t="shared" si="297"/>
        <v>0</v>
      </c>
      <c r="N1131" s="137">
        <f t="shared" si="297"/>
        <v>0</v>
      </c>
      <c r="O1131" s="137">
        <f t="shared" si="297"/>
        <v>0</v>
      </c>
      <c r="P1131" s="137">
        <f t="shared" si="297"/>
        <v>0</v>
      </c>
      <c r="Q1131" s="137">
        <f t="shared" si="297"/>
        <v>0</v>
      </c>
      <c r="R1131" s="137">
        <f t="shared" si="297"/>
        <v>0</v>
      </c>
      <c r="S1131" s="137">
        <f t="shared" si="297"/>
        <v>0</v>
      </c>
      <c r="T1131" s="137">
        <f t="shared" si="297"/>
        <v>100</v>
      </c>
      <c r="U1131" s="137">
        <f t="shared" si="297"/>
        <v>100</v>
      </c>
      <c r="V1131" s="137">
        <f t="shared" si="297"/>
        <v>100</v>
      </c>
      <c r="W1131" s="137">
        <f t="shared" si="298"/>
        <v>100</v>
      </c>
      <c r="X1131" s="137">
        <f t="shared" si="298"/>
        <v>100</v>
      </c>
      <c r="Y1131" s="137">
        <f t="shared" si="298"/>
        <v>100</v>
      </c>
      <c r="Z1131" s="137">
        <f t="shared" si="298"/>
        <v>100</v>
      </c>
      <c r="AA1131" s="137">
        <f t="shared" si="298"/>
        <v>100</v>
      </c>
      <c r="AB1131" s="137">
        <f t="shared" si="298"/>
        <v>100</v>
      </c>
      <c r="AC1131" s="137">
        <f t="shared" si="298"/>
        <v>100</v>
      </c>
      <c r="AD1131" s="137">
        <f t="shared" si="298"/>
        <v>100</v>
      </c>
      <c r="AE1131" s="137">
        <f t="shared" si="298"/>
        <v>100</v>
      </c>
      <c r="AF1131" s="137">
        <f t="shared" si="298"/>
        <v>100</v>
      </c>
      <c r="AG1131" s="137">
        <f t="shared" si="298"/>
        <v>100</v>
      </c>
      <c r="AH1131" s="137">
        <f t="shared" si="298"/>
        <v>0</v>
      </c>
      <c r="AI1131" s="137">
        <f t="shared" si="298"/>
        <v>0</v>
      </c>
      <c r="AJ1131" s="137">
        <f t="shared" si="298"/>
        <v>0</v>
      </c>
      <c r="AK1131" s="136">
        <f ca="1">IF(AND(AND($AK$3&lt;=B1131,B1131&lt;=$AK$1),B1131&lt;&gt;""),1,0)</f>
        <v>1</v>
      </c>
      <c r="AL1131" s="136">
        <f>IF(OR(F1131="工事・メンテ（共用可）",F1131="要調整"),0.5,IF(F1131="ヘリ訓練日",0.4,1))</f>
        <v>1</v>
      </c>
      <c r="AM1131" s="136">
        <v>1</v>
      </c>
    </row>
    <row r="1132" spans="1:39" ht="56.25">
      <c r="A1132" s="149">
        <v>1767</v>
      </c>
      <c r="B1132" s="150">
        <v>46414</v>
      </c>
      <c r="C1132" s="156">
        <v>7</v>
      </c>
      <c r="D1132" s="156">
        <v>21</v>
      </c>
      <c r="E1132" s="152" t="s">
        <v>30</v>
      </c>
      <c r="F1132" s="151" t="s">
        <v>490</v>
      </c>
      <c r="G1132" s="154" t="s">
        <v>494</v>
      </c>
      <c r="H1132" s="138" t="str">
        <f>IF(OR(G1132="中止",G1132="取消"),"998",IF(ISNA(MATCH($E1132,施設情報!$B$2:$B$96,0)),"999",INDEX(施設情報!$C$2:$C$96,MATCH($E1132,施設情報!$B$2:$B$96,0))))</f>
        <v>027</v>
      </c>
      <c r="I1132" s="139">
        <f t="shared" si="287"/>
        <v>46414</v>
      </c>
      <c r="J1132" s="137" t="str">
        <f t="shared" si="288"/>
        <v>027-46414</v>
      </c>
      <c r="K1132" s="137">
        <f t="shared" si="289"/>
        <v>0.29166666666666669</v>
      </c>
      <c r="L1132" s="137">
        <f t="shared" si="290"/>
        <v>0.875</v>
      </c>
      <c r="M1132" s="137">
        <f t="shared" si="297"/>
        <v>0</v>
      </c>
      <c r="N1132" s="137">
        <f t="shared" si="297"/>
        <v>0</v>
      </c>
      <c r="O1132" s="137">
        <f t="shared" si="297"/>
        <v>0</v>
      </c>
      <c r="P1132" s="137">
        <f t="shared" si="297"/>
        <v>0</v>
      </c>
      <c r="Q1132" s="137">
        <f t="shared" si="297"/>
        <v>0</v>
      </c>
      <c r="R1132" s="137">
        <f t="shared" si="297"/>
        <v>0</v>
      </c>
      <c r="S1132" s="137">
        <f t="shared" si="297"/>
        <v>0</v>
      </c>
      <c r="T1132" s="137">
        <f t="shared" si="297"/>
        <v>100</v>
      </c>
      <c r="U1132" s="137">
        <f t="shared" si="297"/>
        <v>100</v>
      </c>
      <c r="V1132" s="137">
        <f t="shared" si="297"/>
        <v>100</v>
      </c>
      <c r="W1132" s="137">
        <f t="shared" si="298"/>
        <v>100</v>
      </c>
      <c r="X1132" s="137">
        <f t="shared" si="298"/>
        <v>100</v>
      </c>
      <c r="Y1132" s="137">
        <f t="shared" si="298"/>
        <v>100</v>
      </c>
      <c r="Z1132" s="137">
        <f t="shared" si="298"/>
        <v>100</v>
      </c>
      <c r="AA1132" s="137">
        <f t="shared" si="298"/>
        <v>100</v>
      </c>
      <c r="AB1132" s="137">
        <f t="shared" si="298"/>
        <v>100</v>
      </c>
      <c r="AC1132" s="137">
        <f t="shared" si="298"/>
        <v>100</v>
      </c>
      <c r="AD1132" s="137">
        <f t="shared" si="298"/>
        <v>100</v>
      </c>
      <c r="AE1132" s="137">
        <f t="shared" si="298"/>
        <v>100</v>
      </c>
      <c r="AF1132" s="137">
        <f t="shared" si="298"/>
        <v>100</v>
      </c>
      <c r="AG1132" s="137">
        <f t="shared" si="298"/>
        <v>100</v>
      </c>
      <c r="AH1132" s="137">
        <f t="shared" si="298"/>
        <v>0</v>
      </c>
      <c r="AI1132" s="137">
        <f t="shared" si="298"/>
        <v>0</v>
      </c>
      <c r="AJ1132" s="137">
        <f t="shared" si="298"/>
        <v>0</v>
      </c>
      <c r="AK1132" s="136">
        <f ca="1">IF(AND(AND($AK$3&lt;=B1132,B1132&lt;=$AK$1),B1132&lt;&gt;""),1,0)</f>
        <v>1</v>
      </c>
      <c r="AL1132" s="136">
        <f>IF(OR(F1132="工事・メンテ（共用可）",F1132="要調整"),0.5,IF(F1132="ヘリ訓練日",0.4,1))</f>
        <v>1</v>
      </c>
      <c r="AM1132" s="136">
        <v>1</v>
      </c>
    </row>
    <row r="1133" spans="1:39" ht="75">
      <c r="A1133" s="149">
        <v>1768</v>
      </c>
      <c r="B1133" s="150">
        <v>46414</v>
      </c>
      <c r="C1133" s="156">
        <v>7</v>
      </c>
      <c r="D1133" s="156">
        <v>21</v>
      </c>
      <c r="E1133" s="152" t="s">
        <v>60</v>
      </c>
      <c r="F1133" s="151" t="s">
        <v>490</v>
      </c>
      <c r="G1133" s="154" t="s">
        <v>494</v>
      </c>
      <c r="H1133" s="138" t="str">
        <f>IF(OR(G1133="中止",G1133="取消"),"998",IF(ISNA(MATCH($E1133,施設情報!$B$2:$B$96,0)),"999",INDEX(施設情報!$C$2:$C$96,MATCH($E1133,施設情報!$B$2:$B$96,0))))</f>
        <v>028</v>
      </c>
      <c r="I1133" s="139">
        <f t="shared" si="287"/>
        <v>46414</v>
      </c>
      <c r="J1133" s="137" t="str">
        <f t="shared" si="288"/>
        <v>028-46414</v>
      </c>
      <c r="K1133" s="137">
        <f t="shared" si="289"/>
        <v>0.29166666666666669</v>
      </c>
      <c r="L1133" s="137">
        <f t="shared" si="290"/>
        <v>0.875</v>
      </c>
      <c r="M1133" s="137">
        <f t="shared" si="297"/>
        <v>0</v>
      </c>
      <c r="N1133" s="137">
        <f t="shared" si="297"/>
        <v>0</v>
      </c>
      <c r="O1133" s="137">
        <f t="shared" si="297"/>
        <v>0</v>
      </c>
      <c r="P1133" s="137">
        <f t="shared" si="297"/>
        <v>0</v>
      </c>
      <c r="Q1133" s="137">
        <f t="shared" si="297"/>
        <v>0</v>
      </c>
      <c r="R1133" s="137">
        <f t="shared" si="297"/>
        <v>0</v>
      </c>
      <c r="S1133" s="137">
        <f t="shared" si="297"/>
        <v>0</v>
      </c>
      <c r="T1133" s="137">
        <f t="shared" si="297"/>
        <v>100</v>
      </c>
      <c r="U1133" s="137">
        <f t="shared" si="297"/>
        <v>100</v>
      </c>
      <c r="V1133" s="137">
        <f t="shared" si="297"/>
        <v>100</v>
      </c>
      <c r="W1133" s="137">
        <f t="shared" si="298"/>
        <v>100</v>
      </c>
      <c r="X1133" s="137">
        <f t="shared" si="298"/>
        <v>100</v>
      </c>
      <c r="Y1133" s="137">
        <f t="shared" si="298"/>
        <v>100</v>
      </c>
      <c r="Z1133" s="137">
        <f t="shared" si="298"/>
        <v>100</v>
      </c>
      <c r="AA1133" s="137">
        <f t="shared" si="298"/>
        <v>100</v>
      </c>
      <c r="AB1133" s="137">
        <f t="shared" si="298"/>
        <v>100</v>
      </c>
      <c r="AC1133" s="137">
        <f t="shared" si="298"/>
        <v>100</v>
      </c>
      <c r="AD1133" s="137">
        <f t="shared" si="298"/>
        <v>100</v>
      </c>
      <c r="AE1133" s="137">
        <f t="shared" si="298"/>
        <v>100</v>
      </c>
      <c r="AF1133" s="137">
        <f t="shared" si="298"/>
        <v>100</v>
      </c>
      <c r="AG1133" s="137">
        <f t="shared" si="298"/>
        <v>100</v>
      </c>
      <c r="AH1133" s="137">
        <f t="shared" si="298"/>
        <v>0</v>
      </c>
      <c r="AI1133" s="137">
        <f t="shared" si="298"/>
        <v>0</v>
      </c>
      <c r="AJ1133" s="137">
        <f t="shared" si="298"/>
        <v>0</v>
      </c>
      <c r="AK1133" s="136">
        <f ca="1">IF(AND(AND($AK$3&lt;=B1133,B1133&lt;=$AK$1),B1133&lt;&gt;""),1,0)</f>
        <v>1</v>
      </c>
      <c r="AL1133" s="136">
        <f>IF(OR(F1133="工事・メンテ（共用可）",F1133="要調整"),0.5,IF(F1133="ヘリ訓練日",0.4,1))</f>
        <v>1</v>
      </c>
      <c r="AM1133" s="136">
        <v>1</v>
      </c>
    </row>
    <row r="1134" spans="1:39" ht="75">
      <c r="A1134" s="149">
        <v>1769</v>
      </c>
      <c r="B1134" s="150">
        <v>46414</v>
      </c>
      <c r="C1134" s="156">
        <v>7</v>
      </c>
      <c r="D1134" s="156">
        <v>21</v>
      </c>
      <c r="E1134" s="152" t="s">
        <v>61</v>
      </c>
      <c r="F1134" s="151" t="s">
        <v>490</v>
      </c>
      <c r="G1134" s="154" t="s">
        <v>494</v>
      </c>
      <c r="H1134" s="138" t="str">
        <f>IF(OR(G1134="中止",G1134="取消"),"998",IF(ISNA(MATCH($E1134,施設情報!$B$2:$B$96,0)),"999",INDEX(施設情報!$C$2:$C$96,MATCH($E1134,施設情報!$B$2:$B$96,0))))</f>
        <v>029</v>
      </c>
      <c r="I1134" s="139">
        <f t="shared" si="287"/>
        <v>46414</v>
      </c>
      <c r="J1134" s="137" t="str">
        <f t="shared" si="288"/>
        <v>029-46414</v>
      </c>
      <c r="K1134" s="137">
        <f t="shared" si="289"/>
        <v>0.29166666666666669</v>
      </c>
      <c r="L1134" s="137">
        <f t="shared" si="290"/>
        <v>0.875</v>
      </c>
      <c r="M1134" s="137">
        <f t="shared" si="297"/>
        <v>0</v>
      </c>
      <c r="N1134" s="137">
        <f t="shared" si="297"/>
        <v>0</v>
      </c>
      <c r="O1134" s="137">
        <f t="shared" si="297"/>
        <v>0</v>
      </c>
      <c r="P1134" s="137">
        <f t="shared" si="297"/>
        <v>0</v>
      </c>
      <c r="Q1134" s="137">
        <f t="shared" si="297"/>
        <v>0</v>
      </c>
      <c r="R1134" s="137">
        <f t="shared" si="297"/>
        <v>0</v>
      </c>
      <c r="S1134" s="137">
        <f t="shared" si="297"/>
        <v>0</v>
      </c>
      <c r="T1134" s="137">
        <f t="shared" si="297"/>
        <v>100</v>
      </c>
      <c r="U1134" s="137">
        <f t="shared" si="297"/>
        <v>100</v>
      </c>
      <c r="V1134" s="137">
        <f t="shared" si="297"/>
        <v>100</v>
      </c>
      <c r="W1134" s="137">
        <f t="shared" si="298"/>
        <v>100</v>
      </c>
      <c r="X1134" s="137">
        <f t="shared" si="298"/>
        <v>100</v>
      </c>
      <c r="Y1134" s="137">
        <f t="shared" si="298"/>
        <v>100</v>
      </c>
      <c r="Z1134" s="137">
        <f t="shared" si="298"/>
        <v>100</v>
      </c>
      <c r="AA1134" s="137">
        <f t="shared" si="298"/>
        <v>100</v>
      </c>
      <c r="AB1134" s="137">
        <f t="shared" si="298"/>
        <v>100</v>
      </c>
      <c r="AC1134" s="137">
        <f t="shared" si="298"/>
        <v>100</v>
      </c>
      <c r="AD1134" s="137">
        <f t="shared" si="298"/>
        <v>100</v>
      </c>
      <c r="AE1134" s="137">
        <f t="shared" si="298"/>
        <v>100</v>
      </c>
      <c r="AF1134" s="137">
        <f t="shared" si="298"/>
        <v>100</v>
      </c>
      <c r="AG1134" s="137">
        <f t="shared" si="298"/>
        <v>100</v>
      </c>
      <c r="AH1134" s="137">
        <f t="shared" si="298"/>
        <v>0</v>
      </c>
      <c r="AI1134" s="137">
        <f t="shared" si="298"/>
        <v>0</v>
      </c>
      <c r="AJ1134" s="137">
        <f t="shared" si="298"/>
        <v>0</v>
      </c>
      <c r="AK1134" s="136">
        <f ca="1">IF(AND(AND($AK$3&lt;=B1134,B1134&lt;=$AK$1),B1134&lt;&gt;""),1,0)</f>
        <v>1</v>
      </c>
      <c r="AL1134" s="136">
        <f>IF(OR(F1134="工事・メンテ（共用可）",F1134="要調整"),0.5,IF(F1134="ヘリ訓練日",0.4,1))</f>
        <v>1</v>
      </c>
      <c r="AM1134" s="136">
        <v>1</v>
      </c>
    </row>
    <row r="1135" spans="1:39" ht="37.5">
      <c r="A1135" s="149">
        <v>1770</v>
      </c>
      <c r="B1135" s="150">
        <v>46414</v>
      </c>
      <c r="C1135" s="156">
        <v>7</v>
      </c>
      <c r="D1135" s="156">
        <v>21</v>
      </c>
      <c r="E1135" s="152" t="s">
        <v>62</v>
      </c>
      <c r="F1135" s="151" t="s">
        <v>490</v>
      </c>
      <c r="G1135" s="154" t="s">
        <v>494</v>
      </c>
      <c r="H1135" s="138" t="str">
        <f>IF(OR(G1135="中止",G1135="取消"),"998",IF(ISNA(MATCH($E1135,施設情報!$B$2:$B$96,0)),"999",INDEX(施設情報!$C$2:$C$96,MATCH($E1135,施設情報!$B$2:$B$96,0))))</f>
        <v>036</v>
      </c>
      <c r="I1135" s="139">
        <f t="shared" si="287"/>
        <v>46414</v>
      </c>
      <c r="J1135" s="137" t="str">
        <f t="shared" si="288"/>
        <v>036-46414</v>
      </c>
      <c r="K1135" s="137">
        <f t="shared" si="289"/>
        <v>0.29166666666666669</v>
      </c>
      <c r="L1135" s="137">
        <f t="shared" si="290"/>
        <v>0.875</v>
      </c>
      <c r="M1135" s="137">
        <f t="shared" ref="M1135:V1144" si="299">IF(AND(M$3&gt;=$K1135,M$3&lt;$L1135),100*$AM1135,0)</f>
        <v>0</v>
      </c>
      <c r="N1135" s="137">
        <f t="shared" si="299"/>
        <v>0</v>
      </c>
      <c r="O1135" s="137">
        <f t="shared" si="299"/>
        <v>0</v>
      </c>
      <c r="P1135" s="137">
        <f t="shared" si="299"/>
        <v>0</v>
      </c>
      <c r="Q1135" s="137">
        <f t="shared" si="299"/>
        <v>0</v>
      </c>
      <c r="R1135" s="137">
        <f t="shared" si="299"/>
        <v>0</v>
      </c>
      <c r="S1135" s="137">
        <f t="shared" si="299"/>
        <v>0</v>
      </c>
      <c r="T1135" s="137">
        <f t="shared" si="299"/>
        <v>100</v>
      </c>
      <c r="U1135" s="137">
        <f t="shared" si="299"/>
        <v>100</v>
      </c>
      <c r="V1135" s="137">
        <f t="shared" si="299"/>
        <v>100</v>
      </c>
      <c r="W1135" s="137">
        <f t="shared" ref="W1135:AJ1144" si="300">IF(AND(W$3&gt;=$K1135,W$3&lt;$L1135),100*$AM1135,0)</f>
        <v>100</v>
      </c>
      <c r="X1135" s="137">
        <f t="shared" si="300"/>
        <v>100</v>
      </c>
      <c r="Y1135" s="137">
        <f t="shared" si="300"/>
        <v>100</v>
      </c>
      <c r="Z1135" s="137">
        <f t="shared" si="300"/>
        <v>100</v>
      </c>
      <c r="AA1135" s="137">
        <f t="shared" si="300"/>
        <v>100</v>
      </c>
      <c r="AB1135" s="137">
        <f t="shared" si="300"/>
        <v>100</v>
      </c>
      <c r="AC1135" s="137">
        <f t="shared" si="300"/>
        <v>100</v>
      </c>
      <c r="AD1135" s="137">
        <f t="shared" si="300"/>
        <v>100</v>
      </c>
      <c r="AE1135" s="137">
        <f t="shared" si="300"/>
        <v>100</v>
      </c>
      <c r="AF1135" s="137">
        <f t="shared" si="300"/>
        <v>100</v>
      </c>
      <c r="AG1135" s="137">
        <f t="shared" si="300"/>
        <v>100</v>
      </c>
      <c r="AH1135" s="137">
        <f t="shared" si="300"/>
        <v>0</v>
      </c>
      <c r="AI1135" s="137">
        <f t="shared" si="300"/>
        <v>0</v>
      </c>
      <c r="AJ1135" s="137">
        <f t="shared" si="300"/>
        <v>0</v>
      </c>
      <c r="AK1135" s="136">
        <f ca="1">IF(AND(AND($AK$3&lt;=B1135,B1135&lt;=$AK$1),B1135&lt;&gt;""),1,0)</f>
        <v>1</v>
      </c>
      <c r="AL1135" s="136">
        <f>IF(OR(F1135="工事・メンテ（共用可）",F1135="要調整"),0.5,IF(F1135="ヘリ訓練日",0.4,1))</f>
        <v>1</v>
      </c>
      <c r="AM1135" s="136">
        <v>1</v>
      </c>
    </row>
    <row r="1136" spans="1:39" ht="37.5">
      <c r="A1136" s="149">
        <v>1771</v>
      </c>
      <c r="B1136" s="150">
        <v>46414</v>
      </c>
      <c r="C1136" s="156">
        <v>7</v>
      </c>
      <c r="D1136" s="156">
        <v>21</v>
      </c>
      <c r="E1136" s="152" t="s">
        <v>65</v>
      </c>
      <c r="F1136" s="151" t="s">
        <v>490</v>
      </c>
      <c r="G1136" s="154" t="s">
        <v>494</v>
      </c>
      <c r="H1136" s="138" t="str">
        <f>IF(OR(G1136="中止",G1136="取消"),"998",IF(ISNA(MATCH($E1136,施設情報!$B$2:$B$96,0)),"999",INDEX(施設情報!$C$2:$C$96,MATCH($E1136,施設情報!$B$2:$B$96,0))))</f>
        <v>037</v>
      </c>
      <c r="I1136" s="139">
        <f t="shared" si="287"/>
        <v>46414</v>
      </c>
      <c r="J1136" s="137" t="str">
        <f t="shared" si="288"/>
        <v>037-46414</v>
      </c>
      <c r="K1136" s="137">
        <f t="shared" si="289"/>
        <v>0.29166666666666669</v>
      </c>
      <c r="L1136" s="137">
        <f t="shared" si="290"/>
        <v>0.875</v>
      </c>
      <c r="M1136" s="137">
        <f t="shared" si="299"/>
        <v>0</v>
      </c>
      <c r="N1136" s="137">
        <f t="shared" si="299"/>
        <v>0</v>
      </c>
      <c r="O1136" s="137">
        <f t="shared" si="299"/>
        <v>0</v>
      </c>
      <c r="P1136" s="137">
        <f t="shared" si="299"/>
        <v>0</v>
      </c>
      <c r="Q1136" s="137">
        <f t="shared" si="299"/>
        <v>0</v>
      </c>
      <c r="R1136" s="137">
        <f t="shared" si="299"/>
        <v>0</v>
      </c>
      <c r="S1136" s="137">
        <f t="shared" si="299"/>
        <v>0</v>
      </c>
      <c r="T1136" s="137">
        <f t="shared" si="299"/>
        <v>100</v>
      </c>
      <c r="U1136" s="137">
        <f t="shared" si="299"/>
        <v>100</v>
      </c>
      <c r="V1136" s="137">
        <f t="shared" si="299"/>
        <v>100</v>
      </c>
      <c r="W1136" s="137">
        <f t="shared" si="300"/>
        <v>100</v>
      </c>
      <c r="X1136" s="137">
        <f t="shared" si="300"/>
        <v>100</v>
      </c>
      <c r="Y1136" s="137">
        <f t="shared" si="300"/>
        <v>100</v>
      </c>
      <c r="Z1136" s="137">
        <f t="shared" si="300"/>
        <v>100</v>
      </c>
      <c r="AA1136" s="137">
        <f t="shared" si="300"/>
        <v>100</v>
      </c>
      <c r="AB1136" s="137">
        <f t="shared" si="300"/>
        <v>100</v>
      </c>
      <c r="AC1136" s="137">
        <f t="shared" si="300"/>
        <v>100</v>
      </c>
      <c r="AD1136" s="137">
        <f t="shared" si="300"/>
        <v>100</v>
      </c>
      <c r="AE1136" s="137">
        <f t="shared" si="300"/>
        <v>100</v>
      </c>
      <c r="AF1136" s="137">
        <f t="shared" si="300"/>
        <v>100</v>
      </c>
      <c r="AG1136" s="137">
        <f t="shared" si="300"/>
        <v>100</v>
      </c>
      <c r="AH1136" s="137">
        <f t="shared" si="300"/>
        <v>0</v>
      </c>
      <c r="AI1136" s="137">
        <f t="shared" si="300"/>
        <v>0</v>
      </c>
      <c r="AJ1136" s="137">
        <f t="shared" si="300"/>
        <v>0</v>
      </c>
      <c r="AK1136" s="136">
        <f ca="1">IF(AND(AND($AK$3&lt;=B1136,B1136&lt;=$AK$1),B1136&lt;&gt;""),1,0)</f>
        <v>1</v>
      </c>
      <c r="AL1136" s="136">
        <f>IF(OR(F1136="工事・メンテ（共用可）",F1136="要調整"),0.5,IF(F1136="ヘリ訓練日",0.4,1))</f>
        <v>1</v>
      </c>
      <c r="AM1136" s="136">
        <v>1</v>
      </c>
    </row>
    <row r="1137" spans="1:39" ht="56.25">
      <c r="A1137" s="149">
        <v>1772</v>
      </c>
      <c r="B1137" s="150">
        <v>46414</v>
      </c>
      <c r="C1137" s="156">
        <v>7</v>
      </c>
      <c r="D1137" s="156">
        <v>21</v>
      </c>
      <c r="E1137" s="152" t="s">
        <v>32</v>
      </c>
      <c r="F1137" s="151" t="s">
        <v>490</v>
      </c>
      <c r="G1137" s="154" t="s">
        <v>494</v>
      </c>
      <c r="H1137" s="138" t="str">
        <f>IF(OR(G1137="中止",G1137="取消"),"998",IF(ISNA(MATCH($E1137,施設情報!$B$2:$B$96,0)),"999",INDEX(施設情報!$C$2:$C$96,MATCH($E1137,施設情報!$B$2:$B$96,0))))</f>
        <v>039</v>
      </c>
      <c r="I1137" s="139">
        <f t="shared" si="287"/>
        <v>46414</v>
      </c>
      <c r="J1137" s="137" t="str">
        <f t="shared" si="288"/>
        <v>039-46414</v>
      </c>
      <c r="K1137" s="137">
        <f t="shared" si="289"/>
        <v>0.29166666666666669</v>
      </c>
      <c r="L1137" s="137">
        <f t="shared" si="290"/>
        <v>0.875</v>
      </c>
      <c r="M1137" s="137">
        <f t="shared" si="299"/>
        <v>0</v>
      </c>
      <c r="N1137" s="137">
        <f t="shared" si="299"/>
        <v>0</v>
      </c>
      <c r="O1137" s="137">
        <f t="shared" si="299"/>
        <v>0</v>
      </c>
      <c r="P1137" s="137">
        <f t="shared" si="299"/>
        <v>0</v>
      </c>
      <c r="Q1137" s="137">
        <f t="shared" si="299"/>
        <v>0</v>
      </c>
      <c r="R1137" s="137">
        <f t="shared" si="299"/>
        <v>0</v>
      </c>
      <c r="S1137" s="137">
        <f t="shared" si="299"/>
        <v>0</v>
      </c>
      <c r="T1137" s="137">
        <f t="shared" si="299"/>
        <v>100</v>
      </c>
      <c r="U1137" s="137">
        <f t="shared" si="299"/>
        <v>100</v>
      </c>
      <c r="V1137" s="137">
        <f t="shared" si="299"/>
        <v>100</v>
      </c>
      <c r="W1137" s="137">
        <f t="shared" si="300"/>
        <v>100</v>
      </c>
      <c r="X1137" s="137">
        <f t="shared" si="300"/>
        <v>100</v>
      </c>
      <c r="Y1137" s="137">
        <f t="shared" si="300"/>
        <v>100</v>
      </c>
      <c r="Z1137" s="137">
        <f t="shared" si="300"/>
        <v>100</v>
      </c>
      <c r="AA1137" s="137">
        <f t="shared" si="300"/>
        <v>100</v>
      </c>
      <c r="AB1137" s="137">
        <f t="shared" si="300"/>
        <v>100</v>
      </c>
      <c r="AC1137" s="137">
        <f t="shared" si="300"/>
        <v>100</v>
      </c>
      <c r="AD1137" s="137">
        <f t="shared" si="300"/>
        <v>100</v>
      </c>
      <c r="AE1137" s="137">
        <f t="shared" si="300"/>
        <v>100</v>
      </c>
      <c r="AF1137" s="137">
        <f t="shared" si="300"/>
        <v>100</v>
      </c>
      <c r="AG1137" s="137">
        <f t="shared" si="300"/>
        <v>100</v>
      </c>
      <c r="AH1137" s="137">
        <f t="shared" si="300"/>
        <v>0</v>
      </c>
      <c r="AI1137" s="137">
        <f t="shared" si="300"/>
        <v>0</v>
      </c>
      <c r="AJ1137" s="137">
        <f t="shared" si="300"/>
        <v>0</v>
      </c>
      <c r="AK1137" s="136">
        <f ca="1">IF(AND(AND($AK$3&lt;=B1137,B1137&lt;=$AK$1),B1137&lt;&gt;""),1,0)</f>
        <v>1</v>
      </c>
      <c r="AL1137" s="136">
        <f>IF(OR(F1137="工事・メンテ（共用可）",F1137="要調整"),0.5,IF(F1137="ヘリ訓練日",0.4,1))</f>
        <v>1</v>
      </c>
      <c r="AM1137" s="136">
        <v>1</v>
      </c>
    </row>
    <row r="1138" spans="1:39" ht="56.25">
      <c r="A1138" s="149">
        <v>1773</v>
      </c>
      <c r="B1138" s="150">
        <v>46414</v>
      </c>
      <c r="C1138" s="156">
        <v>7</v>
      </c>
      <c r="D1138" s="156">
        <v>21</v>
      </c>
      <c r="E1138" s="152" t="s">
        <v>33</v>
      </c>
      <c r="F1138" s="151" t="s">
        <v>490</v>
      </c>
      <c r="G1138" s="154" t="s">
        <v>494</v>
      </c>
      <c r="H1138" s="138" t="str">
        <f>IF(OR(G1138="中止",G1138="取消"),"998",IF(ISNA(MATCH($E1138,施設情報!$B$2:$B$96,0)),"999",INDEX(施設情報!$C$2:$C$96,MATCH($E1138,施設情報!$B$2:$B$96,0))))</f>
        <v>038</v>
      </c>
      <c r="I1138" s="139">
        <f t="shared" si="287"/>
        <v>46414</v>
      </c>
      <c r="J1138" s="137" t="str">
        <f t="shared" si="288"/>
        <v>038-46414</v>
      </c>
      <c r="K1138" s="137">
        <f t="shared" si="289"/>
        <v>0.29166666666666669</v>
      </c>
      <c r="L1138" s="137">
        <f t="shared" si="290"/>
        <v>0.875</v>
      </c>
      <c r="M1138" s="137">
        <f t="shared" si="299"/>
        <v>0</v>
      </c>
      <c r="N1138" s="137">
        <f t="shared" si="299"/>
        <v>0</v>
      </c>
      <c r="O1138" s="137">
        <f t="shared" si="299"/>
        <v>0</v>
      </c>
      <c r="P1138" s="137">
        <f t="shared" si="299"/>
        <v>0</v>
      </c>
      <c r="Q1138" s="137">
        <f t="shared" si="299"/>
        <v>0</v>
      </c>
      <c r="R1138" s="137">
        <f t="shared" si="299"/>
        <v>0</v>
      </c>
      <c r="S1138" s="137">
        <f t="shared" si="299"/>
        <v>0</v>
      </c>
      <c r="T1138" s="137">
        <f t="shared" si="299"/>
        <v>100</v>
      </c>
      <c r="U1138" s="137">
        <f t="shared" si="299"/>
        <v>100</v>
      </c>
      <c r="V1138" s="137">
        <f t="shared" si="299"/>
        <v>100</v>
      </c>
      <c r="W1138" s="137">
        <f t="shared" si="300"/>
        <v>100</v>
      </c>
      <c r="X1138" s="137">
        <f t="shared" si="300"/>
        <v>100</v>
      </c>
      <c r="Y1138" s="137">
        <f t="shared" si="300"/>
        <v>100</v>
      </c>
      <c r="Z1138" s="137">
        <f t="shared" si="300"/>
        <v>100</v>
      </c>
      <c r="AA1138" s="137">
        <f t="shared" si="300"/>
        <v>100</v>
      </c>
      <c r="AB1138" s="137">
        <f t="shared" si="300"/>
        <v>100</v>
      </c>
      <c r="AC1138" s="137">
        <f t="shared" si="300"/>
        <v>100</v>
      </c>
      <c r="AD1138" s="137">
        <f t="shared" si="300"/>
        <v>100</v>
      </c>
      <c r="AE1138" s="137">
        <f t="shared" si="300"/>
        <v>100</v>
      </c>
      <c r="AF1138" s="137">
        <f t="shared" si="300"/>
        <v>100</v>
      </c>
      <c r="AG1138" s="137">
        <f t="shared" si="300"/>
        <v>100</v>
      </c>
      <c r="AH1138" s="137">
        <f t="shared" si="300"/>
        <v>0</v>
      </c>
      <c r="AI1138" s="137">
        <f t="shared" si="300"/>
        <v>0</v>
      </c>
      <c r="AJ1138" s="137">
        <f t="shared" si="300"/>
        <v>0</v>
      </c>
      <c r="AK1138" s="136">
        <f ca="1">IF(AND(AND($AK$3&lt;=B1138,B1138&lt;=$AK$1),B1138&lt;&gt;""),1,0)</f>
        <v>1</v>
      </c>
      <c r="AL1138" s="136">
        <f>IF(OR(F1138="工事・メンテ（共用可）",F1138="要調整"),0.5,IF(F1138="ヘリ訓練日",0.4,1))</f>
        <v>1</v>
      </c>
      <c r="AM1138" s="136">
        <v>1</v>
      </c>
    </row>
    <row r="1139" spans="1:39" ht="56.25">
      <c r="A1139" s="149">
        <v>1774</v>
      </c>
      <c r="B1139" s="150">
        <v>46414</v>
      </c>
      <c r="C1139" s="156">
        <v>7</v>
      </c>
      <c r="D1139" s="156">
        <v>21</v>
      </c>
      <c r="E1139" s="152" t="s">
        <v>34</v>
      </c>
      <c r="F1139" s="151" t="s">
        <v>490</v>
      </c>
      <c r="G1139" s="154" t="s">
        <v>494</v>
      </c>
      <c r="H1139" s="138" t="str">
        <f>IF(OR(G1139="中止",G1139="取消"),"998",IF(ISNA(MATCH($E1139,施設情報!$B$2:$B$96,0)),"999",INDEX(施設情報!$C$2:$C$96,MATCH($E1139,施設情報!$B$2:$B$96,0))))</f>
        <v>040</v>
      </c>
      <c r="I1139" s="139">
        <f t="shared" si="287"/>
        <v>46414</v>
      </c>
      <c r="J1139" s="137" t="str">
        <f t="shared" si="288"/>
        <v>040-46414</v>
      </c>
      <c r="K1139" s="137">
        <f t="shared" si="289"/>
        <v>0.29166666666666669</v>
      </c>
      <c r="L1139" s="137">
        <f t="shared" si="290"/>
        <v>0.875</v>
      </c>
      <c r="M1139" s="137">
        <f t="shared" si="299"/>
        <v>0</v>
      </c>
      <c r="N1139" s="137">
        <f t="shared" si="299"/>
        <v>0</v>
      </c>
      <c r="O1139" s="137">
        <f t="shared" si="299"/>
        <v>0</v>
      </c>
      <c r="P1139" s="137">
        <f t="shared" si="299"/>
        <v>0</v>
      </c>
      <c r="Q1139" s="137">
        <f t="shared" si="299"/>
        <v>0</v>
      </c>
      <c r="R1139" s="137">
        <f t="shared" si="299"/>
        <v>0</v>
      </c>
      <c r="S1139" s="137">
        <f t="shared" si="299"/>
        <v>0</v>
      </c>
      <c r="T1139" s="137">
        <f t="shared" si="299"/>
        <v>100</v>
      </c>
      <c r="U1139" s="137">
        <f t="shared" si="299"/>
        <v>100</v>
      </c>
      <c r="V1139" s="137">
        <f t="shared" si="299"/>
        <v>100</v>
      </c>
      <c r="W1139" s="137">
        <f t="shared" si="300"/>
        <v>100</v>
      </c>
      <c r="X1139" s="137">
        <f t="shared" si="300"/>
        <v>100</v>
      </c>
      <c r="Y1139" s="137">
        <f t="shared" si="300"/>
        <v>100</v>
      </c>
      <c r="Z1139" s="137">
        <f t="shared" si="300"/>
        <v>100</v>
      </c>
      <c r="AA1139" s="137">
        <f t="shared" si="300"/>
        <v>100</v>
      </c>
      <c r="AB1139" s="137">
        <f t="shared" si="300"/>
        <v>100</v>
      </c>
      <c r="AC1139" s="137">
        <f t="shared" si="300"/>
        <v>100</v>
      </c>
      <c r="AD1139" s="137">
        <f t="shared" si="300"/>
        <v>100</v>
      </c>
      <c r="AE1139" s="137">
        <f t="shared" si="300"/>
        <v>100</v>
      </c>
      <c r="AF1139" s="137">
        <f t="shared" si="300"/>
        <v>100</v>
      </c>
      <c r="AG1139" s="137">
        <f t="shared" si="300"/>
        <v>100</v>
      </c>
      <c r="AH1139" s="137">
        <f t="shared" si="300"/>
        <v>0</v>
      </c>
      <c r="AI1139" s="137">
        <f t="shared" si="300"/>
        <v>0</v>
      </c>
      <c r="AJ1139" s="137">
        <f t="shared" si="300"/>
        <v>0</v>
      </c>
      <c r="AK1139" s="136">
        <f ca="1">IF(AND(AND($AK$3&lt;=B1139,B1139&lt;=$AK$1),B1139&lt;&gt;""),1,0)</f>
        <v>1</v>
      </c>
      <c r="AL1139" s="136">
        <f>IF(OR(F1139="工事・メンテ（共用可）",F1139="要調整"),0.5,IF(F1139="ヘリ訓練日",0.4,1))</f>
        <v>1</v>
      </c>
      <c r="AM1139" s="136">
        <v>1</v>
      </c>
    </row>
    <row r="1140" spans="1:39" ht="56.25">
      <c r="A1140" s="149">
        <v>1775</v>
      </c>
      <c r="B1140" s="150">
        <v>46414</v>
      </c>
      <c r="C1140" s="156">
        <v>7</v>
      </c>
      <c r="D1140" s="156">
        <v>21</v>
      </c>
      <c r="E1140" s="152" t="s">
        <v>35</v>
      </c>
      <c r="F1140" s="151" t="s">
        <v>490</v>
      </c>
      <c r="G1140" s="154" t="s">
        <v>494</v>
      </c>
      <c r="H1140" s="138" t="str">
        <f>IF(OR(G1140="中止",G1140="取消"),"998",IF(ISNA(MATCH($E1140,施設情報!$B$2:$B$96,0)),"999",INDEX(施設情報!$C$2:$C$96,MATCH($E1140,施設情報!$B$2:$B$96,0))))</f>
        <v>041</v>
      </c>
      <c r="I1140" s="139">
        <f t="shared" si="287"/>
        <v>46414</v>
      </c>
      <c r="J1140" s="137" t="str">
        <f t="shared" si="288"/>
        <v>041-46414</v>
      </c>
      <c r="K1140" s="137">
        <f t="shared" si="289"/>
        <v>0.29166666666666669</v>
      </c>
      <c r="L1140" s="137">
        <f t="shared" si="290"/>
        <v>0.875</v>
      </c>
      <c r="M1140" s="137">
        <f t="shared" si="299"/>
        <v>0</v>
      </c>
      <c r="N1140" s="137">
        <f t="shared" si="299"/>
        <v>0</v>
      </c>
      <c r="O1140" s="137">
        <f t="shared" si="299"/>
        <v>0</v>
      </c>
      <c r="P1140" s="137">
        <f t="shared" si="299"/>
        <v>0</v>
      </c>
      <c r="Q1140" s="137">
        <f t="shared" si="299"/>
        <v>0</v>
      </c>
      <c r="R1140" s="137">
        <f t="shared" si="299"/>
        <v>0</v>
      </c>
      <c r="S1140" s="137">
        <f t="shared" si="299"/>
        <v>0</v>
      </c>
      <c r="T1140" s="137">
        <f t="shared" si="299"/>
        <v>100</v>
      </c>
      <c r="U1140" s="137">
        <f t="shared" si="299"/>
        <v>100</v>
      </c>
      <c r="V1140" s="137">
        <f t="shared" si="299"/>
        <v>100</v>
      </c>
      <c r="W1140" s="137">
        <f t="shared" si="300"/>
        <v>100</v>
      </c>
      <c r="X1140" s="137">
        <f t="shared" si="300"/>
        <v>100</v>
      </c>
      <c r="Y1140" s="137">
        <f t="shared" si="300"/>
        <v>100</v>
      </c>
      <c r="Z1140" s="137">
        <f t="shared" si="300"/>
        <v>100</v>
      </c>
      <c r="AA1140" s="137">
        <f t="shared" si="300"/>
        <v>100</v>
      </c>
      <c r="AB1140" s="137">
        <f t="shared" si="300"/>
        <v>100</v>
      </c>
      <c r="AC1140" s="137">
        <f t="shared" si="300"/>
        <v>100</v>
      </c>
      <c r="AD1140" s="137">
        <f t="shared" si="300"/>
        <v>100</v>
      </c>
      <c r="AE1140" s="137">
        <f t="shared" si="300"/>
        <v>100</v>
      </c>
      <c r="AF1140" s="137">
        <f t="shared" si="300"/>
        <v>100</v>
      </c>
      <c r="AG1140" s="137">
        <f t="shared" si="300"/>
        <v>100</v>
      </c>
      <c r="AH1140" s="137">
        <f t="shared" si="300"/>
        <v>0</v>
      </c>
      <c r="AI1140" s="137">
        <f t="shared" si="300"/>
        <v>0</v>
      </c>
      <c r="AJ1140" s="137">
        <f t="shared" si="300"/>
        <v>0</v>
      </c>
      <c r="AK1140" s="136">
        <f ca="1">IF(AND(AND($AK$3&lt;=B1140,B1140&lt;=$AK$1),B1140&lt;&gt;""),1,0)</f>
        <v>1</v>
      </c>
      <c r="AL1140" s="136">
        <f>IF(OR(F1140="工事・メンテ（共用可）",F1140="要調整"),0.5,IF(F1140="ヘリ訓練日",0.4,1))</f>
        <v>1</v>
      </c>
      <c r="AM1140" s="136">
        <v>1</v>
      </c>
    </row>
    <row r="1141" spans="1:39" ht="56.25">
      <c r="A1141" s="149">
        <v>1776</v>
      </c>
      <c r="B1141" s="150">
        <v>46414</v>
      </c>
      <c r="C1141" s="156">
        <v>7</v>
      </c>
      <c r="D1141" s="156">
        <v>21</v>
      </c>
      <c r="E1141" s="152" t="s">
        <v>36</v>
      </c>
      <c r="F1141" s="151" t="s">
        <v>490</v>
      </c>
      <c r="G1141" s="154" t="s">
        <v>494</v>
      </c>
      <c r="H1141" s="138" t="str">
        <f>IF(OR(G1141="中止",G1141="取消"),"998",IF(ISNA(MATCH($E1141,施設情報!$B$2:$B$96,0)),"999",INDEX(施設情報!$C$2:$C$96,MATCH($E1141,施設情報!$B$2:$B$96,0))))</f>
        <v>042</v>
      </c>
      <c r="I1141" s="139">
        <f t="shared" si="287"/>
        <v>46414</v>
      </c>
      <c r="J1141" s="137" t="str">
        <f t="shared" si="288"/>
        <v>042-46414</v>
      </c>
      <c r="K1141" s="137">
        <f t="shared" si="289"/>
        <v>0.29166666666666669</v>
      </c>
      <c r="L1141" s="137">
        <f t="shared" si="290"/>
        <v>0.875</v>
      </c>
      <c r="M1141" s="137">
        <f t="shared" si="299"/>
        <v>0</v>
      </c>
      <c r="N1141" s="137">
        <f t="shared" si="299"/>
        <v>0</v>
      </c>
      <c r="O1141" s="137">
        <f t="shared" si="299"/>
        <v>0</v>
      </c>
      <c r="P1141" s="137">
        <f t="shared" si="299"/>
        <v>0</v>
      </c>
      <c r="Q1141" s="137">
        <f t="shared" si="299"/>
        <v>0</v>
      </c>
      <c r="R1141" s="137">
        <f t="shared" si="299"/>
        <v>0</v>
      </c>
      <c r="S1141" s="137">
        <f t="shared" si="299"/>
        <v>0</v>
      </c>
      <c r="T1141" s="137">
        <f t="shared" si="299"/>
        <v>100</v>
      </c>
      <c r="U1141" s="137">
        <f t="shared" si="299"/>
        <v>100</v>
      </c>
      <c r="V1141" s="137">
        <f t="shared" si="299"/>
        <v>100</v>
      </c>
      <c r="W1141" s="137">
        <f t="shared" si="300"/>
        <v>100</v>
      </c>
      <c r="X1141" s="137">
        <f t="shared" si="300"/>
        <v>100</v>
      </c>
      <c r="Y1141" s="137">
        <f t="shared" si="300"/>
        <v>100</v>
      </c>
      <c r="Z1141" s="137">
        <f t="shared" si="300"/>
        <v>100</v>
      </c>
      <c r="AA1141" s="137">
        <f t="shared" si="300"/>
        <v>100</v>
      </c>
      <c r="AB1141" s="137">
        <f t="shared" si="300"/>
        <v>100</v>
      </c>
      <c r="AC1141" s="137">
        <f t="shared" si="300"/>
        <v>100</v>
      </c>
      <c r="AD1141" s="137">
        <f t="shared" si="300"/>
        <v>100</v>
      </c>
      <c r="AE1141" s="137">
        <f t="shared" si="300"/>
        <v>100</v>
      </c>
      <c r="AF1141" s="137">
        <f t="shared" si="300"/>
        <v>100</v>
      </c>
      <c r="AG1141" s="137">
        <f t="shared" si="300"/>
        <v>100</v>
      </c>
      <c r="AH1141" s="137">
        <f t="shared" si="300"/>
        <v>0</v>
      </c>
      <c r="AI1141" s="137">
        <f t="shared" si="300"/>
        <v>0</v>
      </c>
      <c r="AJ1141" s="137">
        <f t="shared" si="300"/>
        <v>0</v>
      </c>
      <c r="AK1141" s="136">
        <f ca="1">IF(AND(AND($AK$3&lt;=B1141,B1141&lt;=$AK$1),B1141&lt;&gt;""),1,0)</f>
        <v>1</v>
      </c>
      <c r="AL1141" s="136">
        <f>IF(OR(F1141="工事・メンテ（共用可）",F1141="要調整"),0.5,IF(F1141="ヘリ訓練日",0.4,1))</f>
        <v>1</v>
      </c>
      <c r="AM1141" s="136">
        <v>1</v>
      </c>
    </row>
    <row r="1142" spans="1:39" ht="56.25">
      <c r="A1142" s="149">
        <v>1777</v>
      </c>
      <c r="B1142" s="150">
        <v>46414</v>
      </c>
      <c r="C1142" s="156">
        <v>7</v>
      </c>
      <c r="D1142" s="156">
        <v>21</v>
      </c>
      <c r="E1142" s="152" t="s">
        <v>37</v>
      </c>
      <c r="F1142" s="151" t="s">
        <v>490</v>
      </c>
      <c r="G1142" s="154" t="s">
        <v>494</v>
      </c>
      <c r="H1142" s="138" t="str">
        <f>IF(OR(G1142="中止",G1142="取消"),"998",IF(ISNA(MATCH($E1142,施設情報!$B$2:$B$96,0)),"999",INDEX(施設情報!$C$2:$C$96,MATCH($E1142,施設情報!$B$2:$B$96,0))))</f>
        <v>043</v>
      </c>
      <c r="I1142" s="139">
        <f t="shared" si="287"/>
        <v>46414</v>
      </c>
      <c r="J1142" s="137" t="str">
        <f t="shared" si="288"/>
        <v>043-46414</v>
      </c>
      <c r="K1142" s="137">
        <f t="shared" si="289"/>
        <v>0.29166666666666669</v>
      </c>
      <c r="L1142" s="137">
        <f t="shared" si="290"/>
        <v>0.875</v>
      </c>
      <c r="M1142" s="137">
        <f t="shared" si="299"/>
        <v>0</v>
      </c>
      <c r="N1142" s="137">
        <f t="shared" si="299"/>
        <v>0</v>
      </c>
      <c r="O1142" s="137">
        <f t="shared" si="299"/>
        <v>0</v>
      </c>
      <c r="P1142" s="137">
        <f t="shared" si="299"/>
        <v>0</v>
      </c>
      <c r="Q1142" s="137">
        <f t="shared" si="299"/>
        <v>0</v>
      </c>
      <c r="R1142" s="137">
        <f t="shared" si="299"/>
        <v>0</v>
      </c>
      <c r="S1142" s="137">
        <f t="shared" si="299"/>
        <v>0</v>
      </c>
      <c r="T1142" s="137">
        <f t="shared" si="299"/>
        <v>100</v>
      </c>
      <c r="U1142" s="137">
        <f t="shared" si="299"/>
        <v>100</v>
      </c>
      <c r="V1142" s="137">
        <f t="shared" si="299"/>
        <v>100</v>
      </c>
      <c r="W1142" s="137">
        <f t="shared" si="300"/>
        <v>100</v>
      </c>
      <c r="X1142" s="137">
        <f t="shared" si="300"/>
        <v>100</v>
      </c>
      <c r="Y1142" s="137">
        <f t="shared" si="300"/>
        <v>100</v>
      </c>
      <c r="Z1142" s="137">
        <f t="shared" si="300"/>
        <v>100</v>
      </c>
      <c r="AA1142" s="137">
        <f t="shared" si="300"/>
        <v>100</v>
      </c>
      <c r="AB1142" s="137">
        <f t="shared" si="300"/>
        <v>100</v>
      </c>
      <c r="AC1142" s="137">
        <f t="shared" si="300"/>
        <v>100</v>
      </c>
      <c r="AD1142" s="137">
        <f t="shared" si="300"/>
        <v>100</v>
      </c>
      <c r="AE1142" s="137">
        <f t="shared" si="300"/>
        <v>100</v>
      </c>
      <c r="AF1142" s="137">
        <f t="shared" si="300"/>
        <v>100</v>
      </c>
      <c r="AG1142" s="137">
        <f t="shared" si="300"/>
        <v>100</v>
      </c>
      <c r="AH1142" s="137">
        <f t="shared" si="300"/>
        <v>0</v>
      </c>
      <c r="AI1142" s="137">
        <f t="shared" si="300"/>
        <v>0</v>
      </c>
      <c r="AJ1142" s="137">
        <f t="shared" si="300"/>
        <v>0</v>
      </c>
      <c r="AK1142" s="136">
        <f ca="1">IF(AND(AND($AK$3&lt;=B1142,B1142&lt;=$AK$1),B1142&lt;&gt;""),1,0)</f>
        <v>1</v>
      </c>
      <c r="AL1142" s="136">
        <f>IF(OR(F1142="工事・メンテ（共用可）",F1142="要調整"),0.5,IF(F1142="ヘリ訓練日",0.4,1))</f>
        <v>1</v>
      </c>
      <c r="AM1142" s="136">
        <v>1</v>
      </c>
    </row>
    <row r="1143" spans="1:39" ht="56.25">
      <c r="A1143" s="149">
        <v>1778</v>
      </c>
      <c r="B1143" s="150">
        <v>46414</v>
      </c>
      <c r="C1143" s="156">
        <v>7</v>
      </c>
      <c r="D1143" s="156">
        <v>21</v>
      </c>
      <c r="E1143" s="152" t="s">
        <v>66</v>
      </c>
      <c r="F1143" s="151" t="s">
        <v>490</v>
      </c>
      <c r="G1143" s="154" t="s">
        <v>494</v>
      </c>
      <c r="H1143" s="138" t="str">
        <f>IF(OR(G1143="中止",G1143="取消"),"998",IF(ISNA(MATCH($E1143,施設情報!$B$2:$B$96,0)),"999",INDEX(施設情報!$C$2:$C$96,MATCH($E1143,施設情報!$B$2:$B$96,0))))</f>
        <v>044</v>
      </c>
      <c r="I1143" s="139">
        <f t="shared" si="287"/>
        <v>46414</v>
      </c>
      <c r="J1143" s="137" t="str">
        <f t="shared" si="288"/>
        <v>044-46414</v>
      </c>
      <c r="K1143" s="137">
        <f t="shared" si="289"/>
        <v>0.29166666666666669</v>
      </c>
      <c r="L1143" s="137">
        <f t="shared" si="290"/>
        <v>0.875</v>
      </c>
      <c r="M1143" s="137">
        <f t="shared" si="299"/>
        <v>0</v>
      </c>
      <c r="N1143" s="137">
        <f t="shared" si="299"/>
        <v>0</v>
      </c>
      <c r="O1143" s="137">
        <f t="shared" si="299"/>
        <v>0</v>
      </c>
      <c r="P1143" s="137">
        <f t="shared" si="299"/>
        <v>0</v>
      </c>
      <c r="Q1143" s="137">
        <f t="shared" si="299"/>
        <v>0</v>
      </c>
      <c r="R1143" s="137">
        <f t="shared" si="299"/>
        <v>0</v>
      </c>
      <c r="S1143" s="137">
        <f t="shared" si="299"/>
        <v>0</v>
      </c>
      <c r="T1143" s="137">
        <f t="shared" si="299"/>
        <v>100</v>
      </c>
      <c r="U1143" s="137">
        <f t="shared" si="299"/>
        <v>100</v>
      </c>
      <c r="V1143" s="137">
        <f t="shared" si="299"/>
        <v>100</v>
      </c>
      <c r="W1143" s="137">
        <f t="shared" si="300"/>
        <v>100</v>
      </c>
      <c r="X1143" s="137">
        <f t="shared" si="300"/>
        <v>100</v>
      </c>
      <c r="Y1143" s="137">
        <f t="shared" si="300"/>
        <v>100</v>
      </c>
      <c r="Z1143" s="137">
        <f t="shared" si="300"/>
        <v>100</v>
      </c>
      <c r="AA1143" s="137">
        <f t="shared" si="300"/>
        <v>100</v>
      </c>
      <c r="AB1143" s="137">
        <f t="shared" si="300"/>
        <v>100</v>
      </c>
      <c r="AC1143" s="137">
        <f t="shared" si="300"/>
        <v>100</v>
      </c>
      <c r="AD1143" s="137">
        <f t="shared" si="300"/>
        <v>100</v>
      </c>
      <c r="AE1143" s="137">
        <f t="shared" si="300"/>
        <v>100</v>
      </c>
      <c r="AF1143" s="137">
        <f t="shared" si="300"/>
        <v>100</v>
      </c>
      <c r="AG1143" s="137">
        <f t="shared" si="300"/>
        <v>100</v>
      </c>
      <c r="AH1143" s="137">
        <f t="shared" si="300"/>
        <v>0</v>
      </c>
      <c r="AI1143" s="137">
        <f t="shared" si="300"/>
        <v>0</v>
      </c>
      <c r="AJ1143" s="137">
        <f t="shared" si="300"/>
        <v>0</v>
      </c>
      <c r="AK1143" s="136">
        <f ca="1">IF(AND(AND($AK$3&lt;=B1143,B1143&lt;=$AK$1),B1143&lt;&gt;""),1,0)</f>
        <v>1</v>
      </c>
      <c r="AL1143" s="136">
        <f>IF(OR(F1143="工事・メンテ（共用可）",F1143="要調整"),0.5,IF(F1143="ヘリ訓練日",0.4,1))</f>
        <v>1</v>
      </c>
      <c r="AM1143" s="136">
        <v>1</v>
      </c>
    </row>
    <row r="1144" spans="1:39" ht="75">
      <c r="A1144" s="149">
        <v>1779</v>
      </c>
      <c r="B1144" s="150">
        <v>46414</v>
      </c>
      <c r="C1144" s="156">
        <v>7</v>
      </c>
      <c r="D1144" s="156">
        <v>21</v>
      </c>
      <c r="E1144" s="152" t="s">
        <v>67</v>
      </c>
      <c r="F1144" s="151" t="s">
        <v>490</v>
      </c>
      <c r="G1144" s="154" t="s">
        <v>494</v>
      </c>
      <c r="H1144" s="138" t="str">
        <f>IF(OR(G1144="中止",G1144="取消"),"998",IF(ISNA(MATCH($E1144,施設情報!$B$2:$B$96,0)),"999",INDEX(施設情報!$C$2:$C$96,MATCH($E1144,施設情報!$B$2:$B$96,0))))</f>
        <v>045</v>
      </c>
      <c r="I1144" s="139">
        <f t="shared" si="287"/>
        <v>46414</v>
      </c>
      <c r="J1144" s="137" t="str">
        <f t="shared" si="288"/>
        <v>045-46414</v>
      </c>
      <c r="K1144" s="137">
        <f t="shared" si="289"/>
        <v>0.29166666666666669</v>
      </c>
      <c r="L1144" s="137">
        <f t="shared" si="290"/>
        <v>0.875</v>
      </c>
      <c r="M1144" s="137">
        <f t="shared" si="299"/>
        <v>0</v>
      </c>
      <c r="N1144" s="137">
        <f t="shared" si="299"/>
        <v>0</v>
      </c>
      <c r="O1144" s="137">
        <f t="shared" si="299"/>
        <v>0</v>
      </c>
      <c r="P1144" s="137">
        <f t="shared" si="299"/>
        <v>0</v>
      </c>
      <c r="Q1144" s="137">
        <f t="shared" si="299"/>
        <v>0</v>
      </c>
      <c r="R1144" s="137">
        <f t="shared" si="299"/>
        <v>0</v>
      </c>
      <c r="S1144" s="137">
        <f t="shared" si="299"/>
        <v>0</v>
      </c>
      <c r="T1144" s="137">
        <f t="shared" si="299"/>
        <v>100</v>
      </c>
      <c r="U1144" s="137">
        <f t="shared" si="299"/>
        <v>100</v>
      </c>
      <c r="V1144" s="137">
        <f t="shared" si="299"/>
        <v>100</v>
      </c>
      <c r="W1144" s="137">
        <f t="shared" si="300"/>
        <v>100</v>
      </c>
      <c r="X1144" s="137">
        <f t="shared" si="300"/>
        <v>100</v>
      </c>
      <c r="Y1144" s="137">
        <f t="shared" si="300"/>
        <v>100</v>
      </c>
      <c r="Z1144" s="137">
        <f t="shared" si="300"/>
        <v>100</v>
      </c>
      <c r="AA1144" s="137">
        <f t="shared" si="300"/>
        <v>100</v>
      </c>
      <c r="AB1144" s="137">
        <f t="shared" si="300"/>
        <v>100</v>
      </c>
      <c r="AC1144" s="137">
        <f t="shared" si="300"/>
        <v>100</v>
      </c>
      <c r="AD1144" s="137">
        <f t="shared" si="300"/>
        <v>100</v>
      </c>
      <c r="AE1144" s="137">
        <f t="shared" si="300"/>
        <v>100</v>
      </c>
      <c r="AF1144" s="137">
        <f t="shared" si="300"/>
        <v>100</v>
      </c>
      <c r="AG1144" s="137">
        <f t="shared" si="300"/>
        <v>100</v>
      </c>
      <c r="AH1144" s="137">
        <f t="shared" si="300"/>
        <v>0</v>
      </c>
      <c r="AI1144" s="137">
        <f t="shared" si="300"/>
        <v>0</v>
      </c>
      <c r="AJ1144" s="137">
        <f t="shared" si="300"/>
        <v>0</v>
      </c>
      <c r="AK1144" s="136">
        <f ca="1">IF(AND(AND($AK$3&lt;=B1144,B1144&lt;=$AK$1),B1144&lt;&gt;""),1,0)</f>
        <v>1</v>
      </c>
      <c r="AL1144" s="136">
        <f>IF(OR(F1144="工事・メンテ（共用可）",F1144="要調整"),0.5,IF(F1144="ヘリ訓練日",0.4,1))</f>
        <v>1</v>
      </c>
      <c r="AM1144" s="136">
        <v>1</v>
      </c>
    </row>
    <row r="1145" spans="1:39" ht="75">
      <c r="A1145" s="149">
        <v>1780</v>
      </c>
      <c r="B1145" s="150">
        <v>46414</v>
      </c>
      <c r="C1145" s="156">
        <v>7</v>
      </c>
      <c r="D1145" s="156">
        <v>21</v>
      </c>
      <c r="E1145" s="152" t="s">
        <v>68</v>
      </c>
      <c r="F1145" s="151" t="s">
        <v>490</v>
      </c>
      <c r="G1145" s="154" t="s">
        <v>494</v>
      </c>
      <c r="H1145" s="138" t="str">
        <f>IF(OR(G1145="中止",G1145="取消"),"998",IF(ISNA(MATCH($E1145,施設情報!$B$2:$B$96,0)),"999",INDEX(施設情報!$C$2:$C$96,MATCH($E1145,施設情報!$B$2:$B$96,0))))</f>
        <v>046</v>
      </c>
      <c r="I1145" s="139">
        <f t="shared" si="287"/>
        <v>46414</v>
      </c>
      <c r="J1145" s="137" t="str">
        <f t="shared" si="288"/>
        <v>046-46414</v>
      </c>
      <c r="K1145" s="137">
        <f t="shared" si="289"/>
        <v>0.29166666666666669</v>
      </c>
      <c r="L1145" s="137">
        <f t="shared" si="290"/>
        <v>0.875</v>
      </c>
      <c r="M1145" s="137">
        <f t="shared" ref="M1145:V1154" si="301">IF(AND(M$3&gt;=$K1145,M$3&lt;$L1145),100*$AM1145,0)</f>
        <v>0</v>
      </c>
      <c r="N1145" s="137">
        <f t="shared" si="301"/>
        <v>0</v>
      </c>
      <c r="O1145" s="137">
        <f t="shared" si="301"/>
        <v>0</v>
      </c>
      <c r="P1145" s="137">
        <f t="shared" si="301"/>
        <v>0</v>
      </c>
      <c r="Q1145" s="137">
        <f t="shared" si="301"/>
        <v>0</v>
      </c>
      <c r="R1145" s="137">
        <f t="shared" si="301"/>
        <v>0</v>
      </c>
      <c r="S1145" s="137">
        <f t="shared" si="301"/>
        <v>0</v>
      </c>
      <c r="T1145" s="137">
        <f t="shared" si="301"/>
        <v>100</v>
      </c>
      <c r="U1145" s="137">
        <f t="shared" si="301"/>
        <v>100</v>
      </c>
      <c r="V1145" s="137">
        <f t="shared" si="301"/>
        <v>100</v>
      </c>
      <c r="W1145" s="137">
        <f t="shared" ref="W1145:AJ1154" si="302">IF(AND(W$3&gt;=$K1145,W$3&lt;$L1145),100*$AM1145,0)</f>
        <v>100</v>
      </c>
      <c r="X1145" s="137">
        <f t="shared" si="302"/>
        <v>100</v>
      </c>
      <c r="Y1145" s="137">
        <f t="shared" si="302"/>
        <v>100</v>
      </c>
      <c r="Z1145" s="137">
        <f t="shared" si="302"/>
        <v>100</v>
      </c>
      <c r="AA1145" s="137">
        <f t="shared" si="302"/>
        <v>100</v>
      </c>
      <c r="AB1145" s="137">
        <f t="shared" si="302"/>
        <v>100</v>
      </c>
      <c r="AC1145" s="137">
        <f t="shared" si="302"/>
        <v>100</v>
      </c>
      <c r="AD1145" s="137">
        <f t="shared" si="302"/>
        <v>100</v>
      </c>
      <c r="AE1145" s="137">
        <f t="shared" si="302"/>
        <v>100</v>
      </c>
      <c r="AF1145" s="137">
        <f t="shared" si="302"/>
        <v>100</v>
      </c>
      <c r="AG1145" s="137">
        <f t="shared" si="302"/>
        <v>100</v>
      </c>
      <c r="AH1145" s="137">
        <f t="shared" si="302"/>
        <v>0</v>
      </c>
      <c r="AI1145" s="137">
        <f t="shared" si="302"/>
        <v>0</v>
      </c>
      <c r="AJ1145" s="137">
        <f t="shared" si="302"/>
        <v>0</v>
      </c>
      <c r="AK1145" s="136">
        <f ca="1">IF(AND(AND($AK$3&lt;=B1145,B1145&lt;=$AK$1),B1145&lt;&gt;""),1,0)</f>
        <v>1</v>
      </c>
      <c r="AL1145" s="136">
        <f>IF(OR(F1145="工事・メンテ（共用可）",F1145="要調整"),0.5,IF(F1145="ヘリ訓練日",0.4,1))</f>
        <v>1</v>
      </c>
      <c r="AM1145" s="136">
        <v>1</v>
      </c>
    </row>
    <row r="1146" spans="1:39" ht="75">
      <c r="A1146" s="149">
        <v>1781</v>
      </c>
      <c r="B1146" s="150">
        <v>46414</v>
      </c>
      <c r="C1146" s="156">
        <v>7</v>
      </c>
      <c r="D1146" s="156">
        <v>21</v>
      </c>
      <c r="E1146" s="152" t="s">
        <v>69</v>
      </c>
      <c r="F1146" s="151" t="s">
        <v>490</v>
      </c>
      <c r="G1146" s="154" t="s">
        <v>494</v>
      </c>
      <c r="H1146" s="138" t="str">
        <f>IF(OR(G1146="中止",G1146="取消"),"998",IF(ISNA(MATCH($E1146,施設情報!$B$2:$B$96,0)),"999",INDEX(施設情報!$C$2:$C$96,MATCH($E1146,施設情報!$B$2:$B$96,0))))</f>
        <v>047</v>
      </c>
      <c r="I1146" s="139">
        <f t="shared" si="287"/>
        <v>46414</v>
      </c>
      <c r="J1146" s="137" t="str">
        <f t="shared" si="288"/>
        <v>047-46414</v>
      </c>
      <c r="K1146" s="137">
        <f t="shared" si="289"/>
        <v>0.29166666666666669</v>
      </c>
      <c r="L1146" s="137">
        <f t="shared" si="290"/>
        <v>0.875</v>
      </c>
      <c r="M1146" s="137">
        <f t="shared" si="301"/>
        <v>0</v>
      </c>
      <c r="N1146" s="137">
        <f t="shared" si="301"/>
        <v>0</v>
      </c>
      <c r="O1146" s="137">
        <f t="shared" si="301"/>
        <v>0</v>
      </c>
      <c r="P1146" s="137">
        <f t="shared" si="301"/>
        <v>0</v>
      </c>
      <c r="Q1146" s="137">
        <f t="shared" si="301"/>
        <v>0</v>
      </c>
      <c r="R1146" s="137">
        <f t="shared" si="301"/>
        <v>0</v>
      </c>
      <c r="S1146" s="137">
        <f t="shared" si="301"/>
        <v>0</v>
      </c>
      <c r="T1146" s="137">
        <f t="shared" si="301"/>
        <v>100</v>
      </c>
      <c r="U1146" s="137">
        <f t="shared" si="301"/>
        <v>100</v>
      </c>
      <c r="V1146" s="137">
        <f t="shared" si="301"/>
        <v>100</v>
      </c>
      <c r="W1146" s="137">
        <f t="shared" si="302"/>
        <v>100</v>
      </c>
      <c r="X1146" s="137">
        <f t="shared" si="302"/>
        <v>100</v>
      </c>
      <c r="Y1146" s="137">
        <f t="shared" si="302"/>
        <v>100</v>
      </c>
      <c r="Z1146" s="137">
        <f t="shared" si="302"/>
        <v>100</v>
      </c>
      <c r="AA1146" s="137">
        <f t="shared" si="302"/>
        <v>100</v>
      </c>
      <c r="AB1146" s="137">
        <f t="shared" si="302"/>
        <v>100</v>
      </c>
      <c r="AC1146" s="137">
        <f t="shared" si="302"/>
        <v>100</v>
      </c>
      <c r="AD1146" s="137">
        <f t="shared" si="302"/>
        <v>100</v>
      </c>
      <c r="AE1146" s="137">
        <f t="shared" si="302"/>
        <v>100</v>
      </c>
      <c r="AF1146" s="137">
        <f t="shared" si="302"/>
        <v>100</v>
      </c>
      <c r="AG1146" s="137">
        <f t="shared" si="302"/>
        <v>100</v>
      </c>
      <c r="AH1146" s="137">
        <f t="shared" si="302"/>
        <v>0</v>
      </c>
      <c r="AI1146" s="137">
        <f t="shared" si="302"/>
        <v>0</v>
      </c>
      <c r="AJ1146" s="137">
        <f t="shared" si="302"/>
        <v>0</v>
      </c>
      <c r="AK1146" s="136">
        <f ca="1">IF(AND(AND($AK$3&lt;=B1146,B1146&lt;=$AK$1),B1146&lt;&gt;""),1,0)</f>
        <v>1</v>
      </c>
      <c r="AL1146" s="136">
        <f>IF(OR(F1146="工事・メンテ（共用可）",F1146="要調整"),0.5,IF(F1146="ヘリ訓練日",0.4,1))</f>
        <v>1</v>
      </c>
      <c r="AM1146" s="136">
        <v>1</v>
      </c>
    </row>
    <row r="1147" spans="1:39" ht="93.75">
      <c r="A1147" s="149">
        <v>1782</v>
      </c>
      <c r="B1147" s="150">
        <v>46414</v>
      </c>
      <c r="C1147" s="156">
        <v>7</v>
      </c>
      <c r="D1147" s="156">
        <v>21</v>
      </c>
      <c r="E1147" s="152" t="s">
        <v>70</v>
      </c>
      <c r="F1147" s="151" t="s">
        <v>490</v>
      </c>
      <c r="G1147" s="154" t="s">
        <v>494</v>
      </c>
      <c r="H1147" s="138" t="str">
        <f>IF(OR(G1147="中止",G1147="取消"),"998",IF(ISNA(MATCH($E1147,施設情報!$B$2:$B$96,0)),"999",INDEX(施設情報!$C$2:$C$96,MATCH($E1147,施設情報!$B$2:$B$96,0))))</f>
        <v>050</v>
      </c>
      <c r="I1147" s="139">
        <f t="shared" si="287"/>
        <v>46414</v>
      </c>
      <c r="J1147" s="137" t="str">
        <f t="shared" si="288"/>
        <v>050-46414</v>
      </c>
      <c r="K1147" s="137">
        <f t="shared" si="289"/>
        <v>0.29166666666666669</v>
      </c>
      <c r="L1147" s="137">
        <f t="shared" si="290"/>
        <v>0.875</v>
      </c>
      <c r="M1147" s="137">
        <f t="shared" si="301"/>
        <v>0</v>
      </c>
      <c r="N1147" s="137">
        <f t="shared" si="301"/>
        <v>0</v>
      </c>
      <c r="O1147" s="137">
        <f t="shared" si="301"/>
        <v>0</v>
      </c>
      <c r="P1147" s="137">
        <f t="shared" si="301"/>
        <v>0</v>
      </c>
      <c r="Q1147" s="137">
        <f t="shared" si="301"/>
        <v>0</v>
      </c>
      <c r="R1147" s="137">
        <f t="shared" si="301"/>
        <v>0</v>
      </c>
      <c r="S1147" s="137">
        <f t="shared" si="301"/>
        <v>0</v>
      </c>
      <c r="T1147" s="137">
        <f t="shared" si="301"/>
        <v>100</v>
      </c>
      <c r="U1147" s="137">
        <f t="shared" si="301"/>
        <v>100</v>
      </c>
      <c r="V1147" s="137">
        <f t="shared" si="301"/>
        <v>100</v>
      </c>
      <c r="W1147" s="137">
        <f t="shared" si="302"/>
        <v>100</v>
      </c>
      <c r="X1147" s="137">
        <f t="shared" si="302"/>
        <v>100</v>
      </c>
      <c r="Y1147" s="137">
        <f t="shared" si="302"/>
        <v>100</v>
      </c>
      <c r="Z1147" s="137">
        <f t="shared" si="302"/>
        <v>100</v>
      </c>
      <c r="AA1147" s="137">
        <f t="shared" si="302"/>
        <v>100</v>
      </c>
      <c r="AB1147" s="137">
        <f t="shared" si="302"/>
        <v>100</v>
      </c>
      <c r="AC1147" s="137">
        <f t="shared" si="302"/>
        <v>100</v>
      </c>
      <c r="AD1147" s="137">
        <f t="shared" si="302"/>
        <v>100</v>
      </c>
      <c r="AE1147" s="137">
        <f t="shared" si="302"/>
        <v>100</v>
      </c>
      <c r="AF1147" s="137">
        <f t="shared" si="302"/>
        <v>100</v>
      </c>
      <c r="AG1147" s="137">
        <f t="shared" si="302"/>
        <v>100</v>
      </c>
      <c r="AH1147" s="137">
        <f t="shared" si="302"/>
        <v>0</v>
      </c>
      <c r="AI1147" s="137">
        <f t="shared" si="302"/>
        <v>0</v>
      </c>
      <c r="AJ1147" s="137">
        <f t="shared" si="302"/>
        <v>0</v>
      </c>
      <c r="AK1147" s="136">
        <f ca="1">IF(AND(AND($AK$3&lt;=B1147,B1147&lt;=$AK$1),B1147&lt;&gt;""),1,0)</f>
        <v>1</v>
      </c>
      <c r="AL1147" s="136">
        <f>IF(OR(F1147="工事・メンテ（共用可）",F1147="要調整"),0.5,IF(F1147="ヘリ訓練日",0.4,1))</f>
        <v>1</v>
      </c>
      <c r="AM1147" s="136">
        <v>1</v>
      </c>
    </row>
    <row r="1148" spans="1:39" ht="93.75">
      <c r="A1148" s="149">
        <v>1783</v>
      </c>
      <c r="B1148" s="150">
        <v>46414</v>
      </c>
      <c r="C1148" s="156">
        <v>7</v>
      </c>
      <c r="D1148" s="156">
        <v>21</v>
      </c>
      <c r="E1148" s="152" t="s">
        <v>71</v>
      </c>
      <c r="F1148" s="151" t="s">
        <v>490</v>
      </c>
      <c r="G1148" s="154" t="s">
        <v>494</v>
      </c>
      <c r="H1148" s="138" t="str">
        <f>IF(OR(G1148="中止",G1148="取消"),"998",IF(ISNA(MATCH($E1148,施設情報!$B$2:$B$96,0)),"999",INDEX(施設情報!$C$2:$C$96,MATCH($E1148,施設情報!$B$2:$B$96,0))))</f>
        <v>051</v>
      </c>
      <c r="I1148" s="139">
        <f t="shared" si="287"/>
        <v>46414</v>
      </c>
      <c r="J1148" s="137" t="str">
        <f t="shared" si="288"/>
        <v>051-46414</v>
      </c>
      <c r="K1148" s="137">
        <f t="shared" si="289"/>
        <v>0.29166666666666669</v>
      </c>
      <c r="L1148" s="137">
        <f t="shared" si="290"/>
        <v>0.875</v>
      </c>
      <c r="M1148" s="137">
        <f t="shared" si="301"/>
        <v>0</v>
      </c>
      <c r="N1148" s="137">
        <f t="shared" si="301"/>
        <v>0</v>
      </c>
      <c r="O1148" s="137">
        <f t="shared" si="301"/>
        <v>0</v>
      </c>
      <c r="P1148" s="137">
        <f t="shared" si="301"/>
        <v>0</v>
      </c>
      <c r="Q1148" s="137">
        <f t="shared" si="301"/>
        <v>0</v>
      </c>
      <c r="R1148" s="137">
        <f t="shared" si="301"/>
        <v>0</v>
      </c>
      <c r="S1148" s="137">
        <f t="shared" si="301"/>
        <v>0</v>
      </c>
      <c r="T1148" s="137">
        <f t="shared" si="301"/>
        <v>100</v>
      </c>
      <c r="U1148" s="137">
        <f t="shared" si="301"/>
        <v>100</v>
      </c>
      <c r="V1148" s="137">
        <f t="shared" si="301"/>
        <v>100</v>
      </c>
      <c r="W1148" s="137">
        <f t="shared" si="302"/>
        <v>100</v>
      </c>
      <c r="X1148" s="137">
        <f t="shared" si="302"/>
        <v>100</v>
      </c>
      <c r="Y1148" s="137">
        <f t="shared" si="302"/>
        <v>100</v>
      </c>
      <c r="Z1148" s="137">
        <f t="shared" si="302"/>
        <v>100</v>
      </c>
      <c r="AA1148" s="137">
        <f t="shared" si="302"/>
        <v>100</v>
      </c>
      <c r="AB1148" s="137">
        <f t="shared" si="302"/>
        <v>100</v>
      </c>
      <c r="AC1148" s="137">
        <f t="shared" si="302"/>
        <v>100</v>
      </c>
      <c r="AD1148" s="137">
        <f t="shared" si="302"/>
        <v>100</v>
      </c>
      <c r="AE1148" s="137">
        <f t="shared" si="302"/>
        <v>100</v>
      </c>
      <c r="AF1148" s="137">
        <f t="shared" si="302"/>
        <v>100</v>
      </c>
      <c r="AG1148" s="137">
        <f t="shared" si="302"/>
        <v>100</v>
      </c>
      <c r="AH1148" s="137">
        <f t="shared" si="302"/>
        <v>0</v>
      </c>
      <c r="AI1148" s="137">
        <f t="shared" si="302"/>
        <v>0</v>
      </c>
      <c r="AJ1148" s="137">
        <f t="shared" si="302"/>
        <v>0</v>
      </c>
      <c r="AK1148" s="136">
        <f ca="1">IF(AND(AND($AK$3&lt;=B1148,B1148&lt;=$AK$1),B1148&lt;&gt;""),1,0)</f>
        <v>1</v>
      </c>
      <c r="AL1148" s="136">
        <f>IF(OR(F1148="工事・メンテ（共用可）",F1148="要調整"),0.5,IF(F1148="ヘリ訓練日",0.4,1))</f>
        <v>1</v>
      </c>
      <c r="AM1148" s="136">
        <v>1</v>
      </c>
    </row>
    <row r="1149" spans="1:39" ht="93.75">
      <c r="A1149" s="149">
        <v>1784</v>
      </c>
      <c r="B1149" s="150">
        <v>46414</v>
      </c>
      <c r="C1149" s="156">
        <v>7</v>
      </c>
      <c r="D1149" s="156">
        <v>21</v>
      </c>
      <c r="E1149" s="152" t="s">
        <v>72</v>
      </c>
      <c r="F1149" s="151" t="s">
        <v>490</v>
      </c>
      <c r="G1149" s="154" t="s">
        <v>494</v>
      </c>
      <c r="H1149" s="138" t="str">
        <f>IF(OR(G1149="中止",G1149="取消"),"998",IF(ISNA(MATCH($E1149,施設情報!$B$2:$B$96,0)),"999",INDEX(施設情報!$C$2:$C$96,MATCH($E1149,施設情報!$B$2:$B$96,0))))</f>
        <v>052</v>
      </c>
      <c r="I1149" s="139">
        <f t="shared" si="287"/>
        <v>46414</v>
      </c>
      <c r="J1149" s="137" t="str">
        <f t="shared" si="288"/>
        <v>052-46414</v>
      </c>
      <c r="K1149" s="137">
        <f t="shared" si="289"/>
        <v>0.29166666666666669</v>
      </c>
      <c r="L1149" s="137">
        <f t="shared" si="290"/>
        <v>0.875</v>
      </c>
      <c r="M1149" s="137">
        <f t="shared" si="301"/>
        <v>0</v>
      </c>
      <c r="N1149" s="137">
        <f t="shared" si="301"/>
        <v>0</v>
      </c>
      <c r="O1149" s="137">
        <f t="shared" si="301"/>
        <v>0</v>
      </c>
      <c r="P1149" s="137">
        <f t="shared" si="301"/>
        <v>0</v>
      </c>
      <c r="Q1149" s="137">
        <f t="shared" si="301"/>
        <v>0</v>
      </c>
      <c r="R1149" s="137">
        <f t="shared" si="301"/>
        <v>0</v>
      </c>
      <c r="S1149" s="137">
        <f t="shared" si="301"/>
        <v>0</v>
      </c>
      <c r="T1149" s="137">
        <f t="shared" si="301"/>
        <v>100</v>
      </c>
      <c r="U1149" s="137">
        <f t="shared" si="301"/>
        <v>100</v>
      </c>
      <c r="V1149" s="137">
        <f t="shared" si="301"/>
        <v>100</v>
      </c>
      <c r="W1149" s="137">
        <f t="shared" si="302"/>
        <v>100</v>
      </c>
      <c r="X1149" s="137">
        <f t="shared" si="302"/>
        <v>100</v>
      </c>
      <c r="Y1149" s="137">
        <f t="shared" si="302"/>
        <v>100</v>
      </c>
      <c r="Z1149" s="137">
        <f t="shared" si="302"/>
        <v>100</v>
      </c>
      <c r="AA1149" s="137">
        <f t="shared" si="302"/>
        <v>100</v>
      </c>
      <c r="AB1149" s="137">
        <f t="shared" si="302"/>
        <v>100</v>
      </c>
      <c r="AC1149" s="137">
        <f t="shared" si="302"/>
        <v>100</v>
      </c>
      <c r="AD1149" s="137">
        <f t="shared" si="302"/>
        <v>100</v>
      </c>
      <c r="AE1149" s="137">
        <f t="shared" si="302"/>
        <v>100</v>
      </c>
      <c r="AF1149" s="137">
        <f t="shared" si="302"/>
        <v>100</v>
      </c>
      <c r="AG1149" s="137">
        <f t="shared" si="302"/>
        <v>100</v>
      </c>
      <c r="AH1149" s="137">
        <f t="shared" si="302"/>
        <v>0</v>
      </c>
      <c r="AI1149" s="137">
        <f t="shared" si="302"/>
        <v>0</v>
      </c>
      <c r="AJ1149" s="137">
        <f t="shared" si="302"/>
        <v>0</v>
      </c>
      <c r="AK1149" s="136">
        <f ca="1">IF(AND(AND($AK$3&lt;=B1149,B1149&lt;=$AK$1),B1149&lt;&gt;""),1,0)</f>
        <v>1</v>
      </c>
      <c r="AL1149" s="136">
        <f>IF(OR(F1149="工事・メンテ（共用可）",F1149="要調整"),0.5,IF(F1149="ヘリ訓練日",0.4,1))</f>
        <v>1</v>
      </c>
      <c r="AM1149" s="136">
        <v>1</v>
      </c>
    </row>
    <row r="1150" spans="1:39" ht="93.75">
      <c r="A1150" s="149">
        <v>1785</v>
      </c>
      <c r="B1150" s="150">
        <v>46414</v>
      </c>
      <c r="C1150" s="156">
        <v>7</v>
      </c>
      <c r="D1150" s="156">
        <v>21</v>
      </c>
      <c r="E1150" s="152" t="s">
        <v>73</v>
      </c>
      <c r="F1150" s="151" t="s">
        <v>490</v>
      </c>
      <c r="G1150" s="154" t="s">
        <v>494</v>
      </c>
      <c r="H1150" s="138" t="str">
        <f>IF(OR(G1150="中止",G1150="取消"),"998",IF(ISNA(MATCH($E1150,施設情報!$B$2:$B$96,0)),"999",INDEX(施設情報!$C$2:$C$96,MATCH($E1150,施設情報!$B$2:$B$96,0))))</f>
        <v>053</v>
      </c>
      <c r="I1150" s="139">
        <f t="shared" si="287"/>
        <v>46414</v>
      </c>
      <c r="J1150" s="137" t="str">
        <f t="shared" si="288"/>
        <v>053-46414</v>
      </c>
      <c r="K1150" s="137">
        <f t="shared" si="289"/>
        <v>0.29166666666666669</v>
      </c>
      <c r="L1150" s="137">
        <f t="shared" si="290"/>
        <v>0.875</v>
      </c>
      <c r="M1150" s="137">
        <f t="shared" si="301"/>
        <v>0</v>
      </c>
      <c r="N1150" s="137">
        <f t="shared" si="301"/>
        <v>0</v>
      </c>
      <c r="O1150" s="137">
        <f t="shared" si="301"/>
        <v>0</v>
      </c>
      <c r="P1150" s="137">
        <f t="shared" si="301"/>
        <v>0</v>
      </c>
      <c r="Q1150" s="137">
        <f t="shared" si="301"/>
        <v>0</v>
      </c>
      <c r="R1150" s="137">
        <f t="shared" si="301"/>
        <v>0</v>
      </c>
      <c r="S1150" s="137">
        <f t="shared" si="301"/>
        <v>0</v>
      </c>
      <c r="T1150" s="137">
        <f t="shared" si="301"/>
        <v>100</v>
      </c>
      <c r="U1150" s="137">
        <f t="shared" si="301"/>
        <v>100</v>
      </c>
      <c r="V1150" s="137">
        <f t="shared" si="301"/>
        <v>100</v>
      </c>
      <c r="W1150" s="137">
        <f t="shared" si="302"/>
        <v>100</v>
      </c>
      <c r="X1150" s="137">
        <f t="shared" si="302"/>
        <v>100</v>
      </c>
      <c r="Y1150" s="137">
        <f t="shared" si="302"/>
        <v>100</v>
      </c>
      <c r="Z1150" s="137">
        <f t="shared" si="302"/>
        <v>100</v>
      </c>
      <c r="AA1150" s="137">
        <f t="shared" si="302"/>
        <v>100</v>
      </c>
      <c r="AB1150" s="137">
        <f t="shared" si="302"/>
        <v>100</v>
      </c>
      <c r="AC1150" s="137">
        <f t="shared" si="302"/>
        <v>100</v>
      </c>
      <c r="AD1150" s="137">
        <f t="shared" si="302"/>
        <v>100</v>
      </c>
      <c r="AE1150" s="137">
        <f t="shared" si="302"/>
        <v>100</v>
      </c>
      <c r="AF1150" s="137">
        <f t="shared" si="302"/>
        <v>100</v>
      </c>
      <c r="AG1150" s="137">
        <f t="shared" si="302"/>
        <v>100</v>
      </c>
      <c r="AH1150" s="137">
        <f t="shared" si="302"/>
        <v>0</v>
      </c>
      <c r="AI1150" s="137">
        <f t="shared" si="302"/>
        <v>0</v>
      </c>
      <c r="AJ1150" s="137">
        <f t="shared" si="302"/>
        <v>0</v>
      </c>
      <c r="AK1150" s="136">
        <f ca="1">IF(AND(AND($AK$3&lt;=B1150,B1150&lt;=$AK$1),B1150&lt;&gt;""),1,0)</f>
        <v>1</v>
      </c>
      <c r="AL1150" s="136">
        <f>IF(OR(F1150="工事・メンテ（共用可）",F1150="要調整"),0.5,IF(F1150="ヘリ訓練日",0.4,1))</f>
        <v>1</v>
      </c>
      <c r="AM1150" s="136">
        <v>1</v>
      </c>
    </row>
    <row r="1151" spans="1:39" ht="75">
      <c r="A1151" s="149">
        <v>1786</v>
      </c>
      <c r="B1151" s="150">
        <v>46414</v>
      </c>
      <c r="C1151" s="156">
        <v>7</v>
      </c>
      <c r="D1151" s="156">
        <v>21</v>
      </c>
      <c r="E1151" s="152" t="s">
        <v>74</v>
      </c>
      <c r="F1151" s="151" t="s">
        <v>490</v>
      </c>
      <c r="G1151" s="154" t="s">
        <v>494</v>
      </c>
      <c r="H1151" s="138" t="str">
        <f>IF(OR(G1151="中止",G1151="取消"),"998",IF(ISNA(MATCH($E1151,施設情報!$B$2:$B$96,0)),"999",INDEX(施設情報!$C$2:$C$96,MATCH($E1151,施設情報!$B$2:$B$96,0))))</f>
        <v>048</v>
      </c>
      <c r="I1151" s="139">
        <f t="shared" si="287"/>
        <v>46414</v>
      </c>
      <c r="J1151" s="137" t="str">
        <f t="shared" si="288"/>
        <v>048-46414</v>
      </c>
      <c r="K1151" s="137">
        <f t="shared" si="289"/>
        <v>0.29166666666666669</v>
      </c>
      <c r="L1151" s="137">
        <f t="shared" si="290"/>
        <v>0.875</v>
      </c>
      <c r="M1151" s="137">
        <f t="shared" si="301"/>
        <v>0</v>
      </c>
      <c r="N1151" s="137">
        <f t="shared" si="301"/>
        <v>0</v>
      </c>
      <c r="O1151" s="137">
        <f t="shared" si="301"/>
        <v>0</v>
      </c>
      <c r="P1151" s="137">
        <f t="shared" si="301"/>
        <v>0</v>
      </c>
      <c r="Q1151" s="137">
        <f t="shared" si="301"/>
        <v>0</v>
      </c>
      <c r="R1151" s="137">
        <f t="shared" si="301"/>
        <v>0</v>
      </c>
      <c r="S1151" s="137">
        <f t="shared" si="301"/>
        <v>0</v>
      </c>
      <c r="T1151" s="137">
        <f t="shared" si="301"/>
        <v>100</v>
      </c>
      <c r="U1151" s="137">
        <f t="shared" si="301"/>
        <v>100</v>
      </c>
      <c r="V1151" s="137">
        <f t="shared" si="301"/>
        <v>100</v>
      </c>
      <c r="W1151" s="137">
        <f t="shared" si="302"/>
        <v>100</v>
      </c>
      <c r="X1151" s="137">
        <f t="shared" si="302"/>
        <v>100</v>
      </c>
      <c r="Y1151" s="137">
        <f t="shared" si="302"/>
        <v>100</v>
      </c>
      <c r="Z1151" s="137">
        <f t="shared" si="302"/>
        <v>100</v>
      </c>
      <c r="AA1151" s="137">
        <f t="shared" si="302"/>
        <v>100</v>
      </c>
      <c r="AB1151" s="137">
        <f t="shared" si="302"/>
        <v>100</v>
      </c>
      <c r="AC1151" s="137">
        <f t="shared" si="302"/>
        <v>100</v>
      </c>
      <c r="AD1151" s="137">
        <f t="shared" si="302"/>
        <v>100</v>
      </c>
      <c r="AE1151" s="137">
        <f t="shared" si="302"/>
        <v>100</v>
      </c>
      <c r="AF1151" s="137">
        <f t="shared" si="302"/>
        <v>100</v>
      </c>
      <c r="AG1151" s="137">
        <f t="shared" si="302"/>
        <v>100</v>
      </c>
      <c r="AH1151" s="137">
        <f t="shared" si="302"/>
        <v>0</v>
      </c>
      <c r="AI1151" s="137">
        <f t="shared" si="302"/>
        <v>0</v>
      </c>
      <c r="AJ1151" s="137">
        <f t="shared" si="302"/>
        <v>0</v>
      </c>
      <c r="AK1151" s="136">
        <f ca="1">IF(AND(AND($AK$3&lt;=B1151,B1151&lt;=$AK$1),B1151&lt;&gt;""),1,0)</f>
        <v>1</v>
      </c>
      <c r="AL1151" s="136">
        <f>IF(OR(F1151="工事・メンテ（共用可）",F1151="要調整"),0.5,IF(F1151="ヘリ訓練日",0.4,1))</f>
        <v>1</v>
      </c>
      <c r="AM1151" s="136">
        <v>1</v>
      </c>
    </row>
    <row r="1152" spans="1:39" ht="75">
      <c r="A1152" s="149">
        <v>1787</v>
      </c>
      <c r="B1152" s="150">
        <v>46414</v>
      </c>
      <c r="C1152" s="156">
        <v>7</v>
      </c>
      <c r="D1152" s="156">
        <v>21</v>
      </c>
      <c r="E1152" s="152" t="s">
        <v>75</v>
      </c>
      <c r="F1152" s="151" t="s">
        <v>490</v>
      </c>
      <c r="G1152" s="154" t="s">
        <v>494</v>
      </c>
      <c r="H1152" s="138" t="str">
        <f>IF(OR(G1152="中止",G1152="取消"),"998",IF(ISNA(MATCH($E1152,施設情報!$B$2:$B$96,0)),"999",INDEX(施設情報!$C$2:$C$96,MATCH($E1152,施設情報!$B$2:$B$96,0))))</f>
        <v>049</v>
      </c>
      <c r="I1152" s="139">
        <f t="shared" si="287"/>
        <v>46414</v>
      </c>
      <c r="J1152" s="137" t="str">
        <f t="shared" si="288"/>
        <v>049-46414</v>
      </c>
      <c r="K1152" s="137">
        <f t="shared" si="289"/>
        <v>0.29166666666666669</v>
      </c>
      <c r="L1152" s="137">
        <f t="shared" si="290"/>
        <v>0.875</v>
      </c>
      <c r="M1152" s="137">
        <f t="shared" si="301"/>
        <v>0</v>
      </c>
      <c r="N1152" s="137">
        <f t="shared" si="301"/>
        <v>0</v>
      </c>
      <c r="O1152" s="137">
        <f t="shared" si="301"/>
        <v>0</v>
      </c>
      <c r="P1152" s="137">
        <f t="shared" si="301"/>
        <v>0</v>
      </c>
      <c r="Q1152" s="137">
        <f t="shared" si="301"/>
        <v>0</v>
      </c>
      <c r="R1152" s="137">
        <f t="shared" si="301"/>
        <v>0</v>
      </c>
      <c r="S1152" s="137">
        <f t="shared" si="301"/>
        <v>0</v>
      </c>
      <c r="T1152" s="137">
        <f t="shared" si="301"/>
        <v>100</v>
      </c>
      <c r="U1152" s="137">
        <f t="shared" si="301"/>
        <v>100</v>
      </c>
      <c r="V1152" s="137">
        <f t="shared" si="301"/>
        <v>100</v>
      </c>
      <c r="W1152" s="137">
        <f t="shared" si="302"/>
        <v>100</v>
      </c>
      <c r="X1152" s="137">
        <f t="shared" si="302"/>
        <v>100</v>
      </c>
      <c r="Y1152" s="137">
        <f t="shared" si="302"/>
        <v>100</v>
      </c>
      <c r="Z1152" s="137">
        <f t="shared" si="302"/>
        <v>100</v>
      </c>
      <c r="AA1152" s="137">
        <f t="shared" si="302"/>
        <v>100</v>
      </c>
      <c r="AB1152" s="137">
        <f t="shared" si="302"/>
        <v>100</v>
      </c>
      <c r="AC1152" s="137">
        <f t="shared" si="302"/>
        <v>100</v>
      </c>
      <c r="AD1152" s="137">
        <f t="shared" si="302"/>
        <v>100</v>
      </c>
      <c r="AE1152" s="137">
        <f t="shared" si="302"/>
        <v>100</v>
      </c>
      <c r="AF1152" s="137">
        <f t="shared" si="302"/>
        <v>100</v>
      </c>
      <c r="AG1152" s="137">
        <f t="shared" si="302"/>
        <v>100</v>
      </c>
      <c r="AH1152" s="137">
        <f t="shared" si="302"/>
        <v>0</v>
      </c>
      <c r="AI1152" s="137">
        <f t="shared" si="302"/>
        <v>0</v>
      </c>
      <c r="AJ1152" s="137">
        <f t="shared" si="302"/>
        <v>0</v>
      </c>
      <c r="AK1152" s="136">
        <f ca="1">IF(AND(AND($AK$3&lt;=B1152,B1152&lt;=$AK$1),B1152&lt;&gt;""),1,0)</f>
        <v>1</v>
      </c>
      <c r="AL1152" s="136">
        <f>IF(OR(F1152="工事・メンテ（共用可）",F1152="要調整"),0.5,IF(F1152="ヘリ訓練日",0.4,1))</f>
        <v>1</v>
      </c>
      <c r="AM1152" s="136">
        <v>1</v>
      </c>
    </row>
    <row r="1153" spans="1:39" ht="75">
      <c r="A1153" s="149">
        <v>1788</v>
      </c>
      <c r="B1153" s="150">
        <v>46414</v>
      </c>
      <c r="C1153" s="156">
        <v>7</v>
      </c>
      <c r="D1153" s="156">
        <v>21</v>
      </c>
      <c r="E1153" s="152" t="s">
        <v>76</v>
      </c>
      <c r="F1153" s="151" t="s">
        <v>490</v>
      </c>
      <c r="G1153" s="154" t="s">
        <v>494</v>
      </c>
      <c r="H1153" s="138" t="str">
        <f>IF(OR(G1153="中止",G1153="取消"),"998",IF(ISNA(MATCH($E1153,施設情報!$B$2:$B$96,0)),"999",INDEX(施設情報!$C$2:$C$96,MATCH($E1153,施設情報!$B$2:$B$96,0))))</f>
        <v>054</v>
      </c>
      <c r="I1153" s="139">
        <f t="shared" si="287"/>
        <v>46414</v>
      </c>
      <c r="J1153" s="137" t="str">
        <f t="shared" si="288"/>
        <v>054-46414</v>
      </c>
      <c r="K1153" s="137">
        <f t="shared" si="289"/>
        <v>0.29166666666666669</v>
      </c>
      <c r="L1153" s="137">
        <f t="shared" si="290"/>
        <v>0.875</v>
      </c>
      <c r="M1153" s="137">
        <f t="shared" si="301"/>
        <v>0</v>
      </c>
      <c r="N1153" s="137">
        <f t="shared" si="301"/>
        <v>0</v>
      </c>
      <c r="O1153" s="137">
        <f t="shared" si="301"/>
        <v>0</v>
      </c>
      <c r="P1153" s="137">
        <f t="shared" si="301"/>
        <v>0</v>
      </c>
      <c r="Q1153" s="137">
        <f t="shared" si="301"/>
        <v>0</v>
      </c>
      <c r="R1153" s="137">
        <f t="shared" si="301"/>
        <v>0</v>
      </c>
      <c r="S1153" s="137">
        <f t="shared" si="301"/>
        <v>0</v>
      </c>
      <c r="T1153" s="137">
        <f t="shared" si="301"/>
        <v>100</v>
      </c>
      <c r="U1153" s="137">
        <f t="shared" si="301"/>
        <v>100</v>
      </c>
      <c r="V1153" s="137">
        <f t="shared" si="301"/>
        <v>100</v>
      </c>
      <c r="W1153" s="137">
        <f t="shared" si="302"/>
        <v>100</v>
      </c>
      <c r="X1153" s="137">
        <f t="shared" si="302"/>
        <v>100</v>
      </c>
      <c r="Y1153" s="137">
        <f t="shared" si="302"/>
        <v>100</v>
      </c>
      <c r="Z1153" s="137">
        <f t="shared" si="302"/>
        <v>100</v>
      </c>
      <c r="AA1153" s="137">
        <f t="shared" si="302"/>
        <v>100</v>
      </c>
      <c r="AB1153" s="137">
        <f t="shared" si="302"/>
        <v>100</v>
      </c>
      <c r="AC1153" s="137">
        <f t="shared" si="302"/>
        <v>100</v>
      </c>
      <c r="AD1153" s="137">
        <f t="shared" si="302"/>
        <v>100</v>
      </c>
      <c r="AE1153" s="137">
        <f t="shared" si="302"/>
        <v>100</v>
      </c>
      <c r="AF1153" s="137">
        <f t="shared" si="302"/>
        <v>100</v>
      </c>
      <c r="AG1153" s="137">
        <f t="shared" si="302"/>
        <v>100</v>
      </c>
      <c r="AH1153" s="137">
        <f t="shared" si="302"/>
        <v>0</v>
      </c>
      <c r="AI1153" s="137">
        <f t="shared" si="302"/>
        <v>0</v>
      </c>
      <c r="AJ1153" s="137">
        <f t="shared" si="302"/>
        <v>0</v>
      </c>
      <c r="AK1153" s="136">
        <f ca="1">IF(AND(AND($AK$3&lt;=B1153,B1153&lt;=$AK$1),B1153&lt;&gt;""),1,0)</f>
        <v>1</v>
      </c>
      <c r="AL1153" s="136">
        <f>IF(OR(F1153="工事・メンテ（共用可）",F1153="要調整"),0.5,IF(F1153="ヘリ訓練日",0.4,1))</f>
        <v>1</v>
      </c>
      <c r="AM1153" s="136">
        <v>1</v>
      </c>
    </row>
    <row r="1154" spans="1:39" ht="112.5">
      <c r="A1154" s="149">
        <v>1789</v>
      </c>
      <c r="B1154" s="150">
        <v>46414</v>
      </c>
      <c r="C1154" s="156">
        <v>7</v>
      </c>
      <c r="D1154" s="156">
        <v>21</v>
      </c>
      <c r="E1154" s="152" t="s">
        <v>77</v>
      </c>
      <c r="F1154" s="151" t="s">
        <v>490</v>
      </c>
      <c r="G1154" s="154" t="s">
        <v>494</v>
      </c>
      <c r="H1154" s="138" t="str">
        <f>IF(OR(G1154="中止",G1154="取消"),"998",IF(ISNA(MATCH($E1154,施設情報!$B$2:$B$96,0)),"999",INDEX(施設情報!$C$2:$C$96,MATCH($E1154,施設情報!$B$2:$B$96,0))))</f>
        <v>055</v>
      </c>
      <c r="I1154" s="139">
        <f t="shared" si="287"/>
        <v>46414</v>
      </c>
      <c r="J1154" s="137" t="str">
        <f t="shared" si="288"/>
        <v>055-46414</v>
      </c>
      <c r="K1154" s="137">
        <f t="shared" si="289"/>
        <v>0.29166666666666669</v>
      </c>
      <c r="L1154" s="137">
        <f t="shared" si="290"/>
        <v>0.875</v>
      </c>
      <c r="M1154" s="137">
        <f t="shared" si="301"/>
        <v>0</v>
      </c>
      <c r="N1154" s="137">
        <f t="shared" si="301"/>
        <v>0</v>
      </c>
      <c r="O1154" s="137">
        <f t="shared" si="301"/>
        <v>0</v>
      </c>
      <c r="P1154" s="137">
        <f t="shared" si="301"/>
        <v>0</v>
      </c>
      <c r="Q1154" s="137">
        <f t="shared" si="301"/>
        <v>0</v>
      </c>
      <c r="R1154" s="137">
        <f t="shared" si="301"/>
        <v>0</v>
      </c>
      <c r="S1154" s="137">
        <f t="shared" si="301"/>
        <v>0</v>
      </c>
      <c r="T1154" s="137">
        <f t="shared" si="301"/>
        <v>100</v>
      </c>
      <c r="U1154" s="137">
        <f t="shared" si="301"/>
        <v>100</v>
      </c>
      <c r="V1154" s="137">
        <f t="shared" si="301"/>
        <v>100</v>
      </c>
      <c r="W1154" s="137">
        <f t="shared" si="302"/>
        <v>100</v>
      </c>
      <c r="X1154" s="137">
        <f t="shared" si="302"/>
        <v>100</v>
      </c>
      <c r="Y1154" s="137">
        <f t="shared" si="302"/>
        <v>100</v>
      </c>
      <c r="Z1154" s="137">
        <f t="shared" si="302"/>
        <v>100</v>
      </c>
      <c r="AA1154" s="137">
        <f t="shared" si="302"/>
        <v>100</v>
      </c>
      <c r="AB1154" s="137">
        <f t="shared" si="302"/>
        <v>100</v>
      </c>
      <c r="AC1154" s="137">
        <f t="shared" si="302"/>
        <v>100</v>
      </c>
      <c r="AD1154" s="137">
        <f t="shared" si="302"/>
        <v>100</v>
      </c>
      <c r="AE1154" s="137">
        <f t="shared" si="302"/>
        <v>100</v>
      </c>
      <c r="AF1154" s="137">
        <f t="shared" si="302"/>
        <v>100</v>
      </c>
      <c r="AG1154" s="137">
        <f t="shared" si="302"/>
        <v>100</v>
      </c>
      <c r="AH1154" s="137">
        <f t="shared" si="302"/>
        <v>0</v>
      </c>
      <c r="AI1154" s="137">
        <f t="shared" si="302"/>
        <v>0</v>
      </c>
      <c r="AJ1154" s="137">
        <f t="shared" si="302"/>
        <v>0</v>
      </c>
      <c r="AK1154" s="136">
        <f ca="1">IF(AND(AND($AK$3&lt;=B1154,B1154&lt;=$AK$1),B1154&lt;&gt;""),1,0)</f>
        <v>1</v>
      </c>
      <c r="AL1154" s="136">
        <f>IF(OR(F1154="工事・メンテ（共用可）",F1154="要調整"),0.5,IF(F1154="ヘリ訓練日",0.4,1))</f>
        <v>1</v>
      </c>
      <c r="AM1154" s="136">
        <v>1</v>
      </c>
    </row>
    <row r="1155" spans="1:39" ht="93.75">
      <c r="A1155" s="149">
        <v>1790</v>
      </c>
      <c r="B1155" s="150">
        <v>46414</v>
      </c>
      <c r="C1155" s="156">
        <v>7</v>
      </c>
      <c r="D1155" s="156">
        <v>21</v>
      </c>
      <c r="E1155" s="152" t="s">
        <v>78</v>
      </c>
      <c r="F1155" s="151" t="s">
        <v>490</v>
      </c>
      <c r="G1155" s="154" t="s">
        <v>494</v>
      </c>
      <c r="H1155" s="138" t="str">
        <f>IF(OR(G1155="中止",G1155="取消"),"998",IF(ISNA(MATCH($E1155,施設情報!$B$2:$B$96,0)),"999",INDEX(施設情報!$C$2:$C$96,MATCH($E1155,施設情報!$B$2:$B$96,0))))</f>
        <v>056</v>
      </c>
      <c r="I1155" s="139">
        <f t="shared" si="287"/>
        <v>46414</v>
      </c>
      <c r="J1155" s="137" t="str">
        <f t="shared" si="288"/>
        <v>056-46414</v>
      </c>
      <c r="K1155" s="137">
        <f t="shared" si="289"/>
        <v>0.29166666666666669</v>
      </c>
      <c r="L1155" s="137">
        <f t="shared" si="290"/>
        <v>0.875</v>
      </c>
      <c r="M1155" s="137">
        <f t="shared" ref="M1155:V1164" si="303">IF(AND(M$3&gt;=$K1155,M$3&lt;$L1155),100*$AM1155,0)</f>
        <v>0</v>
      </c>
      <c r="N1155" s="137">
        <f t="shared" si="303"/>
        <v>0</v>
      </c>
      <c r="O1155" s="137">
        <f t="shared" si="303"/>
        <v>0</v>
      </c>
      <c r="P1155" s="137">
        <f t="shared" si="303"/>
        <v>0</v>
      </c>
      <c r="Q1155" s="137">
        <f t="shared" si="303"/>
        <v>0</v>
      </c>
      <c r="R1155" s="137">
        <f t="shared" si="303"/>
        <v>0</v>
      </c>
      <c r="S1155" s="137">
        <f t="shared" si="303"/>
        <v>0</v>
      </c>
      <c r="T1155" s="137">
        <f t="shared" si="303"/>
        <v>100</v>
      </c>
      <c r="U1155" s="137">
        <f t="shared" si="303"/>
        <v>100</v>
      </c>
      <c r="V1155" s="137">
        <f t="shared" si="303"/>
        <v>100</v>
      </c>
      <c r="W1155" s="137">
        <f t="shared" ref="W1155:AJ1164" si="304">IF(AND(W$3&gt;=$K1155,W$3&lt;$L1155),100*$AM1155,0)</f>
        <v>100</v>
      </c>
      <c r="X1155" s="137">
        <f t="shared" si="304"/>
        <v>100</v>
      </c>
      <c r="Y1155" s="137">
        <f t="shared" si="304"/>
        <v>100</v>
      </c>
      <c r="Z1155" s="137">
        <f t="shared" si="304"/>
        <v>100</v>
      </c>
      <c r="AA1155" s="137">
        <f t="shared" si="304"/>
        <v>100</v>
      </c>
      <c r="AB1155" s="137">
        <f t="shared" si="304"/>
        <v>100</v>
      </c>
      <c r="AC1155" s="137">
        <f t="shared" si="304"/>
        <v>100</v>
      </c>
      <c r="AD1155" s="137">
        <f t="shared" si="304"/>
        <v>100</v>
      </c>
      <c r="AE1155" s="137">
        <f t="shared" si="304"/>
        <v>100</v>
      </c>
      <c r="AF1155" s="137">
        <f t="shared" si="304"/>
        <v>100</v>
      </c>
      <c r="AG1155" s="137">
        <f t="shared" si="304"/>
        <v>100</v>
      </c>
      <c r="AH1155" s="137">
        <f t="shared" si="304"/>
        <v>0</v>
      </c>
      <c r="AI1155" s="137">
        <f t="shared" si="304"/>
        <v>0</v>
      </c>
      <c r="AJ1155" s="137">
        <f t="shared" si="304"/>
        <v>0</v>
      </c>
      <c r="AK1155" s="136">
        <f ca="1">IF(AND(AND($AK$3&lt;=B1155,B1155&lt;=$AK$1),B1155&lt;&gt;""),1,0)</f>
        <v>1</v>
      </c>
      <c r="AL1155" s="136">
        <f>IF(OR(F1155="工事・メンテ（共用可）",F1155="要調整"),0.5,IF(F1155="ヘリ訓練日",0.4,1))</f>
        <v>1</v>
      </c>
      <c r="AM1155" s="136">
        <v>1</v>
      </c>
    </row>
    <row r="1156" spans="1:39" ht="112.5">
      <c r="A1156" s="149">
        <v>1791</v>
      </c>
      <c r="B1156" s="150">
        <v>46414</v>
      </c>
      <c r="C1156" s="156">
        <v>7</v>
      </c>
      <c r="D1156" s="156">
        <v>21</v>
      </c>
      <c r="E1156" s="152" t="s">
        <v>79</v>
      </c>
      <c r="F1156" s="151" t="s">
        <v>490</v>
      </c>
      <c r="G1156" s="154" t="s">
        <v>494</v>
      </c>
      <c r="H1156" s="138" t="str">
        <f>IF(OR(G1156="中止",G1156="取消"),"998",IF(ISNA(MATCH($E1156,施設情報!$B$2:$B$96,0)),"999",INDEX(施設情報!$C$2:$C$96,MATCH($E1156,施設情報!$B$2:$B$96,0))))</f>
        <v>057</v>
      </c>
      <c r="I1156" s="139">
        <f t="shared" si="287"/>
        <v>46414</v>
      </c>
      <c r="J1156" s="137" t="str">
        <f t="shared" si="288"/>
        <v>057-46414</v>
      </c>
      <c r="K1156" s="137">
        <f t="shared" si="289"/>
        <v>0.29166666666666669</v>
      </c>
      <c r="L1156" s="137">
        <f t="shared" si="290"/>
        <v>0.875</v>
      </c>
      <c r="M1156" s="137">
        <f t="shared" si="303"/>
        <v>0</v>
      </c>
      <c r="N1156" s="137">
        <f t="shared" si="303"/>
        <v>0</v>
      </c>
      <c r="O1156" s="137">
        <f t="shared" si="303"/>
        <v>0</v>
      </c>
      <c r="P1156" s="137">
        <f t="shared" si="303"/>
        <v>0</v>
      </c>
      <c r="Q1156" s="137">
        <f t="shared" si="303"/>
        <v>0</v>
      </c>
      <c r="R1156" s="137">
        <f t="shared" si="303"/>
        <v>0</v>
      </c>
      <c r="S1156" s="137">
        <f t="shared" si="303"/>
        <v>0</v>
      </c>
      <c r="T1156" s="137">
        <f t="shared" si="303"/>
        <v>100</v>
      </c>
      <c r="U1156" s="137">
        <f t="shared" si="303"/>
        <v>100</v>
      </c>
      <c r="V1156" s="137">
        <f t="shared" si="303"/>
        <v>100</v>
      </c>
      <c r="W1156" s="137">
        <f t="shared" si="304"/>
        <v>100</v>
      </c>
      <c r="X1156" s="137">
        <f t="shared" si="304"/>
        <v>100</v>
      </c>
      <c r="Y1156" s="137">
        <f t="shared" si="304"/>
        <v>100</v>
      </c>
      <c r="Z1156" s="137">
        <f t="shared" si="304"/>
        <v>100</v>
      </c>
      <c r="AA1156" s="137">
        <f t="shared" si="304"/>
        <v>100</v>
      </c>
      <c r="AB1156" s="137">
        <f t="shared" si="304"/>
        <v>100</v>
      </c>
      <c r="AC1156" s="137">
        <f t="shared" si="304"/>
        <v>100</v>
      </c>
      <c r="AD1156" s="137">
        <f t="shared" si="304"/>
        <v>100</v>
      </c>
      <c r="AE1156" s="137">
        <f t="shared" si="304"/>
        <v>100</v>
      </c>
      <c r="AF1156" s="137">
        <f t="shared" si="304"/>
        <v>100</v>
      </c>
      <c r="AG1156" s="137">
        <f t="shared" si="304"/>
        <v>100</v>
      </c>
      <c r="AH1156" s="137">
        <f t="shared" si="304"/>
        <v>0</v>
      </c>
      <c r="AI1156" s="137">
        <f t="shared" si="304"/>
        <v>0</v>
      </c>
      <c r="AJ1156" s="137">
        <f t="shared" si="304"/>
        <v>0</v>
      </c>
      <c r="AK1156" s="136">
        <f ca="1">IF(AND(AND($AK$3&lt;=B1156,B1156&lt;=$AK$1),B1156&lt;&gt;""),1,0)</f>
        <v>1</v>
      </c>
      <c r="AL1156" s="136">
        <f>IF(OR(F1156="工事・メンテ（共用可）",F1156="要調整"),0.5,IF(F1156="ヘリ訓練日",0.4,1))</f>
        <v>1</v>
      </c>
      <c r="AM1156" s="136">
        <v>1</v>
      </c>
    </row>
    <row r="1157" spans="1:39" ht="112.5">
      <c r="A1157" s="149">
        <v>1792</v>
      </c>
      <c r="B1157" s="150">
        <v>46414</v>
      </c>
      <c r="C1157" s="156">
        <v>7</v>
      </c>
      <c r="D1157" s="156">
        <v>21</v>
      </c>
      <c r="E1157" s="152" t="s">
        <v>80</v>
      </c>
      <c r="F1157" s="151" t="s">
        <v>490</v>
      </c>
      <c r="G1157" s="154" t="s">
        <v>494</v>
      </c>
      <c r="H1157" s="138" t="str">
        <f>IF(OR(G1157="中止",G1157="取消"),"998",IF(ISNA(MATCH($E1157,施設情報!$B$2:$B$96,0)),"999",INDEX(施設情報!$C$2:$C$96,MATCH($E1157,施設情報!$B$2:$B$96,0))))</f>
        <v>058</v>
      </c>
      <c r="I1157" s="139">
        <f t="shared" ref="I1157:I1220" si="305">B1157</f>
        <v>46414</v>
      </c>
      <c r="J1157" s="137" t="str">
        <f t="shared" ref="J1157:J1220" si="306">H1157&amp;"-"&amp;I1157</f>
        <v>058-46414</v>
      </c>
      <c r="K1157" s="137">
        <f t="shared" ref="K1157:K1220" si="307">C1157/24</f>
        <v>0.29166666666666669</v>
      </c>
      <c r="L1157" s="137">
        <f t="shared" ref="L1157:L1220" si="308">D1157/24</f>
        <v>0.875</v>
      </c>
      <c r="M1157" s="137">
        <f t="shared" si="303"/>
        <v>0</v>
      </c>
      <c r="N1157" s="137">
        <f t="shared" si="303"/>
        <v>0</v>
      </c>
      <c r="O1157" s="137">
        <f t="shared" si="303"/>
        <v>0</v>
      </c>
      <c r="P1157" s="137">
        <f t="shared" si="303"/>
        <v>0</v>
      </c>
      <c r="Q1157" s="137">
        <f t="shared" si="303"/>
        <v>0</v>
      </c>
      <c r="R1157" s="137">
        <f t="shared" si="303"/>
        <v>0</v>
      </c>
      <c r="S1157" s="137">
        <f t="shared" si="303"/>
        <v>0</v>
      </c>
      <c r="T1157" s="137">
        <f t="shared" si="303"/>
        <v>100</v>
      </c>
      <c r="U1157" s="137">
        <f t="shared" si="303"/>
        <v>100</v>
      </c>
      <c r="V1157" s="137">
        <f t="shared" si="303"/>
        <v>100</v>
      </c>
      <c r="W1157" s="137">
        <f t="shared" si="304"/>
        <v>100</v>
      </c>
      <c r="X1157" s="137">
        <f t="shared" si="304"/>
        <v>100</v>
      </c>
      <c r="Y1157" s="137">
        <f t="shared" si="304"/>
        <v>100</v>
      </c>
      <c r="Z1157" s="137">
        <f t="shared" si="304"/>
        <v>100</v>
      </c>
      <c r="AA1157" s="137">
        <f t="shared" si="304"/>
        <v>100</v>
      </c>
      <c r="AB1157" s="137">
        <f t="shared" si="304"/>
        <v>100</v>
      </c>
      <c r="AC1157" s="137">
        <f t="shared" si="304"/>
        <v>100</v>
      </c>
      <c r="AD1157" s="137">
        <f t="shared" si="304"/>
        <v>100</v>
      </c>
      <c r="AE1157" s="137">
        <f t="shared" si="304"/>
        <v>100</v>
      </c>
      <c r="AF1157" s="137">
        <f t="shared" si="304"/>
        <v>100</v>
      </c>
      <c r="AG1157" s="137">
        <f t="shared" si="304"/>
        <v>100</v>
      </c>
      <c r="AH1157" s="137">
        <f t="shared" si="304"/>
        <v>0</v>
      </c>
      <c r="AI1157" s="137">
        <f t="shared" si="304"/>
        <v>0</v>
      </c>
      <c r="AJ1157" s="137">
        <f t="shared" si="304"/>
        <v>0</v>
      </c>
      <c r="AK1157" s="136">
        <f ca="1">IF(AND(AND($AK$3&lt;=B1157,B1157&lt;=$AK$1),B1157&lt;&gt;""),1,0)</f>
        <v>1</v>
      </c>
      <c r="AL1157" s="136">
        <f>IF(OR(F1157="工事・メンテ（共用可）",F1157="要調整"),0.5,IF(F1157="ヘリ訓練日",0.4,1))</f>
        <v>1</v>
      </c>
      <c r="AM1157" s="136">
        <v>1</v>
      </c>
    </row>
    <row r="1158" spans="1:39" ht="93.75">
      <c r="A1158" s="149">
        <v>1793</v>
      </c>
      <c r="B1158" s="150">
        <v>46414</v>
      </c>
      <c r="C1158" s="156">
        <v>7</v>
      </c>
      <c r="D1158" s="156">
        <v>21</v>
      </c>
      <c r="E1158" s="152" t="s">
        <v>81</v>
      </c>
      <c r="F1158" s="151" t="s">
        <v>490</v>
      </c>
      <c r="G1158" s="154" t="s">
        <v>494</v>
      </c>
      <c r="H1158" s="138" t="str">
        <f>IF(OR(G1158="中止",G1158="取消"),"998",IF(ISNA(MATCH($E1158,施設情報!$B$2:$B$96,0)),"999",INDEX(施設情報!$C$2:$C$96,MATCH($E1158,施設情報!$B$2:$B$96,0))))</f>
        <v>059</v>
      </c>
      <c r="I1158" s="139">
        <f t="shared" si="305"/>
        <v>46414</v>
      </c>
      <c r="J1158" s="137" t="str">
        <f t="shared" si="306"/>
        <v>059-46414</v>
      </c>
      <c r="K1158" s="137">
        <f t="shared" si="307"/>
        <v>0.29166666666666669</v>
      </c>
      <c r="L1158" s="137">
        <f t="shared" si="308"/>
        <v>0.875</v>
      </c>
      <c r="M1158" s="137">
        <f t="shared" si="303"/>
        <v>0</v>
      </c>
      <c r="N1158" s="137">
        <f t="shared" si="303"/>
        <v>0</v>
      </c>
      <c r="O1158" s="137">
        <f t="shared" si="303"/>
        <v>0</v>
      </c>
      <c r="P1158" s="137">
        <f t="shared" si="303"/>
        <v>0</v>
      </c>
      <c r="Q1158" s="137">
        <f t="shared" si="303"/>
        <v>0</v>
      </c>
      <c r="R1158" s="137">
        <f t="shared" si="303"/>
        <v>0</v>
      </c>
      <c r="S1158" s="137">
        <f t="shared" si="303"/>
        <v>0</v>
      </c>
      <c r="T1158" s="137">
        <f t="shared" si="303"/>
        <v>100</v>
      </c>
      <c r="U1158" s="137">
        <f t="shared" si="303"/>
        <v>100</v>
      </c>
      <c r="V1158" s="137">
        <f t="shared" si="303"/>
        <v>100</v>
      </c>
      <c r="W1158" s="137">
        <f t="shared" si="304"/>
        <v>100</v>
      </c>
      <c r="X1158" s="137">
        <f t="shared" si="304"/>
        <v>100</v>
      </c>
      <c r="Y1158" s="137">
        <f t="shared" si="304"/>
        <v>100</v>
      </c>
      <c r="Z1158" s="137">
        <f t="shared" si="304"/>
        <v>100</v>
      </c>
      <c r="AA1158" s="137">
        <f t="shared" si="304"/>
        <v>100</v>
      </c>
      <c r="AB1158" s="137">
        <f t="shared" si="304"/>
        <v>100</v>
      </c>
      <c r="AC1158" s="137">
        <f t="shared" si="304"/>
        <v>100</v>
      </c>
      <c r="AD1158" s="137">
        <f t="shared" si="304"/>
        <v>100</v>
      </c>
      <c r="AE1158" s="137">
        <f t="shared" si="304"/>
        <v>100</v>
      </c>
      <c r="AF1158" s="137">
        <f t="shared" si="304"/>
        <v>100</v>
      </c>
      <c r="AG1158" s="137">
        <f t="shared" si="304"/>
        <v>100</v>
      </c>
      <c r="AH1158" s="137">
        <f t="shared" si="304"/>
        <v>0</v>
      </c>
      <c r="AI1158" s="137">
        <f t="shared" si="304"/>
        <v>0</v>
      </c>
      <c r="AJ1158" s="137">
        <f t="shared" si="304"/>
        <v>0</v>
      </c>
      <c r="AK1158" s="136">
        <f ca="1">IF(AND(AND($AK$3&lt;=B1158,B1158&lt;=$AK$1),B1158&lt;&gt;""),1,0)</f>
        <v>1</v>
      </c>
      <c r="AL1158" s="136">
        <f>IF(OR(F1158="工事・メンテ（共用可）",F1158="要調整"),0.5,IF(F1158="ヘリ訓練日",0.4,1))</f>
        <v>1</v>
      </c>
      <c r="AM1158" s="136">
        <v>1</v>
      </c>
    </row>
    <row r="1159" spans="1:39" ht="93.75">
      <c r="A1159" s="149">
        <v>1794</v>
      </c>
      <c r="B1159" s="150">
        <v>46414</v>
      </c>
      <c r="C1159" s="156">
        <v>7</v>
      </c>
      <c r="D1159" s="156">
        <v>21</v>
      </c>
      <c r="E1159" s="152" t="s">
        <v>82</v>
      </c>
      <c r="F1159" s="151" t="s">
        <v>490</v>
      </c>
      <c r="G1159" s="154" t="s">
        <v>494</v>
      </c>
      <c r="H1159" s="138" t="str">
        <f>IF(OR(G1159="中止",G1159="取消"),"998",IF(ISNA(MATCH($E1159,施設情報!$B$2:$B$96,0)),"999",INDEX(施設情報!$C$2:$C$96,MATCH($E1159,施設情報!$B$2:$B$96,0))))</f>
        <v>060</v>
      </c>
      <c r="I1159" s="139">
        <f t="shared" si="305"/>
        <v>46414</v>
      </c>
      <c r="J1159" s="137" t="str">
        <f t="shared" si="306"/>
        <v>060-46414</v>
      </c>
      <c r="K1159" s="137">
        <f t="shared" si="307"/>
        <v>0.29166666666666669</v>
      </c>
      <c r="L1159" s="137">
        <f t="shared" si="308"/>
        <v>0.875</v>
      </c>
      <c r="M1159" s="137">
        <f t="shared" si="303"/>
        <v>0</v>
      </c>
      <c r="N1159" s="137">
        <f t="shared" si="303"/>
        <v>0</v>
      </c>
      <c r="O1159" s="137">
        <f t="shared" si="303"/>
        <v>0</v>
      </c>
      <c r="P1159" s="137">
        <f t="shared" si="303"/>
        <v>0</v>
      </c>
      <c r="Q1159" s="137">
        <f t="shared" si="303"/>
        <v>0</v>
      </c>
      <c r="R1159" s="137">
        <f t="shared" si="303"/>
        <v>0</v>
      </c>
      <c r="S1159" s="137">
        <f t="shared" si="303"/>
        <v>0</v>
      </c>
      <c r="T1159" s="137">
        <f t="shared" si="303"/>
        <v>100</v>
      </c>
      <c r="U1159" s="137">
        <f t="shared" si="303"/>
        <v>100</v>
      </c>
      <c r="V1159" s="137">
        <f t="shared" si="303"/>
        <v>100</v>
      </c>
      <c r="W1159" s="137">
        <f t="shared" si="304"/>
        <v>100</v>
      </c>
      <c r="X1159" s="137">
        <f t="shared" si="304"/>
        <v>100</v>
      </c>
      <c r="Y1159" s="137">
        <f t="shared" si="304"/>
        <v>100</v>
      </c>
      <c r="Z1159" s="137">
        <f t="shared" si="304"/>
        <v>100</v>
      </c>
      <c r="AA1159" s="137">
        <f t="shared" si="304"/>
        <v>100</v>
      </c>
      <c r="AB1159" s="137">
        <f t="shared" si="304"/>
        <v>100</v>
      </c>
      <c r="AC1159" s="137">
        <f t="shared" si="304"/>
        <v>100</v>
      </c>
      <c r="AD1159" s="137">
        <f t="shared" si="304"/>
        <v>100</v>
      </c>
      <c r="AE1159" s="137">
        <f t="shared" si="304"/>
        <v>100</v>
      </c>
      <c r="AF1159" s="137">
        <f t="shared" si="304"/>
        <v>100</v>
      </c>
      <c r="AG1159" s="137">
        <f t="shared" si="304"/>
        <v>100</v>
      </c>
      <c r="AH1159" s="137">
        <f t="shared" si="304"/>
        <v>0</v>
      </c>
      <c r="AI1159" s="137">
        <f t="shared" si="304"/>
        <v>0</v>
      </c>
      <c r="AJ1159" s="137">
        <f t="shared" si="304"/>
        <v>0</v>
      </c>
      <c r="AK1159" s="136">
        <f ca="1">IF(AND(AND($AK$3&lt;=B1159,B1159&lt;=$AK$1),B1159&lt;&gt;""),1,0)</f>
        <v>1</v>
      </c>
      <c r="AL1159" s="136">
        <f>IF(OR(F1159="工事・メンテ（共用可）",F1159="要調整"),0.5,IF(F1159="ヘリ訓練日",0.4,1))</f>
        <v>1</v>
      </c>
      <c r="AM1159" s="136">
        <v>1</v>
      </c>
    </row>
    <row r="1160" spans="1:39" ht="56.25">
      <c r="A1160" s="149">
        <v>1795</v>
      </c>
      <c r="B1160" s="150">
        <v>46414</v>
      </c>
      <c r="C1160" s="156">
        <v>7</v>
      </c>
      <c r="D1160" s="156">
        <v>21</v>
      </c>
      <c r="E1160" s="152" t="s">
        <v>83</v>
      </c>
      <c r="F1160" s="151" t="s">
        <v>490</v>
      </c>
      <c r="G1160" s="154" t="s">
        <v>494</v>
      </c>
      <c r="H1160" s="138" t="str">
        <f>IF(OR(G1160="中止",G1160="取消"),"998",IF(ISNA(MATCH($E1160,施設情報!$B$2:$B$96,0)),"999",INDEX(施設情報!$C$2:$C$96,MATCH($E1160,施設情報!$B$2:$B$96,0))))</f>
        <v>067</v>
      </c>
      <c r="I1160" s="139">
        <f t="shared" si="305"/>
        <v>46414</v>
      </c>
      <c r="J1160" s="137" t="str">
        <f t="shared" si="306"/>
        <v>067-46414</v>
      </c>
      <c r="K1160" s="137">
        <f t="shared" si="307"/>
        <v>0.29166666666666669</v>
      </c>
      <c r="L1160" s="137">
        <f t="shared" si="308"/>
        <v>0.875</v>
      </c>
      <c r="M1160" s="137">
        <f t="shared" si="303"/>
        <v>0</v>
      </c>
      <c r="N1160" s="137">
        <f t="shared" si="303"/>
        <v>0</v>
      </c>
      <c r="O1160" s="137">
        <f t="shared" si="303"/>
        <v>0</v>
      </c>
      <c r="P1160" s="137">
        <f t="shared" si="303"/>
        <v>0</v>
      </c>
      <c r="Q1160" s="137">
        <f t="shared" si="303"/>
        <v>0</v>
      </c>
      <c r="R1160" s="137">
        <f t="shared" si="303"/>
        <v>0</v>
      </c>
      <c r="S1160" s="137">
        <f t="shared" si="303"/>
        <v>0</v>
      </c>
      <c r="T1160" s="137">
        <f t="shared" si="303"/>
        <v>100</v>
      </c>
      <c r="U1160" s="137">
        <f t="shared" si="303"/>
        <v>100</v>
      </c>
      <c r="V1160" s="137">
        <f t="shared" si="303"/>
        <v>100</v>
      </c>
      <c r="W1160" s="137">
        <f t="shared" si="304"/>
        <v>100</v>
      </c>
      <c r="X1160" s="137">
        <f t="shared" si="304"/>
        <v>100</v>
      </c>
      <c r="Y1160" s="137">
        <f t="shared" si="304"/>
        <v>100</v>
      </c>
      <c r="Z1160" s="137">
        <f t="shared" si="304"/>
        <v>100</v>
      </c>
      <c r="AA1160" s="137">
        <f t="shared" si="304"/>
        <v>100</v>
      </c>
      <c r="AB1160" s="137">
        <f t="shared" si="304"/>
        <v>100</v>
      </c>
      <c r="AC1160" s="137">
        <f t="shared" si="304"/>
        <v>100</v>
      </c>
      <c r="AD1160" s="137">
        <f t="shared" si="304"/>
        <v>100</v>
      </c>
      <c r="AE1160" s="137">
        <f t="shared" si="304"/>
        <v>100</v>
      </c>
      <c r="AF1160" s="137">
        <f t="shared" si="304"/>
        <v>100</v>
      </c>
      <c r="AG1160" s="137">
        <f t="shared" si="304"/>
        <v>100</v>
      </c>
      <c r="AH1160" s="137">
        <f t="shared" si="304"/>
        <v>0</v>
      </c>
      <c r="AI1160" s="137">
        <f t="shared" si="304"/>
        <v>0</v>
      </c>
      <c r="AJ1160" s="137">
        <f t="shared" si="304"/>
        <v>0</v>
      </c>
      <c r="AK1160" s="136">
        <f ca="1">IF(AND(AND($AK$3&lt;=B1160,B1160&lt;=$AK$1),B1160&lt;&gt;""),1,0)</f>
        <v>1</v>
      </c>
      <c r="AL1160" s="136">
        <f>IF(OR(F1160="工事・メンテ（共用可）",F1160="要調整"),0.5,IF(F1160="ヘリ訓練日",0.4,1))</f>
        <v>1</v>
      </c>
      <c r="AM1160" s="136">
        <v>1</v>
      </c>
    </row>
    <row r="1161" spans="1:39" ht="56.25">
      <c r="A1161" s="149">
        <v>1796</v>
      </c>
      <c r="B1161" s="150">
        <v>46414</v>
      </c>
      <c r="C1161" s="156">
        <v>7</v>
      </c>
      <c r="D1161" s="156">
        <v>21</v>
      </c>
      <c r="E1161" s="152" t="s">
        <v>84</v>
      </c>
      <c r="F1161" s="151" t="s">
        <v>490</v>
      </c>
      <c r="G1161" s="154" t="s">
        <v>494</v>
      </c>
      <c r="H1161" s="138" t="str">
        <f>IF(OR(G1161="中止",G1161="取消"),"998",IF(ISNA(MATCH($E1161,施設情報!$B$2:$B$96,0)),"999",INDEX(施設情報!$C$2:$C$96,MATCH($E1161,施設情報!$B$2:$B$96,0))))</f>
        <v>065</v>
      </c>
      <c r="I1161" s="139">
        <f t="shared" si="305"/>
        <v>46414</v>
      </c>
      <c r="J1161" s="137" t="str">
        <f t="shared" si="306"/>
        <v>065-46414</v>
      </c>
      <c r="K1161" s="137">
        <f t="shared" si="307"/>
        <v>0.29166666666666669</v>
      </c>
      <c r="L1161" s="137">
        <f t="shared" si="308"/>
        <v>0.875</v>
      </c>
      <c r="M1161" s="137">
        <f t="shared" si="303"/>
        <v>0</v>
      </c>
      <c r="N1161" s="137">
        <f t="shared" si="303"/>
        <v>0</v>
      </c>
      <c r="O1161" s="137">
        <f t="shared" si="303"/>
        <v>0</v>
      </c>
      <c r="P1161" s="137">
        <f t="shared" si="303"/>
        <v>0</v>
      </c>
      <c r="Q1161" s="137">
        <f t="shared" si="303"/>
        <v>0</v>
      </c>
      <c r="R1161" s="137">
        <f t="shared" si="303"/>
        <v>0</v>
      </c>
      <c r="S1161" s="137">
        <f t="shared" si="303"/>
        <v>0</v>
      </c>
      <c r="T1161" s="137">
        <f t="shared" si="303"/>
        <v>100</v>
      </c>
      <c r="U1161" s="137">
        <f t="shared" si="303"/>
        <v>100</v>
      </c>
      <c r="V1161" s="137">
        <f t="shared" si="303"/>
        <v>100</v>
      </c>
      <c r="W1161" s="137">
        <f t="shared" si="304"/>
        <v>100</v>
      </c>
      <c r="X1161" s="137">
        <f t="shared" si="304"/>
        <v>100</v>
      </c>
      <c r="Y1161" s="137">
        <f t="shared" si="304"/>
        <v>100</v>
      </c>
      <c r="Z1161" s="137">
        <f t="shared" si="304"/>
        <v>100</v>
      </c>
      <c r="AA1161" s="137">
        <f t="shared" si="304"/>
        <v>100</v>
      </c>
      <c r="AB1161" s="137">
        <f t="shared" si="304"/>
        <v>100</v>
      </c>
      <c r="AC1161" s="137">
        <f t="shared" si="304"/>
        <v>100</v>
      </c>
      <c r="AD1161" s="137">
        <f t="shared" si="304"/>
        <v>100</v>
      </c>
      <c r="AE1161" s="137">
        <f t="shared" si="304"/>
        <v>100</v>
      </c>
      <c r="AF1161" s="137">
        <f t="shared" si="304"/>
        <v>100</v>
      </c>
      <c r="AG1161" s="137">
        <f t="shared" si="304"/>
        <v>100</v>
      </c>
      <c r="AH1161" s="137">
        <f t="shared" si="304"/>
        <v>0</v>
      </c>
      <c r="AI1161" s="137">
        <f t="shared" si="304"/>
        <v>0</v>
      </c>
      <c r="AJ1161" s="137">
        <f t="shared" si="304"/>
        <v>0</v>
      </c>
      <c r="AK1161" s="136">
        <f ca="1">IF(AND(AND($AK$3&lt;=B1161,B1161&lt;=$AK$1),B1161&lt;&gt;""),1,0)</f>
        <v>1</v>
      </c>
      <c r="AL1161" s="136">
        <f>IF(OR(F1161="工事・メンテ（共用可）",F1161="要調整"),0.5,IF(F1161="ヘリ訓練日",0.4,1))</f>
        <v>1</v>
      </c>
      <c r="AM1161" s="136">
        <v>1</v>
      </c>
    </row>
    <row r="1162" spans="1:39" ht="56.25">
      <c r="A1162" s="149">
        <v>1797</v>
      </c>
      <c r="B1162" s="150">
        <v>46414</v>
      </c>
      <c r="C1162" s="156">
        <v>7</v>
      </c>
      <c r="D1162" s="156">
        <v>21</v>
      </c>
      <c r="E1162" s="152" t="s">
        <v>85</v>
      </c>
      <c r="F1162" s="151" t="s">
        <v>490</v>
      </c>
      <c r="G1162" s="154" t="s">
        <v>494</v>
      </c>
      <c r="H1162" s="138" t="str">
        <f>IF(OR(G1162="中止",G1162="取消"),"998",IF(ISNA(MATCH($E1162,施設情報!$B$2:$B$96,0)),"999",INDEX(施設情報!$C$2:$C$96,MATCH($E1162,施設情報!$B$2:$B$96,0))))</f>
        <v>066</v>
      </c>
      <c r="I1162" s="139">
        <f t="shared" si="305"/>
        <v>46414</v>
      </c>
      <c r="J1162" s="137" t="str">
        <f t="shared" si="306"/>
        <v>066-46414</v>
      </c>
      <c r="K1162" s="137">
        <f t="shared" si="307"/>
        <v>0.29166666666666669</v>
      </c>
      <c r="L1162" s="137">
        <f t="shared" si="308"/>
        <v>0.875</v>
      </c>
      <c r="M1162" s="137">
        <f t="shared" si="303"/>
        <v>0</v>
      </c>
      <c r="N1162" s="137">
        <f t="shared" si="303"/>
        <v>0</v>
      </c>
      <c r="O1162" s="137">
        <f t="shared" si="303"/>
        <v>0</v>
      </c>
      <c r="P1162" s="137">
        <f t="shared" si="303"/>
        <v>0</v>
      </c>
      <c r="Q1162" s="137">
        <f t="shared" si="303"/>
        <v>0</v>
      </c>
      <c r="R1162" s="137">
        <f t="shared" si="303"/>
        <v>0</v>
      </c>
      <c r="S1162" s="137">
        <f t="shared" si="303"/>
        <v>0</v>
      </c>
      <c r="T1162" s="137">
        <f t="shared" si="303"/>
        <v>100</v>
      </c>
      <c r="U1162" s="137">
        <f t="shared" si="303"/>
        <v>100</v>
      </c>
      <c r="V1162" s="137">
        <f t="shared" si="303"/>
        <v>100</v>
      </c>
      <c r="W1162" s="137">
        <f t="shared" si="304"/>
        <v>100</v>
      </c>
      <c r="X1162" s="137">
        <f t="shared" si="304"/>
        <v>100</v>
      </c>
      <c r="Y1162" s="137">
        <f t="shared" si="304"/>
        <v>100</v>
      </c>
      <c r="Z1162" s="137">
        <f t="shared" si="304"/>
        <v>100</v>
      </c>
      <c r="AA1162" s="137">
        <f t="shared" si="304"/>
        <v>100</v>
      </c>
      <c r="AB1162" s="137">
        <f t="shared" si="304"/>
        <v>100</v>
      </c>
      <c r="AC1162" s="137">
        <f t="shared" si="304"/>
        <v>100</v>
      </c>
      <c r="AD1162" s="137">
        <f t="shared" si="304"/>
        <v>100</v>
      </c>
      <c r="AE1162" s="137">
        <f t="shared" si="304"/>
        <v>100</v>
      </c>
      <c r="AF1162" s="137">
        <f t="shared" si="304"/>
        <v>100</v>
      </c>
      <c r="AG1162" s="137">
        <f t="shared" si="304"/>
        <v>100</v>
      </c>
      <c r="AH1162" s="137">
        <f t="shared" si="304"/>
        <v>0</v>
      </c>
      <c r="AI1162" s="137">
        <f t="shared" si="304"/>
        <v>0</v>
      </c>
      <c r="AJ1162" s="137">
        <f t="shared" si="304"/>
        <v>0</v>
      </c>
      <c r="AK1162" s="136">
        <f ca="1">IF(AND(AND($AK$3&lt;=B1162,B1162&lt;=$AK$1),B1162&lt;&gt;""),1,0)</f>
        <v>1</v>
      </c>
      <c r="AL1162" s="136">
        <f>IF(OR(F1162="工事・メンテ（共用可）",F1162="要調整"),0.5,IF(F1162="ヘリ訓練日",0.4,1))</f>
        <v>1</v>
      </c>
      <c r="AM1162" s="136">
        <v>1</v>
      </c>
    </row>
    <row r="1163" spans="1:39" ht="37.5">
      <c r="A1163" s="149">
        <v>1798</v>
      </c>
      <c r="B1163" s="150">
        <v>46414</v>
      </c>
      <c r="C1163" s="156">
        <v>7</v>
      </c>
      <c r="D1163" s="156">
        <v>21</v>
      </c>
      <c r="E1163" s="152" t="s">
        <v>86</v>
      </c>
      <c r="F1163" s="151" t="s">
        <v>490</v>
      </c>
      <c r="G1163" s="154" t="s">
        <v>494</v>
      </c>
      <c r="H1163" s="138" t="str">
        <f>IF(OR(G1163="中止",G1163="取消"),"998",IF(ISNA(MATCH($E1163,施設情報!$B$2:$B$96,0)),"999",INDEX(施設情報!$C$2:$C$96,MATCH($E1163,施設情報!$B$2:$B$96,0))))</f>
        <v>068</v>
      </c>
      <c r="I1163" s="139">
        <f t="shared" si="305"/>
        <v>46414</v>
      </c>
      <c r="J1163" s="137" t="str">
        <f t="shared" si="306"/>
        <v>068-46414</v>
      </c>
      <c r="K1163" s="137">
        <f t="shared" si="307"/>
        <v>0.29166666666666669</v>
      </c>
      <c r="L1163" s="137">
        <f t="shared" si="308"/>
        <v>0.875</v>
      </c>
      <c r="M1163" s="137">
        <f t="shared" si="303"/>
        <v>0</v>
      </c>
      <c r="N1163" s="137">
        <f t="shared" si="303"/>
        <v>0</v>
      </c>
      <c r="O1163" s="137">
        <f t="shared" si="303"/>
        <v>0</v>
      </c>
      <c r="P1163" s="137">
        <f t="shared" si="303"/>
        <v>0</v>
      </c>
      <c r="Q1163" s="137">
        <f t="shared" si="303"/>
        <v>0</v>
      </c>
      <c r="R1163" s="137">
        <f t="shared" si="303"/>
        <v>0</v>
      </c>
      <c r="S1163" s="137">
        <f t="shared" si="303"/>
        <v>0</v>
      </c>
      <c r="T1163" s="137">
        <f t="shared" si="303"/>
        <v>100</v>
      </c>
      <c r="U1163" s="137">
        <f t="shared" si="303"/>
        <v>100</v>
      </c>
      <c r="V1163" s="137">
        <f t="shared" si="303"/>
        <v>100</v>
      </c>
      <c r="W1163" s="137">
        <f t="shared" si="304"/>
        <v>100</v>
      </c>
      <c r="X1163" s="137">
        <f t="shared" si="304"/>
        <v>100</v>
      </c>
      <c r="Y1163" s="137">
        <f t="shared" si="304"/>
        <v>100</v>
      </c>
      <c r="Z1163" s="137">
        <f t="shared" si="304"/>
        <v>100</v>
      </c>
      <c r="AA1163" s="137">
        <f t="shared" si="304"/>
        <v>100</v>
      </c>
      <c r="AB1163" s="137">
        <f t="shared" si="304"/>
        <v>100</v>
      </c>
      <c r="AC1163" s="137">
        <f t="shared" si="304"/>
        <v>100</v>
      </c>
      <c r="AD1163" s="137">
        <f t="shared" si="304"/>
        <v>100</v>
      </c>
      <c r="AE1163" s="137">
        <f t="shared" si="304"/>
        <v>100</v>
      </c>
      <c r="AF1163" s="137">
        <f t="shared" si="304"/>
        <v>100</v>
      </c>
      <c r="AG1163" s="137">
        <f t="shared" si="304"/>
        <v>100</v>
      </c>
      <c r="AH1163" s="137">
        <f t="shared" si="304"/>
        <v>0</v>
      </c>
      <c r="AI1163" s="137">
        <f t="shared" si="304"/>
        <v>0</v>
      </c>
      <c r="AJ1163" s="137">
        <f t="shared" si="304"/>
        <v>0</v>
      </c>
      <c r="AK1163" s="136">
        <f ca="1">IF(AND(AND($AK$3&lt;=B1163,B1163&lt;=$AK$1),B1163&lt;&gt;""),1,0)</f>
        <v>1</v>
      </c>
      <c r="AL1163" s="136">
        <f>IF(OR(F1163="工事・メンテ（共用可）",F1163="要調整"),0.5,IF(F1163="ヘリ訓練日",0.4,1))</f>
        <v>1</v>
      </c>
      <c r="AM1163" s="136">
        <v>1</v>
      </c>
    </row>
    <row r="1164" spans="1:39" ht="37.5">
      <c r="A1164" s="149">
        <v>1799</v>
      </c>
      <c r="B1164" s="150">
        <v>46414</v>
      </c>
      <c r="C1164" s="156">
        <v>7</v>
      </c>
      <c r="D1164" s="156">
        <v>21</v>
      </c>
      <c r="E1164" s="152" t="s">
        <v>87</v>
      </c>
      <c r="F1164" s="151" t="s">
        <v>490</v>
      </c>
      <c r="G1164" s="154" t="s">
        <v>494</v>
      </c>
      <c r="H1164" s="138" t="str">
        <f>IF(OR(G1164="中止",G1164="取消"),"998",IF(ISNA(MATCH($E1164,施設情報!$B$2:$B$96,0)),"999",INDEX(施設情報!$C$2:$C$96,MATCH($E1164,施設情報!$B$2:$B$96,0))))</f>
        <v>063</v>
      </c>
      <c r="I1164" s="139">
        <f t="shared" si="305"/>
        <v>46414</v>
      </c>
      <c r="J1164" s="137" t="str">
        <f t="shared" si="306"/>
        <v>063-46414</v>
      </c>
      <c r="K1164" s="137">
        <f t="shared" si="307"/>
        <v>0.29166666666666669</v>
      </c>
      <c r="L1164" s="137">
        <f t="shared" si="308"/>
        <v>0.875</v>
      </c>
      <c r="M1164" s="137">
        <f t="shared" si="303"/>
        <v>0</v>
      </c>
      <c r="N1164" s="137">
        <f t="shared" si="303"/>
        <v>0</v>
      </c>
      <c r="O1164" s="137">
        <f t="shared" si="303"/>
        <v>0</v>
      </c>
      <c r="P1164" s="137">
        <f t="shared" si="303"/>
        <v>0</v>
      </c>
      <c r="Q1164" s="137">
        <f t="shared" si="303"/>
        <v>0</v>
      </c>
      <c r="R1164" s="137">
        <f t="shared" si="303"/>
        <v>0</v>
      </c>
      <c r="S1164" s="137">
        <f t="shared" si="303"/>
        <v>0</v>
      </c>
      <c r="T1164" s="137">
        <f t="shared" si="303"/>
        <v>100</v>
      </c>
      <c r="U1164" s="137">
        <f t="shared" si="303"/>
        <v>100</v>
      </c>
      <c r="V1164" s="137">
        <f t="shared" si="303"/>
        <v>100</v>
      </c>
      <c r="W1164" s="137">
        <f t="shared" si="304"/>
        <v>100</v>
      </c>
      <c r="X1164" s="137">
        <f t="shared" si="304"/>
        <v>100</v>
      </c>
      <c r="Y1164" s="137">
        <f t="shared" si="304"/>
        <v>100</v>
      </c>
      <c r="Z1164" s="137">
        <f t="shared" si="304"/>
        <v>100</v>
      </c>
      <c r="AA1164" s="137">
        <f t="shared" si="304"/>
        <v>100</v>
      </c>
      <c r="AB1164" s="137">
        <f t="shared" si="304"/>
        <v>100</v>
      </c>
      <c r="AC1164" s="137">
        <f t="shared" si="304"/>
        <v>100</v>
      </c>
      <c r="AD1164" s="137">
        <f t="shared" si="304"/>
        <v>100</v>
      </c>
      <c r="AE1164" s="137">
        <f t="shared" si="304"/>
        <v>100</v>
      </c>
      <c r="AF1164" s="137">
        <f t="shared" si="304"/>
        <v>100</v>
      </c>
      <c r="AG1164" s="137">
        <f t="shared" si="304"/>
        <v>100</v>
      </c>
      <c r="AH1164" s="137">
        <f t="shared" si="304"/>
        <v>0</v>
      </c>
      <c r="AI1164" s="137">
        <f t="shared" si="304"/>
        <v>0</v>
      </c>
      <c r="AJ1164" s="137">
        <f t="shared" si="304"/>
        <v>0</v>
      </c>
      <c r="AK1164" s="136">
        <f ca="1">IF(AND(AND($AK$3&lt;=B1164,B1164&lt;=$AK$1),B1164&lt;&gt;""),1,0)</f>
        <v>1</v>
      </c>
      <c r="AL1164" s="136">
        <f>IF(OR(F1164="工事・メンテ（共用可）",F1164="要調整"),0.5,IF(F1164="ヘリ訓練日",0.4,1))</f>
        <v>1</v>
      </c>
      <c r="AM1164" s="136">
        <v>1</v>
      </c>
    </row>
    <row r="1165" spans="1:39" ht="37.5">
      <c r="A1165" s="149">
        <v>1800</v>
      </c>
      <c r="B1165" s="150">
        <v>46414</v>
      </c>
      <c r="C1165" s="156">
        <v>7</v>
      </c>
      <c r="D1165" s="156">
        <v>21</v>
      </c>
      <c r="E1165" s="152" t="s">
        <v>88</v>
      </c>
      <c r="F1165" s="151" t="s">
        <v>490</v>
      </c>
      <c r="G1165" s="154" t="s">
        <v>494</v>
      </c>
      <c r="H1165" s="138" t="str">
        <f>IF(OR(G1165="中止",G1165="取消"),"998",IF(ISNA(MATCH($E1165,施設情報!$B$2:$B$96,0)),"999",INDEX(施設情報!$C$2:$C$96,MATCH($E1165,施設情報!$B$2:$B$96,0))))</f>
        <v>064</v>
      </c>
      <c r="I1165" s="139">
        <f t="shared" si="305"/>
        <v>46414</v>
      </c>
      <c r="J1165" s="137" t="str">
        <f t="shared" si="306"/>
        <v>064-46414</v>
      </c>
      <c r="K1165" s="137">
        <f t="shared" si="307"/>
        <v>0.29166666666666669</v>
      </c>
      <c r="L1165" s="137">
        <f t="shared" si="308"/>
        <v>0.875</v>
      </c>
      <c r="M1165" s="137">
        <f t="shared" ref="M1165:V1174" si="309">IF(AND(M$3&gt;=$K1165,M$3&lt;$L1165),100*$AM1165,0)</f>
        <v>0</v>
      </c>
      <c r="N1165" s="137">
        <f t="shared" si="309"/>
        <v>0</v>
      </c>
      <c r="O1165" s="137">
        <f t="shared" si="309"/>
        <v>0</v>
      </c>
      <c r="P1165" s="137">
        <f t="shared" si="309"/>
        <v>0</v>
      </c>
      <c r="Q1165" s="137">
        <f t="shared" si="309"/>
        <v>0</v>
      </c>
      <c r="R1165" s="137">
        <f t="shared" si="309"/>
        <v>0</v>
      </c>
      <c r="S1165" s="137">
        <f t="shared" si="309"/>
        <v>0</v>
      </c>
      <c r="T1165" s="137">
        <f t="shared" si="309"/>
        <v>100</v>
      </c>
      <c r="U1165" s="137">
        <f t="shared" si="309"/>
        <v>100</v>
      </c>
      <c r="V1165" s="137">
        <f t="shared" si="309"/>
        <v>100</v>
      </c>
      <c r="W1165" s="137">
        <f t="shared" ref="W1165:AJ1174" si="310">IF(AND(W$3&gt;=$K1165,W$3&lt;$L1165),100*$AM1165,0)</f>
        <v>100</v>
      </c>
      <c r="X1165" s="137">
        <f t="shared" si="310"/>
        <v>100</v>
      </c>
      <c r="Y1165" s="137">
        <f t="shared" si="310"/>
        <v>100</v>
      </c>
      <c r="Z1165" s="137">
        <f t="shared" si="310"/>
        <v>100</v>
      </c>
      <c r="AA1165" s="137">
        <f t="shared" si="310"/>
        <v>100</v>
      </c>
      <c r="AB1165" s="137">
        <f t="shared" si="310"/>
        <v>100</v>
      </c>
      <c r="AC1165" s="137">
        <f t="shared" si="310"/>
        <v>100</v>
      </c>
      <c r="AD1165" s="137">
        <f t="shared" si="310"/>
        <v>100</v>
      </c>
      <c r="AE1165" s="137">
        <f t="shared" si="310"/>
        <v>100</v>
      </c>
      <c r="AF1165" s="137">
        <f t="shared" si="310"/>
        <v>100</v>
      </c>
      <c r="AG1165" s="137">
        <f t="shared" si="310"/>
        <v>100</v>
      </c>
      <c r="AH1165" s="137">
        <f t="shared" si="310"/>
        <v>0</v>
      </c>
      <c r="AI1165" s="137">
        <f t="shared" si="310"/>
        <v>0</v>
      </c>
      <c r="AJ1165" s="137">
        <f t="shared" si="310"/>
        <v>0</v>
      </c>
      <c r="AK1165" s="136">
        <f ca="1">IF(AND(AND($AK$3&lt;=B1165,B1165&lt;=$AK$1),B1165&lt;&gt;""),1,0)</f>
        <v>1</v>
      </c>
      <c r="AL1165" s="136">
        <f>IF(OR(F1165="工事・メンテ（共用可）",F1165="要調整"),0.5,IF(F1165="ヘリ訓練日",0.4,1))</f>
        <v>1</v>
      </c>
      <c r="AM1165" s="136">
        <v>1</v>
      </c>
    </row>
    <row r="1166" spans="1:39" ht="37.5">
      <c r="A1166" s="149">
        <v>1801</v>
      </c>
      <c r="B1166" s="150">
        <v>46414</v>
      </c>
      <c r="C1166" s="156">
        <v>7</v>
      </c>
      <c r="D1166" s="156">
        <v>21</v>
      </c>
      <c r="E1166" s="152" t="s">
        <v>89</v>
      </c>
      <c r="F1166" s="151" t="s">
        <v>490</v>
      </c>
      <c r="G1166" s="154" t="s">
        <v>494</v>
      </c>
      <c r="H1166" s="138" t="str">
        <f>IF(OR(G1166="中止",G1166="取消"),"998",IF(ISNA(MATCH($E1166,施設情報!$B$2:$B$96,0)),"999",INDEX(施設情報!$C$2:$C$96,MATCH($E1166,施設情報!$B$2:$B$96,0))))</f>
        <v>019</v>
      </c>
      <c r="I1166" s="139">
        <f t="shared" si="305"/>
        <v>46414</v>
      </c>
      <c r="J1166" s="137" t="str">
        <f t="shared" si="306"/>
        <v>019-46414</v>
      </c>
      <c r="K1166" s="137">
        <f t="shared" si="307"/>
        <v>0.29166666666666669</v>
      </c>
      <c r="L1166" s="137">
        <f t="shared" si="308"/>
        <v>0.875</v>
      </c>
      <c r="M1166" s="137">
        <f t="shared" si="309"/>
        <v>0</v>
      </c>
      <c r="N1166" s="137">
        <f t="shared" si="309"/>
        <v>0</v>
      </c>
      <c r="O1166" s="137">
        <f t="shared" si="309"/>
        <v>0</v>
      </c>
      <c r="P1166" s="137">
        <f t="shared" si="309"/>
        <v>0</v>
      </c>
      <c r="Q1166" s="137">
        <f t="shared" si="309"/>
        <v>0</v>
      </c>
      <c r="R1166" s="137">
        <f t="shared" si="309"/>
        <v>0</v>
      </c>
      <c r="S1166" s="137">
        <f t="shared" si="309"/>
        <v>0</v>
      </c>
      <c r="T1166" s="137">
        <f t="shared" si="309"/>
        <v>100</v>
      </c>
      <c r="U1166" s="137">
        <f t="shared" si="309"/>
        <v>100</v>
      </c>
      <c r="V1166" s="137">
        <f t="shared" si="309"/>
        <v>100</v>
      </c>
      <c r="W1166" s="137">
        <f t="shared" si="310"/>
        <v>100</v>
      </c>
      <c r="X1166" s="137">
        <f t="shared" si="310"/>
        <v>100</v>
      </c>
      <c r="Y1166" s="137">
        <f t="shared" si="310"/>
        <v>100</v>
      </c>
      <c r="Z1166" s="137">
        <f t="shared" si="310"/>
        <v>100</v>
      </c>
      <c r="AA1166" s="137">
        <f t="shared" si="310"/>
        <v>100</v>
      </c>
      <c r="AB1166" s="137">
        <f t="shared" si="310"/>
        <v>100</v>
      </c>
      <c r="AC1166" s="137">
        <f t="shared" si="310"/>
        <v>100</v>
      </c>
      <c r="AD1166" s="137">
        <f t="shared" si="310"/>
        <v>100</v>
      </c>
      <c r="AE1166" s="137">
        <f t="shared" si="310"/>
        <v>100</v>
      </c>
      <c r="AF1166" s="137">
        <f t="shared" si="310"/>
        <v>100</v>
      </c>
      <c r="AG1166" s="137">
        <f t="shared" si="310"/>
        <v>100</v>
      </c>
      <c r="AH1166" s="137">
        <f t="shared" si="310"/>
        <v>0</v>
      </c>
      <c r="AI1166" s="137">
        <f t="shared" si="310"/>
        <v>0</v>
      </c>
      <c r="AJ1166" s="137">
        <f t="shared" si="310"/>
        <v>0</v>
      </c>
      <c r="AK1166" s="136">
        <f ca="1">IF(AND(AND($AK$3&lt;=B1166,B1166&lt;=$AK$1),B1166&lt;&gt;""),1,0)</f>
        <v>1</v>
      </c>
      <c r="AL1166" s="136">
        <f>IF(OR(F1166="工事・メンテ（共用可）",F1166="要調整"),0.5,IF(F1166="ヘリ訓練日",0.4,1))</f>
        <v>1</v>
      </c>
      <c r="AM1166" s="136">
        <v>1</v>
      </c>
    </row>
    <row r="1167" spans="1:39" ht="37.5">
      <c r="A1167" s="149">
        <v>1802</v>
      </c>
      <c r="B1167" s="150">
        <v>46414</v>
      </c>
      <c r="C1167" s="156">
        <v>7</v>
      </c>
      <c r="D1167" s="156">
        <v>21</v>
      </c>
      <c r="E1167" s="152" t="s">
        <v>90</v>
      </c>
      <c r="F1167" s="151" t="s">
        <v>490</v>
      </c>
      <c r="G1167" s="154" t="s">
        <v>494</v>
      </c>
      <c r="H1167" s="138" t="str">
        <f>IF(OR(G1167="中止",G1167="取消"),"998",IF(ISNA(MATCH($E1167,施設情報!$B$2:$B$96,0)),"999",INDEX(施設情報!$C$2:$C$96,MATCH($E1167,施設情報!$B$2:$B$96,0))))</f>
        <v>018</v>
      </c>
      <c r="I1167" s="139">
        <f t="shared" si="305"/>
        <v>46414</v>
      </c>
      <c r="J1167" s="137" t="str">
        <f t="shared" si="306"/>
        <v>018-46414</v>
      </c>
      <c r="K1167" s="137">
        <f t="shared" si="307"/>
        <v>0.29166666666666669</v>
      </c>
      <c r="L1167" s="137">
        <f t="shared" si="308"/>
        <v>0.875</v>
      </c>
      <c r="M1167" s="137">
        <f t="shared" si="309"/>
        <v>0</v>
      </c>
      <c r="N1167" s="137">
        <f t="shared" si="309"/>
        <v>0</v>
      </c>
      <c r="O1167" s="137">
        <f t="shared" si="309"/>
        <v>0</v>
      </c>
      <c r="P1167" s="137">
        <f t="shared" si="309"/>
        <v>0</v>
      </c>
      <c r="Q1167" s="137">
        <f t="shared" si="309"/>
        <v>0</v>
      </c>
      <c r="R1167" s="137">
        <f t="shared" si="309"/>
        <v>0</v>
      </c>
      <c r="S1167" s="137">
        <f t="shared" si="309"/>
        <v>0</v>
      </c>
      <c r="T1167" s="137">
        <f t="shared" si="309"/>
        <v>100</v>
      </c>
      <c r="U1167" s="137">
        <f t="shared" si="309"/>
        <v>100</v>
      </c>
      <c r="V1167" s="137">
        <f t="shared" si="309"/>
        <v>100</v>
      </c>
      <c r="W1167" s="137">
        <f t="shared" si="310"/>
        <v>100</v>
      </c>
      <c r="X1167" s="137">
        <f t="shared" si="310"/>
        <v>100</v>
      </c>
      <c r="Y1167" s="137">
        <f t="shared" si="310"/>
        <v>100</v>
      </c>
      <c r="Z1167" s="137">
        <f t="shared" si="310"/>
        <v>100</v>
      </c>
      <c r="AA1167" s="137">
        <f t="shared" si="310"/>
        <v>100</v>
      </c>
      <c r="AB1167" s="137">
        <f t="shared" si="310"/>
        <v>100</v>
      </c>
      <c r="AC1167" s="137">
        <f t="shared" si="310"/>
        <v>100</v>
      </c>
      <c r="AD1167" s="137">
        <f t="shared" si="310"/>
        <v>100</v>
      </c>
      <c r="AE1167" s="137">
        <f t="shared" si="310"/>
        <v>100</v>
      </c>
      <c r="AF1167" s="137">
        <f t="shared" si="310"/>
        <v>100</v>
      </c>
      <c r="AG1167" s="137">
        <f t="shared" si="310"/>
        <v>100</v>
      </c>
      <c r="AH1167" s="137">
        <f t="shared" si="310"/>
        <v>0</v>
      </c>
      <c r="AI1167" s="137">
        <f t="shared" si="310"/>
        <v>0</v>
      </c>
      <c r="AJ1167" s="137">
        <f t="shared" si="310"/>
        <v>0</v>
      </c>
      <c r="AK1167" s="136">
        <f ca="1">IF(AND(AND($AK$3&lt;=B1167,B1167&lt;=$AK$1),B1167&lt;&gt;""),1,0)</f>
        <v>1</v>
      </c>
      <c r="AL1167" s="136">
        <f>IF(OR(F1167="工事・メンテ（共用可）",F1167="要調整"),0.5,IF(F1167="ヘリ訓練日",0.4,1))</f>
        <v>1</v>
      </c>
      <c r="AM1167" s="136">
        <v>1</v>
      </c>
    </row>
    <row r="1168" spans="1:39" ht="56.25">
      <c r="A1168" s="149">
        <v>331</v>
      </c>
      <c r="B1168" s="150">
        <v>46415</v>
      </c>
      <c r="C1168" s="156">
        <v>0</v>
      </c>
      <c r="D1168" s="156">
        <v>24</v>
      </c>
      <c r="E1168" s="152" t="s">
        <v>52</v>
      </c>
      <c r="F1168" s="151" t="s">
        <v>95</v>
      </c>
      <c r="G1168" s="205" t="s">
        <v>1</v>
      </c>
      <c r="H1168" s="138" t="str">
        <f>IF(OR(G1168="中止",G1168="取消"),"998",IF(ISNA(MATCH($E1168,施設情報!$B$2:$B$96,0)),"999",INDEX(施設情報!$C$2:$C$96,MATCH($E1168,施設情報!$B$2:$B$96,0))))</f>
        <v>024</v>
      </c>
      <c r="I1168" s="139">
        <f t="shared" si="305"/>
        <v>46415</v>
      </c>
      <c r="J1168" s="137" t="str">
        <f t="shared" si="306"/>
        <v>024-46415</v>
      </c>
      <c r="K1168" s="137">
        <f t="shared" si="307"/>
        <v>0</v>
      </c>
      <c r="L1168" s="137">
        <f t="shared" si="308"/>
        <v>1</v>
      </c>
      <c r="M1168" s="137">
        <f t="shared" si="309"/>
        <v>100</v>
      </c>
      <c r="N1168" s="137">
        <f t="shared" si="309"/>
        <v>100</v>
      </c>
      <c r="O1168" s="137">
        <f t="shared" si="309"/>
        <v>100</v>
      </c>
      <c r="P1168" s="137">
        <f t="shared" si="309"/>
        <v>100</v>
      </c>
      <c r="Q1168" s="137">
        <f t="shared" si="309"/>
        <v>100</v>
      </c>
      <c r="R1168" s="137">
        <f t="shared" si="309"/>
        <v>100</v>
      </c>
      <c r="S1168" s="137">
        <f t="shared" si="309"/>
        <v>100</v>
      </c>
      <c r="T1168" s="137">
        <f t="shared" si="309"/>
        <v>100</v>
      </c>
      <c r="U1168" s="137">
        <f t="shared" si="309"/>
        <v>100</v>
      </c>
      <c r="V1168" s="137">
        <f t="shared" si="309"/>
        <v>100</v>
      </c>
      <c r="W1168" s="137">
        <f t="shared" si="310"/>
        <v>100</v>
      </c>
      <c r="X1168" s="137">
        <f t="shared" si="310"/>
        <v>100</v>
      </c>
      <c r="Y1168" s="137">
        <f t="shared" si="310"/>
        <v>100</v>
      </c>
      <c r="Z1168" s="137">
        <f t="shared" si="310"/>
        <v>100</v>
      </c>
      <c r="AA1168" s="137">
        <f t="shared" si="310"/>
        <v>100</v>
      </c>
      <c r="AB1168" s="137">
        <f t="shared" si="310"/>
        <v>100</v>
      </c>
      <c r="AC1168" s="137">
        <f t="shared" si="310"/>
        <v>100</v>
      </c>
      <c r="AD1168" s="137">
        <f t="shared" si="310"/>
        <v>100</v>
      </c>
      <c r="AE1168" s="137">
        <f t="shared" si="310"/>
        <v>100</v>
      </c>
      <c r="AF1168" s="137">
        <f t="shared" si="310"/>
        <v>100</v>
      </c>
      <c r="AG1168" s="137">
        <f t="shared" si="310"/>
        <v>100</v>
      </c>
      <c r="AH1168" s="137">
        <f t="shared" si="310"/>
        <v>100</v>
      </c>
      <c r="AI1168" s="137">
        <f t="shared" si="310"/>
        <v>100</v>
      </c>
      <c r="AJ1168" s="137">
        <f t="shared" si="310"/>
        <v>100</v>
      </c>
      <c r="AK1168" s="136">
        <f ca="1">IF(AND(AND($AK$3&lt;=B1168,B1168&lt;=$AK$1),B1168&lt;&gt;""),1,0)</f>
        <v>1</v>
      </c>
      <c r="AL1168" s="136">
        <f>IF(OR(F1168="工事・メンテ（共用可）",F1168="要調整"),0.5,IF(F1168="ヘリ訓練日",0.4,1))</f>
        <v>1</v>
      </c>
      <c r="AM1168" s="136">
        <v>1</v>
      </c>
    </row>
    <row r="1169" spans="1:39" ht="36">
      <c r="A1169" s="149">
        <v>474</v>
      </c>
      <c r="B1169" s="150">
        <v>46415</v>
      </c>
      <c r="C1169" s="156">
        <v>9</v>
      </c>
      <c r="D1169" s="156">
        <v>17</v>
      </c>
      <c r="E1169" s="152" t="s">
        <v>91</v>
      </c>
      <c r="F1169" s="151" t="s">
        <v>490</v>
      </c>
      <c r="G1169" s="154" t="s">
        <v>493</v>
      </c>
      <c r="H1169" s="138" t="str">
        <f>IF(OR(G1169="中止",G1169="取消"),"998",IF(ISNA(MATCH($E1169,施設情報!$B$2:$B$96,0)),"999",INDEX(施設情報!$C$2:$C$96,MATCH($E1169,施設情報!$B$2:$B$96,0))))</f>
        <v>998</v>
      </c>
      <c r="I1169" s="139">
        <f t="shared" si="305"/>
        <v>46415</v>
      </c>
      <c r="J1169" s="137" t="str">
        <f t="shared" si="306"/>
        <v>998-46415</v>
      </c>
      <c r="K1169" s="137">
        <f t="shared" si="307"/>
        <v>0.375</v>
      </c>
      <c r="L1169" s="137">
        <f t="shared" si="308"/>
        <v>0.70833333333333337</v>
      </c>
      <c r="M1169" s="137">
        <f t="shared" si="309"/>
        <v>0</v>
      </c>
      <c r="N1169" s="137">
        <f t="shared" si="309"/>
        <v>0</v>
      </c>
      <c r="O1169" s="137">
        <f t="shared" si="309"/>
        <v>0</v>
      </c>
      <c r="P1169" s="137">
        <f t="shared" si="309"/>
        <v>0</v>
      </c>
      <c r="Q1169" s="137">
        <f t="shared" si="309"/>
        <v>0</v>
      </c>
      <c r="R1169" s="137">
        <f t="shared" si="309"/>
        <v>0</v>
      </c>
      <c r="S1169" s="137">
        <f t="shared" si="309"/>
        <v>0</v>
      </c>
      <c r="T1169" s="137">
        <f t="shared" si="309"/>
        <v>0</v>
      </c>
      <c r="U1169" s="137">
        <f t="shared" si="309"/>
        <v>0</v>
      </c>
      <c r="V1169" s="137">
        <f t="shared" si="309"/>
        <v>100</v>
      </c>
      <c r="W1169" s="137">
        <f t="shared" si="310"/>
        <v>100</v>
      </c>
      <c r="X1169" s="137">
        <f t="shared" si="310"/>
        <v>100</v>
      </c>
      <c r="Y1169" s="137">
        <f t="shared" si="310"/>
        <v>100</v>
      </c>
      <c r="Z1169" s="137">
        <f t="shared" si="310"/>
        <v>100</v>
      </c>
      <c r="AA1169" s="137">
        <f t="shared" si="310"/>
        <v>100</v>
      </c>
      <c r="AB1169" s="137">
        <f t="shared" si="310"/>
        <v>100</v>
      </c>
      <c r="AC1169" s="137">
        <f t="shared" si="310"/>
        <v>100</v>
      </c>
      <c r="AD1169" s="137">
        <f t="shared" si="310"/>
        <v>0</v>
      </c>
      <c r="AE1169" s="137">
        <f t="shared" si="310"/>
        <v>0</v>
      </c>
      <c r="AF1169" s="137">
        <f t="shared" si="310"/>
        <v>0</v>
      </c>
      <c r="AG1169" s="137">
        <f t="shared" si="310"/>
        <v>0</v>
      </c>
      <c r="AH1169" s="137">
        <f t="shared" si="310"/>
        <v>0</v>
      </c>
      <c r="AI1169" s="137">
        <f t="shared" si="310"/>
        <v>0</v>
      </c>
      <c r="AJ1169" s="137">
        <f t="shared" si="310"/>
        <v>0</v>
      </c>
      <c r="AK1169" s="136">
        <f ca="1">IF(AND(AND($AK$3&lt;=B1169,B1169&lt;=$AK$1),B1169&lt;&gt;""),1,0)</f>
        <v>1</v>
      </c>
      <c r="AL1169" s="136">
        <f>IF(OR(F1169="工事・メンテ（共用可）",F1169="要調整"),0.5,IF(F1169="ヘリ訓練日",0.4,1))</f>
        <v>1</v>
      </c>
      <c r="AM1169" s="136">
        <v>1</v>
      </c>
    </row>
    <row r="1170" spans="1:39" ht="72">
      <c r="A1170" s="149">
        <v>489</v>
      </c>
      <c r="B1170" s="150">
        <v>46415</v>
      </c>
      <c r="C1170" s="156">
        <v>9</v>
      </c>
      <c r="D1170" s="156">
        <v>17</v>
      </c>
      <c r="E1170" s="152" t="s">
        <v>93</v>
      </c>
      <c r="F1170" s="151" t="s">
        <v>490</v>
      </c>
      <c r="G1170" s="154" t="s">
        <v>493</v>
      </c>
      <c r="H1170" s="138" t="str">
        <f>IF(OR(G1170="中止",G1170="取消"),"998",IF(ISNA(MATCH($E1170,施設情報!$B$2:$B$96,0)),"999",INDEX(施設情報!$C$2:$C$96,MATCH($E1170,施設情報!$B$2:$B$96,0))))</f>
        <v>998</v>
      </c>
      <c r="I1170" s="139">
        <f t="shared" si="305"/>
        <v>46415</v>
      </c>
      <c r="J1170" s="137" t="str">
        <f t="shared" si="306"/>
        <v>998-46415</v>
      </c>
      <c r="K1170" s="137">
        <f t="shared" si="307"/>
        <v>0.375</v>
      </c>
      <c r="L1170" s="137">
        <f t="shared" si="308"/>
        <v>0.70833333333333337</v>
      </c>
      <c r="M1170" s="137">
        <f t="shared" si="309"/>
        <v>0</v>
      </c>
      <c r="N1170" s="137">
        <f t="shared" si="309"/>
        <v>0</v>
      </c>
      <c r="O1170" s="137">
        <f t="shared" si="309"/>
        <v>0</v>
      </c>
      <c r="P1170" s="137">
        <f t="shared" si="309"/>
        <v>0</v>
      </c>
      <c r="Q1170" s="137">
        <f t="shared" si="309"/>
        <v>0</v>
      </c>
      <c r="R1170" s="137">
        <f t="shared" si="309"/>
        <v>0</v>
      </c>
      <c r="S1170" s="137">
        <f t="shared" si="309"/>
        <v>0</v>
      </c>
      <c r="T1170" s="137">
        <f t="shared" si="309"/>
        <v>0</v>
      </c>
      <c r="U1170" s="137">
        <f t="shared" si="309"/>
        <v>0</v>
      </c>
      <c r="V1170" s="137">
        <f t="shared" si="309"/>
        <v>100</v>
      </c>
      <c r="W1170" s="137">
        <f t="shared" si="310"/>
        <v>100</v>
      </c>
      <c r="X1170" s="137">
        <f t="shared" si="310"/>
        <v>100</v>
      </c>
      <c r="Y1170" s="137">
        <f t="shared" si="310"/>
        <v>100</v>
      </c>
      <c r="Z1170" s="137">
        <f t="shared" si="310"/>
        <v>100</v>
      </c>
      <c r="AA1170" s="137">
        <f t="shared" si="310"/>
        <v>100</v>
      </c>
      <c r="AB1170" s="137">
        <f t="shared" si="310"/>
        <v>100</v>
      </c>
      <c r="AC1170" s="137">
        <f t="shared" si="310"/>
        <v>100</v>
      </c>
      <c r="AD1170" s="137">
        <f t="shared" si="310"/>
        <v>0</v>
      </c>
      <c r="AE1170" s="137">
        <f t="shared" si="310"/>
        <v>0</v>
      </c>
      <c r="AF1170" s="137">
        <f t="shared" si="310"/>
        <v>0</v>
      </c>
      <c r="AG1170" s="137">
        <f t="shared" si="310"/>
        <v>0</v>
      </c>
      <c r="AH1170" s="137">
        <f t="shared" si="310"/>
        <v>0</v>
      </c>
      <c r="AI1170" s="137">
        <f t="shared" si="310"/>
        <v>0</v>
      </c>
      <c r="AJ1170" s="137">
        <f t="shared" si="310"/>
        <v>0</v>
      </c>
      <c r="AK1170" s="136">
        <f ca="1">IF(AND(AND($AK$3&lt;=B1170,B1170&lt;=$AK$1),B1170&lt;&gt;""),1,0)</f>
        <v>1</v>
      </c>
      <c r="AL1170" s="136">
        <f>IF(OR(F1170="工事・メンテ（共用可）",F1170="要調整"),0.5,IF(F1170="ヘリ訓練日",0.4,1))</f>
        <v>1</v>
      </c>
      <c r="AM1170" s="136">
        <v>1</v>
      </c>
    </row>
    <row r="1171" spans="1:39" ht="90">
      <c r="A1171" s="149">
        <v>504</v>
      </c>
      <c r="B1171" s="150">
        <v>46415</v>
      </c>
      <c r="C1171" s="156">
        <v>9</v>
      </c>
      <c r="D1171" s="156">
        <v>17</v>
      </c>
      <c r="E1171" s="2" t="s">
        <v>94</v>
      </c>
      <c r="F1171" s="151" t="s">
        <v>490</v>
      </c>
      <c r="G1171" s="154" t="s">
        <v>493</v>
      </c>
      <c r="H1171" s="138" t="str">
        <f>IF(OR(G1171="中止",G1171="取消"),"998",IF(ISNA(MATCH($E1171,施設情報!$B$2:$B$96,0)),"999",INDEX(施設情報!$C$2:$C$96,MATCH($E1171,施設情報!$B$2:$B$96,0))))</f>
        <v>998</v>
      </c>
      <c r="I1171" s="139">
        <f t="shared" si="305"/>
        <v>46415</v>
      </c>
      <c r="J1171" s="137" t="str">
        <f t="shared" si="306"/>
        <v>998-46415</v>
      </c>
      <c r="K1171" s="137">
        <f t="shared" si="307"/>
        <v>0.375</v>
      </c>
      <c r="L1171" s="137">
        <f t="shared" si="308"/>
        <v>0.70833333333333337</v>
      </c>
      <c r="M1171" s="137">
        <f t="shared" si="309"/>
        <v>0</v>
      </c>
      <c r="N1171" s="137">
        <f t="shared" si="309"/>
        <v>0</v>
      </c>
      <c r="O1171" s="137">
        <f t="shared" si="309"/>
        <v>0</v>
      </c>
      <c r="P1171" s="137">
        <f t="shared" si="309"/>
        <v>0</v>
      </c>
      <c r="Q1171" s="137">
        <f t="shared" si="309"/>
        <v>0</v>
      </c>
      <c r="R1171" s="137">
        <f t="shared" si="309"/>
        <v>0</v>
      </c>
      <c r="S1171" s="137">
        <f t="shared" si="309"/>
        <v>0</v>
      </c>
      <c r="T1171" s="137">
        <f t="shared" si="309"/>
        <v>0</v>
      </c>
      <c r="U1171" s="137">
        <f t="shared" si="309"/>
        <v>0</v>
      </c>
      <c r="V1171" s="137">
        <f t="shared" si="309"/>
        <v>100</v>
      </c>
      <c r="W1171" s="137">
        <f t="shared" si="310"/>
        <v>100</v>
      </c>
      <c r="X1171" s="137">
        <f t="shared" si="310"/>
        <v>100</v>
      </c>
      <c r="Y1171" s="137">
        <f t="shared" si="310"/>
        <v>100</v>
      </c>
      <c r="Z1171" s="137">
        <f t="shared" si="310"/>
        <v>100</v>
      </c>
      <c r="AA1171" s="137">
        <f t="shared" si="310"/>
        <v>100</v>
      </c>
      <c r="AB1171" s="137">
        <f t="shared" si="310"/>
        <v>100</v>
      </c>
      <c r="AC1171" s="137">
        <f t="shared" si="310"/>
        <v>100</v>
      </c>
      <c r="AD1171" s="137">
        <f t="shared" si="310"/>
        <v>0</v>
      </c>
      <c r="AE1171" s="137">
        <f t="shared" si="310"/>
        <v>0</v>
      </c>
      <c r="AF1171" s="137">
        <f t="shared" si="310"/>
        <v>0</v>
      </c>
      <c r="AG1171" s="137">
        <f t="shared" si="310"/>
        <v>0</v>
      </c>
      <c r="AH1171" s="137">
        <f t="shared" si="310"/>
        <v>0</v>
      </c>
      <c r="AI1171" s="137">
        <f t="shared" si="310"/>
        <v>0</v>
      </c>
      <c r="AJ1171" s="137">
        <f t="shared" si="310"/>
        <v>0</v>
      </c>
      <c r="AK1171" s="136">
        <f ca="1">IF(AND(AND($AK$3&lt;=B1171,B1171&lt;=$AK$1),B1171&lt;&gt;""),1,0)</f>
        <v>1</v>
      </c>
      <c r="AL1171" s="136">
        <f>IF(OR(F1171="工事・メンテ（共用可）",F1171="要調整"),0.5,IF(F1171="ヘリ訓練日",0.4,1))</f>
        <v>1</v>
      </c>
      <c r="AM1171" s="136">
        <v>1</v>
      </c>
    </row>
    <row r="1172" spans="1:39" ht="72">
      <c r="A1172" s="149">
        <v>519</v>
      </c>
      <c r="B1172" s="150">
        <v>46415</v>
      </c>
      <c r="C1172" s="156">
        <v>9</v>
      </c>
      <c r="D1172" s="156">
        <v>17</v>
      </c>
      <c r="E1172" s="2" t="s">
        <v>92</v>
      </c>
      <c r="F1172" s="151" t="s">
        <v>490</v>
      </c>
      <c r="G1172" s="154" t="s">
        <v>493</v>
      </c>
      <c r="H1172" s="138" t="str">
        <f>IF(OR(G1172="中止",G1172="取消"),"998",IF(ISNA(MATCH($E1172,施設情報!$B$2:$B$96,0)),"999",INDEX(施設情報!$C$2:$C$96,MATCH($E1172,施設情報!$B$2:$B$96,0))))</f>
        <v>998</v>
      </c>
      <c r="I1172" s="139">
        <f t="shared" si="305"/>
        <v>46415</v>
      </c>
      <c r="J1172" s="137" t="str">
        <f t="shared" si="306"/>
        <v>998-46415</v>
      </c>
      <c r="K1172" s="137">
        <f t="shared" si="307"/>
        <v>0.375</v>
      </c>
      <c r="L1172" s="137">
        <f t="shared" si="308"/>
        <v>0.70833333333333337</v>
      </c>
      <c r="M1172" s="137">
        <f t="shared" si="309"/>
        <v>0</v>
      </c>
      <c r="N1172" s="137">
        <f t="shared" si="309"/>
        <v>0</v>
      </c>
      <c r="O1172" s="137">
        <f t="shared" si="309"/>
        <v>0</v>
      </c>
      <c r="P1172" s="137">
        <f t="shared" si="309"/>
        <v>0</v>
      </c>
      <c r="Q1172" s="137">
        <f t="shared" si="309"/>
        <v>0</v>
      </c>
      <c r="R1172" s="137">
        <f t="shared" si="309"/>
        <v>0</v>
      </c>
      <c r="S1172" s="137">
        <f t="shared" si="309"/>
        <v>0</v>
      </c>
      <c r="T1172" s="137">
        <f t="shared" si="309"/>
        <v>0</v>
      </c>
      <c r="U1172" s="137">
        <f t="shared" si="309"/>
        <v>0</v>
      </c>
      <c r="V1172" s="137">
        <f t="shared" si="309"/>
        <v>100</v>
      </c>
      <c r="W1172" s="137">
        <f t="shared" si="310"/>
        <v>100</v>
      </c>
      <c r="X1172" s="137">
        <f t="shared" si="310"/>
        <v>100</v>
      </c>
      <c r="Y1172" s="137">
        <f t="shared" si="310"/>
        <v>100</v>
      </c>
      <c r="Z1172" s="137">
        <f t="shared" si="310"/>
        <v>100</v>
      </c>
      <c r="AA1172" s="137">
        <f t="shared" si="310"/>
        <v>100</v>
      </c>
      <c r="AB1172" s="137">
        <f t="shared" si="310"/>
        <v>100</v>
      </c>
      <c r="AC1172" s="137">
        <f t="shared" si="310"/>
        <v>100</v>
      </c>
      <c r="AD1172" s="137">
        <f t="shared" si="310"/>
        <v>0</v>
      </c>
      <c r="AE1172" s="137">
        <f t="shared" si="310"/>
        <v>0</v>
      </c>
      <c r="AF1172" s="137">
        <f t="shared" si="310"/>
        <v>0</v>
      </c>
      <c r="AG1172" s="137">
        <f t="shared" si="310"/>
        <v>0</v>
      </c>
      <c r="AH1172" s="137">
        <f t="shared" si="310"/>
        <v>0</v>
      </c>
      <c r="AI1172" s="137">
        <f t="shared" si="310"/>
        <v>0</v>
      </c>
      <c r="AJ1172" s="137">
        <f t="shared" si="310"/>
        <v>0</v>
      </c>
      <c r="AK1172" s="136">
        <f ca="1">IF(AND(AND($AK$3&lt;=B1172,B1172&lt;=$AK$1),B1172&lt;&gt;""),1,0)</f>
        <v>1</v>
      </c>
      <c r="AL1172" s="136">
        <f>IF(OR(F1172="工事・メンテ（共用可）",F1172="要調整"),0.5,IF(F1172="ヘリ訓練日",0.4,1))</f>
        <v>1</v>
      </c>
      <c r="AM1172" s="136">
        <v>1</v>
      </c>
    </row>
    <row r="1173" spans="1:39" ht="36">
      <c r="A1173" s="149">
        <v>534</v>
      </c>
      <c r="B1173" s="150">
        <v>46415</v>
      </c>
      <c r="C1173" s="156">
        <v>9</v>
      </c>
      <c r="D1173" s="156">
        <v>17</v>
      </c>
      <c r="E1173" s="152" t="s">
        <v>91</v>
      </c>
      <c r="F1173" s="151" t="s">
        <v>490</v>
      </c>
      <c r="G1173" s="154" t="s">
        <v>493</v>
      </c>
      <c r="H1173" s="138" t="str">
        <f>IF(OR(G1173="中止",G1173="取消"),"998",IF(ISNA(MATCH($E1173,施設情報!$B$2:$B$96,0)),"999",INDEX(施設情報!$C$2:$C$96,MATCH($E1173,施設情報!$B$2:$B$96,0))))</f>
        <v>998</v>
      </c>
      <c r="I1173" s="139">
        <f t="shared" si="305"/>
        <v>46415</v>
      </c>
      <c r="J1173" s="137" t="str">
        <f t="shared" si="306"/>
        <v>998-46415</v>
      </c>
      <c r="K1173" s="137">
        <f t="shared" si="307"/>
        <v>0.375</v>
      </c>
      <c r="L1173" s="137">
        <f t="shared" si="308"/>
        <v>0.70833333333333337</v>
      </c>
      <c r="M1173" s="137">
        <f t="shared" si="309"/>
        <v>0</v>
      </c>
      <c r="N1173" s="137">
        <f t="shared" si="309"/>
        <v>0</v>
      </c>
      <c r="O1173" s="137">
        <f t="shared" si="309"/>
        <v>0</v>
      </c>
      <c r="P1173" s="137">
        <f t="shared" si="309"/>
        <v>0</v>
      </c>
      <c r="Q1173" s="137">
        <f t="shared" si="309"/>
        <v>0</v>
      </c>
      <c r="R1173" s="137">
        <f t="shared" si="309"/>
        <v>0</v>
      </c>
      <c r="S1173" s="137">
        <f t="shared" si="309"/>
        <v>0</v>
      </c>
      <c r="T1173" s="137">
        <f t="shared" si="309"/>
        <v>0</v>
      </c>
      <c r="U1173" s="137">
        <f t="shared" si="309"/>
        <v>0</v>
      </c>
      <c r="V1173" s="137">
        <f t="shared" si="309"/>
        <v>100</v>
      </c>
      <c r="W1173" s="137">
        <f t="shared" si="310"/>
        <v>100</v>
      </c>
      <c r="X1173" s="137">
        <f t="shared" si="310"/>
        <v>100</v>
      </c>
      <c r="Y1173" s="137">
        <f t="shared" si="310"/>
        <v>100</v>
      </c>
      <c r="Z1173" s="137">
        <f t="shared" si="310"/>
        <v>100</v>
      </c>
      <c r="AA1173" s="137">
        <f t="shared" si="310"/>
        <v>100</v>
      </c>
      <c r="AB1173" s="137">
        <f t="shared" si="310"/>
        <v>100</v>
      </c>
      <c r="AC1173" s="137">
        <f t="shared" si="310"/>
        <v>100</v>
      </c>
      <c r="AD1173" s="137">
        <f t="shared" si="310"/>
        <v>0</v>
      </c>
      <c r="AE1173" s="137">
        <f t="shared" si="310"/>
        <v>0</v>
      </c>
      <c r="AF1173" s="137">
        <f t="shared" si="310"/>
        <v>0</v>
      </c>
      <c r="AG1173" s="137">
        <f t="shared" si="310"/>
        <v>0</v>
      </c>
      <c r="AH1173" s="137">
        <f t="shared" si="310"/>
        <v>0</v>
      </c>
      <c r="AI1173" s="137">
        <f t="shared" si="310"/>
        <v>0</v>
      </c>
      <c r="AJ1173" s="137">
        <f t="shared" si="310"/>
        <v>0</v>
      </c>
      <c r="AK1173" s="136">
        <f ca="1">IF(AND(AND($AK$3&lt;=B1173,B1173&lt;=$AK$1),B1173&lt;&gt;""),1,0)</f>
        <v>1</v>
      </c>
      <c r="AL1173" s="136">
        <f>IF(OR(F1173="工事・メンテ（共用可）",F1173="要調整"),0.5,IF(F1173="ヘリ訓練日",0.4,1))</f>
        <v>1</v>
      </c>
      <c r="AM1173" s="136">
        <v>1</v>
      </c>
    </row>
    <row r="1174" spans="1:39" ht="72">
      <c r="A1174" s="149">
        <v>551</v>
      </c>
      <c r="B1174" s="150">
        <v>46415</v>
      </c>
      <c r="C1174" s="156">
        <v>9</v>
      </c>
      <c r="D1174" s="156">
        <v>17</v>
      </c>
      <c r="E1174" s="152" t="s">
        <v>93</v>
      </c>
      <c r="F1174" s="151" t="s">
        <v>490</v>
      </c>
      <c r="G1174" s="154" t="s">
        <v>493</v>
      </c>
      <c r="H1174" s="138" t="str">
        <f>IF(OR(G1174="中止",G1174="取消"),"998",IF(ISNA(MATCH($E1174,施設情報!$B$2:$B$96,0)),"999",INDEX(施設情報!$C$2:$C$96,MATCH($E1174,施設情報!$B$2:$B$96,0))))</f>
        <v>998</v>
      </c>
      <c r="I1174" s="139">
        <f t="shared" si="305"/>
        <v>46415</v>
      </c>
      <c r="J1174" s="137" t="str">
        <f t="shared" si="306"/>
        <v>998-46415</v>
      </c>
      <c r="K1174" s="137">
        <f t="shared" si="307"/>
        <v>0.375</v>
      </c>
      <c r="L1174" s="137">
        <f t="shared" si="308"/>
        <v>0.70833333333333337</v>
      </c>
      <c r="M1174" s="137">
        <f t="shared" si="309"/>
        <v>0</v>
      </c>
      <c r="N1174" s="137">
        <f t="shared" si="309"/>
        <v>0</v>
      </c>
      <c r="O1174" s="137">
        <f t="shared" si="309"/>
        <v>0</v>
      </c>
      <c r="P1174" s="137">
        <f t="shared" si="309"/>
        <v>0</v>
      </c>
      <c r="Q1174" s="137">
        <f t="shared" si="309"/>
        <v>0</v>
      </c>
      <c r="R1174" s="137">
        <f t="shared" si="309"/>
        <v>0</v>
      </c>
      <c r="S1174" s="137">
        <f t="shared" si="309"/>
        <v>0</v>
      </c>
      <c r="T1174" s="137">
        <f t="shared" si="309"/>
        <v>0</v>
      </c>
      <c r="U1174" s="137">
        <f t="shared" si="309"/>
        <v>0</v>
      </c>
      <c r="V1174" s="137">
        <f t="shared" si="309"/>
        <v>100</v>
      </c>
      <c r="W1174" s="137">
        <f t="shared" si="310"/>
        <v>100</v>
      </c>
      <c r="X1174" s="137">
        <f t="shared" si="310"/>
        <v>100</v>
      </c>
      <c r="Y1174" s="137">
        <f t="shared" si="310"/>
        <v>100</v>
      </c>
      <c r="Z1174" s="137">
        <f t="shared" si="310"/>
        <v>100</v>
      </c>
      <c r="AA1174" s="137">
        <f t="shared" si="310"/>
        <v>100</v>
      </c>
      <c r="AB1174" s="137">
        <f t="shared" si="310"/>
        <v>100</v>
      </c>
      <c r="AC1174" s="137">
        <f t="shared" si="310"/>
        <v>100</v>
      </c>
      <c r="AD1174" s="137">
        <f t="shared" si="310"/>
        <v>0</v>
      </c>
      <c r="AE1174" s="137">
        <f t="shared" si="310"/>
        <v>0</v>
      </c>
      <c r="AF1174" s="137">
        <f t="shared" si="310"/>
        <v>0</v>
      </c>
      <c r="AG1174" s="137">
        <f t="shared" si="310"/>
        <v>0</v>
      </c>
      <c r="AH1174" s="137">
        <f t="shared" si="310"/>
        <v>0</v>
      </c>
      <c r="AI1174" s="137">
        <f t="shared" si="310"/>
        <v>0</v>
      </c>
      <c r="AJ1174" s="137">
        <f t="shared" si="310"/>
        <v>0</v>
      </c>
      <c r="AK1174" s="136">
        <f ca="1">IF(AND(AND($AK$3&lt;=B1174,B1174&lt;=$AK$1),B1174&lt;&gt;""),1,0)</f>
        <v>1</v>
      </c>
      <c r="AL1174" s="136">
        <f>IF(OR(F1174="工事・メンテ（共用可）",F1174="要調整"),0.5,IF(F1174="ヘリ訓練日",0.4,1))</f>
        <v>1</v>
      </c>
      <c r="AM1174" s="136">
        <v>1</v>
      </c>
    </row>
    <row r="1175" spans="1:39" ht="90">
      <c r="A1175" s="149">
        <v>568</v>
      </c>
      <c r="B1175" s="150">
        <v>46415</v>
      </c>
      <c r="C1175" s="156">
        <v>9</v>
      </c>
      <c r="D1175" s="156">
        <v>17</v>
      </c>
      <c r="E1175" s="152" t="s">
        <v>94</v>
      </c>
      <c r="F1175" s="151" t="s">
        <v>490</v>
      </c>
      <c r="G1175" s="154" t="s">
        <v>493</v>
      </c>
      <c r="H1175" s="138" t="str">
        <f>IF(OR(G1175="中止",G1175="取消"),"998",IF(ISNA(MATCH($E1175,施設情報!$B$2:$B$96,0)),"999",INDEX(施設情報!$C$2:$C$96,MATCH($E1175,施設情報!$B$2:$B$96,0))))</f>
        <v>998</v>
      </c>
      <c r="I1175" s="139">
        <f t="shared" si="305"/>
        <v>46415</v>
      </c>
      <c r="J1175" s="137" t="str">
        <f t="shared" si="306"/>
        <v>998-46415</v>
      </c>
      <c r="K1175" s="137">
        <f t="shared" si="307"/>
        <v>0.375</v>
      </c>
      <c r="L1175" s="137">
        <f t="shared" si="308"/>
        <v>0.70833333333333337</v>
      </c>
      <c r="M1175" s="137">
        <f t="shared" ref="M1175:V1184" si="311">IF(AND(M$3&gt;=$K1175,M$3&lt;$L1175),100*$AM1175,0)</f>
        <v>0</v>
      </c>
      <c r="N1175" s="137">
        <f t="shared" si="311"/>
        <v>0</v>
      </c>
      <c r="O1175" s="137">
        <f t="shared" si="311"/>
        <v>0</v>
      </c>
      <c r="P1175" s="137">
        <f t="shared" si="311"/>
        <v>0</v>
      </c>
      <c r="Q1175" s="137">
        <f t="shared" si="311"/>
        <v>0</v>
      </c>
      <c r="R1175" s="137">
        <f t="shared" si="311"/>
        <v>0</v>
      </c>
      <c r="S1175" s="137">
        <f t="shared" si="311"/>
        <v>0</v>
      </c>
      <c r="T1175" s="137">
        <f t="shared" si="311"/>
        <v>0</v>
      </c>
      <c r="U1175" s="137">
        <f t="shared" si="311"/>
        <v>0</v>
      </c>
      <c r="V1175" s="137">
        <f t="shared" si="311"/>
        <v>100</v>
      </c>
      <c r="W1175" s="137">
        <f t="shared" ref="W1175:AJ1184" si="312">IF(AND(W$3&gt;=$K1175,W$3&lt;$L1175),100*$AM1175,0)</f>
        <v>100</v>
      </c>
      <c r="X1175" s="137">
        <f t="shared" si="312"/>
        <v>100</v>
      </c>
      <c r="Y1175" s="137">
        <f t="shared" si="312"/>
        <v>100</v>
      </c>
      <c r="Z1175" s="137">
        <f t="shared" si="312"/>
        <v>100</v>
      </c>
      <c r="AA1175" s="137">
        <f t="shared" si="312"/>
        <v>100</v>
      </c>
      <c r="AB1175" s="137">
        <f t="shared" si="312"/>
        <v>100</v>
      </c>
      <c r="AC1175" s="137">
        <f t="shared" si="312"/>
        <v>100</v>
      </c>
      <c r="AD1175" s="137">
        <f t="shared" si="312"/>
        <v>0</v>
      </c>
      <c r="AE1175" s="137">
        <f t="shared" si="312"/>
        <v>0</v>
      </c>
      <c r="AF1175" s="137">
        <f t="shared" si="312"/>
        <v>0</v>
      </c>
      <c r="AG1175" s="137">
        <f t="shared" si="312"/>
        <v>0</v>
      </c>
      <c r="AH1175" s="137">
        <f t="shared" si="312"/>
        <v>0</v>
      </c>
      <c r="AI1175" s="137">
        <f t="shared" si="312"/>
        <v>0</v>
      </c>
      <c r="AJ1175" s="137">
        <f t="shared" si="312"/>
        <v>0</v>
      </c>
      <c r="AK1175" s="136">
        <f ca="1">IF(AND(AND($AK$3&lt;=B1175,B1175&lt;=$AK$1),B1175&lt;&gt;""),1,0)</f>
        <v>1</v>
      </c>
      <c r="AL1175" s="136">
        <f>IF(OR(F1175="工事・メンテ（共用可）",F1175="要調整"),0.5,IF(F1175="ヘリ訓練日",0.4,1))</f>
        <v>1</v>
      </c>
      <c r="AM1175" s="136">
        <v>1</v>
      </c>
    </row>
    <row r="1176" spans="1:39" ht="72">
      <c r="A1176" s="149">
        <v>585</v>
      </c>
      <c r="B1176" s="150">
        <v>46415</v>
      </c>
      <c r="C1176" s="156">
        <v>9</v>
      </c>
      <c r="D1176" s="156">
        <v>17</v>
      </c>
      <c r="E1176" s="152" t="s">
        <v>92</v>
      </c>
      <c r="F1176" s="151" t="s">
        <v>490</v>
      </c>
      <c r="G1176" s="154" t="s">
        <v>493</v>
      </c>
      <c r="H1176" s="138" t="str">
        <f>IF(OR(G1176="中止",G1176="取消"),"998",IF(ISNA(MATCH($E1176,施設情報!$B$2:$B$96,0)),"999",INDEX(施設情報!$C$2:$C$96,MATCH($E1176,施設情報!$B$2:$B$96,0))))</f>
        <v>998</v>
      </c>
      <c r="I1176" s="139">
        <f t="shared" si="305"/>
        <v>46415</v>
      </c>
      <c r="J1176" s="137" t="str">
        <f t="shared" si="306"/>
        <v>998-46415</v>
      </c>
      <c r="K1176" s="137">
        <f t="shared" si="307"/>
        <v>0.375</v>
      </c>
      <c r="L1176" s="137">
        <f t="shared" si="308"/>
        <v>0.70833333333333337</v>
      </c>
      <c r="M1176" s="137">
        <f t="shared" si="311"/>
        <v>0</v>
      </c>
      <c r="N1176" s="137">
        <f t="shared" si="311"/>
        <v>0</v>
      </c>
      <c r="O1176" s="137">
        <f t="shared" si="311"/>
        <v>0</v>
      </c>
      <c r="P1176" s="137">
        <f t="shared" si="311"/>
        <v>0</v>
      </c>
      <c r="Q1176" s="137">
        <f t="shared" si="311"/>
        <v>0</v>
      </c>
      <c r="R1176" s="137">
        <f t="shared" si="311"/>
        <v>0</v>
      </c>
      <c r="S1176" s="137">
        <f t="shared" si="311"/>
        <v>0</v>
      </c>
      <c r="T1176" s="137">
        <f t="shared" si="311"/>
        <v>0</v>
      </c>
      <c r="U1176" s="137">
        <f t="shared" si="311"/>
        <v>0</v>
      </c>
      <c r="V1176" s="137">
        <f t="shared" si="311"/>
        <v>100</v>
      </c>
      <c r="W1176" s="137">
        <f t="shared" si="312"/>
        <v>100</v>
      </c>
      <c r="X1176" s="137">
        <f t="shared" si="312"/>
        <v>100</v>
      </c>
      <c r="Y1176" s="137">
        <f t="shared" si="312"/>
        <v>100</v>
      </c>
      <c r="Z1176" s="137">
        <f t="shared" si="312"/>
        <v>100</v>
      </c>
      <c r="AA1176" s="137">
        <f t="shared" si="312"/>
        <v>100</v>
      </c>
      <c r="AB1176" s="137">
        <f t="shared" si="312"/>
        <v>100</v>
      </c>
      <c r="AC1176" s="137">
        <f t="shared" si="312"/>
        <v>100</v>
      </c>
      <c r="AD1176" s="137">
        <f t="shared" si="312"/>
        <v>0</v>
      </c>
      <c r="AE1176" s="137">
        <f t="shared" si="312"/>
        <v>0</v>
      </c>
      <c r="AF1176" s="137">
        <f t="shared" si="312"/>
        <v>0</v>
      </c>
      <c r="AG1176" s="137">
        <f t="shared" si="312"/>
        <v>0</v>
      </c>
      <c r="AH1176" s="137">
        <f t="shared" si="312"/>
        <v>0</v>
      </c>
      <c r="AI1176" s="137">
        <f t="shared" si="312"/>
        <v>0</v>
      </c>
      <c r="AJ1176" s="137">
        <f t="shared" si="312"/>
        <v>0</v>
      </c>
      <c r="AK1176" s="136">
        <f ca="1">IF(AND(AND($AK$3&lt;=B1176,B1176&lt;=$AK$1),B1176&lt;&gt;""),1,0)</f>
        <v>1</v>
      </c>
      <c r="AL1176" s="136">
        <f>IF(OR(F1176="工事・メンテ（共用可）",F1176="要調整"),0.5,IF(F1176="ヘリ訓練日",0.4,1))</f>
        <v>1</v>
      </c>
      <c r="AM1176" s="136">
        <v>1</v>
      </c>
    </row>
    <row r="1177" spans="1:39" ht="36">
      <c r="A1177" s="149">
        <v>665</v>
      </c>
      <c r="B1177" s="150">
        <v>46415</v>
      </c>
      <c r="C1177" s="156">
        <v>9</v>
      </c>
      <c r="D1177" s="156">
        <v>17</v>
      </c>
      <c r="E1177" s="152" t="s">
        <v>91</v>
      </c>
      <c r="F1177" s="151" t="s">
        <v>490</v>
      </c>
      <c r="G1177" s="154" t="s">
        <v>494</v>
      </c>
      <c r="H1177" s="138" t="str">
        <f>IF(OR(G1177="中止",G1177="取消"),"998",IF(ISNA(MATCH($E1177,施設情報!$B$2:$B$96,0)),"999",INDEX(施設情報!$C$2:$C$96,MATCH($E1177,施設情報!$B$2:$B$96,0))))</f>
        <v>009</v>
      </c>
      <c r="I1177" s="139">
        <f t="shared" si="305"/>
        <v>46415</v>
      </c>
      <c r="J1177" s="137" t="str">
        <f t="shared" si="306"/>
        <v>009-46415</v>
      </c>
      <c r="K1177" s="137">
        <f t="shared" si="307"/>
        <v>0.375</v>
      </c>
      <c r="L1177" s="137">
        <f t="shared" si="308"/>
        <v>0.70833333333333337</v>
      </c>
      <c r="M1177" s="137">
        <f t="shared" si="311"/>
        <v>0</v>
      </c>
      <c r="N1177" s="137">
        <f t="shared" si="311"/>
        <v>0</v>
      </c>
      <c r="O1177" s="137">
        <f t="shared" si="311"/>
        <v>0</v>
      </c>
      <c r="P1177" s="137">
        <f t="shared" si="311"/>
        <v>0</v>
      </c>
      <c r="Q1177" s="137">
        <f t="shared" si="311"/>
        <v>0</v>
      </c>
      <c r="R1177" s="137">
        <f t="shared" si="311"/>
        <v>0</v>
      </c>
      <c r="S1177" s="137">
        <f t="shared" si="311"/>
        <v>0</v>
      </c>
      <c r="T1177" s="137">
        <f t="shared" si="311"/>
        <v>0</v>
      </c>
      <c r="U1177" s="137">
        <f t="shared" si="311"/>
        <v>0</v>
      </c>
      <c r="V1177" s="137">
        <f t="shared" si="311"/>
        <v>100</v>
      </c>
      <c r="W1177" s="137">
        <f t="shared" si="312"/>
        <v>100</v>
      </c>
      <c r="X1177" s="137">
        <f t="shared" si="312"/>
        <v>100</v>
      </c>
      <c r="Y1177" s="137">
        <f t="shared" si="312"/>
        <v>100</v>
      </c>
      <c r="Z1177" s="137">
        <f t="shared" si="312"/>
        <v>100</v>
      </c>
      <c r="AA1177" s="137">
        <f t="shared" si="312"/>
        <v>100</v>
      </c>
      <c r="AB1177" s="137">
        <f t="shared" si="312"/>
        <v>100</v>
      </c>
      <c r="AC1177" s="137">
        <f t="shared" si="312"/>
        <v>100</v>
      </c>
      <c r="AD1177" s="137">
        <f t="shared" si="312"/>
        <v>0</v>
      </c>
      <c r="AE1177" s="137">
        <f t="shared" si="312"/>
        <v>0</v>
      </c>
      <c r="AF1177" s="137">
        <f t="shared" si="312"/>
        <v>0</v>
      </c>
      <c r="AG1177" s="137">
        <f t="shared" si="312"/>
        <v>0</v>
      </c>
      <c r="AH1177" s="137">
        <f t="shared" si="312"/>
        <v>0</v>
      </c>
      <c r="AI1177" s="137">
        <f t="shared" si="312"/>
        <v>0</v>
      </c>
      <c r="AJ1177" s="137">
        <f t="shared" si="312"/>
        <v>0</v>
      </c>
      <c r="AK1177" s="136">
        <f ca="1">IF(AND(AND($AK$3&lt;=B1177,B1177&lt;=$AK$1),B1177&lt;&gt;""),1,0)</f>
        <v>1</v>
      </c>
      <c r="AL1177" s="136">
        <f>IF(OR(F1177="工事・メンテ（共用可）",F1177="要調整"),0.5,IF(F1177="ヘリ訓練日",0.4,1))</f>
        <v>1</v>
      </c>
      <c r="AM1177" s="136">
        <v>1</v>
      </c>
    </row>
    <row r="1178" spans="1:39" ht="72">
      <c r="A1178" s="149">
        <v>680</v>
      </c>
      <c r="B1178" s="210">
        <v>46415</v>
      </c>
      <c r="C1178" s="211">
        <v>9</v>
      </c>
      <c r="D1178" s="211">
        <v>17</v>
      </c>
      <c r="E1178" s="152" t="s">
        <v>93</v>
      </c>
      <c r="F1178" s="151" t="s">
        <v>490</v>
      </c>
      <c r="G1178" s="154" t="s">
        <v>494</v>
      </c>
      <c r="H1178" s="138" t="str">
        <f>IF(OR(G1178="中止",G1178="取消"),"998",IF(ISNA(MATCH($E1178,施設情報!$B$2:$B$96,0)),"999",INDEX(施設情報!$C$2:$C$96,MATCH($E1178,施設情報!$B$2:$B$96,0))))</f>
        <v>012</v>
      </c>
      <c r="I1178" s="139">
        <f t="shared" si="305"/>
        <v>46415</v>
      </c>
      <c r="J1178" s="137" t="str">
        <f t="shared" si="306"/>
        <v>012-46415</v>
      </c>
      <c r="K1178" s="137">
        <f t="shared" si="307"/>
        <v>0.375</v>
      </c>
      <c r="L1178" s="137">
        <f t="shared" si="308"/>
        <v>0.70833333333333337</v>
      </c>
      <c r="M1178" s="137">
        <f t="shared" si="311"/>
        <v>0</v>
      </c>
      <c r="N1178" s="137">
        <f t="shared" si="311"/>
        <v>0</v>
      </c>
      <c r="O1178" s="137">
        <f t="shared" si="311"/>
        <v>0</v>
      </c>
      <c r="P1178" s="137">
        <f t="shared" si="311"/>
        <v>0</v>
      </c>
      <c r="Q1178" s="137">
        <f t="shared" si="311"/>
        <v>0</v>
      </c>
      <c r="R1178" s="137">
        <f t="shared" si="311"/>
        <v>0</v>
      </c>
      <c r="S1178" s="137">
        <f t="shared" si="311"/>
        <v>0</v>
      </c>
      <c r="T1178" s="137">
        <f t="shared" si="311"/>
        <v>0</v>
      </c>
      <c r="U1178" s="137">
        <f t="shared" si="311"/>
        <v>0</v>
      </c>
      <c r="V1178" s="137">
        <f t="shared" si="311"/>
        <v>100</v>
      </c>
      <c r="W1178" s="137">
        <f t="shared" si="312"/>
        <v>100</v>
      </c>
      <c r="X1178" s="137">
        <f t="shared" si="312"/>
        <v>100</v>
      </c>
      <c r="Y1178" s="137">
        <f t="shared" si="312"/>
        <v>100</v>
      </c>
      <c r="Z1178" s="137">
        <f t="shared" si="312"/>
        <v>100</v>
      </c>
      <c r="AA1178" s="137">
        <f t="shared" si="312"/>
        <v>100</v>
      </c>
      <c r="AB1178" s="137">
        <f t="shared" si="312"/>
        <v>100</v>
      </c>
      <c r="AC1178" s="137">
        <f t="shared" si="312"/>
        <v>100</v>
      </c>
      <c r="AD1178" s="137">
        <f t="shared" si="312"/>
        <v>0</v>
      </c>
      <c r="AE1178" s="137">
        <f t="shared" si="312"/>
        <v>0</v>
      </c>
      <c r="AF1178" s="137">
        <f t="shared" si="312"/>
        <v>0</v>
      </c>
      <c r="AG1178" s="137">
        <f t="shared" si="312"/>
        <v>0</v>
      </c>
      <c r="AH1178" s="137">
        <f t="shared" si="312"/>
        <v>0</v>
      </c>
      <c r="AI1178" s="137">
        <f t="shared" si="312"/>
        <v>0</v>
      </c>
      <c r="AJ1178" s="137">
        <f t="shared" si="312"/>
        <v>0</v>
      </c>
      <c r="AK1178" s="136">
        <f ca="1">IF(AND(AND($AK$3&lt;=B1178,B1178&lt;=$AK$1),B1178&lt;&gt;""),1,0)</f>
        <v>1</v>
      </c>
      <c r="AL1178" s="136">
        <f>IF(OR(F1178="工事・メンテ（共用可）",F1178="要調整"),0.5,IF(F1178="ヘリ訓練日",0.4,1))</f>
        <v>1</v>
      </c>
      <c r="AM1178" s="136">
        <v>1</v>
      </c>
    </row>
    <row r="1179" spans="1:39" ht="90">
      <c r="A1179" s="149">
        <v>695</v>
      </c>
      <c r="B1179" s="210">
        <v>46415</v>
      </c>
      <c r="C1179" s="211">
        <v>9</v>
      </c>
      <c r="D1179" s="211">
        <v>17</v>
      </c>
      <c r="E1179" s="152" t="s">
        <v>94</v>
      </c>
      <c r="F1179" s="151" t="s">
        <v>490</v>
      </c>
      <c r="G1179" s="154" t="s">
        <v>494</v>
      </c>
      <c r="H1179" s="138" t="str">
        <f>IF(OR(G1179="中止",G1179="取消"),"998",IF(ISNA(MATCH($E1179,施設情報!$B$2:$B$96,0)),"999",INDEX(施設情報!$C$2:$C$96,MATCH($E1179,施設情報!$B$2:$B$96,0))))</f>
        <v>011</v>
      </c>
      <c r="I1179" s="139">
        <f t="shared" si="305"/>
        <v>46415</v>
      </c>
      <c r="J1179" s="137" t="str">
        <f t="shared" si="306"/>
        <v>011-46415</v>
      </c>
      <c r="K1179" s="137">
        <f t="shared" si="307"/>
        <v>0.375</v>
      </c>
      <c r="L1179" s="137">
        <f t="shared" si="308"/>
        <v>0.70833333333333337</v>
      </c>
      <c r="M1179" s="137">
        <f t="shared" si="311"/>
        <v>0</v>
      </c>
      <c r="N1179" s="137">
        <f t="shared" si="311"/>
        <v>0</v>
      </c>
      <c r="O1179" s="137">
        <f t="shared" si="311"/>
        <v>0</v>
      </c>
      <c r="P1179" s="137">
        <f t="shared" si="311"/>
        <v>0</v>
      </c>
      <c r="Q1179" s="137">
        <f t="shared" si="311"/>
        <v>0</v>
      </c>
      <c r="R1179" s="137">
        <f t="shared" si="311"/>
        <v>0</v>
      </c>
      <c r="S1179" s="137">
        <f t="shared" si="311"/>
        <v>0</v>
      </c>
      <c r="T1179" s="137">
        <f t="shared" si="311"/>
        <v>0</v>
      </c>
      <c r="U1179" s="137">
        <f t="shared" si="311"/>
        <v>0</v>
      </c>
      <c r="V1179" s="137">
        <f t="shared" si="311"/>
        <v>100</v>
      </c>
      <c r="W1179" s="137">
        <f t="shared" si="312"/>
        <v>100</v>
      </c>
      <c r="X1179" s="137">
        <f t="shared" si="312"/>
        <v>100</v>
      </c>
      <c r="Y1179" s="137">
        <f t="shared" si="312"/>
        <v>100</v>
      </c>
      <c r="Z1179" s="137">
        <f t="shared" si="312"/>
        <v>100</v>
      </c>
      <c r="AA1179" s="137">
        <f t="shared" si="312"/>
        <v>100</v>
      </c>
      <c r="AB1179" s="137">
        <f t="shared" si="312"/>
        <v>100</v>
      </c>
      <c r="AC1179" s="137">
        <f t="shared" si="312"/>
        <v>100</v>
      </c>
      <c r="AD1179" s="137">
        <f t="shared" si="312"/>
        <v>0</v>
      </c>
      <c r="AE1179" s="137">
        <f t="shared" si="312"/>
        <v>0</v>
      </c>
      <c r="AF1179" s="137">
        <f t="shared" si="312"/>
        <v>0</v>
      </c>
      <c r="AG1179" s="137">
        <f t="shared" si="312"/>
        <v>0</v>
      </c>
      <c r="AH1179" s="137">
        <f t="shared" si="312"/>
        <v>0</v>
      </c>
      <c r="AI1179" s="137">
        <f t="shared" si="312"/>
        <v>0</v>
      </c>
      <c r="AJ1179" s="137">
        <f t="shared" si="312"/>
        <v>0</v>
      </c>
      <c r="AK1179" s="136">
        <f ca="1">IF(AND(AND($AK$3&lt;=B1179,B1179&lt;=$AK$1),B1179&lt;&gt;""),1,0)</f>
        <v>1</v>
      </c>
      <c r="AL1179" s="136">
        <f>IF(OR(F1179="工事・メンテ（共用可）",F1179="要調整"),0.5,IF(F1179="ヘリ訓練日",0.4,1))</f>
        <v>1</v>
      </c>
      <c r="AM1179" s="136">
        <v>1</v>
      </c>
    </row>
    <row r="1180" spans="1:39" ht="72">
      <c r="A1180" s="149">
        <v>710</v>
      </c>
      <c r="B1180" s="210">
        <v>46415</v>
      </c>
      <c r="C1180" s="211">
        <v>9</v>
      </c>
      <c r="D1180" s="211">
        <v>17</v>
      </c>
      <c r="E1180" s="213" t="s">
        <v>92</v>
      </c>
      <c r="F1180" s="151" t="s">
        <v>490</v>
      </c>
      <c r="G1180" s="154" t="s">
        <v>494</v>
      </c>
      <c r="H1180" s="138" t="str">
        <f>IF(OR(G1180="中止",G1180="取消"),"998",IF(ISNA(MATCH($E1180,施設情報!$B$2:$B$96,0)),"999",INDEX(施設情報!$C$2:$C$96,MATCH($E1180,施設情報!$B$2:$B$96,0))))</f>
        <v>010</v>
      </c>
      <c r="I1180" s="139">
        <f t="shared" si="305"/>
        <v>46415</v>
      </c>
      <c r="J1180" s="137" t="str">
        <f t="shared" si="306"/>
        <v>010-46415</v>
      </c>
      <c r="K1180" s="137">
        <f t="shared" si="307"/>
        <v>0.375</v>
      </c>
      <c r="L1180" s="137">
        <f t="shared" si="308"/>
        <v>0.70833333333333337</v>
      </c>
      <c r="M1180" s="137">
        <f t="shared" si="311"/>
        <v>0</v>
      </c>
      <c r="N1180" s="137">
        <f t="shared" si="311"/>
        <v>0</v>
      </c>
      <c r="O1180" s="137">
        <f t="shared" si="311"/>
        <v>0</v>
      </c>
      <c r="P1180" s="137">
        <f t="shared" si="311"/>
        <v>0</v>
      </c>
      <c r="Q1180" s="137">
        <f t="shared" si="311"/>
        <v>0</v>
      </c>
      <c r="R1180" s="137">
        <f t="shared" si="311"/>
        <v>0</v>
      </c>
      <c r="S1180" s="137">
        <f t="shared" si="311"/>
        <v>0</v>
      </c>
      <c r="T1180" s="137">
        <f t="shared" si="311"/>
        <v>0</v>
      </c>
      <c r="U1180" s="137">
        <f t="shared" si="311"/>
        <v>0</v>
      </c>
      <c r="V1180" s="137">
        <f t="shared" si="311"/>
        <v>100</v>
      </c>
      <c r="W1180" s="137">
        <f t="shared" si="312"/>
        <v>100</v>
      </c>
      <c r="X1180" s="137">
        <f t="shared" si="312"/>
        <v>100</v>
      </c>
      <c r="Y1180" s="137">
        <f t="shared" si="312"/>
        <v>100</v>
      </c>
      <c r="Z1180" s="137">
        <f t="shared" si="312"/>
        <v>100</v>
      </c>
      <c r="AA1180" s="137">
        <f t="shared" si="312"/>
        <v>100</v>
      </c>
      <c r="AB1180" s="137">
        <f t="shared" si="312"/>
        <v>100</v>
      </c>
      <c r="AC1180" s="137">
        <f t="shared" si="312"/>
        <v>100</v>
      </c>
      <c r="AD1180" s="137">
        <f t="shared" si="312"/>
        <v>0</v>
      </c>
      <c r="AE1180" s="137">
        <f t="shared" si="312"/>
        <v>0</v>
      </c>
      <c r="AF1180" s="137">
        <f t="shared" si="312"/>
        <v>0</v>
      </c>
      <c r="AG1180" s="137">
        <f t="shared" si="312"/>
        <v>0</v>
      </c>
      <c r="AH1180" s="137">
        <f t="shared" si="312"/>
        <v>0</v>
      </c>
      <c r="AI1180" s="137">
        <f t="shared" si="312"/>
        <v>0</v>
      </c>
      <c r="AJ1180" s="137">
        <f t="shared" si="312"/>
        <v>0</v>
      </c>
      <c r="AK1180" s="136">
        <f ca="1">IF(AND(AND($AK$3&lt;=B1180,B1180&lt;=$AK$1),B1180&lt;&gt;""),1,0)</f>
        <v>1</v>
      </c>
      <c r="AL1180" s="136">
        <f>IF(OR(F1180="工事・メンテ（共用可）",F1180="要調整"),0.5,IF(F1180="ヘリ訓練日",0.4,1))</f>
        <v>1</v>
      </c>
      <c r="AM1180" s="136">
        <v>1</v>
      </c>
    </row>
    <row r="1181" spans="1:39" ht="56.25">
      <c r="A1181" s="149">
        <v>725</v>
      </c>
      <c r="B1181" s="210">
        <v>46415</v>
      </c>
      <c r="C1181" s="211">
        <v>9</v>
      </c>
      <c r="D1181" s="211">
        <v>17</v>
      </c>
      <c r="E1181" s="152" t="s">
        <v>44</v>
      </c>
      <c r="F1181" s="151" t="s">
        <v>490</v>
      </c>
      <c r="G1181" s="154" t="s">
        <v>494</v>
      </c>
      <c r="H1181" s="138" t="str">
        <f>IF(OR(G1181="中止",G1181="取消"),"998",IF(ISNA(MATCH($E1181,施設情報!$B$2:$B$96,0)),"999",INDEX(施設情報!$C$2:$C$96,MATCH($E1181,施設情報!$B$2:$B$96,0))))</f>
        <v>015</v>
      </c>
      <c r="I1181" s="139">
        <f t="shared" si="305"/>
        <v>46415</v>
      </c>
      <c r="J1181" s="137" t="str">
        <f t="shared" si="306"/>
        <v>015-46415</v>
      </c>
      <c r="K1181" s="137">
        <f t="shared" si="307"/>
        <v>0.375</v>
      </c>
      <c r="L1181" s="137">
        <f t="shared" si="308"/>
        <v>0.70833333333333337</v>
      </c>
      <c r="M1181" s="137">
        <f t="shared" si="311"/>
        <v>0</v>
      </c>
      <c r="N1181" s="137">
        <f t="shared" si="311"/>
        <v>0</v>
      </c>
      <c r="O1181" s="137">
        <f t="shared" si="311"/>
        <v>0</v>
      </c>
      <c r="P1181" s="137">
        <f t="shared" si="311"/>
        <v>0</v>
      </c>
      <c r="Q1181" s="137">
        <f t="shared" si="311"/>
        <v>0</v>
      </c>
      <c r="R1181" s="137">
        <f t="shared" si="311"/>
        <v>0</v>
      </c>
      <c r="S1181" s="137">
        <f t="shared" si="311"/>
        <v>0</v>
      </c>
      <c r="T1181" s="137">
        <f t="shared" si="311"/>
        <v>0</v>
      </c>
      <c r="U1181" s="137">
        <f t="shared" si="311"/>
        <v>0</v>
      </c>
      <c r="V1181" s="137">
        <f t="shared" si="311"/>
        <v>100</v>
      </c>
      <c r="W1181" s="137">
        <f t="shared" si="312"/>
        <v>100</v>
      </c>
      <c r="X1181" s="137">
        <f t="shared" si="312"/>
        <v>100</v>
      </c>
      <c r="Y1181" s="137">
        <f t="shared" si="312"/>
        <v>100</v>
      </c>
      <c r="Z1181" s="137">
        <f t="shared" si="312"/>
        <v>100</v>
      </c>
      <c r="AA1181" s="137">
        <f t="shared" si="312"/>
        <v>100</v>
      </c>
      <c r="AB1181" s="137">
        <f t="shared" si="312"/>
        <v>100</v>
      </c>
      <c r="AC1181" s="137">
        <f t="shared" si="312"/>
        <v>100</v>
      </c>
      <c r="AD1181" s="137">
        <f t="shared" si="312"/>
        <v>0</v>
      </c>
      <c r="AE1181" s="137">
        <f t="shared" si="312"/>
        <v>0</v>
      </c>
      <c r="AF1181" s="137">
        <f t="shared" si="312"/>
        <v>0</v>
      </c>
      <c r="AG1181" s="137">
        <f t="shared" si="312"/>
        <v>0</v>
      </c>
      <c r="AH1181" s="137">
        <f t="shared" si="312"/>
        <v>0</v>
      </c>
      <c r="AI1181" s="137">
        <f t="shared" si="312"/>
        <v>0</v>
      </c>
      <c r="AJ1181" s="137">
        <f t="shared" si="312"/>
        <v>0</v>
      </c>
      <c r="AK1181" s="136">
        <f ca="1">IF(AND(AND($AK$3&lt;=B1181,B1181&lt;=$AK$1),B1181&lt;&gt;""),1,0)</f>
        <v>1</v>
      </c>
      <c r="AL1181" s="136">
        <f>IF(OR(F1181="工事・メンテ（共用可）",F1181="要調整"),0.5,IF(F1181="ヘリ訓練日",0.4,1))</f>
        <v>1</v>
      </c>
      <c r="AM1181" s="136">
        <v>1</v>
      </c>
    </row>
    <row r="1182" spans="1:39" ht="56.25">
      <c r="A1182" s="149">
        <v>1066</v>
      </c>
      <c r="B1182" s="210">
        <v>46415</v>
      </c>
      <c r="C1182" s="211">
        <v>9</v>
      </c>
      <c r="D1182" s="211">
        <v>17</v>
      </c>
      <c r="E1182" s="152" t="s">
        <v>53</v>
      </c>
      <c r="F1182" s="147" t="s">
        <v>490</v>
      </c>
      <c r="G1182" s="205" t="s">
        <v>493</v>
      </c>
      <c r="H1182" s="138" t="str">
        <f>IF(OR(G1182="中止",G1182="取消"),"998",IF(ISNA(MATCH($E1182,施設情報!$B$2:$B$96,0)),"999",INDEX(施設情報!$C$2:$C$96,MATCH($E1182,施設情報!$B$2:$B$96,0))))</f>
        <v>998</v>
      </c>
      <c r="I1182" s="139">
        <f t="shared" si="305"/>
        <v>46415</v>
      </c>
      <c r="J1182" s="137" t="str">
        <f t="shared" si="306"/>
        <v>998-46415</v>
      </c>
      <c r="K1182" s="137">
        <f t="shared" si="307"/>
        <v>0.375</v>
      </c>
      <c r="L1182" s="137">
        <f t="shared" si="308"/>
        <v>0.70833333333333337</v>
      </c>
      <c r="M1182" s="137">
        <f t="shared" si="311"/>
        <v>0</v>
      </c>
      <c r="N1182" s="137">
        <f t="shared" si="311"/>
        <v>0</v>
      </c>
      <c r="O1182" s="137">
        <f t="shared" si="311"/>
        <v>0</v>
      </c>
      <c r="P1182" s="137">
        <f t="shared" si="311"/>
        <v>0</v>
      </c>
      <c r="Q1182" s="137">
        <f t="shared" si="311"/>
        <v>0</v>
      </c>
      <c r="R1182" s="137">
        <f t="shared" si="311"/>
        <v>0</v>
      </c>
      <c r="S1182" s="137">
        <f t="shared" si="311"/>
        <v>0</v>
      </c>
      <c r="T1182" s="137">
        <f t="shared" si="311"/>
        <v>0</v>
      </c>
      <c r="U1182" s="137">
        <f t="shared" si="311"/>
        <v>0</v>
      </c>
      <c r="V1182" s="137">
        <f t="shared" si="311"/>
        <v>100</v>
      </c>
      <c r="W1182" s="137">
        <f t="shared" si="312"/>
        <v>100</v>
      </c>
      <c r="X1182" s="137">
        <f t="shared" si="312"/>
        <v>100</v>
      </c>
      <c r="Y1182" s="137">
        <f t="shared" si="312"/>
        <v>100</v>
      </c>
      <c r="Z1182" s="137">
        <f t="shared" si="312"/>
        <v>100</v>
      </c>
      <c r="AA1182" s="137">
        <f t="shared" si="312"/>
        <v>100</v>
      </c>
      <c r="AB1182" s="137">
        <f t="shared" si="312"/>
        <v>100</v>
      </c>
      <c r="AC1182" s="137">
        <f t="shared" si="312"/>
        <v>100</v>
      </c>
      <c r="AD1182" s="137">
        <f t="shared" si="312"/>
        <v>0</v>
      </c>
      <c r="AE1182" s="137">
        <f t="shared" si="312"/>
        <v>0</v>
      </c>
      <c r="AF1182" s="137">
        <f t="shared" si="312"/>
        <v>0</v>
      </c>
      <c r="AG1182" s="137">
        <f t="shared" si="312"/>
        <v>0</v>
      </c>
      <c r="AH1182" s="137">
        <f t="shared" si="312"/>
        <v>0</v>
      </c>
      <c r="AI1182" s="137">
        <f t="shared" si="312"/>
        <v>0</v>
      </c>
      <c r="AJ1182" s="137">
        <f t="shared" si="312"/>
        <v>0</v>
      </c>
      <c r="AK1182" s="136">
        <f ca="1">IF(AND(AND($AK$3&lt;=B1182,B1182&lt;=$AK$1),B1182&lt;&gt;""),1,0)</f>
        <v>1</v>
      </c>
      <c r="AL1182" s="136">
        <f>IF(OR(F1182="工事・メンテ（共用可）",F1182="要調整"),0.5,IF(F1182="ヘリ訓練日",0.4,1))</f>
        <v>1</v>
      </c>
      <c r="AM1182" s="136">
        <v>1</v>
      </c>
    </row>
    <row r="1183" spans="1:39" ht="75">
      <c r="A1183" s="149">
        <v>1067</v>
      </c>
      <c r="B1183" s="210">
        <v>46415</v>
      </c>
      <c r="C1183" s="211">
        <v>9</v>
      </c>
      <c r="D1183" s="211">
        <v>17</v>
      </c>
      <c r="E1183" s="152" t="s">
        <v>60</v>
      </c>
      <c r="F1183" s="147" t="s">
        <v>490</v>
      </c>
      <c r="G1183" s="205" t="s">
        <v>493</v>
      </c>
      <c r="H1183" s="138" t="str">
        <f>IF(OR(G1183="中止",G1183="取消"),"998",IF(ISNA(MATCH($E1183,施設情報!$B$2:$B$96,0)),"999",INDEX(施設情報!$C$2:$C$96,MATCH($E1183,施設情報!$B$2:$B$96,0))))</f>
        <v>998</v>
      </c>
      <c r="I1183" s="139">
        <f t="shared" si="305"/>
        <v>46415</v>
      </c>
      <c r="J1183" s="137" t="str">
        <f t="shared" si="306"/>
        <v>998-46415</v>
      </c>
      <c r="K1183" s="137">
        <f t="shared" si="307"/>
        <v>0.375</v>
      </c>
      <c r="L1183" s="137">
        <f t="shared" si="308"/>
        <v>0.70833333333333337</v>
      </c>
      <c r="M1183" s="137">
        <f t="shared" si="311"/>
        <v>0</v>
      </c>
      <c r="N1183" s="137">
        <f t="shared" si="311"/>
        <v>0</v>
      </c>
      <c r="O1183" s="137">
        <f t="shared" si="311"/>
        <v>0</v>
      </c>
      <c r="P1183" s="137">
        <f t="shared" si="311"/>
        <v>0</v>
      </c>
      <c r="Q1183" s="137">
        <f t="shared" si="311"/>
        <v>0</v>
      </c>
      <c r="R1183" s="137">
        <f t="shared" si="311"/>
        <v>0</v>
      </c>
      <c r="S1183" s="137">
        <f t="shared" si="311"/>
        <v>0</v>
      </c>
      <c r="T1183" s="137">
        <f t="shared" si="311"/>
        <v>0</v>
      </c>
      <c r="U1183" s="137">
        <f t="shared" si="311"/>
        <v>0</v>
      </c>
      <c r="V1183" s="137">
        <f t="shared" si="311"/>
        <v>100</v>
      </c>
      <c r="W1183" s="137">
        <f t="shared" si="312"/>
        <v>100</v>
      </c>
      <c r="X1183" s="137">
        <f t="shared" si="312"/>
        <v>100</v>
      </c>
      <c r="Y1183" s="137">
        <f t="shared" si="312"/>
        <v>100</v>
      </c>
      <c r="Z1183" s="137">
        <f t="shared" si="312"/>
        <v>100</v>
      </c>
      <c r="AA1183" s="137">
        <f t="shared" si="312"/>
        <v>100</v>
      </c>
      <c r="AB1183" s="137">
        <f t="shared" si="312"/>
        <v>100</v>
      </c>
      <c r="AC1183" s="137">
        <f t="shared" si="312"/>
        <v>100</v>
      </c>
      <c r="AD1183" s="137">
        <f t="shared" si="312"/>
        <v>0</v>
      </c>
      <c r="AE1183" s="137">
        <f t="shared" si="312"/>
        <v>0</v>
      </c>
      <c r="AF1183" s="137">
        <f t="shared" si="312"/>
        <v>0</v>
      </c>
      <c r="AG1183" s="137">
        <f t="shared" si="312"/>
        <v>0</v>
      </c>
      <c r="AH1183" s="137">
        <f t="shared" si="312"/>
        <v>0</v>
      </c>
      <c r="AI1183" s="137">
        <f t="shared" si="312"/>
        <v>0</v>
      </c>
      <c r="AJ1183" s="137">
        <f t="shared" si="312"/>
        <v>0</v>
      </c>
      <c r="AK1183" s="136">
        <f ca="1">IF(AND(AND($AK$3&lt;=B1183,B1183&lt;=$AK$1),B1183&lt;&gt;""),1,0)</f>
        <v>1</v>
      </c>
      <c r="AL1183" s="136">
        <f>IF(OR(F1183="工事・メンテ（共用可）",F1183="要調整"),0.5,IF(F1183="ヘリ訓練日",0.4,1))</f>
        <v>1</v>
      </c>
      <c r="AM1183" s="136">
        <v>1</v>
      </c>
    </row>
    <row r="1184" spans="1:39" ht="54">
      <c r="A1184" s="149">
        <v>1803</v>
      </c>
      <c r="B1184" s="150">
        <v>46415</v>
      </c>
      <c r="C1184" s="156">
        <v>7</v>
      </c>
      <c r="D1184" s="156">
        <v>21</v>
      </c>
      <c r="E1184" s="152" t="s">
        <v>38</v>
      </c>
      <c r="F1184" s="151" t="s">
        <v>490</v>
      </c>
      <c r="G1184" s="154" t="s">
        <v>493</v>
      </c>
      <c r="H1184" s="138" t="str">
        <f>IF(OR(G1184="中止",G1184="取消"),"998",IF(ISNA(MATCH($E1184,施設情報!$B$2:$B$96,0)),"999",INDEX(施設情報!$C$2:$C$96,MATCH($E1184,施設情報!$B$2:$B$96,0))))</f>
        <v>998</v>
      </c>
      <c r="I1184" s="139">
        <f t="shared" si="305"/>
        <v>46415</v>
      </c>
      <c r="J1184" s="137" t="str">
        <f t="shared" si="306"/>
        <v>998-46415</v>
      </c>
      <c r="K1184" s="137">
        <f t="shared" si="307"/>
        <v>0.29166666666666669</v>
      </c>
      <c r="L1184" s="137">
        <f t="shared" si="308"/>
        <v>0.875</v>
      </c>
      <c r="M1184" s="137">
        <f t="shared" si="311"/>
        <v>0</v>
      </c>
      <c r="N1184" s="137">
        <f t="shared" si="311"/>
        <v>0</v>
      </c>
      <c r="O1184" s="137">
        <f t="shared" si="311"/>
        <v>0</v>
      </c>
      <c r="P1184" s="137">
        <f t="shared" si="311"/>
        <v>0</v>
      </c>
      <c r="Q1184" s="137">
        <f t="shared" si="311"/>
        <v>0</v>
      </c>
      <c r="R1184" s="137">
        <f t="shared" si="311"/>
        <v>0</v>
      </c>
      <c r="S1184" s="137">
        <f t="shared" si="311"/>
        <v>0</v>
      </c>
      <c r="T1184" s="137">
        <f t="shared" si="311"/>
        <v>100</v>
      </c>
      <c r="U1184" s="137">
        <f t="shared" si="311"/>
        <v>100</v>
      </c>
      <c r="V1184" s="137">
        <f t="shared" si="311"/>
        <v>100</v>
      </c>
      <c r="W1184" s="137">
        <f t="shared" si="312"/>
        <v>100</v>
      </c>
      <c r="X1184" s="137">
        <f t="shared" si="312"/>
        <v>100</v>
      </c>
      <c r="Y1184" s="137">
        <f t="shared" si="312"/>
        <v>100</v>
      </c>
      <c r="Z1184" s="137">
        <f t="shared" si="312"/>
        <v>100</v>
      </c>
      <c r="AA1184" s="137">
        <f t="shared" si="312"/>
        <v>100</v>
      </c>
      <c r="AB1184" s="137">
        <f t="shared" si="312"/>
        <v>100</v>
      </c>
      <c r="AC1184" s="137">
        <f t="shared" si="312"/>
        <v>100</v>
      </c>
      <c r="AD1184" s="137">
        <f t="shared" si="312"/>
        <v>100</v>
      </c>
      <c r="AE1184" s="137">
        <f t="shared" si="312"/>
        <v>100</v>
      </c>
      <c r="AF1184" s="137">
        <f t="shared" si="312"/>
        <v>100</v>
      </c>
      <c r="AG1184" s="137">
        <f t="shared" si="312"/>
        <v>100</v>
      </c>
      <c r="AH1184" s="137">
        <f t="shared" si="312"/>
        <v>0</v>
      </c>
      <c r="AI1184" s="137">
        <f t="shared" si="312"/>
        <v>0</v>
      </c>
      <c r="AJ1184" s="137">
        <f t="shared" si="312"/>
        <v>0</v>
      </c>
      <c r="AK1184" s="136">
        <f ca="1">IF(AND(AND($AK$3&lt;=B1184,B1184&lt;=$AK$1),B1184&lt;&gt;""),1,0)</f>
        <v>1</v>
      </c>
      <c r="AL1184" s="136">
        <f>IF(OR(F1184="工事・メンテ（共用可）",F1184="要調整"),0.5,IF(F1184="ヘリ訓練日",0.4,1))</f>
        <v>1</v>
      </c>
      <c r="AM1184" s="136">
        <v>1</v>
      </c>
    </row>
    <row r="1185" spans="1:39" ht="37.5">
      <c r="A1185" s="149">
        <v>1804</v>
      </c>
      <c r="B1185" s="150">
        <v>46415</v>
      </c>
      <c r="C1185" s="156">
        <v>7</v>
      </c>
      <c r="D1185" s="156">
        <v>21</v>
      </c>
      <c r="E1185" s="152" t="s">
        <v>39</v>
      </c>
      <c r="F1185" s="151" t="s">
        <v>490</v>
      </c>
      <c r="G1185" s="154" t="s">
        <v>493</v>
      </c>
      <c r="H1185" s="138" t="str">
        <f>IF(OR(G1185="中止",G1185="取消"),"998",IF(ISNA(MATCH($E1185,施設情報!$B$2:$B$96,0)),"999",INDEX(施設情報!$C$2:$C$96,MATCH($E1185,施設情報!$B$2:$B$96,0))))</f>
        <v>998</v>
      </c>
      <c r="I1185" s="139">
        <f t="shared" si="305"/>
        <v>46415</v>
      </c>
      <c r="J1185" s="137" t="str">
        <f t="shared" si="306"/>
        <v>998-46415</v>
      </c>
      <c r="K1185" s="137">
        <f t="shared" si="307"/>
        <v>0.29166666666666669</v>
      </c>
      <c r="L1185" s="137">
        <f t="shared" si="308"/>
        <v>0.875</v>
      </c>
      <c r="M1185" s="137">
        <f t="shared" ref="M1185:V1194" si="313">IF(AND(M$3&gt;=$K1185,M$3&lt;$L1185),100*$AM1185,0)</f>
        <v>0</v>
      </c>
      <c r="N1185" s="137">
        <f t="shared" si="313"/>
        <v>0</v>
      </c>
      <c r="O1185" s="137">
        <f t="shared" si="313"/>
        <v>0</v>
      </c>
      <c r="P1185" s="137">
        <f t="shared" si="313"/>
        <v>0</v>
      </c>
      <c r="Q1185" s="137">
        <f t="shared" si="313"/>
        <v>0</v>
      </c>
      <c r="R1185" s="137">
        <f t="shared" si="313"/>
        <v>0</v>
      </c>
      <c r="S1185" s="137">
        <f t="shared" si="313"/>
        <v>0</v>
      </c>
      <c r="T1185" s="137">
        <f t="shared" si="313"/>
        <v>100</v>
      </c>
      <c r="U1185" s="137">
        <f t="shared" si="313"/>
        <v>100</v>
      </c>
      <c r="V1185" s="137">
        <f t="shared" si="313"/>
        <v>100</v>
      </c>
      <c r="W1185" s="137">
        <f t="shared" ref="W1185:AJ1194" si="314">IF(AND(W$3&gt;=$K1185,W$3&lt;$L1185),100*$AM1185,0)</f>
        <v>100</v>
      </c>
      <c r="X1185" s="137">
        <f t="shared" si="314"/>
        <v>100</v>
      </c>
      <c r="Y1185" s="137">
        <f t="shared" si="314"/>
        <v>100</v>
      </c>
      <c r="Z1185" s="137">
        <f t="shared" si="314"/>
        <v>100</v>
      </c>
      <c r="AA1185" s="137">
        <f t="shared" si="314"/>
        <v>100</v>
      </c>
      <c r="AB1185" s="137">
        <f t="shared" si="314"/>
        <v>100</v>
      </c>
      <c r="AC1185" s="137">
        <f t="shared" si="314"/>
        <v>100</v>
      </c>
      <c r="AD1185" s="137">
        <f t="shared" si="314"/>
        <v>100</v>
      </c>
      <c r="AE1185" s="137">
        <f t="shared" si="314"/>
        <v>100</v>
      </c>
      <c r="AF1185" s="137">
        <f t="shared" si="314"/>
        <v>100</v>
      </c>
      <c r="AG1185" s="137">
        <f t="shared" si="314"/>
        <v>100</v>
      </c>
      <c r="AH1185" s="137">
        <f t="shared" si="314"/>
        <v>0</v>
      </c>
      <c r="AI1185" s="137">
        <f t="shared" si="314"/>
        <v>0</v>
      </c>
      <c r="AJ1185" s="137">
        <f t="shared" si="314"/>
        <v>0</v>
      </c>
      <c r="AK1185" s="136">
        <f ca="1">IF(AND(AND($AK$3&lt;=B1185,B1185&lt;=$AK$1),B1185&lt;&gt;""),1,0)</f>
        <v>1</v>
      </c>
      <c r="AL1185" s="136">
        <f>IF(OR(F1185="工事・メンテ（共用可）",F1185="要調整"),0.5,IF(F1185="ヘリ訓練日",0.4,1))</f>
        <v>1</v>
      </c>
      <c r="AM1185" s="136">
        <v>1</v>
      </c>
    </row>
    <row r="1186" spans="1:39" ht="75">
      <c r="A1186" s="149">
        <v>1805</v>
      </c>
      <c r="B1186" s="150">
        <v>46415</v>
      </c>
      <c r="C1186" s="156">
        <v>7</v>
      </c>
      <c r="D1186" s="156">
        <v>21</v>
      </c>
      <c r="E1186" s="152" t="s">
        <v>40</v>
      </c>
      <c r="F1186" s="151" t="s">
        <v>490</v>
      </c>
      <c r="G1186" s="154" t="s">
        <v>493</v>
      </c>
      <c r="H1186" s="138" t="str">
        <f>IF(OR(G1186="中止",G1186="取消"),"998",IF(ISNA(MATCH($E1186,施設情報!$B$2:$B$96,0)),"999",INDEX(施設情報!$C$2:$C$96,MATCH($E1186,施設情報!$B$2:$B$96,0))))</f>
        <v>998</v>
      </c>
      <c r="I1186" s="139">
        <f t="shared" si="305"/>
        <v>46415</v>
      </c>
      <c r="J1186" s="137" t="str">
        <f t="shared" si="306"/>
        <v>998-46415</v>
      </c>
      <c r="K1186" s="137">
        <f t="shared" si="307"/>
        <v>0.29166666666666669</v>
      </c>
      <c r="L1186" s="137">
        <f t="shared" si="308"/>
        <v>0.875</v>
      </c>
      <c r="M1186" s="137">
        <f t="shared" si="313"/>
        <v>0</v>
      </c>
      <c r="N1186" s="137">
        <f t="shared" si="313"/>
        <v>0</v>
      </c>
      <c r="O1186" s="137">
        <f t="shared" si="313"/>
        <v>0</v>
      </c>
      <c r="P1186" s="137">
        <f t="shared" si="313"/>
        <v>0</v>
      </c>
      <c r="Q1186" s="137">
        <f t="shared" si="313"/>
        <v>0</v>
      </c>
      <c r="R1186" s="137">
        <f t="shared" si="313"/>
        <v>0</v>
      </c>
      <c r="S1186" s="137">
        <f t="shared" si="313"/>
        <v>0</v>
      </c>
      <c r="T1186" s="137">
        <f t="shared" si="313"/>
        <v>100</v>
      </c>
      <c r="U1186" s="137">
        <f t="shared" si="313"/>
        <v>100</v>
      </c>
      <c r="V1186" s="137">
        <f t="shared" si="313"/>
        <v>100</v>
      </c>
      <c r="W1186" s="137">
        <f t="shared" si="314"/>
        <v>100</v>
      </c>
      <c r="X1186" s="137">
        <f t="shared" si="314"/>
        <v>100</v>
      </c>
      <c r="Y1186" s="137">
        <f t="shared" si="314"/>
        <v>100</v>
      </c>
      <c r="Z1186" s="137">
        <f t="shared" si="314"/>
        <v>100</v>
      </c>
      <c r="AA1186" s="137">
        <f t="shared" si="314"/>
        <v>100</v>
      </c>
      <c r="AB1186" s="137">
        <f t="shared" si="314"/>
        <v>100</v>
      </c>
      <c r="AC1186" s="137">
        <f t="shared" si="314"/>
        <v>100</v>
      </c>
      <c r="AD1186" s="137">
        <f t="shared" si="314"/>
        <v>100</v>
      </c>
      <c r="AE1186" s="137">
        <f t="shared" si="314"/>
        <v>100</v>
      </c>
      <c r="AF1186" s="137">
        <f t="shared" si="314"/>
        <v>100</v>
      </c>
      <c r="AG1186" s="137">
        <f t="shared" si="314"/>
        <v>100</v>
      </c>
      <c r="AH1186" s="137">
        <f t="shared" si="314"/>
        <v>0</v>
      </c>
      <c r="AI1186" s="137">
        <f t="shared" si="314"/>
        <v>0</v>
      </c>
      <c r="AJ1186" s="137">
        <f t="shared" si="314"/>
        <v>0</v>
      </c>
      <c r="AK1186" s="136">
        <f ca="1">IF(AND(AND($AK$3&lt;=B1186,B1186&lt;=$AK$1),B1186&lt;&gt;""),1,0)</f>
        <v>1</v>
      </c>
      <c r="AL1186" s="136">
        <f>IF(OR(F1186="工事・メンテ（共用可）",F1186="要調整"),0.5,IF(F1186="ヘリ訓練日",0.4,1))</f>
        <v>1</v>
      </c>
      <c r="AM1186" s="136">
        <v>1</v>
      </c>
    </row>
    <row r="1187" spans="1:39" ht="93.75">
      <c r="A1187" s="149">
        <v>1806</v>
      </c>
      <c r="B1187" s="150">
        <v>46415</v>
      </c>
      <c r="C1187" s="156">
        <v>7</v>
      </c>
      <c r="D1187" s="156">
        <v>21</v>
      </c>
      <c r="E1187" s="152" t="s">
        <v>41</v>
      </c>
      <c r="F1187" s="151" t="s">
        <v>490</v>
      </c>
      <c r="G1187" s="154" t="s">
        <v>493</v>
      </c>
      <c r="H1187" s="138" t="str">
        <f>IF(OR(G1187="中止",G1187="取消"),"998",IF(ISNA(MATCH($E1187,施設情報!$B$2:$B$96,0)),"999",INDEX(施設情報!$C$2:$C$96,MATCH($E1187,施設情報!$B$2:$B$96,0))))</f>
        <v>998</v>
      </c>
      <c r="I1187" s="139">
        <f t="shared" si="305"/>
        <v>46415</v>
      </c>
      <c r="J1187" s="137" t="str">
        <f t="shared" si="306"/>
        <v>998-46415</v>
      </c>
      <c r="K1187" s="137">
        <f t="shared" si="307"/>
        <v>0.29166666666666669</v>
      </c>
      <c r="L1187" s="137">
        <f t="shared" si="308"/>
        <v>0.875</v>
      </c>
      <c r="M1187" s="137">
        <f t="shared" si="313"/>
        <v>0</v>
      </c>
      <c r="N1187" s="137">
        <f t="shared" si="313"/>
        <v>0</v>
      </c>
      <c r="O1187" s="137">
        <f t="shared" si="313"/>
        <v>0</v>
      </c>
      <c r="P1187" s="137">
        <f t="shared" si="313"/>
        <v>0</v>
      </c>
      <c r="Q1187" s="137">
        <f t="shared" si="313"/>
        <v>0</v>
      </c>
      <c r="R1187" s="137">
        <f t="shared" si="313"/>
        <v>0</v>
      </c>
      <c r="S1187" s="137">
        <f t="shared" si="313"/>
        <v>0</v>
      </c>
      <c r="T1187" s="137">
        <f t="shared" si="313"/>
        <v>100</v>
      </c>
      <c r="U1187" s="137">
        <f t="shared" si="313"/>
        <v>100</v>
      </c>
      <c r="V1187" s="137">
        <f t="shared" si="313"/>
        <v>100</v>
      </c>
      <c r="W1187" s="137">
        <f t="shared" si="314"/>
        <v>100</v>
      </c>
      <c r="X1187" s="137">
        <f t="shared" si="314"/>
        <v>100</v>
      </c>
      <c r="Y1187" s="137">
        <f t="shared" si="314"/>
        <v>100</v>
      </c>
      <c r="Z1187" s="137">
        <f t="shared" si="314"/>
        <v>100</v>
      </c>
      <c r="AA1187" s="137">
        <f t="shared" si="314"/>
        <v>100</v>
      </c>
      <c r="AB1187" s="137">
        <f t="shared" si="314"/>
        <v>100</v>
      </c>
      <c r="AC1187" s="137">
        <f t="shared" si="314"/>
        <v>100</v>
      </c>
      <c r="AD1187" s="137">
        <f t="shared" si="314"/>
        <v>100</v>
      </c>
      <c r="AE1187" s="137">
        <f t="shared" si="314"/>
        <v>100</v>
      </c>
      <c r="AF1187" s="137">
        <f t="shared" si="314"/>
        <v>100</v>
      </c>
      <c r="AG1187" s="137">
        <f t="shared" si="314"/>
        <v>100</v>
      </c>
      <c r="AH1187" s="137">
        <f t="shared" si="314"/>
        <v>0</v>
      </c>
      <c r="AI1187" s="137">
        <f t="shared" si="314"/>
        <v>0</v>
      </c>
      <c r="AJ1187" s="137">
        <f t="shared" si="314"/>
        <v>0</v>
      </c>
      <c r="AK1187" s="136">
        <f ca="1">IF(AND(AND($AK$3&lt;=B1187,B1187&lt;=$AK$1),B1187&lt;&gt;""),1,0)</f>
        <v>1</v>
      </c>
      <c r="AL1187" s="136">
        <f>IF(OR(F1187="工事・メンテ（共用可）",F1187="要調整"),0.5,IF(F1187="ヘリ訓練日",0.4,1))</f>
        <v>1</v>
      </c>
      <c r="AM1187" s="136">
        <v>1</v>
      </c>
    </row>
    <row r="1188" spans="1:39" ht="75">
      <c r="A1188" s="149">
        <v>1807</v>
      </c>
      <c r="B1188" s="150">
        <v>46415</v>
      </c>
      <c r="C1188" s="156">
        <v>7</v>
      </c>
      <c r="D1188" s="156">
        <v>21</v>
      </c>
      <c r="E1188" s="152" t="s">
        <v>42</v>
      </c>
      <c r="F1188" s="151" t="s">
        <v>490</v>
      </c>
      <c r="G1188" s="154" t="s">
        <v>493</v>
      </c>
      <c r="H1188" s="138" t="str">
        <f>IF(OR(G1188="中止",G1188="取消"),"998",IF(ISNA(MATCH($E1188,施設情報!$B$2:$B$96,0)),"999",INDEX(施設情報!$C$2:$C$96,MATCH($E1188,施設情報!$B$2:$B$96,0))))</f>
        <v>998</v>
      </c>
      <c r="I1188" s="139">
        <f t="shared" si="305"/>
        <v>46415</v>
      </c>
      <c r="J1188" s="137" t="str">
        <f t="shared" si="306"/>
        <v>998-46415</v>
      </c>
      <c r="K1188" s="137">
        <f t="shared" si="307"/>
        <v>0.29166666666666669</v>
      </c>
      <c r="L1188" s="137">
        <f t="shared" si="308"/>
        <v>0.875</v>
      </c>
      <c r="M1188" s="137">
        <f t="shared" si="313"/>
        <v>0</v>
      </c>
      <c r="N1188" s="137">
        <f t="shared" si="313"/>
        <v>0</v>
      </c>
      <c r="O1188" s="137">
        <f t="shared" si="313"/>
        <v>0</v>
      </c>
      <c r="P1188" s="137">
        <f t="shared" si="313"/>
        <v>0</v>
      </c>
      <c r="Q1188" s="137">
        <f t="shared" si="313"/>
        <v>0</v>
      </c>
      <c r="R1188" s="137">
        <f t="shared" si="313"/>
        <v>0</v>
      </c>
      <c r="S1188" s="137">
        <f t="shared" si="313"/>
        <v>0</v>
      </c>
      <c r="T1188" s="137">
        <f t="shared" si="313"/>
        <v>100</v>
      </c>
      <c r="U1188" s="137">
        <f t="shared" si="313"/>
        <v>100</v>
      </c>
      <c r="V1188" s="137">
        <f t="shared" si="313"/>
        <v>100</v>
      </c>
      <c r="W1188" s="137">
        <f t="shared" si="314"/>
        <v>100</v>
      </c>
      <c r="X1188" s="137">
        <f t="shared" si="314"/>
        <v>100</v>
      </c>
      <c r="Y1188" s="137">
        <f t="shared" si="314"/>
        <v>100</v>
      </c>
      <c r="Z1188" s="137">
        <f t="shared" si="314"/>
        <v>100</v>
      </c>
      <c r="AA1188" s="137">
        <f t="shared" si="314"/>
        <v>100</v>
      </c>
      <c r="AB1188" s="137">
        <f t="shared" si="314"/>
        <v>100</v>
      </c>
      <c r="AC1188" s="137">
        <f t="shared" si="314"/>
        <v>100</v>
      </c>
      <c r="AD1188" s="137">
        <f t="shared" si="314"/>
        <v>100</v>
      </c>
      <c r="AE1188" s="137">
        <f t="shared" si="314"/>
        <v>100</v>
      </c>
      <c r="AF1188" s="137">
        <f t="shared" si="314"/>
        <v>100</v>
      </c>
      <c r="AG1188" s="137">
        <f t="shared" si="314"/>
        <v>100</v>
      </c>
      <c r="AH1188" s="137">
        <f t="shared" si="314"/>
        <v>0</v>
      </c>
      <c r="AI1188" s="137">
        <f t="shared" si="314"/>
        <v>0</v>
      </c>
      <c r="AJ1188" s="137">
        <f t="shared" si="314"/>
        <v>0</v>
      </c>
      <c r="AK1188" s="136">
        <f ca="1">IF(AND(AND($AK$3&lt;=B1188,B1188&lt;=$AK$1),B1188&lt;&gt;""),1,0)</f>
        <v>1</v>
      </c>
      <c r="AL1188" s="136">
        <f>IF(OR(F1188="工事・メンテ（共用可）",F1188="要調整"),0.5,IF(F1188="ヘリ訓練日",0.4,1))</f>
        <v>1</v>
      </c>
      <c r="AM1188" s="136">
        <v>1</v>
      </c>
    </row>
    <row r="1189" spans="1:39" ht="37.5">
      <c r="A1189" s="149">
        <v>1808</v>
      </c>
      <c r="B1189" s="150">
        <v>46415</v>
      </c>
      <c r="C1189" s="156">
        <v>7</v>
      </c>
      <c r="D1189" s="156">
        <v>21</v>
      </c>
      <c r="E1189" s="152" t="s">
        <v>2</v>
      </c>
      <c r="F1189" s="151" t="s">
        <v>490</v>
      </c>
      <c r="G1189" s="154" t="s">
        <v>493</v>
      </c>
      <c r="H1189" s="138" t="str">
        <f>IF(OR(G1189="中止",G1189="取消"),"998",IF(ISNA(MATCH($E1189,施設情報!$B$2:$B$96,0)),"999",INDEX(施設情報!$C$2:$C$96,MATCH($E1189,施設情報!$B$2:$B$96,0))))</f>
        <v>998</v>
      </c>
      <c r="I1189" s="139">
        <f t="shared" si="305"/>
        <v>46415</v>
      </c>
      <c r="J1189" s="137" t="str">
        <f t="shared" si="306"/>
        <v>998-46415</v>
      </c>
      <c r="K1189" s="137">
        <f t="shared" si="307"/>
        <v>0.29166666666666669</v>
      </c>
      <c r="L1189" s="137">
        <f t="shared" si="308"/>
        <v>0.875</v>
      </c>
      <c r="M1189" s="137">
        <f t="shared" si="313"/>
        <v>0</v>
      </c>
      <c r="N1189" s="137">
        <f t="shared" si="313"/>
        <v>0</v>
      </c>
      <c r="O1189" s="137">
        <f t="shared" si="313"/>
        <v>0</v>
      </c>
      <c r="P1189" s="137">
        <f t="shared" si="313"/>
        <v>0</v>
      </c>
      <c r="Q1189" s="137">
        <f t="shared" si="313"/>
        <v>0</v>
      </c>
      <c r="R1189" s="137">
        <f t="shared" si="313"/>
        <v>0</v>
      </c>
      <c r="S1189" s="137">
        <f t="shared" si="313"/>
        <v>0</v>
      </c>
      <c r="T1189" s="137">
        <f t="shared" si="313"/>
        <v>100</v>
      </c>
      <c r="U1189" s="137">
        <f t="shared" si="313"/>
        <v>100</v>
      </c>
      <c r="V1189" s="137">
        <f t="shared" si="313"/>
        <v>100</v>
      </c>
      <c r="W1189" s="137">
        <f t="shared" si="314"/>
        <v>100</v>
      </c>
      <c r="X1189" s="137">
        <f t="shared" si="314"/>
        <v>100</v>
      </c>
      <c r="Y1189" s="137">
        <f t="shared" si="314"/>
        <v>100</v>
      </c>
      <c r="Z1189" s="137">
        <f t="shared" si="314"/>
        <v>100</v>
      </c>
      <c r="AA1189" s="137">
        <f t="shared" si="314"/>
        <v>100</v>
      </c>
      <c r="AB1189" s="137">
        <f t="shared" si="314"/>
        <v>100</v>
      </c>
      <c r="AC1189" s="137">
        <f t="shared" si="314"/>
        <v>100</v>
      </c>
      <c r="AD1189" s="137">
        <f t="shared" si="314"/>
        <v>100</v>
      </c>
      <c r="AE1189" s="137">
        <f t="shared" si="314"/>
        <v>100</v>
      </c>
      <c r="AF1189" s="137">
        <f t="shared" si="314"/>
        <v>100</v>
      </c>
      <c r="AG1189" s="137">
        <f t="shared" si="314"/>
        <v>100</v>
      </c>
      <c r="AH1189" s="137">
        <f t="shared" si="314"/>
        <v>0</v>
      </c>
      <c r="AI1189" s="137">
        <f t="shared" si="314"/>
        <v>0</v>
      </c>
      <c r="AJ1189" s="137">
        <f t="shared" si="314"/>
        <v>0</v>
      </c>
      <c r="AK1189" s="136">
        <f ca="1">IF(AND(AND($AK$3&lt;=B1189,B1189&lt;=$AK$1),B1189&lt;&gt;""),1,0)</f>
        <v>1</v>
      </c>
      <c r="AL1189" s="136">
        <f>IF(OR(F1189="工事・メンテ（共用可）",F1189="要調整"),0.5,IF(F1189="ヘリ訓練日",0.4,1))</f>
        <v>1</v>
      </c>
      <c r="AM1189" s="136">
        <v>1</v>
      </c>
    </row>
    <row r="1190" spans="1:39" ht="56.25">
      <c r="A1190" s="149">
        <v>1809</v>
      </c>
      <c r="B1190" s="150">
        <v>46415</v>
      </c>
      <c r="C1190" s="156">
        <v>7</v>
      </c>
      <c r="D1190" s="156">
        <v>21</v>
      </c>
      <c r="E1190" s="152" t="s">
        <v>44</v>
      </c>
      <c r="F1190" s="151" t="s">
        <v>490</v>
      </c>
      <c r="G1190" s="154" t="s">
        <v>493</v>
      </c>
      <c r="H1190" s="138" t="str">
        <f>IF(OR(G1190="中止",G1190="取消"),"998",IF(ISNA(MATCH($E1190,施設情報!$B$2:$B$96,0)),"999",INDEX(施設情報!$C$2:$C$96,MATCH($E1190,施設情報!$B$2:$B$96,0))))</f>
        <v>998</v>
      </c>
      <c r="I1190" s="139">
        <f t="shared" si="305"/>
        <v>46415</v>
      </c>
      <c r="J1190" s="137" t="str">
        <f t="shared" si="306"/>
        <v>998-46415</v>
      </c>
      <c r="K1190" s="137">
        <f t="shared" si="307"/>
        <v>0.29166666666666669</v>
      </c>
      <c r="L1190" s="137">
        <f t="shared" si="308"/>
        <v>0.875</v>
      </c>
      <c r="M1190" s="137">
        <f t="shared" si="313"/>
        <v>0</v>
      </c>
      <c r="N1190" s="137">
        <f t="shared" si="313"/>
        <v>0</v>
      </c>
      <c r="O1190" s="137">
        <f t="shared" si="313"/>
        <v>0</v>
      </c>
      <c r="P1190" s="137">
        <f t="shared" si="313"/>
        <v>0</v>
      </c>
      <c r="Q1190" s="137">
        <f t="shared" si="313"/>
        <v>0</v>
      </c>
      <c r="R1190" s="137">
        <f t="shared" si="313"/>
        <v>0</v>
      </c>
      <c r="S1190" s="137">
        <f t="shared" si="313"/>
        <v>0</v>
      </c>
      <c r="T1190" s="137">
        <f t="shared" si="313"/>
        <v>100</v>
      </c>
      <c r="U1190" s="137">
        <f t="shared" si="313"/>
        <v>100</v>
      </c>
      <c r="V1190" s="137">
        <f t="shared" si="313"/>
        <v>100</v>
      </c>
      <c r="W1190" s="137">
        <f t="shared" si="314"/>
        <v>100</v>
      </c>
      <c r="X1190" s="137">
        <f t="shared" si="314"/>
        <v>100</v>
      </c>
      <c r="Y1190" s="137">
        <f t="shared" si="314"/>
        <v>100</v>
      </c>
      <c r="Z1190" s="137">
        <f t="shared" si="314"/>
        <v>100</v>
      </c>
      <c r="AA1190" s="137">
        <f t="shared" si="314"/>
        <v>100</v>
      </c>
      <c r="AB1190" s="137">
        <f t="shared" si="314"/>
        <v>100</v>
      </c>
      <c r="AC1190" s="137">
        <f t="shared" si="314"/>
        <v>100</v>
      </c>
      <c r="AD1190" s="137">
        <f t="shared" si="314"/>
        <v>100</v>
      </c>
      <c r="AE1190" s="137">
        <f t="shared" si="314"/>
        <v>100</v>
      </c>
      <c r="AF1190" s="137">
        <f t="shared" si="314"/>
        <v>100</v>
      </c>
      <c r="AG1190" s="137">
        <f t="shared" si="314"/>
        <v>100</v>
      </c>
      <c r="AH1190" s="137">
        <f t="shared" si="314"/>
        <v>0</v>
      </c>
      <c r="AI1190" s="137">
        <f t="shared" si="314"/>
        <v>0</v>
      </c>
      <c r="AJ1190" s="137">
        <f t="shared" si="314"/>
        <v>0</v>
      </c>
      <c r="AK1190" s="136">
        <f ca="1">IF(AND(AND($AK$3&lt;=B1190,B1190&lt;=$AK$1),B1190&lt;&gt;""),1,0)</f>
        <v>1</v>
      </c>
      <c r="AL1190" s="136">
        <f>IF(OR(F1190="工事・メンテ（共用可）",F1190="要調整"),0.5,IF(F1190="ヘリ訓練日",0.4,1))</f>
        <v>1</v>
      </c>
      <c r="AM1190" s="136">
        <v>1</v>
      </c>
    </row>
    <row r="1191" spans="1:39" ht="56.25">
      <c r="A1191" s="149">
        <v>1810</v>
      </c>
      <c r="B1191" s="150">
        <v>46415</v>
      </c>
      <c r="C1191" s="156">
        <v>7</v>
      </c>
      <c r="D1191" s="156">
        <v>21</v>
      </c>
      <c r="E1191" s="152" t="s">
        <v>47</v>
      </c>
      <c r="F1191" s="151" t="s">
        <v>490</v>
      </c>
      <c r="G1191" s="154" t="s">
        <v>493</v>
      </c>
      <c r="H1191" s="138" t="str">
        <f>IF(OR(G1191="中止",G1191="取消"),"998",IF(ISNA(MATCH($E1191,施設情報!$B$2:$B$96,0)),"999",INDEX(施設情報!$C$2:$C$96,MATCH($E1191,施設情報!$B$2:$B$96,0))))</f>
        <v>998</v>
      </c>
      <c r="I1191" s="139">
        <f t="shared" si="305"/>
        <v>46415</v>
      </c>
      <c r="J1191" s="137" t="str">
        <f t="shared" si="306"/>
        <v>998-46415</v>
      </c>
      <c r="K1191" s="137">
        <f t="shared" si="307"/>
        <v>0.29166666666666669</v>
      </c>
      <c r="L1191" s="137">
        <f t="shared" si="308"/>
        <v>0.875</v>
      </c>
      <c r="M1191" s="137">
        <f t="shared" si="313"/>
        <v>0</v>
      </c>
      <c r="N1191" s="137">
        <f t="shared" si="313"/>
        <v>0</v>
      </c>
      <c r="O1191" s="137">
        <f t="shared" si="313"/>
        <v>0</v>
      </c>
      <c r="P1191" s="137">
        <f t="shared" si="313"/>
        <v>0</v>
      </c>
      <c r="Q1191" s="137">
        <f t="shared" si="313"/>
        <v>0</v>
      </c>
      <c r="R1191" s="137">
        <f t="shared" si="313"/>
        <v>0</v>
      </c>
      <c r="S1191" s="137">
        <f t="shared" si="313"/>
        <v>0</v>
      </c>
      <c r="T1191" s="137">
        <f t="shared" si="313"/>
        <v>100</v>
      </c>
      <c r="U1191" s="137">
        <f t="shared" si="313"/>
        <v>100</v>
      </c>
      <c r="V1191" s="137">
        <f t="shared" si="313"/>
        <v>100</v>
      </c>
      <c r="W1191" s="137">
        <f t="shared" si="314"/>
        <v>100</v>
      </c>
      <c r="X1191" s="137">
        <f t="shared" si="314"/>
        <v>100</v>
      </c>
      <c r="Y1191" s="137">
        <f t="shared" si="314"/>
        <v>100</v>
      </c>
      <c r="Z1191" s="137">
        <f t="shared" si="314"/>
        <v>100</v>
      </c>
      <c r="AA1191" s="137">
        <f t="shared" si="314"/>
        <v>100</v>
      </c>
      <c r="AB1191" s="137">
        <f t="shared" si="314"/>
        <v>100</v>
      </c>
      <c r="AC1191" s="137">
        <f t="shared" si="314"/>
        <v>100</v>
      </c>
      <c r="AD1191" s="137">
        <f t="shared" si="314"/>
        <v>100</v>
      </c>
      <c r="AE1191" s="137">
        <f t="shared" si="314"/>
        <v>100</v>
      </c>
      <c r="AF1191" s="137">
        <f t="shared" si="314"/>
        <v>100</v>
      </c>
      <c r="AG1191" s="137">
        <f t="shared" si="314"/>
        <v>100</v>
      </c>
      <c r="AH1191" s="137">
        <f t="shared" si="314"/>
        <v>0</v>
      </c>
      <c r="AI1191" s="137">
        <f t="shared" si="314"/>
        <v>0</v>
      </c>
      <c r="AJ1191" s="137">
        <f t="shared" si="314"/>
        <v>0</v>
      </c>
      <c r="AK1191" s="136">
        <f ca="1">IF(AND(AND($AK$3&lt;=B1191,B1191&lt;=$AK$1),B1191&lt;&gt;""),1,0)</f>
        <v>1</v>
      </c>
      <c r="AL1191" s="136">
        <f>IF(OR(F1191="工事・メンテ（共用可）",F1191="要調整"),0.5,IF(F1191="ヘリ訓練日",0.4,1))</f>
        <v>1</v>
      </c>
      <c r="AM1191" s="136">
        <v>1</v>
      </c>
    </row>
    <row r="1192" spans="1:39">
      <c r="A1192" s="149">
        <v>1811</v>
      </c>
      <c r="B1192" s="150">
        <v>46415</v>
      </c>
      <c r="C1192" s="156">
        <v>7</v>
      </c>
      <c r="D1192" s="156">
        <v>21</v>
      </c>
      <c r="E1192" s="152" t="s">
        <v>49</v>
      </c>
      <c r="F1192" s="151" t="s">
        <v>490</v>
      </c>
      <c r="G1192" s="154" t="s">
        <v>493</v>
      </c>
      <c r="H1192" s="138" t="str">
        <f>IF(OR(G1192="中止",G1192="取消"),"998",IF(ISNA(MATCH($E1192,施設情報!$B$2:$B$96,0)),"999",INDEX(施設情報!$C$2:$C$96,MATCH($E1192,施設情報!$B$2:$B$96,0))))</f>
        <v>998</v>
      </c>
      <c r="I1192" s="139">
        <f t="shared" si="305"/>
        <v>46415</v>
      </c>
      <c r="J1192" s="137" t="str">
        <f t="shared" si="306"/>
        <v>998-46415</v>
      </c>
      <c r="K1192" s="137">
        <f t="shared" si="307"/>
        <v>0.29166666666666669</v>
      </c>
      <c r="L1192" s="137">
        <f t="shared" si="308"/>
        <v>0.875</v>
      </c>
      <c r="M1192" s="137">
        <f t="shared" si="313"/>
        <v>0</v>
      </c>
      <c r="N1192" s="137">
        <f t="shared" si="313"/>
        <v>0</v>
      </c>
      <c r="O1192" s="137">
        <f t="shared" si="313"/>
        <v>0</v>
      </c>
      <c r="P1192" s="137">
        <f t="shared" si="313"/>
        <v>0</v>
      </c>
      <c r="Q1192" s="137">
        <f t="shared" si="313"/>
        <v>0</v>
      </c>
      <c r="R1192" s="137">
        <f t="shared" si="313"/>
        <v>0</v>
      </c>
      <c r="S1192" s="137">
        <f t="shared" si="313"/>
        <v>0</v>
      </c>
      <c r="T1192" s="137">
        <f t="shared" si="313"/>
        <v>100</v>
      </c>
      <c r="U1192" s="137">
        <f t="shared" si="313"/>
        <v>100</v>
      </c>
      <c r="V1192" s="137">
        <f t="shared" si="313"/>
        <v>100</v>
      </c>
      <c r="W1192" s="137">
        <f t="shared" si="314"/>
        <v>100</v>
      </c>
      <c r="X1192" s="137">
        <f t="shared" si="314"/>
        <v>100</v>
      </c>
      <c r="Y1192" s="137">
        <f t="shared" si="314"/>
        <v>100</v>
      </c>
      <c r="Z1192" s="137">
        <f t="shared" si="314"/>
        <v>100</v>
      </c>
      <c r="AA1192" s="137">
        <f t="shared" si="314"/>
        <v>100</v>
      </c>
      <c r="AB1192" s="137">
        <f t="shared" si="314"/>
        <v>100</v>
      </c>
      <c r="AC1192" s="137">
        <f t="shared" si="314"/>
        <v>100</v>
      </c>
      <c r="AD1192" s="137">
        <f t="shared" si="314"/>
        <v>100</v>
      </c>
      <c r="AE1192" s="137">
        <f t="shared" si="314"/>
        <v>100</v>
      </c>
      <c r="AF1192" s="137">
        <f t="shared" si="314"/>
        <v>100</v>
      </c>
      <c r="AG1192" s="137">
        <f t="shared" si="314"/>
        <v>100</v>
      </c>
      <c r="AH1192" s="137">
        <f t="shared" si="314"/>
        <v>0</v>
      </c>
      <c r="AI1192" s="137">
        <f t="shared" si="314"/>
        <v>0</v>
      </c>
      <c r="AJ1192" s="137">
        <f t="shared" si="314"/>
        <v>0</v>
      </c>
      <c r="AK1192" s="136">
        <f ca="1">IF(AND(AND($AK$3&lt;=B1192,B1192&lt;=$AK$1),B1192&lt;&gt;""),1,0)</f>
        <v>1</v>
      </c>
      <c r="AL1192" s="136">
        <f>IF(OR(F1192="工事・メンテ（共用可）",F1192="要調整"),0.5,IF(F1192="ヘリ訓練日",0.4,1))</f>
        <v>1</v>
      </c>
      <c r="AM1192" s="136">
        <v>1</v>
      </c>
    </row>
    <row r="1193" spans="1:39" ht="56.25">
      <c r="A1193" s="149">
        <v>1812</v>
      </c>
      <c r="B1193" s="150">
        <v>46415</v>
      </c>
      <c r="C1193" s="156">
        <v>7</v>
      </c>
      <c r="D1193" s="156">
        <v>21</v>
      </c>
      <c r="E1193" s="152" t="s">
        <v>50</v>
      </c>
      <c r="F1193" s="151" t="s">
        <v>490</v>
      </c>
      <c r="G1193" s="154" t="s">
        <v>493</v>
      </c>
      <c r="H1193" s="138" t="str">
        <f>IF(OR(G1193="中止",G1193="取消"),"998",IF(ISNA(MATCH($E1193,施設情報!$B$2:$B$96,0)),"999",INDEX(施設情報!$C$2:$C$96,MATCH($E1193,施設情報!$B$2:$B$96,0))))</f>
        <v>998</v>
      </c>
      <c r="I1193" s="139">
        <f t="shared" si="305"/>
        <v>46415</v>
      </c>
      <c r="J1193" s="137" t="str">
        <f t="shared" si="306"/>
        <v>998-46415</v>
      </c>
      <c r="K1193" s="137">
        <f t="shared" si="307"/>
        <v>0.29166666666666669</v>
      </c>
      <c r="L1193" s="137">
        <f t="shared" si="308"/>
        <v>0.875</v>
      </c>
      <c r="M1193" s="137">
        <f t="shared" si="313"/>
        <v>0</v>
      </c>
      <c r="N1193" s="137">
        <f t="shared" si="313"/>
        <v>0</v>
      </c>
      <c r="O1193" s="137">
        <f t="shared" si="313"/>
        <v>0</v>
      </c>
      <c r="P1193" s="137">
        <f t="shared" si="313"/>
        <v>0</v>
      </c>
      <c r="Q1193" s="137">
        <f t="shared" si="313"/>
        <v>0</v>
      </c>
      <c r="R1193" s="137">
        <f t="shared" si="313"/>
        <v>0</v>
      </c>
      <c r="S1193" s="137">
        <f t="shared" si="313"/>
        <v>0</v>
      </c>
      <c r="T1193" s="137">
        <f t="shared" si="313"/>
        <v>100</v>
      </c>
      <c r="U1193" s="137">
        <f t="shared" si="313"/>
        <v>100</v>
      </c>
      <c r="V1193" s="137">
        <f t="shared" si="313"/>
        <v>100</v>
      </c>
      <c r="W1193" s="137">
        <f t="shared" si="314"/>
        <v>100</v>
      </c>
      <c r="X1193" s="137">
        <f t="shared" si="314"/>
        <v>100</v>
      </c>
      <c r="Y1193" s="137">
        <f t="shared" si="314"/>
        <v>100</v>
      </c>
      <c r="Z1193" s="137">
        <f t="shared" si="314"/>
        <v>100</v>
      </c>
      <c r="AA1193" s="137">
        <f t="shared" si="314"/>
        <v>100</v>
      </c>
      <c r="AB1193" s="137">
        <f t="shared" si="314"/>
        <v>100</v>
      </c>
      <c r="AC1193" s="137">
        <f t="shared" si="314"/>
        <v>100</v>
      </c>
      <c r="AD1193" s="137">
        <f t="shared" si="314"/>
        <v>100</v>
      </c>
      <c r="AE1193" s="137">
        <f t="shared" si="314"/>
        <v>100</v>
      </c>
      <c r="AF1193" s="137">
        <f t="shared" si="314"/>
        <v>100</v>
      </c>
      <c r="AG1193" s="137">
        <f t="shared" si="314"/>
        <v>100</v>
      </c>
      <c r="AH1193" s="137">
        <f t="shared" si="314"/>
        <v>0</v>
      </c>
      <c r="AI1193" s="137">
        <f t="shared" si="314"/>
        <v>0</v>
      </c>
      <c r="AJ1193" s="137">
        <f t="shared" si="314"/>
        <v>0</v>
      </c>
      <c r="AK1193" s="136">
        <f ca="1">IF(AND(AND($AK$3&lt;=B1193,B1193&lt;=$AK$1),B1193&lt;&gt;""),1,0)</f>
        <v>1</v>
      </c>
      <c r="AL1193" s="136">
        <f>IF(OR(F1193="工事・メンテ（共用可）",F1193="要調整"),0.5,IF(F1193="ヘリ訓練日",0.4,1))</f>
        <v>1</v>
      </c>
      <c r="AM1193" s="136">
        <v>1</v>
      </c>
    </row>
    <row r="1194" spans="1:39" ht="56.25">
      <c r="A1194" s="149">
        <v>1813</v>
      </c>
      <c r="B1194" s="150">
        <v>46415</v>
      </c>
      <c r="C1194" s="156">
        <v>7</v>
      </c>
      <c r="D1194" s="156">
        <v>21</v>
      </c>
      <c r="E1194" s="152" t="s">
        <v>52</v>
      </c>
      <c r="F1194" s="151" t="s">
        <v>490</v>
      </c>
      <c r="G1194" s="154" t="s">
        <v>493</v>
      </c>
      <c r="H1194" s="138" t="str">
        <f>IF(OR(G1194="中止",G1194="取消"),"998",IF(ISNA(MATCH($E1194,施設情報!$B$2:$B$96,0)),"999",INDEX(施設情報!$C$2:$C$96,MATCH($E1194,施設情報!$B$2:$B$96,0))))</f>
        <v>998</v>
      </c>
      <c r="I1194" s="139">
        <f t="shared" si="305"/>
        <v>46415</v>
      </c>
      <c r="J1194" s="137" t="str">
        <f t="shared" si="306"/>
        <v>998-46415</v>
      </c>
      <c r="K1194" s="137">
        <f t="shared" si="307"/>
        <v>0.29166666666666669</v>
      </c>
      <c r="L1194" s="137">
        <f t="shared" si="308"/>
        <v>0.875</v>
      </c>
      <c r="M1194" s="137">
        <f t="shared" si="313"/>
        <v>0</v>
      </c>
      <c r="N1194" s="137">
        <f t="shared" si="313"/>
        <v>0</v>
      </c>
      <c r="O1194" s="137">
        <f t="shared" si="313"/>
        <v>0</v>
      </c>
      <c r="P1194" s="137">
        <f t="shared" si="313"/>
        <v>0</v>
      </c>
      <c r="Q1194" s="137">
        <f t="shared" si="313"/>
        <v>0</v>
      </c>
      <c r="R1194" s="137">
        <f t="shared" si="313"/>
        <v>0</v>
      </c>
      <c r="S1194" s="137">
        <f t="shared" si="313"/>
        <v>0</v>
      </c>
      <c r="T1194" s="137">
        <f t="shared" si="313"/>
        <v>100</v>
      </c>
      <c r="U1194" s="137">
        <f t="shared" si="313"/>
        <v>100</v>
      </c>
      <c r="V1194" s="137">
        <f t="shared" si="313"/>
        <v>100</v>
      </c>
      <c r="W1194" s="137">
        <f t="shared" si="314"/>
        <v>100</v>
      </c>
      <c r="X1194" s="137">
        <f t="shared" si="314"/>
        <v>100</v>
      </c>
      <c r="Y1194" s="137">
        <f t="shared" si="314"/>
        <v>100</v>
      </c>
      <c r="Z1194" s="137">
        <f t="shared" si="314"/>
        <v>100</v>
      </c>
      <c r="AA1194" s="137">
        <f t="shared" si="314"/>
        <v>100</v>
      </c>
      <c r="AB1194" s="137">
        <f t="shared" si="314"/>
        <v>100</v>
      </c>
      <c r="AC1194" s="137">
        <f t="shared" si="314"/>
        <v>100</v>
      </c>
      <c r="AD1194" s="137">
        <f t="shared" si="314"/>
        <v>100</v>
      </c>
      <c r="AE1194" s="137">
        <f t="shared" si="314"/>
        <v>100</v>
      </c>
      <c r="AF1194" s="137">
        <f t="shared" si="314"/>
        <v>100</v>
      </c>
      <c r="AG1194" s="137">
        <f t="shared" si="314"/>
        <v>100</v>
      </c>
      <c r="AH1194" s="137">
        <f t="shared" si="314"/>
        <v>0</v>
      </c>
      <c r="AI1194" s="137">
        <f t="shared" si="314"/>
        <v>0</v>
      </c>
      <c r="AJ1194" s="137">
        <f t="shared" si="314"/>
        <v>0</v>
      </c>
      <c r="AK1194" s="136">
        <f ca="1">IF(AND(AND($AK$3&lt;=B1194,B1194&lt;=$AK$1),B1194&lt;&gt;""),1,0)</f>
        <v>1</v>
      </c>
      <c r="AL1194" s="136">
        <f>IF(OR(F1194="工事・メンテ（共用可）",F1194="要調整"),0.5,IF(F1194="ヘリ訓練日",0.4,1))</f>
        <v>1</v>
      </c>
      <c r="AM1194" s="136">
        <v>1</v>
      </c>
    </row>
    <row r="1195" spans="1:39" ht="56.25">
      <c r="A1195" s="149">
        <v>1814</v>
      </c>
      <c r="B1195" s="150">
        <v>46415</v>
      </c>
      <c r="C1195" s="156">
        <v>7</v>
      </c>
      <c r="D1195" s="156">
        <v>21</v>
      </c>
      <c r="E1195" s="152" t="s">
        <v>31</v>
      </c>
      <c r="F1195" s="151" t="s">
        <v>490</v>
      </c>
      <c r="G1195" s="154" t="s">
        <v>493</v>
      </c>
      <c r="H1195" s="138" t="str">
        <f>IF(OR(G1195="中止",G1195="取消"),"998",IF(ISNA(MATCH($E1195,施設情報!$B$2:$B$96,0)),"999",INDEX(施設情報!$C$2:$C$96,MATCH($E1195,施設情報!$B$2:$B$96,0))))</f>
        <v>998</v>
      </c>
      <c r="I1195" s="139">
        <f t="shared" si="305"/>
        <v>46415</v>
      </c>
      <c r="J1195" s="137" t="str">
        <f t="shared" si="306"/>
        <v>998-46415</v>
      </c>
      <c r="K1195" s="137">
        <f t="shared" si="307"/>
        <v>0.29166666666666669</v>
      </c>
      <c r="L1195" s="137">
        <f t="shared" si="308"/>
        <v>0.875</v>
      </c>
      <c r="M1195" s="137">
        <f t="shared" ref="M1195:V1204" si="315">IF(AND(M$3&gt;=$K1195,M$3&lt;$L1195),100*$AM1195,0)</f>
        <v>0</v>
      </c>
      <c r="N1195" s="137">
        <f t="shared" si="315"/>
        <v>0</v>
      </c>
      <c r="O1195" s="137">
        <f t="shared" si="315"/>
        <v>0</v>
      </c>
      <c r="P1195" s="137">
        <f t="shared" si="315"/>
        <v>0</v>
      </c>
      <c r="Q1195" s="137">
        <f t="shared" si="315"/>
        <v>0</v>
      </c>
      <c r="R1195" s="137">
        <f t="shared" si="315"/>
        <v>0</v>
      </c>
      <c r="S1195" s="137">
        <f t="shared" si="315"/>
        <v>0</v>
      </c>
      <c r="T1195" s="137">
        <f t="shared" si="315"/>
        <v>100</v>
      </c>
      <c r="U1195" s="137">
        <f t="shared" si="315"/>
        <v>100</v>
      </c>
      <c r="V1195" s="137">
        <f t="shared" si="315"/>
        <v>100</v>
      </c>
      <c r="W1195" s="137">
        <f t="shared" ref="W1195:AJ1204" si="316">IF(AND(W$3&gt;=$K1195,W$3&lt;$L1195),100*$AM1195,0)</f>
        <v>100</v>
      </c>
      <c r="X1195" s="137">
        <f t="shared" si="316"/>
        <v>100</v>
      </c>
      <c r="Y1195" s="137">
        <f t="shared" si="316"/>
        <v>100</v>
      </c>
      <c r="Z1195" s="137">
        <f t="shared" si="316"/>
        <v>100</v>
      </c>
      <c r="AA1195" s="137">
        <f t="shared" si="316"/>
        <v>100</v>
      </c>
      <c r="AB1195" s="137">
        <f t="shared" si="316"/>
        <v>100</v>
      </c>
      <c r="AC1195" s="137">
        <f t="shared" si="316"/>
        <v>100</v>
      </c>
      <c r="AD1195" s="137">
        <f t="shared" si="316"/>
        <v>100</v>
      </c>
      <c r="AE1195" s="137">
        <f t="shared" si="316"/>
        <v>100</v>
      </c>
      <c r="AF1195" s="137">
        <f t="shared" si="316"/>
        <v>100</v>
      </c>
      <c r="AG1195" s="137">
        <f t="shared" si="316"/>
        <v>100</v>
      </c>
      <c r="AH1195" s="137">
        <f t="shared" si="316"/>
        <v>0</v>
      </c>
      <c r="AI1195" s="137">
        <f t="shared" si="316"/>
        <v>0</v>
      </c>
      <c r="AJ1195" s="137">
        <f t="shared" si="316"/>
        <v>0</v>
      </c>
      <c r="AK1195" s="136">
        <f ca="1">IF(AND(AND($AK$3&lt;=B1195,B1195&lt;=$AK$1),B1195&lt;&gt;""),1,0)</f>
        <v>1</v>
      </c>
      <c r="AL1195" s="136">
        <f>IF(OR(F1195="工事・メンテ（共用可）",F1195="要調整"),0.5,IF(F1195="ヘリ訓練日",0.4,1))</f>
        <v>1</v>
      </c>
      <c r="AM1195" s="136">
        <v>1</v>
      </c>
    </row>
    <row r="1196" spans="1:39" ht="56.25">
      <c r="A1196" s="149">
        <v>1815</v>
      </c>
      <c r="B1196" s="150">
        <v>46415</v>
      </c>
      <c r="C1196" s="156">
        <v>7</v>
      </c>
      <c r="D1196" s="156">
        <v>21</v>
      </c>
      <c r="E1196" s="152" t="s">
        <v>53</v>
      </c>
      <c r="F1196" s="151" t="s">
        <v>490</v>
      </c>
      <c r="G1196" s="154" t="s">
        <v>493</v>
      </c>
      <c r="H1196" s="138" t="str">
        <f>IF(OR(G1196="中止",G1196="取消"),"998",IF(ISNA(MATCH($E1196,施設情報!$B$2:$B$96,0)),"999",INDEX(施設情報!$C$2:$C$96,MATCH($E1196,施設情報!$B$2:$B$96,0))))</f>
        <v>998</v>
      </c>
      <c r="I1196" s="139">
        <f t="shared" si="305"/>
        <v>46415</v>
      </c>
      <c r="J1196" s="137" t="str">
        <f t="shared" si="306"/>
        <v>998-46415</v>
      </c>
      <c r="K1196" s="137">
        <f t="shared" si="307"/>
        <v>0.29166666666666669</v>
      </c>
      <c r="L1196" s="137">
        <f t="shared" si="308"/>
        <v>0.875</v>
      </c>
      <c r="M1196" s="137">
        <f t="shared" si="315"/>
        <v>0</v>
      </c>
      <c r="N1196" s="137">
        <f t="shared" si="315"/>
        <v>0</v>
      </c>
      <c r="O1196" s="137">
        <f t="shared" si="315"/>
        <v>0</v>
      </c>
      <c r="P1196" s="137">
        <f t="shared" si="315"/>
        <v>0</v>
      </c>
      <c r="Q1196" s="137">
        <f t="shared" si="315"/>
        <v>0</v>
      </c>
      <c r="R1196" s="137">
        <f t="shared" si="315"/>
        <v>0</v>
      </c>
      <c r="S1196" s="137">
        <f t="shared" si="315"/>
        <v>0</v>
      </c>
      <c r="T1196" s="137">
        <f t="shared" si="315"/>
        <v>100</v>
      </c>
      <c r="U1196" s="137">
        <f t="shared" si="315"/>
        <v>100</v>
      </c>
      <c r="V1196" s="137">
        <f t="shared" si="315"/>
        <v>100</v>
      </c>
      <c r="W1196" s="137">
        <f t="shared" si="316"/>
        <v>100</v>
      </c>
      <c r="X1196" s="137">
        <f t="shared" si="316"/>
        <v>100</v>
      </c>
      <c r="Y1196" s="137">
        <f t="shared" si="316"/>
        <v>100</v>
      </c>
      <c r="Z1196" s="137">
        <f t="shared" si="316"/>
        <v>100</v>
      </c>
      <c r="AA1196" s="137">
        <f t="shared" si="316"/>
        <v>100</v>
      </c>
      <c r="AB1196" s="137">
        <f t="shared" si="316"/>
        <v>100</v>
      </c>
      <c r="AC1196" s="137">
        <f t="shared" si="316"/>
        <v>100</v>
      </c>
      <c r="AD1196" s="137">
        <f t="shared" si="316"/>
        <v>100</v>
      </c>
      <c r="AE1196" s="137">
        <f t="shared" si="316"/>
        <v>100</v>
      </c>
      <c r="AF1196" s="137">
        <f t="shared" si="316"/>
        <v>100</v>
      </c>
      <c r="AG1196" s="137">
        <f t="shared" si="316"/>
        <v>100</v>
      </c>
      <c r="AH1196" s="137">
        <f t="shared" si="316"/>
        <v>0</v>
      </c>
      <c r="AI1196" s="137">
        <f t="shared" si="316"/>
        <v>0</v>
      </c>
      <c r="AJ1196" s="137">
        <f t="shared" si="316"/>
        <v>0</v>
      </c>
      <c r="AK1196" s="136">
        <f ca="1">IF(AND(AND($AK$3&lt;=B1196,B1196&lt;=$AK$1),B1196&lt;&gt;""),1,0)</f>
        <v>1</v>
      </c>
      <c r="AL1196" s="136">
        <f>IF(OR(F1196="工事・メンテ（共用可）",F1196="要調整"),0.5,IF(F1196="ヘリ訓練日",0.4,1))</f>
        <v>1</v>
      </c>
      <c r="AM1196" s="136">
        <v>1</v>
      </c>
    </row>
    <row r="1197" spans="1:39" ht="56.25">
      <c r="A1197" s="149">
        <v>1816</v>
      </c>
      <c r="B1197" s="150">
        <v>46415</v>
      </c>
      <c r="C1197" s="156">
        <v>7</v>
      </c>
      <c r="D1197" s="156">
        <v>21</v>
      </c>
      <c r="E1197" s="152" t="s">
        <v>30</v>
      </c>
      <c r="F1197" s="151" t="s">
        <v>490</v>
      </c>
      <c r="G1197" s="154" t="s">
        <v>493</v>
      </c>
      <c r="H1197" s="138" t="str">
        <f>IF(OR(G1197="中止",G1197="取消"),"998",IF(ISNA(MATCH($E1197,施設情報!$B$2:$B$96,0)),"999",INDEX(施設情報!$C$2:$C$96,MATCH($E1197,施設情報!$B$2:$B$96,0))))</f>
        <v>998</v>
      </c>
      <c r="I1197" s="139">
        <f t="shared" si="305"/>
        <v>46415</v>
      </c>
      <c r="J1197" s="137" t="str">
        <f t="shared" si="306"/>
        <v>998-46415</v>
      </c>
      <c r="K1197" s="137">
        <f t="shared" si="307"/>
        <v>0.29166666666666669</v>
      </c>
      <c r="L1197" s="137">
        <f t="shared" si="308"/>
        <v>0.875</v>
      </c>
      <c r="M1197" s="137">
        <f t="shared" si="315"/>
        <v>0</v>
      </c>
      <c r="N1197" s="137">
        <f t="shared" si="315"/>
        <v>0</v>
      </c>
      <c r="O1197" s="137">
        <f t="shared" si="315"/>
        <v>0</v>
      </c>
      <c r="P1197" s="137">
        <f t="shared" si="315"/>
        <v>0</v>
      </c>
      <c r="Q1197" s="137">
        <f t="shared" si="315"/>
        <v>0</v>
      </c>
      <c r="R1197" s="137">
        <f t="shared" si="315"/>
        <v>0</v>
      </c>
      <c r="S1197" s="137">
        <f t="shared" si="315"/>
        <v>0</v>
      </c>
      <c r="T1197" s="137">
        <f t="shared" si="315"/>
        <v>100</v>
      </c>
      <c r="U1197" s="137">
        <f t="shared" si="315"/>
        <v>100</v>
      </c>
      <c r="V1197" s="137">
        <f t="shared" si="315"/>
        <v>100</v>
      </c>
      <c r="W1197" s="137">
        <f t="shared" si="316"/>
        <v>100</v>
      </c>
      <c r="X1197" s="137">
        <f t="shared" si="316"/>
        <v>100</v>
      </c>
      <c r="Y1197" s="137">
        <f t="shared" si="316"/>
        <v>100</v>
      </c>
      <c r="Z1197" s="137">
        <f t="shared" si="316"/>
        <v>100</v>
      </c>
      <c r="AA1197" s="137">
        <f t="shared" si="316"/>
        <v>100</v>
      </c>
      <c r="AB1197" s="137">
        <f t="shared" si="316"/>
        <v>100</v>
      </c>
      <c r="AC1197" s="137">
        <f t="shared" si="316"/>
        <v>100</v>
      </c>
      <c r="AD1197" s="137">
        <f t="shared" si="316"/>
        <v>100</v>
      </c>
      <c r="AE1197" s="137">
        <f t="shared" si="316"/>
        <v>100</v>
      </c>
      <c r="AF1197" s="137">
        <f t="shared" si="316"/>
        <v>100</v>
      </c>
      <c r="AG1197" s="137">
        <f t="shared" si="316"/>
        <v>100</v>
      </c>
      <c r="AH1197" s="137">
        <f t="shared" si="316"/>
        <v>0</v>
      </c>
      <c r="AI1197" s="137">
        <f t="shared" si="316"/>
        <v>0</v>
      </c>
      <c r="AJ1197" s="137">
        <f t="shared" si="316"/>
        <v>0</v>
      </c>
      <c r="AK1197" s="136">
        <f ca="1">IF(AND(AND($AK$3&lt;=B1197,B1197&lt;=$AK$1),B1197&lt;&gt;""),1,0)</f>
        <v>1</v>
      </c>
      <c r="AL1197" s="136">
        <f>IF(OR(F1197="工事・メンテ（共用可）",F1197="要調整"),0.5,IF(F1197="ヘリ訓練日",0.4,1))</f>
        <v>1</v>
      </c>
      <c r="AM1197" s="136">
        <v>1</v>
      </c>
    </row>
    <row r="1198" spans="1:39" ht="75">
      <c r="A1198" s="149">
        <v>1817</v>
      </c>
      <c r="B1198" s="150">
        <v>46415</v>
      </c>
      <c r="C1198" s="156">
        <v>7</v>
      </c>
      <c r="D1198" s="156">
        <v>21</v>
      </c>
      <c r="E1198" s="152" t="s">
        <v>60</v>
      </c>
      <c r="F1198" s="151" t="s">
        <v>490</v>
      </c>
      <c r="G1198" s="154" t="s">
        <v>493</v>
      </c>
      <c r="H1198" s="138" t="str">
        <f>IF(OR(G1198="中止",G1198="取消"),"998",IF(ISNA(MATCH($E1198,施設情報!$B$2:$B$96,0)),"999",INDEX(施設情報!$C$2:$C$96,MATCH($E1198,施設情報!$B$2:$B$96,0))))</f>
        <v>998</v>
      </c>
      <c r="I1198" s="139">
        <f t="shared" si="305"/>
        <v>46415</v>
      </c>
      <c r="J1198" s="137" t="str">
        <f t="shared" si="306"/>
        <v>998-46415</v>
      </c>
      <c r="K1198" s="137">
        <f t="shared" si="307"/>
        <v>0.29166666666666669</v>
      </c>
      <c r="L1198" s="137">
        <f t="shared" si="308"/>
        <v>0.875</v>
      </c>
      <c r="M1198" s="137">
        <f t="shared" si="315"/>
        <v>0</v>
      </c>
      <c r="N1198" s="137">
        <f t="shared" si="315"/>
        <v>0</v>
      </c>
      <c r="O1198" s="137">
        <f t="shared" si="315"/>
        <v>0</v>
      </c>
      <c r="P1198" s="137">
        <f t="shared" si="315"/>
        <v>0</v>
      </c>
      <c r="Q1198" s="137">
        <f t="shared" si="315"/>
        <v>0</v>
      </c>
      <c r="R1198" s="137">
        <f t="shared" si="315"/>
        <v>0</v>
      </c>
      <c r="S1198" s="137">
        <f t="shared" si="315"/>
        <v>0</v>
      </c>
      <c r="T1198" s="137">
        <f t="shared" si="315"/>
        <v>100</v>
      </c>
      <c r="U1198" s="137">
        <f t="shared" si="315"/>
        <v>100</v>
      </c>
      <c r="V1198" s="137">
        <f t="shared" si="315"/>
        <v>100</v>
      </c>
      <c r="W1198" s="137">
        <f t="shared" si="316"/>
        <v>100</v>
      </c>
      <c r="X1198" s="137">
        <f t="shared" si="316"/>
        <v>100</v>
      </c>
      <c r="Y1198" s="137">
        <f t="shared" si="316"/>
        <v>100</v>
      </c>
      <c r="Z1198" s="137">
        <f t="shared" si="316"/>
        <v>100</v>
      </c>
      <c r="AA1198" s="137">
        <f t="shared" si="316"/>
        <v>100</v>
      </c>
      <c r="AB1198" s="137">
        <f t="shared" si="316"/>
        <v>100</v>
      </c>
      <c r="AC1198" s="137">
        <f t="shared" si="316"/>
        <v>100</v>
      </c>
      <c r="AD1198" s="137">
        <f t="shared" si="316"/>
        <v>100</v>
      </c>
      <c r="AE1198" s="137">
        <f t="shared" si="316"/>
        <v>100</v>
      </c>
      <c r="AF1198" s="137">
        <f t="shared" si="316"/>
        <v>100</v>
      </c>
      <c r="AG1198" s="137">
        <f t="shared" si="316"/>
        <v>100</v>
      </c>
      <c r="AH1198" s="137">
        <f t="shared" si="316"/>
        <v>0</v>
      </c>
      <c r="AI1198" s="137">
        <f t="shared" si="316"/>
        <v>0</v>
      </c>
      <c r="AJ1198" s="137">
        <f t="shared" si="316"/>
        <v>0</v>
      </c>
      <c r="AK1198" s="136">
        <f ca="1">IF(AND(AND($AK$3&lt;=B1198,B1198&lt;=$AK$1),B1198&lt;&gt;""),1,0)</f>
        <v>1</v>
      </c>
      <c r="AL1198" s="136">
        <f>IF(OR(F1198="工事・メンテ（共用可）",F1198="要調整"),0.5,IF(F1198="ヘリ訓練日",0.4,1))</f>
        <v>1</v>
      </c>
      <c r="AM1198" s="136">
        <v>1</v>
      </c>
    </row>
    <row r="1199" spans="1:39" ht="75">
      <c r="A1199" s="149">
        <v>1818</v>
      </c>
      <c r="B1199" s="150">
        <v>46415</v>
      </c>
      <c r="C1199" s="156">
        <v>7</v>
      </c>
      <c r="D1199" s="156">
        <v>21</v>
      </c>
      <c r="E1199" s="152" t="s">
        <v>61</v>
      </c>
      <c r="F1199" s="151" t="s">
        <v>490</v>
      </c>
      <c r="G1199" s="154" t="s">
        <v>493</v>
      </c>
      <c r="H1199" s="138" t="str">
        <f>IF(OR(G1199="中止",G1199="取消"),"998",IF(ISNA(MATCH($E1199,施設情報!$B$2:$B$96,0)),"999",INDEX(施設情報!$C$2:$C$96,MATCH($E1199,施設情報!$B$2:$B$96,0))))</f>
        <v>998</v>
      </c>
      <c r="I1199" s="139">
        <f t="shared" si="305"/>
        <v>46415</v>
      </c>
      <c r="J1199" s="137" t="str">
        <f t="shared" si="306"/>
        <v>998-46415</v>
      </c>
      <c r="K1199" s="137">
        <f t="shared" si="307"/>
        <v>0.29166666666666669</v>
      </c>
      <c r="L1199" s="137">
        <f t="shared" si="308"/>
        <v>0.875</v>
      </c>
      <c r="M1199" s="137">
        <f t="shared" si="315"/>
        <v>0</v>
      </c>
      <c r="N1199" s="137">
        <f t="shared" si="315"/>
        <v>0</v>
      </c>
      <c r="O1199" s="137">
        <f t="shared" si="315"/>
        <v>0</v>
      </c>
      <c r="P1199" s="137">
        <f t="shared" si="315"/>
        <v>0</v>
      </c>
      <c r="Q1199" s="137">
        <f t="shared" si="315"/>
        <v>0</v>
      </c>
      <c r="R1199" s="137">
        <f t="shared" si="315"/>
        <v>0</v>
      </c>
      <c r="S1199" s="137">
        <f t="shared" si="315"/>
        <v>0</v>
      </c>
      <c r="T1199" s="137">
        <f t="shared" si="315"/>
        <v>100</v>
      </c>
      <c r="U1199" s="137">
        <f t="shared" si="315"/>
        <v>100</v>
      </c>
      <c r="V1199" s="137">
        <f t="shared" si="315"/>
        <v>100</v>
      </c>
      <c r="W1199" s="137">
        <f t="shared" si="316"/>
        <v>100</v>
      </c>
      <c r="X1199" s="137">
        <f t="shared" si="316"/>
        <v>100</v>
      </c>
      <c r="Y1199" s="137">
        <f t="shared" si="316"/>
        <v>100</v>
      </c>
      <c r="Z1199" s="137">
        <f t="shared" si="316"/>
        <v>100</v>
      </c>
      <c r="AA1199" s="137">
        <f t="shared" si="316"/>
        <v>100</v>
      </c>
      <c r="AB1199" s="137">
        <f t="shared" si="316"/>
        <v>100</v>
      </c>
      <c r="AC1199" s="137">
        <f t="shared" si="316"/>
        <v>100</v>
      </c>
      <c r="AD1199" s="137">
        <f t="shared" si="316"/>
        <v>100</v>
      </c>
      <c r="AE1199" s="137">
        <f t="shared" si="316"/>
        <v>100</v>
      </c>
      <c r="AF1199" s="137">
        <f t="shared" si="316"/>
        <v>100</v>
      </c>
      <c r="AG1199" s="137">
        <f t="shared" si="316"/>
        <v>100</v>
      </c>
      <c r="AH1199" s="137">
        <f t="shared" si="316"/>
        <v>0</v>
      </c>
      <c r="AI1199" s="137">
        <f t="shared" si="316"/>
        <v>0</v>
      </c>
      <c r="AJ1199" s="137">
        <f t="shared" si="316"/>
        <v>0</v>
      </c>
      <c r="AK1199" s="136">
        <f ca="1">IF(AND(AND($AK$3&lt;=B1199,B1199&lt;=$AK$1),B1199&lt;&gt;""),1,0)</f>
        <v>1</v>
      </c>
      <c r="AL1199" s="136">
        <f>IF(OR(F1199="工事・メンテ（共用可）",F1199="要調整"),0.5,IF(F1199="ヘリ訓練日",0.4,1))</f>
        <v>1</v>
      </c>
      <c r="AM1199" s="136">
        <v>1</v>
      </c>
    </row>
    <row r="1200" spans="1:39" ht="37.5">
      <c r="A1200" s="149">
        <v>1819</v>
      </c>
      <c r="B1200" s="150">
        <v>46415</v>
      </c>
      <c r="C1200" s="156">
        <v>7</v>
      </c>
      <c r="D1200" s="156">
        <v>21</v>
      </c>
      <c r="E1200" s="152" t="s">
        <v>62</v>
      </c>
      <c r="F1200" s="151" t="s">
        <v>490</v>
      </c>
      <c r="G1200" s="154" t="s">
        <v>493</v>
      </c>
      <c r="H1200" s="138" t="str">
        <f>IF(OR(G1200="中止",G1200="取消"),"998",IF(ISNA(MATCH($E1200,施設情報!$B$2:$B$96,0)),"999",INDEX(施設情報!$C$2:$C$96,MATCH($E1200,施設情報!$B$2:$B$96,0))))</f>
        <v>998</v>
      </c>
      <c r="I1200" s="139">
        <f t="shared" si="305"/>
        <v>46415</v>
      </c>
      <c r="J1200" s="137" t="str">
        <f t="shared" si="306"/>
        <v>998-46415</v>
      </c>
      <c r="K1200" s="137">
        <f t="shared" si="307"/>
        <v>0.29166666666666669</v>
      </c>
      <c r="L1200" s="137">
        <f t="shared" si="308"/>
        <v>0.875</v>
      </c>
      <c r="M1200" s="137">
        <f t="shared" si="315"/>
        <v>0</v>
      </c>
      <c r="N1200" s="137">
        <f t="shared" si="315"/>
        <v>0</v>
      </c>
      <c r="O1200" s="137">
        <f t="shared" si="315"/>
        <v>0</v>
      </c>
      <c r="P1200" s="137">
        <f t="shared" si="315"/>
        <v>0</v>
      </c>
      <c r="Q1200" s="137">
        <f t="shared" si="315"/>
        <v>0</v>
      </c>
      <c r="R1200" s="137">
        <f t="shared" si="315"/>
        <v>0</v>
      </c>
      <c r="S1200" s="137">
        <f t="shared" si="315"/>
        <v>0</v>
      </c>
      <c r="T1200" s="137">
        <f t="shared" si="315"/>
        <v>100</v>
      </c>
      <c r="U1200" s="137">
        <f t="shared" si="315"/>
        <v>100</v>
      </c>
      <c r="V1200" s="137">
        <f t="shared" si="315"/>
        <v>100</v>
      </c>
      <c r="W1200" s="137">
        <f t="shared" si="316"/>
        <v>100</v>
      </c>
      <c r="X1200" s="137">
        <f t="shared" si="316"/>
        <v>100</v>
      </c>
      <c r="Y1200" s="137">
        <f t="shared" si="316"/>
        <v>100</v>
      </c>
      <c r="Z1200" s="137">
        <f t="shared" si="316"/>
        <v>100</v>
      </c>
      <c r="AA1200" s="137">
        <f t="shared" si="316"/>
        <v>100</v>
      </c>
      <c r="AB1200" s="137">
        <f t="shared" si="316"/>
        <v>100</v>
      </c>
      <c r="AC1200" s="137">
        <f t="shared" si="316"/>
        <v>100</v>
      </c>
      <c r="AD1200" s="137">
        <f t="shared" si="316"/>
        <v>100</v>
      </c>
      <c r="AE1200" s="137">
        <f t="shared" si="316"/>
        <v>100</v>
      </c>
      <c r="AF1200" s="137">
        <f t="shared" si="316"/>
        <v>100</v>
      </c>
      <c r="AG1200" s="137">
        <f t="shared" si="316"/>
        <v>100</v>
      </c>
      <c r="AH1200" s="137">
        <f t="shared" si="316"/>
        <v>0</v>
      </c>
      <c r="AI1200" s="137">
        <f t="shared" si="316"/>
        <v>0</v>
      </c>
      <c r="AJ1200" s="137">
        <f t="shared" si="316"/>
        <v>0</v>
      </c>
      <c r="AK1200" s="136">
        <f ca="1">IF(AND(AND($AK$3&lt;=B1200,B1200&lt;=$AK$1),B1200&lt;&gt;""),1,0)</f>
        <v>1</v>
      </c>
      <c r="AL1200" s="136">
        <f>IF(OR(F1200="工事・メンテ（共用可）",F1200="要調整"),0.5,IF(F1200="ヘリ訓練日",0.4,1))</f>
        <v>1</v>
      </c>
      <c r="AM1200" s="136">
        <v>1</v>
      </c>
    </row>
    <row r="1201" spans="1:39" ht="37.5">
      <c r="A1201" s="149">
        <v>1820</v>
      </c>
      <c r="B1201" s="150">
        <v>46415</v>
      </c>
      <c r="C1201" s="156">
        <v>7</v>
      </c>
      <c r="D1201" s="156">
        <v>21</v>
      </c>
      <c r="E1201" s="152" t="s">
        <v>65</v>
      </c>
      <c r="F1201" s="151" t="s">
        <v>490</v>
      </c>
      <c r="G1201" s="154" t="s">
        <v>493</v>
      </c>
      <c r="H1201" s="138" t="str">
        <f>IF(OR(G1201="中止",G1201="取消"),"998",IF(ISNA(MATCH($E1201,施設情報!$B$2:$B$96,0)),"999",INDEX(施設情報!$C$2:$C$96,MATCH($E1201,施設情報!$B$2:$B$96,0))))</f>
        <v>998</v>
      </c>
      <c r="I1201" s="139">
        <f t="shared" si="305"/>
        <v>46415</v>
      </c>
      <c r="J1201" s="137" t="str">
        <f t="shared" si="306"/>
        <v>998-46415</v>
      </c>
      <c r="K1201" s="137">
        <f t="shared" si="307"/>
        <v>0.29166666666666669</v>
      </c>
      <c r="L1201" s="137">
        <f t="shared" si="308"/>
        <v>0.875</v>
      </c>
      <c r="M1201" s="137">
        <f t="shared" si="315"/>
        <v>0</v>
      </c>
      <c r="N1201" s="137">
        <f t="shared" si="315"/>
        <v>0</v>
      </c>
      <c r="O1201" s="137">
        <f t="shared" si="315"/>
        <v>0</v>
      </c>
      <c r="P1201" s="137">
        <f t="shared" si="315"/>
        <v>0</v>
      </c>
      <c r="Q1201" s="137">
        <f t="shared" si="315"/>
        <v>0</v>
      </c>
      <c r="R1201" s="137">
        <f t="shared" si="315"/>
        <v>0</v>
      </c>
      <c r="S1201" s="137">
        <f t="shared" si="315"/>
        <v>0</v>
      </c>
      <c r="T1201" s="137">
        <f t="shared" si="315"/>
        <v>100</v>
      </c>
      <c r="U1201" s="137">
        <f t="shared" si="315"/>
        <v>100</v>
      </c>
      <c r="V1201" s="137">
        <f t="shared" si="315"/>
        <v>100</v>
      </c>
      <c r="W1201" s="137">
        <f t="shared" si="316"/>
        <v>100</v>
      </c>
      <c r="X1201" s="137">
        <f t="shared" si="316"/>
        <v>100</v>
      </c>
      <c r="Y1201" s="137">
        <f t="shared" si="316"/>
        <v>100</v>
      </c>
      <c r="Z1201" s="137">
        <f t="shared" si="316"/>
        <v>100</v>
      </c>
      <c r="AA1201" s="137">
        <f t="shared" si="316"/>
        <v>100</v>
      </c>
      <c r="AB1201" s="137">
        <f t="shared" si="316"/>
        <v>100</v>
      </c>
      <c r="AC1201" s="137">
        <f t="shared" si="316"/>
        <v>100</v>
      </c>
      <c r="AD1201" s="137">
        <f t="shared" si="316"/>
        <v>100</v>
      </c>
      <c r="AE1201" s="137">
        <f t="shared" si="316"/>
        <v>100</v>
      </c>
      <c r="AF1201" s="137">
        <f t="shared" si="316"/>
        <v>100</v>
      </c>
      <c r="AG1201" s="137">
        <f t="shared" si="316"/>
        <v>100</v>
      </c>
      <c r="AH1201" s="137">
        <f t="shared" si="316"/>
        <v>0</v>
      </c>
      <c r="AI1201" s="137">
        <f t="shared" si="316"/>
        <v>0</v>
      </c>
      <c r="AJ1201" s="137">
        <f t="shared" si="316"/>
        <v>0</v>
      </c>
      <c r="AK1201" s="136">
        <f ca="1">IF(AND(AND($AK$3&lt;=B1201,B1201&lt;=$AK$1),B1201&lt;&gt;""),1,0)</f>
        <v>1</v>
      </c>
      <c r="AL1201" s="136">
        <f>IF(OR(F1201="工事・メンテ（共用可）",F1201="要調整"),0.5,IF(F1201="ヘリ訓練日",0.4,1))</f>
        <v>1</v>
      </c>
      <c r="AM1201" s="136">
        <v>1</v>
      </c>
    </row>
    <row r="1202" spans="1:39" ht="56.25">
      <c r="A1202" s="149">
        <v>1821</v>
      </c>
      <c r="B1202" s="150">
        <v>46415</v>
      </c>
      <c r="C1202" s="156">
        <v>7</v>
      </c>
      <c r="D1202" s="156">
        <v>21</v>
      </c>
      <c r="E1202" s="152" t="s">
        <v>32</v>
      </c>
      <c r="F1202" s="151" t="s">
        <v>490</v>
      </c>
      <c r="G1202" s="154" t="s">
        <v>493</v>
      </c>
      <c r="H1202" s="138" t="str">
        <f>IF(OR(G1202="中止",G1202="取消"),"998",IF(ISNA(MATCH($E1202,施設情報!$B$2:$B$96,0)),"999",INDEX(施設情報!$C$2:$C$96,MATCH($E1202,施設情報!$B$2:$B$96,0))))</f>
        <v>998</v>
      </c>
      <c r="I1202" s="139">
        <f t="shared" si="305"/>
        <v>46415</v>
      </c>
      <c r="J1202" s="137" t="str">
        <f t="shared" si="306"/>
        <v>998-46415</v>
      </c>
      <c r="K1202" s="137">
        <f t="shared" si="307"/>
        <v>0.29166666666666669</v>
      </c>
      <c r="L1202" s="137">
        <f t="shared" si="308"/>
        <v>0.875</v>
      </c>
      <c r="M1202" s="137">
        <f t="shared" si="315"/>
        <v>0</v>
      </c>
      <c r="N1202" s="137">
        <f t="shared" si="315"/>
        <v>0</v>
      </c>
      <c r="O1202" s="137">
        <f t="shared" si="315"/>
        <v>0</v>
      </c>
      <c r="P1202" s="137">
        <f t="shared" si="315"/>
        <v>0</v>
      </c>
      <c r="Q1202" s="137">
        <f t="shared" si="315"/>
        <v>0</v>
      </c>
      <c r="R1202" s="137">
        <f t="shared" si="315"/>
        <v>0</v>
      </c>
      <c r="S1202" s="137">
        <f t="shared" si="315"/>
        <v>0</v>
      </c>
      <c r="T1202" s="137">
        <f t="shared" si="315"/>
        <v>100</v>
      </c>
      <c r="U1202" s="137">
        <f t="shared" si="315"/>
        <v>100</v>
      </c>
      <c r="V1202" s="137">
        <f t="shared" si="315"/>
        <v>100</v>
      </c>
      <c r="W1202" s="137">
        <f t="shared" si="316"/>
        <v>100</v>
      </c>
      <c r="X1202" s="137">
        <f t="shared" si="316"/>
        <v>100</v>
      </c>
      <c r="Y1202" s="137">
        <f t="shared" si="316"/>
        <v>100</v>
      </c>
      <c r="Z1202" s="137">
        <f t="shared" si="316"/>
        <v>100</v>
      </c>
      <c r="AA1202" s="137">
        <f t="shared" si="316"/>
        <v>100</v>
      </c>
      <c r="AB1202" s="137">
        <f t="shared" si="316"/>
        <v>100</v>
      </c>
      <c r="AC1202" s="137">
        <f t="shared" si="316"/>
        <v>100</v>
      </c>
      <c r="AD1202" s="137">
        <f t="shared" si="316"/>
        <v>100</v>
      </c>
      <c r="AE1202" s="137">
        <f t="shared" si="316"/>
        <v>100</v>
      </c>
      <c r="AF1202" s="137">
        <f t="shared" si="316"/>
        <v>100</v>
      </c>
      <c r="AG1202" s="137">
        <f t="shared" si="316"/>
        <v>100</v>
      </c>
      <c r="AH1202" s="137">
        <f t="shared" si="316"/>
        <v>0</v>
      </c>
      <c r="AI1202" s="137">
        <f t="shared" si="316"/>
        <v>0</v>
      </c>
      <c r="AJ1202" s="137">
        <f t="shared" si="316"/>
        <v>0</v>
      </c>
      <c r="AK1202" s="136">
        <f ca="1">IF(AND(AND($AK$3&lt;=B1202,B1202&lt;=$AK$1),B1202&lt;&gt;""),1,0)</f>
        <v>1</v>
      </c>
      <c r="AL1202" s="136">
        <f>IF(OR(F1202="工事・メンテ（共用可）",F1202="要調整"),0.5,IF(F1202="ヘリ訓練日",0.4,1))</f>
        <v>1</v>
      </c>
      <c r="AM1202" s="136">
        <v>1</v>
      </c>
    </row>
    <row r="1203" spans="1:39" ht="56.25">
      <c r="A1203" s="149">
        <v>1822</v>
      </c>
      <c r="B1203" s="150">
        <v>46415</v>
      </c>
      <c r="C1203" s="156">
        <v>7</v>
      </c>
      <c r="D1203" s="156">
        <v>21</v>
      </c>
      <c r="E1203" s="152" t="s">
        <v>33</v>
      </c>
      <c r="F1203" s="151" t="s">
        <v>490</v>
      </c>
      <c r="G1203" s="154" t="s">
        <v>493</v>
      </c>
      <c r="H1203" s="138" t="str">
        <f>IF(OR(G1203="中止",G1203="取消"),"998",IF(ISNA(MATCH($E1203,施設情報!$B$2:$B$96,0)),"999",INDEX(施設情報!$C$2:$C$96,MATCH($E1203,施設情報!$B$2:$B$96,0))))</f>
        <v>998</v>
      </c>
      <c r="I1203" s="139">
        <f t="shared" si="305"/>
        <v>46415</v>
      </c>
      <c r="J1203" s="137" t="str">
        <f t="shared" si="306"/>
        <v>998-46415</v>
      </c>
      <c r="K1203" s="137">
        <f t="shared" si="307"/>
        <v>0.29166666666666669</v>
      </c>
      <c r="L1203" s="137">
        <f t="shared" si="308"/>
        <v>0.875</v>
      </c>
      <c r="M1203" s="137">
        <f t="shared" si="315"/>
        <v>0</v>
      </c>
      <c r="N1203" s="137">
        <f t="shared" si="315"/>
        <v>0</v>
      </c>
      <c r="O1203" s="137">
        <f t="shared" si="315"/>
        <v>0</v>
      </c>
      <c r="P1203" s="137">
        <f t="shared" si="315"/>
        <v>0</v>
      </c>
      <c r="Q1203" s="137">
        <f t="shared" si="315"/>
        <v>0</v>
      </c>
      <c r="R1203" s="137">
        <f t="shared" si="315"/>
        <v>0</v>
      </c>
      <c r="S1203" s="137">
        <f t="shared" si="315"/>
        <v>0</v>
      </c>
      <c r="T1203" s="137">
        <f t="shared" si="315"/>
        <v>100</v>
      </c>
      <c r="U1203" s="137">
        <f t="shared" si="315"/>
        <v>100</v>
      </c>
      <c r="V1203" s="137">
        <f t="shared" si="315"/>
        <v>100</v>
      </c>
      <c r="W1203" s="137">
        <f t="shared" si="316"/>
        <v>100</v>
      </c>
      <c r="X1203" s="137">
        <f t="shared" si="316"/>
        <v>100</v>
      </c>
      <c r="Y1203" s="137">
        <f t="shared" si="316"/>
        <v>100</v>
      </c>
      <c r="Z1203" s="137">
        <f t="shared" si="316"/>
        <v>100</v>
      </c>
      <c r="AA1203" s="137">
        <f t="shared" si="316"/>
        <v>100</v>
      </c>
      <c r="AB1203" s="137">
        <f t="shared" si="316"/>
        <v>100</v>
      </c>
      <c r="AC1203" s="137">
        <f t="shared" si="316"/>
        <v>100</v>
      </c>
      <c r="AD1203" s="137">
        <f t="shared" si="316"/>
        <v>100</v>
      </c>
      <c r="AE1203" s="137">
        <f t="shared" si="316"/>
        <v>100</v>
      </c>
      <c r="AF1203" s="137">
        <f t="shared" si="316"/>
        <v>100</v>
      </c>
      <c r="AG1203" s="137">
        <f t="shared" si="316"/>
        <v>100</v>
      </c>
      <c r="AH1203" s="137">
        <f t="shared" si="316"/>
        <v>0</v>
      </c>
      <c r="AI1203" s="137">
        <f t="shared" si="316"/>
        <v>0</v>
      </c>
      <c r="AJ1203" s="137">
        <f t="shared" si="316"/>
        <v>0</v>
      </c>
      <c r="AK1203" s="136">
        <f ca="1">IF(AND(AND($AK$3&lt;=B1203,B1203&lt;=$AK$1),B1203&lt;&gt;""),1,0)</f>
        <v>1</v>
      </c>
      <c r="AL1203" s="136">
        <f>IF(OR(F1203="工事・メンテ（共用可）",F1203="要調整"),0.5,IF(F1203="ヘリ訓練日",0.4,1))</f>
        <v>1</v>
      </c>
      <c r="AM1203" s="136">
        <v>1</v>
      </c>
    </row>
    <row r="1204" spans="1:39" ht="56.25">
      <c r="A1204" s="149">
        <v>1823</v>
      </c>
      <c r="B1204" s="150">
        <v>46415</v>
      </c>
      <c r="C1204" s="156">
        <v>7</v>
      </c>
      <c r="D1204" s="156">
        <v>21</v>
      </c>
      <c r="E1204" s="152" t="s">
        <v>34</v>
      </c>
      <c r="F1204" s="151" t="s">
        <v>490</v>
      </c>
      <c r="G1204" s="154" t="s">
        <v>493</v>
      </c>
      <c r="H1204" s="138" t="str">
        <f>IF(OR(G1204="中止",G1204="取消"),"998",IF(ISNA(MATCH($E1204,施設情報!$B$2:$B$96,0)),"999",INDEX(施設情報!$C$2:$C$96,MATCH($E1204,施設情報!$B$2:$B$96,0))))</f>
        <v>998</v>
      </c>
      <c r="I1204" s="139">
        <f t="shared" si="305"/>
        <v>46415</v>
      </c>
      <c r="J1204" s="137" t="str">
        <f t="shared" si="306"/>
        <v>998-46415</v>
      </c>
      <c r="K1204" s="137">
        <f t="shared" si="307"/>
        <v>0.29166666666666669</v>
      </c>
      <c r="L1204" s="137">
        <f t="shared" si="308"/>
        <v>0.875</v>
      </c>
      <c r="M1204" s="137">
        <f t="shared" si="315"/>
        <v>0</v>
      </c>
      <c r="N1204" s="137">
        <f t="shared" si="315"/>
        <v>0</v>
      </c>
      <c r="O1204" s="137">
        <f t="shared" si="315"/>
        <v>0</v>
      </c>
      <c r="P1204" s="137">
        <f t="shared" si="315"/>
        <v>0</v>
      </c>
      <c r="Q1204" s="137">
        <f t="shared" si="315"/>
        <v>0</v>
      </c>
      <c r="R1204" s="137">
        <f t="shared" si="315"/>
        <v>0</v>
      </c>
      <c r="S1204" s="137">
        <f t="shared" si="315"/>
        <v>0</v>
      </c>
      <c r="T1204" s="137">
        <f t="shared" si="315"/>
        <v>100</v>
      </c>
      <c r="U1204" s="137">
        <f t="shared" si="315"/>
        <v>100</v>
      </c>
      <c r="V1204" s="137">
        <f t="shared" si="315"/>
        <v>100</v>
      </c>
      <c r="W1204" s="137">
        <f t="shared" si="316"/>
        <v>100</v>
      </c>
      <c r="X1204" s="137">
        <f t="shared" si="316"/>
        <v>100</v>
      </c>
      <c r="Y1204" s="137">
        <f t="shared" si="316"/>
        <v>100</v>
      </c>
      <c r="Z1204" s="137">
        <f t="shared" si="316"/>
        <v>100</v>
      </c>
      <c r="AA1204" s="137">
        <f t="shared" si="316"/>
        <v>100</v>
      </c>
      <c r="AB1204" s="137">
        <f t="shared" si="316"/>
        <v>100</v>
      </c>
      <c r="AC1204" s="137">
        <f t="shared" si="316"/>
        <v>100</v>
      </c>
      <c r="AD1204" s="137">
        <f t="shared" si="316"/>
        <v>100</v>
      </c>
      <c r="AE1204" s="137">
        <f t="shared" si="316"/>
        <v>100</v>
      </c>
      <c r="AF1204" s="137">
        <f t="shared" si="316"/>
        <v>100</v>
      </c>
      <c r="AG1204" s="137">
        <f t="shared" si="316"/>
        <v>100</v>
      </c>
      <c r="AH1204" s="137">
        <f t="shared" si="316"/>
        <v>0</v>
      </c>
      <c r="AI1204" s="137">
        <f t="shared" si="316"/>
        <v>0</v>
      </c>
      <c r="AJ1204" s="137">
        <f t="shared" si="316"/>
        <v>0</v>
      </c>
      <c r="AK1204" s="136">
        <f ca="1">IF(AND(AND($AK$3&lt;=B1204,B1204&lt;=$AK$1),B1204&lt;&gt;""),1,0)</f>
        <v>1</v>
      </c>
      <c r="AL1204" s="136">
        <f>IF(OR(F1204="工事・メンテ（共用可）",F1204="要調整"),0.5,IF(F1204="ヘリ訓練日",0.4,1))</f>
        <v>1</v>
      </c>
      <c r="AM1204" s="136">
        <v>1</v>
      </c>
    </row>
    <row r="1205" spans="1:39" ht="56.25">
      <c r="A1205" s="149">
        <v>1824</v>
      </c>
      <c r="B1205" s="150">
        <v>46415</v>
      </c>
      <c r="C1205" s="156">
        <v>7</v>
      </c>
      <c r="D1205" s="156">
        <v>21</v>
      </c>
      <c r="E1205" s="152" t="s">
        <v>35</v>
      </c>
      <c r="F1205" s="151" t="s">
        <v>490</v>
      </c>
      <c r="G1205" s="154" t="s">
        <v>493</v>
      </c>
      <c r="H1205" s="138" t="str">
        <f>IF(OR(G1205="中止",G1205="取消"),"998",IF(ISNA(MATCH($E1205,施設情報!$B$2:$B$96,0)),"999",INDEX(施設情報!$C$2:$C$96,MATCH($E1205,施設情報!$B$2:$B$96,0))))</f>
        <v>998</v>
      </c>
      <c r="I1205" s="139">
        <f t="shared" si="305"/>
        <v>46415</v>
      </c>
      <c r="J1205" s="137" t="str">
        <f t="shared" si="306"/>
        <v>998-46415</v>
      </c>
      <c r="K1205" s="137">
        <f t="shared" si="307"/>
        <v>0.29166666666666669</v>
      </c>
      <c r="L1205" s="137">
        <f t="shared" si="308"/>
        <v>0.875</v>
      </c>
      <c r="M1205" s="137">
        <f t="shared" ref="M1205:V1214" si="317">IF(AND(M$3&gt;=$K1205,M$3&lt;$L1205),100*$AM1205,0)</f>
        <v>0</v>
      </c>
      <c r="N1205" s="137">
        <f t="shared" si="317"/>
        <v>0</v>
      </c>
      <c r="O1205" s="137">
        <f t="shared" si="317"/>
        <v>0</v>
      </c>
      <c r="P1205" s="137">
        <f t="shared" si="317"/>
        <v>0</v>
      </c>
      <c r="Q1205" s="137">
        <f t="shared" si="317"/>
        <v>0</v>
      </c>
      <c r="R1205" s="137">
        <f t="shared" si="317"/>
        <v>0</v>
      </c>
      <c r="S1205" s="137">
        <f t="shared" si="317"/>
        <v>0</v>
      </c>
      <c r="T1205" s="137">
        <f t="shared" si="317"/>
        <v>100</v>
      </c>
      <c r="U1205" s="137">
        <f t="shared" si="317"/>
        <v>100</v>
      </c>
      <c r="V1205" s="137">
        <f t="shared" si="317"/>
        <v>100</v>
      </c>
      <c r="W1205" s="137">
        <f t="shared" ref="W1205:AJ1214" si="318">IF(AND(W$3&gt;=$K1205,W$3&lt;$L1205),100*$AM1205,0)</f>
        <v>100</v>
      </c>
      <c r="X1205" s="137">
        <f t="shared" si="318"/>
        <v>100</v>
      </c>
      <c r="Y1205" s="137">
        <f t="shared" si="318"/>
        <v>100</v>
      </c>
      <c r="Z1205" s="137">
        <f t="shared" si="318"/>
        <v>100</v>
      </c>
      <c r="AA1205" s="137">
        <f t="shared" si="318"/>
        <v>100</v>
      </c>
      <c r="AB1205" s="137">
        <f t="shared" si="318"/>
        <v>100</v>
      </c>
      <c r="AC1205" s="137">
        <f t="shared" si="318"/>
        <v>100</v>
      </c>
      <c r="AD1205" s="137">
        <f t="shared" si="318"/>
        <v>100</v>
      </c>
      <c r="AE1205" s="137">
        <f t="shared" si="318"/>
        <v>100</v>
      </c>
      <c r="AF1205" s="137">
        <f t="shared" si="318"/>
        <v>100</v>
      </c>
      <c r="AG1205" s="137">
        <f t="shared" si="318"/>
        <v>100</v>
      </c>
      <c r="AH1205" s="137">
        <f t="shared" si="318"/>
        <v>0</v>
      </c>
      <c r="AI1205" s="137">
        <f t="shared" si="318"/>
        <v>0</v>
      </c>
      <c r="AJ1205" s="137">
        <f t="shared" si="318"/>
        <v>0</v>
      </c>
      <c r="AK1205" s="136">
        <f ca="1">IF(AND(AND($AK$3&lt;=B1205,B1205&lt;=$AK$1),B1205&lt;&gt;""),1,0)</f>
        <v>1</v>
      </c>
      <c r="AL1205" s="136">
        <f>IF(OR(F1205="工事・メンテ（共用可）",F1205="要調整"),0.5,IF(F1205="ヘリ訓練日",0.4,1))</f>
        <v>1</v>
      </c>
      <c r="AM1205" s="136">
        <v>1</v>
      </c>
    </row>
    <row r="1206" spans="1:39" ht="56.25">
      <c r="A1206" s="149">
        <v>1825</v>
      </c>
      <c r="B1206" s="150">
        <v>46415</v>
      </c>
      <c r="C1206" s="156">
        <v>7</v>
      </c>
      <c r="D1206" s="156">
        <v>21</v>
      </c>
      <c r="E1206" s="152" t="s">
        <v>36</v>
      </c>
      <c r="F1206" s="151" t="s">
        <v>490</v>
      </c>
      <c r="G1206" s="154" t="s">
        <v>493</v>
      </c>
      <c r="H1206" s="138" t="str">
        <f>IF(OR(G1206="中止",G1206="取消"),"998",IF(ISNA(MATCH($E1206,施設情報!$B$2:$B$96,0)),"999",INDEX(施設情報!$C$2:$C$96,MATCH($E1206,施設情報!$B$2:$B$96,0))))</f>
        <v>998</v>
      </c>
      <c r="I1206" s="139">
        <f t="shared" si="305"/>
        <v>46415</v>
      </c>
      <c r="J1206" s="137" t="str">
        <f t="shared" si="306"/>
        <v>998-46415</v>
      </c>
      <c r="K1206" s="137">
        <f t="shared" si="307"/>
        <v>0.29166666666666669</v>
      </c>
      <c r="L1206" s="137">
        <f t="shared" si="308"/>
        <v>0.875</v>
      </c>
      <c r="M1206" s="137">
        <f t="shared" si="317"/>
        <v>0</v>
      </c>
      <c r="N1206" s="137">
        <f t="shared" si="317"/>
        <v>0</v>
      </c>
      <c r="O1206" s="137">
        <f t="shared" si="317"/>
        <v>0</v>
      </c>
      <c r="P1206" s="137">
        <f t="shared" si="317"/>
        <v>0</v>
      </c>
      <c r="Q1206" s="137">
        <f t="shared" si="317"/>
        <v>0</v>
      </c>
      <c r="R1206" s="137">
        <f t="shared" si="317"/>
        <v>0</v>
      </c>
      <c r="S1206" s="137">
        <f t="shared" si="317"/>
        <v>0</v>
      </c>
      <c r="T1206" s="137">
        <f t="shared" si="317"/>
        <v>100</v>
      </c>
      <c r="U1206" s="137">
        <f t="shared" si="317"/>
        <v>100</v>
      </c>
      <c r="V1206" s="137">
        <f t="shared" si="317"/>
        <v>100</v>
      </c>
      <c r="W1206" s="137">
        <f t="shared" si="318"/>
        <v>100</v>
      </c>
      <c r="X1206" s="137">
        <f t="shared" si="318"/>
        <v>100</v>
      </c>
      <c r="Y1206" s="137">
        <f t="shared" si="318"/>
        <v>100</v>
      </c>
      <c r="Z1206" s="137">
        <f t="shared" si="318"/>
        <v>100</v>
      </c>
      <c r="AA1206" s="137">
        <f t="shared" si="318"/>
        <v>100</v>
      </c>
      <c r="AB1206" s="137">
        <f t="shared" si="318"/>
        <v>100</v>
      </c>
      <c r="AC1206" s="137">
        <f t="shared" si="318"/>
        <v>100</v>
      </c>
      <c r="AD1206" s="137">
        <f t="shared" si="318"/>
        <v>100</v>
      </c>
      <c r="AE1206" s="137">
        <f t="shared" si="318"/>
        <v>100</v>
      </c>
      <c r="AF1206" s="137">
        <f t="shared" si="318"/>
        <v>100</v>
      </c>
      <c r="AG1206" s="137">
        <f t="shared" si="318"/>
        <v>100</v>
      </c>
      <c r="AH1206" s="137">
        <f t="shared" si="318"/>
        <v>0</v>
      </c>
      <c r="AI1206" s="137">
        <f t="shared" si="318"/>
        <v>0</v>
      </c>
      <c r="AJ1206" s="137">
        <f t="shared" si="318"/>
        <v>0</v>
      </c>
      <c r="AK1206" s="136">
        <f ca="1">IF(AND(AND($AK$3&lt;=B1206,B1206&lt;=$AK$1),B1206&lt;&gt;""),1,0)</f>
        <v>1</v>
      </c>
      <c r="AL1206" s="136">
        <f>IF(OR(F1206="工事・メンテ（共用可）",F1206="要調整"),0.5,IF(F1206="ヘリ訓練日",0.4,1))</f>
        <v>1</v>
      </c>
      <c r="AM1206" s="136">
        <v>1</v>
      </c>
    </row>
    <row r="1207" spans="1:39" ht="56.25">
      <c r="A1207" s="149">
        <v>1826</v>
      </c>
      <c r="B1207" s="150">
        <v>46415</v>
      </c>
      <c r="C1207" s="156">
        <v>7</v>
      </c>
      <c r="D1207" s="156">
        <v>21</v>
      </c>
      <c r="E1207" s="152" t="s">
        <v>37</v>
      </c>
      <c r="F1207" s="151" t="s">
        <v>490</v>
      </c>
      <c r="G1207" s="154" t="s">
        <v>493</v>
      </c>
      <c r="H1207" s="138" t="str">
        <f>IF(OR(G1207="中止",G1207="取消"),"998",IF(ISNA(MATCH($E1207,施設情報!$B$2:$B$96,0)),"999",INDEX(施設情報!$C$2:$C$96,MATCH($E1207,施設情報!$B$2:$B$96,0))))</f>
        <v>998</v>
      </c>
      <c r="I1207" s="139">
        <f t="shared" si="305"/>
        <v>46415</v>
      </c>
      <c r="J1207" s="137" t="str">
        <f t="shared" si="306"/>
        <v>998-46415</v>
      </c>
      <c r="K1207" s="137">
        <f t="shared" si="307"/>
        <v>0.29166666666666669</v>
      </c>
      <c r="L1207" s="137">
        <f t="shared" si="308"/>
        <v>0.875</v>
      </c>
      <c r="M1207" s="137">
        <f t="shared" si="317"/>
        <v>0</v>
      </c>
      <c r="N1207" s="137">
        <f t="shared" si="317"/>
        <v>0</v>
      </c>
      <c r="O1207" s="137">
        <f t="shared" si="317"/>
        <v>0</v>
      </c>
      <c r="P1207" s="137">
        <f t="shared" si="317"/>
        <v>0</v>
      </c>
      <c r="Q1207" s="137">
        <f t="shared" si="317"/>
        <v>0</v>
      </c>
      <c r="R1207" s="137">
        <f t="shared" si="317"/>
        <v>0</v>
      </c>
      <c r="S1207" s="137">
        <f t="shared" si="317"/>
        <v>0</v>
      </c>
      <c r="T1207" s="137">
        <f t="shared" si="317"/>
        <v>100</v>
      </c>
      <c r="U1207" s="137">
        <f t="shared" si="317"/>
        <v>100</v>
      </c>
      <c r="V1207" s="137">
        <f t="shared" si="317"/>
        <v>100</v>
      </c>
      <c r="W1207" s="137">
        <f t="shared" si="318"/>
        <v>100</v>
      </c>
      <c r="X1207" s="137">
        <f t="shared" si="318"/>
        <v>100</v>
      </c>
      <c r="Y1207" s="137">
        <f t="shared" si="318"/>
        <v>100</v>
      </c>
      <c r="Z1207" s="137">
        <f t="shared" si="318"/>
        <v>100</v>
      </c>
      <c r="AA1207" s="137">
        <f t="shared" si="318"/>
        <v>100</v>
      </c>
      <c r="AB1207" s="137">
        <f t="shared" si="318"/>
        <v>100</v>
      </c>
      <c r="AC1207" s="137">
        <f t="shared" si="318"/>
        <v>100</v>
      </c>
      <c r="AD1207" s="137">
        <f t="shared" si="318"/>
        <v>100</v>
      </c>
      <c r="AE1207" s="137">
        <f t="shared" si="318"/>
        <v>100</v>
      </c>
      <c r="AF1207" s="137">
        <f t="shared" si="318"/>
        <v>100</v>
      </c>
      <c r="AG1207" s="137">
        <f t="shared" si="318"/>
        <v>100</v>
      </c>
      <c r="AH1207" s="137">
        <f t="shared" si="318"/>
        <v>0</v>
      </c>
      <c r="AI1207" s="137">
        <f t="shared" si="318"/>
        <v>0</v>
      </c>
      <c r="AJ1207" s="137">
        <f t="shared" si="318"/>
        <v>0</v>
      </c>
      <c r="AK1207" s="136">
        <f ca="1">IF(AND(AND($AK$3&lt;=B1207,B1207&lt;=$AK$1),B1207&lt;&gt;""),1,0)</f>
        <v>1</v>
      </c>
      <c r="AL1207" s="136">
        <f>IF(OR(F1207="工事・メンテ（共用可）",F1207="要調整"),0.5,IF(F1207="ヘリ訓練日",0.4,1))</f>
        <v>1</v>
      </c>
      <c r="AM1207" s="136">
        <v>1</v>
      </c>
    </row>
    <row r="1208" spans="1:39" ht="56.25">
      <c r="A1208" s="149">
        <v>1827</v>
      </c>
      <c r="B1208" s="150">
        <v>46415</v>
      </c>
      <c r="C1208" s="156">
        <v>7</v>
      </c>
      <c r="D1208" s="156">
        <v>21</v>
      </c>
      <c r="E1208" s="152" t="s">
        <v>66</v>
      </c>
      <c r="F1208" s="151" t="s">
        <v>490</v>
      </c>
      <c r="G1208" s="154" t="s">
        <v>493</v>
      </c>
      <c r="H1208" s="138" t="str">
        <f>IF(OR(G1208="中止",G1208="取消"),"998",IF(ISNA(MATCH($E1208,施設情報!$B$2:$B$96,0)),"999",INDEX(施設情報!$C$2:$C$96,MATCH($E1208,施設情報!$B$2:$B$96,0))))</f>
        <v>998</v>
      </c>
      <c r="I1208" s="139">
        <f t="shared" si="305"/>
        <v>46415</v>
      </c>
      <c r="J1208" s="137" t="str">
        <f t="shared" si="306"/>
        <v>998-46415</v>
      </c>
      <c r="K1208" s="137">
        <f t="shared" si="307"/>
        <v>0.29166666666666669</v>
      </c>
      <c r="L1208" s="137">
        <f t="shared" si="308"/>
        <v>0.875</v>
      </c>
      <c r="M1208" s="137">
        <f t="shared" si="317"/>
        <v>0</v>
      </c>
      <c r="N1208" s="137">
        <f t="shared" si="317"/>
        <v>0</v>
      </c>
      <c r="O1208" s="137">
        <f t="shared" si="317"/>
        <v>0</v>
      </c>
      <c r="P1208" s="137">
        <f t="shared" si="317"/>
        <v>0</v>
      </c>
      <c r="Q1208" s="137">
        <f t="shared" si="317"/>
        <v>0</v>
      </c>
      <c r="R1208" s="137">
        <f t="shared" si="317"/>
        <v>0</v>
      </c>
      <c r="S1208" s="137">
        <f t="shared" si="317"/>
        <v>0</v>
      </c>
      <c r="T1208" s="137">
        <f t="shared" si="317"/>
        <v>100</v>
      </c>
      <c r="U1208" s="137">
        <f t="shared" si="317"/>
        <v>100</v>
      </c>
      <c r="V1208" s="137">
        <f t="shared" si="317"/>
        <v>100</v>
      </c>
      <c r="W1208" s="137">
        <f t="shared" si="318"/>
        <v>100</v>
      </c>
      <c r="X1208" s="137">
        <f t="shared" si="318"/>
        <v>100</v>
      </c>
      <c r="Y1208" s="137">
        <f t="shared" si="318"/>
        <v>100</v>
      </c>
      <c r="Z1208" s="137">
        <f t="shared" si="318"/>
        <v>100</v>
      </c>
      <c r="AA1208" s="137">
        <f t="shared" si="318"/>
        <v>100</v>
      </c>
      <c r="AB1208" s="137">
        <f t="shared" si="318"/>
        <v>100</v>
      </c>
      <c r="AC1208" s="137">
        <f t="shared" si="318"/>
        <v>100</v>
      </c>
      <c r="AD1208" s="137">
        <f t="shared" si="318"/>
        <v>100</v>
      </c>
      <c r="AE1208" s="137">
        <f t="shared" si="318"/>
        <v>100</v>
      </c>
      <c r="AF1208" s="137">
        <f t="shared" si="318"/>
        <v>100</v>
      </c>
      <c r="AG1208" s="137">
        <f t="shared" si="318"/>
        <v>100</v>
      </c>
      <c r="AH1208" s="137">
        <f t="shared" si="318"/>
        <v>0</v>
      </c>
      <c r="AI1208" s="137">
        <f t="shared" si="318"/>
        <v>0</v>
      </c>
      <c r="AJ1208" s="137">
        <f t="shared" si="318"/>
        <v>0</v>
      </c>
      <c r="AK1208" s="136">
        <f ca="1">IF(AND(AND($AK$3&lt;=B1208,B1208&lt;=$AK$1),B1208&lt;&gt;""),1,0)</f>
        <v>1</v>
      </c>
      <c r="AL1208" s="136">
        <f>IF(OR(F1208="工事・メンテ（共用可）",F1208="要調整"),0.5,IF(F1208="ヘリ訓練日",0.4,1))</f>
        <v>1</v>
      </c>
      <c r="AM1208" s="136">
        <v>1</v>
      </c>
    </row>
    <row r="1209" spans="1:39" ht="75">
      <c r="A1209" s="149">
        <v>1828</v>
      </c>
      <c r="B1209" s="150">
        <v>46415</v>
      </c>
      <c r="C1209" s="156">
        <v>7</v>
      </c>
      <c r="D1209" s="156">
        <v>21</v>
      </c>
      <c r="E1209" s="152" t="s">
        <v>67</v>
      </c>
      <c r="F1209" s="151" t="s">
        <v>490</v>
      </c>
      <c r="G1209" s="154" t="s">
        <v>493</v>
      </c>
      <c r="H1209" s="138" t="str">
        <f>IF(OR(G1209="中止",G1209="取消"),"998",IF(ISNA(MATCH($E1209,施設情報!$B$2:$B$96,0)),"999",INDEX(施設情報!$C$2:$C$96,MATCH($E1209,施設情報!$B$2:$B$96,0))))</f>
        <v>998</v>
      </c>
      <c r="I1209" s="139">
        <f t="shared" si="305"/>
        <v>46415</v>
      </c>
      <c r="J1209" s="137" t="str">
        <f t="shared" si="306"/>
        <v>998-46415</v>
      </c>
      <c r="K1209" s="137">
        <f t="shared" si="307"/>
        <v>0.29166666666666669</v>
      </c>
      <c r="L1209" s="137">
        <f t="shared" si="308"/>
        <v>0.875</v>
      </c>
      <c r="M1209" s="137">
        <f t="shared" si="317"/>
        <v>0</v>
      </c>
      <c r="N1209" s="137">
        <f t="shared" si="317"/>
        <v>0</v>
      </c>
      <c r="O1209" s="137">
        <f t="shared" si="317"/>
        <v>0</v>
      </c>
      <c r="P1209" s="137">
        <f t="shared" si="317"/>
        <v>0</v>
      </c>
      <c r="Q1209" s="137">
        <f t="shared" si="317"/>
        <v>0</v>
      </c>
      <c r="R1209" s="137">
        <f t="shared" si="317"/>
        <v>0</v>
      </c>
      <c r="S1209" s="137">
        <f t="shared" si="317"/>
        <v>0</v>
      </c>
      <c r="T1209" s="137">
        <f t="shared" si="317"/>
        <v>100</v>
      </c>
      <c r="U1209" s="137">
        <f t="shared" si="317"/>
        <v>100</v>
      </c>
      <c r="V1209" s="137">
        <f t="shared" si="317"/>
        <v>100</v>
      </c>
      <c r="W1209" s="137">
        <f t="shared" si="318"/>
        <v>100</v>
      </c>
      <c r="X1209" s="137">
        <f t="shared" si="318"/>
        <v>100</v>
      </c>
      <c r="Y1209" s="137">
        <f t="shared" si="318"/>
        <v>100</v>
      </c>
      <c r="Z1209" s="137">
        <f t="shared" si="318"/>
        <v>100</v>
      </c>
      <c r="AA1209" s="137">
        <f t="shared" si="318"/>
        <v>100</v>
      </c>
      <c r="AB1209" s="137">
        <f t="shared" si="318"/>
        <v>100</v>
      </c>
      <c r="AC1209" s="137">
        <f t="shared" si="318"/>
        <v>100</v>
      </c>
      <c r="AD1209" s="137">
        <f t="shared" si="318"/>
        <v>100</v>
      </c>
      <c r="AE1209" s="137">
        <f t="shared" si="318"/>
        <v>100</v>
      </c>
      <c r="AF1209" s="137">
        <f t="shared" si="318"/>
        <v>100</v>
      </c>
      <c r="AG1209" s="137">
        <f t="shared" si="318"/>
        <v>100</v>
      </c>
      <c r="AH1209" s="137">
        <f t="shared" si="318"/>
        <v>0</v>
      </c>
      <c r="AI1209" s="137">
        <f t="shared" si="318"/>
        <v>0</v>
      </c>
      <c r="AJ1209" s="137">
        <f t="shared" si="318"/>
        <v>0</v>
      </c>
      <c r="AK1209" s="136">
        <f ca="1">IF(AND(AND($AK$3&lt;=B1209,B1209&lt;=$AK$1),B1209&lt;&gt;""),1,0)</f>
        <v>1</v>
      </c>
      <c r="AL1209" s="136">
        <f>IF(OR(F1209="工事・メンテ（共用可）",F1209="要調整"),0.5,IF(F1209="ヘリ訓練日",0.4,1))</f>
        <v>1</v>
      </c>
      <c r="AM1209" s="136">
        <v>1</v>
      </c>
    </row>
    <row r="1210" spans="1:39" ht="75">
      <c r="A1210" s="149">
        <v>1829</v>
      </c>
      <c r="B1210" s="150">
        <v>46415</v>
      </c>
      <c r="C1210" s="156">
        <v>7</v>
      </c>
      <c r="D1210" s="156">
        <v>21</v>
      </c>
      <c r="E1210" s="213" t="s">
        <v>68</v>
      </c>
      <c r="F1210" s="147" t="s">
        <v>490</v>
      </c>
      <c r="G1210" s="154" t="s">
        <v>493</v>
      </c>
      <c r="H1210" s="138" t="str">
        <f>IF(OR(G1210="中止",G1210="取消"),"998",IF(ISNA(MATCH($E1210,施設情報!$B$2:$B$96,0)),"999",INDEX(施設情報!$C$2:$C$96,MATCH($E1210,施設情報!$B$2:$B$96,0))))</f>
        <v>998</v>
      </c>
      <c r="I1210" s="139">
        <f t="shared" si="305"/>
        <v>46415</v>
      </c>
      <c r="J1210" s="137" t="str">
        <f t="shared" si="306"/>
        <v>998-46415</v>
      </c>
      <c r="K1210" s="137">
        <f t="shared" si="307"/>
        <v>0.29166666666666669</v>
      </c>
      <c r="L1210" s="137">
        <f t="shared" si="308"/>
        <v>0.875</v>
      </c>
      <c r="M1210" s="137">
        <f t="shared" si="317"/>
        <v>0</v>
      </c>
      <c r="N1210" s="137">
        <f t="shared" si="317"/>
        <v>0</v>
      </c>
      <c r="O1210" s="137">
        <f t="shared" si="317"/>
        <v>0</v>
      </c>
      <c r="P1210" s="137">
        <f t="shared" si="317"/>
        <v>0</v>
      </c>
      <c r="Q1210" s="137">
        <f t="shared" si="317"/>
        <v>0</v>
      </c>
      <c r="R1210" s="137">
        <f t="shared" si="317"/>
        <v>0</v>
      </c>
      <c r="S1210" s="137">
        <f t="shared" si="317"/>
        <v>0</v>
      </c>
      <c r="T1210" s="137">
        <f t="shared" si="317"/>
        <v>100</v>
      </c>
      <c r="U1210" s="137">
        <f t="shared" si="317"/>
        <v>100</v>
      </c>
      <c r="V1210" s="137">
        <f t="shared" si="317"/>
        <v>100</v>
      </c>
      <c r="W1210" s="137">
        <f t="shared" si="318"/>
        <v>100</v>
      </c>
      <c r="X1210" s="137">
        <f t="shared" si="318"/>
        <v>100</v>
      </c>
      <c r="Y1210" s="137">
        <f t="shared" si="318"/>
        <v>100</v>
      </c>
      <c r="Z1210" s="137">
        <f t="shared" si="318"/>
        <v>100</v>
      </c>
      <c r="AA1210" s="137">
        <f t="shared" si="318"/>
        <v>100</v>
      </c>
      <c r="AB1210" s="137">
        <f t="shared" si="318"/>
        <v>100</v>
      </c>
      <c r="AC1210" s="137">
        <f t="shared" si="318"/>
        <v>100</v>
      </c>
      <c r="AD1210" s="137">
        <f t="shared" si="318"/>
        <v>100</v>
      </c>
      <c r="AE1210" s="137">
        <f t="shared" si="318"/>
        <v>100</v>
      </c>
      <c r="AF1210" s="137">
        <f t="shared" si="318"/>
        <v>100</v>
      </c>
      <c r="AG1210" s="137">
        <f t="shared" si="318"/>
        <v>100</v>
      </c>
      <c r="AH1210" s="137">
        <f t="shared" si="318"/>
        <v>0</v>
      </c>
      <c r="AI1210" s="137">
        <f t="shared" si="318"/>
        <v>0</v>
      </c>
      <c r="AJ1210" s="137">
        <f t="shared" si="318"/>
        <v>0</v>
      </c>
      <c r="AK1210" s="136">
        <f ca="1">IF(AND(AND($AK$3&lt;=B1210,B1210&lt;=$AK$1),B1210&lt;&gt;""),1,0)</f>
        <v>1</v>
      </c>
      <c r="AL1210" s="136">
        <f>IF(OR(F1210="工事・メンテ（共用可）",F1210="要調整"),0.5,IF(F1210="ヘリ訓練日",0.4,1))</f>
        <v>1</v>
      </c>
      <c r="AM1210" s="136">
        <v>1</v>
      </c>
    </row>
    <row r="1211" spans="1:39" ht="75">
      <c r="A1211" s="149">
        <v>1830</v>
      </c>
      <c r="B1211" s="150">
        <v>46415</v>
      </c>
      <c r="C1211" s="156">
        <v>7</v>
      </c>
      <c r="D1211" s="156">
        <v>21</v>
      </c>
      <c r="E1211" s="213" t="s">
        <v>69</v>
      </c>
      <c r="F1211" s="147" t="s">
        <v>490</v>
      </c>
      <c r="G1211" s="154" t="s">
        <v>493</v>
      </c>
      <c r="H1211" s="138" t="str">
        <f>IF(OR(G1211="中止",G1211="取消"),"998",IF(ISNA(MATCH($E1211,施設情報!$B$2:$B$96,0)),"999",INDEX(施設情報!$C$2:$C$96,MATCH($E1211,施設情報!$B$2:$B$96,0))))</f>
        <v>998</v>
      </c>
      <c r="I1211" s="139">
        <f t="shared" si="305"/>
        <v>46415</v>
      </c>
      <c r="J1211" s="137" t="str">
        <f t="shared" si="306"/>
        <v>998-46415</v>
      </c>
      <c r="K1211" s="137">
        <f t="shared" si="307"/>
        <v>0.29166666666666669</v>
      </c>
      <c r="L1211" s="137">
        <f t="shared" si="308"/>
        <v>0.875</v>
      </c>
      <c r="M1211" s="137">
        <f t="shared" si="317"/>
        <v>0</v>
      </c>
      <c r="N1211" s="137">
        <f t="shared" si="317"/>
        <v>0</v>
      </c>
      <c r="O1211" s="137">
        <f t="shared" si="317"/>
        <v>0</v>
      </c>
      <c r="P1211" s="137">
        <f t="shared" si="317"/>
        <v>0</v>
      </c>
      <c r="Q1211" s="137">
        <f t="shared" si="317"/>
        <v>0</v>
      </c>
      <c r="R1211" s="137">
        <f t="shared" si="317"/>
        <v>0</v>
      </c>
      <c r="S1211" s="137">
        <f t="shared" si="317"/>
        <v>0</v>
      </c>
      <c r="T1211" s="137">
        <f t="shared" si="317"/>
        <v>100</v>
      </c>
      <c r="U1211" s="137">
        <f t="shared" si="317"/>
        <v>100</v>
      </c>
      <c r="V1211" s="137">
        <f t="shared" si="317"/>
        <v>100</v>
      </c>
      <c r="W1211" s="137">
        <f t="shared" si="318"/>
        <v>100</v>
      </c>
      <c r="X1211" s="137">
        <f t="shared" si="318"/>
        <v>100</v>
      </c>
      <c r="Y1211" s="137">
        <f t="shared" si="318"/>
        <v>100</v>
      </c>
      <c r="Z1211" s="137">
        <f t="shared" si="318"/>
        <v>100</v>
      </c>
      <c r="AA1211" s="137">
        <f t="shared" si="318"/>
        <v>100</v>
      </c>
      <c r="AB1211" s="137">
        <f t="shared" si="318"/>
        <v>100</v>
      </c>
      <c r="AC1211" s="137">
        <f t="shared" si="318"/>
        <v>100</v>
      </c>
      <c r="AD1211" s="137">
        <f t="shared" si="318"/>
        <v>100</v>
      </c>
      <c r="AE1211" s="137">
        <f t="shared" si="318"/>
        <v>100</v>
      </c>
      <c r="AF1211" s="137">
        <f t="shared" si="318"/>
        <v>100</v>
      </c>
      <c r="AG1211" s="137">
        <f t="shared" si="318"/>
        <v>100</v>
      </c>
      <c r="AH1211" s="137">
        <f t="shared" si="318"/>
        <v>0</v>
      </c>
      <c r="AI1211" s="137">
        <f t="shared" si="318"/>
        <v>0</v>
      </c>
      <c r="AJ1211" s="137">
        <f t="shared" si="318"/>
        <v>0</v>
      </c>
      <c r="AK1211" s="136">
        <f ca="1">IF(AND(AND($AK$3&lt;=B1211,B1211&lt;=$AK$1),B1211&lt;&gt;""),1,0)</f>
        <v>1</v>
      </c>
      <c r="AL1211" s="136">
        <f>IF(OR(F1211="工事・メンテ（共用可）",F1211="要調整"),0.5,IF(F1211="ヘリ訓練日",0.4,1))</f>
        <v>1</v>
      </c>
      <c r="AM1211" s="136">
        <v>1</v>
      </c>
    </row>
    <row r="1212" spans="1:39" ht="93.75">
      <c r="A1212" s="149">
        <v>1831</v>
      </c>
      <c r="B1212" s="150">
        <v>46415</v>
      </c>
      <c r="C1212" s="156">
        <v>7</v>
      </c>
      <c r="D1212" s="156">
        <v>21</v>
      </c>
      <c r="E1212" s="213" t="s">
        <v>70</v>
      </c>
      <c r="F1212" s="147" t="s">
        <v>490</v>
      </c>
      <c r="G1212" s="154" t="s">
        <v>493</v>
      </c>
      <c r="H1212" s="138" t="str">
        <f>IF(OR(G1212="中止",G1212="取消"),"998",IF(ISNA(MATCH($E1212,施設情報!$B$2:$B$96,0)),"999",INDEX(施設情報!$C$2:$C$96,MATCH($E1212,施設情報!$B$2:$B$96,0))))</f>
        <v>998</v>
      </c>
      <c r="I1212" s="139">
        <f t="shared" si="305"/>
        <v>46415</v>
      </c>
      <c r="J1212" s="137" t="str">
        <f t="shared" si="306"/>
        <v>998-46415</v>
      </c>
      <c r="K1212" s="137">
        <f t="shared" si="307"/>
        <v>0.29166666666666669</v>
      </c>
      <c r="L1212" s="137">
        <f t="shared" si="308"/>
        <v>0.875</v>
      </c>
      <c r="M1212" s="137">
        <f t="shared" si="317"/>
        <v>0</v>
      </c>
      <c r="N1212" s="137">
        <f t="shared" si="317"/>
        <v>0</v>
      </c>
      <c r="O1212" s="137">
        <f t="shared" si="317"/>
        <v>0</v>
      </c>
      <c r="P1212" s="137">
        <f t="shared" si="317"/>
        <v>0</v>
      </c>
      <c r="Q1212" s="137">
        <f t="shared" si="317"/>
        <v>0</v>
      </c>
      <c r="R1212" s="137">
        <f t="shared" si="317"/>
        <v>0</v>
      </c>
      <c r="S1212" s="137">
        <f t="shared" si="317"/>
        <v>0</v>
      </c>
      <c r="T1212" s="137">
        <f t="shared" si="317"/>
        <v>100</v>
      </c>
      <c r="U1212" s="137">
        <f t="shared" si="317"/>
        <v>100</v>
      </c>
      <c r="V1212" s="137">
        <f t="shared" si="317"/>
        <v>100</v>
      </c>
      <c r="W1212" s="137">
        <f t="shared" si="318"/>
        <v>100</v>
      </c>
      <c r="X1212" s="137">
        <f t="shared" si="318"/>
        <v>100</v>
      </c>
      <c r="Y1212" s="137">
        <f t="shared" si="318"/>
        <v>100</v>
      </c>
      <c r="Z1212" s="137">
        <f t="shared" si="318"/>
        <v>100</v>
      </c>
      <c r="AA1212" s="137">
        <f t="shared" si="318"/>
        <v>100</v>
      </c>
      <c r="AB1212" s="137">
        <f t="shared" si="318"/>
        <v>100</v>
      </c>
      <c r="AC1212" s="137">
        <f t="shared" si="318"/>
        <v>100</v>
      </c>
      <c r="AD1212" s="137">
        <f t="shared" si="318"/>
        <v>100</v>
      </c>
      <c r="AE1212" s="137">
        <f t="shared" si="318"/>
        <v>100</v>
      </c>
      <c r="AF1212" s="137">
        <f t="shared" si="318"/>
        <v>100</v>
      </c>
      <c r="AG1212" s="137">
        <f t="shared" si="318"/>
        <v>100</v>
      </c>
      <c r="AH1212" s="137">
        <f t="shared" si="318"/>
        <v>0</v>
      </c>
      <c r="AI1212" s="137">
        <f t="shared" si="318"/>
        <v>0</v>
      </c>
      <c r="AJ1212" s="137">
        <f t="shared" si="318"/>
        <v>0</v>
      </c>
      <c r="AK1212" s="136">
        <f ca="1">IF(AND(AND($AK$3&lt;=B1212,B1212&lt;=$AK$1),B1212&lt;&gt;""),1,0)</f>
        <v>1</v>
      </c>
      <c r="AL1212" s="136">
        <f>IF(OR(F1212="工事・メンテ（共用可）",F1212="要調整"),0.5,IF(F1212="ヘリ訓練日",0.4,1))</f>
        <v>1</v>
      </c>
      <c r="AM1212" s="136">
        <v>1</v>
      </c>
    </row>
    <row r="1213" spans="1:39" ht="93.75">
      <c r="A1213" s="149">
        <v>1832</v>
      </c>
      <c r="B1213" s="150">
        <v>46415</v>
      </c>
      <c r="C1213" s="156">
        <v>7</v>
      </c>
      <c r="D1213" s="156">
        <v>21</v>
      </c>
      <c r="E1213" s="213" t="s">
        <v>71</v>
      </c>
      <c r="F1213" s="147" t="s">
        <v>490</v>
      </c>
      <c r="G1213" s="154" t="s">
        <v>493</v>
      </c>
      <c r="H1213" s="138" t="str">
        <f>IF(OR(G1213="中止",G1213="取消"),"998",IF(ISNA(MATCH($E1213,施設情報!$B$2:$B$96,0)),"999",INDEX(施設情報!$C$2:$C$96,MATCH($E1213,施設情報!$B$2:$B$96,0))))</f>
        <v>998</v>
      </c>
      <c r="I1213" s="139">
        <f t="shared" si="305"/>
        <v>46415</v>
      </c>
      <c r="J1213" s="137" t="str">
        <f t="shared" si="306"/>
        <v>998-46415</v>
      </c>
      <c r="K1213" s="137">
        <f t="shared" si="307"/>
        <v>0.29166666666666669</v>
      </c>
      <c r="L1213" s="137">
        <f t="shared" si="308"/>
        <v>0.875</v>
      </c>
      <c r="M1213" s="137">
        <f t="shared" si="317"/>
        <v>0</v>
      </c>
      <c r="N1213" s="137">
        <f t="shared" si="317"/>
        <v>0</v>
      </c>
      <c r="O1213" s="137">
        <f t="shared" si="317"/>
        <v>0</v>
      </c>
      <c r="P1213" s="137">
        <f t="shared" si="317"/>
        <v>0</v>
      </c>
      <c r="Q1213" s="137">
        <f t="shared" si="317"/>
        <v>0</v>
      </c>
      <c r="R1213" s="137">
        <f t="shared" si="317"/>
        <v>0</v>
      </c>
      <c r="S1213" s="137">
        <f t="shared" si="317"/>
        <v>0</v>
      </c>
      <c r="T1213" s="137">
        <f t="shared" si="317"/>
        <v>100</v>
      </c>
      <c r="U1213" s="137">
        <f t="shared" si="317"/>
        <v>100</v>
      </c>
      <c r="V1213" s="137">
        <f t="shared" si="317"/>
        <v>100</v>
      </c>
      <c r="W1213" s="137">
        <f t="shared" si="318"/>
        <v>100</v>
      </c>
      <c r="X1213" s="137">
        <f t="shared" si="318"/>
        <v>100</v>
      </c>
      <c r="Y1213" s="137">
        <f t="shared" si="318"/>
        <v>100</v>
      </c>
      <c r="Z1213" s="137">
        <f t="shared" si="318"/>
        <v>100</v>
      </c>
      <c r="AA1213" s="137">
        <f t="shared" si="318"/>
        <v>100</v>
      </c>
      <c r="AB1213" s="137">
        <f t="shared" si="318"/>
        <v>100</v>
      </c>
      <c r="AC1213" s="137">
        <f t="shared" si="318"/>
        <v>100</v>
      </c>
      <c r="AD1213" s="137">
        <f t="shared" si="318"/>
        <v>100</v>
      </c>
      <c r="AE1213" s="137">
        <f t="shared" si="318"/>
        <v>100</v>
      </c>
      <c r="AF1213" s="137">
        <f t="shared" si="318"/>
        <v>100</v>
      </c>
      <c r="AG1213" s="137">
        <f t="shared" si="318"/>
        <v>100</v>
      </c>
      <c r="AH1213" s="137">
        <f t="shared" si="318"/>
        <v>0</v>
      </c>
      <c r="AI1213" s="137">
        <f t="shared" si="318"/>
        <v>0</v>
      </c>
      <c r="AJ1213" s="137">
        <f t="shared" si="318"/>
        <v>0</v>
      </c>
      <c r="AK1213" s="136">
        <f ca="1">IF(AND(AND($AK$3&lt;=B1213,B1213&lt;=$AK$1),B1213&lt;&gt;""),1,0)</f>
        <v>1</v>
      </c>
      <c r="AL1213" s="136">
        <f>IF(OR(F1213="工事・メンテ（共用可）",F1213="要調整"),0.5,IF(F1213="ヘリ訓練日",0.4,1))</f>
        <v>1</v>
      </c>
      <c r="AM1213" s="136">
        <v>1</v>
      </c>
    </row>
    <row r="1214" spans="1:39" ht="93.75">
      <c r="A1214" s="149">
        <v>1833</v>
      </c>
      <c r="B1214" s="150">
        <v>46415</v>
      </c>
      <c r="C1214" s="156">
        <v>7</v>
      </c>
      <c r="D1214" s="156">
        <v>21</v>
      </c>
      <c r="E1214" s="213" t="s">
        <v>72</v>
      </c>
      <c r="F1214" s="151" t="s">
        <v>490</v>
      </c>
      <c r="G1214" s="154" t="s">
        <v>493</v>
      </c>
      <c r="H1214" s="138" t="str">
        <f>IF(OR(G1214="中止",G1214="取消"),"998",IF(ISNA(MATCH($E1214,施設情報!$B$2:$B$96,0)),"999",INDEX(施設情報!$C$2:$C$96,MATCH($E1214,施設情報!$B$2:$B$96,0))))</f>
        <v>998</v>
      </c>
      <c r="I1214" s="139">
        <f t="shared" si="305"/>
        <v>46415</v>
      </c>
      <c r="J1214" s="137" t="str">
        <f t="shared" si="306"/>
        <v>998-46415</v>
      </c>
      <c r="K1214" s="137">
        <f t="shared" si="307"/>
        <v>0.29166666666666669</v>
      </c>
      <c r="L1214" s="137">
        <f t="shared" si="308"/>
        <v>0.875</v>
      </c>
      <c r="M1214" s="137">
        <f t="shared" si="317"/>
        <v>0</v>
      </c>
      <c r="N1214" s="137">
        <f t="shared" si="317"/>
        <v>0</v>
      </c>
      <c r="O1214" s="137">
        <f t="shared" si="317"/>
        <v>0</v>
      </c>
      <c r="P1214" s="137">
        <f t="shared" si="317"/>
        <v>0</v>
      </c>
      <c r="Q1214" s="137">
        <f t="shared" si="317"/>
        <v>0</v>
      </c>
      <c r="R1214" s="137">
        <f t="shared" si="317"/>
        <v>0</v>
      </c>
      <c r="S1214" s="137">
        <f t="shared" si="317"/>
        <v>0</v>
      </c>
      <c r="T1214" s="137">
        <f t="shared" si="317"/>
        <v>100</v>
      </c>
      <c r="U1214" s="137">
        <f t="shared" si="317"/>
        <v>100</v>
      </c>
      <c r="V1214" s="137">
        <f t="shared" si="317"/>
        <v>100</v>
      </c>
      <c r="W1214" s="137">
        <f t="shared" si="318"/>
        <v>100</v>
      </c>
      <c r="X1214" s="137">
        <f t="shared" si="318"/>
        <v>100</v>
      </c>
      <c r="Y1214" s="137">
        <f t="shared" si="318"/>
        <v>100</v>
      </c>
      <c r="Z1214" s="137">
        <f t="shared" si="318"/>
        <v>100</v>
      </c>
      <c r="AA1214" s="137">
        <f t="shared" si="318"/>
        <v>100</v>
      </c>
      <c r="AB1214" s="137">
        <f t="shared" si="318"/>
        <v>100</v>
      </c>
      <c r="AC1214" s="137">
        <f t="shared" si="318"/>
        <v>100</v>
      </c>
      <c r="AD1214" s="137">
        <f t="shared" si="318"/>
        <v>100</v>
      </c>
      <c r="AE1214" s="137">
        <f t="shared" si="318"/>
        <v>100</v>
      </c>
      <c r="AF1214" s="137">
        <f t="shared" si="318"/>
        <v>100</v>
      </c>
      <c r="AG1214" s="137">
        <f t="shared" si="318"/>
        <v>100</v>
      </c>
      <c r="AH1214" s="137">
        <f t="shared" si="318"/>
        <v>0</v>
      </c>
      <c r="AI1214" s="137">
        <f t="shared" si="318"/>
        <v>0</v>
      </c>
      <c r="AJ1214" s="137">
        <f t="shared" si="318"/>
        <v>0</v>
      </c>
      <c r="AK1214" s="136">
        <f ca="1">IF(AND(AND($AK$3&lt;=B1214,B1214&lt;=$AK$1),B1214&lt;&gt;""),1,0)</f>
        <v>1</v>
      </c>
      <c r="AL1214" s="136">
        <f>IF(OR(F1214="工事・メンテ（共用可）",F1214="要調整"),0.5,IF(F1214="ヘリ訓練日",0.4,1))</f>
        <v>1</v>
      </c>
      <c r="AM1214" s="136">
        <v>1</v>
      </c>
    </row>
    <row r="1215" spans="1:39" ht="93.75">
      <c r="A1215" s="149">
        <v>1834</v>
      </c>
      <c r="B1215" s="150">
        <v>46415</v>
      </c>
      <c r="C1215" s="156">
        <v>7</v>
      </c>
      <c r="D1215" s="156">
        <v>21</v>
      </c>
      <c r="E1215" s="213" t="s">
        <v>73</v>
      </c>
      <c r="F1215" s="151" t="s">
        <v>490</v>
      </c>
      <c r="G1215" s="154" t="s">
        <v>493</v>
      </c>
      <c r="H1215" s="138" t="str">
        <f>IF(OR(G1215="中止",G1215="取消"),"998",IF(ISNA(MATCH($E1215,施設情報!$B$2:$B$96,0)),"999",INDEX(施設情報!$C$2:$C$96,MATCH($E1215,施設情報!$B$2:$B$96,0))))</f>
        <v>998</v>
      </c>
      <c r="I1215" s="139">
        <f t="shared" si="305"/>
        <v>46415</v>
      </c>
      <c r="J1215" s="137" t="str">
        <f t="shared" si="306"/>
        <v>998-46415</v>
      </c>
      <c r="K1215" s="137">
        <f t="shared" si="307"/>
        <v>0.29166666666666669</v>
      </c>
      <c r="L1215" s="137">
        <f t="shared" si="308"/>
        <v>0.875</v>
      </c>
      <c r="M1215" s="137">
        <f t="shared" ref="M1215:V1224" si="319">IF(AND(M$3&gt;=$K1215,M$3&lt;$L1215),100*$AM1215,0)</f>
        <v>0</v>
      </c>
      <c r="N1215" s="137">
        <f t="shared" si="319"/>
        <v>0</v>
      </c>
      <c r="O1215" s="137">
        <f t="shared" si="319"/>
        <v>0</v>
      </c>
      <c r="P1215" s="137">
        <f t="shared" si="319"/>
        <v>0</v>
      </c>
      <c r="Q1215" s="137">
        <f t="shared" si="319"/>
        <v>0</v>
      </c>
      <c r="R1215" s="137">
        <f t="shared" si="319"/>
        <v>0</v>
      </c>
      <c r="S1215" s="137">
        <f t="shared" si="319"/>
        <v>0</v>
      </c>
      <c r="T1215" s="137">
        <f t="shared" si="319"/>
        <v>100</v>
      </c>
      <c r="U1215" s="137">
        <f t="shared" si="319"/>
        <v>100</v>
      </c>
      <c r="V1215" s="137">
        <f t="shared" si="319"/>
        <v>100</v>
      </c>
      <c r="W1215" s="137">
        <f t="shared" ref="W1215:AJ1224" si="320">IF(AND(W$3&gt;=$K1215,W$3&lt;$L1215),100*$AM1215,0)</f>
        <v>100</v>
      </c>
      <c r="X1215" s="137">
        <f t="shared" si="320"/>
        <v>100</v>
      </c>
      <c r="Y1215" s="137">
        <f t="shared" si="320"/>
        <v>100</v>
      </c>
      <c r="Z1215" s="137">
        <f t="shared" si="320"/>
        <v>100</v>
      </c>
      <c r="AA1215" s="137">
        <f t="shared" si="320"/>
        <v>100</v>
      </c>
      <c r="AB1215" s="137">
        <f t="shared" si="320"/>
        <v>100</v>
      </c>
      <c r="AC1215" s="137">
        <f t="shared" si="320"/>
        <v>100</v>
      </c>
      <c r="AD1215" s="137">
        <f t="shared" si="320"/>
        <v>100</v>
      </c>
      <c r="AE1215" s="137">
        <f t="shared" si="320"/>
        <v>100</v>
      </c>
      <c r="AF1215" s="137">
        <f t="shared" si="320"/>
        <v>100</v>
      </c>
      <c r="AG1215" s="137">
        <f t="shared" si="320"/>
        <v>100</v>
      </c>
      <c r="AH1215" s="137">
        <f t="shared" si="320"/>
        <v>0</v>
      </c>
      <c r="AI1215" s="137">
        <f t="shared" si="320"/>
        <v>0</v>
      </c>
      <c r="AJ1215" s="137">
        <f t="shared" si="320"/>
        <v>0</v>
      </c>
      <c r="AK1215" s="136">
        <f ca="1">IF(AND(AND($AK$3&lt;=B1215,B1215&lt;=$AK$1),B1215&lt;&gt;""),1,0)</f>
        <v>1</v>
      </c>
      <c r="AL1215" s="136">
        <f>IF(OR(F1215="工事・メンテ（共用可）",F1215="要調整"),0.5,IF(F1215="ヘリ訓練日",0.4,1))</f>
        <v>1</v>
      </c>
      <c r="AM1215" s="136">
        <v>1</v>
      </c>
    </row>
    <row r="1216" spans="1:39" ht="75">
      <c r="A1216" s="149">
        <v>1835</v>
      </c>
      <c r="B1216" s="150">
        <v>46415</v>
      </c>
      <c r="C1216" s="156">
        <v>7</v>
      </c>
      <c r="D1216" s="156">
        <v>21</v>
      </c>
      <c r="E1216" s="213" t="s">
        <v>74</v>
      </c>
      <c r="F1216" s="147" t="s">
        <v>490</v>
      </c>
      <c r="G1216" s="154" t="s">
        <v>493</v>
      </c>
      <c r="H1216" s="138" t="str">
        <f>IF(OR(G1216="中止",G1216="取消"),"998",IF(ISNA(MATCH($E1216,施設情報!$B$2:$B$96,0)),"999",INDEX(施設情報!$C$2:$C$96,MATCH($E1216,施設情報!$B$2:$B$96,0))))</f>
        <v>998</v>
      </c>
      <c r="I1216" s="139">
        <f t="shared" si="305"/>
        <v>46415</v>
      </c>
      <c r="J1216" s="137" t="str">
        <f t="shared" si="306"/>
        <v>998-46415</v>
      </c>
      <c r="K1216" s="137">
        <f t="shared" si="307"/>
        <v>0.29166666666666669</v>
      </c>
      <c r="L1216" s="137">
        <f t="shared" si="308"/>
        <v>0.875</v>
      </c>
      <c r="M1216" s="137">
        <f t="shared" si="319"/>
        <v>0</v>
      </c>
      <c r="N1216" s="137">
        <f t="shared" si="319"/>
        <v>0</v>
      </c>
      <c r="O1216" s="137">
        <f t="shared" si="319"/>
        <v>0</v>
      </c>
      <c r="P1216" s="137">
        <f t="shared" si="319"/>
        <v>0</v>
      </c>
      <c r="Q1216" s="137">
        <f t="shared" si="319"/>
        <v>0</v>
      </c>
      <c r="R1216" s="137">
        <f t="shared" si="319"/>
        <v>0</v>
      </c>
      <c r="S1216" s="137">
        <f t="shared" si="319"/>
        <v>0</v>
      </c>
      <c r="T1216" s="137">
        <f t="shared" si="319"/>
        <v>100</v>
      </c>
      <c r="U1216" s="137">
        <f t="shared" si="319"/>
        <v>100</v>
      </c>
      <c r="V1216" s="137">
        <f t="shared" si="319"/>
        <v>100</v>
      </c>
      <c r="W1216" s="137">
        <f t="shared" si="320"/>
        <v>100</v>
      </c>
      <c r="X1216" s="137">
        <f t="shared" si="320"/>
        <v>100</v>
      </c>
      <c r="Y1216" s="137">
        <f t="shared" si="320"/>
        <v>100</v>
      </c>
      <c r="Z1216" s="137">
        <f t="shared" si="320"/>
        <v>100</v>
      </c>
      <c r="AA1216" s="137">
        <f t="shared" si="320"/>
        <v>100</v>
      </c>
      <c r="AB1216" s="137">
        <f t="shared" si="320"/>
        <v>100</v>
      </c>
      <c r="AC1216" s="137">
        <f t="shared" si="320"/>
        <v>100</v>
      </c>
      <c r="AD1216" s="137">
        <f t="shared" si="320"/>
        <v>100</v>
      </c>
      <c r="AE1216" s="137">
        <f t="shared" si="320"/>
        <v>100</v>
      </c>
      <c r="AF1216" s="137">
        <f t="shared" si="320"/>
        <v>100</v>
      </c>
      <c r="AG1216" s="137">
        <f t="shared" si="320"/>
        <v>100</v>
      </c>
      <c r="AH1216" s="137">
        <f t="shared" si="320"/>
        <v>0</v>
      </c>
      <c r="AI1216" s="137">
        <f t="shared" si="320"/>
        <v>0</v>
      </c>
      <c r="AJ1216" s="137">
        <f t="shared" si="320"/>
        <v>0</v>
      </c>
      <c r="AK1216" s="136">
        <f ca="1">IF(AND(AND($AK$3&lt;=B1216,B1216&lt;=$AK$1),B1216&lt;&gt;""),1,0)</f>
        <v>1</v>
      </c>
      <c r="AL1216" s="136">
        <f>IF(OR(F1216="工事・メンテ（共用可）",F1216="要調整"),0.5,IF(F1216="ヘリ訓練日",0.4,1))</f>
        <v>1</v>
      </c>
      <c r="AM1216" s="136">
        <v>1</v>
      </c>
    </row>
    <row r="1217" spans="1:39" ht="75">
      <c r="A1217" s="149">
        <v>1836</v>
      </c>
      <c r="B1217" s="150">
        <v>46415</v>
      </c>
      <c r="C1217" s="156">
        <v>7</v>
      </c>
      <c r="D1217" s="156">
        <v>21</v>
      </c>
      <c r="E1217" s="213" t="s">
        <v>75</v>
      </c>
      <c r="F1217" s="147" t="s">
        <v>490</v>
      </c>
      <c r="G1217" s="154" t="s">
        <v>493</v>
      </c>
      <c r="H1217" s="138" t="str">
        <f>IF(OR(G1217="中止",G1217="取消"),"998",IF(ISNA(MATCH($E1217,施設情報!$B$2:$B$96,0)),"999",INDEX(施設情報!$C$2:$C$96,MATCH($E1217,施設情報!$B$2:$B$96,0))))</f>
        <v>998</v>
      </c>
      <c r="I1217" s="139">
        <f t="shared" si="305"/>
        <v>46415</v>
      </c>
      <c r="J1217" s="137" t="str">
        <f t="shared" si="306"/>
        <v>998-46415</v>
      </c>
      <c r="K1217" s="137">
        <f t="shared" si="307"/>
        <v>0.29166666666666669</v>
      </c>
      <c r="L1217" s="137">
        <f t="shared" si="308"/>
        <v>0.875</v>
      </c>
      <c r="M1217" s="137">
        <f t="shared" si="319"/>
        <v>0</v>
      </c>
      <c r="N1217" s="137">
        <f t="shared" si="319"/>
        <v>0</v>
      </c>
      <c r="O1217" s="137">
        <f t="shared" si="319"/>
        <v>0</v>
      </c>
      <c r="P1217" s="137">
        <f t="shared" si="319"/>
        <v>0</v>
      </c>
      <c r="Q1217" s="137">
        <f t="shared" si="319"/>
        <v>0</v>
      </c>
      <c r="R1217" s="137">
        <f t="shared" si="319"/>
        <v>0</v>
      </c>
      <c r="S1217" s="137">
        <f t="shared" si="319"/>
        <v>0</v>
      </c>
      <c r="T1217" s="137">
        <f t="shared" si="319"/>
        <v>100</v>
      </c>
      <c r="U1217" s="137">
        <f t="shared" si="319"/>
        <v>100</v>
      </c>
      <c r="V1217" s="137">
        <f t="shared" si="319"/>
        <v>100</v>
      </c>
      <c r="W1217" s="137">
        <f t="shared" si="320"/>
        <v>100</v>
      </c>
      <c r="X1217" s="137">
        <f t="shared" si="320"/>
        <v>100</v>
      </c>
      <c r="Y1217" s="137">
        <f t="shared" si="320"/>
        <v>100</v>
      </c>
      <c r="Z1217" s="137">
        <f t="shared" si="320"/>
        <v>100</v>
      </c>
      <c r="AA1217" s="137">
        <f t="shared" si="320"/>
        <v>100</v>
      </c>
      <c r="AB1217" s="137">
        <f t="shared" si="320"/>
        <v>100</v>
      </c>
      <c r="AC1217" s="137">
        <f t="shared" si="320"/>
        <v>100</v>
      </c>
      <c r="AD1217" s="137">
        <f t="shared" si="320"/>
        <v>100</v>
      </c>
      <c r="AE1217" s="137">
        <f t="shared" si="320"/>
        <v>100</v>
      </c>
      <c r="AF1217" s="137">
        <f t="shared" si="320"/>
        <v>100</v>
      </c>
      <c r="AG1217" s="137">
        <f t="shared" si="320"/>
        <v>100</v>
      </c>
      <c r="AH1217" s="137">
        <f t="shared" si="320"/>
        <v>0</v>
      </c>
      <c r="AI1217" s="137">
        <f t="shared" si="320"/>
        <v>0</v>
      </c>
      <c r="AJ1217" s="137">
        <f t="shared" si="320"/>
        <v>0</v>
      </c>
      <c r="AK1217" s="136">
        <f ca="1">IF(AND(AND($AK$3&lt;=B1217,B1217&lt;=$AK$1),B1217&lt;&gt;""),1,0)</f>
        <v>1</v>
      </c>
      <c r="AL1217" s="136">
        <f>IF(OR(F1217="工事・メンテ（共用可）",F1217="要調整"),0.5,IF(F1217="ヘリ訓練日",0.4,1))</f>
        <v>1</v>
      </c>
      <c r="AM1217" s="136">
        <v>1</v>
      </c>
    </row>
    <row r="1218" spans="1:39" ht="75">
      <c r="A1218" s="149">
        <v>1837</v>
      </c>
      <c r="B1218" s="150">
        <v>46415</v>
      </c>
      <c r="C1218" s="156">
        <v>7</v>
      </c>
      <c r="D1218" s="156">
        <v>21</v>
      </c>
      <c r="E1218" s="213" t="s">
        <v>76</v>
      </c>
      <c r="F1218" s="147" t="s">
        <v>490</v>
      </c>
      <c r="G1218" s="154" t="s">
        <v>493</v>
      </c>
      <c r="H1218" s="138" t="str">
        <f>IF(OR(G1218="中止",G1218="取消"),"998",IF(ISNA(MATCH($E1218,施設情報!$B$2:$B$96,0)),"999",INDEX(施設情報!$C$2:$C$96,MATCH($E1218,施設情報!$B$2:$B$96,0))))</f>
        <v>998</v>
      </c>
      <c r="I1218" s="139">
        <f t="shared" si="305"/>
        <v>46415</v>
      </c>
      <c r="J1218" s="137" t="str">
        <f t="shared" si="306"/>
        <v>998-46415</v>
      </c>
      <c r="K1218" s="137">
        <f t="shared" si="307"/>
        <v>0.29166666666666669</v>
      </c>
      <c r="L1218" s="137">
        <f t="shared" si="308"/>
        <v>0.875</v>
      </c>
      <c r="M1218" s="137">
        <f t="shared" si="319"/>
        <v>0</v>
      </c>
      <c r="N1218" s="137">
        <f t="shared" si="319"/>
        <v>0</v>
      </c>
      <c r="O1218" s="137">
        <f t="shared" si="319"/>
        <v>0</v>
      </c>
      <c r="P1218" s="137">
        <f t="shared" si="319"/>
        <v>0</v>
      </c>
      <c r="Q1218" s="137">
        <f t="shared" si="319"/>
        <v>0</v>
      </c>
      <c r="R1218" s="137">
        <f t="shared" si="319"/>
        <v>0</v>
      </c>
      <c r="S1218" s="137">
        <f t="shared" si="319"/>
        <v>0</v>
      </c>
      <c r="T1218" s="137">
        <f t="shared" si="319"/>
        <v>100</v>
      </c>
      <c r="U1218" s="137">
        <f t="shared" si="319"/>
        <v>100</v>
      </c>
      <c r="V1218" s="137">
        <f t="shared" si="319"/>
        <v>100</v>
      </c>
      <c r="W1218" s="137">
        <f t="shared" si="320"/>
        <v>100</v>
      </c>
      <c r="X1218" s="137">
        <f t="shared" si="320"/>
        <v>100</v>
      </c>
      <c r="Y1218" s="137">
        <f t="shared" si="320"/>
        <v>100</v>
      </c>
      <c r="Z1218" s="137">
        <f t="shared" si="320"/>
        <v>100</v>
      </c>
      <c r="AA1218" s="137">
        <f t="shared" si="320"/>
        <v>100</v>
      </c>
      <c r="AB1218" s="137">
        <f t="shared" si="320"/>
        <v>100</v>
      </c>
      <c r="AC1218" s="137">
        <f t="shared" si="320"/>
        <v>100</v>
      </c>
      <c r="AD1218" s="137">
        <f t="shared" si="320"/>
        <v>100</v>
      </c>
      <c r="AE1218" s="137">
        <f t="shared" si="320"/>
        <v>100</v>
      </c>
      <c r="AF1218" s="137">
        <f t="shared" si="320"/>
        <v>100</v>
      </c>
      <c r="AG1218" s="137">
        <f t="shared" si="320"/>
        <v>100</v>
      </c>
      <c r="AH1218" s="137">
        <f t="shared" si="320"/>
        <v>0</v>
      </c>
      <c r="AI1218" s="137">
        <f t="shared" si="320"/>
        <v>0</v>
      </c>
      <c r="AJ1218" s="137">
        <f t="shared" si="320"/>
        <v>0</v>
      </c>
      <c r="AK1218" s="136">
        <f ca="1">IF(AND(AND($AK$3&lt;=B1218,B1218&lt;=$AK$1),B1218&lt;&gt;""),1,0)</f>
        <v>1</v>
      </c>
      <c r="AL1218" s="136">
        <f>IF(OR(F1218="工事・メンテ（共用可）",F1218="要調整"),0.5,IF(F1218="ヘリ訓練日",0.4,1))</f>
        <v>1</v>
      </c>
      <c r="AM1218" s="136">
        <v>1</v>
      </c>
    </row>
    <row r="1219" spans="1:39" ht="112.5">
      <c r="A1219" s="149">
        <v>1838</v>
      </c>
      <c r="B1219" s="150">
        <v>46415</v>
      </c>
      <c r="C1219" s="156">
        <v>7</v>
      </c>
      <c r="D1219" s="156">
        <v>21</v>
      </c>
      <c r="E1219" s="213" t="s">
        <v>77</v>
      </c>
      <c r="F1219" s="147" t="s">
        <v>490</v>
      </c>
      <c r="G1219" s="154" t="s">
        <v>493</v>
      </c>
      <c r="H1219" s="138" t="str">
        <f>IF(OR(G1219="中止",G1219="取消"),"998",IF(ISNA(MATCH($E1219,施設情報!$B$2:$B$96,0)),"999",INDEX(施設情報!$C$2:$C$96,MATCH($E1219,施設情報!$B$2:$B$96,0))))</f>
        <v>998</v>
      </c>
      <c r="I1219" s="139">
        <f t="shared" si="305"/>
        <v>46415</v>
      </c>
      <c r="J1219" s="137" t="str">
        <f t="shared" si="306"/>
        <v>998-46415</v>
      </c>
      <c r="K1219" s="137">
        <f t="shared" si="307"/>
        <v>0.29166666666666669</v>
      </c>
      <c r="L1219" s="137">
        <f t="shared" si="308"/>
        <v>0.875</v>
      </c>
      <c r="M1219" s="137">
        <f t="shared" si="319"/>
        <v>0</v>
      </c>
      <c r="N1219" s="137">
        <f t="shared" si="319"/>
        <v>0</v>
      </c>
      <c r="O1219" s="137">
        <f t="shared" si="319"/>
        <v>0</v>
      </c>
      <c r="P1219" s="137">
        <f t="shared" si="319"/>
        <v>0</v>
      </c>
      <c r="Q1219" s="137">
        <f t="shared" si="319"/>
        <v>0</v>
      </c>
      <c r="R1219" s="137">
        <f t="shared" si="319"/>
        <v>0</v>
      </c>
      <c r="S1219" s="137">
        <f t="shared" si="319"/>
        <v>0</v>
      </c>
      <c r="T1219" s="137">
        <f t="shared" si="319"/>
        <v>100</v>
      </c>
      <c r="U1219" s="137">
        <f t="shared" si="319"/>
        <v>100</v>
      </c>
      <c r="V1219" s="137">
        <f t="shared" si="319"/>
        <v>100</v>
      </c>
      <c r="W1219" s="137">
        <f t="shared" si="320"/>
        <v>100</v>
      </c>
      <c r="X1219" s="137">
        <f t="shared" si="320"/>
        <v>100</v>
      </c>
      <c r="Y1219" s="137">
        <f t="shared" si="320"/>
        <v>100</v>
      </c>
      <c r="Z1219" s="137">
        <f t="shared" si="320"/>
        <v>100</v>
      </c>
      <c r="AA1219" s="137">
        <f t="shared" si="320"/>
        <v>100</v>
      </c>
      <c r="AB1219" s="137">
        <f t="shared" si="320"/>
        <v>100</v>
      </c>
      <c r="AC1219" s="137">
        <f t="shared" si="320"/>
        <v>100</v>
      </c>
      <c r="AD1219" s="137">
        <f t="shared" si="320"/>
        <v>100</v>
      </c>
      <c r="AE1219" s="137">
        <f t="shared" si="320"/>
        <v>100</v>
      </c>
      <c r="AF1219" s="137">
        <f t="shared" si="320"/>
        <v>100</v>
      </c>
      <c r="AG1219" s="137">
        <f t="shared" si="320"/>
        <v>100</v>
      </c>
      <c r="AH1219" s="137">
        <f t="shared" si="320"/>
        <v>0</v>
      </c>
      <c r="AI1219" s="137">
        <f t="shared" si="320"/>
        <v>0</v>
      </c>
      <c r="AJ1219" s="137">
        <f t="shared" si="320"/>
        <v>0</v>
      </c>
      <c r="AK1219" s="136">
        <f ca="1">IF(AND(AND($AK$3&lt;=B1219,B1219&lt;=$AK$1),B1219&lt;&gt;""),1,0)</f>
        <v>1</v>
      </c>
      <c r="AL1219" s="136">
        <f>IF(OR(F1219="工事・メンテ（共用可）",F1219="要調整"),0.5,IF(F1219="ヘリ訓練日",0.4,1))</f>
        <v>1</v>
      </c>
      <c r="AM1219" s="136">
        <v>1</v>
      </c>
    </row>
    <row r="1220" spans="1:39" ht="93.75">
      <c r="A1220" s="149">
        <v>1839</v>
      </c>
      <c r="B1220" s="150">
        <v>46415</v>
      </c>
      <c r="C1220" s="156">
        <v>7</v>
      </c>
      <c r="D1220" s="156">
        <v>21</v>
      </c>
      <c r="E1220" s="213" t="s">
        <v>78</v>
      </c>
      <c r="F1220" s="147" t="s">
        <v>490</v>
      </c>
      <c r="G1220" s="154" t="s">
        <v>493</v>
      </c>
      <c r="H1220" s="138" t="str">
        <f>IF(OR(G1220="中止",G1220="取消"),"998",IF(ISNA(MATCH($E1220,施設情報!$B$2:$B$96,0)),"999",INDEX(施設情報!$C$2:$C$96,MATCH($E1220,施設情報!$B$2:$B$96,0))))</f>
        <v>998</v>
      </c>
      <c r="I1220" s="139">
        <f t="shared" si="305"/>
        <v>46415</v>
      </c>
      <c r="J1220" s="137" t="str">
        <f t="shared" si="306"/>
        <v>998-46415</v>
      </c>
      <c r="K1220" s="137">
        <f t="shared" si="307"/>
        <v>0.29166666666666669</v>
      </c>
      <c r="L1220" s="137">
        <f t="shared" si="308"/>
        <v>0.875</v>
      </c>
      <c r="M1220" s="137">
        <f t="shared" si="319"/>
        <v>0</v>
      </c>
      <c r="N1220" s="137">
        <f t="shared" si="319"/>
        <v>0</v>
      </c>
      <c r="O1220" s="137">
        <f t="shared" si="319"/>
        <v>0</v>
      </c>
      <c r="P1220" s="137">
        <f t="shared" si="319"/>
        <v>0</v>
      </c>
      <c r="Q1220" s="137">
        <f t="shared" si="319"/>
        <v>0</v>
      </c>
      <c r="R1220" s="137">
        <f t="shared" si="319"/>
        <v>0</v>
      </c>
      <c r="S1220" s="137">
        <f t="shared" si="319"/>
        <v>0</v>
      </c>
      <c r="T1220" s="137">
        <f t="shared" si="319"/>
        <v>100</v>
      </c>
      <c r="U1220" s="137">
        <f t="shared" si="319"/>
        <v>100</v>
      </c>
      <c r="V1220" s="137">
        <f t="shared" si="319"/>
        <v>100</v>
      </c>
      <c r="W1220" s="137">
        <f t="shared" si="320"/>
        <v>100</v>
      </c>
      <c r="X1220" s="137">
        <f t="shared" si="320"/>
        <v>100</v>
      </c>
      <c r="Y1220" s="137">
        <f t="shared" si="320"/>
        <v>100</v>
      </c>
      <c r="Z1220" s="137">
        <f t="shared" si="320"/>
        <v>100</v>
      </c>
      <c r="AA1220" s="137">
        <f t="shared" si="320"/>
        <v>100</v>
      </c>
      <c r="AB1220" s="137">
        <f t="shared" si="320"/>
        <v>100</v>
      </c>
      <c r="AC1220" s="137">
        <f t="shared" si="320"/>
        <v>100</v>
      </c>
      <c r="AD1220" s="137">
        <f t="shared" si="320"/>
        <v>100</v>
      </c>
      <c r="AE1220" s="137">
        <f t="shared" si="320"/>
        <v>100</v>
      </c>
      <c r="AF1220" s="137">
        <f t="shared" si="320"/>
        <v>100</v>
      </c>
      <c r="AG1220" s="137">
        <f t="shared" si="320"/>
        <v>100</v>
      </c>
      <c r="AH1220" s="137">
        <f t="shared" si="320"/>
        <v>0</v>
      </c>
      <c r="AI1220" s="137">
        <f t="shared" si="320"/>
        <v>0</v>
      </c>
      <c r="AJ1220" s="137">
        <f t="shared" si="320"/>
        <v>0</v>
      </c>
      <c r="AK1220" s="136">
        <f ca="1">IF(AND(AND($AK$3&lt;=B1220,B1220&lt;=$AK$1),B1220&lt;&gt;""),1,0)</f>
        <v>1</v>
      </c>
      <c r="AL1220" s="136">
        <f>IF(OR(F1220="工事・メンテ（共用可）",F1220="要調整"),0.5,IF(F1220="ヘリ訓練日",0.4,1))</f>
        <v>1</v>
      </c>
      <c r="AM1220" s="136">
        <v>1</v>
      </c>
    </row>
    <row r="1221" spans="1:39" ht="112.5">
      <c r="A1221" s="149">
        <v>1840</v>
      </c>
      <c r="B1221" s="150">
        <v>46415</v>
      </c>
      <c r="C1221" s="156">
        <v>7</v>
      </c>
      <c r="D1221" s="156">
        <v>21</v>
      </c>
      <c r="E1221" s="213" t="s">
        <v>79</v>
      </c>
      <c r="F1221" s="147" t="s">
        <v>490</v>
      </c>
      <c r="G1221" s="154" t="s">
        <v>493</v>
      </c>
      <c r="H1221" s="138" t="str">
        <f>IF(OR(G1221="中止",G1221="取消"),"998",IF(ISNA(MATCH($E1221,施設情報!$B$2:$B$96,0)),"999",INDEX(施設情報!$C$2:$C$96,MATCH($E1221,施設情報!$B$2:$B$96,0))))</f>
        <v>998</v>
      </c>
      <c r="I1221" s="139">
        <f t="shared" ref="I1221:I1284" si="321">B1221</f>
        <v>46415</v>
      </c>
      <c r="J1221" s="137" t="str">
        <f t="shared" ref="J1221:J1284" si="322">H1221&amp;"-"&amp;I1221</f>
        <v>998-46415</v>
      </c>
      <c r="K1221" s="137">
        <f t="shared" ref="K1221:K1284" si="323">C1221/24</f>
        <v>0.29166666666666669</v>
      </c>
      <c r="L1221" s="137">
        <f t="shared" ref="L1221:L1284" si="324">D1221/24</f>
        <v>0.875</v>
      </c>
      <c r="M1221" s="137">
        <f t="shared" si="319"/>
        <v>0</v>
      </c>
      <c r="N1221" s="137">
        <f t="shared" si="319"/>
        <v>0</v>
      </c>
      <c r="O1221" s="137">
        <f t="shared" si="319"/>
        <v>0</v>
      </c>
      <c r="P1221" s="137">
        <f t="shared" si="319"/>
        <v>0</v>
      </c>
      <c r="Q1221" s="137">
        <f t="shared" si="319"/>
        <v>0</v>
      </c>
      <c r="R1221" s="137">
        <f t="shared" si="319"/>
        <v>0</v>
      </c>
      <c r="S1221" s="137">
        <f t="shared" si="319"/>
        <v>0</v>
      </c>
      <c r="T1221" s="137">
        <f t="shared" si="319"/>
        <v>100</v>
      </c>
      <c r="U1221" s="137">
        <f t="shared" si="319"/>
        <v>100</v>
      </c>
      <c r="V1221" s="137">
        <f t="shared" si="319"/>
        <v>100</v>
      </c>
      <c r="W1221" s="137">
        <f t="shared" si="320"/>
        <v>100</v>
      </c>
      <c r="X1221" s="137">
        <f t="shared" si="320"/>
        <v>100</v>
      </c>
      <c r="Y1221" s="137">
        <f t="shared" si="320"/>
        <v>100</v>
      </c>
      <c r="Z1221" s="137">
        <f t="shared" si="320"/>
        <v>100</v>
      </c>
      <c r="AA1221" s="137">
        <f t="shared" si="320"/>
        <v>100</v>
      </c>
      <c r="AB1221" s="137">
        <f t="shared" si="320"/>
        <v>100</v>
      </c>
      <c r="AC1221" s="137">
        <f t="shared" si="320"/>
        <v>100</v>
      </c>
      <c r="AD1221" s="137">
        <f t="shared" si="320"/>
        <v>100</v>
      </c>
      <c r="AE1221" s="137">
        <f t="shared" si="320"/>
        <v>100</v>
      </c>
      <c r="AF1221" s="137">
        <f t="shared" si="320"/>
        <v>100</v>
      </c>
      <c r="AG1221" s="137">
        <f t="shared" si="320"/>
        <v>100</v>
      </c>
      <c r="AH1221" s="137">
        <f t="shared" si="320"/>
        <v>0</v>
      </c>
      <c r="AI1221" s="137">
        <f t="shared" si="320"/>
        <v>0</v>
      </c>
      <c r="AJ1221" s="137">
        <f t="shared" si="320"/>
        <v>0</v>
      </c>
      <c r="AK1221" s="136">
        <f ca="1">IF(AND(AND($AK$3&lt;=B1221,B1221&lt;=$AK$1),B1221&lt;&gt;""),1,0)</f>
        <v>1</v>
      </c>
      <c r="AL1221" s="136">
        <f>IF(OR(F1221="工事・メンテ（共用可）",F1221="要調整"),0.5,IF(F1221="ヘリ訓練日",0.4,1))</f>
        <v>1</v>
      </c>
      <c r="AM1221" s="136">
        <v>1</v>
      </c>
    </row>
    <row r="1222" spans="1:39" ht="112.5">
      <c r="A1222" s="149">
        <v>1841</v>
      </c>
      <c r="B1222" s="150">
        <v>46415</v>
      </c>
      <c r="C1222" s="156">
        <v>7</v>
      </c>
      <c r="D1222" s="156">
        <v>21</v>
      </c>
      <c r="E1222" s="213" t="s">
        <v>80</v>
      </c>
      <c r="F1222" s="147" t="s">
        <v>490</v>
      </c>
      <c r="G1222" s="154" t="s">
        <v>493</v>
      </c>
      <c r="H1222" s="138" t="str">
        <f>IF(OR(G1222="中止",G1222="取消"),"998",IF(ISNA(MATCH($E1222,施設情報!$B$2:$B$96,0)),"999",INDEX(施設情報!$C$2:$C$96,MATCH($E1222,施設情報!$B$2:$B$96,0))))</f>
        <v>998</v>
      </c>
      <c r="I1222" s="139">
        <f t="shared" si="321"/>
        <v>46415</v>
      </c>
      <c r="J1222" s="137" t="str">
        <f t="shared" si="322"/>
        <v>998-46415</v>
      </c>
      <c r="K1222" s="137">
        <f t="shared" si="323"/>
        <v>0.29166666666666669</v>
      </c>
      <c r="L1222" s="137">
        <f t="shared" si="324"/>
        <v>0.875</v>
      </c>
      <c r="M1222" s="137">
        <f t="shared" si="319"/>
        <v>0</v>
      </c>
      <c r="N1222" s="137">
        <f t="shared" si="319"/>
        <v>0</v>
      </c>
      <c r="O1222" s="137">
        <f t="shared" si="319"/>
        <v>0</v>
      </c>
      <c r="P1222" s="137">
        <f t="shared" si="319"/>
        <v>0</v>
      </c>
      <c r="Q1222" s="137">
        <f t="shared" si="319"/>
        <v>0</v>
      </c>
      <c r="R1222" s="137">
        <f t="shared" si="319"/>
        <v>0</v>
      </c>
      <c r="S1222" s="137">
        <f t="shared" si="319"/>
        <v>0</v>
      </c>
      <c r="T1222" s="137">
        <f t="shared" si="319"/>
        <v>100</v>
      </c>
      <c r="U1222" s="137">
        <f t="shared" si="319"/>
        <v>100</v>
      </c>
      <c r="V1222" s="137">
        <f t="shared" si="319"/>
        <v>100</v>
      </c>
      <c r="W1222" s="137">
        <f t="shared" si="320"/>
        <v>100</v>
      </c>
      <c r="X1222" s="137">
        <f t="shared" si="320"/>
        <v>100</v>
      </c>
      <c r="Y1222" s="137">
        <f t="shared" si="320"/>
        <v>100</v>
      </c>
      <c r="Z1222" s="137">
        <f t="shared" si="320"/>
        <v>100</v>
      </c>
      <c r="AA1222" s="137">
        <f t="shared" si="320"/>
        <v>100</v>
      </c>
      <c r="AB1222" s="137">
        <f t="shared" si="320"/>
        <v>100</v>
      </c>
      <c r="AC1222" s="137">
        <f t="shared" si="320"/>
        <v>100</v>
      </c>
      <c r="AD1222" s="137">
        <f t="shared" si="320"/>
        <v>100</v>
      </c>
      <c r="AE1222" s="137">
        <f t="shared" si="320"/>
        <v>100</v>
      </c>
      <c r="AF1222" s="137">
        <f t="shared" si="320"/>
        <v>100</v>
      </c>
      <c r="AG1222" s="137">
        <f t="shared" si="320"/>
        <v>100</v>
      </c>
      <c r="AH1222" s="137">
        <f t="shared" si="320"/>
        <v>0</v>
      </c>
      <c r="AI1222" s="137">
        <f t="shared" si="320"/>
        <v>0</v>
      </c>
      <c r="AJ1222" s="137">
        <f t="shared" si="320"/>
        <v>0</v>
      </c>
      <c r="AK1222" s="136">
        <f ca="1">IF(AND(AND($AK$3&lt;=B1222,B1222&lt;=$AK$1),B1222&lt;&gt;""),1,0)</f>
        <v>1</v>
      </c>
      <c r="AL1222" s="136">
        <f>IF(OR(F1222="工事・メンテ（共用可）",F1222="要調整"),0.5,IF(F1222="ヘリ訓練日",0.4,1))</f>
        <v>1</v>
      </c>
      <c r="AM1222" s="136">
        <v>1</v>
      </c>
    </row>
    <row r="1223" spans="1:39" ht="93.75">
      <c r="A1223" s="149">
        <v>1842</v>
      </c>
      <c r="B1223" s="150">
        <v>46415</v>
      </c>
      <c r="C1223" s="156">
        <v>7</v>
      </c>
      <c r="D1223" s="156">
        <v>21</v>
      </c>
      <c r="E1223" s="213" t="s">
        <v>81</v>
      </c>
      <c r="F1223" s="147" t="s">
        <v>490</v>
      </c>
      <c r="G1223" s="154" t="s">
        <v>493</v>
      </c>
      <c r="H1223" s="138" t="str">
        <f>IF(OR(G1223="中止",G1223="取消"),"998",IF(ISNA(MATCH($E1223,施設情報!$B$2:$B$96,0)),"999",INDEX(施設情報!$C$2:$C$96,MATCH($E1223,施設情報!$B$2:$B$96,0))))</f>
        <v>998</v>
      </c>
      <c r="I1223" s="139">
        <f t="shared" si="321"/>
        <v>46415</v>
      </c>
      <c r="J1223" s="137" t="str">
        <f t="shared" si="322"/>
        <v>998-46415</v>
      </c>
      <c r="K1223" s="137">
        <f t="shared" si="323"/>
        <v>0.29166666666666669</v>
      </c>
      <c r="L1223" s="137">
        <f t="shared" si="324"/>
        <v>0.875</v>
      </c>
      <c r="M1223" s="137">
        <f t="shared" si="319"/>
        <v>0</v>
      </c>
      <c r="N1223" s="137">
        <f t="shared" si="319"/>
        <v>0</v>
      </c>
      <c r="O1223" s="137">
        <f t="shared" si="319"/>
        <v>0</v>
      </c>
      <c r="P1223" s="137">
        <f t="shared" si="319"/>
        <v>0</v>
      </c>
      <c r="Q1223" s="137">
        <f t="shared" si="319"/>
        <v>0</v>
      </c>
      <c r="R1223" s="137">
        <f t="shared" si="319"/>
        <v>0</v>
      </c>
      <c r="S1223" s="137">
        <f t="shared" si="319"/>
        <v>0</v>
      </c>
      <c r="T1223" s="137">
        <f t="shared" si="319"/>
        <v>100</v>
      </c>
      <c r="U1223" s="137">
        <f t="shared" si="319"/>
        <v>100</v>
      </c>
      <c r="V1223" s="137">
        <f t="shared" si="319"/>
        <v>100</v>
      </c>
      <c r="W1223" s="137">
        <f t="shared" si="320"/>
        <v>100</v>
      </c>
      <c r="X1223" s="137">
        <f t="shared" si="320"/>
        <v>100</v>
      </c>
      <c r="Y1223" s="137">
        <f t="shared" si="320"/>
        <v>100</v>
      </c>
      <c r="Z1223" s="137">
        <f t="shared" si="320"/>
        <v>100</v>
      </c>
      <c r="AA1223" s="137">
        <f t="shared" si="320"/>
        <v>100</v>
      </c>
      <c r="AB1223" s="137">
        <f t="shared" si="320"/>
        <v>100</v>
      </c>
      <c r="AC1223" s="137">
        <f t="shared" si="320"/>
        <v>100</v>
      </c>
      <c r="AD1223" s="137">
        <f t="shared" si="320"/>
        <v>100</v>
      </c>
      <c r="AE1223" s="137">
        <f t="shared" si="320"/>
        <v>100</v>
      </c>
      <c r="AF1223" s="137">
        <f t="shared" si="320"/>
        <v>100</v>
      </c>
      <c r="AG1223" s="137">
        <f t="shared" si="320"/>
        <v>100</v>
      </c>
      <c r="AH1223" s="137">
        <f t="shared" si="320"/>
        <v>0</v>
      </c>
      <c r="AI1223" s="137">
        <f t="shared" si="320"/>
        <v>0</v>
      </c>
      <c r="AJ1223" s="137">
        <f t="shared" si="320"/>
        <v>0</v>
      </c>
      <c r="AK1223" s="136">
        <f ca="1">IF(AND(AND($AK$3&lt;=B1223,B1223&lt;=$AK$1),B1223&lt;&gt;""),1,0)</f>
        <v>1</v>
      </c>
      <c r="AL1223" s="136">
        <f>IF(OR(F1223="工事・メンテ（共用可）",F1223="要調整"),0.5,IF(F1223="ヘリ訓練日",0.4,1))</f>
        <v>1</v>
      </c>
      <c r="AM1223" s="136">
        <v>1</v>
      </c>
    </row>
    <row r="1224" spans="1:39" ht="93.75">
      <c r="A1224" s="149">
        <v>1843</v>
      </c>
      <c r="B1224" s="150">
        <v>46415</v>
      </c>
      <c r="C1224" s="156">
        <v>7</v>
      </c>
      <c r="D1224" s="156">
        <v>21</v>
      </c>
      <c r="E1224" s="213" t="s">
        <v>82</v>
      </c>
      <c r="F1224" s="147" t="s">
        <v>490</v>
      </c>
      <c r="G1224" s="154" t="s">
        <v>493</v>
      </c>
      <c r="H1224" s="138" t="str">
        <f>IF(OR(G1224="中止",G1224="取消"),"998",IF(ISNA(MATCH($E1224,施設情報!$B$2:$B$96,0)),"999",INDEX(施設情報!$C$2:$C$96,MATCH($E1224,施設情報!$B$2:$B$96,0))))</f>
        <v>998</v>
      </c>
      <c r="I1224" s="139">
        <f t="shared" si="321"/>
        <v>46415</v>
      </c>
      <c r="J1224" s="137" t="str">
        <f t="shared" si="322"/>
        <v>998-46415</v>
      </c>
      <c r="K1224" s="137">
        <f t="shared" si="323"/>
        <v>0.29166666666666669</v>
      </c>
      <c r="L1224" s="137">
        <f t="shared" si="324"/>
        <v>0.875</v>
      </c>
      <c r="M1224" s="137">
        <f t="shared" si="319"/>
        <v>0</v>
      </c>
      <c r="N1224" s="137">
        <f t="shared" si="319"/>
        <v>0</v>
      </c>
      <c r="O1224" s="137">
        <f t="shared" si="319"/>
        <v>0</v>
      </c>
      <c r="P1224" s="137">
        <f t="shared" si="319"/>
        <v>0</v>
      </c>
      <c r="Q1224" s="137">
        <f t="shared" si="319"/>
        <v>0</v>
      </c>
      <c r="R1224" s="137">
        <f t="shared" si="319"/>
        <v>0</v>
      </c>
      <c r="S1224" s="137">
        <f t="shared" si="319"/>
        <v>0</v>
      </c>
      <c r="T1224" s="137">
        <f t="shared" si="319"/>
        <v>100</v>
      </c>
      <c r="U1224" s="137">
        <f t="shared" si="319"/>
        <v>100</v>
      </c>
      <c r="V1224" s="137">
        <f t="shared" si="319"/>
        <v>100</v>
      </c>
      <c r="W1224" s="137">
        <f t="shared" si="320"/>
        <v>100</v>
      </c>
      <c r="X1224" s="137">
        <f t="shared" si="320"/>
        <v>100</v>
      </c>
      <c r="Y1224" s="137">
        <f t="shared" si="320"/>
        <v>100</v>
      </c>
      <c r="Z1224" s="137">
        <f t="shared" si="320"/>
        <v>100</v>
      </c>
      <c r="AA1224" s="137">
        <f t="shared" si="320"/>
        <v>100</v>
      </c>
      <c r="AB1224" s="137">
        <f t="shared" si="320"/>
        <v>100</v>
      </c>
      <c r="AC1224" s="137">
        <f t="shared" si="320"/>
        <v>100</v>
      </c>
      <c r="AD1224" s="137">
        <f t="shared" si="320"/>
        <v>100</v>
      </c>
      <c r="AE1224" s="137">
        <f t="shared" si="320"/>
        <v>100</v>
      </c>
      <c r="AF1224" s="137">
        <f t="shared" si="320"/>
        <v>100</v>
      </c>
      <c r="AG1224" s="137">
        <f t="shared" si="320"/>
        <v>100</v>
      </c>
      <c r="AH1224" s="137">
        <f t="shared" si="320"/>
        <v>0</v>
      </c>
      <c r="AI1224" s="137">
        <f t="shared" si="320"/>
        <v>0</v>
      </c>
      <c r="AJ1224" s="137">
        <f t="shared" si="320"/>
        <v>0</v>
      </c>
      <c r="AK1224" s="136">
        <f ca="1">IF(AND(AND($AK$3&lt;=B1224,B1224&lt;=$AK$1),B1224&lt;&gt;""),1,0)</f>
        <v>1</v>
      </c>
      <c r="AL1224" s="136">
        <f>IF(OR(F1224="工事・メンテ（共用可）",F1224="要調整"),0.5,IF(F1224="ヘリ訓練日",0.4,1))</f>
        <v>1</v>
      </c>
      <c r="AM1224" s="136">
        <v>1</v>
      </c>
    </row>
    <row r="1225" spans="1:39" ht="56.25">
      <c r="A1225" s="149">
        <v>1844</v>
      </c>
      <c r="B1225" s="150">
        <v>46415</v>
      </c>
      <c r="C1225" s="156">
        <v>7</v>
      </c>
      <c r="D1225" s="156">
        <v>21</v>
      </c>
      <c r="E1225" s="213" t="s">
        <v>83</v>
      </c>
      <c r="F1225" s="147" t="s">
        <v>490</v>
      </c>
      <c r="G1225" s="154" t="s">
        <v>493</v>
      </c>
      <c r="H1225" s="138" t="str">
        <f>IF(OR(G1225="中止",G1225="取消"),"998",IF(ISNA(MATCH($E1225,施設情報!$B$2:$B$96,0)),"999",INDEX(施設情報!$C$2:$C$96,MATCH($E1225,施設情報!$B$2:$B$96,0))))</f>
        <v>998</v>
      </c>
      <c r="I1225" s="139">
        <f t="shared" si="321"/>
        <v>46415</v>
      </c>
      <c r="J1225" s="137" t="str">
        <f t="shared" si="322"/>
        <v>998-46415</v>
      </c>
      <c r="K1225" s="137">
        <f t="shared" si="323"/>
        <v>0.29166666666666669</v>
      </c>
      <c r="L1225" s="137">
        <f t="shared" si="324"/>
        <v>0.875</v>
      </c>
      <c r="M1225" s="137">
        <f t="shared" ref="M1225:V1234" si="325">IF(AND(M$3&gt;=$K1225,M$3&lt;$L1225),100*$AM1225,0)</f>
        <v>0</v>
      </c>
      <c r="N1225" s="137">
        <f t="shared" si="325"/>
        <v>0</v>
      </c>
      <c r="O1225" s="137">
        <f t="shared" si="325"/>
        <v>0</v>
      </c>
      <c r="P1225" s="137">
        <f t="shared" si="325"/>
        <v>0</v>
      </c>
      <c r="Q1225" s="137">
        <f t="shared" si="325"/>
        <v>0</v>
      </c>
      <c r="R1225" s="137">
        <f t="shared" si="325"/>
        <v>0</v>
      </c>
      <c r="S1225" s="137">
        <f t="shared" si="325"/>
        <v>0</v>
      </c>
      <c r="T1225" s="137">
        <f t="shared" si="325"/>
        <v>100</v>
      </c>
      <c r="U1225" s="137">
        <f t="shared" si="325"/>
        <v>100</v>
      </c>
      <c r="V1225" s="137">
        <f t="shared" si="325"/>
        <v>100</v>
      </c>
      <c r="W1225" s="137">
        <f t="shared" ref="W1225:AJ1234" si="326">IF(AND(W$3&gt;=$K1225,W$3&lt;$L1225),100*$AM1225,0)</f>
        <v>100</v>
      </c>
      <c r="X1225" s="137">
        <f t="shared" si="326"/>
        <v>100</v>
      </c>
      <c r="Y1225" s="137">
        <f t="shared" si="326"/>
        <v>100</v>
      </c>
      <c r="Z1225" s="137">
        <f t="shared" si="326"/>
        <v>100</v>
      </c>
      <c r="AA1225" s="137">
        <f t="shared" si="326"/>
        <v>100</v>
      </c>
      <c r="AB1225" s="137">
        <f t="shared" si="326"/>
        <v>100</v>
      </c>
      <c r="AC1225" s="137">
        <f t="shared" si="326"/>
        <v>100</v>
      </c>
      <c r="AD1225" s="137">
        <f t="shared" si="326"/>
        <v>100</v>
      </c>
      <c r="AE1225" s="137">
        <f t="shared" si="326"/>
        <v>100</v>
      </c>
      <c r="AF1225" s="137">
        <f t="shared" si="326"/>
        <v>100</v>
      </c>
      <c r="AG1225" s="137">
        <f t="shared" si="326"/>
        <v>100</v>
      </c>
      <c r="AH1225" s="137">
        <f t="shared" si="326"/>
        <v>0</v>
      </c>
      <c r="AI1225" s="137">
        <f t="shared" si="326"/>
        <v>0</v>
      </c>
      <c r="AJ1225" s="137">
        <f t="shared" si="326"/>
        <v>0</v>
      </c>
      <c r="AK1225" s="136">
        <f ca="1">IF(AND(AND($AK$3&lt;=B1225,B1225&lt;=$AK$1),B1225&lt;&gt;""),1,0)</f>
        <v>1</v>
      </c>
      <c r="AL1225" s="136">
        <f>IF(OR(F1225="工事・メンテ（共用可）",F1225="要調整"),0.5,IF(F1225="ヘリ訓練日",0.4,1))</f>
        <v>1</v>
      </c>
      <c r="AM1225" s="136">
        <v>1</v>
      </c>
    </row>
    <row r="1226" spans="1:39" ht="56.25">
      <c r="A1226" s="149">
        <v>1845</v>
      </c>
      <c r="B1226" s="150">
        <v>46415</v>
      </c>
      <c r="C1226" s="156">
        <v>7</v>
      </c>
      <c r="D1226" s="156">
        <v>21</v>
      </c>
      <c r="E1226" s="213" t="s">
        <v>84</v>
      </c>
      <c r="F1226" s="147" t="s">
        <v>490</v>
      </c>
      <c r="G1226" s="154" t="s">
        <v>493</v>
      </c>
      <c r="H1226" s="138" t="str">
        <f>IF(OR(G1226="中止",G1226="取消"),"998",IF(ISNA(MATCH($E1226,施設情報!$B$2:$B$96,0)),"999",INDEX(施設情報!$C$2:$C$96,MATCH($E1226,施設情報!$B$2:$B$96,0))))</f>
        <v>998</v>
      </c>
      <c r="I1226" s="139">
        <f t="shared" si="321"/>
        <v>46415</v>
      </c>
      <c r="J1226" s="137" t="str">
        <f t="shared" si="322"/>
        <v>998-46415</v>
      </c>
      <c r="K1226" s="137">
        <f t="shared" si="323"/>
        <v>0.29166666666666669</v>
      </c>
      <c r="L1226" s="137">
        <f t="shared" si="324"/>
        <v>0.875</v>
      </c>
      <c r="M1226" s="137">
        <f t="shared" si="325"/>
        <v>0</v>
      </c>
      <c r="N1226" s="137">
        <f t="shared" si="325"/>
        <v>0</v>
      </c>
      <c r="O1226" s="137">
        <f t="shared" si="325"/>
        <v>0</v>
      </c>
      <c r="P1226" s="137">
        <f t="shared" si="325"/>
        <v>0</v>
      </c>
      <c r="Q1226" s="137">
        <f t="shared" si="325"/>
        <v>0</v>
      </c>
      <c r="R1226" s="137">
        <f t="shared" si="325"/>
        <v>0</v>
      </c>
      <c r="S1226" s="137">
        <f t="shared" si="325"/>
        <v>0</v>
      </c>
      <c r="T1226" s="137">
        <f t="shared" si="325"/>
        <v>100</v>
      </c>
      <c r="U1226" s="137">
        <f t="shared" si="325"/>
        <v>100</v>
      </c>
      <c r="V1226" s="137">
        <f t="shared" si="325"/>
        <v>100</v>
      </c>
      <c r="W1226" s="137">
        <f t="shared" si="326"/>
        <v>100</v>
      </c>
      <c r="X1226" s="137">
        <f t="shared" si="326"/>
        <v>100</v>
      </c>
      <c r="Y1226" s="137">
        <f t="shared" si="326"/>
        <v>100</v>
      </c>
      <c r="Z1226" s="137">
        <f t="shared" si="326"/>
        <v>100</v>
      </c>
      <c r="AA1226" s="137">
        <f t="shared" si="326"/>
        <v>100</v>
      </c>
      <c r="AB1226" s="137">
        <f t="shared" si="326"/>
        <v>100</v>
      </c>
      <c r="AC1226" s="137">
        <f t="shared" si="326"/>
        <v>100</v>
      </c>
      <c r="AD1226" s="137">
        <f t="shared" si="326"/>
        <v>100</v>
      </c>
      <c r="AE1226" s="137">
        <f t="shared" si="326"/>
        <v>100</v>
      </c>
      <c r="AF1226" s="137">
        <f t="shared" si="326"/>
        <v>100</v>
      </c>
      <c r="AG1226" s="137">
        <f t="shared" si="326"/>
        <v>100</v>
      </c>
      <c r="AH1226" s="137">
        <f t="shared" si="326"/>
        <v>0</v>
      </c>
      <c r="AI1226" s="137">
        <f t="shared" si="326"/>
        <v>0</v>
      </c>
      <c r="AJ1226" s="137">
        <f t="shared" si="326"/>
        <v>0</v>
      </c>
      <c r="AK1226" s="136">
        <f ca="1">IF(AND(AND($AK$3&lt;=B1226,B1226&lt;=$AK$1),B1226&lt;&gt;""),1,0)</f>
        <v>1</v>
      </c>
      <c r="AL1226" s="136">
        <f>IF(OR(F1226="工事・メンテ（共用可）",F1226="要調整"),0.5,IF(F1226="ヘリ訓練日",0.4,1))</f>
        <v>1</v>
      </c>
      <c r="AM1226" s="136">
        <v>1</v>
      </c>
    </row>
    <row r="1227" spans="1:39" ht="56.25">
      <c r="A1227" s="149">
        <v>1846</v>
      </c>
      <c r="B1227" s="150">
        <v>46415</v>
      </c>
      <c r="C1227" s="156">
        <v>7</v>
      </c>
      <c r="D1227" s="156">
        <v>21</v>
      </c>
      <c r="E1227" s="213" t="s">
        <v>85</v>
      </c>
      <c r="F1227" s="147" t="s">
        <v>490</v>
      </c>
      <c r="G1227" s="154" t="s">
        <v>493</v>
      </c>
      <c r="H1227" s="138" t="str">
        <f>IF(OR(G1227="中止",G1227="取消"),"998",IF(ISNA(MATCH($E1227,施設情報!$B$2:$B$96,0)),"999",INDEX(施設情報!$C$2:$C$96,MATCH($E1227,施設情報!$B$2:$B$96,0))))</f>
        <v>998</v>
      </c>
      <c r="I1227" s="139">
        <f t="shared" si="321"/>
        <v>46415</v>
      </c>
      <c r="J1227" s="137" t="str">
        <f t="shared" si="322"/>
        <v>998-46415</v>
      </c>
      <c r="K1227" s="137">
        <f t="shared" si="323"/>
        <v>0.29166666666666669</v>
      </c>
      <c r="L1227" s="137">
        <f t="shared" si="324"/>
        <v>0.875</v>
      </c>
      <c r="M1227" s="137">
        <f t="shared" si="325"/>
        <v>0</v>
      </c>
      <c r="N1227" s="137">
        <f t="shared" si="325"/>
        <v>0</v>
      </c>
      <c r="O1227" s="137">
        <f t="shared" si="325"/>
        <v>0</v>
      </c>
      <c r="P1227" s="137">
        <f t="shared" si="325"/>
        <v>0</v>
      </c>
      <c r="Q1227" s="137">
        <f t="shared" si="325"/>
        <v>0</v>
      </c>
      <c r="R1227" s="137">
        <f t="shared" si="325"/>
        <v>0</v>
      </c>
      <c r="S1227" s="137">
        <f t="shared" si="325"/>
        <v>0</v>
      </c>
      <c r="T1227" s="137">
        <f t="shared" si="325"/>
        <v>100</v>
      </c>
      <c r="U1227" s="137">
        <f t="shared" si="325"/>
        <v>100</v>
      </c>
      <c r="V1227" s="137">
        <f t="shared" si="325"/>
        <v>100</v>
      </c>
      <c r="W1227" s="137">
        <f t="shared" si="326"/>
        <v>100</v>
      </c>
      <c r="X1227" s="137">
        <f t="shared" si="326"/>
        <v>100</v>
      </c>
      <c r="Y1227" s="137">
        <f t="shared" si="326"/>
        <v>100</v>
      </c>
      <c r="Z1227" s="137">
        <f t="shared" si="326"/>
        <v>100</v>
      </c>
      <c r="AA1227" s="137">
        <f t="shared" si="326"/>
        <v>100</v>
      </c>
      <c r="AB1227" s="137">
        <f t="shared" si="326"/>
        <v>100</v>
      </c>
      <c r="AC1227" s="137">
        <f t="shared" si="326"/>
        <v>100</v>
      </c>
      <c r="AD1227" s="137">
        <f t="shared" si="326"/>
        <v>100</v>
      </c>
      <c r="AE1227" s="137">
        <f t="shared" si="326"/>
        <v>100</v>
      </c>
      <c r="AF1227" s="137">
        <f t="shared" si="326"/>
        <v>100</v>
      </c>
      <c r="AG1227" s="137">
        <f t="shared" si="326"/>
        <v>100</v>
      </c>
      <c r="AH1227" s="137">
        <f t="shared" si="326"/>
        <v>0</v>
      </c>
      <c r="AI1227" s="137">
        <f t="shared" si="326"/>
        <v>0</v>
      </c>
      <c r="AJ1227" s="137">
        <f t="shared" si="326"/>
        <v>0</v>
      </c>
      <c r="AK1227" s="136">
        <f ca="1">IF(AND(AND($AK$3&lt;=B1227,B1227&lt;=$AK$1),B1227&lt;&gt;""),1,0)</f>
        <v>1</v>
      </c>
      <c r="AL1227" s="136">
        <f>IF(OR(F1227="工事・メンテ（共用可）",F1227="要調整"),0.5,IF(F1227="ヘリ訓練日",0.4,1))</f>
        <v>1</v>
      </c>
      <c r="AM1227" s="136">
        <v>1</v>
      </c>
    </row>
    <row r="1228" spans="1:39" ht="37.5">
      <c r="A1228" s="149">
        <v>1847</v>
      </c>
      <c r="B1228" s="150">
        <v>46415</v>
      </c>
      <c r="C1228" s="156">
        <v>7</v>
      </c>
      <c r="D1228" s="156">
        <v>21</v>
      </c>
      <c r="E1228" s="213" t="s">
        <v>86</v>
      </c>
      <c r="F1228" s="147" t="s">
        <v>490</v>
      </c>
      <c r="G1228" s="154" t="s">
        <v>493</v>
      </c>
      <c r="H1228" s="138" t="str">
        <f>IF(OR(G1228="中止",G1228="取消"),"998",IF(ISNA(MATCH($E1228,施設情報!$B$2:$B$96,0)),"999",INDEX(施設情報!$C$2:$C$96,MATCH($E1228,施設情報!$B$2:$B$96,0))))</f>
        <v>998</v>
      </c>
      <c r="I1228" s="139">
        <f t="shared" si="321"/>
        <v>46415</v>
      </c>
      <c r="J1228" s="137" t="str">
        <f t="shared" si="322"/>
        <v>998-46415</v>
      </c>
      <c r="K1228" s="137">
        <f t="shared" si="323"/>
        <v>0.29166666666666669</v>
      </c>
      <c r="L1228" s="137">
        <f t="shared" si="324"/>
        <v>0.875</v>
      </c>
      <c r="M1228" s="137">
        <f t="shared" si="325"/>
        <v>0</v>
      </c>
      <c r="N1228" s="137">
        <f t="shared" si="325"/>
        <v>0</v>
      </c>
      <c r="O1228" s="137">
        <f t="shared" si="325"/>
        <v>0</v>
      </c>
      <c r="P1228" s="137">
        <f t="shared" si="325"/>
        <v>0</v>
      </c>
      <c r="Q1228" s="137">
        <f t="shared" si="325"/>
        <v>0</v>
      </c>
      <c r="R1228" s="137">
        <f t="shared" si="325"/>
        <v>0</v>
      </c>
      <c r="S1228" s="137">
        <f t="shared" si="325"/>
        <v>0</v>
      </c>
      <c r="T1228" s="137">
        <f t="shared" si="325"/>
        <v>100</v>
      </c>
      <c r="U1228" s="137">
        <f t="shared" si="325"/>
        <v>100</v>
      </c>
      <c r="V1228" s="137">
        <f t="shared" si="325"/>
        <v>100</v>
      </c>
      <c r="W1228" s="137">
        <f t="shared" si="326"/>
        <v>100</v>
      </c>
      <c r="X1228" s="137">
        <f t="shared" si="326"/>
        <v>100</v>
      </c>
      <c r="Y1228" s="137">
        <f t="shared" si="326"/>
        <v>100</v>
      </c>
      <c r="Z1228" s="137">
        <f t="shared" si="326"/>
        <v>100</v>
      </c>
      <c r="AA1228" s="137">
        <f t="shared" si="326"/>
        <v>100</v>
      </c>
      <c r="AB1228" s="137">
        <f t="shared" si="326"/>
        <v>100</v>
      </c>
      <c r="AC1228" s="137">
        <f t="shared" si="326"/>
        <v>100</v>
      </c>
      <c r="AD1228" s="137">
        <f t="shared" si="326"/>
        <v>100</v>
      </c>
      <c r="AE1228" s="137">
        <f t="shared" si="326"/>
        <v>100</v>
      </c>
      <c r="AF1228" s="137">
        <f t="shared" si="326"/>
        <v>100</v>
      </c>
      <c r="AG1228" s="137">
        <f t="shared" si="326"/>
        <v>100</v>
      </c>
      <c r="AH1228" s="137">
        <f t="shared" si="326"/>
        <v>0</v>
      </c>
      <c r="AI1228" s="137">
        <f t="shared" si="326"/>
        <v>0</v>
      </c>
      <c r="AJ1228" s="137">
        <f t="shared" si="326"/>
        <v>0</v>
      </c>
      <c r="AK1228" s="136">
        <f ca="1">IF(AND(AND($AK$3&lt;=B1228,B1228&lt;=$AK$1),B1228&lt;&gt;""),1,0)</f>
        <v>1</v>
      </c>
      <c r="AL1228" s="136">
        <f>IF(OR(F1228="工事・メンテ（共用可）",F1228="要調整"),0.5,IF(F1228="ヘリ訓練日",0.4,1))</f>
        <v>1</v>
      </c>
      <c r="AM1228" s="136">
        <v>1</v>
      </c>
    </row>
    <row r="1229" spans="1:39" ht="37.5">
      <c r="A1229" s="149">
        <v>1848</v>
      </c>
      <c r="B1229" s="150">
        <v>46415</v>
      </c>
      <c r="C1229" s="156">
        <v>7</v>
      </c>
      <c r="D1229" s="156">
        <v>21</v>
      </c>
      <c r="E1229" s="213" t="s">
        <v>87</v>
      </c>
      <c r="F1229" s="147" t="s">
        <v>490</v>
      </c>
      <c r="G1229" s="154" t="s">
        <v>493</v>
      </c>
      <c r="H1229" s="138" t="str">
        <f>IF(OR(G1229="中止",G1229="取消"),"998",IF(ISNA(MATCH($E1229,施設情報!$B$2:$B$96,0)),"999",INDEX(施設情報!$C$2:$C$96,MATCH($E1229,施設情報!$B$2:$B$96,0))))</f>
        <v>998</v>
      </c>
      <c r="I1229" s="139">
        <f t="shared" si="321"/>
        <v>46415</v>
      </c>
      <c r="J1229" s="137" t="str">
        <f t="shared" si="322"/>
        <v>998-46415</v>
      </c>
      <c r="K1229" s="137">
        <f t="shared" si="323"/>
        <v>0.29166666666666669</v>
      </c>
      <c r="L1229" s="137">
        <f t="shared" si="324"/>
        <v>0.875</v>
      </c>
      <c r="M1229" s="137">
        <f t="shared" si="325"/>
        <v>0</v>
      </c>
      <c r="N1229" s="137">
        <f t="shared" si="325"/>
        <v>0</v>
      </c>
      <c r="O1229" s="137">
        <f t="shared" si="325"/>
        <v>0</v>
      </c>
      <c r="P1229" s="137">
        <f t="shared" si="325"/>
        <v>0</v>
      </c>
      <c r="Q1229" s="137">
        <f t="shared" si="325"/>
        <v>0</v>
      </c>
      <c r="R1229" s="137">
        <f t="shared" si="325"/>
        <v>0</v>
      </c>
      <c r="S1229" s="137">
        <f t="shared" si="325"/>
        <v>0</v>
      </c>
      <c r="T1229" s="137">
        <f t="shared" si="325"/>
        <v>100</v>
      </c>
      <c r="U1229" s="137">
        <f t="shared" si="325"/>
        <v>100</v>
      </c>
      <c r="V1229" s="137">
        <f t="shared" si="325"/>
        <v>100</v>
      </c>
      <c r="W1229" s="137">
        <f t="shared" si="326"/>
        <v>100</v>
      </c>
      <c r="X1229" s="137">
        <f t="shared" si="326"/>
        <v>100</v>
      </c>
      <c r="Y1229" s="137">
        <f t="shared" si="326"/>
        <v>100</v>
      </c>
      <c r="Z1229" s="137">
        <f t="shared" si="326"/>
        <v>100</v>
      </c>
      <c r="AA1229" s="137">
        <f t="shared" si="326"/>
        <v>100</v>
      </c>
      <c r="AB1229" s="137">
        <f t="shared" si="326"/>
        <v>100</v>
      </c>
      <c r="AC1229" s="137">
        <f t="shared" si="326"/>
        <v>100</v>
      </c>
      <c r="AD1229" s="137">
        <f t="shared" si="326"/>
        <v>100</v>
      </c>
      <c r="AE1229" s="137">
        <f t="shared" si="326"/>
        <v>100</v>
      </c>
      <c r="AF1229" s="137">
        <f t="shared" si="326"/>
        <v>100</v>
      </c>
      <c r="AG1229" s="137">
        <f t="shared" si="326"/>
        <v>100</v>
      </c>
      <c r="AH1229" s="137">
        <f t="shared" si="326"/>
        <v>0</v>
      </c>
      <c r="AI1229" s="137">
        <f t="shared" si="326"/>
        <v>0</v>
      </c>
      <c r="AJ1229" s="137">
        <f t="shared" si="326"/>
        <v>0</v>
      </c>
      <c r="AK1229" s="136">
        <f ca="1">IF(AND(AND($AK$3&lt;=B1229,B1229&lt;=$AK$1),B1229&lt;&gt;""),1,0)</f>
        <v>1</v>
      </c>
      <c r="AL1229" s="136">
        <f>IF(OR(F1229="工事・メンテ（共用可）",F1229="要調整"),0.5,IF(F1229="ヘリ訓練日",0.4,1))</f>
        <v>1</v>
      </c>
      <c r="AM1229" s="136">
        <v>1</v>
      </c>
    </row>
    <row r="1230" spans="1:39" ht="37.5">
      <c r="A1230" s="149">
        <v>1849</v>
      </c>
      <c r="B1230" s="150">
        <v>46415</v>
      </c>
      <c r="C1230" s="156">
        <v>7</v>
      </c>
      <c r="D1230" s="156">
        <v>21</v>
      </c>
      <c r="E1230" s="213" t="s">
        <v>88</v>
      </c>
      <c r="F1230" s="147" t="s">
        <v>490</v>
      </c>
      <c r="G1230" s="154" t="s">
        <v>493</v>
      </c>
      <c r="H1230" s="138" t="str">
        <f>IF(OR(G1230="中止",G1230="取消"),"998",IF(ISNA(MATCH($E1230,施設情報!$B$2:$B$96,0)),"999",INDEX(施設情報!$C$2:$C$96,MATCH($E1230,施設情報!$B$2:$B$96,0))))</f>
        <v>998</v>
      </c>
      <c r="I1230" s="139">
        <f t="shared" si="321"/>
        <v>46415</v>
      </c>
      <c r="J1230" s="137" t="str">
        <f t="shared" si="322"/>
        <v>998-46415</v>
      </c>
      <c r="K1230" s="137">
        <f t="shared" si="323"/>
        <v>0.29166666666666669</v>
      </c>
      <c r="L1230" s="137">
        <f t="shared" si="324"/>
        <v>0.875</v>
      </c>
      <c r="M1230" s="137">
        <f t="shared" si="325"/>
        <v>0</v>
      </c>
      <c r="N1230" s="137">
        <f t="shared" si="325"/>
        <v>0</v>
      </c>
      <c r="O1230" s="137">
        <f t="shared" si="325"/>
        <v>0</v>
      </c>
      <c r="P1230" s="137">
        <f t="shared" si="325"/>
        <v>0</v>
      </c>
      <c r="Q1230" s="137">
        <f t="shared" si="325"/>
        <v>0</v>
      </c>
      <c r="R1230" s="137">
        <f t="shared" si="325"/>
        <v>0</v>
      </c>
      <c r="S1230" s="137">
        <f t="shared" si="325"/>
        <v>0</v>
      </c>
      <c r="T1230" s="137">
        <f t="shared" si="325"/>
        <v>100</v>
      </c>
      <c r="U1230" s="137">
        <f t="shared" si="325"/>
        <v>100</v>
      </c>
      <c r="V1230" s="137">
        <f t="shared" si="325"/>
        <v>100</v>
      </c>
      <c r="W1230" s="137">
        <f t="shared" si="326"/>
        <v>100</v>
      </c>
      <c r="X1230" s="137">
        <f t="shared" si="326"/>
        <v>100</v>
      </c>
      <c r="Y1230" s="137">
        <f t="shared" si="326"/>
        <v>100</v>
      </c>
      <c r="Z1230" s="137">
        <f t="shared" si="326"/>
        <v>100</v>
      </c>
      <c r="AA1230" s="137">
        <f t="shared" si="326"/>
        <v>100</v>
      </c>
      <c r="AB1230" s="137">
        <f t="shared" si="326"/>
        <v>100</v>
      </c>
      <c r="AC1230" s="137">
        <f t="shared" si="326"/>
        <v>100</v>
      </c>
      <c r="AD1230" s="137">
        <f t="shared" si="326"/>
        <v>100</v>
      </c>
      <c r="AE1230" s="137">
        <f t="shared" si="326"/>
        <v>100</v>
      </c>
      <c r="AF1230" s="137">
        <f t="shared" si="326"/>
        <v>100</v>
      </c>
      <c r="AG1230" s="137">
        <f t="shared" si="326"/>
        <v>100</v>
      </c>
      <c r="AH1230" s="137">
        <f t="shared" si="326"/>
        <v>0</v>
      </c>
      <c r="AI1230" s="137">
        <f t="shared" si="326"/>
        <v>0</v>
      </c>
      <c r="AJ1230" s="137">
        <f t="shared" si="326"/>
        <v>0</v>
      </c>
      <c r="AK1230" s="136">
        <f ca="1">IF(AND(AND($AK$3&lt;=B1230,B1230&lt;=$AK$1),B1230&lt;&gt;""),1,0)</f>
        <v>1</v>
      </c>
      <c r="AL1230" s="136">
        <f>IF(OR(F1230="工事・メンテ（共用可）",F1230="要調整"),0.5,IF(F1230="ヘリ訓練日",0.4,1))</f>
        <v>1</v>
      </c>
      <c r="AM1230" s="136">
        <v>1</v>
      </c>
    </row>
    <row r="1231" spans="1:39" ht="37.5">
      <c r="A1231" s="149">
        <v>1850</v>
      </c>
      <c r="B1231" s="150">
        <v>46415</v>
      </c>
      <c r="C1231" s="156">
        <v>7</v>
      </c>
      <c r="D1231" s="156">
        <v>21</v>
      </c>
      <c r="E1231" s="213" t="s">
        <v>89</v>
      </c>
      <c r="F1231" s="147" t="s">
        <v>490</v>
      </c>
      <c r="G1231" s="154" t="s">
        <v>493</v>
      </c>
      <c r="H1231" s="138" t="str">
        <f>IF(OR(G1231="中止",G1231="取消"),"998",IF(ISNA(MATCH($E1231,施設情報!$B$2:$B$96,0)),"999",INDEX(施設情報!$C$2:$C$96,MATCH($E1231,施設情報!$B$2:$B$96,0))))</f>
        <v>998</v>
      </c>
      <c r="I1231" s="139">
        <f t="shared" si="321"/>
        <v>46415</v>
      </c>
      <c r="J1231" s="137" t="str">
        <f t="shared" si="322"/>
        <v>998-46415</v>
      </c>
      <c r="K1231" s="137">
        <f t="shared" si="323"/>
        <v>0.29166666666666669</v>
      </c>
      <c r="L1231" s="137">
        <f t="shared" si="324"/>
        <v>0.875</v>
      </c>
      <c r="M1231" s="137">
        <f t="shared" si="325"/>
        <v>0</v>
      </c>
      <c r="N1231" s="137">
        <f t="shared" si="325"/>
        <v>0</v>
      </c>
      <c r="O1231" s="137">
        <f t="shared" si="325"/>
        <v>0</v>
      </c>
      <c r="P1231" s="137">
        <f t="shared" si="325"/>
        <v>0</v>
      </c>
      <c r="Q1231" s="137">
        <f t="shared" si="325"/>
        <v>0</v>
      </c>
      <c r="R1231" s="137">
        <f t="shared" si="325"/>
        <v>0</v>
      </c>
      <c r="S1231" s="137">
        <f t="shared" si="325"/>
        <v>0</v>
      </c>
      <c r="T1231" s="137">
        <f t="shared" si="325"/>
        <v>100</v>
      </c>
      <c r="U1231" s="137">
        <f t="shared" si="325"/>
        <v>100</v>
      </c>
      <c r="V1231" s="137">
        <f t="shared" si="325"/>
        <v>100</v>
      </c>
      <c r="W1231" s="137">
        <f t="shared" si="326"/>
        <v>100</v>
      </c>
      <c r="X1231" s="137">
        <f t="shared" si="326"/>
        <v>100</v>
      </c>
      <c r="Y1231" s="137">
        <f t="shared" si="326"/>
        <v>100</v>
      </c>
      <c r="Z1231" s="137">
        <f t="shared" si="326"/>
        <v>100</v>
      </c>
      <c r="AA1231" s="137">
        <f t="shared" si="326"/>
        <v>100</v>
      </c>
      <c r="AB1231" s="137">
        <f t="shared" si="326"/>
        <v>100</v>
      </c>
      <c r="AC1231" s="137">
        <f t="shared" si="326"/>
        <v>100</v>
      </c>
      <c r="AD1231" s="137">
        <f t="shared" si="326"/>
        <v>100</v>
      </c>
      <c r="AE1231" s="137">
        <f t="shared" si="326"/>
        <v>100</v>
      </c>
      <c r="AF1231" s="137">
        <f t="shared" si="326"/>
        <v>100</v>
      </c>
      <c r="AG1231" s="137">
        <f t="shared" si="326"/>
        <v>100</v>
      </c>
      <c r="AH1231" s="137">
        <f t="shared" si="326"/>
        <v>0</v>
      </c>
      <c r="AI1231" s="137">
        <f t="shared" si="326"/>
        <v>0</v>
      </c>
      <c r="AJ1231" s="137">
        <f t="shared" si="326"/>
        <v>0</v>
      </c>
      <c r="AK1231" s="136">
        <f ca="1">IF(AND(AND($AK$3&lt;=B1231,B1231&lt;=$AK$1),B1231&lt;&gt;""),1,0)</f>
        <v>1</v>
      </c>
      <c r="AL1231" s="136">
        <f>IF(OR(F1231="工事・メンテ（共用可）",F1231="要調整"),0.5,IF(F1231="ヘリ訓練日",0.4,1))</f>
        <v>1</v>
      </c>
      <c r="AM1231" s="136">
        <v>1</v>
      </c>
    </row>
    <row r="1232" spans="1:39" ht="37.5">
      <c r="A1232" s="149">
        <v>1851</v>
      </c>
      <c r="B1232" s="150">
        <v>46415</v>
      </c>
      <c r="C1232" s="156">
        <v>7</v>
      </c>
      <c r="D1232" s="156">
        <v>21</v>
      </c>
      <c r="E1232" s="213" t="s">
        <v>90</v>
      </c>
      <c r="F1232" s="147" t="s">
        <v>490</v>
      </c>
      <c r="G1232" s="154" t="s">
        <v>493</v>
      </c>
      <c r="H1232" s="138" t="str">
        <f>IF(OR(G1232="中止",G1232="取消"),"998",IF(ISNA(MATCH($E1232,施設情報!$B$2:$B$96,0)),"999",INDEX(施設情報!$C$2:$C$96,MATCH($E1232,施設情報!$B$2:$B$96,0))))</f>
        <v>998</v>
      </c>
      <c r="I1232" s="139">
        <f t="shared" si="321"/>
        <v>46415</v>
      </c>
      <c r="J1232" s="137" t="str">
        <f t="shared" si="322"/>
        <v>998-46415</v>
      </c>
      <c r="K1232" s="137">
        <f t="shared" si="323"/>
        <v>0.29166666666666669</v>
      </c>
      <c r="L1232" s="137">
        <f t="shared" si="324"/>
        <v>0.875</v>
      </c>
      <c r="M1232" s="137">
        <f t="shared" si="325"/>
        <v>0</v>
      </c>
      <c r="N1232" s="137">
        <f t="shared" si="325"/>
        <v>0</v>
      </c>
      <c r="O1232" s="137">
        <f t="shared" si="325"/>
        <v>0</v>
      </c>
      <c r="P1232" s="137">
        <f t="shared" si="325"/>
        <v>0</v>
      </c>
      <c r="Q1232" s="137">
        <f t="shared" si="325"/>
        <v>0</v>
      </c>
      <c r="R1232" s="137">
        <f t="shared" si="325"/>
        <v>0</v>
      </c>
      <c r="S1232" s="137">
        <f t="shared" si="325"/>
        <v>0</v>
      </c>
      <c r="T1232" s="137">
        <f t="shared" si="325"/>
        <v>100</v>
      </c>
      <c r="U1232" s="137">
        <f t="shared" si="325"/>
        <v>100</v>
      </c>
      <c r="V1232" s="137">
        <f t="shared" si="325"/>
        <v>100</v>
      </c>
      <c r="W1232" s="137">
        <f t="shared" si="326"/>
        <v>100</v>
      </c>
      <c r="X1232" s="137">
        <f t="shared" si="326"/>
        <v>100</v>
      </c>
      <c r="Y1232" s="137">
        <f t="shared" si="326"/>
        <v>100</v>
      </c>
      <c r="Z1232" s="137">
        <f t="shared" si="326"/>
        <v>100</v>
      </c>
      <c r="AA1232" s="137">
        <f t="shared" si="326"/>
        <v>100</v>
      </c>
      <c r="AB1232" s="137">
        <f t="shared" si="326"/>
        <v>100</v>
      </c>
      <c r="AC1232" s="137">
        <f t="shared" si="326"/>
        <v>100</v>
      </c>
      <c r="AD1232" s="137">
        <f t="shared" si="326"/>
        <v>100</v>
      </c>
      <c r="AE1232" s="137">
        <f t="shared" si="326"/>
        <v>100</v>
      </c>
      <c r="AF1232" s="137">
        <f t="shared" si="326"/>
        <v>100</v>
      </c>
      <c r="AG1232" s="137">
        <f t="shared" si="326"/>
        <v>100</v>
      </c>
      <c r="AH1232" s="137">
        <f t="shared" si="326"/>
        <v>0</v>
      </c>
      <c r="AI1232" s="137">
        <f t="shared" si="326"/>
        <v>0</v>
      </c>
      <c r="AJ1232" s="137">
        <f t="shared" si="326"/>
        <v>0</v>
      </c>
      <c r="AK1232" s="136">
        <f ca="1">IF(AND(AND($AK$3&lt;=B1232,B1232&lt;=$AK$1),B1232&lt;&gt;""),1,0)</f>
        <v>1</v>
      </c>
      <c r="AL1232" s="136">
        <f>IF(OR(F1232="工事・メンテ（共用可）",F1232="要調整"),0.5,IF(F1232="ヘリ訓練日",0.4,1))</f>
        <v>1</v>
      </c>
      <c r="AM1232" s="136">
        <v>1</v>
      </c>
    </row>
    <row r="1233" spans="1:39" ht="56.25">
      <c r="A1233" s="149">
        <v>1963</v>
      </c>
      <c r="B1233" s="150">
        <v>46415</v>
      </c>
      <c r="C1233" s="156">
        <v>9</v>
      </c>
      <c r="D1233" s="156">
        <v>17</v>
      </c>
      <c r="E1233" s="152" t="s">
        <v>53</v>
      </c>
      <c r="F1233" s="151" t="s">
        <v>490</v>
      </c>
      <c r="G1233" s="154" t="s">
        <v>494</v>
      </c>
      <c r="H1233" s="138" t="str">
        <f>IF(OR(G1233="中止",G1233="取消"),"998",IF(ISNA(MATCH($E1233,施設情報!$B$2:$B$96,0)),"999",INDEX(施設情報!$C$2:$C$96,MATCH($E1233,施設情報!$B$2:$B$96,0))))</f>
        <v>026</v>
      </c>
      <c r="I1233" s="139">
        <f t="shared" si="321"/>
        <v>46415</v>
      </c>
      <c r="J1233" s="137" t="str">
        <f t="shared" si="322"/>
        <v>026-46415</v>
      </c>
      <c r="K1233" s="137">
        <f t="shared" si="323"/>
        <v>0.375</v>
      </c>
      <c r="L1233" s="137">
        <f t="shared" si="324"/>
        <v>0.70833333333333337</v>
      </c>
      <c r="M1233" s="137">
        <f t="shared" si="325"/>
        <v>0</v>
      </c>
      <c r="N1233" s="137">
        <f t="shared" si="325"/>
        <v>0</v>
      </c>
      <c r="O1233" s="137">
        <f t="shared" si="325"/>
        <v>0</v>
      </c>
      <c r="P1233" s="137">
        <f t="shared" si="325"/>
        <v>0</v>
      </c>
      <c r="Q1233" s="137">
        <f t="shared" si="325"/>
        <v>0</v>
      </c>
      <c r="R1233" s="137">
        <f t="shared" si="325"/>
        <v>0</v>
      </c>
      <c r="S1233" s="137">
        <f t="shared" si="325"/>
        <v>0</v>
      </c>
      <c r="T1233" s="137">
        <f t="shared" si="325"/>
        <v>0</v>
      </c>
      <c r="U1233" s="137">
        <f t="shared" si="325"/>
        <v>0</v>
      </c>
      <c r="V1233" s="137">
        <f t="shared" si="325"/>
        <v>100</v>
      </c>
      <c r="W1233" s="137">
        <f t="shared" si="326"/>
        <v>100</v>
      </c>
      <c r="X1233" s="137">
        <f t="shared" si="326"/>
        <v>100</v>
      </c>
      <c r="Y1233" s="137">
        <f t="shared" si="326"/>
        <v>100</v>
      </c>
      <c r="Z1233" s="137">
        <f t="shared" si="326"/>
        <v>100</v>
      </c>
      <c r="AA1233" s="137">
        <f t="shared" si="326"/>
        <v>100</v>
      </c>
      <c r="AB1233" s="137">
        <f t="shared" si="326"/>
        <v>100</v>
      </c>
      <c r="AC1233" s="137">
        <f t="shared" si="326"/>
        <v>100</v>
      </c>
      <c r="AD1233" s="137">
        <f t="shared" si="326"/>
        <v>0</v>
      </c>
      <c r="AE1233" s="137">
        <f t="shared" si="326"/>
        <v>0</v>
      </c>
      <c r="AF1233" s="137">
        <f t="shared" si="326"/>
        <v>0</v>
      </c>
      <c r="AG1233" s="137">
        <f t="shared" si="326"/>
        <v>0</v>
      </c>
      <c r="AH1233" s="137">
        <f t="shared" si="326"/>
        <v>0</v>
      </c>
      <c r="AI1233" s="137">
        <f t="shared" si="326"/>
        <v>0</v>
      </c>
      <c r="AJ1233" s="137">
        <f t="shared" si="326"/>
        <v>0</v>
      </c>
      <c r="AK1233" s="136">
        <f ca="1">IF(AND(AND($AK$3&lt;=B1233,B1233&lt;=$AK$1),B1233&lt;&gt;""),1,0)</f>
        <v>1</v>
      </c>
      <c r="AL1233" s="136">
        <f>IF(OR(F1233="工事・メンテ（共用可）",F1233="要調整"),0.5,IF(F1233="ヘリ訓練日",0.4,1))</f>
        <v>1</v>
      </c>
      <c r="AM1233" s="136">
        <v>1</v>
      </c>
    </row>
    <row r="1234" spans="1:39" ht="75">
      <c r="A1234" s="149">
        <v>1964</v>
      </c>
      <c r="B1234" s="150">
        <v>46415</v>
      </c>
      <c r="C1234" s="156">
        <v>9</v>
      </c>
      <c r="D1234" s="156">
        <v>17</v>
      </c>
      <c r="E1234" s="152" t="s">
        <v>60</v>
      </c>
      <c r="F1234" s="151" t="s">
        <v>490</v>
      </c>
      <c r="G1234" s="154" t="s">
        <v>494</v>
      </c>
      <c r="H1234" s="138" t="str">
        <f>IF(OR(G1234="中止",G1234="取消"),"998",IF(ISNA(MATCH($E1234,施設情報!$B$2:$B$96,0)),"999",INDEX(施設情報!$C$2:$C$96,MATCH($E1234,施設情報!$B$2:$B$96,0))))</f>
        <v>028</v>
      </c>
      <c r="I1234" s="139">
        <f t="shared" si="321"/>
        <v>46415</v>
      </c>
      <c r="J1234" s="137" t="str">
        <f t="shared" si="322"/>
        <v>028-46415</v>
      </c>
      <c r="K1234" s="137">
        <f t="shared" si="323"/>
        <v>0.375</v>
      </c>
      <c r="L1234" s="137">
        <f t="shared" si="324"/>
        <v>0.70833333333333337</v>
      </c>
      <c r="M1234" s="137">
        <f t="shared" si="325"/>
        <v>0</v>
      </c>
      <c r="N1234" s="137">
        <f t="shared" si="325"/>
        <v>0</v>
      </c>
      <c r="O1234" s="137">
        <f t="shared" si="325"/>
        <v>0</v>
      </c>
      <c r="P1234" s="137">
        <f t="shared" si="325"/>
        <v>0</v>
      </c>
      <c r="Q1234" s="137">
        <f t="shared" si="325"/>
        <v>0</v>
      </c>
      <c r="R1234" s="137">
        <f t="shared" si="325"/>
        <v>0</v>
      </c>
      <c r="S1234" s="137">
        <f t="shared" si="325"/>
        <v>0</v>
      </c>
      <c r="T1234" s="137">
        <f t="shared" si="325"/>
        <v>0</v>
      </c>
      <c r="U1234" s="137">
        <f t="shared" si="325"/>
        <v>0</v>
      </c>
      <c r="V1234" s="137">
        <f t="shared" si="325"/>
        <v>100</v>
      </c>
      <c r="W1234" s="137">
        <f t="shared" si="326"/>
        <v>100</v>
      </c>
      <c r="X1234" s="137">
        <f t="shared" si="326"/>
        <v>100</v>
      </c>
      <c r="Y1234" s="137">
        <f t="shared" si="326"/>
        <v>100</v>
      </c>
      <c r="Z1234" s="137">
        <f t="shared" si="326"/>
        <v>100</v>
      </c>
      <c r="AA1234" s="137">
        <f t="shared" si="326"/>
        <v>100</v>
      </c>
      <c r="AB1234" s="137">
        <f t="shared" si="326"/>
        <v>100</v>
      </c>
      <c r="AC1234" s="137">
        <f t="shared" si="326"/>
        <v>100</v>
      </c>
      <c r="AD1234" s="137">
        <f t="shared" si="326"/>
        <v>0</v>
      </c>
      <c r="AE1234" s="137">
        <f t="shared" si="326"/>
        <v>0</v>
      </c>
      <c r="AF1234" s="137">
        <f t="shared" si="326"/>
        <v>0</v>
      </c>
      <c r="AG1234" s="137">
        <f t="shared" si="326"/>
        <v>0</v>
      </c>
      <c r="AH1234" s="137">
        <f t="shared" si="326"/>
        <v>0</v>
      </c>
      <c r="AI1234" s="137">
        <f t="shared" si="326"/>
        <v>0</v>
      </c>
      <c r="AJ1234" s="137">
        <f t="shared" si="326"/>
        <v>0</v>
      </c>
      <c r="AK1234" s="136">
        <f ca="1">IF(AND(AND($AK$3&lt;=B1234,B1234&lt;=$AK$1),B1234&lt;&gt;""),1,0)</f>
        <v>1</v>
      </c>
      <c r="AL1234" s="136">
        <f>IF(OR(F1234="工事・メンテ（共用可）",F1234="要調整"),0.5,IF(F1234="ヘリ訓練日",0.4,1))</f>
        <v>1</v>
      </c>
      <c r="AM1234" s="136">
        <v>1</v>
      </c>
    </row>
    <row r="1235" spans="1:39" ht="56.25">
      <c r="A1235" s="149">
        <v>332</v>
      </c>
      <c r="B1235" s="150">
        <v>46416</v>
      </c>
      <c r="C1235" s="156">
        <v>0</v>
      </c>
      <c r="D1235" s="156">
        <v>24</v>
      </c>
      <c r="E1235" s="152" t="s">
        <v>52</v>
      </c>
      <c r="F1235" s="151" t="s">
        <v>95</v>
      </c>
      <c r="G1235" s="205" t="s">
        <v>1</v>
      </c>
      <c r="H1235" s="138" t="str">
        <f>IF(OR(G1235="中止",G1235="取消"),"998",IF(ISNA(MATCH($E1235,施設情報!$B$2:$B$96,0)),"999",INDEX(施設情報!$C$2:$C$96,MATCH($E1235,施設情報!$B$2:$B$96,0))))</f>
        <v>024</v>
      </c>
      <c r="I1235" s="139">
        <f t="shared" si="321"/>
        <v>46416</v>
      </c>
      <c r="J1235" s="137" t="str">
        <f t="shared" si="322"/>
        <v>024-46416</v>
      </c>
      <c r="K1235" s="137">
        <f t="shared" si="323"/>
        <v>0</v>
      </c>
      <c r="L1235" s="137">
        <f t="shared" si="324"/>
        <v>1</v>
      </c>
      <c r="M1235" s="137">
        <f t="shared" ref="M1235:V1244" si="327">IF(AND(M$3&gt;=$K1235,M$3&lt;$L1235),100*$AM1235,0)</f>
        <v>100</v>
      </c>
      <c r="N1235" s="137">
        <f t="shared" si="327"/>
        <v>100</v>
      </c>
      <c r="O1235" s="137">
        <f t="shared" si="327"/>
        <v>100</v>
      </c>
      <c r="P1235" s="137">
        <f t="shared" si="327"/>
        <v>100</v>
      </c>
      <c r="Q1235" s="137">
        <f t="shared" si="327"/>
        <v>100</v>
      </c>
      <c r="R1235" s="137">
        <f t="shared" si="327"/>
        <v>100</v>
      </c>
      <c r="S1235" s="137">
        <f t="shared" si="327"/>
        <v>100</v>
      </c>
      <c r="T1235" s="137">
        <f t="shared" si="327"/>
        <v>100</v>
      </c>
      <c r="U1235" s="137">
        <f t="shared" si="327"/>
        <v>100</v>
      </c>
      <c r="V1235" s="137">
        <f t="shared" si="327"/>
        <v>100</v>
      </c>
      <c r="W1235" s="137">
        <f t="shared" ref="W1235:AJ1244" si="328">IF(AND(W$3&gt;=$K1235,W$3&lt;$L1235),100*$AM1235,0)</f>
        <v>100</v>
      </c>
      <c r="X1235" s="137">
        <f t="shared" si="328"/>
        <v>100</v>
      </c>
      <c r="Y1235" s="137">
        <f t="shared" si="328"/>
        <v>100</v>
      </c>
      <c r="Z1235" s="137">
        <f t="shared" si="328"/>
        <v>100</v>
      </c>
      <c r="AA1235" s="137">
        <f t="shared" si="328"/>
        <v>100</v>
      </c>
      <c r="AB1235" s="137">
        <f t="shared" si="328"/>
        <v>100</v>
      </c>
      <c r="AC1235" s="137">
        <f t="shared" si="328"/>
        <v>100</v>
      </c>
      <c r="AD1235" s="137">
        <f t="shared" si="328"/>
        <v>100</v>
      </c>
      <c r="AE1235" s="137">
        <f t="shared" si="328"/>
        <v>100</v>
      </c>
      <c r="AF1235" s="137">
        <f t="shared" si="328"/>
        <v>100</v>
      </c>
      <c r="AG1235" s="137">
        <f t="shared" si="328"/>
        <v>100</v>
      </c>
      <c r="AH1235" s="137">
        <f t="shared" si="328"/>
        <v>100</v>
      </c>
      <c r="AI1235" s="137">
        <f t="shared" si="328"/>
        <v>100</v>
      </c>
      <c r="AJ1235" s="137">
        <f t="shared" si="328"/>
        <v>100</v>
      </c>
      <c r="AK1235" s="136">
        <f ca="1">IF(AND(AND($AK$3&lt;=B1235,B1235&lt;=$AK$1),B1235&lt;&gt;""),1,0)</f>
        <v>1</v>
      </c>
      <c r="AL1235" s="136">
        <f>IF(OR(F1235="工事・メンテ（共用可）",F1235="要調整"),0.5,IF(F1235="ヘリ訓練日",0.4,1))</f>
        <v>1</v>
      </c>
      <c r="AM1235" s="136">
        <v>1</v>
      </c>
    </row>
    <row r="1236" spans="1:39" ht="36">
      <c r="A1236" s="149">
        <v>475</v>
      </c>
      <c r="B1236" s="150">
        <v>46416</v>
      </c>
      <c r="C1236" s="156">
        <v>9</v>
      </c>
      <c r="D1236" s="156">
        <v>17</v>
      </c>
      <c r="E1236" s="152" t="s">
        <v>91</v>
      </c>
      <c r="F1236" s="151" t="s">
        <v>490</v>
      </c>
      <c r="G1236" s="154" t="s">
        <v>493</v>
      </c>
      <c r="H1236" s="138" t="str">
        <f>IF(OR(G1236="中止",G1236="取消"),"998",IF(ISNA(MATCH($E1236,施設情報!$B$2:$B$96,0)),"999",INDEX(施設情報!$C$2:$C$96,MATCH($E1236,施設情報!$B$2:$B$96,0))))</f>
        <v>998</v>
      </c>
      <c r="I1236" s="139">
        <f t="shared" si="321"/>
        <v>46416</v>
      </c>
      <c r="J1236" s="137" t="str">
        <f t="shared" si="322"/>
        <v>998-46416</v>
      </c>
      <c r="K1236" s="137">
        <f t="shared" si="323"/>
        <v>0.375</v>
      </c>
      <c r="L1236" s="137">
        <f t="shared" si="324"/>
        <v>0.70833333333333337</v>
      </c>
      <c r="M1236" s="137">
        <f t="shared" si="327"/>
        <v>0</v>
      </c>
      <c r="N1236" s="137">
        <f t="shared" si="327"/>
        <v>0</v>
      </c>
      <c r="O1236" s="137">
        <f t="shared" si="327"/>
        <v>0</v>
      </c>
      <c r="P1236" s="137">
        <f t="shared" si="327"/>
        <v>0</v>
      </c>
      <c r="Q1236" s="137">
        <f t="shared" si="327"/>
        <v>0</v>
      </c>
      <c r="R1236" s="137">
        <f t="shared" si="327"/>
        <v>0</v>
      </c>
      <c r="S1236" s="137">
        <f t="shared" si="327"/>
        <v>0</v>
      </c>
      <c r="T1236" s="137">
        <f t="shared" si="327"/>
        <v>0</v>
      </c>
      <c r="U1236" s="137">
        <f t="shared" si="327"/>
        <v>0</v>
      </c>
      <c r="V1236" s="137">
        <f t="shared" si="327"/>
        <v>100</v>
      </c>
      <c r="W1236" s="137">
        <f t="shared" si="328"/>
        <v>100</v>
      </c>
      <c r="X1236" s="137">
        <f t="shared" si="328"/>
        <v>100</v>
      </c>
      <c r="Y1236" s="137">
        <f t="shared" si="328"/>
        <v>100</v>
      </c>
      <c r="Z1236" s="137">
        <f t="shared" si="328"/>
        <v>100</v>
      </c>
      <c r="AA1236" s="137">
        <f t="shared" si="328"/>
        <v>100</v>
      </c>
      <c r="AB1236" s="137">
        <f t="shared" si="328"/>
        <v>100</v>
      </c>
      <c r="AC1236" s="137">
        <f t="shared" si="328"/>
        <v>100</v>
      </c>
      <c r="AD1236" s="137">
        <f t="shared" si="328"/>
        <v>0</v>
      </c>
      <c r="AE1236" s="137">
        <f t="shared" si="328"/>
        <v>0</v>
      </c>
      <c r="AF1236" s="137">
        <f t="shared" si="328"/>
        <v>0</v>
      </c>
      <c r="AG1236" s="137">
        <f t="shared" si="328"/>
        <v>0</v>
      </c>
      <c r="AH1236" s="137">
        <f t="shared" si="328"/>
        <v>0</v>
      </c>
      <c r="AI1236" s="137">
        <f t="shared" si="328"/>
        <v>0</v>
      </c>
      <c r="AJ1236" s="137">
        <f t="shared" si="328"/>
        <v>0</v>
      </c>
      <c r="AK1236" s="136">
        <f ca="1">IF(AND(AND($AK$3&lt;=B1236,B1236&lt;=$AK$1),B1236&lt;&gt;""),1,0)</f>
        <v>1</v>
      </c>
      <c r="AL1236" s="136">
        <f>IF(OR(F1236="工事・メンテ（共用可）",F1236="要調整"),0.5,IF(F1236="ヘリ訓練日",0.4,1))</f>
        <v>1</v>
      </c>
      <c r="AM1236" s="136">
        <v>1</v>
      </c>
    </row>
    <row r="1237" spans="1:39" ht="72">
      <c r="A1237" s="149">
        <v>490</v>
      </c>
      <c r="B1237" s="150">
        <v>46416</v>
      </c>
      <c r="C1237" s="156">
        <v>9</v>
      </c>
      <c r="D1237" s="156">
        <v>17</v>
      </c>
      <c r="E1237" s="152" t="s">
        <v>93</v>
      </c>
      <c r="F1237" s="151" t="s">
        <v>490</v>
      </c>
      <c r="G1237" s="154" t="s">
        <v>493</v>
      </c>
      <c r="H1237" s="138" t="str">
        <f>IF(OR(G1237="中止",G1237="取消"),"998",IF(ISNA(MATCH($E1237,施設情報!$B$2:$B$96,0)),"999",INDEX(施設情報!$C$2:$C$96,MATCH($E1237,施設情報!$B$2:$B$96,0))))</f>
        <v>998</v>
      </c>
      <c r="I1237" s="139">
        <f t="shared" si="321"/>
        <v>46416</v>
      </c>
      <c r="J1237" s="137" t="str">
        <f t="shared" si="322"/>
        <v>998-46416</v>
      </c>
      <c r="K1237" s="137">
        <f t="shared" si="323"/>
        <v>0.375</v>
      </c>
      <c r="L1237" s="137">
        <f t="shared" si="324"/>
        <v>0.70833333333333337</v>
      </c>
      <c r="M1237" s="137">
        <f t="shared" si="327"/>
        <v>0</v>
      </c>
      <c r="N1237" s="137">
        <f t="shared" si="327"/>
        <v>0</v>
      </c>
      <c r="O1237" s="137">
        <f t="shared" si="327"/>
        <v>0</v>
      </c>
      <c r="P1237" s="137">
        <f t="shared" si="327"/>
        <v>0</v>
      </c>
      <c r="Q1237" s="137">
        <f t="shared" si="327"/>
        <v>0</v>
      </c>
      <c r="R1237" s="137">
        <f t="shared" si="327"/>
        <v>0</v>
      </c>
      <c r="S1237" s="137">
        <f t="shared" si="327"/>
        <v>0</v>
      </c>
      <c r="T1237" s="137">
        <f t="shared" si="327"/>
        <v>0</v>
      </c>
      <c r="U1237" s="137">
        <f t="shared" si="327"/>
        <v>0</v>
      </c>
      <c r="V1237" s="137">
        <f t="shared" si="327"/>
        <v>100</v>
      </c>
      <c r="W1237" s="137">
        <f t="shared" si="328"/>
        <v>100</v>
      </c>
      <c r="X1237" s="137">
        <f t="shared" si="328"/>
        <v>100</v>
      </c>
      <c r="Y1237" s="137">
        <f t="shared" si="328"/>
        <v>100</v>
      </c>
      <c r="Z1237" s="137">
        <f t="shared" si="328"/>
        <v>100</v>
      </c>
      <c r="AA1237" s="137">
        <f t="shared" si="328"/>
        <v>100</v>
      </c>
      <c r="AB1237" s="137">
        <f t="shared" si="328"/>
        <v>100</v>
      </c>
      <c r="AC1237" s="137">
        <f t="shared" si="328"/>
        <v>100</v>
      </c>
      <c r="AD1237" s="137">
        <f t="shared" si="328"/>
        <v>0</v>
      </c>
      <c r="AE1237" s="137">
        <f t="shared" si="328"/>
        <v>0</v>
      </c>
      <c r="AF1237" s="137">
        <f t="shared" si="328"/>
        <v>0</v>
      </c>
      <c r="AG1237" s="137">
        <f t="shared" si="328"/>
        <v>0</v>
      </c>
      <c r="AH1237" s="137">
        <f t="shared" si="328"/>
        <v>0</v>
      </c>
      <c r="AI1237" s="137">
        <f t="shared" si="328"/>
        <v>0</v>
      </c>
      <c r="AJ1237" s="137">
        <f t="shared" si="328"/>
        <v>0</v>
      </c>
      <c r="AK1237" s="136">
        <f ca="1">IF(AND(AND($AK$3&lt;=B1237,B1237&lt;=$AK$1),B1237&lt;&gt;""),1,0)</f>
        <v>1</v>
      </c>
      <c r="AL1237" s="136">
        <f>IF(OR(F1237="工事・メンテ（共用可）",F1237="要調整"),0.5,IF(F1237="ヘリ訓練日",0.4,1))</f>
        <v>1</v>
      </c>
      <c r="AM1237" s="136">
        <v>1</v>
      </c>
    </row>
    <row r="1238" spans="1:39" ht="90">
      <c r="A1238" s="149">
        <v>505</v>
      </c>
      <c r="B1238" s="150">
        <v>46416</v>
      </c>
      <c r="C1238" s="156">
        <v>9</v>
      </c>
      <c r="D1238" s="156">
        <v>17</v>
      </c>
      <c r="E1238" s="2" t="s">
        <v>94</v>
      </c>
      <c r="F1238" s="151" t="s">
        <v>490</v>
      </c>
      <c r="G1238" s="154" t="s">
        <v>493</v>
      </c>
      <c r="H1238" s="138" t="str">
        <f>IF(OR(G1238="中止",G1238="取消"),"998",IF(ISNA(MATCH($E1238,施設情報!$B$2:$B$96,0)),"999",INDEX(施設情報!$C$2:$C$96,MATCH($E1238,施設情報!$B$2:$B$96,0))))</f>
        <v>998</v>
      </c>
      <c r="I1238" s="139">
        <f t="shared" si="321"/>
        <v>46416</v>
      </c>
      <c r="J1238" s="137" t="str">
        <f t="shared" si="322"/>
        <v>998-46416</v>
      </c>
      <c r="K1238" s="137">
        <f t="shared" si="323"/>
        <v>0.375</v>
      </c>
      <c r="L1238" s="137">
        <f t="shared" si="324"/>
        <v>0.70833333333333337</v>
      </c>
      <c r="M1238" s="137">
        <f t="shared" si="327"/>
        <v>0</v>
      </c>
      <c r="N1238" s="137">
        <f t="shared" si="327"/>
        <v>0</v>
      </c>
      <c r="O1238" s="137">
        <f t="shared" si="327"/>
        <v>0</v>
      </c>
      <c r="P1238" s="137">
        <f t="shared" si="327"/>
        <v>0</v>
      </c>
      <c r="Q1238" s="137">
        <f t="shared" si="327"/>
        <v>0</v>
      </c>
      <c r="R1238" s="137">
        <f t="shared" si="327"/>
        <v>0</v>
      </c>
      <c r="S1238" s="137">
        <f t="shared" si="327"/>
        <v>0</v>
      </c>
      <c r="T1238" s="137">
        <f t="shared" si="327"/>
        <v>0</v>
      </c>
      <c r="U1238" s="137">
        <f t="shared" si="327"/>
        <v>0</v>
      </c>
      <c r="V1238" s="137">
        <f t="shared" si="327"/>
        <v>100</v>
      </c>
      <c r="W1238" s="137">
        <f t="shared" si="328"/>
        <v>100</v>
      </c>
      <c r="X1238" s="137">
        <f t="shared" si="328"/>
        <v>100</v>
      </c>
      <c r="Y1238" s="137">
        <f t="shared" si="328"/>
        <v>100</v>
      </c>
      <c r="Z1238" s="137">
        <f t="shared" si="328"/>
        <v>100</v>
      </c>
      <c r="AA1238" s="137">
        <f t="shared" si="328"/>
        <v>100</v>
      </c>
      <c r="AB1238" s="137">
        <f t="shared" si="328"/>
        <v>100</v>
      </c>
      <c r="AC1238" s="137">
        <f t="shared" si="328"/>
        <v>100</v>
      </c>
      <c r="AD1238" s="137">
        <f t="shared" si="328"/>
        <v>0</v>
      </c>
      <c r="AE1238" s="137">
        <f t="shared" si="328"/>
        <v>0</v>
      </c>
      <c r="AF1238" s="137">
        <f t="shared" si="328"/>
        <v>0</v>
      </c>
      <c r="AG1238" s="137">
        <f t="shared" si="328"/>
        <v>0</v>
      </c>
      <c r="AH1238" s="137">
        <f t="shared" si="328"/>
        <v>0</v>
      </c>
      <c r="AI1238" s="137">
        <f t="shared" si="328"/>
        <v>0</v>
      </c>
      <c r="AJ1238" s="137">
        <f t="shared" si="328"/>
        <v>0</v>
      </c>
      <c r="AK1238" s="136">
        <f ca="1">IF(AND(AND($AK$3&lt;=B1238,B1238&lt;=$AK$1),B1238&lt;&gt;""),1,0)</f>
        <v>1</v>
      </c>
      <c r="AL1238" s="136">
        <f>IF(OR(F1238="工事・メンテ（共用可）",F1238="要調整"),0.5,IF(F1238="ヘリ訓練日",0.4,1))</f>
        <v>1</v>
      </c>
      <c r="AM1238" s="136">
        <v>1</v>
      </c>
    </row>
    <row r="1239" spans="1:39" ht="72">
      <c r="A1239" s="149">
        <v>520</v>
      </c>
      <c r="B1239" s="150">
        <v>46416</v>
      </c>
      <c r="C1239" s="156">
        <v>9</v>
      </c>
      <c r="D1239" s="156">
        <v>17</v>
      </c>
      <c r="E1239" s="2" t="s">
        <v>92</v>
      </c>
      <c r="F1239" s="151" t="s">
        <v>490</v>
      </c>
      <c r="G1239" s="154" t="s">
        <v>493</v>
      </c>
      <c r="H1239" s="138" t="str">
        <f>IF(OR(G1239="中止",G1239="取消"),"998",IF(ISNA(MATCH($E1239,施設情報!$B$2:$B$96,0)),"999",INDEX(施設情報!$C$2:$C$96,MATCH($E1239,施設情報!$B$2:$B$96,0))))</f>
        <v>998</v>
      </c>
      <c r="I1239" s="139">
        <f t="shared" si="321"/>
        <v>46416</v>
      </c>
      <c r="J1239" s="137" t="str">
        <f t="shared" si="322"/>
        <v>998-46416</v>
      </c>
      <c r="K1239" s="137">
        <f t="shared" si="323"/>
        <v>0.375</v>
      </c>
      <c r="L1239" s="137">
        <f t="shared" si="324"/>
        <v>0.70833333333333337</v>
      </c>
      <c r="M1239" s="137">
        <f t="shared" si="327"/>
        <v>0</v>
      </c>
      <c r="N1239" s="137">
        <f t="shared" si="327"/>
        <v>0</v>
      </c>
      <c r="O1239" s="137">
        <f t="shared" si="327"/>
        <v>0</v>
      </c>
      <c r="P1239" s="137">
        <f t="shared" si="327"/>
        <v>0</v>
      </c>
      <c r="Q1239" s="137">
        <f t="shared" si="327"/>
        <v>0</v>
      </c>
      <c r="R1239" s="137">
        <f t="shared" si="327"/>
        <v>0</v>
      </c>
      <c r="S1239" s="137">
        <f t="shared" si="327"/>
        <v>0</v>
      </c>
      <c r="T1239" s="137">
        <f t="shared" si="327"/>
        <v>0</v>
      </c>
      <c r="U1239" s="137">
        <f t="shared" si="327"/>
        <v>0</v>
      </c>
      <c r="V1239" s="137">
        <f t="shared" si="327"/>
        <v>100</v>
      </c>
      <c r="W1239" s="137">
        <f t="shared" si="328"/>
        <v>100</v>
      </c>
      <c r="X1239" s="137">
        <f t="shared" si="328"/>
        <v>100</v>
      </c>
      <c r="Y1239" s="137">
        <f t="shared" si="328"/>
        <v>100</v>
      </c>
      <c r="Z1239" s="137">
        <f t="shared" si="328"/>
        <v>100</v>
      </c>
      <c r="AA1239" s="137">
        <f t="shared" si="328"/>
        <v>100</v>
      </c>
      <c r="AB1239" s="137">
        <f t="shared" si="328"/>
        <v>100</v>
      </c>
      <c r="AC1239" s="137">
        <f t="shared" si="328"/>
        <v>100</v>
      </c>
      <c r="AD1239" s="137">
        <f t="shared" si="328"/>
        <v>0</v>
      </c>
      <c r="AE1239" s="137">
        <f t="shared" si="328"/>
        <v>0</v>
      </c>
      <c r="AF1239" s="137">
        <f t="shared" si="328"/>
        <v>0</v>
      </c>
      <c r="AG1239" s="137">
        <f t="shared" si="328"/>
        <v>0</v>
      </c>
      <c r="AH1239" s="137">
        <f t="shared" si="328"/>
        <v>0</v>
      </c>
      <c r="AI1239" s="137">
        <f t="shared" si="328"/>
        <v>0</v>
      </c>
      <c r="AJ1239" s="137">
        <f t="shared" si="328"/>
        <v>0</v>
      </c>
      <c r="AK1239" s="136">
        <f ca="1">IF(AND(AND($AK$3&lt;=B1239,B1239&lt;=$AK$1),B1239&lt;&gt;""),1,0)</f>
        <v>1</v>
      </c>
      <c r="AL1239" s="136">
        <f>IF(OR(F1239="工事・メンテ（共用可）",F1239="要調整"),0.5,IF(F1239="ヘリ訓練日",0.4,1))</f>
        <v>1</v>
      </c>
      <c r="AM1239" s="136">
        <v>1</v>
      </c>
    </row>
    <row r="1240" spans="1:39" ht="36">
      <c r="A1240" s="149">
        <v>535</v>
      </c>
      <c r="B1240" s="150">
        <v>46416</v>
      </c>
      <c r="C1240" s="156">
        <v>9</v>
      </c>
      <c r="D1240" s="156">
        <v>17</v>
      </c>
      <c r="E1240" s="152" t="s">
        <v>91</v>
      </c>
      <c r="F1240" s="151" t="s">
        <v>490</v>
      </c>
      <c r="G1240" s="154" t="s">
        <v>493</v>
      </c>
      <c r="H1240" s="138" t="str">
        <f>IF(OR(G1240="中止",G1240="取消"),"998",IF(ISNA(MATCH($E1240,施設情報!$B$2:$B$96,0)),"999",INDEX(施設情報!$C$2:$C$96,MATCH($E1240,施設情報!$B$2:$B$96,0))))</f>
        <v>998</v>
      </c>
      <c r="I1240" s="139">
        <f t="shared" si="321"/>
        <v>46416</v>
      </c>
      <c r="J1240" s="137" t="str">
        <f t="shared" si="322"/>
        <v>998-46416</v>
      </c>
      <c r="K1240" s="137">
        <f t="shared" si="323"/>
        <v>0.375</v>
      </c>
      <c r="L1240" s="137">
        <f t="shared" si="324"/>
        <v>0.70833333333333337</v>
      </c>
      <c r="M1240" s="137">
        <f t="shared" si="327"/>
        <v>0</v>
      </c>
      <c r="N1240" s="137">
        <f t="shared" si="327"/>
        <v>0</v>
      </c>
      <c r="O1240" s="137">
        <f t="shared" si="327"/>
        <v>0</v>
      </c>
      <c r="P1240" s="137">
        <f t="shared" si="327"/>
        <v>0</v>
      </c>
      <c r="Q1240" s="137">
        <f t="shared" si="327"/>
        <v>0</v>
      </c>
      <c r="R1240" s="137">
        <f t="shared" si="327"/>
        <v>0</v>
      </c>
      <c r="S1240" s="137">
        <f t="shared" si="327"/>
        <v>0</v>
      </c>
      <c r="T1240" s="137">
        <f t="shared" si="327"/>
        <v>0</v>
      </c>
      <c r="U1240" s="137">
        <f t="shared" si="327"/>
        <v>0</v>
      </c>
      <c r="V1240" s="137">
        <f t="shared" si="327"/>
        <v>100</v>
      </c>
      <c r="W1240" s="137">
        <f t="shared" si="328"/>
        <v>100</v>
      </c>
      <c r="X1240" s="137">
        <f t="shared" si="328"/>
        <v>100</v>
      </c>
      <c r="Y1240" s="137">
        <f t="shared" si="328"/>
        <v>100</v>
      </c>
      <c r="Z1240" s="137">
        <f t="shared" si="328"/>
        <v>100</v>
      </c>
      <c r="AA1240" s="137">
        <f t="shared" si="328"/>
        <v>100</v>
      </c>
      <c r="AB1240" s="137">
        <f t="shared" si="328"/>
        <v>100</v>
      </c>
      <c r="AC1240" s="137">
        <f t="shared" si="328"/>
        <v>100</v>
      </c>
      <c r="AD1240" s="137">
        <f t="shared" si="328"/>
        <v>0</v>
      </c>
      <c r="AE1240" s="137">
        <f t="shared" si="328"/>
        <v>0</v>
      </c>
      <c r="AF1240" s="137">
        <f t="shared" si="328"/>
        <v>0</v>
      </c>
      <c r="AG1240" s="137">
        <f t="shared" si="328"/>
        <v>0</v>
      </c>
      <c r="AH1240" s="137">
        <f t="shared" si="328"/>
        <v>0</v>
      </c>
      <c r="AI1240" s="137">
        <f t="shared" si="328"/>
        <v>0</v>
      </c>
      <c r="AJ1240" s="137">
        <f t="shared" si="328"/>
        <v>0</v>
      </c>
      <c r="AK1240" s="136">
        <f ca="1">IF(AND(AND($AK$3&lt;=B1240,B1240&lt;=$AK$1),B1240&lt;&gt;""),1,0)</f>
        <v>1</v>
      </c>
      <c r="AL1240" s="136">
        <f>IF(OR(F1240="工事・メンテ（共用可）",F1240="要調整"),0.5,IF(F1240="ヘリ訓練日",0.4,1))</f>
        <v>1</v>
      </c>
      <c r="AM1240" s="136">
        <v>1</v>
      </c>
    </row>
    <row r="1241" spans="1:39" ht="72">
      <c r="A1241" s="149">
        <v>552</v>
      </c>
      <c r="B1241" s="150">
        <v>46416</v>
      </c>
      <c r="C1241" s="156">
        <v>9</v>
      </c>
      <c r="D1241" s="156">
        <v>17</v>
      </c>
      <c r="E1241" s="152" t="s">
        <v>93</v>
      </c>
      <c r="F1241" s="151" t="s">
        <v>490</v>
      </c>
      <c r="G1241" s="154" t="s">
        <v>493</v>
      </c>
      <c r="H1241" s="138" t="str">
        <f>IF(OR(G1241="中止",G1241="取消"),"998",IF(ISNA(MATCH($E1241,施設情報!$B$2:$B$96,0)),"999",INDEX(施設情報!$C$2:$C$96,MATCH($E1241,施設情報!$B$2:$B$96,0))))</f>
        <v>998</v>
      </c>
      <c r="I1241" s="139">
        <f t="shared" si="321"/>
        <v>46416</v>
      </c>
      <c r="J1241" s="137" t="str">
        <f t="shared" si="322"/>
        <v>998-46416</v>
      </c>
      <c r="K1241" s="137">
        <f t="shared" si="323"/>
        <v>0.375</v>
      </c>
      <c r="L1241" s="137">
        <f t="shared" si="324"/>
        <v>0.70833333333333337</v>
      </c>
      <c r="M1241" s="137">
        <f t="shared" si="327"/>
        <v>0</v>
      </c>
      <c r="N1241" s="137">
        <f t="shared" si="327"/>
        <v>0</v>
      </c>
      <c r="O1241" s="137">
        <f t="shared" si="327"/>
        <v>0</v>
      </c>
      <c r="P1241" s="137">
        <f t="shared" si="327"/>
        <v>0</v>
      </c>
      <c r="Q1241" s="137">
        <f t="shared" si="327"/>
        <v>0</v>
      </c>
      <c r="R1241" s="137">
        <f t="shared" si="327"/>
        <v>0</v>
      </c>
      <c r="S1241" s="137">
        <f t="shared" si="327"/>
        <v>0</v>
      </c>
      <c r="T1241" s="137">
        <f t="shared" si="327"/>
        <v>0</v>
      </c>
      <c r="U1241" s="137">
        <f t="shared" si="327"/>
        <v>0</v>
      </c>
      <c r="V1241" s="137">
        <f t="shared" si="327"/>
        <v>100</v>
      </c>
      <c r="W1241" s="137">
        <f t="shared" si="328"/>
        <v>100</v>
      </c>
      <c r="X1241" s="137">
        <f t="shared" si="328"/>
        <v>100</v>
      </c>
      <c r="Y1241" s="137">
        <f t="shared" si="328"/>
        <v>100</v>
      </c>
      <c r="Z1241" s="137">
        <f t="shared" si="328"/>
        <v>100</v>
      </c>
      <c r="AA1241" s="137">
        <f t="shared" si="328"/>
        <v>100</v>
      </c>
      <c r="AB1241" s="137">
        <f t="shared" si="328"/>
        <v>100</v>
      </c>
      <c r="AC1241" s="137">
        <f t="shared" si="328"/>
        <v>100</v>
      </c>
      <c r="AD1241" s="137">
        <f t="shared" si="328"/>
        <v>0</v>
      </c>
      <c r="AE1241" s="137">
        <f t="shared" si="328"/>
        <v>0</v>
      </c>
      <c r="AF1241" s="137">
        <f t="shared" si="328"/>
        <v>0</v>
      </c>
      <c r="AG1241" s="137">
        <f t="shared" si="328"/>
        <v>0</v>
      </c>
      <c r="AH1241" s="137">
        <f t="shared" si="328"/>
        <v>0</v>
      </c>
      <c r="AI1241" s="137">
        <f t="shared" si="328"/>
        <v>0</v>
      </c>
      <c r="AJ1241" s="137">
        <f t="shared" si="328"/>
        <v>0</v>
      </c>
      <c r="AK1241" s="136">
        <f ca="1">IF(AND(AND($AK$3&lt;=B1241,B1241&lt;=$AK$1),B1241&lt;&gt;""),1,0)</f>
        <v>1</v>
      </c>
      <c r="AL1241" s="136">
        <f>IF(OR(F1241="工事・メンテ（共用可）",F1241="要調整"),0.5,IF(F1241="ヘリ訓練日",0.4,1))</f>
        <v>1</v>
      </c>
      <c r="AM1241" s="136">
        <v>1</v>
      </c>
    </row>
    <row r="1242" spans="1:39" ht="90">
      <c r="A1242" s="149">
        <v>569</v>
      </c>
      <c r="B1242" s="150">
        <v>46416</v>
      </c>
      <c r="C1242" s="156">
        <v>9</v>
      </c>
      <c r="D1242" s="156">
        <v>17</v>
      </c>
      <c r="E1242" s="152" t="s">
        <v>94</v>
      </c>
      <c r="F1242" s="151" t="s">
        <v>490</v>
      </c>
      <c r="G1242" s="154" t="s">
        <v>493</v>
      </c>
      <c r="H1242" s="138" t="str">
        <f>IF(OR(G1242="中止",G1242="取消"),"998",IF(ISNA(MATCH($E1242,施設情報!$B$2:$B$96,0)),"999",INDEX(施設情報!$C$2:$C$96,MATCH($E1242,施設情報!$B$2:$B$96,0))))</f>
        <v>998</v>
      </c>
      <c r="I1242" s="139">
        <f t="shared" si="321"/>
        <v>46416</v>
      </c>
      <c r="J1242" s="137" t="str">
        <f t="shared" si="322"/>
        <v>998-46416</v>
      </c>
      <c r="K1242" s="137">
        <f t="shared" si="323"/>
        <v>0.375</v>
      </c>
      <c r="L1242" s="137">
        <f t="shared" si="324"/>
        <v>0.70833333333333337</v>
      </c>
      <c r="M1242" s="137">
        <f t="shared" si="327"/>
        <v>0</v>
      </c>
      <c r="N1242" s="137">
        <f t="shared" si="327"/>
        <v>0</v>
      </c>
      <c r="O1242" s="137">
        <f t="shared" si="327"/>
        <v>0</v>
      </c>
      <c r="P1242" s="137">
        <f t="shared" si="327"/>
        <v>0</v>
      </c>
      <c r="Q1242" s="137">
        <f t="shared" si="327"/>
        <v>0</v>
      </c>
      <c r="R1242" s="137">
        <f t="shared" si="327"/>
        <v>0</v>
      </c>
      <c r="S1242" s="137">
        <f t="shared" si="327"/>
        <v>0</v>
      </c>
      <c r="T1242" s="137">
        <f t="shared" si="327"/>
        <v>0</v>
      </c>
      <c r="U1242" s="137">
        <f t="shared" si="327"/>
        <v>0</v>
      </c>
      <c r="V1242" s="137">
        <f t="shared" si="327"/>
        <v>100</v>
      </c>
      <c r="W1242" s="137">
        <f t="shared" si="328"/>
        <v>100</v>
      </c>
      <c r="X1242" s="137">
        <f t="shared" si="328"/>
        <v>100</v>
      </c>
      <c r="Y1242" s="137">
        <f t="shared" si="328"/>
        <v>100</v>
      </c>
      <c r="Z1242" s="137">
        <f t="shared" si="328"/>
        <v>100</v>
      </c>
      <c r="AA1242" s="137">
        <f t="shared" si="328"/>
        <v>100</v>
      </c>
      <c r="AB1242" s="137">
        <f t="shared" si="328"/>
        <v>100</v>
      </c>
      <c r="AC1242" s="137">
        <f t="shared" si="328"/>
        <v>100</v>
      </c>
      <c r="AD1242" s="137">
        <f t="shared" si="328"/>
        <v>0</v>
      </c>
      <c r="AE1242" s="137">
        <f t="shared" si="328"/>
        <v>0</v>
      </c>
      <c r="AF1242" s="137">
        <f t="shared" si="328"/>
        <v>0</v>
      </c>
      <c r="AG1242" s="137">
        <f t="shared" si="328"/>
        <v>0</v>
      </c>
      <c r="AH1242" s="137">
        <f t="shared" si="328"/>
        <v>0</v>
      </c>
      <c r="AI1242" s="137">
        <f t="shared" si="328"/>
        <v>0</v>
      </c>
      <c r="AJ1242" s="137">
        <f t="shared" si="328"/>
        <v>0</v>
      </c>
      <c r="AK1242" s="136">
        <f ca="1">IF(AND(AND($AK$3&lt;=B1242,B1242&lt;=$AK$1),B1242&lt;&gt;""),1,0)</f>
        <v>1</v>
      </c>
      <c r="AL1242" s="136">
        <f>IF(OR(F1242="工事・メンテ（共用可）",F1242="要調整"),0.5,IF(F1242="ヘリ訓練日",0.4,1))</f>
        <v>1</v>
      </c>
      <c r="AM1242" s="136">
        <v>1</v>
      </c>
    </row>
    <row r="1243" spans="1:39" ht="72">
      <c r="A1243" s="149">
        <v>586</v>
      </c>
      <c r="B1243" s="150">
        <v>46416</v>
      </c>
      <c r="C1243" s="156">
        <v>9</v>
      </c>
      <c r="D1243" s="156">
        <v>17</v>
      </c>
      <c r="E1243" s="152" t="s">
        <v>92</v>
      </c>
      <c r="F1243" s="151" t="s">
        <v>490</v>
      </c>
      <c r="G1243" s="154" t="s">
        <v>493</v>
      </c>
      <c r="H1243" s="138" t="str">
        <f>IF(OR(G1243="中止",G1243="取消"),"998",IF(ISNA(MATCH($E1243,施設情報!$B$2:$B$96,0)),"999",INDEX(施設情報!$C$2:$C$96,MATCH($E1243,施設情報!$B$2:$B$96,0))))</f>
        <v>998</v>
      </c>
      <c r="I1243" s="139">
        <f t="shared" si="321"/>
        <v>46416</v>
      </c>
      <c r="J1243" s="137" t="str">
        <f t="shared" si="322"/>
        <v>998-46416</v>
      </c>
      <c r="K1243" s="137">
        <f t="shared" si="323"/>
        <v>0.375</v>
      </c>
      <c r="L1243" s="137">
        <f t="shared" si="324"/>
        <v>0.70833333333333337</v>
      </c>
      <c r="M1243" s="137">
        <f t="shared" si="327"/>
        <v>0</v>
      </c>
      <c r="N1243" s="137">
        <f t="shared" si="327"/>
        <v>0</v>
      </c>
      <c r="O1243" s="137">
        <f t="shared" si="327"/>
        <v>0</v>
      </c>
      <c r="P1243" s="137">
        <f t="shared" si="327"/>
        <v>0</v>
      </c>
      <c r="Q1243" s="137">
        <f t="shared" si="327"/>
        <v>0</v>
      </c>
      <c r="R1243" s="137">
        <f t="shared" si="327"/>
        <v>0</v>
      </c>
      <c r="S1243" s="137">
        <f t="shared" si="327"/>
        <v>0</v>
      </c>
      <c r="T1243" s="137">
        <f t="shared" si="327"/>
        <v>0</v>
      </c>
      <c r="U1243" s="137">
        <f t="shared" si="327"/>
        <v>0</v>
      </c>
      <c r="V1243" s="137">
        <f t="shared" si="327"/>
        <v>100</v>
      </c>
      <c r="W1243" s="137">
        <f t="shared" si="328"/>
        <v>100</v>
      </c>
      <c r="X1243" s="137">
        <f t="shared" si="328"/>
        <v>100</v>
      </c>
      <c r="Y1243" s="137">
        <f t="shared" si="328"/>
        <v>100</v>
      </c>
      <c r="Z1243" s="137">
        <f t="shared" si="328"/>
        <v>100</v>
      </c>
      <c r="AA1243" s="137">
        <f t="shared" si="328"/>
        <v>100</v>
      </c>
      <c r="AB1243" s="137">
        <f t="shared" si="328"/>
        <v>100</v>
      </c>
      <c r="AC1243" s="137">
        <f t="shared" si="328"/>
        <v>100</v>
      </c>
      <c r="AD1243" s="137">
        <f t="shared" si="328"/>
        <v>0</v>
      </c>
      <c r="AE1243" s="137">
        <f t="shared" si="328"/>
        <v>0</v>
      </c>
      <c r="AF1243" s="137">
        <f t="shared" si="328"/>
        <v>0</v>
      </c>
      <c r="AG1243" s="137">
        <f t="shared" si="328"/>
        <v>0</v>
      </c>
      <c r="AH1243" s="137">
        <f t="shared" si="328"/>
        <v>0</v>
      </c>
      <c r="AI1243" s="137">
        <f t="shared" si="328"/>
        <v>0</v>
      </c>
      <c r="AJ1243" s="137">
        <f t="shared" si="328"/>
        <v>0</v>
      </c>
      <c r="AK1243" s="136">
        <f ca="1">IF(AND(AND($AK$3&lt;=B1243,B1243&lt;=$AK$1),B1243&lt;&gt;""),1,0)</f>
        <v>1</v>
      </c>
      <c r="AL1243" s="136">
        <f>IF(OR(F1243="工事・メンテ（共用可）",F1243="要調整"),0.5,IF(F1243="ヘリ訓練日",0.4,1))</f>
        <v>1</v>
      </c>
      <c r="AM1243" s="136">
        <v>1</v>
      </c>
    </row>
    <row r="1244" spans="1:39" ht="36">
      <c r="A1244" s="149">
        <v>666</v>
      </c>
      <c r="B1244" s="150">
        <v>46416</v>
      </c>
      <c r="C1244" s="156">
        <v>9</v>
      </c>
      <c r="D1244" s="156">
        <v>17</v>
      </c>
      <c r="E1244" s="152" t="s">
        <v>91</v>
      </c>
      <c r="F1244" s="151" t="s">
        <v>490</v>
      </c>
      <c r="G1244" s="154" t="s">
        <v>494</v>
      </c>
      <c r="H1244" s="138" t="str">
        <f>IF(OR(G1244="中止",G1244="取消"),"998",IF(ISNA(MATCH($E1244,施設情報!$B$2:$B$96,0)),"999",INDEX(施設情報!$C$2:$C$96,MATCH($E1244,施設情報!$B$2:$B$96,0))))</f>
        <v>009</v>
      </c>
      <c r="I1244" s="139">
        <f t="shared" si="321"/>
        <v>46416</v>
      </c>
      <c r="J1244" s="137" t="str">
        <f t="shared" si="322"/>
        <v>009-46416</v>
      </c>
      <c r="K1244" s="137">
        <f t="shared" si="323"/>
        <v>0.375</v>
      </c>
      <c r="L1244" s="137">
        <f t="shared" si="324"/>
        <v>0.70833333333333337</v>
      </c>
      <c r="M1244" s="137">
        <f t="shared" si="327"/>
        <v>0</v>
      </c>
      <c r="N1244" s="137">
        <f t="shared" si="327"/>
        <v>0</v>
      </c>
      <c r="O1244" s="137">
        <f t="shared" si="327"/>
        <v>0</v>
      </c>
      <c r="P1244" s="137">
        <f t="shared" si="327"/>
        <v>0</v>
      </c>
      <c r="Q1244" s="137">
        <f t="shared" si="327"/>
        <v>0</v>
      </c>
      <c r="R1244" s="137">
        <f t="shared" si="327"/>
        <v>0</v>
      </c>
      <c r="S1244" s="137">
        <f t="shared" si="327"/>
        <v>0</v>
      </c>
      <c r="T1244" s="137">
        <f t="shared" si="327"/>
        <v>0</v>
      </c>
      <c r="U1244" s="137">
        <f t="shared" si="327"/>
        <v>0</v>
      </c>
      <c r="V1244" s="137">
        <f t="shared" si="327"/>
        <v>100</v>
      </c>
      <c r="W1244" s="137">
        <f t="shared" si="328"/>
        <v>100</v>
      </c>
      <c r="X1244" s="137">
        <f t="shared" si="328"/>
        <v>100</v>
      </c>
      <c r="Y1244" s="137">
        <f t="shared" si="328"/>
        <v>100</v>
      </c>
      <c r="Z1244" s="137">
        <f t="shared" si="328"/>
        <v>100</v>
      </c>
      <c r="AA1244" s="137">
        <f t="shared" si="328"/>
        <v>100</v>
      </c>
      <c r="AB1244" s="137">
        <f t="shared" si="328"/>
        <v>100</v>
      </c>
      <c r="AC1244" s="137">
        <f t="shared" si="328"/>
        <v>100</v>
      </c>
      <c r="AD1244" s="137">
        <f t="shared" si="328"/>
        <v>0</v>
      </c>
      <c r="AE1244" s="137">
        <f t="shared" si="328"/>
        <v>0</v>
      </c>
      <c r="AF1244" s="137">
        <f t="shared" si="328"/>
        <v>0</v>
      </c>
      <c r="AG1244" s="137">
        <f t="shared" si="328"/>
        <v>0</v>
      </c>
      <c r="AH1244" s="137">
        <f t="shared" si="328"/>
        <v>0</v>
      </c>
      <c r="AI1244" s="137">
        <f t="shared" si="328"/>
        <v>0</v>
      </c>
      <c r="AJ1244" s="137">
        <f t="shared" si="328"/>
        <v>0</v>
      </c>
      <c r="AK1244" s="136">
        <f ca="1">IF(AND(AND($AK$3&lt;=B1244,B1244&lt;=$AK$1),B1244&lt;&gt;""),1,0)</f>
        <v>1</v>
      </c>
      <c r="AL1244" s="136">
        <f>IF(OR(F1244="工事・メンテ（共用可）",F1244="要調整"),0.5,IF(F1244="ヘリ訓練日",0.4,1))</f>
        <v>1</v>
      </c>
      <c r="AM1244" s="136">
        <v>1</v>
      </c>
    </row>
    <row r="1245" spans="1:39" ht="72">
      <c r="A1245" s="149">
        <v>681</v>
      </c>
      <c r="B1245" s="210">
        <v>46416</v>
      </c>
      <c r="C1245" s="211">
        <v>9</v>
      </c>
      <c r="D1245" s="211">
        <v>17</v>
      </c>
      <c r="E1245" s="152" t="s">
        <v>93</v>
      </c>
      <c r="F1245" s="151" t="s">
        <v>490</v>
      </c>
      <c r="G1245" s="154" t="s">
        <v>494</v>
      </c>
      <c r="H1245" s="138" t="str">
        <f>IF(OR(G1245="中止",G1245="取消"),"998",IF(ISNA(MATCH($E1245,施設情報!$B$2:$B$96,0)),"999",INDEX(施設情報!$C$2:$C$96,MATCH($E1245,施設情報!$B$2:$B$96,0))))</f>
        <v>012</v>
      </c>
      <c r="I1245" s="139">
        <f t="shared" si="321"/>
        <v>46416</v>
      </c>
      <c r="J1245" s="137" t="str">
        <f t="shared" si="322"/>
        <v>012-46416</v>
      </c>
      <c r="K1245" s="137">
        <f t="shared" si="323"/>
        <v>0.375</v>
      </c>
      <c r="L1245" s="137">
        <f t="shared" si="324"/>
        <v>0.70833333333333337</v>
      </c>
      <c r="M1245" s="137">
        <f t="shared" ref="M1245:V1254" si="329">IF(AND(M$3&gt;=$K1245,M$3&lt;$L1245),100*$AM1245,0)</f>
        <v>0</v>
      </c>
      <c r="N1245" s="137">
        <f t="shared" si="329"/>
        <v>0</v>
      </c>
      <c r="O1245" s="137">
        <f t="shared" si="329"/>
        <v>0</v>
      </c>
      <c r="P1245" s="137">
        <f t="shared" si="329"/>
        <v>0</v>
      </c>
      <c r="Q1245" s="137">
        <f t="shared" si="329"/>
        <v>0</v>
      </c>
      <c r="R1245" s="137">
        <f t="shared" si="329"/>
        <v>0</v>
      </c>
      <c r="S1245" s="137">
        <f t="shared" si="329"/>
        <v>0</v>
      </c>
      <c r="T1245" s="137">
        <f t="shared" si="329"/>
        <v>0</v>
      </c>
      <c r="U1245" s="137">
        <f t="shared" si="329"/>
        <v>0</v>
      </c>
      <c r="V1245" s="137">
        <f t="shared" si="329"/>
        <v>100</v>
      </c>
      <c r="W1245" s="137">
        <f t="shared" ref="W1245:AJ1254" si="330">IF(AND(W$3&gt;=$K1245,W$3&lt;$L1245),100*$AM1245,0)</f>
        <v>100</v>
      </c>
      <c r="X1245" s="137">
        <f t="shared" si="330"/>
        <v>100</v>
      </c>
      <c r="Y1245" s="137">
        <f t="shared" si="330"/>
        <v>100</v>
      </c>
      <c r="Z1245" s="137">
        <f t="shared" si="330"/>
        <v>100</v>
      </c>
      <c r="AA1245" s="137">
        <f t="shared" si="330"/>
        <v>100</v>
      </c>
      <c r="AB1245" s="137">
        <f t="shared" si="330"/>
        <v>100</v>
      </c>
      <c r="AC1245" s="137">
        <f t="shared" si="330"/>
        <v>100</v>
      </c>
      <c r="AD1245" s="137">
        <f t="shared" si="330"/>
        <v>0</v>
      </c>
      <c r="AE1245" s="137">
        <f t="shared" si="330"/>
        <v>0</v>
      </c>
      <c r="AF1245" s="137">
        <f t="shared" si="330"/>
        <v>0</v>
      </c>
      <c r="AG1245" s="137">
        <f t="shared" si="330"/>
        <v>0</v>
      </c>
      <c r="AH1245" s="137">
        <f t="shared" si="330"/>
        <v>0</v>
      </c>
      <c r="AI1245" s="137">
        <f t="shared" si="330"/>
        <v>0</v>
      </c>
      <c r="AJ1245" s="137">
        <f t="shared" si="330"/>
        <v>0</v>
      </c>
      <c r="AK1245" s="136">
        <f ca="1">IF(AND(AND($AK$3&lt;=B1245,B1245&lt;=$AK$1),B1245&lt;&gt;""),1,0)</f>
        <v>1</v>
      </c>
      <c r="AL1245" s="136">
        <f>IF(OR(F1245="工事・メンテ（共用可）",F1245="要調整"),0.5,IF(F1245="ヘリ訓練日",0.4,1))</f>
        <v>1</v>
      </c>
      <c r="AM1245" s="136">
        <v>1</v>
      </c>
    </row>
    <row r="1246" spans="1:39" ht="90">
      <c r="A1246" s="149">
        <v>696</v>
      </c>
      <c r="B1246" s="210">
        <v>46416</v>
      </c>
      <c r="C1246" s="211">
        <v>9</v>
      </c>
      <c r="D1246" s="211">
        <v>17</v>
      </c>
      <c r="E1246" s="152" t="s">
        <v>94</v>
      </c>
      <c r="F1246" s="151" t="s">
        <v>490</v>
      </c>
      <c r="G1246" s="154" t="s">
        <v>494</v>
      </c>
      <c r="H1246" s="138" t="str">
        <f>IF(OR(G1246="中止",G1246="取消"),"998",IF(ISNA(MATCH($E1246,施設情報!$B$2:$B$96,0)),"999",INDEX(施設情報!$C$2:$C$96,MATCH($E1246,施設情報!$B$2:$B$96,0))))</f>
        <v>011</v>
      </c>
      <c r="I1246" s="139">
        <f t="shared" si="321"/>
        <v>46416</v>
      </c>
      <c r="J1246" s="137" t="str">
        <f t="shared" si="322"/>
        <v>011-46416</v>
      </c>
      <c r="K1246" s="137">
        <f t="shared" si="323"/>
        <v>0.375</v>
      </c>
      <c r="L1246" s="137">
        <f t="shared" si="324"/>
        <v>0.70833333333333337</v>
      </c>
      <c r="M1246" s="137">
        <f t="shared" si="329"/>
        <v>0</v>
      </c>
      <c r="N1246" s="137">
        <f t="shared" si="329"/>
        <v>0</v>
      </c>
      <c r="O1246" s="137">
        <f t="shared" si="329"/>
        <v>0</v>
      </c>
      <c r="P1246" s="137">
        <f t="shared" si="329"/>
        <v>0</v>
      </c>
      <c r="Q1246" s="137">
        <f t="shared" si="329"/>
        <v>0</v>
      </c>
      <c r="R1246" s="137">
        <f t="shared" si="329"/>
        <v>0</v>
      </c>
      <c r="S1246" s="137">
        <f t="shared" si="329"/>
        <v>0</v>
      </c>
      <c r="T1246" s="137">
        <f t="shared" si="329"/>
        <v>0</v>
      </c>
      <c r="U1246" s="137">
        <f t="shared" si="329"/>
        <v>0</v>
      </c>
      <c r="V1246" s="137">
        <f t="shared" si="329"/>
        <v>100</v>
      </c>
      <c r="W1246" s="137">
        <f t="shared" si="330"/>
        <v>100</v>
      </c>
      <c r="X1246" s="137">
        <f t="shared" si="330"/>
        <v>100</v>
      </c>
      <c r="Y1246" s="137">
        <f t="shared" si="330"/>
        <v>100</v>
      </c>
      <c r="Z1246" s="137">
        <f t="shared" si="330"/>
        <v>100</v>
      </c>
      <c r="AA1246" s="137">
        <f t="shared" si="330"/>
        <v>100</v>
      </c>
      <c r="AB1246" s="137">
        <f t="shared" si="330"/>
        <v>100</v>
      </c>
      <c r="AC1246" s="137">
        <f t="shared" si="330"/>
        <v>100</v>
      </c>
      <c r="AD1246" s="137">
        <f t="shared" si="330"/>
        <v>0</v>
      </c>
      <c r="AE1246" s="137">
        <f t="shared" si="330"/>
        <v>0</v>
      </c>
      <c r="AF1246" s="137">
        <f t="shared" si="330"/>
        <v>0</v>
      </c>
      <c r="AG1246" s="137">
        <f t="shared" si="330"/>
        <v>0</v>
      </c>
      <c r="AH1246" s="137">
        <f t="shared" si="330"/>
        <v>0</v>
      </c>
      <c r="AI1246" s="137">
        <f t="shared" si="330"/>
        <v>0</v>
      </c>
      <c r="AJ1246" s="137">
        <f t="shared" si="330"/>
        <v>0</v>
      </c>
      <c r="AK1246" s="136">
        <f ca="1">IF(AND(AND($AK$3&lt;=B1246,B1246&lt;=$AK$1),B1246&lt;&gt;""),1,0)</f>
        <v>1</v>
      </c>
      <c r="AL1246" s="136">
        <f>IF(OR(F1246="工事・メンテ（共用可）",F1246="要調整"),0.5,IF(F1246="ヘリ訓練日",0.4,1))</f>
        <v>1</v>
      </c>
      <c r="AM1246" s="136">
        <v>1</v>
      </c>
    </row>
    <row r="1247" spans="1:39" ht="72">
      <c r="A1247" s="149">
        <v>711</v>
      </c>
      <c r="B1247" s="210">
        <v>46416</v>
      </c>
      <c r="C1247" s="211">
        <v>9</v>
      </c>
      <c r="D1247" s="211">
        <v>17</v>
      </c>
      <c r="E1247" s="213" t="s">
        <v>92</v>
      </c>
      <c r="F1247" s="151" t="s">
        <v>490</v>
      </c>
      <c r="G1247" s="154" t="s">
        <v>494</v>
      </c>
      <c r="H1247" s="138" t="str">
        <f>IF(OR(G1247="中止",G1247="取消"),"998",IF(ISNA(MATCH($E1247,施設情報!$B$2:$B$96,0)),"999",INDEX(施設情報!$C$2:$C$96,MATCH($E1247,施設情報!$B$2:$B$96,0))))</f>
        <v>010</v>
      </c>
      <c r="I1247" s="139">
        <f t="shared" si="321"/>
        <v>46416</v>
      </c>
      <c r="J1247" s="137" t="str">
        <f t="shared" si="322"/>
        <v>010-46416</v>
      </c>
      <c r="K1247" s="137">
        <f t="shared" si="323"/>
        <v>0.375</v>
      </c>
      <c r="L1247" s="137">
        <f t="shared" si="324"/>
        <v>0.70833333333333337</v>
      </c>
      <c r="M1247" s="137">
        <f t="shared" si="329"/>
        <v>0</v>
      </c>
      <c r="N1247" s="137">
        <f t="shared" si="329"/>
        <v>0</v>
      </c>
      <c r="O1247" s="137">
        <f t="shared" si="329"/>
        <v>0</v>
      </c>
      <c r="P1247" s="137">
        <f t="shared" si="329"/>
        <v>0</v>
      </c>
      <c r="Q1247" s="137">
        <f t="shared" si="329"/>
        <v>0</v>
      </c>
      <c r="R1247" s="137">
        <f t="shared" si="329"/>
        <v>0</v>
      </c>
      <c r="S1247" s="137">
        <f t="shared" si="329"/>
        <v>0</v>
      </c>
      <c r="T1247" s="137">
        <f t="shared" si="329"/>
        <v>0</v>
      </c>
      <c r="U1247" s="137">
        <f t="shared" si="329"/>
        <v>0</v>
      </c>
      <c r="V1247" s="137">
        <f t="shared" si="329"/>
        <v>100</v>
      </c>
      <c r="W1247" s="137">
        <f t="shared" si="330"/>
        <v>100</v>
      </c>
      <c r="X1247" s="137">
        <f t="shared" si="330"/>
        <v>100</v>
      </c>
      <c r="Y1247" s="137">
        <f t="shared" si="330"/>
        <v>100</v>
      </c>
      <c r="Z1247" s="137">
        <f t="shared" si="330"/>
        <v>100</v>
      </c>
      <c r="AA1247" s="137">
        <f t="shared" si="330"/>
        <v>100</v>
      </c>
      <c r="AB1247" s="137">
        <f t="shared" si="330"/>
        <v>100</v>
      </c>
      <c r="AC1247" s="137">
        <f t="shared" si="330"/>
        <v>100</v>
      </c>
      <c r="AD1247" s="137">
        <f t="shared" si="330"/>
        <v>0</v>
      </c>
      <c r="AE1247" s="137">
        <f t="shared" si="330"/>
        <v>0</v>
      </c>
      <c r="AF1247" s="137">
        <f t="shared" si="330"/>
        <v>0</v>
      </c>
      <c r="AG1247" s="137">
        <f t="shared" si="330"/>
        <v>0</v>
      </c>
      <c r="AH1247" s="137">
        <f t="shared" si="330"/>
        <v>0</v>
      </c>
      <c r="AI1247" s="137">
        <f t="shared" si="330"/>
        <v>0</v>
      </c>
      <c r="AJ1247" s="137">
        <f t="shared" si="330"/>
        <v>0</v>
      </c>
      <c r="AK1247" s="136">
        <f ca="1">IF(AND(AND($AK$3&lt;=B1247,B1247&lt;=$AK$1),B1247&lt;&gt;""),1,0)</f>
        <v>1</v>
      </c>
      <c r="AL1247" s="136">
        <f>IF(OR(F1247="工事・メンテ（共用可）",F1247="要調整"),0.5,IF(F1247="ヘリ訓練日",0.4,1))</f>
        <v>1</v>
      </c>
      <c r="AM1247" s="136">
        <v>1</v>
      </c>
    </row>
    <row r="1248" spans="1:39" ht="56.25">
      <c r="A1248" s="149">
        <v>726</v>
      </c>
      <c r="B1248" s="210">
        <v>46416</v>
      </c>
      <c r="C1248" s="211">
        <v>9</v>
      </c>
      <c r="D1248" s="211">
        <v>17</v>
      </c>
      <c r="E1248" s="152" t="s">
        <v>44</v>
      </c>
      <c r="F1248" s="151" t="s">
        <v>490</v>
      </c>
      <c r="G1248" s="154" t="s">
        <v>494</v>
      </c>
      <c r="H1248" s="138" t="str">
        <f>IF(OR(G1248="中止",G1248="取消"),"998",IF(ISNA(MATCH($E1248,施設情報!$B$2:$B$96,0)),"999",INDEX(施設情報!$C$2:$C$96,MATCH($E1248,施設情報!$B$2:$B$96,0))))</f>
        <v>015</v>
      </c>
      <c r="I1248" s="139">
        <f t="shared" si="321"/>
        <v>46416</v>
      </c>
      <c r="J1248" s="137" t="str">
        <f t="shared" si="322"/>
        <v>015-46416</v>
      </c>
      <c r="K1248" s="137">
        <f t="shared" si="323"/>
        <v>0.375</v>
      </c>
      <c r="L1248" s="137">
        <f t="shared" si="324"/>
        <v>0.70833333333333337</v>
      </c>
      <c r="M1248" s="137">
        <f t="shared" si="329"/>
        <v>0</v>
      </c>
      <c r="N1248" s="137">
        <f t="shared" si="329"/>
        <v>0</v>
      </c>
      <c r="O1248" s="137">
        <f t="shared" si="329"/>
        <v>0</v>
      </c>
      <c r="P1248" s="137">
        <f t="shared" si="329"/>
        <v>0</v>
      </c>
      <c r="Q1248" s="137">
        <f t="shared" si="329"/>
        <v>0</v>
      </c>
      <c r="R1248" s="137">
        <f t="shared" si="329"/>
        <v>0</v>
      </c>
      <c r="S1248" s="137">
        <f t="shared" si="329"/>
        <v>0</v>
      </c>
      <c r="T1248" s="137">
        <f t="shared" si="329"/>
        <v>0</v>
      </c>
      <c r="U1248" s="137">
        <f t="shared" si="329"/>
        <v>0</v>
      </c>
      <c r="V1248" s="137">
        <f t="shared" si="329"/>
        <v>100</v>
      </c>
      <c r="W1248" s="137">
        <f t="shared" si="330"/>
        <v>100</v>
      </c>
      <c r="X1248" s="137">
        <f t="shared" si="330"/>
        <v>100</v>
      </c>
      <c r="Y1248" s="137">
        <f t="shared" si="330"/>
        <v>100</v>
      </c>
      <c r="Z1248" s="137">
        <f t="shared" si="330"/>
        <v>100</v>
      </c>
      <c r="AA1248" s="137">
        <f t="shared" si="330"/>
        <v>100</v>
      </c>
      <c r="AB1248" s="137">
        <f t="shared" si="330"/>
        <v>100</v>
      </c>
      <c r="AC1248" s="137">
        <f t="shared" si="330"/>
        <v>100</v>
      </c>
      <c r="AD1248" s="137">
        <f t="shared" si="330"/>
        <v>0</v>
      </c>
      <c r="AE1248" s="137">
        <f t="shared" si="330"/>
        <v>0</v>
      </c>
      <c r="AF1248" s="137">
        <f t="shared" si="330"/>
        <v>0</v>
      </c>
      <c r="AG1248" s="137">
        <f t="shared" si="330"/>
        <v>0</v>
      </c>
      <c r="AH1248" s="137">
        <f t="shared" si="330"/>
        <v>0</v>
      </c>
      <c r="AI1248" s="137">
        <f t="shared" si="330"/>
        <v>0</v>
      </c>
      <c r="AJ1248" s="137">
        <f t="shared" si="330"/>
        <v>0</v>
      </c>
      <c r="AK1248" s="136">
        <f ca="1">IF(AND(AND($AK$3&lt;=B1248,B1248&lt;=$AK$1),B1248&lt;&gt;""),1,0)</f>
        <v>1</v>
      </c>
      <c r="AL1248" s="136">
        <f>IF(OR(F1248="工事・メンテ（共用可）",F1248="要調整"),0.5,IF(F1248="ヘリ訓練日",0.4,1))</f>
        <v>1</v>
      </c>
      <c r="AM1248" s="136">
        <v>1</v>
      </c>
    </row>
    <row r="1249" spans="1:39" ht="54">
      <c r="A1249" s="149">
        <v>1852</v>
      </c>
      <c r="B1249" s="150">
        <v>46416</v>
      </c>
      <c r="C1249" s="156">
        <v>7</v>
      </c>
      <c r="D1249" s="156">
        <v>21</v>
      </c>
      <c r="E1249" s="213" t="s">
        <v>38</v>
      </c>
      <c r="F1249" s="147" t="s">
        <v>490</v>
      </c>
      <c r="G1249" s="154" t="s">
        <v>493</v>
      </c>
      <c r="H1249" s="138" t="str">
        <f>IF(OR(G1249="中止",G1249="取消"),"998",IF(ISNA(MATCH($E1249,施設情報!$B$2:$B$96,0)),"999",INDEX(施設情報!$C$2:$C$96,MATCH($E1249,施設情報!$B$2:$B$96,0))))</f>
        <v>998</v>
      </c>
      <c r="I1249" s="139">
        <f t="shared" si="321"/>
        <v>46416</v>
      </c>
      <c r="J1249" s="137" t="str">
        <f t="shared" si="322"/>
        <v>998-46416</v>
      </c>
      <c r="K1249" s="137">
        <f t="shared" si="323"/>
        <v>0.29166666666666669</v>
      </c>
      <c r="L1249" s="137">
        <f t="shared" si="324"/>
        <v>0.875</v>
      </c>
      <c r="M1249" s="137">
        <f t="shared" si="329"/>
        <v>0</v>
      </c>
      <c r="N1249" s="137">
        <f t="shared" si="329"/>
        <v>0</v>
      </c>
      <c r="O1249" s="137">
        <f t="shared" si="329"/>
        <v>0</v>
      </c>
      <c r="P1249" s="137">
        <f t="shared" si="329"/>
        <v>0</v>
      </c>
      <c r="Q1249" s="137">
        <f t="shared" si="329"/>
        <v>0</v>
      </c>
      <c r="R1249" s="137">
        <f t="shared" si="329"/>
        <v>0</v>
      </c>
      <c r="S1249" s="137">
        <f t="shared" si="329"/>
        <v>0</v>
      </c>
      <c r="T1249" s="137">
        <f t="shared" si="329"/>
        <v>100</v>
      </c>
      <c r="U1249" s="137">
        <f t="shared" si="329"/>
        <v>100</v>
      </c>
      <c r="V1249" s="137">
        <f t="shared" si="329"/>
        <v>100</v>
      </c>
      <c r="W1249" s="137">
        <f t="shared" si="330"/>
        <v>100</v>
      </c>
      <c r="X1249" s="137">
        <f t="shared" si="330"/>
        <v>100</v>
      </c>
      <c r="Y1249" s="137">
        <f t="shared" si="330"/>
        <v>100</v>
      </c>
      <c r="Z1249" s="137">
        <f t="shared" si="330"/>
        <v>100</v>
      </c>
      <c r="AA1249" s="137">
        <f t="shared" si="330"/>
        <v>100</v>
      </c>
      <c r="AB1249" s="137">
        <f t="shared" si="330"/>
        <v>100</v>
      </c>
      <c r="AC1249" s="137">
        <f t="shared" si="330"/>
        <v>100</v>
      </c>
      <c r="AD1249" s="137">
        <f t="shared" si="330"/>
        <v>100</v>
      </c>
      <c r="AE1249" s="137">
        <f t="shared" si="330"/>
        <v>100</v>
      </c>
      <c r="AF1249" s="137">
        <f t="shared" si="330"/>
        <v>100</v>
      </c>
      <c r="AG1249" s="137">
        <f t="shared" si="330"/>
        <v>100</v>
      </c>
      <c r="AH1249" s="137">
        <f t="shared" si="330"/>
        <v>0</v>
      </c>
      <c r="AI1249" s="137">
        <f t="shared" si="330"/>
        <v>0</v>
      </c>
      <c r="AJ1249" s="137">
        <f t="shared" si="330"/>
        <v>0</v>
      </c>
      <c r="AK1249" s="136">
        <f ca="1">IF(AND(AND($AK$3&lt;=B1249,B1249&lt;=$AK$1),B1249&lt;&gt;""),1,0)</f>
        <v>1</v>
      </c>
      <c r="AL1249" s="136">
        <f>IF(OR(F1249="工事・メンテ（共用可）",F1249="要調整"),0.5,IF(F1249="ヘリ訓練日",0.4,1))</f>
        <v>1</v>
      </c>
      <c r="AM1249" s="136">
        <v>1</v>
      </c>
    </row>
    <row r="1250" spans="1:39" ht="37.5">
      <c r="A1250" s="149">
        <v>1853</v>
      </c>
      <c r="B1250" s="150">
        <v>46416</v>
      </c>
      <c r="C1250" s="156">
        <v>7</v>
      </c>
      <c r="D1250" s="156">
        <v>21</v>
      </c>
      <c r="E1250" s="213" t="s">
        <v>39</v>
      </c>
      <c r="F1250" s="147" t="s">
        <v>490</v>
      </c>
      <c r="G1250" s="154" t="s">
        <v>493</v>
      </c>
      <c r="H1250" s="138" t="str">
        <f>IF(OR(G1250="中止",G1250="取消"),"998",IF(ISNA(MATCH($E1250,施設情報!$B$2:$B$96,0)),"999",INDEX(施設情報!$C$2:$C$96,MATCH($E1250,施設情報!$B$2:$B$96,0))))</f>
        <v>998</v>
      </c>
      <c r="I1250" s="139">
        <f t="shared" si="321"/>
        <v>46416</v>
      </c>
      <c r="J1250" s="137" t="str">
        <f t="shared" si="322"/>
        <v>998-46416</v>
      </c>
      <c r="K1250" s="137">
        <f t="shared" si="323"/>
        <v>0.29166666666666669</v>
      </c>
      <c r="L1250" s="137">
        <f t="shared" si="324"/>
        <v>0.875</v>
      </c>
      <c r="M1250" s="137">
        <f t="shared" si="329"/>
        <v>0</v>
      </c>
      <c r="N1250" s="137">
        <f t="shared" si="329"/>
        <v>0</v>
      </c>
      <c r="O1250" s="137">
        <f t="shared" si="329"/>
        <v>0</v>
      </c>
      <c r="P1250" s="137">
        <f t="shared" si="329"/>
        <v>0</v>
      </c>
      <c r="Q1250" s="137">
        <f t="shared" si="329"/>
        <v>0</v>
      </c>
      <c r="R1250" s="137">
        <f t="shared" si="329"/>
        <v>0</v>
      </c>
      <c r="S1250" s="137">
        <f t="shared" si="329"/>
        <v>0</v>
      </c>
      <c r="T1250" s="137">
        <f t="shared" si="329"/>
        <v>100</v>
      </c>
      <c r="U1250" s="137">
        <f t="shared" si="329"/>
        <v>100</v>
      </c>
      <c r="V1250" s="137">
        <f t="shared" si="329"/>
        <v>100</v>
      </c>
      <c r="W1250" s="137">
        <f t="shared" si="330"/>
        <v>100</v>
      </c>
      <c r="X1250" s="137">
        <f t="shared" si="330"/>
        <v>100</v>
      </c>
      <c r="Y1250" s="137">
        <f t="shared" si="330"/>
        <v>100</v>
      </c>
      <c r="Z1250" s="137">
        <f t="shared" si="330"/>
        <v>100</v>
      </c>
      <c r="AA1250" s="137">
        <f t="shared" si="330"/>
        <v>100</v>
      </c>
      <c r="AB1250" s="137">
        <f t="shared" si="330"/>
        <v>100</v>
      </c>
      <c r="AC1250" s="137">
        <f t="shared" si="330"/>
        <v>100</v>
      </c>
      <c r="AD1250" s="137">
        <f t="shared" si="330"/>
        <v>100</v>
      </c>
      <c r="AE1250" s="137">
        <f t="shared" si="330"/>
        <v>100</v>
      </c>
      <c r="AF1250" s="137">
        <f t="shared" si="330"/>
        <v>100</v>
      </c>
      <c r="AG1250" s="137">
        <f t="shared" si="330"/>
        <v>100</v>
      </c>
      <c r="AH1250" s="137">
        <f t="shared" si="330"/>
        <v>0</v>
      </c>
      <c r="AI1250" s="137">
        <f t="shared" si="330"/>
        <v>0</v>
      </c>
      <c r="AJ1250" s="137">
        <f t="shared" si="330"/>
        <v>0</v>
      </c>
      <c r="AK1250" s="136">
        <f ca="1">IF(AND(AND($AK$3&lt;=B1250,B1250&lt;=$AK$1),B1250&lt;&gt;""),1,0)</f>
        <v>1</v>
      </c>
      <c r="AL1250" s="136">
        <f>IF(OR(F1250="工事・メンテ（共用可）",F1250="要調整"),0.5,IF(F1250="ヘリ訓練日",0.4,1))</f>
        <v>1</v>
      </c>
      <c r="AM1250" s="136">
        <v>1</v>
      </c>
    </row>
    <row r="1251" spans="1:39" ht="75">
      <c r="A1251" s="149">
        <v>1854</v>
      </c>
      <c r="B1251" s="150">
        <v>46416</v>
      </c>
      <c r="C1251" s="156">
        <v>7</v>
      </c>
      <c r="D1251" s="156">
        <v>21</v>
      </c>
      <c r="E1251" s="213" t="s">
        <v>40</v>
      </c>
      <c r="F1251" s="147" t="s">
        <v>490</v>
      </c>
      <c r="G1251" s="154" t="s">
        <v>493</v>
      </c>
      <c r="H1251" s="138" t="str">
        <f>IF(OR(G1251="中止",G1251="取消"),"998",IF(ISNA(MATCH($E1251,施設情報!$B$2:$B$96,0)),"999",INDEX(施設情報!$C$2:$C$96,MATCH($E1251,施設情報!$B$2:$B$96,0))))</f>
        <v>998</v>
      </c>
      <c r="I1251" s="139">
        <f t="shared" si="321"/>
        <v>46416</v>
      </c>
      <c r="J1251" s="137" t="str">
        <f t="shared" si="322"/>
        <v>998-46416</v>
      </c>
      <c r="K1251" s="137">
        <f t="shared" si="323"/>
        <v>0.29166666666666669</v>
      </c>
      <c r="L1251" s="137">
        <f t="shared" si="324"/>
        <v>0.875</v>
      </c>
      <c r="M1251" s="137">
        <f t="shared" si="329"/>
        <v>0</v>
      </c>
      <c r="N1251" s="137">
        <f t="shared" si="329"/>
        <v>0</v>
      </c>
      <c r="O1251" s="137">
        <f t="shared" si="329"/>
        <v>0</v>
      </c>
      <c r="P1251" s="137">
        <f t="shared" si="329"/>
        <v>0</v>
      </c>
      <c r="Q1251" s="137">
        <f t="shared" si="329"/>
        <v>0</v>
      </c>
      <c r="R1251" s="137">
        <f t="shared" si="329"/>
        <v>0</v>
      </c>
      <c r="S1251" s="137">
        <f t="shared" si="329"/>
        <v>0</v>
      </c>
      <c r="T1251" s="137">
        <f t="shared" si="329"/>
        <v>100</v>
      </c>
      <c r="U1251" s="137">
        <f t="shared" si="329"/>
        <v>100</v>
      </c>
      <c r="V1251" s="137">
        <f t="shared" si="329"/>
        <v>100</v>
      </c>
      <c r="W1251" s="137">
        <f t="shared" si="330"/>
        <v>100</v>
      </c>
      <c r="X1251" s="137">
        <f t="shared" si="330"/>
        <v>100</v>
      </c>
      <c r="Y1251" s="137">
        <f t="shared" si="330"/>
        <v>100</v>
      </c>
      <c r="Z1251" s="137">
        <f t="shared" si="330"/>
        <v>100</v>
      </c>
      <c r="AA1251" s="137">
        <f t="shared" si="330"/>
        <v>100</v>
      </c>
      <c r="AB1251" s="137">
        <f t="shared" si="330"/>
        <v>100</v>
      </c>
      <c r="AC1251" s="137">
        <f t="shared" si="330"/>
        <v>100</v>
      </c>
      <c r="AD1251" s="137">
        <f t="shared" si="330"/>
        <v>100</v>
      </c>
      <c r="AE1251" s="137">
        <f t="shared" si="330"/>
        <v>100</v>
      </c>
      <c r="AF1251" s="137">
        <f t="shared" si="330"/>
        <v>100</v>
      </c>
      <c r="AG1251" s="137">
        <f t="shared" si="330"/>
        <v>100</v>
      </c>
      <c r="AH1251" s="137">
        <f t="shared" si="330"/>
        <v>0</v>
      </c>
      <c r="AI1251" s="137">
        <f t="shared" si="330"/>
        <v>0</v>
      </c>
      <c r="AJ1251" s="137">
        <f t="shared" si="330"/>
        <v>0</v>
      </c>
      <c r="AK1251" s="136">
        <f ca="1">IF(AND(AND($AK$3&lt;=B1251,B1251&lt;=$AK$1),B1251&lt;&gt;""),1,0)</f>
        <v>1</v>
      </c>
      <c r="AL1251" s="136">
        <f>IF(OR(F1251="工事・メンテ（共用可）",F1251="要調整"),0.5,IF(F1251="ヘリ訓練日",0.4,1))</f>
        <v>1</v>
      </c>
      <c r="AM1251" s="136">
        <v>1</v>
      </c>
    </row>
    <row r="1252" spans="1:39" ht="93.75">
      <c r="A1252" s="149">
        <v>1855</v>
      </c>
      <c r="B1252" s="150">
        <v>46416</v>
      </c>
      <c r="C1252" s="156">
        <v>7</v>
      </c>
      <c r="D1252" s="156">
        <v>21</v>
      </c>
      <c r="E1252" s="213" t="s">
        <v>41</v>
      </c>
      <c r="F1252" s="147" t="s">
        <v>490</v>
      </c>
      <c r="G1252" s="154" t="s">
        <v>493</v>
      </c>
      <c r="H1252" s="138" t="str">
        <f>IF(OR(G1252="中止",G1252="取消"),"998",IF(ISNA(MATCH($E1252,施設情報!$B$2:$B$96,0)),"999",INDEX(施設情報!$C$2:$C$96,MATCH($E1252,施設情報!$B$2:$B$96,0))))</f>
        <v>998</v>
      </c>
      <c r="I1252" s="139">
        <f t="shared" si="321"/>
        <v>46416</v>
      </c>
      <c r="J1252" s="137" t="str">
        <f t="shared" si="322"/>
        <v>998-46416</v>
      </c>
      <c r="K1252" s="137">
        <f t="shared" si="323"/>
        <v>0.29166666666666669</v>
      </c>
      <c r="L1252" s="137">
        <f t="shared" si="324"/>
        <v>0.875</v>
      </c>
      <c r="M1252" s="137">
        <f t="shared" si="329"/>
        <v>0</v>
      </c>
      <c r="N1252" s="137">
        <f t="shared" si="329"/>
        <v>0</v>
      </c>
      <c r="O1252" s="137">
        <f t="shared" si="329"/>
        <v>0</v>
      </c>
      <c r="P1252" s="137">
        <f t="shared" si="329"/>
        <v>0</v>
      </c>
      <c r="Q1252" s="137">
        <f t="shared" si="329"/>
        <v>0</v>
      </c>
      <c r="R1252" s="137">
        <f t="shared" si="329"/>
        <v>0</v>
      </c>
      <c r="S1252" s="137">
        <f t="shared" si="329"/>
        <v>0</v>
      </c>
      <c r="T1252" s="137">
        <f t="shared" si="329"/>
        <v>100</v>
      </c>
      <c r="U1252" s="137">
        <f t="shared" si="329"/>
        <v>100</v>
      </c>
      <c r="V1252" s="137">
        <f t="shared" si="329"/>
        <v>100</v>
      </c>
      <c r="W1252" s="137">
        <f t="shared" si="330"/>
        <v>100</v>
      </c>
      <c r="X1252" s="137">
        <f t="shared" si="330"/>
        <v>100</v>
      </c>
      <c r="Y1252" s="137">
        <f t="shared" si="330"/>
        <v>100</v>
      </c>
      <c r="Z1252" s="137">
        <f t="shared" si="330"/>
        <v>100</v>
      </c>
      <c r="AA1252" s="137">
        <f t="shared" si="330"/>
        <v>100</v>
      </c>
      <c r="AB1252" s="137">
        <f t="shared" si="330"/>
        <v>100</v>
      </c>
      <c r="AC1252" s="137">
        <f t="shared" si="330"/>
        <v>100</v>
      </c>
      <c r="AD1252" s="137">
        <f t="shared" si="330"/>
        <v>100</v>
      </c>
      <c r="AE1252" s="137">
        <f t="shared" si="330"/>
        <v>100</v>
      </c>
      <c r="AF1252" s="137">
        <f t="shared" si="330"/>
        <v>100</v>
      </c>
      <c r="AG1252" s="137">
        <f t="shared" si="330"/>
        <v>100</v>
      </c>
      <c r="AH1252" s="137">
        <f t="shared" si="330"/>
        <v>0</v>
      </c>
      <c r="AI1252" s="137">
        <f t="shared" si="330"/>
        <v>0</v>
      </c>
      <c r="AJ1252" s="137">
        <f t="shared" si="330"/>
        <v>0</v>
      </c>
      <c r="AK1252" s="136">
        <f ca="1">IF(AND(AND($AK$3&lt;=B1252,B1252&lt;=$AK$1),B1252&lt;&gt;""),1,0)</f>
        <v>1</v>
      </c>
      <c r="AL1252" s="136">
        <f>IF(OR(F1252="工事・メンテ（共用可）",F1252="要調整"),0.5,IF(F1252="ヘリ訓練日",0.4,1))</f>
        <v>1</v>
      </c>
      <c r="AM1252" s="136">
        <v>1</v>
      </c>
    </row>
    <row r="1253" spans="1:39" ht="75">
      <c r="A1253" s="149">
        <v>1856</v>
      </c>
      <c r="B1253" s="150">
        <v>46416</v>
      </c>
      <c r="C1253" s="156">
        <v>7</v>
      </c>
      <c r="D1253" s="156">
        <v>21</v>
      </c>
      <c r="E1253" s="213" t="s">
        <v>42</v>
      </c>
      <c r="F1253" s="147" t="s">
        <v>490</v>
      </c>
      <c r="G1253" s="154" t="s">
        <v>493</v>
      </c>
      <c r="H1253" s="138" t="str">
        <f>IF(OR(G1253="中止",G1253="取消"),"998",IF(ISNA(MATCH($E1253,施設情報!$B$2:$B$96,0)),"999",INDEX(施設情報!$C$2:$C$96,MATCH($E1253,施設情報!$B$2:$B$96,0))))</f>
        <v>998</v>
      </c>
      <c r="I1253" s="139">
        <f t="shared" si="321"/>
        <v>46416</v>
      </c>
      <c r="J1253" s="137" t="str">
        <f t="shared" si="322"/>
        <v>998-46416</v>
      </c>
      <c r="K1253" s="137">
        <f t="shared" si="323"/>
        <v>0.29166666666666669</v>
      </c>
      <c r="L1253" s="137">
        <f t="shared" si="324"/>
        <v>0.875</v>
      </c>
      <c r="M1253" s="137">
        <f t="shared" si="329"/>
        <v>0</v>
      </c>
      <c r="N1253" s="137">
        <f t="shared" si="329"/>
        <v>0</v>
      </c>
      <c r="O1253" s="137">
        <f t="shared" si="329"/>
        <v>0</v>
      </c>
      <c r="P1253" s="137">
        <f t="shared" si="329"/>
        <v>0</v>
      </c>
      <c r="Q1253" s="137">
        <f t="shared" si="329"/>
        <v>0</v>
      </c>
      <c r="R1253" s="137">
        <f t="shared" si="329"/>
        <v>0</v>
      </c>
      <c r="S1253" s="137">
        <f t="shared" si="329"/>
        <v>0</v>
      </c>
      <c r="T1253" s="137">
        <f t="shared" si="329"/>
        <v>100</v>
      </c>
      <c r="U1253" s="137">
        <f t="shared" si="329"/>
        <v>100</v>
      </c>
      <c r="V1253" s="137">
        <f t="shared" si="329"/>
        <v>100</v>
      </c>
      <c r="W1253" s="137">
        <f t="shared" si="330"/>
        <v>100</v>
      </c>
      <c r="X1253" s="137">
        <f t="shared" si="330"/>
        <v>100</v>
      </c>
      <c r="Y1253" s="137">
        <f t="shared" si="330"/>
        <v>100</v>
      </c>
      <c r="Z1253" s="137">
        <f t="shared" si="330"/>
        <v>100</v>
      </c>
      <c r="AA1253" s="137">
        <f t="shared" si="330"/>
        <v>100</v>
      </c>
      <c r="AB1253" s="137">
        <f t="shared" si="330"/>
        <v>100</v>
      </c>
      <c r="AC1253" s="137">
        <f t="shared" si="330"/>
        <v>100</v>
      </c>
      <c r="AD1253" s="137">
        <f t="shared" si="330"/>
        <v>100</v>
      </c>
      <c r="AE1253" s="137">
        <f t="shared" si="330"/>
        <v>100</v>
      </c>
      <c r="AF1253" s="137">
        <f t="shared" si="330"/>
        <v>100</v>
      </c>
      <c r="AG1253" s="137">
        <f t="shared" si="330"/>
        <v>100</v>
      </c>
      <c r="AH1253" s="137">
        <f t="shared" si="330"/>
        <v>0</v>
      </c>
      <c r="AI1253" s="137">
        <f t="shared" si="330"/>
        <v>0</v>
      </c>
      <c r="AJ1253" s="137">
        <f t="shared" si="330"/>
        <v>0</v>
      </c>
      <c r="AK1253" s="136">
        <f ca="1">IF(AND(AND($AK$3&lt;=B1253,B1253&lt;=$AK$1),B1253&lt;&gt;""),1,0)</f>
        <v>1</v>
      </c>
      <c r="AL1253" s="136">
        <f>IF(OR(F1253="工事・メンテ（共用可）",F1253="要調整"),0.5,IF(F1253="ヘリ訓練日",0.4,1))</f>
        <v>1</v>
      </c>
      <c r="AM1253" s="136">
        <v>1</v>
      </c>
    </row>
    <row r="1254" spans="1:39" ht="37.5">
      <c r="A1254" s="149">
        <v>1857</v>
      </c>
      <c r="B1254" s="150">
        <v>46416</v>
      </c>
      <c r="C1254" s="156">
        <v>7</v>
      </c>
      <c r="D1254" s="156">
        <v>21</v>
      </c>
      <c r="E1254" s="213" t="s">
        <v>2</v>
      </c>
      <c r="F1254" s="147" t="s">
        <v>490</v>
      </c>
      <c r="G1254" s="154" t="s">
        <v>493</v>
      </c>
      <c r="H1254" s="138" t="str">
        <f>IF(OR(G1254="中止",G1254="取消"),"998",IF(ISNA(MATCH($E1254,施設情報!$B$2:$B$96,0)),"999",INDEX(施設情報!$C$2:$C$96,MATCH($E1254,施設情報!$B$2:$B$96,0))))</f>
        <v>998</v>
      </c>
      <c r="I1254" s="139">
        <f t="shared" si="321"/>
        <v>46416</v>
      </c>
      <c r="J1254" s="137" t="str">
        <f t="shared" si="322"/>
        <v>998-46416</v>
      </c>
      <c r="K1254" s="137">
        <f t="shared" si="323"/>
        <v>0.29166666666666669</v>
      </c>
      <c r="L1254" s="137">
        <f t="shared" si="324"/>
        <v>0.875</v>
      </c>
      <c r="M1254" s="137">
        <f t="shared" si="329"/>
        <v>0</v>
      </c>
      <c r="N1254" s="137">
        <f t="shared" si="329"/>
        <v>0</v>
      </c>
      <c r="O1254" s="137">
        <f t="shared" si="329"/>
        <v>0</v>
      </c>
      <c r="P1254" s="137">
        <f t="shared" si="329"/>
        <v>0</v>
      </c>
      <c r="Q1254" s="137">
        <f t="shared" si="329"/>
        <v>0</v>
      </c>
      <c r="R1254" s="137">
        <f t="shared" si="329"/>
        <v>0</v>
      </c>
      <c r="S1254" s="137">
        <f t="shared" si="329"/>
        <v>0</v>
      </c>
      <c r="T1254" s="137">
        <f t="shared" si="329"/>
        <v>100</v>
      </c>
      <c r="U1254" s="137">
        <f t="shared" si="329"/>
        <v>100</v>
      </c>
      <c r="V1254" s="137">
        <f t="shared" si="329"/>
        <v>100</v>
      </c>
      <c r="W1254" s="137">
        <f t="shared" si="330"/>
        <v>100</v>
      </c>
      <c r="X1254" s="137">
        <f t="shared" si="330"/>
        <v>100</v>
      </c>
      <c r="Y1254" s="137">
        <f t="shared" si="330"/>
        <v>100</v>
      </c>
      <c r="Z1254" s="137">
        <f t="shared" si="330"/>
        <v>100</v>
      </c>
      <c r="AA1254" s="137">
        <f t="shared" si="330"/>
        <v>100</v>
      </c>
      <c r="AB1254" s="137">
        <f t="shared" si="330"/>
        <v>100</v>
      </c>
      <c r="AC1254" s="137">
        <f t="shared" si="330"/>
        <v>100</v>
      </c>
      <c r="AD1254" s="137">
        <f t="shared" si="330"/>
        <v>100</v>
      </c>
      <c r="AE1254" s="137">
        <f t="shared" si="330"/>
        <v>100</v>
      </c>
      <c r="AF1254" s="137">
        <f t="shared" si="330"/>
        <v>100</v>
      </c>
      <c r="AG1254" s="137">
        <f t="shared" si="330"/>
        <v>100</v>
      </c>
      <c r="AH1254" s="137">
        <f t="shared" si="330"/>
        <v>0</v>
      </c>
      <c r="AI1254" s="137">
        <f t="shared" si="330"/>
        <v>0</v>
      </c>
      <c r="AJ1254" s="137">
        <f t="shared" si="330"/>
        <v>0</v>
      </c>
      <c r="AK1254" s="136">
        <f ca="1">IF(AND(AND($AK$3&lt;=B1254,B1254&lt;=$AK$1),B1254&lt;&gt;""),1,0)</f>
        <v>1</v>
      </c>
      <c r="AL1254" s="136">
        <f>IF(OR(F1254="工事・メンテ（共用可）",F1254="要調整"),0.5,IF(F1254="ヘリ訓練日",0.4,1))</f>
        <v>1</v>
      </c>
      <c r="AM1254" s="136">
        <v>1</v>
      </c>
    </row>
    <row r="1255" spans="1:39" ht="56.25">
      <c r="A1255" s="149">
        <v>1858</v>
      </c>
      <c r="B1255" s="150">
        <v>46416</v>
      </c>
      <c r="C1255" s="156">
        <v>7</v>
      </c>
      <c r="D1255" s="156">
        <v>21</v>
      </c>
      <c r="E1255" s="213" t="s">
        <v>44</v>
      </c>
      <c r="F1255" s="147" t="s">
        <v>490</v>
      </c>
      <c r="G1255" s="154" t="s">
        <v>493</v>
      </c>
      <c r="H1255" s="138" t="str">
        <f>IF(OR(G1255="中止",G1255="取消"),"998",IF(ISNA(MATCH($E1255,施設情報!$B$2:$B$96,0)),"999",INDEX(施設情報!$C$2:$C$96,MATCH($E1255,施設情報!$B$2:$B$96,0))))</f>
        <v>998</v>
      </c>
      <c r="I1255" s="139">
        <f t="shared" si="321"/>
        <v>46416</v>
      </c>
      <c r="J1255" s="137" t="str">
        <f t="shared" si="322"/>
        <v>998-46416</v>
      </c>
      <c r="K1255" s="137">
        <f t="shared" si="323"/>
        <v>0.29166666666666669</v>
      </c>
      <c r="L1255" s="137">
        <f t="shared" si="324"/>
        <v>0.875</v>
      </c>
      <c r="M1255" s="137">
        <f t="shared" ref="M1255:V1264" si="331">IF(AND(M$3&gt;=$K1255,M$3&lt;$L1255),100*$AM1255,0)</f>
        <v>0</v>
      </c>
      <c r="N1255" s="137">
        <f t="shared" si="331"/>
        <v>0</v>
      </c>
      <c r="O1255" s="137">
        <f t="shared" si="331"/>
        <v>0</v>
      </c>
      <c r="P1255" s="137">
        <f t="shared" si="331"/>
        <v>0</v>
      </c>
      <c r="Q1255" s="137">
        <f t="shared" si="331"/>
        <v>0</v>
      </c>
      <c r="R1255" s="137">
        <f t="shared" si="331"/>
        <v>0</v>
      </c>
      <c r="S1255" s="137">
        <f t="shared" si="331"/>
        <v>0</v>
      </c>
      <c r="T1255" s="137">
        <f t="shared" si="331"/>
        <v>100</v>
      </c>
      <c r="U1255" s="137">
        <f t="shared" si="331"/>
        <v>100</v>
      </c>
      <c r="V1255" s="137">
        <f t="shared" si="331"/>
        <v>100</v>
      </c>
      <c r="W1255" s="137">
        <f t="shared" ref="W1255:AJ1264" si="332">IF(AND(W$3&gt;=$K1255,W$3&lt;$L1255),100*$AM1255,0)</f>
        <v>100</v>
      </c>
      <c r="X1255" s="137">
        <f t="shared" si="332"/>
        <v>100</v>
      </c>
      <c r="Y1255" s="137">
        <f t="shared" si="332"/>
        <v>100</v>
      </c>
      <c r="Z1255" s="137">
        <f t="shared" si="332"/>
        <v>100</v>
      </c>
      <c r="AA1255" s="137">
        <f t="shared" si="332"/>
        <v>100</v>
      </c>
      <c r="AB1255" s="137">
        <f t="shared" si="332"/>
        <v>100</v>
      </c>
      <c r="AC1255" s="137">
        <f t="shared" si="332"/>
        <v>100</v>
      </c>
      <c r="AD1255" s="137">
        <f t="shared" si="332"/>
        <v>100</v>
      </c>
      <c r="AE1255" s="137">
        <f t="shared" si="332"/>
        <v>100</v>
      </c>
      <c r="AF1255" s="137">
        <f t="shared" si="332"/>
        <v>100</v>
      </c>
      <c r="AG1255" s="137">
        <f t="shared" si="332"/>
        <v>100</v>
      </c>
      <c r="AH1255" s="137">
        <f t="shared" si="332"/>
        <v>0</v>
      </c>
      <c r="AI1255" s="137">
        <f t="shared" si="332"/>
        <v>0</v>
      </c>
      <c r="AJ1255" s="137">
        <f t="shared" si="332"/>
        <v>0</v>
      </c>
      <c r="AK1255" s="136">
        <f ca="1">IF(AND(AND($AK$3&lt;=B1255,B1255&lt;=$AK$1),B1255&lt;&gt;""),1,0)</f>
        <v>1</v>
      </c>
      <c r="AL1255" s="136">
        <f>IF(OR(F1255="工事・メンテ（共用可）",F1255="要調整"),0.5,IF(F1255="ヘリ訓練日",0.4,1))</f>
        <v>1</v>
      </c>
      <c r="AM1255" s="136">
        <v>1</v>
      </c>
    </row>
    <row r="1256" spans="1:39" ht="56.25">
      <c r="A1256" s="149">
        <v>1859</v>
      </c>
      <c r="B1256" s="150">
        <v>46416</v>
      </c>
      <c r="C1256" s="156">
        <v>7</v>
      </c>
      <c r="D1256" s="156">
        <v>21</v>
      </c>
      <c r="E1256" s="213" t="s">
        <v>47</v>
      </c>
      <c r="F1256" s="147" t="s">
        <v>490</v>
      </c>
      <c r="G1256" s="154" t="s">
        <v>493</v>
      </c>
      <c r="H1256" s="138" t="str">
        <f>IF(OR(G1256="中止",G1256="取消"),"998",IF(ISNA(MATCH($E1256,施設情報!$B$2:$B$96,0)),"999",INDEX(施設情報!$C$2:$C$96,MATCH($E1256,施設情報!$B$2:$B$96,0))))</f>
        <v>998</v>
      </c>
      <c r="I1256" s="139">
        <f t="shared" si="321"/>
        <v>46416</v>
      </c>
      <c r="J1256" s="137" t="str">
        <f t="shared" si="322"/>
        <v>998-46416</v>
      </c>
      <c r="K1256" s="137">
        <f t="shared" si="323"/>
        <v>0.29166666666666669</v>
      </c>
      <c r="L1256" s="137">
        <f t="shared" si="324"/>
        <v>0.875</v>
      </c>
      <c r="M1256" s="137">
        <f t="shared" si="331"/>
        <v>0</v>
      </c>
      <c r="N1256" s="137">
        <f t="shared" si="331"/>
        <v>0</v>
      </c>
      <c r="O1256" s="137">
        <f t="shared" si="331"/>
        <v>0</v>
      </c>
      <c r="P1256" s="137">
        <f t="shared" si="331"/>
        <v>0</v>
      </c>
      <c r="Q1256" s="137">
        <f t="shared" si="331"/>
        <v>0</v>
      </c>
      <c r="R1256" s="137">
        <f t="shared" si="331"/>
        <v>0</v>
      </c>
      <c r="S1256" s="137">
        <f t="shared" si="331"/>
        <v>0</v>
      </c>
      <c r="T1256" s="137">
        <f t="shared" si="331"/>
        <v>100</v>
      </c>
      <c r="U1256" s="137">
        <f t="shared" si="331"/>
        <v>100</v>
      </c>
      <c r="V1256" s="137">
        <f t="shared" si="331"/>
        <v>100</v>
      </c>
      <c r="W1256" s="137">
        <f t="shared" si="332"/>
        <v>100</v>
      </c>
      <c r="X1256" s="137">
        <f t="shared" si="332"/>
        <v>100</v>
      </c>
      <c r="Y1256" s="137">
        <f t="shared" si="332"/>
        <v>100</v>
      </c>
      <c r="Z1256" s="137">
        <f t="shared" si="332"/>
        <v>100</v>
      </c>
      <c r="AA1256" s="137">
        <f t="shared" si="332"/>
        <v>100</v>
      </c>
      <c r="AB1256" s="137">
        <f t="shared" si="332"/>
        <v>100</v>
      </c>
      <c r="AC1256" s="137">
        <f t="shared" si="332"/>
        <v>100</v>
      </c>
      <c r="AD1256" s="137">
        <f t="shared" si="332"/>
        <v>100</v>
      </c>
      <c r="AE1256" s="137">
        <f t="shared" si="332"/>
        <v>100</v>
      </c>
      <c r="AF1256" s="137">
        <f t="shared" si="332"/>
        <v>100</v>
      </c>
      <c r="AG1256" s="137">
        <f t="shared" si="332"/>
        <v>100</v>
      </c>
      <c r="AH1256" s="137">
        <f t="shared" si="332"/>
        <v>0</v>
      </c>
      <c r="AI1256" s="137">
        <f t="shared" si="332"/>
        <v>0</v>
      </c>
      <c r="AJ1256" s="137">
        <f t="shared" si="332"/>
        <v>0</v>
      </c>
      <c r="AK1256" s="136">
        <f ca="1">IF(AND(AND($AK$3&lt;=B1256,B1256&lt;=$AK$1),B1256&lt;&gt;""),1,0)</f>
        <v>1</v>
      </c>
      <c r="AL1256" s="136">
        <f>IF(OR(F1256="工事・メンテ（共用可）",F1256="要調整"),0.5,IF(F1256="ヘリ訓練日",0.4,1))</f>
        <v>1</v>
      </c>
      <c r="AM1256" s="136">
        <v>1</v>
      </c>
    </row>
    <row r="1257" spans="1:39">
      <c r="A1257" s="149">
        <v>1860</v>
      </c>
      <c r="B1257" s="150">
        <v>46416</v>
      </c>
      <c r="C1257" s="156">
        <v>7</v>
      </c>
      <c r="D1257" s="156">
        <v>21</v>
      </c>
      <c r="E1257" s="213" t="s">
        <v>49</v>
      </c>
      <c r="F1257" s="147" t="s">
        <v>490</v>
      </c>
      <c r="G1257" s="154" t="s">
        <v>493</v>
      </c>
      <c r="H1257" s="138" t="str">
        <f>IF(OR(G1257="中止",G1257="取消"),"998",IF(ISNA(MATCH($E1257,施設情報!$B$2:$B$96,0)),"999",INDEX(施設情報!$C$2:$C$96,MATCH($E1257,施設情報!$B$2:$B$96,0))))</f>
        <v>998</v>
      </c>
      <c r="I1257" s="139">
        <f t="shared" si="321"/>
        <v>46416</v>
      </c>
      <c r="J1257" s="137" t="str">
        <f t="shared" si="322"/>
        <v>998-46416</v>
      </c>
      <c r="K1257" s="137">
        <f t="shared" si="323"/>
        <v>0.29166666666666669</v>
      </c>
      <c r="L1257" s="137">
        <f t="shared" si="324"/>
        <v>0.875</v>
      </c>
      <c r="M1257" s="137">
        <f t="shared" si="331"/>
        <v>0</v>
      </c>
      <c r="N1257" s="137">
        <f t="shared" si="331"/>
        <v>0</v>
      </c>
      <c r="O1257" s="137">
        <f t="shared" si="331"/>
        <v>0</v>
      </c>
      <c r="P1257" s="137">
        <f t="shared" si="331"/>
        <v>0</v>
      </c>
      <c r="Q1257" s="137">
        <f t="shared" si="331"/>
        <v>0</v>
      </c>
      <c r="R1257" s="137">
        <f t="shared" si="331"/>
        <v>0</v>
      </c>
      <c r="S1257" s="137">
        <f t="shared" si="331"/>
        <v>0</v>
      </c>
      <c r="T1257" s="137">
        <f t="shared" si="331"/>
        <v>100</v>
      </c>
      <c r="U1257" s="137">
        <f t="shared" si="331"/>
        <v>100</v>
      </c>
      <c r="V1257" s="137">
        <f t="shared" si="331"/>
        <v>100</v>
      </c>
      <c r="W1257" s="137">
        <f t="shared" si="332"/>
        <v>100</v>
      </c>
      <c r="X1257" s="137">
        <f t="shared" si="332"/>
        <v>100</v>
      </c>
      <c r="Y1257" s="137">
        <f t="shared" si="332"/>
        <v>100</v>
      </c>
      <c r="Z1257" s="137">
        <f t="shared" si="332"/>
        <v>100</v>
      </c>
      <c r="AA1257" s="137">
        <f t="shared" si="332"/>
        <v>100</v>
      </c>
      <c r="AB1257" s="137">
        <f t="shared" si="332"/>
        <v>100</v>
      </c>
      <c r="AC1257" s="137">
        <f t="shared" si="332"/>
        <v>100</v>
      </c>
      <c r="AD1257" s="137">
        <f t="shared" si="332"/>
        <v>100</v>
      </c>
      <c r="AE1257" s="137">
        <f t="shared" si="332"/>
        <v>100</v>
      </c>
      <c r="AF1257" s="137">
        <f t="shared" si="332"/>
        <v>100</v>
      </c>
      <c r="AG1257" s="137">
        <f t="shared" si="332"/>
        <v>100</v>
      </c>
      <c r="AH1257" s="137">
        <f t="shared" si="332"/>
        <v>0</v>
      </c>
      <c r="AI1257" s="137">
        <f t="shared" si="332"/>
        <v>0</v>
      </c>
      <c r="AJ1257" s="137">
        <f t="shared" si="332"/>
        <v>0</v>
      </c>
      <c r="AK1257" s="136">
        <f ca="1">IF(AND(AND($AK$3&lt;=B1257,B1257&lt;=$AK$1),B1257&lt;&gt;""),1,0)</f>
        <v>1</v>
      </c>
      <c r="AL1257" s="136">
        <f>IF(OR(F1257="工事・メンテ（共用可）",F1257="要調整"),0.5,IF(F1257="ヘリ訓練日",0.4,1))</f>
        <v>1</v>
      </c>
      <c r="AM1257" s="136">
        <v>1</v>
      </c>
    </row>
    <row r="1258" spans="1:39" ht="56.25">
      <c r="A1258" s="149">
        <v>1861</v>
      </c>
      <c r="B1258" s="150">
        <v>46416</v>
      </c>
      <c r="C1258" s="156">
        <v>7</v>
      </c>
      <c r="D1258" s="156">
        <v>21</v>
      </c>
      <c r="E1258" s="213" t="s">
        <v>50</v>
      </c>
      <c r="F1258" s="147" t="s">
        <v>490</v>
      </c>
      <c r="G1258" s="154" t="s">
        <v>493</v>
      </c>
      <c r="H1258" s="138" t="str">
        <f>IF(OR(G1258="中止",G1258="取消"),"998",IF(ISNA(MATCH($E1258,施設情報!$B$2:$B$96,0)),"999",INDEX(施設情報!$C$2:$C$96,MATCH($E1258,施設情報!$B$2:$B$96,0))))</f>
        <v>998</v>
      </c>
      <c r="I1258" s="139">
        <f t="shared" si="321"/>
        <v>46416</v>
      </c>
      <c r="J1258" s="137" t="str">
        <f t="shared" si="322"/>
        <v>998-46416</v>
      </c>
      <c r="K1258" s="137">
        <f t="shared" si="323"/>
        <v>0.29166666666666669</v>
      </c>
      <c r="L1258" s="137">
        <f t="shared" si="324"/>
        <v>0.875</v>
      </c>
      <c r="M1258" s="137">
        <f t="shared" si="331"/>
        <v>0</v>
      </c>
      <c r="N1258" s="137">
        <f t="shared" si="331"/>
        <v>0</v>
      </c>
      <c r="O1258" s="137">
        <f t="shared" si="331"/>
        <v>0</v>
      </c>
      <c r="P1258" s="137">
        <f t="shared" si="331"/>
        <v>0</v>
      </c>
      <c r="Q1258" s="137">
        <f t="shared" si="331"/>
        <v>0</v>
      </c>
      <c r="R1258" s="137">
        <f t="shared" si="331"/>
        <v>0</v>
      </c>
      <c r="S1258" s="137">
        <f t="shared" si="331"/>
        <v>0</v>
      </c>
      <c r="T1258" s="137">
        <f t="shared" si="331"/>
        <v>100</v>
      </c>
      <c r="U1258" s="137">
        <f t="shared" si="331"/>
        <v>100</v>
      </c>
      <c r="V1258" s="137">
        <f t="shared" si="331"/>
        <v>100</v>
      </c>
      <c r="W1258" s="137">
        <f t="shared" si="332"/>
        <v>100</v>
      </c>
      <c r="X1258" s="137">
        <f t="shared" si="332"/>
        <v>100</v>
      </c>
      <c r="Y1258" s="137">
        <f t="shared" si="332"/>
        <v>100</v>
      </c>
      <c r="Z1258" s="137">
        <f t="shared" si="332"/>
        <v>100</v>
      </c>
      <c r="AA1258" s="137">
        <f t="shared" si="332"/>
        <v>100</v>
      </c>
      <c r="AB1258" s="137">
        <f t="shared" si="332"/>
        <v>100</v>
      </c>
      <c r="AC1258" s="137">
        <f t="shared" si="332"/>
        <v>100</v>
      </c>
      <c r="AD1258" s="137">
        <f t="shared" si="332"/>
        <v>100</v>
      </c>
      <c r="AE1258" s="137">
        <f t="shared" si="332"/>
        <v>100</v>
      </c>
      <c r="AF1258" s="137">
        <f t="shared" si="332"/>
        <v>100</v>
      </c>
      <c r="AG1258" s="137">
        <f t="shared" si="332"/>
        <v>100</v>
      </c>
      <c r="AH1258" s="137">
        <f t="shared" si="332"/>
        <v>0</v>
      </c>
      <c r="AI1258" s="137">
        <f t="shared" si="332"/>
        <v>0</v>
      </c>
      <c r="AJ1258" s="137">
        <f t="shared" si="332"/>
        <v>0</v>
      </c>
      <c r="AK1258" s="136">
        <f ca="1">IF(AND(AND($AK$3&lt;=B1258,B1258&lt;=$AK$1),B1258&lt;&gt;""),1,0)</f>
        <v>1</v>
      </c>
      <c r="AL1258" s="136">
        <f>IF(OR(F1258="工事・メンテ（共用可）",F1258="要調整"),0.5,IF(F1258="ヘリ訓練日",0.4,1))</f>
        <v>1</v>
      </c>
      <c r="AM1258" s="136">
        <v>1</v>
      </c>
    </row>
    <row r="1259" spans="1:39" ht="56.25">
      <c r="A1259" s="149">
        <v>1862</v>
      </c>
      <c r="B1259" s="150">
        <v>46416</v>
      </c>
      <c r="C1259" s="156">
        <v>7</v>
      </c>
      <c r="D1259" s="156">
        <v>21</v>
      </c>
      <c r="E1259" s="213" t="s">
        <v>52</v>
      </c>
      <c r="F1259" s="147" t="s">
        <v>490</v>
      </c>
      <c r="G1259" s="154" t="s">
        <v>493</v>
      </c>
      <c r="H1259" s="138" t="str">
        <f>IF(OR(G1259="中止",G1259="取消"),"998",IF(ISNA(MATCH($E1259,施設情報!$B$2:$B$96,0)),"999",INDEX(施設情報!$C$2:$C$96,MATCH($E1259,施設情報!$B$2:$B$96,0))))</f>
        <v>998</v>
      </c>
      <c r="I1259" s="139">
        <f t="shared" si="321"/>
        <v>46416</v>
      </c>
      <c r="J1259" s="137" t="str">
        <f t="shared" si="322"/>
        <v>998-46416</v>
      </c>
      <c r="K1259" s="137">
        <f t="shared" si="323"/>
        <v>0.29166666666666669</v>
      </c>
      <c r="L1259" s="137">
        <f t="shared" si="324"/>
        <v>0.875</v>
      </c>
      <c r="M1259" s="137">
        <f t="shared" si="331"/>
        <v>0</v>
      </c>
      <c r="N1259" s="137">
        <f t="shared" si="331"/>
        <v>0</v>
      </c>
      <c r="O1259" s="137">
        <f t="shared" si="331"/>
        <v>0</v>
      </c>
      <c r="P1259" s="137">
        <f t="shared" si="331"/>
        <v>0</v>
      </c>
      <c r="Q1259" s="137">
        <f t="shared" si="331"/>
        <v>0</v>
      </c>
      <c r="R1259" s="137">
        <f t="shared" si="331"/>
        <v>0</v>
      </c>
      <c r="S1259" s="137">
        <f t="shared" si="331"/>
        <v>0</v>
      </c>
      <c r="T1259" s="137">
        <f t="shared" si="331"/>
        <v>100</v>
      </c>
      <c r="U1259" s="137">
        <f t="shared" si="331"/>
        <v>100</v>
      </c>
      <c r="V1259" s="137">
        <f t="shared" si="331"/>
        <v>100</v>
      </c>
      <c r="W1259" s="137">
        <f t="shared" si="332"/>
        <v>100</v>
      </c>
      <c r="X1259" s="137">
        <f t="shared" si="332"/>
        <v>100</v>
      </c>
      <c r="Y1259" s="137">
        <f t="shared" si="332"/>
        <v>100</v>
      </c>
      <c r="Z1259" s="137">
        <f t="shared" si="332"/>
        <v>100</v>
      </c>
      <c r="AA1259" s="137">
        <f t="shared" si="332"/>
        <v>100</v>
      </c>
      <c r="AB1259" s="137">
        <f t="shared" si="332"/>
        <v>100</v>
      </c>
      <c r="AC1259" s="137">
        <f t="shared" si="332"/>
        <v>100</v>
      </c>
      <c r="AD1259" s="137">
        <f t="shared" si="332"/>
        <v>100</v>
      </c>
      <c r="AE1259" s="137">
        <f t="shared" si="332"/>
        <v>100</v>
      </c>
      <c r="AF1259" s="137">
        <f t="shared" si="332"/>
        <v>100</v>
      </c>
      <c r="AG1259" s="137">
        <f t="shared" si="332"/>
        <v>100</v>
      </c>
      <c r="AH1259" s="137">
        <f t="shared" si="332"/>
        <v>0</v>
      </c>
      <c r="AI1259" s="137">
        <f t="shared" si="332"/>
        <v>0</v>
      </c>
      <c r="AJ1259" s="137">
        <f t="shared" si="332"/>
        <v>0</v>
      </c>
      <c r="AK1259" s="136">
        <f ca="1">IF(AND(AND($AK$3&lt;=B1259,B1259&lt;=$AK$1),B1259&lt;&gt;""),1,0)</f>
        <v>1</v>
      </c>
      <c r="AL1259" s="136">
        <f>IF(OR(F1259="工事・メンテ（共用可）",F1259="要調整"),0.5,IF(F1259="ヘリ訓練日",0.4,1))</f>
        <v>1</v>
      </c>
      <c r="AM1259" s="136">
        <v>1</v>
      </c>
    </row>
    <row r="1260" spans="1:39" ht="56.25">
      <c r="A1260" s="149">
        <v>1863</v>
      </c>
      <c r="B1260" s="150">
        <v>46416</v>
      </c>
      <c r="C1260" s="156">
        <v>7</v>
      </c>
      <c r="D1260" s="156">
        <v>21</v>
      </c>
      <c r="E1260" s="213" t="s">
        <v>31</v>
      </c>
      <c r="F1260" s="147" t="s">
        <v>490</v>
      </c>
      <c r="G1260" s="154" t="s">
        <v>493</v>
      </c>
      <c r="H1260" s="138" t="str">
        <f>IF(OR(G1260="中止",G1260="取消"),"998",IF(ISNA(MATCH($E1260,施設情報!$B$2:$B$96,0)),"999",INDEX(施設情報!$C$2:$C$96,MATCH($E1260,施設情報!$B$2:$B$96,0))))</f>
        <v>998</v>
      </c>
      <c r="I1260" s="139">
        <f t="shared" si="321"/>
        <v>46416</v>
      </c>
      <c r="J1260" s="137" t="str">
        <f t="shared" si="322"/>
        <v>998-46416</v>
      </c>
      <c r="K1260" s="137">
        <f t="shared" si="323"/>
        <v>0.29166666666666669</v>
      </c>
      <c r="L1260" s="137">
        <f t="shared" si="324"/>
        <v>0.875</v>
      </c>
      <c r="M1260" s="137">
        <f t="shared" si="331"/>
        <v>0</v>
      </c>
      <c r="N1260" s="137">
        <f t="shared" si="331"/>
        <v>0</v>
      </c>
      <c r="O1260" s="137">
        <f t="shared" si="331"/>
        <v>0</v>
      </c>
      <c r="P1260" s="137">
        <f t="shared" si="331"/>
        <v>0</v>
      </c>
      <c r="Q1260" s="137">
        <f t="shared" si="331"/>
        <v>0</v>
      </c>
      <c r="R1260" s="137">
        <f t="shared" si="331"/>
        <v>0</v>
      </c>
      <c r="S1260" s="137">
        <f t="shared" si="331"/>
        <v>0</v>
      </c>
      <c r="T1260" s="137">
        <f t="shared" si="331"/>
        <v>100</v>
      </c>
      <c r="U1260" s="137">
        <f t="shared" si="331"/>
        <v>100</v>
      </c>
      <c r="V1260" s="137">
        <f t="shared" si="331"/>
        <v>100</v>
      </c>
      <c r="W1260" s="137">
        <f t="shared" si="332"/>
        <v>100</v>
      </c>
      <c r="X1260" s="137">
        <f t="shared" si="332"/>
        <v>100</v>
      </c>
      <c r="Y1260" s="137">
        <f t="shared" si="332"/>
        <v>100</v>
      </c>
      <c r="Z1260" s="137">
        <f t="shared" si="332"/>
        <v>100</v>
      </c>
      <c r="AA1260" s="137">
        <f t="shared" si="332"/>
        <v>100</v>
      </c>
      <c r="AB1260" s="137">
        <f t="shared" si="332"/>
        <v>100</v>
      </c>
      <c r="AC1260" s="137">
        <f t="shared" si="332"/>
        <v>100</v>
      </c>
      <c r="AD1260" s="137">
        <f t="shared" si="332"/>
        <v>100</v>
      </c>
      <c r="AE1260" s="137">
        <f t="shared" si="332"/>
        <v>100</v>
      </c>
      <c r="AF1260" s="137">
        <f t="shared" si="332"/>
        <v>100</v>
      </c>
      <c r="AG1260" s="137">
        <f t="shared" si="332"/>
        <v>100</v>
      </c>
      <c r="AH1260" s="137">
        <f t="shared" si="332"/>
        <v>0</v>
      </c>
      <c r="AI1260" s="137">
        <f t="shared" si="332"/>
        <v>0</v>
      </c>
      <c r="AJ1260" s="137">
        <f t="shared" si="332"/>
        <v>0</v>
      </c>
      <c r="AK1260" s="136">
        <f ca="1">IF(AND(AND($AK$3&lt;=B1260,B1260&lt;=$AK$1),B1260&lt;&gt;""),1,0)</f>
        <v>1</v>
      </c>
      <c r="AL1260" s="136">
        <f>IF(OR(F1260="工事・メンテ（共用可）",F1260="要調整"),0.5,IF(F1260="ヘリ訓練日",0.4,1))</f>
        <v>1</v>
      </c>
      <c r="AM1260" s="136">
        <v>1</v>
      </c>
    </row>
    <row r="1261" spans="1:39" ht="56.25">
      <c r="A1261" s="149">
        <v>1864</v>
      </c>
      <c r="B1261" s="150">
        <v>46416</v>
      </c>
      <c r="C1261" s="156">
        <v>7</v>
      </c>
      <c r="D1261" s="156">
        <v>21</v>
      </c>
      <c r="E1261" s="213" t="s">
        <v>53</v>
      </c>
      <c r="F1261" s="147" t="s">
        <v>490</v>
      </c>
      <c r="G1261" s="154" t="s">
        <v>493</v>
      </c>
      <c r="H1261" s="138" t="str">
        <f>IF(OR(G1261="中止",G1261="取消"),"998",IF(ISNA(MATCH($E1261,施設情報!$B$2:$B$96,0)),"999",INDEX(施設情報!$C$2:$C$96,MATCH($E1261,施設情報!$B$2:$B$96,0))))</f>
        <v>998</v>
      </c>
      <c r="I1261" s="139">
        <f t="shared" si="321"/>
        <v>46416</v>
      </c>
      <c r="J1261" s="137" t="str">
        <f t="shared" si="322"/>
        <v>998-46416</v>
      </c>
      <c r="K1261" s="137">
        <f t="shared" si="323"/>
        <v>0.29166666666666669</v>
      </c>
      <c r="L1261" s="137">
        <f t="shared" si="324"/>
        <v>0.875</v>
      </c>
      <c r="M1261" s="137">
        <f t="shared" si="331"/>
        <v>0</v>
      </c>
      <c r="N1261" s="137">
        <f t="shared" si="331"/>
        <v>0</v>
      </c>
      <c r="O1261" s="137">
        <f t="shared" si="331"/>
        <v>0</v>
      </c>
      <c r="P1261" s="137">
        <f t="shared" si="331"/>
        <v>0</v>
      </c>
      <c r="Q1261" s="137">
        <f t="shared" si="331"/>
        <v>0</v>
      </c>
      <c r="R1261" s="137">
        <f t="shared" si="331"/>
        <v>0</v>
      </c>
      <c r="S1261" s="137">
        <f t="shared" si="331"/>
        <v>0</v>
      </c>
      <c r="T1261" s="137">
        <f t="shared" si="331"/>
        <v>100</v>
      </c>
      <c r="U1261" s="137">
        <f t="shared" si="331"/>
        <v>100</v>
      </c>
      <c r="V1261" s="137">
        <f t="shared" si="331"/>
        <v>100</v>
      </c>
      <c r="W1261" s="137">
        <f t="shared" si="332"/>
        <v>100</v>
      </c>
      <c r="X1261" s="137">
        <f t="shared" si="332"/>
        <v>100</v>
      </c>
      <c r="Y1261" s="137">
        <f t="shared" si="332"/>
        <v>100</v>
      </c>
      <c r="Z1261" s="137">
        <f t="shared" si="332"/>
        <v>100</v>
      </c>
      <c r="AA1261" s="137">
        <f t="shared" si="332"/>
        <v>100</v>
      </c>
      <c r="AB1261" s="137">
        <f t="shared" si="332"/>
        <v>100</v>
      </c>
      <c r="AC1261" s="137">
        <f t="shared" si="332"/>
        <v>100</v>
      </c>
      <c r="AD1261" s="137">
        <f t="shared" si="332"/>
        <v>100</v>
      </c>
      <c r="AE1261" s="137">
        <f t="shared" si="332"/>
        <v>100</v>
      </c>
      <c r="AF1261" s="137">
        <f t="shared" si="332"/>
        <v>100</v>
      </c>
      <c r="AG1261" s="137">
        <f t="shared" si="332"/>
        <v>100</v>
      </c>
      <c r="AH1261" s="137">
        <f t="shared" si="332"/>
        <v>0</v>
      </c>
      <c r="AI1261" s="137">
        <f t="shared" si="332"/>
        <v>0</v>
      </c>
      <c r="AJ1261" s="137">
        <f t="shared" si="332"/>
        <v>0</v>
      </c>
      <c r="AK1261" s="136">
        <f ca="1">IF(AND(AND($AK$3&lt;=B1261,B1261&lt;=$AK$1),B1261&lt;&gt;""),1,0)</f>
        <v>1</v>
      </c>
      <c r="AL1261" s="136">
        <f>IF(OR(F1261="工事・メンテ（共用可）",F1261="要調整"),0.5,IF(F1261="ヘリ訓練日",0.4,1))</f>
        <v>1</v>
      </c>
      <c r="AM1261" s="136">
        <v>1</v>
      </c>
    </row>
    <row r="1262" spans="1:39" ht="56.25">
      <c r="A1262" s="149">
        <v>1865</v>
      </c>
      <c r="B1262" s="150">
        <v>46416</v>
      </c>
      <c r="C1262" s="156">
        <v>7</v>
      </c>
      <c r="D1262" s="156">
        <v>21</v>
      </c>
      <c r="E1262" s="213" t="s">
        <v>30</v>
      </c>
      <c r="F1262" s="147" t="s">
        <v>490</v>
      </c>
      <c r="G1262" s="154" t="s">
        <v>493</v>
      </c>
      <c r="H1262" s="138" t="str">
        <f>IF(OR(G1262="中止",G1262="取消"),"998",IF(ISNA(MATCH($E1262,施設情報!$B$2:$B$96,0)),"999",INDEX(施設情報!$C$2:$C$96,MATCH($E1262,施設情報!$B$2:$B$96,0))))</f>
        <v>998</v>
      </c>
      <c r="I1262" s="139">
        <f t="shared" si="321"/>
        <v>46416</v>
      </c>
      <c r="J1262" s="137" t="str">
        <f t="shared" si="322"/>
        <v>998-46416</v>
      </c>
      <c r="K1262" s="137">
        <f t="shared" si="323"/>
        <v>0.29166666666666669</v>
      </c>
      <c r="L1262" s="137">
        <f t="shared" si="324"/>
        <v>0.875</v>
      </c>
      <c r="M1262" s="137">
        <f t="shared" si="331"/>
        <v>0</v>
      </c>
      <c r="N1262" s="137">
        <f t="shared" si="331"/>
        <v>0</v>
      </c>
      <c r="O1262" s="137">
        <f t="shared" si="331"/>
        <v>0</v>
      </c>
      <c r="P1262" s="137">
        <f t="shared" si="331"/>
        <v>0</v>
      </c>
      <c r="Q1262" s="137">
        <f t="shared" si="331"/>
        <v>0</v>
      </c>
      <c r="R1262" s="137">
        <f t="shared" si="331"/>
        <v>0</v>
      </c>
      <c r="S1262" s="137">
        <f t="shared" si="331"/>
        <v>0</v>
      </c>
      <c r="T1262" s="137">
        <f t="shared" si="331"/>
        <v>100</v>
      </c>
      <c r="U1262" s="137">
        <f t="shared" si="331"/>
        <v>100</v>
      </c>
      <c r="V1262" s="137">
        <f t="shared" si="331"/>
        <v>100</v>
      </c>
      <c r="W1262" s="137">
        <f t="shared" si="332"/>
        <v>100</v>
      </c>
      <c r="X1262" s="137">
        <f t="shared" si="332"/>
        <v>100</v>
      </c>
      <c r="Y1262" s="137">
        <f t="shared" si="332"/>
        <v>100</v>
      </c>
      <c r="Z1262" s="137">
        <f t="shared" si="332"/>
        <v>100</v>
      </c>
      <c r="AA1262" s="137">
        <f t="shared" si="332"/>
        <v>100</v>
      </c>
      <c r="AB1262" s="137">
        <f t="shared" si="332"/>
        <v>100</v>
      </c>
      <c r="AC1262" s="137">
        <f t="shared" si="332"/>
        <v>100</v>
      </c>
      <c r="AD1262" s="137">
        <f t="shared" si="332"/>
        <v>100</v>
      </c>
      <c r="AE1262" s="137">
        <f t="shared" si="332"/>
        <v>100</v>
      </c>
      <c r="AF1262" s="137">
        <f t="shared" si="332"/>
        <v>100</v>
      </c>
      <c r="AG1262" s="137">
        <f t="shared" si="332"/>
        <v>100</v>
      </c>
      <c r="AH1262" s="137">
        <f t="shared" si="332"/>
        <v>0</v>
      </c>
      <c r="AI1262" s="137">
        <f t="shared" si="332"/>
        <v>0</v>
      </c>
      <c r="AJ1262" s="137">
        <f t="shared" si="332"/>
        <v>0</v>
      </c>
      <c r="AK1262" s="136">
        <f ca="1">IF(AND(AND($AK$3&lt;=B1262,B1262&lt;=$AK$1),B1262&lt;&gt;""),1,0)</f>
        <v>1</v>
      </c>
      <c r="AL1262" s="136">
        <f>IF(OR(F1262="工事・メンテ（共用可）",F1262="要調整"),0.5,IF(F1262="ヘリ訓練日",0.4,1))</f>
        <v>1</v>
      </c>
      <c r="AM1262" s="136">
        <v>1</v>
      </c>
    </row>
    <row r="1263" spans="1:39" ht="75">
      <c r="A1263" s="149">
        <v>1866</v>
      </c>
      <c r="B1263" s="150">
        <v>46416</v>
      </c>
      <c r="C1263" s="156">
        <v>7</v>
      </c>
      <c r="D1263" s="156">
        <v>21</v>
      </c>
      <c r="E1263" s="213" t="s">
        <v>60</v>
      </c>
      <c r="F1263" s="147" t="s">
        <v>490</v>
      </c>
      <c r="G1263" s="154" t="s">
        <v>493</v>
      </c>
      <c r="H1263" s="138" t="str">
        <f>IF(OR(G1263="中止",G1263="取消"),"998",IF(ISNA(MATCH($E1263,施設情報!$B$2:$B$96,0)),"999",INDEX(施設情報!$C$2:$C$96,MATCH($E1263,施設情報!$B$2:$B$96,0))))</f>
        <v>998</v>
      </c>
      <c r="I1263" s="139">
        <f t="shared" si="321"/>
        <v>46416</v>
      </c>
      <c r="J1263" s="137" t="str">
        <f t="shared" si="322"/>
        <v>998-46416</v>
      </c>
      <c r="K1263" s="137">
        <f t="shared" si="323"/>
        <v>0.29166666666666669</v>
      </c>
      <c r="L1263" s="137">
        <f t="shared" si="324"/>
        <v>0.875</v>
      </c>
      <c r="M1263" s="137">
        <f t="shared" si="331"/>
        <v>0</v>
      </c>
      <c r="N1263" s="137">
        <f t="shared" si="331"/>
        <v>0</v>
      </c>
      <c r="O1263" s="137">
        <f t="shared" si="331"/>
        <v>0</v>
      </c>
      <c r="P1263" s="137">
        <f t="shared" si="331"/>
        <v>0</v>
      </c>
      <c r="Q1263" s="137">
        <f t="shared" si="331"/>
        <v>0</v>
      </c>
      <c r="R1263" s="137">
        <f t="shared" si="331"/>
        <v>0</v>
      </c>
      <c r="S1263" s="137">
        <f t="shared" si="331"/>
        <v>0</v>
      </c>
      <c r="T1263" s="137">
        <f t="shared" si="331"/>
        <v>100</v>
      </c>
      <c r="U1263" s="137">
        <f t="shared" si="331"/>
        <v>100</v>
      </c>
      <c r="V1263" s="137">
        <f t="shared" si="331"/>
        <v>100</v>
      </c>
      <c r="W1263" s="137">
        <f t="shared" si="332"/>
        <v>100</v>
      </c>
      <c r="X1263" s="137">
        <f t="shared" si="332"/>
        <v>100</v>
      </c>
      <c r="Y1263" s="137">
        <f t="shared" si="332"/>
        <v>100</v>
      </c>
      <c r="Z1263" s="137">
        <f t="shared" si="332"/>
        <v>100</v>
      </c>
      <c r="AA1263" s="137">
        <f t="shared" si="332"/>
        <v>100</v>
      </c>
      <c r="AB1263" s="137">
        <f t="shared" si="332"/>
        <v>100</v>
      </c>
      <c r="AC1263" s="137">
        <f t="shared" si="332"/>
        <v>100</v>
      </c>
      <c r="AD1263" s="137">
        <f t="shared" si="332"/>
        <v>100</v>
      </c>
      <c r="AE1263" s="137">
        <f t="shared" si="332"/>
        <v>100</v>
      </c>
      <c r="AF1263" s="137">
        <f t="shared" si="332"/>
        <v>100</v>
      </c>
      <c r="AG1263" s="137">
        <f t="shared" si="332"/>
        <v>100</v>
      </c>
      <c r="AH1263" s="137">
        <f t="shared" si="332"/>
        <v>0</v>
      </c>
      <c r="AI1263" s="137">
        <f t="shared" si="332"/>
        <v>0</v>
      </c>
      <c r="AJ1263" s="137">
        <f t="shared" si="332"/>
        <v>0</v>
      </c>
      <c r="AK1263" s="136">
        <f ca="1">IF(AND(AND($AK$3&lt;=B1263,B1263&lt;=$AK$1),B1263&lt;&gt;""),1,0)</f>
        <v>1</v>
      </c>
      <c r="AL1263" s="136">
        <f>IF(OR(F1263="工事・メンテ（共用可）",F1263="要調整"),0.5,IF(F1263="ヘリ訓練日",0.4,1))</f>
        <v>1</v>
      </c>
      <c r="AM1263" s="136">
        <v>1</v>
      </c>
    </row>
    <row r="1264" spans="1:39" ht="75">
      <c r="A1264" s="149">
        <v>1867</v>
      </c>
      <c r="B1264" s="150">
        <v>46416</v>
      </c>
      <c r="C1264" s="156">
        <v>7</v>
      </c>
      <c r="D1264" s="156">
        <v>21</v>
      </c>
      <c r="E1264" s="213" t="s">
        <v>61</v>
      </c>
      <c r="F1264" s="147" t="s">
        <v>490</v>
      </c>
      <c r="G1264" s="154" t="s">
        <v>493</v>
      </c>
      <c r="H1264" s="138" t="str">
        <f>IF(OR(G1264="中止",G1264="取消"),"998",IF(ISNA(MATCH($E1264,施設情報!$B$2:$B$96,0)),"999",INDEX(施設情報!$C$2:$C$96,MATCH($E1264,施設情報!$B$2:$B$96,0))))</f>
        <v>998</v>
      </c>
      <c r="I1264" s="139">
        <f t="shared" si="321"/>
        <v>46416</v>
      </c>
      <c r="J1264" s="137" t="str">
        <f t="shared" si="322"/>
        <v>998-46416</v>
      </c>
      <c r="K1264" s="137">
        <f t="shared" si="323"/>
        <v>0.29166666666666669</v>
      </c>
      <c r="L1264" s="137">
        <f t="shared" si="324"/>
        <v>0.875</v>
      </c>
      <c r="M1264" s="137">
        <f t="shared" si="331"/>
        <v>0</v>
      </c>
      <c r="N1264" s="137">
        <f t="shared" si="331"/>
        <v>0</v>
      </c>
      <c r="O1264" s="137">
        <f t="shared" si="331"/>
        <v>0</v>
      </c>
      <c r="P1264" s="137">
        <f t="shared" si="331"/>
        <v>0</v>
      </c>
      <c r="Q1264" s="137">
        <f t="shared" si="331"/>
        <v>0</v>
      </c>
      <c r="R1264" s="137">
        <f t="shared" si="331"/>
        <v>0</v>
      </c>
      <c r="S1264" s="137">
        <f t="shared" si="331"/>
        <v>0</v>
      </c>
      <c r="T1264" s="137">
        <f t="shared" si="331"/>
        <v>100</v>
      </c>
      <c r="U1264" s="137">
        <f t="shared" si="331"/>
        <v>100</v>
      </c>
      <c r="V1264" s="137">
        <f t="shared" si="331"/>
        <v>100</v>
      </c>
      <c r="W1264" s="137">
        <f t="shared" si="332"/>
        <v>100</v>
      </c>
      <c r="X1264" s="137">
        <f t="shared" si="332"/>
        <v>100</v>
      </c>
      <c r="Y1264" s="137">
        <f t="shared" si="332"/>
        <v>100</v>
      </c>
      <c r="Z1264" s="137">
        <f t="shared" si="332"/>
        <v>100</v>
      </c>
      <c r="AA1264" s="137">
        <f t="shared" si="332"/>
        <v>100</v>
      </c>
      <c r="AB1264" s="137">
        <f t="shared" si="332"/>
        <v>100</v>
      </c>
      <c r="AC1264" s="137">
        <f t="shared" si="332"/>
        <v>100</v>
      </c>
      <c r="AD1264" s="137">
        <f t="shared" si="332"/>
        <v>100</v>
      </c>
      <c r="AE1264" s="137">
        <f t="shared" si="332"/>
        <v>100</v>
      </c>
      <c r="AF1264" s="137">
        <f t="shared" si="332"/>
        <v>100</v>
      </c>
      <c r="AG1264" s="137">
        <f t="shared" si="332"/>
        <v>100</v>
      </c>
      <c r="AH1264" s="137">
        <f t="shared" si="332"/>
        <v>0</v>
      </c>
      <c r="AI1264" s="137">
        <f t="shared" si="332"/>
        <v>0</v>
      </c>
      <c r="AJ1264" s="137">
        <f t="shared" si="332"/>
        <v>0</v>
      </c>
      <c r="AK1264" s="136">
        <f ca="1">IF(AND(AND($AK$3&lt;=B1264,B1264&lt;=$AK$1),B1264&lt;&gt;""),1,0)</f>
        <v>1</v>
      </c>
      <c r="AL1264" s="136">
        <f>IF(OR(F1264="工事・メンテ（共用可）",F1264="要調整"),0.5,IF(F1264="ヘリ訓練日",0.4,1))</f>
        <v>1</v>
      </c>
      <c r="AM1264" s="136">
        <v>1</v>
      </c>
    </row>
    <row r="1265" spans="1:39" ht="37.5">
      <c r="A1265" s="149">
        <v>1868</v>
      </c>
      <c r="B1265" s="150">
        <v>46416</v>
      </c>
      <c r="C1265" s="156">
        <v>7</v>
      </c>
      <c r="D1265" s="156">
        <v>21</v>
      </c>
      <c r="E1265" s="213" t="s">
        <v>62</v>
      </c>
      <c r="F1265" s="147" t="s">
        <v>490</v>
      </c>
      <c r="G1265" s="154" t="s">
        <v>493</v>
      </c>
      <c r="H1265" s="138" t="str">
        <f>IF(OR(G1265="中止",G1265="取消"),"998",IF(ISNA(MATCH($E1265,施設情報!$B$2:$B$96,0)),"999",INDEX(施設情報!$C$2:$C$96,MATCH($E1265,施設情報!$B$2:$B$96,0))))</f>
        <v>998</v>
      </c>
      <c r="I1265" s="139">
        <f t="shared" si="321"/>
        <v>46416</v>
      </c>
      <c r="J1265" s="137" t="str">
        <f t="shared" si="322"/>
        <v>998-46416</v>
      </c>
      <c r="K1265" s="137">
        <f t="shared" si="323"/>
        <v>0.29166666666666669</v>
      </c>
      <c r="L1265" s="137">
        <f t="shared" si="324"/>
        <v>0.875</v>
      </c>
      <c r="M1265" s="137">
        <f t="shared" ref="M1265:V1274" si="333">IF(AND(M$3&gt;=$K1265,M$3&lt;$L1265),100*$AM1265,0)</f>
        <v>0</v>
      </c>
      <c r="N1265" s="137">
        <f t="shared" si="333"/>
        <v>0</v>
      </c>
      <c r="O1265" s="137">
        <f t="shared" si="333"/>
        <v>0</v>
      </c>
      <c r="P1265" s="137">
        <f t="shared" si="333"/>
        <v>0</v>
      </c>
      <c r="Q1265" s="137">
        <f t="shared" si="333"/>
        <v>0</v>
      </c>
      <c r="R1265" s="137">
        <f t="shared" si="333"/>
        <v>0</v>
      </c>
      <c r="S1265" s="137">
        <f t="shared" si="333"/>
        <v>0</v>
      </c>
      <c r="T1265" s="137">
        <f t="shared" si="333"/>
        <v>100</v>
      </c>
      <c r="U1265" s="137">
        <f t="shared" si="333"/>
        <v>100</v>
      </c>
      <c r="V1265" s="137">
        <f t="shared" si="333"/>
        <v>100</v>
      </c>
      <c r="W1265" s="137">
        <f t="shared" ref="W1265:AJ1274" si="334">IF(AND(W$3&gt;=$K1265,W$3&lt;$L1265),100*$AM1265,0)</f>
        <v>100</v>
      </c>
      <c r="X1265" s="137">
        <f t="shared" si="334"/>
        <v>100</v>
      </c>
      <c r="Y1265" s="137">
        <f t="shared" si="334"/>
        <v>100</v>
      </c>
      <c r="Z1265" s="137">
        <f t="shared" si="334"/>
        <v>100</v>
      </c>
      <c r="AA1265" s="137">
        <f t="shared" si="334"/>
        <v>100</v>
      </c>
      <c r="AB1265" s="137">
        <f t="shared" si="334"/>
        <v>100</v>
      </c>
      <c r="AC1265" s="137">
        <f t="shared" si="334"/>
        <v>100</v>
      </c>
      <c r="AD1265" s="137">
        <f t="shared" si="334"/>
        <v>100</v>
      </c>
      <c r="AE1265" s="137">
        <f t="shared" si="334"/>
        <v>100</v>
      </c>
      <c r="AF1265" s="137">
        <f t="shared" si="334"/>
        <v>100</v>
      </c>
      <c r="AG1265" s="137">
        <f t="shared" si="334"/>
        <v>100</v>
      </c>
      <c r="AH1265" s="137">
        <f t="shared" si="334"/>
        <v>0</v>
      </c>
      <c r="AI1265" s="137">
        <f t="shared" si="334"/>
        <v>0</v>
      </c>
      <c r="AJ1265" s="137">
        <f t="shared" si="334"/>
        <v>0</v>
      </c>
      <c r="AK1265" s="136">
        <f ca="1">IF(AND(AND($AK$3&lt;=B1265,B1265&lt;=$AK$1),B1265&lt;&gt;""),1,0)</f>
        <v>1</v>
      </c>
      <c r="AL1265" s="136">
        <f>IF(OR(F1265="工事・メンテ（共用可）",F1265="要調整"),0.5,IF(F1265="ヘリ訓練日",0.4,1))</f>
        <v>1</v>
      </c>
      <c r="AM1265" s="136">
        <v>1</v>
      </c>
    </row>
    <row r="1266" spans="1:39" ht="37.5">
      <c r="A1266" s="149">
        <v>1869</v>
      </c>
      <c r="B1266" s="150">
        <v>46416</v>
      </c>
      <c r="C1266" s="156">
        <v>7</v>
      </c>
      <c r="D1266" s="156">
        <v>21</v>
      </c>
      <c r="E1266" s="213" t="s">
        <v>65</v>
      </c>
      <c r="F1266" s="147" t="s">
        <v>490</v>
      </c>
      <c r="G1266" s="154" t="s">
        <v>493</v>
      </c>
      <c r="H1266" s="138" t="str">
        <f>IF(OR(G1266="中止",G1266="取消"),"998",IF(ISNA(MATCH($E1266,施設情報!$B$2:$B$96,0)),"999",INDEX(施設情報!$C$2:$C$96,MATCH($E1266,施設情報!$B$2:$B$96,0))))</f>
        <v>998</v>
      </c>
      <c r="I1266" s="139">
        <f t="shared" si="321"/>
        <v>46416</v>
      </c>
      <c r="J1266" s="137" t="str">
        <f t="shared" si="322"/>
        <v>998-46416</v>
      </c>
      <c r="K1266" s="137">
        <f t="shared" si="323"/>
        <v>0.29166666666666669</v>
      </c>
      <c r="L1266" s="137">
        <f t="shared" si="324"/>
        <v>0.875</v>
      </c>
      <c r="M1266" s="137">
        <f t="shared" si="333"/>
        <v>0</v>
      </c>
      <c r="N1266" s="137">
        <f t="shared" si="333"/>
        <v>0</v>
      </c>
      <c r="O1266" s="137">
        <f t="shared" si="333"/>
        <v>0</v>
      </c>
      <c r="P1266" s="137">
        <f t="shared" si="333"/>
        <v>0</v>
      </c>
      <c r="Q1266" s="137">
        <f t="shared" si="333"/>
        <v>0</v>
      </c>
      <c r="R1266" s="137">
        <f t="shared" si="333"/>
        <v>0</v>
      </c>
      <c r="S1266" s="137">
        <f t="shared" si="333"/>
        <v>0</v>
      </c>
      <c r="T1266" s="137">
        <f t="shared" si="333"/>
        <v>100</v>
      </c>
      <c r="U1266" s="137">
        <f t="shared" si="333"/>
        <v>100</v>
      </c>
      <c r="V1266" s="137">
        <f t="shared" si="333"/>
        <v>100</v>
      </c>
      <c r="W1266" s="137">
        <f t="shared" si="334"/>
        <v>100</v>
      </c>
      <c r="X1266" s="137">
        <f t="shared" si="334"/>
        <v>100</v>
      </c>
      <c r="Y1266" s="137">
        <f t="shared" si="334"/>
        <v>100</v>
      </c>
      <c r="Z1266" s="137">
        <f t="shared" si="334"/>
        <v>100</v>
      </c>
      <c r="AA1266" s="137">
        <f t="shared" si="334"/>
        <v>100</v>
      </c>
      <c r="AB1266" s="137">
        <f t="shared" si="334"/>
        <v>100</v>
      </c>
      <c r="AC1266" s="137">
        <f t="shared" si="334"/>
        <v>100</v>
      </c>
      <c r="AD1266" s="137">
        <f t="shared" si="334"/>
        <v>100</v>
      </c>
      <c r="AE1266" s="137">
        <f t="shared" si="334"/>
        <v>100</v>
      </c>
      <c r="AF1266" s="137">
        <f t="shared" si="334"/>
        <v>100</v>
      </c>
      <c r="AG1266" s="137">
        <f t="shared" si="334"/>
        <v>100</v>
      </c>
      <c r="AH1266" s="137">
        <f t="shared" si="334"/>
        <v>0</v>
      </c>
      <c r="AI1266" s="137">
        <f t="shared" si="334"/>
        <v>0</v>
      </c>
      <c r="AJ1266" s="137">
        <f t="shared" si="334"/>
        <v>0</v>
      </c>
      <c r="AK1266" s="136">
        <f ca="1">IF(AND(AND($AK$3&lt;=B1266,B1266&lt;=$AK$1),B1266&lt;&gt;""),1,0)</f>
        <v>1</v>
      </c>
      <c r="AL1266" s="136">
        <f>IF(OR(F1266="工事・メンテ（共用可）",F1266="要調整"),0.5,IF(F1266="ヘリ訓練日",0.4,1))</f>
        <v>1</v>
      </c>
      <c r="AM1266" s="136">
        <v>1</v>
      </c>
    </row>
    <row r="1267" spans="1:39" ht="56.25">
      <c r="A1267" s="149">
        <v>1870</v>
      </c>
      <c r="B1267" s="150">
        <v>46416</v>
      </c>
      <c r="C1267" s="156">
        <v>7</v>
      </c>
      <c r="D1267" s="156">
        <v>21</v>
      </c>
      <c r="E1267" s="213" t="s">
        <v>32</v>
      </c>
      <c r="F1267" s="147" t="s">
        <v>490</v>
      </c>
      <c r="G1267" s="154" t="s">
        <v>493</v>
      </c>
      <c r="H1267" s="138" t="str">
        <f>IF(OR(G1267="中止",G1267="取消"),"998",IF(ISNA(MATCH($E1267,施設情報!$B$2:$B$96,0)),"999",INDEX(施設情報!$C$2:$C$96,MATCH($E1267,施設情報!$B$2:$B$96,0))))</f>
        <v>998</v>
      </c>
      <c r="I1267" s="139">
        <f t="shared" si="321"/>
        <v>46416</v>
      </c>
      <c r="J1267" s="137" t="str">
        <f t="shared" si="322"/>
        <v>998-46416</v>
      </c>
      <c r="K1267" s="137">
        <f t="shared" si="323"/>
        <v>0.29166666666666669</v>
      </c>
      <c r="L1267" s="137">
        <f t="shared" si="324"/>
        <v>0.875</v>
      </c>
      <c r="M1267" s="137">
        <f t="shared" si="333"/>
        <v>0</v>
      </c>
      <c r="N1267" s="137">
        <f t="shared" si="333"/>
        <v>0</v>
      </c>
      <c r="O1267" s="137">
        <f t="shared" si="333"/>
        <v>0</v>
      </c>
      <c r="P1267" s="137">
        <f t="shared" si="333"/>
        <v>0</v>
      </c>
      <c r="Q1267" s="137">
        <f t="shared" si="333"/>
        <v>0</v>
      </c>
      <c r="R1267" s="137">
        <f t="shared" si="333"/>
        <v>0</v>
      </c>
      <c r="S1267" s="137">
        <f t="shared" si="333"/>
        <v>0</v>
      </c>
      <c r="T1267" s="137">
        <f t="shared" si="333"/>
        <v>100</v>
      </c>
      <c r="U1267" s="137">
        <f t="shared" si="333"/>
        <v>100</v>
      </c>
      <c r="V1267" s="137">
        <f t="shared" si="333"/>
        <v>100</v>
      </c>
      <c r="W1267" s="137">
        <f t="shared" si="334"/>
        <v>100</v>
      </c>
      <c r="X1267" s="137">
        <f t="shared" si="334"/>
        <v>100</v>
      </c>
      <c r="Y1267" s="137">
        <f t="shared" si="334"/>
        <v>100</v>
      </c>
      <c r="Z1267" s="137">
        <f t="shared" si="334"/>
        <v>100</v>
      </c>
      <c r="AA1267" s="137">
        <f t="shared" si="334"/>
        <v>100</v>
      </c>
      <c r="AB1267" s="137">
        <f t="shared" si="334"/>
        <v>100</v>
      </c>
      <c r="AC1267" s="137">
        <f t="shared" si="334"/>
        <v>100</v>
      </c>
      <c r="AD1267" s="137">
        <f t="shared" si="334"/>
        <v>100</v>
      </c>
      <c r="AE1267" s="137">
        <f t="shared" si="334"/>
        <v>100</v>
      </c>
      <c r="AF1267" s="137">
        <f t="shared" si="334"/>
        <v>100</v>
      </c>
      <c r="AG1267" s="137">
        <f t="shared" si="334"/>
        <v>100</v>
      </c>
      <c r="AH1267" s="137">
        <f t="shared" si="334"/>
        <v>0</v>
      </c>
      <c r="AI1267" s="137">
        <f t="shared" si="334"/>
        <v>0</v>
      </c>
      <c r="AJ1267" s="137">
        <f t="shared" si="334"/>
        <v>0</v>
      </c>
      <c r="AK1267" s="136">
        <f ca="1">IF(AND(AND($AK$3&lt;=B1267,B1267&lt;=$AK$1),B1267&lt;&gt;""),1,0)</f>
        <v>1</v>
      </c>
      <c r="AL1267" s="136">
        <f>IF(OR(F1267="工事・メンテ（共用可）",F1267="要調整"),0.5,IF(F1267="ヘリ訓練日",0.4,1))</f>
        <v>1</v>
      </c>
      <c r="AM1267" s="136">
        <v>1</v>
      </c>
    </row>
    <row r="1268" spans="1:39" ht="56.25">
      <c r="A1268" s="149">
        <v>1871</v>
      </c>
      <c r="B1268" s="150">
        <v>46416</v>
      </c>
      <c r="C1268" s="156">
        <v>7</v>
      </c>
      <c r="D1268" s="156">
        <v>21</v>
      </c>
      <c r="E1268" s="213" t="s">
        <v>33</v>
      </c>
      <c r="F1268" s="147" t="s">
        <v>490</v>
      </c>
      <c r="G1268" s="154" t="s">
        <v>493</v>
      </c>
      <c r="H1268" s="138" t="str">
        <f>IF(OR(G1268="中止",G1268="取消"),"998",IF(ISNA(MATCH($E1268,施設情報!$B$2:$B$96,0)),"999",INDEX(施設情報!$C$2:$C$96,MATCH($E1268,施設情報!$B$2:$B$96,0))))</f>
        <v>998</v>
      </c>
      <c r="I1268" s="139">
        <f t="shared" si="321"/>
        <v>46416</v>
      </c>
      <c r="J1268" s="137" t="str">
        <f t="shared" si="322"/>
        <v>998-46416</v>
      </c>
      <c r="K1268" s="137">
        <f t="shared" si="323"/>
        <v>0.29166666666666669</v>
      </c>
      <c r="L1268" s="137">
        <f t="shared" si="324"/>
        <v>0.875</v>
      </c>
      <c r="M1268" s="137">
        <f t="shared" si="333"/>
        <v>0</v>
      </c>
      <c r="N1268" s="137">
        <f t="shared" si="333"/>
        <v>0</v>
      </c>
      <c r="O1268" s="137">
        <f t="shared" si="333"/>
        <v>0</v>
      </c>
      <c r="P1268" s="137">
        <f t="shared" si="333"/>
        <v>0</v>
      </c>
      <c r="Q1268" s="137">
        <f t="shared" si="333"/>
        <v>0</v>
      </c>
      <c r="R1268" s="137">
        <f t="shared" si="333"/>
        <v>0</v>
      </c>
      <c r="S1268" s="137">
        <f t="shared" si="333"/>
        <v>0</v>
      </c>
      <c r="T1268" s="137">
        <f t="shared" si="333"/>
        <v>100</v>
      </c>
      <c r="U1268" s="137">
        <f t="shared" si="333"/>
        <v>100</v>
      </c>
      <c r="V1268" s="137">
        <f t="shared" si="333"/>
        <v>100</v>
      </c>
      <c r="W1268" s="137">
        <f t="shared" si="334"/>
        <v>100</v>
      </c>
      <c r="X1268" s="137">
        <f t="shared" si="334"/>
        <v>100</v>
      </c>
      <c r="Y1268" s="137">
        <f t="shared" si="334"/>
        <v>100</v>
      </c>
      <c r="Z1268" s="137">
        <f t="shared" si="334"/>
        <v>100</v>
      </c>
      <c r="AA1268" s="137">
        <f t="shared" si="334"/>
        <v>100</v>
      </c>
      <c r="AB1268" s="137">
        <f t="shared" si="334"/>
        <v>100</v>
      </c>
      <c r="AC1268" s="137">
        <f t="shared" si="334"/>
        <v>100</v>
      </c>
      <c r="AD1268" s="137">
        <f t="shared" si="334"/>
        <v>100</v>
      </c>
      <c r="AE1268" s="137">
        <f t="shared" si="334"/>
        <v>100</v>
      </c>
      <c r="AF1268" s="137">
        <f t="shared" si="334"/>
        <v>100</v>
      </c>
      <c r="AG1268" s="137">
        <f t="shared" si="334"/>
        <v>100</v>
      </c>
      <c r="AH1268" s="137">
        <f t="shared" si="334"/>
        <v>0</v>
      </c>
      <c r="AI1268" s="137">
        <f t="shared" si="334"/>
        <v>0</v>
      </c>
      <c r="AJ1268" s="137">
        <f t="shared" si="334"/>
        <v>0</v>
      </c>
      <c r="AK1268" s="136">
        <f ca="1">IF(AND(AND($AK$3&lt;=B1268,B1268&lt;=$AK$1),B1268&lt;&gt;""),1,0)</f>
        <v>1</v>
      </c>
      <c r="AL1268" s="136">
        <f>IF(OR(F1268="工事・メンテ（共用可）",F1268="要調整"),0.5,IF(F1268="ヘリ訓練日",0.4,1))</f>
        <v>1</v>
      </c>
      <c r="AM1268" s="136">
        <v>1</v>
      </c>
    </row>
    <row r="1269" spans="1:39" ht="56.25">
      <c r="A1269" s="149">
        <v>1872</v>
      </c>
      <c r="B1269" s="150">
        <v>46416</v>
      </c>
      <c r="C1269" s="156">
        <v>7</v>
      </c>
      <c r="D1269" s="156">
        <v>21</v>
      </c>
      <c r="E1269" s="213" t="s">
        <v>34</v>
      </c>
      <c r="F1269" s="147" t="s">
        <v>490</v>
      </c>
      <c r="G1269" s="154" t="s">
        <v>493</v>
      </c>
      <c r="H1269" s="138" t="str">
        <f>IF(OR(G1269="中止",G1269="取消"),"998",IF(ISNA(MATCH($E1269,施設情報!$B$2:$B$96,0)),"999",INDEX(施設情報!$C$2:$C$96,MATCH($E1269,施設情報!$B$2:$B$96,0))))</f>
        <v>998</v>
      </c>
      <c r="I1269" s="139">
        <f t="shared" si="321"/>
        <v>46416</v>
      </c>
      <c r="J1269" s="137" t="str">
        <f t="shared" si="322"/>
        <v>998-46416</v>
      </c>
      <c r="K1269" s="137">
        <f t="shared" si="323"/>
        <v>0.29166666666666669</v>
      </c>
      <c r="L1269" s="137">
        <f t="shared" si="324"/>
        <v>0.875</v>
      </c>
      <c r="M1269" s="137">
        <f t="shared" si="333"/>
        <v>0</v>
      </c>
      <c r="N1269" s="137">
        <f t="shared" si="333"/>
        <v>0</v>
      </c>
      <c r="O1269" s="137">
        <f t="shared" si="333"/>
        <v>0</v>
      </c>
      <c r="P1269" s="137">
        <f t="shared" si="333"/>
        <v>0</v>
      </c>
      <c r="Q1269" s="137">
        <f t="shared" si="333"/>
        <v>0</v>
      </c>
      <c r="R1269" s="137">
        <f t="shared" si="333"/>
        <v>0</v>
      </c>
      <c r="S1269" s="137">
        <f t="shared" si="333"/>
        <v>0</v>
      </c>
      <c r="T1269" s="137">
        <f t="shared" si="333"/>
        <v>100</v>
      </c>
      <c r="U1269" s="137">
        <f t="shared" si="333"/>
        <v>100</v>
      </c>
      <c r="V1269" s="137">
        <f t="shared" si="333"/>
        <v>100</v>
      </c>
      <c r="W1269" s="137">
        <f t="shared" si="334"/>
        <v>100</v>
      </c>
      <c r="X1269" s="137">
        <f t="shared" si="334"/>
        <v>100</v>
      </c>
      <c r="Y1269" s="137">
        <f t="shared" si="334"/>
        <v>100</v>
      </c>
      <c r="Z1269" s="137">
        <f t="shared" si="334"/>
        <v>100</v>
      </c>
      <c r="AA1269" s="137">
        <f t="shared" si="334"/>
        <v>100</v>
      </c>
      <c r="AB1269" s="137">
        <f t="shared" si="334"/>
        <v>100</v>
      </c>
      <c r="AC1269" s="137">
        <f t="shared" si="334"/>
        <v>100</v>
      </c>
      <c r="AD1269" s="137">
        <f t="shared" si="334"/>
        <v>100</v>
      </c>
      <c r="AE1269" s="137">
        <f t="shared" si="334"/>
        <v>100</v>
      </c>
      <c r="AF1269" s="137">
        <f t="shared" si="334"/>
        <v>100</v>
      </c>
      <c r="AG1269" s="137">
        <f t="shared" si="334"/>
        <v>100</v>
      </c>
      <c r="AH1269" s="137">
        <f t="shared" si="334"/>
        <v>0</v>
      </c>
      <c r="AI1269" s="137">
        <f t="shared" si="334"/>
        <v>0</v>
      </c>
      <c r="AJ1269" s="137">
        <f t="shared" si="334"/>
        <v>0</v>
      </c>
      <c r="AK1269" s="136">
        <f ca="1">IF(AND(AND($AK$3&lt;=B1269,B1269&lt;=$AK$1),B1269&lt;&gt;""),1,0)</f>
        <v>1</v>
      </c>
      <c r="AL1269" s="136">
        <f>IF(OR(F1269="工事・メンテ（共用可）",F1269="要調整"),0.5,IF(F1269="ヘリ訓練日",0.4,1))</f>
        <v>1</v>
      </c>
      <c r="AM1269" s="136">
        <v>1</v>
      </c>
    </row>
    <row r="1270" spans="1:39" ht="56.25">
      <c r="A1270" s="149">
        <v>1873</v>
      </c>
      <c r="B1270" s="150">
        <v>46416</v>
      </c>
      <c r="C1270" s="156">
        <v>7</v>
      </c>
      <c r="D1270" s="156">
        <v>21</v>
      </c>
      <c r="E1270" s="213" t="s">
        <v>35</v>
      </c>
      <c r="F1270" s="147" t="s">
        <v>490</v>
      </c>
      <c r="G1270" s="154" t="s">
        <v>493</v>
      </c>
      <c r="H1270" s="138" t="str">
        <f>IF(OR(G1270="中止",G1270="取消"),"998",IF(ISNA(MATCH($E1270,施設情報!$B$2:$B$96,0)),"999",INDEX(施設情報!$C$2:$C$96,MATCH($E1270,施設情報!$B$2:$B$96,0))))</f>
        <v>998</v>
      </c>
      <c r="I1270" s="139">
        <f t="shared" si="321"/>
        <v>46416</v>
      </c>
      <c r="J1270" s="137" t="str">
        <f t="shared" si="322"/>
        <v>998-46416</v>
      </c>
      <c r="K1270" s="137">
        <f t="shared" si="323"/>
        <v>0.29166666666666669</v>
      </c>
      <c r="L1270" s="137">
        <f t="shared" si="324"/>
        <v>0.875</v>
      </c>
      <c r="M1270" s="137">
        <f t="shared" si="333"/>
        <v>0</v>
      </c>
      <c r="N1270" s="137">
        <f t="shared" si="333"/>
        <v>0</v>
      </c>
      <c r="O1270" s="137">
        <f t="shared" si="333"/>
        <v>0</v>
      </c>
      <c r="P1270" s="137">
        <f t="shared" si="333"/>
        <v>0</v>
      </c>
      <c r="Q1270" s="137">
        <f t="shared" si="333"/>
        <v>0</v>
      </c>
      <c r="R1270" s="137">
        <f t="shared" si="333"/>
        <v>0</v>
      </c>
      <c r="S1270" s="137">
        <f t="shared" si="333"/>
        <v>0</v>
      </c>
      <c r="T1270" s="137">
        <f t="shared" si="333"/>
        <v>100</v>
      </c>
      <c r="U1270" s="137">
        <f t="shared" si="333"/>
        <v>100</v>
      </c>
      <c r="V1270" s="137">
        <f t="shared" si="333"/>
        <v>100</v>
      </c>
      <c r="W1270" s="137">
        <f t="shared" si="334"/>
        <v>100</v>
      </c>
      <c r="X1270" s="137">
        <f t="shared" si="334"/>
        <v>100</v>
      </c>
      <c r="Y1270" s="137">
        <f t="shared" si="334"/>
        <v>100</v>
      </c>
      <c r="Z1270" s="137">
        <f t="shared" si="334"/>
        <v>100</v>
      </c>
      <c r="AA1270" s="137">
        <f t="shared" si="334"/>
        <v>100</v>
      </c>
      <c r="AB1270" s="137">
        <f t="shared" si="334"/>
        <v>100</v>
      </c>
      <c r="AC1270" s="137">
        <f t="shared" si="334"/>
        <v>100</v>
      </c>
      <c r="AD1270" s="137">
        <f t="shared" si="334"/>
        <v>100</v>
      </c>
      <c r="AE1270" s="137">
        <f t="shared" si="334"/>
        <v>100</v>
      </c>
      <c r="AF1270" s="137">
        <f t="shared" si="334"/>
        <v>100</v>
      </c>
      <c r="AG1270" s="137">
        <f t="shared" si="334"/>
        <v>100</v>
      </c>
      <c r="AH1270" s="137">
        <f t="shared" si="334"/>
        <v>0</v>
      </c>
      <c r="AI1270" s="137">
        <f t="shared" si="334"/>
        <v>0</v>
      </c>
      <c r="AJ1270" s="137">
        <f t="shared" si="334"/>
        <v>0</v>
      </c>
      <c r="AK1270" s="136">
        <f ca="1">IF(AND(AND($AK$3&lt;=B1270,B1270&lt;=$AK$1),B1270&lt;&gt;""),1,0)</f>
        <v>1</v>
      </c>
      <c r="AL1270" s="136">
        <f>IF(OR(F1270="工事・メンテ（共用可）",F1270="要調整"),0.5,IF(F1270="ヘリ訓練日",0.4,1))</f>
        <v>1</v>
      </c>
      <c r="AM1270" s="136">
        <v>1</v>
      </c>
    </row>
    <row r="1271" spans="1:39" ht="56.25">
      <c r="A1271" s="149">
        <v>1874</v>
      </c>
      <c r="B1271" s="150">
        <v>46416</v>
      </c>
      <c r="C1271" s="156">
        <v>7</v>
      </c>
      <c r="D1271" s="156">
        <v>21</v>
      </c>
      <c r="E1271" s="213" t="s">
        <v>36</v>
      </c>
      <c r="F1271" s="147" t="s">
        <v>490</v>
      </c>
      <c r="G1271" s="154" t="s">
        <v>493</v>
      </c>
      <c r="H1271" s="138" t="str">
        <f>IF(OR(G1271="中止",G1271="取消"),"998",IF(ISNA(MATCH($E1271,施設情報!$B$2:$B$96,0)),"999",INDEX(施設情報!$C$2:$C$96,MATCH($E1271,施設情報!$B$2:$B$96,0))))</f>
        <v>998</v>
      </c>
      <c r="I1271" s="139">
        <f t="shared" si="321"/>
        <v>46416</v>
      </c>
      <c r="J1271" s="137" t="str">
        <f t="shared" si="322"/>
        <v>998-46416</v>
      </c>
      <c r="K1271" s="137">
        <f t="shared" si="323"/>
        <v>0.29166666666666669</v>
      </c>
      <c r="L1271" s="137">
        <f t="shared" si="324"/>
        <v>0.875</v>
      </c>
      <c r="M1271" s="137">
        <f t="shared" si="333"/>
        <v>0</v>
      </c>
      <c r="N1271" s="137">
        <f t="shared" si="333"/>
        <v>0</v>
      </c>
      <c r="O1271" s="137">
        <f t="shared" si="333"/>
        <v>0</v>
      </c>
      <c r="P1271" s="137">
        <f t="shared" si="333"/>
        <v>0</v>
      </c>
      <c r="Q1271" s="137">
        <f t="shared" si="333"/>
        <v>0</v>
      </c>
      <c r="R1271" s="137">
        <f t="shared" si="333"/>
        <v>0</v>
      </c>
      <c r="S1271" s="137">
        <f t="shared" si="333"/>
        <v>0</v>
      </c>
      <c r="T1271" s="137">
        <f t="shared" si="333"/>
        <v>100</v>
      </c>
      <c r="U1271" s="137">
        <f t="shared" si="333"/>
        <v>100</v>
      </c>
      <c r="V1271" s="137">
        <f t="shared" si="333"/>
        <v>100</v>
      </c>
      <c r="W1271" s="137">
        <f t="shared" si="334"/>
        <v>100</v>
      </c>
      <c r="X1271" s="137">
        <f t="shared" si="334"/>
        <v>100</v>
      </c>
      <c r="Y1271" s="137">
        <f t="shared" si="334"/>
        <v>100</v>
      </c>
      <c r="Z1271" s="137">
        <f t="shared" si="334"/>
        <v>100</v>
      </c>
      <c r="AA1271" s="137">
        <f t="shared" si="334"/>
        <v>100</v>
      </c>
      <c r="AB1271" s="137">
        <f t="shared" si="334"/>
        <v>100</v>
      </c>
      <c r="AC1271" s="137">
        <f t="shared" si="334"/>
        <v>100</v>
      </c>
      <c r="AD1271" s="137">
        <f t="shared" si="334"/>
        <v>100</v>
      </c>
      <c r="AE1271" s="137">
        <f t="shared" si="334"/>
        <v>100</v>
      </c>
      <c r="AF1271" s="137">
        <f t="shared" si="334"/>
        <v>100</v>
      </c>
      <c r="AG1271" s="137">
        <f t="shared" si="334"/>
        <v>100</v>
      </c>
      <c r="AH1271" s="137">
        <f t="shared" si="334"/>
        <v>0</v>
      </c>
      <c r="AI1271" s="137">
        <f t="shared" si="334"/>
        <v>0</v>
      </c>
      <c r="AJ1271" s="137">
        <f t="shared" si="334"/>
        <v>0</v>
      </c>
      <c r="AK1271" s="136">
        <f ca="1">IF(AND(AND($AK$3&lt;=B1271,B1271&lt;=$AK$1),B1271&lt;&gt;""),1,0)</f>
        <v>1</v>
      </c>
      <c r="AL1271" s="136">
        <f>IF(OR(F1271="工事・メンテ（共用可）",F1271="要調整"),0.5,IF(F1271="ヘリ訓練日",0.4,1))</f>
        <v>1</v>
      </c>
      <c r="AM1271" s="136">
        <v>1</v>
      </c>
    </row>
    <row r="1272" spans="1:39" ht="56.25">
      <c r="A1272" s="149">
        <v>1875</v>
      </c>
      <c r="B1272" s="150">
        <v>46416</v>
      </c>
      <c r="C1272" s="156">
        <v>7</v>
      </c>
      <c r="D1272" s="156">
        <v>21</v>
      </c>
      <c r="E1272" s="213" t="s">
        <v>37</v>
      </c>
      <c r="F1272" s="147" t="s">
        <v>490</v>
      </c>
      <c r="G1272" s="154" t="s">
        <v>493</v>
      </c>
      <c r="H1272" s="138" t="str">
        <f>IF(OR(G1272="中止",G1272="取消"),"998",IF(ISNA(MATCH($E1272,施設情報!$B$2:$B$96,0)),"999",INDEX(施設情報!$C$2:$C$96,MATCH($E1272,施設情報!$B$2:$B$96,0))))</f>
        <v>998</v>
      </c>
      <c r="I1272" s="139">
        <f t="shared" si="321"/>
        <v>46416</v>
      </c>
      <c r="J1272" s="137" t="str">
        <f t="shared" si="322"/>
        <v>998-46416</v>
      </c>
      <c r="K1272" s="137">
        <f t="shared" si="323"/>
        <v>0.29166666666666669</v>
      </c>
      <c r="L1272" s="137">
        <f t="shared" si="324"/>
        <v>0.875</v>
      </c>
      <c r="M1272" s="137">
        <f t="shared" si="333"/>
        <v>0</v>
      </c>
      <c r="N1272" s="137">
        <f t="shared" si="333"/>
        <v>0</v>
      </c>
      <c r="O1272" s="137">
        <f t="shared" si="333"/>
        <v>0</v>
      </c>
      <c r="P1272" s="137">
        <f t="shared" si="333"/>
        <v>0</v>
      </c>
      <c r="Q1272" s="137">
        <f t="shared" si="333"/>
        <v>0</v>
      </c>
      <c r="R1272" s="137">
        <f t="shared" si="333"/>
        <v>0</v>
      </c>
      <c r="S1272" s="137">
        <f t="shared" si="333"/>
        <v>0</v>
      </c>
      <c r="T1272" s="137">
        <f t="shared" si="333"/>
        <v>100</v>
      </c>
      <c r="U1272" s="137">
        <f t="shared" si="333"/>
        <v>100</v>
      </c>
      <c r="V1272" s="137">
        <f t="shared" si="333"/>
        <v>100</v>
      </c>
      <c r="W1272" s="137">
        <f t="shared" si="334"/>
        <v>100</v>
      </c>
      <c r="X1272" s="137">
        <f t="shared" si="334"/>
        <v>100</v>
      </c>
      <c r="Y1272" s="137">
        <f t="shared" si="334"/>
        <v>100</v>
      </c>
      <c r="Z1272" s="137">
        <f t="shared" si="334"/>
        <v>100</v>
      </c>
      <c r="AA1272" s="137">
        <f t="shared" si="334"/>
        <v>100</v>
      </c>
      <c r="AB1272" s="137">
        <f t="shared" si="334"/>
        <v>100</v>
      </c>
      <c r="AC1272" s="137">
        <f t="shared" si="334"/>
        <v>100</v>
      </c>
      <c r="AD1272" s="137">
        <f t="shared" si="334"/>
        <v>100</v>
      </c>
      <c r="AE1272" s="137">
        <f t="shared" si="334"/>
        <v>100</v>
      </c>
      <c r="AF1272" s="137">
        <f t="shared" si="334"/>
        <v>100</v>
      </c>
      <c r="AG1272" s="137">
        <f t="shared" si="334"/>
        <v>100</v>
      </c>
      <c r="AH1272" s="137">
        <f t="shared" si="334"/>
        <v>0</v>
      </c>
      <c r="AI1272" s="137">
        <f t="shared" si="334"/>
        <v>0</v>
      </c>
      <c r="AJ1272" s="137">
        <f t="shared" si="334"/>
        <v>0</v>
      </c>
      <c r="AK1272" s="136">
        <f ca="1">IF(AND(AND($AK$3&lt;=B1272,B1272&lt;=$AK$1),B1272&lt;&gt;""),1,0)</f>
        <v>1</v>
      </c>
      <c r="AL1272" s="136">
        <f>IF(OR(F1272="工事・メンテ（共用可）",F1272="要調整"),0.5,IF(F1272="ヘリ訓練日",0.4,1))</f>
        <v>1</v>
      </c>
      <c r="AM1272" s="136">
        <v>1</v>
      </c>
    </row>
    <row r="1273" spans="1:39" ht="56.25">
      <c r="A1273" s="149">
        <v>1876</v>
      </c>
      <c r="B1273" s="150">
        <v>46416</v>
      </c>
      <c r="C1273" s="156">
        <v>7</v>
      </c>
      <c r="D1273" s="156">
        <v>21</v>
      </c>
      <c r="E1273" s="213" t="s">
        <v>66</v>
      </c>
      <c r="F1273" s="147" t="s">
        <v>490</v>
      </c>
      <c r="G1273" s="154" t="s">
        <v>493</v>
      </c>
      <c r="H1273" s="138" t="str">
        <f>IF(OR(G1273="中止",G1273="取消"),"998",IF(ISNA(MATCH($E1273,施設情報!$B$2:$B$96,0)),"999",INDEX(施設情報!$C$2:$C$96,MATCH($E1273,施設情報!$B$2:$B$96,0))))</f>
        <v>998</v>
      </c>
      <c r="I1273" s="139">
        <f t="shared" si="321"/>
        <v>46416</v>
      </c>
      <c r="J1273" s="137" t="str">
        <f t="shared" si="322"/>
        <v>998-46416</v>
      </c>
      <c r="K1273" s="137">
        <f t="shared" si="323"/>
        <v>0.29166666666666669</v>
      </c>
      <c r="L1273" s="137">
        <f t="shared" si="324"/>
        <v>0.875</v>
      </c>
      <c r="M1273" s="137">
        <f t="shared" si="333"/>
        <v>0</v>
      </c>
      <c r="N1273" s="137">
        <f t="shared" si="333"/>
        <v>0</v>
      </c>
      <c r="O1273" s="137">
        <f t="shared" si="333"/>
        <v>0</v>
      </c>
      <c r="P1273" s="137">
        <f t="shared" si="333"/>
        <v>0</v>
      </c>
      <c r="Q1273" s="137">
        <f t="shared" si="333"/>
        <v>0</v>
      </c>
      <c r="R1273" s="137">
        <f t="shared" si="333"/>
        <v>0</v>
      </c>
      <c r="S1273" s="137">
        <f t="shared" si="333"/>
        <v>0</v>
      </c>
      <c r="T1273" s="137">
        <f t="shared" si="333"/>
        <v>100</v>
      </c>
      <c r="U1273" s="137">
        <f t="shared" si="333"/>
        <v>100</v>
      </c>
      <c r="V1273" s="137">
        <f t="shared" si="333"/>
        <v>100</v>
      </c>
      <c r="W1273" s="137">
        <f t="shared" si="334"/>
        <v>100</v>
      </c>
      <c r="X1273" s="137">
        <f t="shared" si="334"/>
        <v>100</v>
      </c>
      <c r="Y1273" s="137">
        <f t="shared" si="334"/>
        <v>100</v>
      </c>
      <c r="Z1273" s="137">
        <f t="shared" si="334"/>
        <v>100</v>
      </c>
      <c r="AA1273" s="137">
        <f t="shared" si="334"/>
        <v>100</v>
      </c>
      <c r="AB1273" s="137">
        <f t="shared" si="334"/>
        <v>100</v>
      </c>
      <c r="AC1273" s="137">
        <f t="shared" si="334"/>
        <v>100</v>
      </c>
      <c r="AD1273" s="137">
        <f t="shared" si="334"/>
        <v>100</v>
      </c>
      <c r="AE1273" s="137">
        <f t="shared" si="334"/>
        <v>100</v>
      </c>
      <c r="AF1273" s="137">
        <f t="shared" si="334"/>
        <v>100</v>
      </c>
      <c r="AG1273" s="137">
        <f t="shared" si="334"/>
        <v>100</v>
      </c>
      <c r="AH1273" s="137">
        <f t="shared" si="334"/>
        <v>0</v>
      </c>
      <c r="AI1273" s="137">
        <f t="shared" si="334"/>
        <v>0</v>
      </c>
      <c r="AJ1273" s="137">
        <f t="shared" si="334"/>
        <v>0</v>
      </c>
      <c r="AK1273" s="136">
        <f ca="1">IF(AND(AND($AK$3&lt;=B1273,B1273&lt;=$AK$1),B1273&lt;&gt;""),1,0)</f>
        <v>1</v>
      </c>
      <c r="AL1273" s="136">
        <f>IF(OR(F1273="工事・メンテ（共用可）",F1273="要調整"),0.5,IF(F1273="ヘリ訓練日",0.4,1))</f>
        <v>1</v>
      </c>
      <c r="AM1273" s="136">
        <v>1</v>
      </c>
    </row>
    <row r="1274" spans="1:39" ht="75">
      <c r="A1274" s="149">
        <v>1877</v>
      </c>
      <c r="B1274" s="150">
        <v>46416</v>
      </c>
      <c r="C1274" s="156">
        <v>7</v>
      </c>
      <c r="D1274" s="156">
        <v>21</v>
      </c>
      <c r="E1274" s="213" t="s">
        <v>67</v>
      </c>
      <c r="F1274" s="147" t="s">
        <v>490</v>
      </c>
      <c r="G1274" s="154" t="s">
        <v>493</v>
      </c>
      <c r="H1274" s="138" t="str">
        <f>IF(OR(G1274="中止",G1274="取消"),"998",IF(ISNA(MATCH($E1274,施設情報!$B$2:$B$96,0)),"999",INDEX(施設情報!$C$2:$C$96,MATCH($E1274,施設情報!$B$2:$B$96,0))))</f>
        <v>998</v>
      </c>
      <c r="I1274" s="139">
        <f t="shared" si="321"/>
        <v>46416</v>
      </c>
      <c r="J1274" s="137" t="str">
        <f t="shared" si="322"/>
        <v>998-46416</v>
      </c>
      <c r="K1274" s="137">
        <f t="shared" si="323"/>
        <v>0.29166666666666669</v>
      </c>
      <c r="L1274" s="137">
        <f t="shared" si="324"/>
        <v>0.875</v>
      </c>
      <c r="M1274" s="137">
        <f t="shared" si="333"/>
        <v>0</v>
      </c>
      <c r="N1274" s="137">
        <f t="shared" si="333"/>
        <v>0</v>
      </c>
      <c r="O1274" s="137">
        <f t="shared" si="333"/>
        <v>0</v>
      </c>
      <c r="P1274" s="137">
        <f t="shared" si="333"/>
        <v>0</v>
      </c>
      <c r="Q1274" s="137">
        <f t="shared" si="333"/>
        <v>0</v>
      </c>
      <c r="R1274" s="137">
        <f t="shared" si="333"/>
        <v>0</v>
      </c>
      <c r="S1274" s="137">
        <f t="shared" si="333"/>
        <v>0</v>
      </c>
      <c r="T1274" s="137">
        <f t="shared" si="333"/>
        <v>100</v>
      </c>
      <c r="U1274" s="137">
        <f t="shared" si="333"/>
        <v>100</v>
      </c>
      <c r="V1274" s="137">
        <f t="shared" si="333"/>
        <v>100</v>
      </c>
      <c r="W1274" s="137">
        <f t="shared" si="334"/>
        <v>100</v>
      </c>
      <c r="X1274" s="137">
        <f t="shared" si="334"/>
        <v>100</v>
      </c>
      <c r="Y1274" s="137">
        <f t="shared" si="334"/>
        <v>100</v>
      </c>
      <c r="Z1274" s="137">
        <f t="shared" si="334"/>
        <v>100</v>
      </c>
      <c r="AA1274" s="137">
        <f t="shared" si="334"/>
        <v>100</v>
      </c>
      <c r="AB1274" s="137">
        <f t="shared" si="334"/>
        <v>100</v>
      </c>
      <c r="AC1274" s="137">
        <f t="shared" si="334"/>
        <v>100</v>
      </c>
      <c r="AD1274" s="137">
        <f t="shared" si="334"/>
        <v>100</v>
      </c>
      <c r="AE1274" s="137">
        <f t="shared" si="334"/>
        <v>100</v>
      </c>
      <c r="AF1274" s="137">
        <f t="shared" si="334"/>
        <v>100</v>
      </c>
      <c r="AG1274" s="137">
        <f t="shared" si="334"/>
        <v>100</v>
      </c>
      <c r="AH1274" s="137">
        <f t="shared" si="334"/>
        <v>0</v>
      </c>
      <c r="AI1274" s="137">
        <f t="shared" si="334"/>
        <v>0</v>
      </c>
      <c r="AJ1274" s="137">
        <f t="shared" si="334"/>
        <v>0</v>
      </c>
      <c r="AK1274" s="136">
        <f ca="1">IF(AND(AND($AK$3&lt;=B1274,B1274&lt;=$AK$1),B1274&lt;&gt;""),1,0)</f>
        <v>1</v>
      </c>
      <c r="AL1274" s="136">
        <f>IF(OR(F1274="工事・メンテ（共用可）",F1274="要調整"),0.5,IF(F1274="ヘリ訓練日",0.4,1))</f>
        <v>1</v>
      </c>
      <c r="AM1274" s="136">
        <v>1</v>
      </c>
    </row>
    <row r="1275" spans="1:39" ht="75">
      <c r="A1275" s="149">
        <v>1878</v>
      </c>
      <c r="B1275" s="150">
        <v>46416</v>
      </c>
      <c r="C1275" s="156">
        <v>7</v>
      </c>
      <c r="D1275" s="156">
        <v>21</v>
      </c>
      <c r="E1275" s="213" t="s">
        <v>68</v>
      </c>
      <c r="F1275" s="147" t="s">
        <v>490</v>
      </c>
      <c r="G1275" s="154" t="s">
        <v>493</v>
      </c>
      <c r="H1275" s="138" t="str">
        <f>IF(OR(G1275="中止",G1275="取消"),"998",IF(ISNA(MATCH($E1275,施設情報!$B$2:$B$96,0)),"999",INDEX(施設情報!$C$2:$C$96,MATCH($E1275,施設情報!$B$2:$B$96,0))))</f>
        <v>998</v>
      </c>
      <c r="I1275" s="139">
        <f t="shared" si="321"/>
        <v>46416</v>
      </c>
      <c r="J1275" s="137" t="str">
        <f t="shared" si="322"/>
        <v>998-46416</v>
      </c>
      <c r="K1275" s="137">
        <f t="shared" si="323"/>
        <v>0.29166666666666669</v>
      </c>
      <c r="L1275" s="137">
        <f t="shared" si="324"/>
        <v>0.875</v>
      </c>
      <c r="M1275" s="137">
        <f t="shared" ref="M1275:V1284" si="335">IF(AND(M$3&gt;=$K1275,M$3&lt;$L1275),100*$AM1275,0)</f>
        <v>0</v>
      </c>
      <c r="N1275" s="137">
        <f t="shared" si="335"/>
        <v>0</v>
      </c>
      <c r="O1275" s="137">
        <f t="shared" si="335"/>
        <v>0</v>
      </c>
      <c r="P1275" s="137">
        <f t="shared" si="335"/>
        <v>0</v>
      </c>
      <c r="Q1275" s="137">
        <f t="shared" si="335"/>
        <v>0</v>
      </c>
      <c r="R1275" s="137">
        <f t="shared" si="335"/>
        <v>0</v>
      </c>
      <c r="S1275" s="137">
        <f t="shared" si="335"/>
        <v>0</v>
      </c>
      <c r="T1275" s="137">
        <f t="shared" si="335"/>
        <v>100</v>
      </c>
      <c r="U1275" s="137">
        <f t="shared" si="335"/>
        <v>100</v>
      </c>
      <c r="V1275" s="137">
        <f t="shared" si="335"/>
        <v>100</v>
      </c>
      <c r="W1275" s="137">
        <f t="shared" ref="W1275:AJ1284" si="336">IF(AND(W$3&gt;=$K1275,W$3&lt;$L1275),100*$AM1275,0)</f>
        <v>100</v>
      </c>
      <c r="X1275" s="137">
        <f t="shared" si="336"/>
        <v>100</v>
      </c>
      <c r="Y1275" s="137">
        <f t="shared" si="336"/>
        <v>100</v>
      </c>
      <c r="Z1275" s="137">
        <f t="shared" si="336"/>
        <v>100</v>
      </c>
      <c r="AA1275" s="137">
        <f t="shared" si="336"/>
        <v>100</v>
      </c>
      <c r="AB1275" s="137">
        <f t="shared" si="336"/>
        <v>100</v>
      </c>
      <c r="AC1275" s="137">
        <f t="shared" si="336"/>
        <v>100</v>
      </c>
      <c r="AD1275" s="137">
        <f t="shared" si="336"/>
        <v>100</v>
      </c>
      <c r="AE1275" s="137">
        <f t="shared" si="336"/>
        <v>100</v>
      </c>
      <c r="AF1275" s="137">
        <f t="shared" si="336"/>
        <v>100</v>
      </c>
      <c r="AG1275" s="137">
        <f t="shared" si="336"/>
        <v>100</v>
      </c>
      <c r="AH1275" s="137">
        <f t="shared" si="336"/>
        <v>0</v>
      </c>
      <c r="AI1275" s="137">
        <f t="shared" si="336"/>
        <v>0</v>
      </c>
      <c r="AJ1275" s="137">
        <f t="shared" si="336"/>
        <v>0</v>
      </c>
      <c r="AK1275" s="136">
        <f ca="1">IF(AND(AND($AK$3&lt;=B1275,B1275&lt;=$AK$1),B1275&lt;&gt;""),1,0)</f>
        <v>1</v>
      </c>
      <c r="AL1275" s="136">
        <f>IF(OR(F1275="工事・メンテ（共用可）",F1275="要調整"),0.5,IF(F1275="ヘリ訓練日",0.4,1))</f>
        <v>1</v>
      </c>
      <c r="AM1275" s="136">
        <v>1</v>
      </c>
    </row>
    <row r="1276" spans="1:39" ht="75">
      <c r="A1276" s="149">
        <v>1879</v>
      </c>
      <c r="B1276" s="150">
        <v>46416</v>
      </c>
      <c r="C1276" s="156">
        <v>7</v>
      </c>
      <c r="D1276" s="156">
        <v>21</v>
      </c>
      <c r="E1276" s="213" t="s">
        <v>69</v>
      </c>
      <c r="F1276" s="147" t="s">
        <v>490</v>
      </c>
      <c r="G1276" s="154" t="s">
        <v>493</v>
      </c>
      <c r="H1276" s="138" t="str">
        <f>IF(OR(G1276="中止",G1276="取消"),"998",IF(ISNA(MATCH($E1276,施設情報!$B$2:$B$96,0)),"999",INDEX(施設情報!$C$2:$C$96,MATCH($E1276,施設情報!$B$2:$B$96,0))))</f>
        <v>998</v>
      </c>
      <c r="I1276" s="139">
        <f t="shared" si="321"/>
        <v>46416</v>
      </c>
      <c r="J1276" s="137" t="str">
        <f t="shared" si="322"/>
        <v>998-46416</v>
      </c>
      <c r="K1276" s="137">
        <f t="shared" si="323"/>
        <v>0.29166666666666669</v>
      </c>
      <c r="L1276" s="137">
        <f t="shared" si="324"/>
        <v>0.875</v>
      </c>
      <c r="M1276" s="137">
        <f t="shared" si="335"/>
        <v>0</v>
      </c>
      <c r="N1276" s="137">
        <f t="shared" si="335"/>
        <v>0</v>
      </c>
      <c r="O1276" s="137">
        <f t="shared" si="335"/>
        <v>0</v>
      </c>
      <c r="P1276" s="137">
        <f t="shared" si="335"/>
        <v>0</v>
      </c>
      <c r="Q1276" s="137">
        <f t="shared" si="335"/>
        <v>0</v>
      </c>
      <c r="R1276" s="137">
        <f t="shared" si="335"/>
        <v>0</v>
      </c>
      <c r="S1276" s="137">
        <f t="shared" si="335"/>
        <v>0</v>
      </c>
      <c r="T1276" s="137">
        <f t="shared" si="335"/>
        <v>100</v>
      </c>
      <c r="U1276" s="137">
        <f t="shared" si="335"/>
        <v>100</v>
      </c>
      <c r="V1276" s="137">
        <f t="shared" si="335"/>
        <v>100</v>
      </c>
      <c r="W1276" s="137">
        <f t="shared" si="336"/>
        <v>100</v>
      </c>
      <c r="X1276" s="137">
        <f t="shared" si="336"/>
        <v>100</v>
      </c>
      <c r="Y1276" s="137">
        <f t="shared" si="336"/>
        <v>100</v>
      </c>
      <c r="Z1276" s="137">
        <f t="shared" si="336"/>
        <v>100</v>
      </c>
      <c r="AA1276" s="137">
        <f t="shared" si="336"/>
        <v>100</v>
      </c>
      <c r="AB1276" s="137">
        <f t="shared" si="336"/>
        <v>100</v>
      </c>
      <c r="AC1276" s="137">
        <f t="shared" si="336"/>
        <v>100</v>
      </c>
      <c r="AD1276" s="137">
        <f t="shared" si="336"/>
        <v>100</v>
      </c>
      <c r="AE1276" s="137">
        <f t="shared" si="336"/>
        <v>100</v>
      </c>
      <c r="AF1276" s="137">
        <f t="shared" si="336"/>
        <v>100</v>
      </c>
      <c r="AG1276" s="137">
        <f t="shared" si="336"/>
        <v>100</v>
      </c>
      <c r="AH1276" s="137">
        <f t="shared" si="336"/>
        <v>0</v>
      </c>
      <c r="AI1276" s="137">
        <f t="shared" si="336"/>
        <v>0</v>
      </c>
      <c r="AJ1276" s="137">
        <f t="shared" si="336"/>
        <v>0</v>
      </c>
      <c r="AK1276" s="136">
        <f ca="1">IF(AND(AND($AK$3&lt;=B1276,B1276&lt;=$AK$1),B1276&lt;&gt;""),1,0)</f>
        <v>1</v>
      </c>
      <c r="AL1276" s="136">
        <f>IF(OR(F1276="工事・メンテ（共用可）",F1276="要調整"),0.5,IF(F1276="ヘリ訓練日",0.4,1))</f>
        <v>1</v>
      </c>
      <c r="AM1276" s="136">
        <v>1</v>
      </c>
    </row>
    <row r="1277" spans="1:39" ht="93.75">
      <c r="A1277" s="149">
        <v>1880</v>
      </c>
      <c r="B1277" s="150">
        <v>46416</v>
      </c>
      <c r="C1277" s="156">
        <v>7</v>
      </c>
      <c r="D1277" s="156">
        <v>21</v>
      </c>
      <c r="E1277" s="213" t="s">
        <v>70</v>
      </c>
      <c r="F1277" s="147" t="s">
        <v>490</v>
      </c>
      <c r="G1277" s="154" t="s">
        <v>493</v>
      </c>
      <c r="H1277" s="138" t="str">
        <f>IF(OR(G1277="中止",G1277="取消"),"998",IF(ISNA(MATCH($E1277,施設情報!$B$2:$B$96,0)),"999",INDEX(施設情報!$C$2:$C$96,MATCH($E1277,施設情報!$B$2:$B$96,0))))</f>
        <v>998</v>
      </c>
      <c r="I1277" s="139">
        <f t="shared" si="321"/>
        <v>46416</v>
      </c>
      <c r="J1277" s="137" t="str">
        <f t="shared" si="322"/>
        <v>998-46416</v>
      </c>
      <c r="K1277" s="137">
        <f t="shared" si="323"/>
        <v>0.29166666666666669</v>
      </c>
      <c r="L1277" s="137">
        <f t="shared" si="324"/>
        <v>0.875</v>
      </c>
      <c r="M1277" s="137">
        <f t="shared" si="335"/>
        <v>0</v>
      </c>
      <c r="N1277" s="137">
        <f t="shared" si="335"/>
        <v>0</v>
      </c>
      <c r="O1277" s="137">
        <f t="shared" si="335"/>
        <v>0</v>
      </c>
      <c r="P1277" s="137">
        <f t="shared" si="335"/>
        <v>0</v>
      </c>
      <c r="Q1277" s="137">
        <f t="shared" si="335"/>
        <v>0</v>
      </c>
      <c r="R1277" s="137">
        <f t="shared" si="335"/>
        <v>0</v>
      </c>
      <c r="S1277" s="137">
        <f t="shared" si="335"/>
        <v>0</v>
      </c>
      <c r="T1277" s="137">
        <f t="shared" si="335"/>
        <v>100</v>
      </c>
      <c r="U1277" s="137">
        <f t="shared" si="335"/>
        <v>100</v>
      </c>
      <c r="V1277" s="137">
        <f t="shared" si="335"/>
        <v>100</v>
      </c>
      <c r="W1277" s="137">
        <f t="shared" si="336"/>
        <v>100</v>
      </c>
      <c r="X1277" s="137">
        <f t="shared" si="336"/>
        <v>100</v>
      </c>
      <c r="Y1277" s="137">
        <f t="shared" si="336"/>
        <v>100</v>
      </c>
      <c r="Z1277" s="137">
        <f t="shared" si="336"/>
        <v>100</v>
      </c>
      <c r="AA1277" s="137">
        <f t="shared" si="336"/>
        <v>100</v>
      </c>
      <c r="AB1277" s="137">
        <f t="shared" si="336"/>
        <v>100</v>
      </c>
      <c r="AC1277" s="137">
        <f t="shared" si="336"/>
        <v>100</v>
      </c>
      <c r="AD1277" s="137">
        <f t="shared" si="336"/>
        <v>100</v>
      </c>
      <c r="AE1277" s="137">
        <f t="shared" si="336"/>
        <v>100</v>
      </c>
      <c r="AF1277" s="137">
        <f t="shared" si="336"/>
        <v>100</v>
      </c>
      <c r="AG1277" s="137">
        <f t="shared" si="336"/>
        <v>100</v>
      </c>
      <c r="AH1277" s="137">
        <f t="shared" si="336"/>
        <v>0</v>
      </c>
      <c r="AI1277" s="137">
        <f t="shared" si="336"/>
        <v>0</v>
      </c>
      <c r="AJ1277" s="137">
        <f t="shared" si="336"/>
        <v>0</v>
      </c>
      <c r="AK1277" s="136">
        <f ca="1">IF(AND(AND($AK$3&lt;=B1277,B1277&lt;=$AK$1),B1277&lt;&gt;""),1,0)</f>
        <v>1</v>
      </c>
      <c r="AL1277" s="136">
        <f>IF(OR(F1277="工事・メンテ（共用可）",F1277="要調整"),0.5,IF(F1277="ヘリ訓練日",0.4,1))</f>
        <v>1</v>
      </c>
      <c r="AM1277" s="136">
        <v>1</v>
      </c>
    </row>
    <row r="1278" spans="1:39" ht="93.75">
      <c r="A1278" s="149">
        <v>1881</v>
      </c>
      <c r="B1278" s="150">
        <v>46416</v>
      </c>
      <c r="C1278" s="156">
        <v>7</v>
      </c>
      <c r="D1278" s="156">
        <v>21</v>
      </c>
      <c r="E1278" s="213" t="s">
        <v>71</v>
      </c>
      <c r="F1278" s="147" t="s">
        <v>490</v>
      </c>
      <c r="G1278" s="154" t="s">
        <v>493</v>
      </c>
      <c r="H1278" s="138" t="str">
        <f>IF(OR(G1278="中止",G1278="取消"),"998",IF(ISNA(MATCH($E1278,施設情報!$B$2:$B$96,0)),"999",INDEX(施設情報!$C$2:$C$96,MATCH($E1278,施設情報!$B$2:$B$96,0))))</f>
        <v>998</v>
      </c>
      <c r="I1278" s="139">
        <f t="shared" si="321"/>
        <v>46416</v>
      </c>
      <c r="J1278" s="137" t="str">
        <f t="shared" si="322"/>
        <v>998-46416</v>
      </c>
      <c r="K1278" s="137">
        <f t="shared" si="323"/>
        <v>0.29166666666666669</v>
      </c>
      <c r="L1278" s="137">
        <f t="shared" si="324"/>
        <v>0.875</v>
      </c>
      <c r="M1278" s="137">
        <f t="shared" si="335"/>
        <v>0</v>
      </c>
      <c r="N1278" s="137">
        <f t="shared" si="335"/>
        <v>0</v>
      </c>
      <c r="O1278" s="137">
        <f t="shared" si="335"/>
        <v>0</v>
      </c>
      <c r="P1278" s="137">
        <f t="shared" si="335"/>
        <v>0</v>
      </c>
      <c r="Q1278" s="137">
        <f t="shared" si="335"/>
        <v>0</v>
      </c>
      <c r="R1278" s="137">
        <f t="shared" si="335"/>
        <v>0</v>
      </c>
      <c r="S1278" s="137">
        <f t="shared" si="335"/>
        <v>0</v>
      </c>
      <c r="T1278" s="137">
        <f t="shared" si="335"/>
        <v>100</v>
      </c>
      <c r="U1278" s="137">
        <f t="shared" si="335"/>
        <v>100</v>
      </c>
      <c r="V1278" s="137">
        <f t="shared" si="335"/>
        <v>100</v>
      </c>
      <c r="W1278" s="137">
        <f t="shared" si="336"/>
        <v>100</v>
      </c>
      <c r="X1278" s="137">
        <f t="shared" si="336"/>
        <v>100</v>
      </c>
      <c r="Y1278" s="137">
        <f t="shared" si="336"/>
        <v>100</v>
      </c>
      <c r="Z1278" s="137">
        <f t="shared" si="336"/>
        <v>100</v>
      </c>
      <c r="AA1278" s="137">
        <f t="shared" si="336"/>
        <v>100</v>
      </c>
      <c r="AB1278" s="137">
        <f t="shared" si="336"/>
        <v>100</v>
      </c>
      <c r="AC1278" s="137">
        <f t="shared" si="336"/>
        <v>100</v>
      </c>
      <c r="AD1278" s="137">
        <f t="shared" si="336"/>
        <v>100</v>
      </c>
      <c r="AE1278" s="137">
        <f t="shared" si="336"/>
        <v>100</v>
      </c>
      <c r="AF1278" s="137">
        <f t="shared" si="336"/>
        <v>100</v>
      </c>
      <c r="AG1278" s="137">
        <f t="shared" si="336"/>
        <v>100</v>
      </c>
      <c r="AH1278" s="137">
        <f t="shared" si="336"/>
        <v>0</v>
      </c>
      <c r="AI1278" s="137">
        <f t="shared" si="336"/>
        <v>0</v>
      </c>
      <c r="AJ1278" s="137">
        <f t="shared" si="336"/>
        <v>0</v>
      </c>
      <c r="AK1278" s="136">
        <f ca="1">IF(AND(AND($AK$3&lt;=B1278,B1278&lt;=$AK$1),B1278&lt;&gt;""),1,0)</f>
        <v>1</v>
      </c>
      <c r="AL1278" s="136">
        <f>IF(OR(F1278="工事・メンテ（共用可）",F1278="要調整"),0.5,IF(F1278="ヘリ訓練日",0.4,1))</f>
        <v>1</v>
      </c>
      <c r="AM1278" s="136">
        <v>1</v>
      </c>
    </row>
    <row r="1279" spans="1:39" ht="93.75">
      <c r="A1279" s="149">
        <v>1882</v>
      </c>
      <c r="B1279" s="150">
        <v>46416</v>
      </c>
      <c r="C1279" s="156">
        <v>7</v>
      </c>
      <c r="D1279" s="156">
        <v>21</v>
      </c>
      <c r="E1279" s="213" t="s">
        <v>72</v>
      </c>
      <c r="F1279" s="147" t="s">
        <v>490</v>
      </c>
      <c r="G1279" s="154" t="s">
        <v>493</v>
      </c>
      <c r="H1279" s="138" t="str">
        <f>IF(OR(G1279="中止",G1279="取消"),"998",IF(ISNA(MATCH($E1279,施設情報!$B$2:$B$96,0)),"999",INDEX(施設情報!$C$2:$C$96,MATCH($E1279,施設情報!$B$2:$B$96,0))))</f>
        <v>998</v>
      </c>
      <c r="I1279" s="139">
        <f t="shared" si="321"/>
        <v>46416</v>
      </c>
      <c r="J1279" s="137" t="str">
        <f t="shared" si="322"/>
        <v>998-46416</v>
      </c>
      <c r="K1279" s="137">
        <f t="shared" si="323"/>
        <v>0.29166666666666669</v>
      </c>
      <c r="L1279" s="137">
        <f t="shared" si="324"/>
        <v>0.875</v>
      </c>
      <c r="M1279" s="137">
        <f t="shared" si="335"/>
        <v>0</v>
      </c>
      <c r="N1279" s="137">
        <f t="shared" si="335"/>
        <v>0</v>
      </c>
      <c r="O1279" s="137">
        <f t="shared" si="335"/>
        <v>0</v>
      </c>
      <c r="P1279" s="137">
        <f t="shared" si="335"/>
        <v>0</v>
      </c>
      <c r="Q1279" s="137">
        <f t="shared" si="335"/>
        <v>0</v>
      </c>
      <c r="R1279" s="137">
        <f t="shared" si="335"/>
        <v>0</v>
      </c>
      <c r="S1279" s="137">
        <f t="shared" si="335"/>
        <v>0</v>
      </c>
      <c r="T1279" s="137">
        <f t="shared" si="335"/>
        <v>100</v>
      </c>
      <c r="U1279" s="137">
        <f t="shared" si="335"/>
        <v>100</v>
      </c>
      <c r="V1279" s="137">
        <f t="shared" si="335"/>
        <v>100</v>
      </c>
      <c r="W1279" s="137">
        <f t="shared" si="336"/>
        <v>100</v>
      </c>
      <c r="X1279" s="137">
        <f t="shared" si="336"/>
        <v>100</v>
      </c>
      <c r="Y1279" s="137">
        <f t="shared" si="336"/>
        <v>100</v>
      </c>
      <c r="Z1279" s="137">
        <f t="shared" si="336"/>
        <v>100</v>
      </c>
      <c r="AA1279" s="137">
        <f t="shared" si="336"/>
        <v>100</v>
      </c>
      <c r="AB1279" s="137">
        <f t="shared" si="336"/>
        <v>100</v>
      </c>
      <c r="AC1279" s="137">
        <f t="shared" si="336"/>
        <v>100</v>
      </c>
      <c r="AD1279" s="137">
        <f t="shared" si="336"/>
        <v>100</v>
      </c>
      <c r="AE1279" s="137">
        <f t="shared" si="336"/>
        <v>100</v>
      </c>
      <c r="AF1279" s="137">
        <f t="shared" si="336"/>
        <v>100</v>
      </c>
      <c r="AG1279" s="137">
        <f t="shared" si="336"/>
        <v>100</v>
      </c>
      <c r="AH1279" s="137">
        <f t="shared" si="336"/>
        <v>0</v>
      </c>
      <c r="AI1279" s="137">
        <f t="shared" si="336"/>
        <v>0</v>
      </c>
      <c r="AJ1279" s="137">
        <f t="shared" si="336"/>
        <v>0</v>
      </c>
      <c r="AK1279" s="136">
        <f ca="1">IF(AND(AND($AK$3&lt;=B1279,B1279&lt;=$AK$1),B1279&lt;&gt;""),1,0)</f>
        <v>1</v>
      </c>
      <c r="AL1279" s="136">
        <f>IF(OR(F1279="工事・メンテ（共用可）",F1279="要調整"),0.5,IF(F1279="ヘリ訓練日",0.4,1))</f>
        <v>1</v>
      </c>
      <c r="AM1279" s="136">
        <v>1</v>
      </c>
    </row>
    <row r="1280" spans="1:39" ht="93.75">
      <c r="A1280" s="149">
        <v>1883</v>
      </c>
      <c r="B1280" s="150">
        <v>46416</v>
      </c>
      <c r="C1280" s="156">
        <v>7</v>
      </c>
      <c r="D1280" s="156">
        <v>21</v>
      </c>
      <c r="E1280" s="213" t="s">
        <v>73</v>
      </c>
      <c r="F1280" s="147" t="s">
        <v>490</v>
      </c>
      <c r="G1280" s="154" t="s">
        <v>493</v>
      </c>
      <c r="H1280" s="138" t="str">
        <f>IF(OR(G1280="中止",G1280="取消"),"998",IF(ISNA(MATCH($E1280,施設情報!$B$2:$B$96,0)),"999",INDEX(施設情報!$C$2:$C$96,MATCH($E1280,施設情報!$B$2:$B$96,0))))</f>
        <v>998</v>
      </c>
      <c r="I1280" s="139">
        <f t="shared" si="321"/>
        <v>46416</v>
      </c>
      <c r="J1280" s="137" t="str">
        <f t="shared" si="322"/>
        <v>998-46416</v>
      </c>
      <c r="K1280" s="137">
        <f t="shared" si="323"/>
        <v>0.29166666666666669</v>
      </c>
      <c r="L1280" s="137">
        <f t="shared" si="324"/>
        <v>0.875</v>
      </c>
      <c r="M1280" s="137">
        <f t="shared" si="335"/>
        <v>0</v>
      </c>
      <c r="N1280" s="137">
        <f t="shared" si="335"/>
        <v>0</v>
      </c>
      <c r="O1280" s="137">
        <f t="shared" si="335"/>
        <v>0</v>
      </c>
      <c r="P1280" s="137">
        <f t="shared" si="335"/>
        <v>0</v>
      </c>
      <c r="Q1280" s="137">
        <f t="shared" si="335"/>
        <v>0</v>
      </c>
      <c r="R1280" s="137">
        <f t="shared" si="335"/>
        <v>0</v>
      </c>
      <c r="S1280" s="137">
        <f t="shared" si="335"/>
        <v>0</v>
      </c>
      <c r="T1280" s="137">
        <f t="shared" si="335"/>
        <v>100</v>
      </c>
      <c r="U1280" s="137">
        <f t="shared" si="335"/>
        <v>100</v>
      </c>
      <c r="V1280" s="137">
        <f t="shared" si="335"/>
        <v>100</v>
      </c>
      <c r="W1280" s="137">
        <f t="shared" si="336"/>
        <v>100</v>
      </c>
      <c r="X1280" s="137">
        <f t="shared" si="336"/>
        <v>100</v>
      </c>
      <c r="Y1280" s="137">
        <f t="shared" si="336"/>
        <v>100</v>
      </c>
      <c r="Z1280" s="137">
        <f t="shared" si="336"/>
        <v>100</v>
      </c>
      <c r="AA1280" s="137">
        <f t="shared" si="336"/>
        <v>100</v>
      </c>
      <c r="AB1280" s="137">
        <f t="shared" si="336"/>
        <v>100</v>
      </c>
      <c r="AC1280" s="137">
        <f t="shared" si="336"/>
        <v>100</v>
      </c>
      <c r="AD1280" s="137">
        <f t="shared" si="336"/>
        <v>100</v>
      </c>
      <c r="AE1280" s="137">
        <f t="shared" si="336"/>
        <v>100</v>
      </c>
      <c r="AF1280" s="137">
        <f t="shared" si="336"/>
        <v>100</v>
      </c>
      <c r="AG1280" s="137">
        <f t="shared" si="336"/>
        <v>100</v>
      </c>
      <c r="AH1280" s="137">
        <f t="shared" si="336"/>
        <v>0</v>
      </c>
      <c r="AI1280" s="137">
        <f t="shared" si="336"/>
        <v>0</v>
      </c>
      <c r="AJ1280" s="137">
        <f t="shared" si="336"/>
        <v>0</v>
      </c>
      <c r="AK1280" s="136">
        <f ca="1">IF(AND(AND($AK$3&lt;=B1280,B1280&lt;=$AK$1),B1280&lt;&gt;""),1,0)</f>
        <v>1</v>
      </c>
      <c r="AL1280" s="136">
        <f>IF(OR(F1280="工事・メンテ（共用可）",F1280="要調整"),0.5,IF(F1280="ヘリ訓練日",0.4,1))</f>
        <v>1</v>
      </c>
      <c r="AM1280" s="136">
        <v>1</v>
      </c>
    </row>
    <row r="1281" spans="1:39" ht="75">
      <c r="A1281" s="149">
        <v>1884</v>
      </c>
      <c r="B1281" s="150">
        <v>46416</v>
      </c>
      <c r="C1281" s="156">
        <v>7</v>
      </c>
      <c r="D1281" s="156">
        <v>21</v>
      </c>
      <c r="E1281" s="213" t="s">
        <v>74</v>
      </c>
      <c r="F1281" s="147" t="s">
        <v>490</v>
      </c>
      <c r="G1281" s="154" t="s">
        <v>493</v>
      </c>
      <c r="H1281" s="138" t="str">
        <f>IF(OR(G1281="中止",G1281="取消"),"998",IF(ISNA(MATCH($E1281,施設情報!$B$2:$B$96,0)),"999",INDEX(施設情報!$C$2:$C$96,MATCH($E1281,施設情報!$B$2:$B$96,0))))</f>
        <v>998</v>
      </c>
      <c r="I1281" s="139">
        <f t="shared" si="321"/>
        <v>46416</v>
      </c>
      <c r="J1281" s="137" t="str">
        <f t="shared" si="322"/>
        <v>998-46416</v>
      </c>
      <c r="K1281" s="137">
        <f t="shared" si="323"/>
        <v>0.29166666666666669</v>
      </c>
      <c r="L1281" s="137">
        <f t="shared" si="324"/>
        <v>0.875</v>
      </c>
      <c r="M1281" s="137">
        <f t="shared" si="335"/>
        <v>0</v>
      </c>
      <c r="N1281" s="137">
        <f t="shared" si="335"/>
        <v>0</v>
      </c>
      <c r="O1281" s="137">
        <f t="shared" si="335"/>
        <v>0</v>
      </c>
      <c r="P1281" s="137">
        <f t="shared" si="335"/>
        <v>0</v>
      </c>
      <c r="Q1281" s="137">
        <f t="shared" si="335"/>
        <v>0</v>
      </c>
      <c r="R1281" s="137">
        <f t="shared" si="335"/>
        <v>0</v>
      </c>
      <c r="S1281" s="137">
        <f t="shared" si="335"/>
        <v>0</v>
      </c>
      <c r="T1281" s="137">
        <f t="shared" si="335"/>
        <v>100</v>
      </c>
      <c r="U1281" s="137">
        <f t="shared" si="335"/>
        <v>100</v>
      </c>
      <c r="V1281" s="137">
        <f t="shared" si="335"/>
        <v>100</v>
      </c>
      <c r="W1281" s="137">
        <f t="shared" si="336"/>
        <v>100</v>
      </c>
      <c r="X1281" s="137">
        <f t="shared" si="336"/>
        <v>100</v>
      </c>
      <c r="Y1281" s="137">
        <f t="shared" si="336"/>
        <v>100</v>
      </c>
      <c r="Z1281" s="137">
        <f t="shared" si="336"/>
        <v>100</v>
      </c>
      <c r="AA1281" s="137">
        <f t="shared" si="336"/>
        <v>100</v>
      </c>
      <c r="AB1281" s="137">
        <f t="shared" si="336"/>
        <v>100</v>
      </c>
      <c r="AC1281" s="137">
        <f t="shared" si="336"/>
        <v>100</v>
      </c>
      <c r="AD1281" s="137">
        <f t="shared" si="336"/>
        <v>100</v>
      </c>
      <c r="AE1281" s="137">
        <f t="shared" si="336"/>
        <v>100</v>
      </c>
      <c r="AF1281" s="137">
        <f t="shared" si="336"/>
        <v>100</v>
      </c>
      <c r="AG1281" s="137">
        <f t="shared" si="336"/>
        <v>100</v>
      </c>
      <c r="AH1281" s="137">
        <f t="shared" si="336"/>
        <v>0</v>
      </c>
      <c r="AI1281" s="137">
        <f t="shared" si="336"/>
        <v>0</v>
      </c>
      <c r="AJ1281" s="137">
        <f t="shared" si="336"/>
        <v>0</v>
      </c>
      <c r="AK1281" s="136">
        <f ca="1">IF(AND(AND($AK$3&lt;=B1281,B1281&lt;=$AK$1),B1281&lt;&gt;""),1,0)</f>
        <v>1</v>
      </c>
      <c r="AL1281" s="136">
        <f>IF(OR(F1281="工事・メンテ（共用可）",F1281="要調整"),0.5,IF(F1281="ヘリ訓練日",0.4,1))</f>
        <v>1</v>
      </c>
      <c r="AM1281" s="136">
        <v>1</v>
      </c>
    </row>
    <row r="1282" spans="1:39" ht="75">
      <c r="A1282" s="149">
        <v>1885</v>
      </c>
      <c r="B1282" s="150">
        <v>46416</v>
      </c>
      <c r="C1282" s="156">
        <v>7</v>
      </c>
      <c r="D1282" s="156">
        <v>21</v>
      </c>
      <c r="E1282" s="213" t="s">
        <v>75</v>
      </c>
      <c r="F1282" s="147" t="s">
        <v>490</v>
      </c>
      <c r="G1282" s="154" t="s">
        <v>493</v>
      </c>
      <c r="H1282" s="138" t="str">
        <f>IF(OR(G1282="中止",G1282="取消"),"998",IF(ISNA(MATCH($E1282,施設情報!$B$2:$B$96,0)),"999",INDEX(施設情報!$C$2:$C$96,MATCH($E1282,施設情報!$B$2:$B$96,0))))</f>
        <v>998</v>
      </c>
      <c r="I1282" s="139">
        <f t="shared" si="321"/>
        <v>46416</v>
      </c>
      <c r="J1282" s="137" t="str">
        <f t="shared" si="322"/>
        <v>998-46416</v>
      </c>
      <c r="K1282" s="137">
        <f t="shared" si="323"/>
        <v>0.29166666666666669</v>
      </c>
      <c r="L1282" s="137">
        <f t="shared" si="324"/>
        <v>0.875</v>
      </c>
      <c r="M1282" s="137">
        <f t="shared" si="335"/>
        <v>0</v>
      </c>
      <c r="N1282" s="137">
        <f t="shared" si="335"/>
        <v>0</v>
      </c>
      <c r="O1282" s="137">
        <f t="shared" si="335"/>
        <v>0</v>
      </c>
      <c r="P1282" s="137">
        <f t="shared" si="335"/>
        <v>0</v>
      </c>
      <c r="Q1282" s="137">
        <f t="shared" si="335"/>
        <v>0</v>
      </c>
      <c r="R1282" s="137">
        <f t="shared" si="335"/>
        <v>0</v>
      </c>
      <c r="S1282" s="137">
        <f t="shared" si="335"/>
        <v>0</v>
      </c>
      <c r="T1282" s="137">
        <f t="shared" si="335"/>
        <v>100</v>
      </c>
      <c r="U1282" s="137">
        <f t="shared" si="335"/>
        <v>100</v>
      </c>
      <c r="V1282" s="137">
        <f t="shared" si="335"/>
        <v>100</v>
      </c>
      <c r="W1282" s="137">
        <f t="shared" si="336"/>
        <v>100</v>
      </c>
      <c r="X1282" s="137">
        <f t="shared" si="336"/>
        <v>100</v>
      </c>
      <c r="Y1282" s="137">
        <f t="shared" si="336"/>
        <v>100</v>
      </c>
      <c r="Z1282" s="137">
        <f t="shared" si="336"/>
        <v>100</v>
      </c>
      <c r="AA1282" s="137">
        <f t="shared" si="336"/>
        <v>100</v>
      </c>
      <c r="AB1282" s="137">
        <f t="shared" si="336"/>
        <v>100</v>
      </c>
      <c r="AC1282" s="137">
        <f t="shared" si="336"/>
        <v>100</v>
      </c>
      <c r="AD1282" s="137">
        <f t="shared" si="336"/>
        <v>100</v>
      </c>
      <c r="AE1282" s="137">
        <f t="shared" si="336"/>
        <v>100</v>
      </c>
      <c r="AF1282" s="137">
        <f t="shared" si="336"/>
        <v>100</v>
      </c>
      <c r="AG1282" s="137">
        <f t="shared" si="336"/>
        <v>100</v>
      </c>
      <c r="AH1282" s="137">
        <f t="shared" si="336"/>
        <v>0</v>
      </c>
      <c r="AI1282" s="137">
        <f t="shared" si="336"/>
        <v>0</v>
      </c>
      <c r="AJ1282" s="137">
        <f t="shared" si="336"/>
        <v>0</v>
      </c>
      <c r="AK1282" s="136">
        <f ca="1">IF(AND(AND($AK$3&lt;=B1282,B1282&lt;=$AK$1),B1282&lt;&gt;""),1,0)</f>
        <v>1</v>
      </c>
      <c r="AL1282" s="136">
        <f>IF(OR(F1282="工事・メンテ（共用可）",F1282="要調整"),0.5,IF(F1282="ヘリ訓練日",0.4,1))</f>
        <v>1</v>
      </c>
      <c r="AM1282" s="136">
        <v>1</v>
      </c>
    </row>
    <row r="1283" spans="1:39" ht="75">
      <c r="A1283" s="149">
        <v>1886</v>
      </c>
      <c r="B1283" s="150">
        <v>46416</v>
      </c>
      <c r="C1283" s="156">
        <v>7</v>
      </c>
      <c r="D1283" s="156">
        <v>21</v>
      </c>
      <c r="E1283" s="213" t="s">
        <v>76</v>
      </c>
      <c r="F1283" s="147" t="s">
        <v>490</v>
      </c>
      <c r="G1283" s="154" t="s">
        <v>493</v>
      </c>
      <c r="H1283" s="138" t="str">
        <f>IF(OR(G1283="中止",G1283="取消"),"998",IF(ISNA(MATCH($E1283,施設情報!$B$2:$B$96,0)),"999",INDEX(施設情報!$C$2:$C$96,MATCH($E1283,施設情報!$B$2:$B$96,0))))</f>
        <v>998</v>
      </c>
      <c r="I1283" s="139">
        <f t="shared" si="321"/>
        <v>46416</v>
      </c>
      <c r="J1283" s="137" t="str">
        <f t="shared" si="322"/>
        <v>998-46416</v>
      </c>
      <c r="K1283" s="137">
        <f t="shared" si="323"/>
        <v>0.29166666666666669</v>
      </c>
      <c r="L1283" s="137">
        <f t="shared" si="324"/>
        <v>0.875</v>
      </c>
      <c r="M1283" s="137">
        <f t="shared" si="335"/>
        <v>0</v>
      </c>
      <c r="N1283" s="137">
        <f t="shared" si="335"/>
        <v>0</v>
      </c>
      <c r="O1283" s="137">
        <f t="shared" si="335"/>
        <v>0</v>
      </c>
      <c r="P1283" s="137">
        <f t="shared" si="335"/>
        <v>0</v>
      </c>
      <c r="Q1283" s="137">
        <f t="shared" si="335"/>
        <v>0</v>
      </c>
      <c r="R1283" s="137">
        <f t="shared" si="335"/>
        <v>0</v>
      </c>
      <c r="S1283" s="137">
        <f t="shared" si="335"/>
        <v>0</v>
      </c>
      <c r="T1283" s="137">
        <f t="shared" si="335"/>
        <v>100</v>
      </c>
      <c r="U1283" s="137">
        <f t="shared" si="335"/>
        <v>100</v>
      </c>
      <c r="V1283" s="137">
        <f t="shared" si="335"/>
        <v>100</v>
      </c>
      <c r="W1283" s="137">
        <f t="shared" si="336"/>
        <v>100</v>
      </c>
      <c r="X1283" s="137">
        <f t="shared" si="336"/>
        <v>100</v>
      </c>
      <c r="Y1283" s="137">
        <f t="shared" si="336"/>
        <v>100</v>
      </c>
      <c r="Z1283" s="137">
        <f t="shared" si="336"/>
        <v>100</v>
      </c>
      <c r="AA1283" s="137">
        <f t="shared" si="336"/>
        <v>100</v>
      </c>
      <c r="AB1283" s="137">
        <f t="shared" si="336"/>
        <v>100</v>
      </c>
      <c r="AC1283" s="137">
        <f t="shared" si="336"/>
        <v>100</v>
      </c>
      <c r="AD1283" s="137">
        <f t="shared" si="336"/>
        <v>100</v>
      </c>
      <c r="AE1283" s="137">
        <f t="shared" si="336"/>
        <v>100</v>
      </c>
      <c r="AF1283" s="137">
        <f t="shared" si="336"/>
        <v>100</v>
      </c>
      <c r="AG1283" s="137">
        <f t="shared" si="336"/>
        <v>100</v>
      </c>
      <c r="AH1283" s="137">
        <f t="shared" si="336"/>
        <v>0</v>
      </c>
      <c r="AI1283" s="137">
        <f t="shared" si="336"/>
        <v>0</v>
      </c>
      <c r="AJ1283" s="137">
        <f t="shared" si="336"/>
        <v>0</v>
      </c>
      <c r="AK1283" s="136">
        <f ca="1">IF(AND(AND($AK$3&lt;=B1283,B1283&lt;=$AK$1),B1283&lt;&gt;""),1,0)</f>
        <v>1</v>
      </c>
      <c r="AL1283" s="136">
        <f>IF(OR(F1283="工事・メンテ（共用可）",F1283="要調整"),0.5,IF(F1283="ヘリ訓練日",0.4,1))</f>
        <v>1</v>
      </c>
      <c r="AM1283" s="136">
        <v>1</v>
      </c>
    </row>
    <row r="1284" spans="1:39" ht="112.5">
      <c r="A1284" s="149">
        <v>1887</v>
      </c>
      <c r="B1284" s="150">
        <v>46416</v>
      </c>
      <c r="C1284" s="156">
        <v>7</v>
      </c>
      <c r="D1284" s="156">
        <v>21</v>
      </c>
      <c r="E1284" s="213" t="s">
        <v>77</v>
      </c>
      <c r="F1284" s="147" t="s">
        <v>490</v>
      </c>
      <c r="G1284" s="154" t="s">
        <v>493</v>
      </c>
      <c r="H1284" s="138" t="str">
        <f>IF(OR(G1284="中止",G1284="取消"),"998",IF(ISNA(MATCH($E1284,施設情報!$B$2:$B$96,0)),"999",INDEX(施設情報!$C$2:$C$96,MATCH($E1284,施設情報!$B$2:$B$96,0))))</f>
        <v>998</v>
      </c>
      <c r="I1284" s="139">
        <f t="shared" si="321"/>
        <v>46416</v>
      </c>
      <c r="J1284" s="137" t="str">
        <f t="shared" si="322"/>
        <v>998-46416</v>
      </c>
      <c r="K1284" s="137">
        <f t="shared" si="323"/>
        <v>0.29166666666666669</v>
      </c>
      <c r="L1284" s="137">
        <f t="shared" si="324"/>
        <v>0.875</v>
      </c>
      <c r="M1284" s="137">
        <f t="shared" si="335"/>
        <v>0</v>
      </c>
      <c r="N1284" s="137">
        <f t="shared" si="335"/>
        <v>0</v>
      </c>
      <c r="O1284" s="137">
        <f t="shared" si="335"/>
        <v>0</v>
      </c>
      <c r="P1284" s="137">
        <f t="shared" si="335"/>
        <v>0</v>
      </c>
      <c r="Q1284" s="137">
        <f t="shared" si="335"/>
        <v>0</v>
      </c>
      <c r="R1284" s="137">
        <f t="shared" si="335"/>
        <v>0</v>
      </c>
      <c r="S1284" s="137">
        <f t="shared" si="335"/>
        <v>0</v>
      </c>
      <c r="T1284" s="137">
        <f t="shared" si="335"/>
        <v>100</v>
      </c>
      <c r="U1284" s="137">
        <f t="shared" si="335"/>
        <v>100</v>
      </c>
      <c r="V1284" s="137">
        <f t="shared" si="335"/>
        <v>100</v>
      </c>
      <c r="W1284" s="137">
        <f t="shared" si="336"/>
        <v>100</v>
      </c>
      <c r="X1284" s="137">
        <f t="shared" si="336"/>
        <v>100</v>
      </c>
      <c r="Y1284" s="137">
        <f t="shared" si="336"/>
        <v>100</v>
      </c>
      <c r="Z1284" s="137">
        <f t="shared" si="336"/>
        <v>100</v>
      </c>
      <c r="AA1284" s="137">
        <f t="shared" si="336"/>
        <v>100</v>
      </c>
      <c r="AB1284" s="137">
        <f t="shared" si="336"/>
        <v>100</v>
      </c>
      <c r="AC1284" s="137">
        <f t="shared" si="336"/>
        <v>100</v>
      </c>
      <c r="AD1284" s="137">
        <f t="shared" si="336"/>
        <v>100</v>
      </c>
      <c r="AE1284" s="137">
        <f t="shared" si="336"/>
        <v>100</v>
      </c>
      <c r="AF1284" s="137">
        <f t="shared" si="336"/>
        <v>100</v>
      </c>
      <c r="AG1284" s="137">
        <f t="shared" si="336"/>
        <v>100</v>
      </c>
      <c r="AH1284" s="137">
        <f t="shared" si="336"/>
        <v>0</v>
      </c>
      <c r="AI1284" s="137">
        <f t="shared" si="336"/>
        <v>0</v>
      </c>
      <c r="AJ1284" s="137">
        <f t="shared" si="336"/>
        <v>0</v>
      </c>
      <c r="AK1284" s="136">
        <f ca="1">IF(AND(AND($AK$3&lt;=B1284,B1284&lt;=$AK$1),B1284&lt;&gt;""),1,0)</f>
        <v>1</v>
      </c>
      <c r="AL1284" s="136">
        <f>IF(OR(F1284="工事・メンテ（共用可）",F1284="要調整"),0.5,IF(F1284="ヘリ訓練日",0.4,1))</f>
        <v>1</v>
      </c>
      <c r="AM1284" s="136">
        <v>1</v>
      </c>
    </row>
    <row r="1285" spans="1:39" ht="93.75">
      <c r="A1285" s="149">
        <v>1888</v>
      </c>
      <c r="B1285" s="150">
        <v>46416</v>
      </c>
      <c r="C1285" s="156">
        <v>7</v>
      </c>
      <c r="D1285" s="156">
        <v>21</v>
      </c>
      <c r="E1285" s="213" t="s">
        <v>78</v>
      </c>
      <c r="F1285" s="147" t="s">
        <v>490</v>
      </c>
      <c r="G1285" s="154" t="s">
        <v>493</v>
      </c>
      <c r="H1285" s="138" t="str">
        <f>IF(OR(G1285="中止",G1285="取消"),"998",IF(ISNA(MATCH($E1285,施設情報!$B$2:$B$96,0)),"999",INDEX(施設情報!$C$2:$C$96,MATCH($E1285,施設情報!$B$2:$B$96,0))))</f>
        <v>998</v>
      </c>
      <c r="I1285" s="139">
        <f t="shared" ref="I1285:I1348" si="337">B1285</f>
        <v>46416</v>
      </c>
      <c r="J1285" s="137" t="str">
        <f t="shared" ref="J1285:J1348" si="338">H1285&amp;"-"&amp;I1285</f>
        <v>998-46416</v>
      </c>
      <c r="K1285" s="137">
        <f t="shared" ref="K1285:K1348" si="339">C1285/24</f>
        <v>0.29166666666666669</v>
      </c>
      <c r="L1285" s="137">
        <f t="shared" ref="L1285:L1348" si="340">D1285/24</f>
        <v>0.875</v>
      </c>
      <c r="M1285" s="137">
        <f t="shared" ref="M1285:V1294" si="341">IF(AND(M$3&gt;=$K1285,M$3&lt;$L1285),100*$AM1285,0)</f>
        <v>0</v>
      </c>
      <c r="N1285" s="137">
        <f t="shared" si="341"/>
        <v>0</v>
      </c>
      <c r="O1285" s="137">
        <f t="shared" si="341"/>
        <v>0</v>
      </c>
      <c r="P1285" s="137">
        <f t="shared" si="341"/>
        <v>0</v>
      </c>
      <c r="Q1285" s="137">
        <f t="shared" si="341"/>
        <v>0</v>
      </c>
      <c r="R1285" s="137">
        <f t="shared" si="341"/>
        <v>0</v>
      </c>
      <c r="S1285" s="137">
        <f t="shared" si="341"/>
        <v>0</v>
      </c>
      <c r="T1285" s="137">
        <f t="shared" si="341"/>
        <v>100</v>
      </c>
      <c r="U1285" s="137">
        <f t="shared" si="341"/>
        <v>100</v>
      </c>
      <c r="V1285" s="137">
        <f t="shared" si="341"/>
        <v>100</v>
      </c>
      <c r="W1285" s="137">
        <f t="shared" ref="W1285:AJ1294" si="342">IF(AND(W$3&gt;=$K1285,W$3&lt;$L1285),100*$AM1285,0)</f>
        <v>100</v>
      </c>
      <c r="X1285" s="137">
        <f t="shared" si="342"/>
        <v>100</v>
      </c>
      <c r="Y1285" s="137">
        <f t="shared" si="342"/>
        <v>100</v>
      </c>
      <c r="Z1285" s="137">
        <f t="shared" si="342"/>
        <v>100</v>
      </c>
      <c r="AA1285" s="137">
        <f t="shared" si="342"/>
        <v>100</v>
      </c>
      <c r="AB1285" s="137">
        <f t="shared" si="342"/>
        <v>100</v>
      </c>
      <c r="AC1285" s="137">
        <f t="shared" si="342"/>
        <v>100</v>
      </c>
      <c r="AD1285" s="137">
        <f t="shared" si="342"/>
        <v>100</v>
      </c>
      <c r="AE1285" s="137">
        <f t="shared" si="342"/>
        <v>100</v>
      </c>
      <c r="AF1285" s="137">
        <f t="shared" si="342"/>
        <v>100</v>
      </c>
      <c r="AG1285" s="137">
        <f t="shared" si="342"/>
        <v>100</v>
      </c>
      <c r="AH1285" s="137">
        <f t="shared" si="342"/>
        <v>0</v>
      </c>
      <c r="AI1285" s="137">
        <f t="shared" si="342"/>
        <v>0</v>
      </c>
      <c r="AJ1285" s="137">
        <f t="shared" si="342"/>
        <v>0</v>
      </c>
      <c r="AK1285" s="136">
        <f ca="1">IF(AND(AND($AK$3&lt;=B1285,B1285&lt;=$AK$1),B1285&lt;&gt;""),1,0)</f>
        <v>1</v>
      </c>
      <c r="AL1285" s="136">
        <f>IF(OR(F1285="工事・メンテ（共用可）",F1285="要調整"),0.5,IF(F1285="ヘリ訓練日",0.4,1))</f>
        <v>1</v>
      </c>
      <c r="AM1285" s="136">
        <v>1</v>
      </c>
    </row>
    <row r="1286" spans="1:39" ht="112.5">
      <c r="A1286" s="149">
        <v>1889</v>
      </c>
      <c r="B1286" s="150">
        <v>46416</v>
      </c>
      <c r="C1286" s="156">
        <v>7</v>
      </c>
      <c r="D1286" s="156">
        <v>21</v>
      </c>
      <c r="E1286" s="213" t="s">
        <v>79</v>
      </c>
      <c r="F1286" s="151" t="s">
        <v>490</v>
      </c>
      <c r="G1286" s="154" t="s">
        <v>493</v>
      </c>
      <c r="H1286" s="138" t="str">
        <f>IF(OR(G1286="中止",G1286="取消"),"998",IF(ISNA(MATCH($E1286,施設情報!$B$2:$B$96,0)),"999",INDEX(施設情報!$C$2:$C$96,MATCH($E1286,施設情報!$B$2:$B$96,0))))</f>
        <v>998</v>
      </c>
      <c r="I1286" s="139">
        <f t="shared" si="337"/>
        <v>46416</v>
      </c>
      <c r="J1286" s="137" t="str">
        <f t="shared" si="338"/>
        <v>998-46416</v>
      </c>
      <c r="K1286" s="137">
        <f t="shared" si="339"/>
        <v>0.29166666666666669</v>
      </c>
      <c r="L1286" s="137">
        <f t="shared" si="340"/>
        <v>0.875</v>
      </c>
      <c r="M1286" s="137">
        <f t="shared" si="341"/>
        <v>0</v>
      </c>
      <c r="N1286" s="137">
        <f t="shared" si="341"/>
        <v>0</v>
      </c>
      <c r="O1286" s="137">
        <f t="shared" si="341"/>
        <v>0</v>
      </c>
      <c r="P1286" s="137">
        <f t="shared" si="341"/>
        <v>0</v>
      </c>
      <c r="Q1286" s="137">
        <f t="shared" si="341"/>
        <v>0</v>
      </c>
      <c r="R1286" s="137">
        <f t="shared" si="341"/>
        <v>0</v>
      </c>
      <c r="S1286" s="137">
        <f t="shared" si="341"/>
        <v>0</v>
      </c>
      <c r="T1286" s="137">
        <f t="shared" si="341"/>
        <v>100</v>
      </c>
      <c r="U1286" s="137">
        <f t="shared" si="341"/>
        <v>100</v>
      </c>
      <c r="V1286" s="137">
        <f t="shared" si="341"/>
        <v>100</v>
      </c>
      <c r="W1286" s="137">
        <f t="shared" si="342"/>
        <v>100</v>
      </c>
      <c r="X1286" s="137">
        <f t="shared" si="342"/>
        <v>100</v>
      </c>
      <c r="Y1286" s="137">
        <f t="shared" si="342"/>
        <v>100</v>
      </c>
      <c r="Z1286" s="137">
        <f t="shared" si="342"/>
        <v>100</v>
      </c>
      <c r="AA1286" s="137">
        <f t="shared" si="342"/>
        <v>100</v>
      </c>
      <c r="AB1286" s="137">
        <f t="shared" si="342"/>
        <v>100</v>
      </c>
      <c r="AC1286" s="137">
        <f t="shared" si="342"/>
        <v>100</v>
      </c>
      <c r="AD1286" s="137">
        <f t="shared" si="342"/>
        <v>100</v>
      </c>
      <c r="AE1286" s="137">
        <f t="shared" si="342"/>
        <v>100</v>
      </c>
      <c r="AF1286" s="137">
        <f t="shared" si="342"/>
        <v>100</v>
      </c>
      <c r="AG1286" s="137">
        <f t="shared" si="342"/>
        <v>100</v>
      </c>
      <c r="AH1286" s="137">
        <f t="shared" si="342"/>
        <v>0</v>
      </c>
      <c r="AI1286" s="137">
        <f t="shared" si="342"/>
        <v>0</v>
      </c>
      <c r="AJ1286" s="137">
        <f t="shared" si="342"/>
        <v>0</v>
      </c>
      <c r="AK1286" s="136">
        <f ca="1">IF(AND(AND($AK$3&lt;=B1286,B1286&lt;=$AK$1),B1286&lt;&gt;""),1,0)</f>
        <v>1</v>
      </c>
      <c r="AL1286" s="136">
        <f>IF(OR(F1286="工事・メンテ（共用可）",F1286="要調整"),0.5,IF(F1286="ヘリ訓練日",0.4,1))</f>
        <v>1</v>
      </c>
      <c r="AM1286" s="136">
        <v>1</v>
      </c>
    </row>
    <row r="1287" spans="1:39" ht="112.5">
      <c r="A1287" s="149">
        <v>1890</v>
      </c>
      <c r="B1287" s="150">
        <v>46416</v>
      </c>
      <c r="C1287" s="156">
        <v>7</v>
      </c>
      <c r="D1287" s="156">
        <v>21</v>
      </c>
      <c r="E1287" s="213" t="s">
        <v>80</v>
      </c>
      <c r="F1287" s="151" t="s">
        <v>490</v>
      </c>
      <c r="G1287" s="154" t="s">
        <v>493</v>
      </c>
      <c r="H1287" s="138" t="str">
        <f>IF(OR(G1287="中止",G1287="取消"),"998",IF(ISNA(MATCH($E1287,施設情報!$B$2:$B$96,0)),"999",INDEX(施設情報!$C$2:$C$96,MATCH($E1287,施設情報!$B$2:$B$96,0))))</f>
        <v>998</v>
      </c>
      <c r="I1287" s="139">
        <f t="shared" si="337"/>
        <v>46416</v>
      </c>
      <c r="J1287" s="137" t="str">
        <f t="shared" si="338"/>
        <v>998-46416</v>
      </c>
      <c r="K1287" s="137">
        <f t="shared" si="339"/>
        <v>0.29166666666666669</v>
      </c>
      <c r="L1287" s="137">
        <f t="shared" si="340"/>
        <v>0.875</v>
      </c>
      <c r="M1287" s="137">
        <f t="shared" si="341"/>
        <v>0</v>
      </c>
      <c r="N1287" s="137">
        <f t="shared" si="341"/>
        <v>0</v>
      </c>
      <c r="O1287" s="137">
        <f t="shared" si="341"/>
        <v>0</v>
      </c>
      <c r="P1287" s="137">
        <f t="shared" si="341"/>
        <v>0</v>
      </c>
      <c r="Q1287" s="137">
        <f t="shared" si="341"/>
        <v>0</v>
      </c>
      <c r="R1287" s="137">
        <f t="shared" si="341"/>
        <v>0</v>
      </c>
      <c r="S1287" s="137">
        <f t="shared" si="341"/>
        <v>0</v>
      </c>
      <c r="T1287" s="137">
        <f t="shared" si="341"/>
        <v>100</v>
      </c>
      <c r="U1287" s="137">
        <f t="shared" si="341"/>
        <v>100</v>
      </c>
      <c r="V1287" s="137">
        <f t="shared" si="341"/>
        <v>100</v>
      </c>
      <c r="W1287" s="137">
        <f t="shared" si="342"/>
        <v>100</v>
      </c>
      <c r="X1287" s="137">
        <f t="shared" si="342"/>
        <v>100</v>
      </c>
      <c r="Y1287" s="137">
        <f t="shared" si="342"/>
        <v>100</v>
      </c>
      <c r="Z1287" s="137">
        <f t="shared" si="342"/>
        <v>100</v>
      </c>
      <c r="AA1287" s="137">
        <f t="shared" si="342"/>
        <v>100</v>
      </c>
      <c r="AB1287" s="137">
        <f t="shared" si="342"/>
        <v>100</v>
      </c>
      <c r="AC1287" s="137">
        <f t="shared" si="342"/>
        <v>100</v>
      </c>
      <c r="AD1287" s="137">
        <f t="shared" si="342"/>
        <v>100</v>
      </c>
      <c r="AE1287" s="137">
        <f t="shared" si="342"/>
        <v>100</v>
      </c>
      <c r="AF1287" s="137">
        <f t="shared" si="342"/>
        <v>100</v>
      </c>
      <c r="AG1287" s="137">
        <f t="shared" si="342"/>
        <v>100</v>
      </c>
      <c r="AH1287" s="137">
        <f t="shared" si="342"/>
        <v>0</v>
      </c>
      <c r="AI1287" s="137">
        <f t="shared" si="342"/>
        <v>0</v>
      </c>
      <c r="AJ1287" s="137">
        <f t="shared" si="342"/>
        <v>0</v>
      </c>
      <c r="AK1287" s="136">
        <f ca="1">IF(AND(AND($AK$3&lt;=B1287,B1287&lt;=$AK$1),B1287&lt;&gt;""),1,0)</f>
        <v>1</v>
      </c>
      <c r="AL1287" s="136">
        <f>IF(OR(F1287="工事・メンテ（共用可）",F1287="要調整"),0.5,IF(F1287="ヘリ訓練日",0.4,1))</f>
        <v>1</v>
      </c>
      <c r="AM1287" s="136">
        <v>1</v>
      </c>
    </row>
    <row r="1288" spans="1:39" ht="93.75">
      <c r="A1288" s="149">
        <v>1891</v>
      </c>
      <c r="B1288" s="150">
        <v>46416</v>
      </c>
      <c r="C1288" s="156">
        <v>7</v>
      </c>
      <c r="D1288" s="156">
        <v>21</v>
      </c>
      <c r="E1288" s="213" t="s">
        <v>81</v>
      </c>
      <c r="F1288" s="151" t="s">
        <v>490</v>
      </c>
      <c r="G1288" s="154" t="s">
        <v>493</v>
      </c>
      <c r="H1288" s="138" t="str">
        <f>IF(OR(G1288="中止",G1288="取消"),"998",IF(ISNA(MATCH($E1288,施設情報!$B$2:$B$96,0)),"999",INDEX(施設情報!$C$2:$C$96,MATCH($E1288,施設情報!$B$2:$B$96,0))))</f>
        <v>998</v>
      </c>
      <c r="I1288" s="139">
        <f t="shared" si="337"/>
        <v>46416</v>
      </c>
      <c r="J1288" s="137" t="str">
        <f t="shared" si="338"/>
        <v>998-46416</v>
      </c>
      <c r="K1288" s="137">
        <f t="shared" si="339"/>
        <v>0.29166666666666669</v>
      </c>
      <c r="L1288" s="137">
        <f t="shared" si="340"/>
        <v>0.875</v>
      </c>
      <c r="M1288" s="137">
        <f t="shared" si="341"/>
        <v>0</v>
      </c>
      <c r="N1288" s="137">
        <f t="shared" si="341"/>
        <v>0</v>
      </c>
      <c r="O1288" s="137">
        <f t="shared" si="341"/>
        <v>0</v>
      </c>
      <c r="P1288" s="137">
        <f t="shared" si="341"/>
        <v>0</v>
      </c>
      <c r="Q1288" s="137">
        <f t="shared" si="341"/>
        <v>0</v>
      </c>
      <c r="R1288" s="137">
        <f t="shared" si="341"/>
        <v>0</v>
      </c>
      <c r="S1288" s="137">
        <f t="shared" si="341"/>
        <v>0</v>
      </c>
      <c r="T1288" s="137">
        <f t="shared" si="341"/>
        <v>100</v>
      </c>
      <c r="U1288" s="137">
        <f t="shared" si="341"/>
        <v>100</v>
      </c>
      <c r="V1288" s="137">
        <f t="shared" si="341"/>
        <v>100</v>
      </c>
      <c r="W1288" s="137">
        <f t="shared" si="342"/>
        <v>100</v>
      </c>
      <c r="X1288" s="137">
        <f t="shared" si="342"/>
        <v>100</v>
      </c>
      <c r="Y1288" s="137">
        <f t="shared" si="342"/>
        <v>100</v>
      </c>
      <c r="Z1288" s="137">
        <f t="shared" si="342"/>
        <v>100</v>
      </c>
      <c r="AA1288" s="137">
        <f t="shared" si="342"/>
        <v>100</v>
      </c>
      <c r="AB1288" s="137">
        <f t="shared" si="342"/>
        <v>100</v>
      </c>
      <c r="AC1288" s="137">
        <f t="shared" si="342"/>
        <v>100</v>
      </c>
      <c r="AD1288" s="137">
        <f t="shared" si="342"/>
        <v>100</v>
      </c>
      <c r="AE1288" s="137">
        <f t="shared" si="342"/>
        <v>100</v>
      </c>
      <c r="AF1288" s="137">
        <f t="shared" si="342"/>
        <v>100</v>
      </c>
      <c r="AG1288" s="137">
        <f t="shared" si="342"/>
        <v>100</v>
      </c>
      <c r="AH1288" s="137">
        <f t="shared" si="342"/>
        <v>0</v>
      </c>
      <c r="AI1288" s="137">
        <f t="shared" si="342"/>
        <v>0</v>
      </c>
      <c r="AJ1288" s="137">
        <f t="shared" si="342"/>
        <v>0</v>
      </c>
      <c r="AK1288" s="136">
        <f ca="1">IF(AND(AND($AK$3&lt;=B1288,B1288&lt;=$AK$1),B1288&lt;&gt;""),1,0)</f>
        <v>1</v>
      </c>
      <c r="AL1288" s="136">
        <f>IF(OR(F1288="工事・メンテ（共用可）",F1288="要調整"),0.5,IF(F1288="ヘリ訓練日",0.4,1))</f>
        <v>1</v>
      </c>
      <c r="AM1288" s="136">
        <v>1</v>
      </c>
    </row>
    <row r="1289" spans="1:39" ht="93.75">
      <c r="A1289" s="149">
        <v>1892</v>
      </c>
      <c r="B1289" s="150">
        <v>46416</v>
      </c>
      <c r="C1289" s="156">
        <v>7</v>
      </c>
      <c r="D1289" s="156">
        <v>21</v>
      </c>
      <c r="E1289" s="213" t="s">
        <v>82</v>
      </c>
      <c r="F1289" s="151" t="s">
        <v>490</v>
      </c>
      <c r="G1289" s="154" t="s">
        <v>493</v>
      </c>
      <c r="H1289" s="138" t="str">
        <f>IF(OR(G1289="中止",G1289="取消"),"998",IF(ISNA(MATCH($E1289,施設情報!$B$2:$B$96,0)),"999",INDEX(施設情報!$C$2:$C$96,MATCH($E1289,施設情報!$B$2:$B$96,0))))</f>
        <v>998</v>
      </c>
      <c r="I1289" s="139">
        <f t="shared" si="337"/>
        <v>46416</v>
      </c>
      <c r="J1289" s="137" t="str">
        <f t="shared" si="338"/>
        <v>998-46416</v>
      </c>
      <c r="K1289" s="137">
        <f t="shared" si="339"/>
        <v>0.29166666666666669</v>
      </c>
      <c r="L1289" s="137">
        <f t="shared" si="340"/>
        <v>0.875</v>
      </c>
      <c r="M1289" s="137">
        <f t="shared" si="341"/>
        <v>0</v>
      </c>
      <c r="N1289" s="137">
        <f t="shared" si="341"/>
        <v>0</v>
      </c>
      <c r="O1289" s="137">
        <f t="shared" si="341"/>
        <v>0</v>
      </c>
      <c r="P1289" s="137">
        <f t="shared" si="341"/>
        <v>0</v>
      </c>
      <c r="Q1289" s="137">
        <f t="shared" si="341"/>
        <v>0</v>
      </c>
      <c r="R1289" s="137">
        <f t="shared" si="341"/>
        <v>0</v>
      </c>
      <c r="S1289" s="137">
        <f t="shared" si="341"/>
        <v>0</v>
      </c>
      <c r="T1289" s="137">
        <f t="shared" si="341"/>
        <v>100</v>
      </c>
      <c r="U1289" s="137">
        <f t="shared" si="341"/>
        <v>100</v>
      </c>
      <c r="V1289" s="137">
        <f t="shared" si="341"/>
        <v>100</v>
      </c>
      <c r="W1289" s="137">
        <f t="shared" si="342"/>
        <v>100</v>
      </c>
      <c r="X1289" s="137">
        <f t="shared" si="342"/>
        <v>100</v>
      </c>
      <c r="Y1289" s="137">
        <f t="shared" si="342"/>
        <v>100</v>
      </c>
      <c r="Z1289" s="137">
        <f t="shared" si="342"/>
        <v>100</v>
      </c>
      <c r="AA1289" s="137">
        <f t="shared" si="342"/>
        <v>100</v>
      </c>
      <c r="AB1289" s="137">
        <f t="shared" si="342"/>
        <v>100</v>
      </c>
      <c r="AC1289" s="137">
        <f t="shared" si="342"/>
        <v>100</v>
      </c>
      <c r="AD1289" s="137">
        <f t="shared" si="342"/>
        <v>100</v>
      </c>
      <c r="AE1289" s="137">
        <f t="shared" si="342"/>
        <v>100</v>
      </c>
      <c r="AF1289" s="137">
        <f t="shared" si="342"/>
        <v>100</v>
      </c>
      <c r="AG1289" s="137">
        <f t="shared" si="342"/>
        <v>100</v>
      </c>
      <c r="AH1289" s="137">
        <f t="shared" si="342"/>
        <v>0</v>
      </c>
      <c r="AI1289" s="137">
        <f t="shared" si="342"/>
        <v>0</v>
      </c>
      <c r="AJ1289" s="137">
        <f t="shared" si="342"/>
        <v>0</v>
      </c>
      <c r="AK1289" s="136">
        <f ca="1">IF(AND(AND($AK$3&lt;=B1289,B1289&lt;=$AK$1),B1289&lt;&gt;""),1,0)</f>
        <v>1</v>
      </c>
      <c r="AL1289" s="136">
        <f>IF(OR(F1289="工事・メンテ（共用可）",F1289="要調整"),0.5,IF(F1289="ヘリ訓練日",0.4,1))</f>
        <v>1</v>
      </c>
      <c r="AM1289" s="136">
        <v>1</v>
      </c>
    </row>
    <row r="1290" spans="1:39" ht="56.25">
      <c r="A1290" s="149">
        <v>1893</v>
      </c>
      <c r="B1290" s="150">
        <v>46416</v>
      </c>
      <c r="C1290" s="156">
        <v>7</v>
      </c>
      <c r="D1290" s="156">
        <v>21</v>
      </c>
      <c r="E1290" s="213" t="s">
        <v>83</v>
      </c>
      <c r="F1290" s="151" t="s">
        <v>490</v>
      </c>
      <c r="G1290" s="154" t="s">
        <v>493</v>
      </c>
      <c r="H1290" s="138" t="str">
        <f>IF(OR(G1290="中止",G1290="取消"),"998",IF(ISNA(MATCH($E1290,施設情報!$B$2:$B$96,0)),"999",INDEX(施設情報!$C$2:$C$96,MATCH($E1290,施設情報!$B$2:$B$96,0))))</f>
        <v>998</v>
      </c>
      <c r="I1290" s="139">
        <f t="shared" si="337"/>
        <v>46416</v>
      </c>
      <c r="J1290" s="137" t="str">
        <f t="shared" si="338"/>
        <v>998-46416</v>
      </c>
      <c r="K1290" s="137">
        <f t="shared" si="339"/>
        <v>0.29166666666666669</v>
      </c>
      <c r="L1290" s="137">
        <f t="shared" si="340"/>
        <v>0.875</v>
      </c>
      <c r="M1290" s="137">
        <f t="shared" si="341"/>
        <v>0</v>
      </c>
      <c r="N1290" s="137">
        <f t="shared" si="341"/>
        <v>0</v>
      </c>
      <c r="O1290" s="137">
        <f t="shared" si="341"/>
        <v>0</v>
      </c>
      <c r="P1290" s="137">
        <f t="shared" si="341"/>
        <v>0</v>
      </c>
      <c r="Q1290" s="137">
        <f t="shared" si="341"/>
        <v>0</v>
      </c>
      <c r="R1290" s="137">
        <f t="shared" si="341"/>
        <v>0</v>
      </c>
      <c r="S1290" s="137">
        <f t="shared" si="341"/>
        <v>0</v>
      </c>
      <c r="T1290" s="137">
        <f t="shared" si="341"/>
        <v>100</v>
      </c>
      <c r="U1290" s="137">
        <f t="shared" si="341"/>
        <v>100</v>
      </c>
      <c r="V1290" s="137">
        <f t="shared" si="341"/>
        <v>100</v>
      </c>
      <c r="W1290" s="137">
        <f t="shared" si="342"/>
        <v>100</v>
      </c>
      <c r="X1290" s="137">
        <f t="shared" si="342"/>
        <v>100</v>
      </c>
      <c r="Y1290" s="137">
        <f t="shared" si="342"/>
        <v>100</v>
      </c>
      <c r="Z1290" s="137">
        <f t="shared" si="342"/>
        <v>100</v>
      </c>
      <c r="AA1290" s="137">
        <f t="shared" si="342"/>
        <v>100</v>
      </c>
      <c r="AB1290" s="137">
        <f t="shared" si="342"/>
        <v>100</v>
      </c>
      <c r="AC1290" s="137">
        <f t="shared" si="342"/>
        <v>100</v>
      </c>
      <c r="AD1290" s="137">
        <f t="shared" si="342"/>
        <v>100</v>
      </c>
      <c r="AE1290" s="137">
        <f t="shared" si="342"/>
        <v>100</v>
      </c>
      <c r="AF1290" s="137">
        <f t="shared" si="342"/>
        <v>100</v>
      </c>
      <c r="AG1290" s="137">
        <f t="shared" si="342"/>
        <v>100</v>
      </c>
      <c r="AH1290" s="137">
        <f t="shared" si="342"/>
        <v>0</v>
      </c>
      <c r="AI1290" s="137">
        <f t="shared" si="342"/>
        <v>0</v>
      </c>
      <c r="AJ1290" s="137">
        <f t="shared" si="342"/>
        <v>0</v>
      </c>
      <c r="AK1290" s="136">
        <f ca="1">IF(AND(AND($AK$3&lt;=B1290,B1290&lt;=$AK$1),B1290&lt;&gt;""),1,0)</f>
        <v>1</v>
      </c>
      <c r="AL1290" s="136">
        <f>IF(OR(F1290="工事・メンテ（共用可）",F1290="要調整"),0.5,IF(F1290="ヘリ訓練日",0.4,1))</f>
        <v>1</v>
      </c>
      <c r="AM1290" s="136">
        <v>1</v>
      </c>
    </row>
    <row r="1291" spans="1:39" ht="56.25">
      <c r="A1291" s="149">
        <v>1894</v>
      </c>
      <c r="B1291" s="150">
        <v>46416</v>
      </c>
      <c r="C1291" s="156">
        <v>7</v>
      </c>
      <c r="D1291" s="156">
        <v>21</v>
      </c>
      <c r="E1291" s="213" t="s">
        <v>84</v>
      </c>
      <c r="F1291" s="151" t="s">
        <v>490</v>
      </c>
      <c r="G1291" s="154" t="s">
        <v>493</v>
      </c>
      <c r="H1291" s="138" t="str">
        <f>IF(OR(G1291="中止",G1291="取消"),"998",IF(ISNA(MATCH($E1291,施設情報!$B$2:$B$96,0)),"999",INDEX(施設情報!$C$2:$C$96,MATCH($E1291,施設情報!$B$2:$B$96,0))))</f>
        <v>998</v>
      </c>
      <c r="I1291" s="139">
        <f t="shared" si="337"/>
        <v>46416</v>
      </c>
      <c r="J1291" s="137" t="str">
        <f t="shared" si="338"/>
        <v>998-46416</v>
      </c>
      <c r="K1291" s="137">
        <f t="shared" si="339"/>
        <v>0.29166666666666669</v>
      </c>
      <c r="L1291" s="137">
        <f t="shared" si="340"/>
        <v>0.875</v>
      </c>
      <c r="M1291" s="137">
        <f t="shared" si="341"/>
        <v>0</v>
      </c>
      <c r="N1291" s="137">
        <f t="shared" si="341"/>
        <v>0</v>
      </c>
      <c r="O1291" s="137">
        <f t="shared" si="341"/>
        <v>0</v>
      </c>
      <c r="P1291" s="137">
        <f t="shared" si="341"/>
        <v>0</v>
      </c>
      <c r="Q1291" s="137">
        <f t="shared" si="341"/>
        <v>0</v>
      </c>
      <c r="R1291" s="137">
        <f t="shared" si="341"/>
        <v>0</v>
      </c>
      <c r="S1291" s="137">
        <f t="shared" si="341"/>
        <v>0</v>
      </c>
      <c r="T1291" s="137">
        <f t="shared" si="341"/>
        <v>100</v>
      </c>
      <c r="U1291" s="137">
        <f t="shared" si="341"/>
        <v>100</v>
      </c>
      <c r="V1291" s="137">
        <f t="shared" si="341"/>
        <v>100</v>
      </c>
      <c r="W1291" s="137">
        <f t="shared" si="342"/>
        <v>100</v>
      </c>
      <c r="X1291" s="137">
        <f t="shared" si="342"/>
        <v>100</v>
      </c>
      <c r="Y1291" s="137">
        <f t="shared" si="342"/>
        <v>100</v>
      </c>
      <c r="Z1291" s="137">
        <f t="shared" si="342"/>
        <v>100</v>
      </c>
      <c r="AA1291" s="137">
        <f t="shared" si="342"/>
        <v>100</v>
      </c>
      <c r="AB1291" s="137">
        <f t="shared" si="342"/>
        <v>100</v>
      </c>
      <c r="AC1291" s="137">
        <f t="shared" si="342"/>
        <v>100</v>
      </c>
      <c r="AD1291" s="137">
        <f t="shared" si="342"/>
        <v>100</v>
      </c>
      <c r="AE1291" s="137">
        <f t="shared" si="342"/>
        <v>100</v>
      </c>
      <c r="AF1291" s="137">
        <f t="shared" si="342"/>
        <v>100</v>
      </c>
      <c r="AG1291" s="137">
        <f t="shared" si="342"/>
        <v>100</v>
      </c>
      <c r="AH1291" s="137">
        <f t="shared" si="342"/>
        <v>0</v>
      </c>
      <c r="AI1291" s="137">
        <f t="shared" si="342"/>
        <v>0</v>
      </c>
      <c r="AJ1291" s="137">
        <f t="shared" si="342"/>
        <v>0</v>
      </c>
      <c r="AK1291" s="136">
        <f ca="1">IF(AND(AND($AK$3&lt;=B1291,B1291&lt;=$AK$1),B1291&lt;&gt;""),1,0)</f>
        <v>1</v>
      </c>
      <c r="AL1291" s="136">
        <f>IF(OR(F1291="工事・メンテ（共用可）",F1291="要調整"),0.5,IF(F1291="ヘリ訓練日",0.4,1))</f>
        <v>1</v>
      </c>
      <c r="AM1291" s="136">
        <v>1</v>
      </c>
    </row>
    <row r="1292" spans="1:39" ht="56.25">
      <c r="A1292" s="149">
        <v>1895</v>
      </c>
      <c r="B1292" s="150">
        <v>46416</v>
      </c>
      <c r="C1292" s="156">
        <v>7</v>
      </c>
      <c r="D1292" s="156">
        <v>21</v>
      </c>
      <c r="E1292" s="213" t="s">
        <v>85</v>
      </c>
      <c r="F1292" s="151" t="s">
        <v>490</v>
      </c>
      <c r="G1292" s="154" t="s">
        <v>493</v>
      </c>
      <c r="H1292" s="138" t="str">
        <f>IF(OR(G1292="中止",G1292="取消"),"998",IF(ISNA(MATCH($E1292,施設情報!$B$2:$B$96,0)),"999",INDEX(施設情報!$C$2:$C$96,MATCH($E1292,施設情報!$B$2:$B$96,0))))</f>
        <v>998</v>
      </c>
      <c r="I1292" s="139">
        <f t="shared" si="337"/>
        <v>46416</v>
      </c>
      <c r="J1292" s="137" t="str">
        <f t="shared" si="338"/>
        <v>998-46416</v>
      </c>
      <c r="K1292" s="137">
        <f t="shared" si="339"/>
        <v>0.29166666666666669</v>
      </c>
      <c r="L1292" s="137">
        <f t="shared" si="340"/>
        <v>0.875</v>
      </c>
      <c r="M1292" s="137">
        <f t="shared" si="341"/>
        <v>0</v>
      </c>
      <c r="N1292" s="137">
        <f t="shared" si="341"/>
        <v>0</v>
      </c>
      <c r="O1292" s="137">
        <f t="shared" si="341"/>
        <v>0</v>
      </c>
      <c r="P1292" s="137">
        <f t="shared" si="341"/>
        <v>0</v>
      </c>
      <c r="Q1292" s="137">
        <f t="shared" si="341"/>
        <v>0</v>
      </c>
      <c r="R1292" s="137">
        <f t="shared" si="341"/>
        <v>0</v>
      </c>
      <c r="S1292" s="137">
        <f t="shared" si="341"/>
        <v>0</v>
      </c>
      <c r="T1292" s="137">
        <f t="shared" si="341"/>
        <v>100</v>
      </c>
      <c r="U1292" s="137">
        <f t="shared" si="341"/>
        <v>100</v>
      </c>
      <c r="V1292" s="137">
        <f t="shared" si="341"/>
        <v>100</v>
      </c>
      <c r="W1292" s="137">
        <f t="shared" si="342"/>
        <v>100</v>
      </c>
      <c r="X1292" s="137">
        <f t="shared" si="342"/>
        <v>100</v>
      </c>
      <c r="Y1292" s="137">
        <f t="shared" si="342"/>
        <v>100</v>
      </c>
      <c r="Z1292" s="137">
        <f t="shared" si="342"/>
        <v>100</v>
      </c>
      <c r="AA1292" s="137">
        <f t="shared" si="342"/>
        <v>100</v>
      </c>
      <c r="AB1292" s="137">
        <f t="shared" si="342"/>
        <v>100</v>
      </c>
      <c r="AC1292" s="137">
        <f t="shared" si="342"/>
        <v>100</v>
      </c>
      <c r="AD1292" s="137">
        <f t="shared" si="342"/>
        <v>100</v>
      </c>
      <c r="AE1292" s="137">
        <f t="shared" si="342"/>
        <v>100</v>
      </c>
      <c r="AF1292" s="137">
        <f t="shared" si="342"/>
        <v>100</v>
      </c>
      <c r="AG1292" s="137">
        <f t="shared" si="342"/>
        <v>100</v>
      </c>
      <c r="AH1292" s="137">
        <f t="shared" si="342"/>
        <v>0</v>
      </c>
      <c r="AI1292" s="137">
        <f t="shared" si="342"/>
        <v>0</v>
      </c>
      <c r="AJ1292" s="137">
        <f t="shared" si="342"/>
        <v>0</v>
      </c>
      <c r="AK1292" s="136">
        <f ca="1">IF(AND(AND($AK$3&lt;=B1292,B1292&lt;=$AK$1),B1292&lt;&gt;""),1,0)</f>
        <v>1</v>
      </c>
      <c r="AL1292" s="136">
        <f>IF(OR(F1292="工事・メンテ（共用可）",F1292="要調整"),0.5,IF(F1292="ヘリ訓練日",0.4,1))</f>
        <v>1</v>
      </c>
      <c r="AM1292" s="136">
        <v>1</v>
      </c>
    </row>
    <row r="1293" spans="1:39" ht="37.5">
      <c r="A1293" s="149">
        <v>1896</v>
      </c>
      <c r="B1293" s="150">
        <v>46416</v>
      </c>
      <c r="C1293" s="156">
        <v>7</v>
      </c>
      <c r="D1293" s="156">
        <v>21</v>
      </c>
      <c r="E1293" s="213" t="s">
        <v>86</v>
      </c>
      <c r="F1293" s="151" t="s">
        <v>490</v>
      </c>
      <c r="G1293" s="154" t="s">
        <v>493</v>
      </c>
      <c r="H1293" s="138" t="str">
        <f>IF(OR(G1293="中止",G1293="取消"),"998",IF(ISNA(MATCH($E1293,施設情報!$B$2:$B$96,0)),"999",INDEX(施設情報!$C$2:$C$96,MATCH($E1293,施設情報!$B$2:$B$96,0))))</f>
        <v>998</v>
      </c>
      <c r="I1293" s="139">
        <f t="shared" si="337"/>
        <v>46416</v>
      </c>
      <c r="J1293" s="137" t="str">
        <f t="shared" si="338"/>
        <v>998-46416</v>
      </c>
      <c r="K1293" s="137">
        <f t="shared" si="339"/>
        <v>0.29166666666666669</v>
      </c>
      <c r="L1293" s="137">
        <f t="shared" si="340"/>
        <v>0.875</v>
      </c>
      <c r="M1293" s="137">
        <f t="shared" si="341"/>
        <v>0</v>
      </c>
      <c r="N1293" s="137">
        <f t="shared" si="341"/>
        <v>0</v>
      </c>
      <c r="O1293" s="137">
        <f t="shared" si="341"/>
        <v>0</v>
      </c>
      <c r="P1293" s="137">
        <f t="shared" si="341"/>
        <v>0</v>
      </c>
      <c r="Q1293" s="137">
        <f t="shared" si="341"/>
        <v>0</v>
      </c>
      <c r="R1293" s="137">
        <f t="shared" si="341"/>
        <v>0</v>
      </c>
      <c r="S1293" s="137">
        <f t="shared" si="341"/>
        <v>0</v>
      </c>
      <c r="T1293" s="137">
        <f t="shared" si="341"/>
        <v>100</v>
      </c>
      <c r="U1293" s="137">
        <f t="shared" si="341"/>
        <v>100</v>
      </c>
      <c r="V1293" s="137">
        <f t="shared" si="341"/>
        <v>100</v>
      </c>
      <c r="W1293" s="137">
        <f t="shared" si="342"/>
        <v>100</v>
      </c>
      <c r="X1293" s="137">
        <f t="shared" si="342"/>
        <v>100</v>
      </c>
      <c r="Y1293" s="137">
        <f t="shared" si="342"/>
        <v>100</v>
      </c>
      <c r="Z1293" s="137">
        <f t="shared" si="342"/>
        <v>100</v>
      </c>
      <c r="AA1293" s="137">
        <f t="shared" si="342"/>
        <v>100</v>
      </c>
      <c r="AB1293" s="137">
        <f t="shared" si="342"/>
        <v>100</v>
      </c>
      <c r="AC1293" s="137">
        <f t="shared" si="342"/>
        <v>100</v>
      </c>
      <c r="AD1293" s="137">
        <f t="shared" si="342"/>
        <v>100</v>
      </c>
      <c r="AE1293" s="137">
        <f t="shared" si="342"/>
        <v>100</v>
      </c>
      <c r="AF1293" s="137">
        <f t="shared" si="342"/>
        <v>100</v>
      </c>
      <c r="AG1293" s="137">
        <f t="shared" si="342"/>
        <v>100</v>
      </c>
      <c r="AH1293" s="137">
        <f t="shared" si="342"/>
        <v>0</v>
      </c>
      <c r="AI1293" s="137">
        <f t="shared" si="342"/>
        <v>0</v>
      </c>
      <c r="AJ1293" s="137">
        <f t="shared" si="342"/>
        <v>0</v>
      </c>
      <c r="AK1293" s="136">
        <f ca="1">IF(AND(AND($AK$3&lt;=B1293,B1293&lt;=$AK$1),B1293&lt;&gt;""),1,0)</f>
        <v>1</v>
      </c>
      <c r="AL1293" s="136">
        <f>IF(OR(F1293="工事・メンテ（共用可）",F1293="要調整"),0.5,IF(F1293="ヘリ訓練日",0.4,1))</f>
        <v>1</v>
      </c>
      <c r="AM1293" s="136">
        <v>1</v>
      </c>
    </row>
    <row r="1294" spans="1:39" ht="37.5">
      <c r="A1294" s="149">
        <v>1897</v>
      </c>
      <c r="B1294" s="150">
        <v>46416</v>
      </c>
      <c r="C1294" s="156">
        <v>7</v>
      </c>
      <c r="D1294" s="156">
        <v>21</v>
      </c>
      <c r="E1294" s="213" t="s">
        <v>87</v>
      </c>
      <c r="F1294" s="151" t="s">
        <v>490</v>
      </c>
      <c r="G1294" s="154" t="s">
        <v>493</v>
      </c>
      <c r="H1294" s="138" t="str">
        <f>IF(OR(G1294="中止",G1294="取消"),"998",IF(ISNA(MATCH($E1294,施設情報!$B$2:$B$96,0)),"999",INDEX(施設情報!$C$2:$C$96,MATCH($E1294,施設情報!$B$2:$B$96,0))))</f>
        <v>998</v>
      </c>
      <c r="I1294" s="139">
        <f t="shared" si="337"/>
        <v>46416</v>
      </c>
      <c r="J1294" s="137" t="str">
        <f t="shared" si="338"/>
        <v>998-46416</v>
      </c>
      <c r="K1294" s="137">
        <f t="shared" si="339"/>
        <v>0.29166666666666669</v>
      </c>
      <c r="L1294" s="137">
        <f t="shared" si="340"/>
        <v>0.875</v>
      </c>
      <c r="M1294" s="137">
        <f t="shared" si="341"/>
        <v>0</v>
      </c>
      <c r="N1294" s="137">
        <f t="shared" si="341"/>
        <v>0</v>
      </c>
      <c r="O1294" s="137">
        <f t="shared" si="341"/>
        <v>0</v>
      </c>
      <c r="P1294" s="137">
        <f t="shared" si="341"/>
        <v>0</v>
      </c>
      <c r="Q1294" s="137">
        <f t="shared" si="341"/>
        <v>0</v>
      </c>
      <c r="R1294" s="137">
        <f t="shared" si="341"/>
        <v>0</v>
      </c>
      <c r="S1294" s="137">
        <f t="shared" si="341"/>
        <v>0</v>
      </c>
      <c r="T1294" s="137">
        <f t="shared" si="341"/>
        <v>100</v>
      </c>
      <c r="U1294" s="137">
        <f t="shared" si="341"/>
        <v>100</v>
      </c>
      <c r="V1294" s="137">
        <f t="shared" si="341"/>
        <v>100</v>
      </c>
      <c r="W1294" s="137">
        <f t="shared" si="342"/>
        <v>100</v>
      </c>
      <c r="X1294" s="137">
        <f t="shared" si="342"/>
        <v>100</v>
      </c>
      <c r="Y1294" s="137">
        <f t="shared" si="342"/>
        <v>100</v>
      </c>
      <c r="Z1294" s="137">
        <f t="shared" si="342"/>
        <v>100</v>
      </c>
      <c r="AA1294" s="137">
        <f t="shared" si="342"/>
        <v>100</v>
      </c>
      <c r="AB1294" s="137">
        <f t="shared" si="342"/>
        <v>100</v>
      </c>
      <c r="AC1294" s="137">
        <f t="shared" si="342"/>
        <v>100</v>
      </c>
      <c r="AD1294" s="137">
        <f t="shared" si="342"/>
        <v>100</v>
      </c>
      <c r="AE1294" s="137">
        <f t="shared" si="342"/>
        <v>100</v>
      </c>
      <c r="AF1294" s="137">
        <f t="shared" si="342"/>
        <v>100</v>
      </c>
      <c r="AG1294" s="137">
        <f t="shared" si="342"/>
        <v>100</v>
      </c>
      <c r="AH1294" s="137">
        <f t="shared" si="342"/>
        <v>0</v>
      </c>
      <c r="AI1294" s="137">
        <f t="shared" si="342"/>
        <v>0</v>
      </c>
      <c r="AJ1294" s="137">
        <f t="shared" si="342"/>
        <v>0</v>
      </c>
      <c r="AK1294" s="136">
        <f ca="1">IF(AND(AND($AK$3&lt;=B1294,B1294&lt;=$AK$1),B1294&lt;&gt;""),1,0)</f>
        <v>1</v>
      </c>
      <c r="AL1294" s="136">
        <f>IF(OR(F1294="工事・メンテ（共用可）",F1294="要調整"),0.5,IF(F1294="ヘリ訓練日",0.4,1))</f>
        <v>1</v>
      </c>
      <c r="AM1294" s="136">
        <v>1</v>
      </c>
    </row>
    <row r="1295" spans="1:39" ht="37.5">
      <c r="A1295" s="149">
        <v>1898</v>
      </c>
      <c r="B1295" s="150">
        <v>46416</v>
      </c>
      <c r="C1295" s="156">
        <v>7</v>
      </c>
      <c r="D1295" s="156">
        <v>21</v>
      </c>
      <c r="E1295" s="213" t="s">
        <v>88</v>
      </c>
      <c r="F1295" s="151" t="s">
        <v>490</v>
      </c>
      <c r="G1295" s="154" t="s">
        <v>493</v>
      </c>
      <c r="H1295" s="138" t="str">
        <f>IF(OR(G1295="中止",G1295="取消"),"998",IF(ISNA(MATCH($E1295,施設情報!$B$2:$B$96,0)),"999",INDEX(施設情報!$C$2:$C$96,MATCH($E1295,施設情報!$B$2:$B$96,0))))</f>
        <v>998</v>
      </c>
      <c r="I1295" s="139">
        <f t="shared" si="337"/>
        <v>46416</v>
      </c>
      <c r="J1295" s="137" t="str">
        <f t="shared" si="338"/>
        <v>998-46416</v>
      </c>
      <c r="K1295" s="137">
        <f t="shared" si="339"/>
        <v>0.29166666666666669</v>
      </c>
      <c r="L1295" s="137">
        <f t="shared" si="340"/>
        <v>0.875</v>
      </c>
      <c r="M1295" s="137">
        <f t="shared" ref="M1295:V1304" si="343">IF(AND(M$3&gt;=$K1295,M$3&lt;$L1295),100*$AM1295,0)</f>
        <v>0</v>
      </c>
      <c r="N1295" s="137">
        <f t="shared" si="343"/>
        <v>0</v>
      </c>
      <c r="O1295" s="137">
        <f t="shared" si="343"/>
        <v>0</v>
      </c>
      <c r="P1295" s="137">
        <f t="shared" si="343"/>
        <v>0</v>
      </c>
      <c r="Q1295" s="137">
        <f t="shared" si="343"/>
        <v>0</v>
      </c>
      <c r="R1295" s="137">
        <f t="shared" si="343"/>
        <v>0</v>
      </c>
      <c r="S1295" s="137">
        <f t="shared" si="343"/>
        <v>0</v>
      </c>
      <c r="T1295" s="137">
        <f t="shared" si="343"/>
        <v>100</v>
      </c>
      <c r="U1295" s="137">
        <f t="shared" si="343"/>
        <v>100</v>
      </c>
      <c r="V1295" s="137">
        <f t="shared" si="343"/>
        <v>100</v>
      </c>
      <c r="W1295" s="137">
        <f t="shared" ref="W1295:AJ1304" si="344">IF(AND(W$3&gt;=$K1295,W$3&lt;$L1295),100*$AM1295,0)</f>
        <v>100</v>
      </c>
      <c r="X1295" s="137">
        <f t="shared" si="344"/>
        <v>100</v>
      </c>
      <c r="Y1295" s="137">
        <f t="shared" si="344"/>
        <v>100</v>
      </c>
      <c r="Z1295" s="137">
        <f t="shared" si="344"/>
        <v>100</v>
      </c>
      <c r="AA1295" s="137">
        <f t="shared" si="344"/>
        <v>100</v>
      </c>
      <c r="AB1295" s="137">
        <f t="shared" si="344"/>
        <v>100</v>
      </c>
      <c r="AC1295" s="137">
        <f t="shared" si="344"/>
        <v>100</v>
      </c>
      <c r="AD1295" s="137">
        <f t="shared" si="344"/>
        <v>100</v>
      </c>
      <c r="AE1295" s="137">
        <f t="shared" si="344"/>
        <v>100</v>
      </c>
      <c r="AF1295" s="137">
        <f t="shared" si="344"/>
        <v>100</v>
      </c>
      <c r="AG1295" s="137">
        <f t="shared" si="344"/>
        <v>100</v>
      </c>
      <c r="AH1295" s="137">
        <f t="shared" si="344"/>
        <v>0</v>
      </c>
      <c r="AI1295" s="137">
        <f t="shared" si="344"/>
        <v>0</v>
      </c>
      <c r="AJ1295" s="137">
        <f t="shared" si="344"/>
        <v>0</v>
      </c>
      <c r="AK1295" s="136">
        <f ca="1">IF(AND(AND($AK$3&lt;=B1295,B1295&lt;=$AK$1),B1295&lt;&gt;""),1,0)</f>
        <v>1</v>
      </c>
      <c r="AL1295" s="136">
        <f>IF(OR(F1295="工事・メンテ（共用可）",F1295="要調整"),0.5,IF(F1295="ヘリ訓練日",0.4,1))</f>
        <v>1</v>
      </c>
      <c r="AM1295" s="136">
        <v>1</v>
      </c>
    </row>
    <row r="1296" spans="1:39" ht="37.5">
      <c r="A1296" s="149">
        <v>1899</v>
      </c>
      <c r="B1296" s="150">
        <v>46416</v>
      </c>
      <c r="C1296" s="156">
        <v>7</v>
      </c>
      <c r="D1296" s="156">
        <v>21</v>
      </c>
      <c r="E1296" s="213" t="s">
        <v>89</v>
      </c>
      <c r="F1296" s="151" t="s">
        <v>490</v>
      </c>
      <c r="G1296" s="154" t="s">
        <v>493</v>
      </c>
      <c r="H1296" s="138" t="str">
        <f>IF(OR(G1296="中止",G1296="取消"),"998",IF(ISNA(MATCH($E1296,施設情報!$B$2:$B$96,0)),"999",INDEX(施設情報!$C$2:$C$96,MATCH($E1296,施設情報!$B$2:$B$96,0))))</f>
        <v>998</v>
      </c>
      <c r="I1296" s="139">
        <f t="shared" si="337"/>
        <v>46416</v>
      </c>
      <c r="J1296" s="137" t="str">
        <f t="shared" si="338"/>
        <v>998-46416</v>
      </c>
      <c r="K1296" s="137">
        <f t="shared" si="339"/>
        <v>0.29166666666666669</v>
      </c>
      <c r="L1296" s="137">
        <f t="shared" si="340"/>
        <v>0.875</v>
      </c>
      <c r="M1296" s="137">
        <f t="shared" si="343"/>
        <v>0</v>
      </c>
      <c r="N1296" s="137">
        <f t="shared" si="343"/>
        <v>0</v>
      </c>
      <c r="O1296" s="137">
        <f t="shared" si="343"/>
        <v>0</v>
      </c>
      <c r="P1296" s="137">
        <f t="shared" si="343"/>
        <v>0</v>
      </c>
      <c r="Q1296" s="137">
        <f t="shared" si="343"/>
        <v>0</v>
      </c>
      <c r="R1296" s="137">
        <f t="shared" si="343"/>
        <v>0</v>
      </c>
      <c r="S1296" s="137">
        <f t="shared" si="343"/>
        <v>0</v>
      </c>
      <c r="T1296" s="137">
        <f t="shared" si="343"/>
        <v>100</v>
      </c>
      <c r="U1296" s="137">
        <f t="shared" si="343"/>
        <v>100</v>
      </c>
      <c r="V1296" s="137">
        <f t="shared" si="343"/>
        <v>100</v>
      </c>
      <c r="W1296" s="137">
        <f t="shared" si="344"/>
        <v>100</v>
      </c>
      <c r="X1296" s="137">
        <f t="shared" si="344"/>
        <v>100</v>
      </c>
      <c r="Y1296" s="137">
        <f t="shared" si="344"/>
        <v>100</v>
      </c>
      <c r="Z1296" s="137">
        <f t="shared" si="344"/>
        <v>100</v>
      </c>
      <c r="AA1296" s="137">
        <f t="shared" si="344"/>
        <v>100</v>
      </c>
      <c r="AB1296" s="137">
        <f t="shared" si="344"/>
        <v>100</v>
      </c>
      <c r="AC1296" s="137">
        <f t="shared" si="344"/>
        <v>100</v>
      </c>
      <c r="AD1296" s="137">
        <f t="shared" si="344"/>
        <v>100</v>
      </c>
      <c r="AE1296" s="137">
        <f t="shared" si="344"/>
        <v>100</v>
      </c>
      <c r="AF1296" s="137">
        <f t="shared" si="344"/>
        <v>100</v>
      </c>
      <c r="AG1296" s="137">
        <f t="shared" si="344"/>
        <v>100</v>
      </c>
      <c r="AH1296" s="137">
        <f t="shared" si="344"/>
        <v>0</v>
      </c>
      <c r="AI1296" s="137">
        <f t="shared" si="344"/>
        <v>0</v>
      </c>
      <c r="AJ1296" s="137">
        <f t="shared" si="344"/>
        <v>0</v>
      </c>
      <c r="AK1296" s="136">
        <f ca="1">IF(AND(AND($AK$3&lt;=B1296,B1296&lt;=$AK$1),B1296&lt;&gt;""),1,0)</f>
        <v>1</v>
      </c>
      <c r="AL1296" s="136">
        <f>IF(OR(F1296="工事・メンテ（共用可）",F1296="要調整"),0.5,IF(F1296="ヘリ訓練日",0.4,1))</f>
        <v>1</v>
      </c>
      <c r="AM1296" s="136">
        <v>1</v>
      </c>
    </row>
    <row r="1297" spans="1:39" ht="37.5">
      <c r="A1297" s="149">
        <v>1900</v>
      </c>
      <c r="B1297" s="150">
        <v>46416</v>
      </c>
      <c r="C1297" s="156">
        <v>7</v>
      </c>
      <c r="D1297" s="156">
        <v>21</v>
      </c>
      <c r="E1297" s="213" t="s">
        <v>90</v>
      </c>
      <c r="F1297" s="151" t="s">
        <v>490</v>
      </c>
      <c r="G1297" s="154" t="s">
        <v>493</v>
      </c>
      <c r="H1297" s="138" t="str">
        <f>IF(OR(G1297="中止",G1297="取消"),"998",IF(ISNA(MATCH($E1297,施設情報!$B$2:$B$96,0)),"999",INDEX(施設情報!$C$2:$C$96,MATCH($E1297,施設情報!$B$2:$B$96,0))))</f>
        <v>998</v>
      </c>
      <c r="I1297" s="139">
        <f t="shared" si="337"/>
        <v>46416</v>
      </c>
      <c r="J1297" s="137" t="str">
        <f t="shared" si="338"/>
        <v>998-46416</v>
      </c>
      <c r="K1297" s="137">
        <f t="shared" si="339"/>
        <v>0.29166666666666669</v>
      </c>
      <c r="L1297" s="137">
        <f t="shared" si="340"/>
        <v>0.875</v>
      </c>
      <c r="M1297" s="137">
        <f t="shared" si="343"/>
        <v>0</v>
      </c>
      <c r="N1297" s="137">
        <f t="shared" si="343"/>
        <v>0</v>
      </c>
      <c r="O1297" s="137">
        <f t="shared" si="343"/>
        <v>0</v>
      </c>
      <c r="P1297" s="137">
        <f t="shared" si="343"/>
        <v>0</v>
      </c>
      <c r="Q1297" s="137">
        <f t="shared" si="343"/>
        <v>0</v>
      </c>
      <c r="R1297" s="137">
        <f t="shared" si="343"/>
        <v>0</v>
      </c>
      <c r="S1297" s="137">
        <f t="shared" si="343"/>
        <v>0</v>
      </c>
      <c r="T1297" s="137">
        <f t="shared" si="343"/>
        <v>100</v>
      </c>
      <c r="U1297" s="137">
        <f t="shared" si="343"/>
        <v>100</v>
      </c>
      <c r="V1297" s="137">
        <f t="shared" si="343"/>
        <v>100</v>
      </c>
      <c r="W1297" s="137">
        <f t="shared" si="344"/>
        <v>100</v>
      </c>
      <c r="X1297" s="137">
        <f t="shared" si="344"/>
        <v>100</v>
      </c>
      <c r="Y1297" s="137">
        <f t="shared" si="344"/>
        <v>100</v>
      </c>
      <c r="Z1297" s="137">
        <f t="shared" si="344"/>
        <v>100</v>
      </c>
      <c r="AA1297" s="137">
        <f t="shared" si="344"/>
        <v>100</v>
      </c>
      <c r="AB1297" s="137">
        <f t="shared" si="344"/>
        <v>100</v>
      </c>
      <c r="AC1297" s="137">
        <f t="shared" si="344"/>
        <v>100</v>
      </c>
      <c r="AD1297" s="137">
        <f t="shared" si="344"/>
        <v>100</v>
      </c>
      <c r="AE1297" s="137">
        <f t="shared" si="344"/>
        <v>100</v>
      </c>
      <c r="AF1297" s="137">
        <f t="shared" si="344"/>
        <v>100</v>
      </c>
      <c r="AG1297" s="137">
        <f t="shared" si="344"/>
        <v>100</v>
      </c>
      <c r="AH1297" s="137">
        <f t="shared" si="344"/>
        <v>0</v>
      </c>
      <c r="AI1297" s="137">
        <f t="shared" si="344"/>
        <v>0</v>
      </c>
      <c r="AJ1297" s="137">
        <f t="shared" si="344"/>
        <v>0</v>
      </c>
      <c r="AK1297" s="136">
        <f ca="1">IF(AND(AND($AK$3&lt;=B1297,B1297&lt;=$AK$1),B1297&lt;&gt;""),1,0)</f>
        <v>1</v>
      </c>
      <c r="AL1297" s="136">
        <f>IF(OR(F1297="工事・メンテ（共用可）",F1297="要調整"),0.5,IF(F1297="ヘリ訓練日",0.4,1))</f>
        <v>1</v>
      </c>
      <c r="AM1297" s="136">
        <v>1</v>
      </c>
    </row>
    <row r="1298" spans="1:39" ht="37.5">
      <c r="A1298" s="149">
        <v>9</v>
      </c>
      <c r="B1298" s="150">
        <v>46417</v>
      </c>
      <c r="C1298" s="156">
        <v>0</v>
      </c>
      <c r="D1298" s="156">
        <v>24</v>
      </c>
      <c r="E1298" s="152" t="s">
        <v>28</v>
      </c>
      <c r="F1298" s="151" t="s">
        <v>29</v>
      </c>
      <c r="G1298" s="154" t="s">
        <v>1</v>
      </c>
      <c r="H1298" s="138" t="str">
        <f>IF(OR(G1298="中止",G1298="取消"),"998",IF(ISNA(MATCH($E1298,施設情報!$B$2:$B$96,0)),"999",INDEX(施設情報!$C$2:$C$96,MATCH($E1298,施設情報!$B$2:$B$96,0))))</f>
        <v>001</v>
      </c>
      <c r="I1298" s="139">
        <f t="shared" si="337"/>
        <v>46417</v>
      </c>
      <c r="J1298" s="137" t="str">
        <f t="shared" si="338"/>
        <v>001-46417</v>
      </c>
      <c r="K1298" s="137">
        <f t="shared" si="339"/>
        <v>0</v>
      </c>
      <c r="L1298" s="137">
        <f t="shared" si="340"/>
        <v>1</v>
      </c>
      <c r="M1298" s="137">
        <f t="shared" si="343"/>
        <v>100</v>
      </c>
      <c r="N1298" s="137">
        <f t="shared" si="343"/>
        <v>100</v>
      </c>
      <c r="O1298" s="137">
        <f t="shared" si="343"/>
        <v>100</v>
      </c>
      <c r="P1298" s="137">
        <f t="shared" si="343"/>
        <v>100</v>
      </c>
      <c r="Q1298" s="137">
        <f t="shared" si="343"/>
        <v>100</v>
      </c>
      <c r="R1298" s="137">
        <f t="shared" si="343"/>
        <v>100</v>
      </c>
      <c r="S1298" s="137">
        <f t="shared" si="343"/>
        <v>100</v>
      </c>
      <c r="T1298" s="137">
        <f t="shared" si="343"/>
        <v>100</v>
      </c>
      <c r="U1298" s="137">
        <f t="shared" si="343"/>
        <v>100</v>
      </c>
      <c r="V1298" s="137">
        <f t="shared" si="343"/>
        <v>100</v>
      </c>
      <c r="W1298" s="137">
        <f t="shared" si="344"/>
        <v>100</v>
      </c>
      <c r="X1298" s="137">
        <f t="shared" si="344"/>
        <v>100</v>
      </c>
      <c r="Y1298" s="137">
        <f t="shared" si="344"/>
        <v>100</v>
      </c>
      <c r="Z1298" s="137">
        <f t="shared" si="344"/>
        <v>100</v>
      </c>
      <c r="AA1298" s="137">
        <f t="shared" si="344"/>
        <v>100</v>
      </c>
      <c r="AB1298" s="137">
        <f t="shared" si="344"/>
        <v>100</v>
      </c>
      <c r="AC1298" s="137">
        <f t="shared" si="344"/>
        <v>100</v>
      </c>
      <c r="AD1298" s="137">
        <f t="shared" si="344"/>
        <v>100</v>
      </c>
      <c r="AE1298" s="137">
        <f t="shared" si="344"/>
        <v>100</v>
      </c>
      <c r="AF1298" s="137">
        <f t="shared" si="344"/>
        <v>100</v>
      </c>
      <c r="AG1298" s="137">
        <f t="shared" si="344"/>
        <v>100</v>
      </c>
      <c r="AH1298" s="137">
        <f t="shared" si="344"/>
        <v>100</v>
      </c>
      <c r="AI1298" s="137">
        <f t="shared" si="344"/>
        <v>100</v>
      </c>
      <c r="AJ1298" s="137">
        <f t="shared" si="344"/>
        <v>100</v>
      </c>
      <c r="AK1298" s="136">
        <f ca="1">IF(AND(AND($AK$3&lt;=B1298,B1298&lt;=$AK$1),B1298&lt;&gt;""),1,0)</f>
        <v>1</v>
      </c>
      <c r="AL1298" s="136">
        <f>IF(OR(F1298="工事・メンテ（共用可）",F1298="要調整"),0.5,IF(F1298="ヘリ訓練日",0.4,1))</f>
        <v>1</v>
      </c>
      <c r="AM1298" s="136">
        <v>1</v>
      </c>
    </row>
    <row r="1299" spans="1:39" ht="56.25">
      <c r="A1299" s="149">
        <v>333</v>
      </c>
      <c r="B1299" s="150">
        <v>46417</v>
      </c>
      <c r="C1299" s="156">
        <v>0</v>
      </c>
      <c r="D1299" s="156">
        <v>24</v>
      </c>
      <c r="E1299" s="152" t="s">
        <v>52</v>
      </c>
      <c r="F1299" s="151" t="s">
        <v>95</v>
      </c>
      <c r="G1299" s="205" t="s">
        <v>1</v>
      </c>
      <c r="H1299" s="138" t="str">
        <f>IF(OR(G1299="中止",G1299="取消"),"998",IF(ISNA(MATCH($E1299,施設情報!$B$2:$B$96,0)),"999",INDEX(施設情報!$C$2:$C$96,MATCH($E1299,施設情報!$B$2:$B$96,0))))</f>
        <v>024</v>
      </c>
      <c r="I1299" s="139">
        <f t="shared" si="337"/>
        <v>46417</v>
      </c>
      <c r="J1299" s="137" t="str">
        <f t="shared" si="338"/>
        <v>024-46417</v>
      </c>
      <c r="K1299" s="137">
        <f t="shared" si="339"/>
        <v>0</v>
      </c>
      <c r="L1299" s="137">
        <f t="shared" si="340"/>
        <v>1</v>
      </c>
      <c r="M1299" s="137">
        <f t="shared" si="343"/>
        <v>100</v>
      </c>
      <c r="N1299" s="137">
        <f t="shared" si="343"/>
        <v>100</v>
      </c>
      <c r="O1299" s="137">
        <f t="shared" si="343"/>
        <v>100</v>
      </c>
      <c r="P1299" s="137">
        <f t="shared" si="343"/>
        <v>100</v>
      </c>
      <c r="Q1299" s="137">
        <f t="shared" si="343"/>
        <v>100</v>
      </c>
      <c r="R1299" s="137">
        <f t="shared" si="343"/>
        <v>100</v>
      </c>
      <c r="S1299" s="137">
        <f t="shared" si="343"/>
        <v>100</v>
      </c>
      <c r="T1299" s="137">
        <f t="shared" si="343"/>
        <v>100</v>
      </c>
      <c r="U1299" s="137">
        <f t="shared" si="343"/>
        <v>100</v>
      </c>
      <c r="V1299" s="137">
        <f t="shared" si="343"/>
        <v>100</v>
      </c>
      <c r="W1299" s="137">
        <f t="shared" si="344"/>
        <v>100</v>
      </c>
      <c r="X1299" s="137">
        <f t="shared" si="344"/>
        <v>100</v>
      </c>
      <c r="Y1299" s="137">
        <f t="shared" si="344"/>
        <v>100</v>
      </c>
      <c r="Z1299" s="137">
        <f t="shared" si="344"/>
        <v>100</v>
      </c>
      <c r="AA1299" s="137">
        <f t="shared" si="344"/>
        <v>100</v>
      </c>
      <c r="AB1299" s="137">
        <f t="shared" si="344"/>
        <v>100</v>
      </c>
      <c r="AC1299" s="137">
        <f t="shared" si="344"/>
        <v>100</v>
      </c>
      <c r="AD1299" s="137">
        <f t="shared" si="344"/>
        <v>100</v>
      </c>
      <c r="AE1299" s="137">
        <f t="shared" si="344"/>
        <v>100</v>
      </c>
      <c r="AF1299" s="137">
        <f t="shared" si="344"/>
        <v>100</v>
      </c>
      <c r="AG1299" s="137">
        <f t="shared" si="344"/>
        <v>100</v>
      </c>
      <c r="AH1299" s="137">
        <f t="shared" si="344"/>
        <v>100</v>
      </c>
      <c r="AI1299" s="137">
        <f t="shared" si="344"/>
        <v>100</v>
      </c>
      <c r="AJ1299" s="137">
        <f t="shared" si="344"/>
        <v>100</v>
      </c>
      <c r="AK1299" s="136">
        <f ca="1">IF(AND(AND($AK$3&lt;=B1299,B1299&lt;=$AK$1),B1299&lt;&gt;""),1,0)</f>
        <v>1</v>
      </c>
      <c r="AL1299" s="136">
        <f>IF(OR(F1299="工事・メンテ（共用可）",F1299="要調整"),0.5,IF(F1299="ヘリ訓練日",0.4,1))</f>
        <v>1</v>
      </c>
      <c r="AM1299" s="136">
        <v>1</v>
      </c>
    </row>
    <row r="1300" spans="1:39" ht="37.5">
      <c r="A1300" s="149">
        <v>10</v>
      </c>
      <c r="B1300" s="150">
        <v>46418</v>
      </c>
      <c r="C1300" s="156">
        <v>0</v>
      </c>
      <c r="D1300" s="156">
        <v>24</v>
      </c>
      <c r="E1300" s="152" t="s">
        <v>28</v>
      </c>
      <c r="F1300" s="151" t="s">
        <v>29</v>
      </c>
      <c r="G1300" s="154" t="s">
        <v>1</v>
      </c>
      <c r="H1300" s="138" t="str">
        <f>IF(OR(G1300="中止",G1300="取消"),"998",IF(ISNA(MATCH($E1300,施設情報!$B$2:$B$96,0)),"999",INDEX(施設情報!$C$2:$C$96,MATCH($E1300,施設情報!$B$2:$B$96,0))))</f>
        <v>001</v>
      </c>
      <c r="I1300" s="139">
        <f t="shared" si="337"/>
        <v>46418</v>
      </c>
      <c r="J1300" s="137" t="str">
        <f t="shared" si="338"/>
        <v>001-46418</v>
      </c>
      <c r="K1300" s="137">
        <f t="shared" si="339"/>
        <v>0</v>
      </c>
      <c r="L1300" s="137">
        <f t="shared" si="340"/>
        <v>1</v>
      </c>
      <c r="M1300" s="137">
        <f t="shared" si="343"/>
        <v>100</v>
      </c>
      <c r="N1300" s="137">
        <f t="shared" si="343"/>
        <v>100</v>
      </c>
      <c r="O1300" s="137">
        <f t="shared" si="343"/>
        <v>100</v>
      </c>
      <c r="P1300" s="137">
        <f t="shared" si="343"/>
        <v>100</v>
      </c>
      <c r="Q1300" s="137">
        <f t="shared" si="343"/>
        <v>100</v>
      </c>
      <c r="R1300" s="137">
        <f t="shared" si="343"/>
        <v>100</v>
      </c>
      <c r="S1300" s="137">
        <f t="shared" si="343"/>
        <v>100</v>
      </c>
      <c r="T1300" s="137">
        <f t="shared" si="343"/>
        <v>100</v>
      </c>
      <c r="U1300" s="137">
        <f t="shared" si="343"/>
        <v>100</v>
      </c>
      <c r="V1300" s="137">
        <f t="shared" si="343"/>
        <v>100</v>
      </c>
      <c r="W1300" s="137">
        <f t="shared" si="344"/>
        <v>100</v>
      </c>
      <c r="X1300" s="137">
        <f t="shared" si="344"/>
        <v>100</v>
      </c>
      <c r="Y1300" s="137">
        <f t="shared" si="344"/>
        <v>100</v>
      </c>
      <c r="Z1300" s="137">
        <f t="shared" si="344"/>
        <v>100</v>
      </c>
      <c r="AA1300" s="137">
        <f t="shared" si="344"/>
        <v>100</v>
      </c>
      <c r="AB1300" s="137">
        <f t="shared" si="344"/>
        <v>100</v>
      </c>
      <c r="AC1300" s="137">
        <f t="shared" si="344"/>
        <v>100</v>
      </c>
      <c r="AD1300" s="137">
        <f t="shared" si="344"/>
        <v>100</v>
      </c>
      <c r="AE1300" s="137">
        <f t="shared" si="344"/>
        <v>100</v>
      </c>
      <c r="AF1300" s="137">
        <f t="shared" si="344"/>
        <v>100</v>
      </c>
      <c r="AG1300" s="137">
        <f t="shared" si="344"/>
        <v>100</v>
      </c>
      <c r="AH1300" s="137">
        <f t="shared" si="344"/>
        <v>100</v>
      </c>
      <c r="AI1300" s="137">
        <f t="shared" si="344"/>
        <v>100</v>
      </c>
      <c r="AJ1300" s="137">
        <f t="shared" si="344"/>
        <v>100</v>
      </c>
      <c r="AK1300" s="136">
        <f ca="1">IF(AND(AND($AK$3&lt;=B1300,B1300&lt;=$AK$1),B1300&lt;&gt;""),1,0)</f>
        <v>1</v>
      </c>
      <c r="AL1300" s="136">
        <f>IF(OR(F1300="工事・メンテ（共用可）",F1300="要調整"),0.5,IF(F1300="ヘリ訓練日",0.4,1))</f>
        <v>1</v>
      </c>
      <c r="AM1300" s="136">
        <v>1</v>
      </c>
    </row>
    <row r="1301" spans="1:39" ht="56.25">
      <c r="A1301" s="149">
        <v>334</v>
      </c>
      <c r="B1301" s="150">
        <v>46418</v>
      </c>
      <c r="C1301" s="156">
        <v>0</v>
      </c>
      <c r="D1301" s="156">
        <v>24</v>
      </c>
      <c r="E1301" s="152" t="s">
        <v>52</v>
      </c>
      <c r="F1301" s="151" t="s">
        <v>95</v>
      </c>
      <c r="G1301" s="205" t="s">
        <v>1</v>
      </c>
      <c r="H1301" s="138" t="str">
        <f>IF(OR(G1301="中止",G1301="取消"),"998",IF(ISNA(MATCH($E1301,施設情報!$B$2:$B$96,0)),"999",INDEX(施設情報!$C$2:$C$96,MATCH($E1301,施設情報!$B$2:$B$96,0))))</f>
        <v>024</v>
      </c>
      <c r="I1301" s="139">
        <f t="shared" si="337"/>
        <v>46418</v>
      </c>
      <c r="J1301" s="137" t="str">
        <f t="shared" si="338"/>
        <v>024-46418</v>
      </c>
      <c r="K1301" s="137">
        <f t="shared" si="339"/>
        <v>0</v>
      </c>
      <c r="L1301" s="137">
        <f t="shared" si="340"/>
        <v>1</v>
      </c>
      <c r="M1301" s="137">
        <f t="shared" si="343"/>
        <v>100</v>
      </c>
      <c r="N1301" s="137">
        <f t="shared" si="343"/>
        <v>100</v>
      </c>
      <c r="O1301" s="137">
        <f t="shared" si="343"/>
        <v>100</v>
      </c>
      <c r="P1301" s="137">
        <f t="shared" si="343"/>
        <v>100</v>
      </c>
      <c r="Q1301" s="137">
        <f t="shared" si="343"/>
        <v>100</v>
      </c>
      <c r="R1301" s="137">
        <f t="shared" si="343"/>
        <v>100</v>
      </c>
      <c r="S1301" s="137">
        <f t="shared" si="343"/>
        <v>100</v>
      </c>
      <c r="T1301" s="137">
        <f t="shared" si="343"/>
        <v>100</v>
      </c>
      <c r="U1301" s="137">
        <f t="shared" si="343"/>
        <v>100</v>
      </c>
      <c r="V1301" s="137">
        <f t="shared" si="343"/>
        <v>100</v>
      </c>
      <c r="W1301" s="137">
        <f t="shared" si="344"/>
        <v>100</v>
      </c>
      <c r="X1301" s="137">
        <f t="shared" si="344"/>
        <v>100</v>
      </c>
      <c r="Y1301" s="137">
        <f t="shared" si="344"/>
        <v>100</v>
      </c>
      <c r="Z1301" s="137">
        <f t="shared" si="344"/>
        <v>100</v>
      </c>
      <c r="AA1301" s="137">
        <f t="shared" si="344"/>
        <v>100</v>
      </c>
      <c r="AB1301" s="137">
        <f t="shared" si="344"/>
        <v>100</v>
      </c>
      <c r="AC1301" s="137">
        <f t="shared" si="344"/>
        <v>100</v>
      </c>
      <c r="AD1301" s="137">
        <f t="shared" si="344"/>
        <v>100</v>
      </c>
      <c r="AE1301" s="137">
        <f t="shared" si="344"/>
        <v>100</v>
      </c>
      <c r="AF1301" s="137">
        <f t="shared" si="344"/>
        <v>100</v>
      </c>
      <c r="AG1301" s="137">
        <f t="shared" si="344"/>
        <v>100</v>
      </c>
      <c r="AH1301" s="137">
        <f t="shared" si="344"/>
        <v>100</v>
      </c>
      <c r="AI1301" s="137">
        <f t="shared" si="344"/>
        <v>100</v>
      </c>
      <c r="AJ1301" s="137">
        <f t="shared" si="344"/>
        <v>100</v>
      </c>
      <c r="AK1301" s="136">
        <f ca="1">IF(AND(AND($AK$3&lt;=B1301,B1301&lt;=$AK$1),B1301&lt;&gt;""),1,0)</f>
        <v>1</v>
      </c>
      <c r="AL1301" s="136">
        <f>IF(OR(F1301="工事・メンテ（共用可）",F1301="要調整"),0.5,IF(F1301="ヘリ訓練日",0.4,1))</f>
        <v>1</v>
      </c>
      <c r="AM1301" s="136">
        <v>1</v>
      </c>
    </row>
    <row r="1302" spans="1:39" ht="56.25">
      <c r="A1302" s="149">
        <v>335</v>
      </c>
      <c r="B1302" s="150">
        <v>46419</v>
      </c>
      <c r="C1302" s="156">
        <v>0</v>
      </c>
      <c r="D1302" s="156">
        <v>24</v>
      </c>
      <c r="E1302" s="152" t="s">
        <v>52</v>
      </c>
      <c r="F1302" s="151" t="s">
        <v>95</v>
      </c>
      <c r="G1302" s="205" t="s">
        <v>1</v>
      </c>
      <c r="H1302" s="138" t="str">
        <f>IF(OR(G1302="中止",G1302="取消"),"998",IF(ISNA(MATCH($E1302,施設情報!$B$2:$B$96,0)),"999",INDEX(施設情報!$C$2:$C$96,MATCH($E1302,施設情報!$B$2:$B$96,0))))</f>
        <v>024</v>
      </c>
      <c r="I1302" s="139">
        <f t="shared" si="337"/>
        <v>46419</v>
      </c>
      <c r="J1302" s="137" t="str">
        <f t="shared" si="338"/>
        <v>024-46419</v>
      </c>
      <c r="K1302" s="137">
        <f t="shared" si="339"/>
        <v>0</v>
      </c>
      <c r="L1302" s="137">
        <f t="shared" si="340"/>
        <v>1</v>
      </c>
      <c r="M1302" s="137">
        <f t="shared" si="343"/>
        <v>100</v>
      </c>
      <c r="N1302" s="137">
        <f t="shared" si="343"/>
        <v>100</v>
      </c>
      <c r="O1302" s="137">
        <f t="shared" si="343"/>
        <v>100</v>
      </c>
      <c r="P1302" s="137">
        <f t="shared" si="343"/>
        <v>100</v>
      </c>
      <c r="Q1302" s="137">
        <f t="shared" si="343"/>
        <v>100</v>
      </c>
      <c r="R1302" s="137">
        <f t="shared" si="343"/>
        <v>100</v>
      </c>
      <c r="S1302" s="137">
        <f t="shared" si="343"/>
        <v>100</v>
      </c>
      <c r="T1302" s="137">
        <f t="shared" si="343"/>
        <v>100</v>
      </c>
      <c r="U1302" s="137">
        <f t="shared" si="343"/>
        <v>100</v>
      </c>
      <c r="V1302" s="137">
        <f t="shared" si="343"/>
        <v>100</v>
      </c>
      <c r="W1302" s="137">
        <f t="shared" si="344"/>
        <v>100</v>
      </c>
      <c r="X1302" s="137">
        <f t="shared" si="344"/>
        <v>100</v>
      </c>
      <c r="Y1302" s="137">
        <f t="shared" si="344"/>
        <v>100</v>
      </c>
      <c r="Z1302" s="137">
        <f t="shared" si="344"/>
        <v>100</v>
      </c>
      <c r="AA1302" s="137">
        <f t="shared" si="344"/>
        <v>100</v>
      </c>
      <c r="AB1302" s="137">
        <f t="shared" si="344"/>
        <v>100</v>
      </c>
      <c r="AC1302" s="137">
        <f t="shared" si="344"/>
        <v>100</v>
      </c>
      <c r="AD1302" s="137">
        <f t="shared" si="344"/>
        <v>100</v>
      </c>
      <c r="AE1302" s="137">
        <f t="shared" si="344"/>
        <v>100</v>
      </c>
      <c r="AF1302" s="137">
        <f t="shared" si="344"/>
        <v>100</v>
      </c>
      <c r="AG1302" s="137">
        <f t="shared" si="344"/>
        <v>100</v>
      </c>
      <c r="AH1302" s="137">
        <f t="shared" si="344"/>
        <v>100</v>
      </c>
      <c r="AI1302" s="137">
        <f t="shared" si="344"/>
        <v>100</v>
      </c>
      <c r="AJ1302" s="137">
        <f t="shared" si="344"/>
        <v>100</v>
      </c>
      <c r="AK1302" s="136">
        <f ca="1">IF(AND(AND($AK$3&lt;=B1302,B1302&lt;=$AK$1),B1302&lt;&gt;""),1,0)</f>
        <v>1</v>
      </c>
      <c r="AL1302" s="136">
        <f>IF(OR(F1302="工事・メンテ（共用可）",F1302="要調整"),0.5,IF(F1302="ヘリ訓練日",0.4,1))</f>
        <v>1</v>
      </c>
      <c r="AM1302" s="136">
        <v>1</v>
      </c>
    </row>
    <row r="1303" spans="1:39" ht="36">
      <c r="A1303" s="149">
        <v>536</v>
      </c>
      <c r="B1303" s="150">
        <v>46419</v>
      </c>
      <c r="C1303" s="156">
        <v>9</v>
      </c>
      <c r="D1303" s="156">
        <v>17</v>
      </c>
      <c r="E1303" s="152" t="s">
        <v>91</v>
      </c>
      <c r="F1303" s="151" t="s">
        <v>490</v>
      </c>
      <c r="G1303" s="154" t="s">
        <v>493</v>
      </c>
      <c r="H1303" s="138" t="str">
        <f>IF(OR(G1303="中止",G1303="取消"),"998",IF(ISNA(MATCH($E1303,施設情報!$B$2:$B$96,0)),"999",INDEX(施設情報!$C$2:$C$96,MATCH($E1303,施設情報!$B$2:$B$96,0))))</f>
        <v>998</v>
      </c>
      <c r="I1303" s="139">
        <f t="shared" si="337"/>
        <v>46419</v>
      </c>
      <c r="J1303" s="137" t="str">
        <f t="shared" si="338"/>
        <v>998-46419</v>
      </c>
      <c r="K1303" s="137">
        <f t="shared" si="339"/>
        <v>0.375</v>
      </c>
      <c r="L1303" s="137">
        <f t="shared" si="340"/>
        <v>0.70833333333333337</v>
      </c>
      <c r="M1303" s="137">
        <f t="shared" si="343"/>
        <v>0</v>
      </c>
      <c r="N1303" s="137">
        <f t="shared" si="343"/>
        <v>0</v>
      </c>
      <c r="O1303" s="137">
        <f t="shared" si="343"/>
        <v>0</v>
      </c>
      <c r="P1303" s="137">
        <f t="shared" si="343"/>
        <v>0</v>
      </c>
      <c r="Q1303" s="137">
        <f t="shared" si="343"/>
        <v>0</v>
      </c>
      <c r="R1303" s="137">
        <f t="shared" si="343"/>
        <v>0</v>
      </c>
      <c r="S1303" s="137">
        <f t="shared" si="343"/>
        <v>0</v>
      </c>
      <c r="T1303" s="137">
        <f t="shared" si="343"/>
        <v>0</v>
      </c>
      <c r="U1303" s="137">
        <f t="shared" si="343"/>
        <v>0</v>
      </c>
      <c r="V1303" s="137">
        <f t="shared" si="343"/>
        <v>100</v>
      </c>
      <c r="W1303" s="137">
        <f t="shared" si="344"/>
        <v>100</v>
      </c>
      <c r="X1303" s="137">
        <f t="shared" si="344"/>
        <v>100</v>
      </c>
      <c r="Y1303" s="137">
        <f t="shared" si="344"/>
        <v>100</v>
      </c>
      <c r="Z1303" s="137">
        <f t="shared" si="344"/>
        <v>100</v>
      </c>
      <c r="AA1303" s="137">
        <f t="shared" si="344"/>
        <v>100</v>
      </c>
      <c r="AB1303" s="137">
        <f t="shared" si="344"/>
        <v>100</v>
      </c>
      <c r="AC1303" s="137">
        <f t="shared" si="344"/>
        <v>100</v>
      </c>
      <c r="AD1303" s="137">
        <f t="shared" si="344"/>
        <v>0</v>
      </c>
      <c r="AE1303" s="137">
        <f t="shared" si="344"/>
        <v>0</v>
      </c>
      <c r="AF1303" s="137">
        <f t="shared" si="344"/>
        <v>0</v>
      </c>
      <c r="AG1303" s="137">
        <f t="shared" si="344"/>
        <v>0</v>
      </c>
      <c r="AH1303" s="137">
        <f t="shared" si="344"/>
        <v>0</v>
      </c>
      <c r="AI1303" s="137">
        <f t="shared" si="344"/>
        <v>0</v>
      </c>
      <c r="AJ1303" s="137">
        <f t="shared" si="344"/>
        <v>0</v>
      </c>
      <c r="AK1303" s="136">
        <f ca="1">IF(AND(AND($AK$3&lt;=B1303,B1303&lt;=$AK$1),B1303&lt;&gt;""),1,0)</f>
        <v>1</v>
      </c>
      <c r="AL1303" s="136">
        <f>IF(OR(F1303="工事・メンテ（共用可）",F1303="要調整"),0.5,IF(F1303="ヘリ訓練日",0.4,1))</f>
        <v>1</v>
      </c>
      <c r="AM1303" s="136">
        <v>1</v>
      </c>
    </row>
    <row r="1304" spans="1:39" ht="72">
      <c r="A1304" s="149">
        <v>553</v>
      </c>
      <c r="B1304" s="150">
        <v>46419</v>
      </c>
      <c r="C1304" s="156">
        <v>9</v>
      </c>
      <c r="D1304" s="156">
        <v>17</v>
      </c>
      <c r="E1304" s="152" t="s">
        <v>93</v>
      </c>
      <c r="F1304" s="151" t="s">
        <v>490</v>
      </c>
      <c r="G1304" s="154" t="s">
        <v>493</v>
      </c>
      <c r="H1304" s="138" t="str">
        <f>IF(OR(G1304="中止",G1304="取消"),"998",IF(ISNA(MATCH($E1304,施設情報!$B$2:$B$96,0)),"999",INDEX(施設情報!$C$2:$C$96,MATCH($E1304,施設情報!$B$2:$B$96,0))))</f>
        <v>998</v>
      </c>
      <c r="I1304" s="139">
        <f t="shared" si="337"/>
        <v>46419</v>
      </c>
      <c r="J1304" s="137" t="str">
        <f t="shared" si="338"/>
        <v>998-46419</v>
      </c>
      <c r="K1304" s="137">
        <f t="shared" si="339"/>
        <v>0.375</v>
      </c>
      <c r="L1304" s="137">
        <f t="shared" si="340"/>
        <v>0.70833333333333337</v>
      </c>
      <c r="M1304" s="137">
        <f t="shared" si="343"/>
        <v>0</v>
      </c>
      <c r="N1304" s="137">
        <f t="shared" si="343"/>
        <v>0</v>
      </c>
      <c r="O1304" s="137">
        <f t="shared" si="343"/>
        <v>0</v>
      </c>
      <c r="P1304" s="137">
        <f t="shared" si="343"/>
        <v>0</v>
      </c>
      <c r="Q1304" s="137">
        <f t="shared" si="343"/>
        <v>0</v>
      </c>
      <c r="R1304" s="137">
        <f t="shared" si="343"/>
        <v>0</v>
      </c>
      <c r="S1304" s="137">
        <f t="shared" si="343"/>
        <v>0</v>
      </c>
      <c r="T1304" s="137">
        <f t="shared" si="343"/>
        <v>0</v>
      </c>
      <c r="U1304" s="137">
        <f t="shared" si="343"/>
        <v>0</v>
      </c>
      <c r="V1304" s="137">
        <f t="shared" si="343"/>
        <v>100</v>
      </c>
      <c r="W1304" s="137">
        <f t="shared" si="344"/>
        <v>100</v>
      </c>
      <c r="X1304" s="137">
        <f t="shared" si="344"/>
        <v>100</v>
      </c>
      <c r="Y1304" s="137">
        <f t="shared" si="344"/>
        <v>100</v>
      </c>
      <c r="Z1304" s="137">
        <f t="shared" si="344"/>
        <v>100</v>
      </c>
      <c r="AA1304" s="137">
        <f t="shared" si="344"/>
        <v>100</v>
      </c>
      <c r="AB1304" s="137">
        <f t="shared" si="344"/>
        <v>100</v>
      </c>
      <c r="AC1304" s="137">
        <f t="shared" si="344"/>
        <v>100</v>
      </c>
      <c r="AD1304" s="137">
        <f t="shared" si="344"/>
        <v>0</v>
      </c>
      <c r="AE1304" s="137">
        <f t="shared" si="344"/>
        <v>0</v>
      </c>
      <c r="AF1304" s="137">
        <f t="shared" si="344"/>
        <v>0</v>
      </c>
      <c r="AG1304" s="137">
        <f t="shared" si="344"/>
        <v>0</v>
      </c>
      <c r="AH1304" s="137">
        <f t="shared" si="344"/>
        <v>0</v>
      </c>
      <c r="AI1304" s="137">
        <f t="shared" si="344"/>
        <v>0</v>
      </c>
      <c r="AJ1304" s="137">
        <f t="shared" si="344"/>
        <v>0</v>
      </c>
      <c r="AK1304" s="136">
        <f ca="1">IF(AND(AND($AK$3&lt;=B1304,B1304&lt;=$AK$1),B1304&lt;&gt;""),1,0)</f>
        <v>1</v>
      </c>
      <c r="AL1304" s="136">
        <f>IF(OR(F1304="工事・メンテ（共用可）",F1304="要調整"),0.5,IF(F1304="ヘリ訓練日",0.4,1))</f>
        <v>1</v>
      </c>
      <c r="AM1304" s="136">
        <v>1</v>
      </c>
    </row>
    <row r="1305" spans="1:39" ht="90">
      <c r="A1305" s="149">
        <v>570</v>
      </c>
      <c r="B1305" s="150">
        <v>46419</v>
      </c>
      <c r="C1305" s="156">
        <v>9</v>
      </c>
      <c r="D1305" s="156">
        <v>17</v>
      </c>
      <c r="E1305" s="152" t="s">
        <v>94</v>
      </c>
      <c r="F1305" s="151" t="s">
        <v>490</v>
      </c>
      <c r="G1305" s="154" t="s">
        <v>493</v>
      </c>
      <c r="H1305" s="138" t="str">
        <f>IF(OR(G1305="中止",G1305="取消"),"998",IF(ISNA(MATCH($E1305,施設情報!$B$2:$B$96,0)),"999",INDEX(施設情報!$C$2:$C$96,MATCH($E1305,施設情報!$B$2:$B$96,0))))</f>
        <v>998</v>
      </c>
      <c r="I1305" s="139">
        <f t="shared" si="337"/>
        <v>46419</v>
      </c>
      <c r="J1305" s="137" t="str">
        <f t="shared" si="338"/>
        <v>998-46419</v>
      </c>
      <c r="K1305" s="137">
        <f t="shared" si="339"/>
        <v>0.375</v>
      </c>
      <c r="L1305" s="137">
        <f t="shared" si="340"/>
        <v>0.70833333333333337</v>
      </c>
      <c r="M1305" s="137">
        <f t="shared" ref="M1305:V1314" si="345">IF(AND(M$3&gt;=$K1305,M$3&lt;$L1305),100*$AM1305,0)</f>
        <v>0</v>
      </c>
      <c r="N1305" s="137">
        <f t="shared" si="345"/>
        <v>0</v>
      </c>
      <c r="O1305" s="137">
        <f t="shared" si="345"/>
        <v>0</v>
      </c>
      <c r="P1305" s="137">
        <f t="shared" si="345"/>
        <v>0</v>
      </c>
      <c r="Q1305" s="137">
        <f t="shared" si="345"/>
        <v>0</v>
      </c>
      <c r="R1305" s="137">
        <f t="shared" si="345"/>
        <v>0</v>
      </c>
      <c r="S1305" s="137">
        <f t="shared" si="345"/>
        <v>0</v>
      </c>
      <c r="T1305" s="137">
        <f t="shared" si="345"/>
        <v>0</v>
      </c>
      <c r="U1305" s="137">
        <f t="shared" si="345"/>
        <v>0</v>
      </c>
      <c r="V1305" s="137">
        <f t="shared" si="345"/>
        <v>100</v>
      </c>
      <c r="W1305" s="137">
        <f t="shared" ref="W1305:AJ1314" si="346">IF(AND(W$3&gt;=$K1305,W$3&lt;$L1305),100*$AM1305,0)</f>
        <v>100</v>
      </c>
      <c r="X1305" s="137">
        <f t="shared" si="346"/>
        <v>100</v>
      </c>
      <c r="Y1305" s="137">
        <f t="shared" si="346"/>
        <v>100</v>
      </c>
      <c r="Z1305" s="137">
        <f t="shared" si="346"/>
        <v>100</v>
      </c>
      <c r="AA1305" s="137">
        <f t="shared" si="346"/>
        <v>100</v>
      </c>
      <c r="AB1305" s="137">
        <f t="shared" si="346"/>
        <v>100</v>
      </c>
      <c r="AC1305" s="137">
        <f t="shared" si="346"/>
        <v>100</v>
      </c>
      <c r="AD1305" s="137">
        <f t="shared" si="346"/>
        <v>0</v>
      </c>
      <c r="AE1305" s="137">
        <f t="shared" si="346"/>
        <v>0</v>
      </c>
      <c r="AF1305" s="137">
        <f t="shared" si="346"/>
        <v>0</v>
      </c>
      <c r="AG1305" s="137">
        <f t="shared" si="346"/>
        <v>0</v>
      </c>
      <c r="AH1305" s="137">
        <f t="shared" si="346"/>
        <v>0</v>
      </c>
      <c r="AI1305" s="137">
        <f t="shared" si="346"/>
        <v>0</v>
      </c>
      <c r="AJ1305" s="137">
        <f t="shared" si="346"/>
        <v>0</v>
      </c>
      <c r="AK1305" s="136">
        <f ca="1">IF(AND(AND($AK$3&lt;=B1305,B1305&lt;=$AK$1),B1305&lt;&gt;""),1,0)</f>
        <v>1</v>
      </c>
      <c r="AL1305" s="136">
        <f>IF(OR(F1305="工事・メンテ（共用可）",F1305="要調整"),0.5,IF(F1305="ヘリ訓練日",0.4,1))</f>
        <v>1</v>
      </c>
      <c r="AM1305" s="136">
        <v>1</v>
      </c>
    </row>
    <row r="1306" spans="1:39" ht="72">
      <c r="A1306" s="149">
        <v>587</v>
      </c>
      <c r="B1306" s="150">
        <v>46419</v>
      </c>
      <c r="C1306" s="156">
        <v>9</v>
      </c>
      <c r="D1306" s="156">
        <v>17</v>
      </c>
      <c r="E1306" s="152" t="s">
        <v>92</v>
      </c>
      <c r="F1306" s="151" t="s">
        <v>490</v>
      </c>
      <c r="G1306" s="154" t="s">
        <v>493</v>
      </c>
      <c r="H1306" s="138" t="str">
        <f>IF(OR(G1306="中止",G1306="取消"),"998",IF(ISNA(MATCH($E1306,施設情報!$B$2:$B$96,0)),"999",INDEX(施設情報!$C$2:$C$96,MATCH($E1306,施設情報!$B$2:$B$96,0))))</f>
        <v>998</v>
      </c>
      <c r="I1306" s="139">
        <f t="shared" si="337"/>
        <v>46419</v>
      </c>
      <c r="J1306" s="137" t="str">
        <f t="shared" si="338"/>
        <v>998-46419</v>
      </c>
      <c r="K1306" s="137">
        <f t="shared" si="339"/>
        <v>0.375</v>
      </c>
      <c r="L1306" s="137">
        <f t="shared" si="340"/>
        <v>0.70833333333333337</v>
      </c>
      <c r="M1306" s="137">
        <f t="shared" si="345"/>
        <v>0</v>
      </c>
      <c r="N1306" s="137">
        <f t="shared" si="345"/>
        <v>0</v>
      </c>
      <c r="O1306" s="137">
        <f t="shared" si="345"/>
        <v>0</v>
      </c>
      <c r="P1306" s="137">
        <f t="shared" si="345"/>
        <v>0</v>
      </c>
      <c r="Q1306" s="137">
        <f t="shared" si="345"/>
        <v>0</v>
      </c>
      <c r="R1306" s="137">
        <f t="shared" si="345"/>
        <v>0</v>
      </c>
      <c r="S1306" s="137">
        <f t="shared" si="345"/>
        <v>0</v>
      </c>
      <c r="T1306" s="137">
        <f t="shared" si="345"/>
        <v>0</v>
      </c>
      <c r="U1306" s="137">
        <f t="shared" si="345"/>
        <v>0</v>
      </c>
      <c r="V1306" s="137">
        <f t="shared" si="345"/>
        <v>100</v>
      </c>
      <c r="W1306" s="137">
        <f t="shared" si="346"/>
        <v>100</v>
      </c>
      <c r="X1306" s="137">
        <f t="shared" si="346"/>
        <v>100</v>
      </c>
      <c r="Y1306" s="137">
        <f t="shared" si="346"/>
        <v>100</v>
      </c>
      <c r="Z1306" s="137">
        <f t="shared" si="346"/>
        <v>100</v>
      </c>
      <c r="AA1306" s="137">
        <f t="shared" si="346"/>
        <v>100</v>
      </c>
      <c r="AB1306" s="137">
        <f t="shared" si="346"/>
        <v>100</v>
      </c>
      <c r="AC1306" s="137">
        <f t="shared" si="346"/>
        <v>100</v>
      </c>
      <c r="AD1306" s="137">
        <f t="shared" si="346"/>
        <v>0</v>
      </c>
      <c r="AE1306" s="137">
        <f t="shared" si="346"/>
        <v>0</v>
      </c>
      <c r="AF1306" s="137">
        <f t="shared" si="346"/>
        <v>0</v>
      </c>
      <c r="AG1306" s="137">
        <f t="shared" si="346"/>
        <v>0</v>
      </c>
      <c r="AH1306" s="137">
        <f t="shared" si="346"/>
        <v>0</v>
      </c>
      <c r="AI1306" s="137">
        <f t="shared" si="346"/>
        <v>0</v>
      </c>
      <c r="AJ1306" s="137">
        <f t="shared" si="346"/>
        <v>0</v>
      </c>
      <c r="AK1306" s="136">
        <f ca="1">IF(AND(AND($AK$3&lt;=B1306,B1306&lt;=$AK$1),B1306&lt;&gt;""),1,0)</f>
        <v>1</v>
      </c>
      <c r="AL1306" s="136">
        <f>IF(OR(F1306="工事・メンテ（共用可）",F1306="要調整"),0.5,IF(F1306="ヘリ訓練日",0.4,1))</f>
        <v>1</v>
      </c>
      <c r="AM1306" s="136">
        <v>1</v>
      </c>
    </row>
    <row r="1307" spans="1:39" ht="36">
      <c r="A1307" s="149">
        <v>667</v>
      </c>
      <c r="B1307" s="150">
        <v>46419</v>
      </c>
      <c r="C1307" s="156">
        <v>9</v>
      </c>
      <c r="D1307" s="156">
        <v>17</v>
      </c>
      <c r="E1307" s="152" t="s">
        <v>91</v>
      </c>
      <c r="F1307" s="151" t="s">
        <v>490</v>
      </c>
      <c r="G1307" s="154" t="s">
        <v>494</v>
      </c>
      <c r="H1307" s="138" t="str">
        <f>IF(OR(G1307="中止",G1307="取消"),"998",IF(ISNA(MATCH($E1307,施設情報!$B$2:$B$96,0)),"999",INDEX(施設情報!$C$2:$C$96,MATCH($E1307,施設情報!$B$2:$B$96,0))))</f>
        <v>009</v>
      </c>
      <c r="I1307" s="139">
        <f t="shared" si="337"/>
        <v>46419</v>
      </c>
      <c r="J1307" s="137" t="str">
        <f t="shared" si="338"/>
        <v>009-46419</v>
      </c>
      <c r="K1307" s="137">
        <f t="shared" si="339"/>
        <v>0.375</v>
      </c>
      <c r="L1307" s="137">
        <f t="shared" si="340"/>
        <v>0.70833333333333337</v>
      </c>
      <c r="M1307" s="137">
        <f t="shared" si="345"/>
        <v>0</v>
      </c>
      <c r="N1307" s="137">
        <f t="shared" si="345"/>
        <v>0</v>
      </c>
      <c r="O1307" s="137">
        <f t="shared" si="345"/>
        <v>0</v>
      </c>
      <c r="P1307" s="137">
        <f t="shared" si="345"/>
        <v>0</v>
      </c>
      <c r="Q1307" s="137">
        <f t="shared" si="345"/>
        <v>0</v>
      </c>
      <c r="R1307" s="137">
        <f t="shared" si="345"/>
        <v>0</v>
      </c>
      <c r="S1307" s="137">
        <f t="shared" si="345"/>
        <v>0</v>
      </c>
      <c r="T1307" s="137">
        <f t="shared" si="345"/>
        <v>0</v>
      </c>
      <c r="U1307" s="137">
        <f t="shared" si="345"/>
        <v>0</v>
      </c>
      <c r="V1307" s="137">
        <f t="shared" si="345"/>
        <v>100</v>
      </c>
      <c r="W1307" s="137">
        <f t="shared" si="346"/>
        <v>100</v>
      </c>
      <c r="X1307" s="137">
        <f t="shared" si="346"/>
        <v>100</v>
      </c>
      <c r="Y1307" s="137">
        <f t="shared" si="346"/>
        <v>100</v>
      </c>
      <c r="Z1307" s="137">
        <f t="shared" si="346"/>
        <v>100</v>
      </c>
      <c r="AA1307" s="137">
        <f t="shared" si="346"/>
        <v>100</v>
      </c>
      <c r="AB1307" s="137">
        <f t="shared" si="346"/>
        <v>100</v>
      </c>
      <c r="AC1307" s="137">
        <f t="shared" si="346"/>
        <v>100</v>
      </c>
      <c r="AD1307" s="137">
        <f t="shared" si="346"/>
        <v>0</v>
      </c>
      <c r="AE1307" s="137">
        <f t="shared" si="346"/>
        <v>0</v>
      </c>
      <c r="AF1307" s="137">
        <f t="shared" si="346"/>
        <v>0</v>
      </c>
      <c r="AG1307" s="137">
        <f t="shared" si="346"/>
        <v>0</v>
      </c>
      <c r="AH1307" s="137">
        <f t="shared" si="346"/>
        <v>0</v>
      </c>
      <c r="AI1307" s="137">
        <f t="shared" si="346"/>
        <v>0</v>
      </c>
      <c r="AJ1307" s="137">
        <f t="shared" si="346"/>
        <v>0</v>
      </c>
      <c r="AK1307" s="136">
        <f ca="1">IF(AND(AND($AK$3&lt;=B1307,B1307&lt;=$AK$1),B1307&lt;&gt;""),1,0)</f>
        <v>1</v>
      </c>
      <c r="AL1307" s="136">
        <f>IF(OR(F1307="工事・メンテ（共用可）",F1307="要調整"),0.5,IF(F1307="ヘリ訓練日",0.4,1))</f>
        <v>1</v>
      </c>
      <c r="AM1307" s="136">
        <v>1</v>
      </c>
    </row>
    <row r="1308" spans="1:39" ht="72">
      <c r="A1308" s="149">
        <v>682</v>
      </c>
      <c r="B1308" s="210">
        <v>46419</v>
      </c>
      <c r="C1308" s="211">
        <v>9</v>
      </c>
      <c r="D1308" s="211">
        <v>17</v>
      </c>
      <c r="E1308" s="152" t="s">
        <v>93</v>
      </c>
      <c r="F1308" s="151" t="s">
        <v>490</v>
      </c>
      <c r="G1308" s="154" t="s">
        <v>494</v>
      </c>
      <c r="H1308" s="138" t="str">
        <f>IF(OR(G1308="中止",G1308="取消"),"998",IF(ISNA(MATCH($E1308,施設情報!$B$2:$B$96,0)),"999",INDEX(施設情報!$C$2:$C$96,MATCH($E1308,施設情報!$B$2:$B$96,0))))</f>
        <v>012</v>
      </c>
      <c r="I1308" s="139">
        <f t="shared" si="337"/>
        <v>46419</v>
      </c>
      <c r="J1308" s="137" t="str">
        <f t="shared" si="338"/>
        <v>012-46419</v>
      </c>
      <c r="K1308" s="137">
        <f t="shared" si="339"/>
        <v>0.375</v>
      </c>
      <c r="L1308" s="137">
        <f t="shared" si="340"/>
        <v>0.70833333333333337</v>
      </c>
      <c r="M1308" s="137">
        <f t="shared" si="345"/>
        <v>0</v>
      </c>
      <c r="N1308" s="137">
        <f t="shared" si="345"/>
        <v>0</v>
      </c>
      <c r="O1308" s="137">
        <f t="shared" si="345"/>
        <v>0</v>
      </c>
      <c r="P1308" s="137">
        <f t="shared" si="345"/>
        <v>0</v>
      </c>
      <c r="Q1308" s="137">
        <f t="shared" si="345"/>
        <v>0</v>
      </c>
      <c r="R1308" s="137">
        <f t="shared" si="345"/>
        <v>0</v>
      </c>
      <c r="S1308" s="137">
        <f t="shared" si="345"/>
        <v>0</v>
      </c>
      <c r="T1308" s="137">
        <f t="shared" si="345"/>
        <v>0</v>
      </c>
      <c r="U1308" s="137">
        <f t="shared" si="345"/>
        <v>0</v>
      </c>
      <c r="V1308" s="137">
        <f t="shared" si="345"/>
        <v>100</v>
      </c>
      <c r="W1308" s="137">
        <f t="shared" si="346"/>
        <v>100</v>
      </c>
      <c r="X1308" s="137">
        <f t="shared" si="346"/>
        <v>100</v>
      </c>
      <c r="Y1308" s="137">
        <f t="shared" si="346"/>
        <v>100</v>
      </c>
      <c r="Z1308" s="137">
        <f t="shared" si="346"/>
        <v>100</v>
      </c>
      <c r="AA1308" s="137">
        <f t="shared" si="346"/>
        <v>100</v>
      </c>
      <c r="AB1308" s="137">
        <f t="shared" si="346"/>
        <v>100</v>
      </c>
      <c r="AC1308" s="137">
        <f t="shared" si="346"/>
        <v>100</v>
      </c>
      <c r="AD1308" s="137">
        <f t="shared" si="346"/>
        <v>0</v>
      </c>
      <c r="AE1308" s="137">
        <f t="shared" si="346"/>
        <v>0</v>
      </c>
      <c r="AF1308" s="137">
        <f t="shared" si="346"/>
        <v>0</v>
      </c>
      <c r="AG1308" s="137">
        <f t="shared" si="346"/>
        <v>0</v>
      </c>
      <c r="AH1308" s="137">
        <f t="shared" si="346"/>
        <v>0</v>
      </c>
      <c r="AI1308" s="137">
        <f t="shared" si="346"/>
        <v>0</v>
      </c>
      <c r="AJ1308" s="137">
        <f t="shared" si="346"/>
        <v>0</v>
      </c>
      <c r="AK1308" s="136">
        <f ca="1">IF(AND(AND($AK$3&lt;=B1308,B1308&lt;=$AK$1),B1308&lt;&gt;""),1,0)</f>
        <v>1</v>
      </c>
      <c r="AL1308" s="136">
        <f>IF(OR(F1308="工事・メンテ（共用可）",F1308="要調整"),0.5,IF(F1308="ヘリ訓練日",0.4,1))</f>
        <v>1</v>
      </c>
      <c r="AM1308" s="136">
        <v>1</v>
      </c>
    </row>
    <row r="1309" spans="1:39" ht="90">
      <c r="A1309" s="149">
        <v>697</v>
      </c>
      <c r="B1309" s="210">
        <v>46419</v>
      </c>
      <c r="C1309" s="211">
        <v>9</v>
      </c>
      <c r="D1309" s="211">
        <v>17</v>
      </c>
      <c r="E1309" s="152" t="s">
        <v>94</v>
      </c>
      <c r="F1309" s="151" t="s">
        <v>490</v>
      </c>
      <c r="G1309" s="154" t="s">
        <v>494</v>
      </c>
      <c r="H1309" s="138" t="str">
        <f>IF(OR(G1309="中止",G1309="取消"),"998",IF(ISNA(MATCH($E1309,施設情報!$B$2:$B$96,0)),"999",INDEX(施設情報!$C$2:$C$96,MATCH($E1309,施設情報!$B$2:$B$96,0))))</f>
        <v>011</v>
      </c>
      <c r="I1309" s="139">
        <f t="shared" si="337"/>
        <v>46419</v>
      </c>
      <c r="J1309" s="137" t="str">
        <f t="shared" si="338"/>
        <v>011-46419</v>
      </c>
      <c r="K1309" s="137">
        <f t="shared" si="339"/>
        <v>0.375</v>
      </c>
      <c r="L1309" s="137">
        <f t="shared" si="340"/>
        <v>0.70833333333333337</v>
      </c>
      <c r="M1309" s="137">
        <f t="shared" si="345"/>
        <v>0</v>
      </c>
      <c r="N1309" s="137">
        <f t="shared" si="345"/>
        <v>0</v>
      </c>
      <c r="O1309" s="137">
        <f t="shared" si="345"/>
        <v>0</v>
      </c>
      <c r="P1309" s="137">
        <f t="shared" si="345"/>
        <v>0</v>
      </c>
      <c r="Q1309" s="137">
        <f t="shared" si="345"/>
        <v>0</v>
      </c>
      <c r="R1309" s="137">
        <f t="shared" si="345"/>
        <v>0</v>
      </c>
      <c r="S1309" s="137">
        <f t="shared" si="345"/>
        <v>0</v>
      </c>
      <c r="T1309" s="137">
        <f t="shared" si="345"/>
        <v>0</v>
      </c>
      <c r="U1309" s="137">
        <f t="shared" si="345"/>
        <v>0</v>
      </c>
      <c r="V1309" s="137">
        <f t="shared" si="345"/>
        <v>100</v>
      </c>
      <c r="W1309" s="137">
        <f t="shared" si="346"/>
        <v>100</v>
      </c>
      <c r="X1309" s="137">
        <f t="shared" si="346"/>
        <v>100</v>
      </c>
      <c r="Y1309" s="137">
        <f t="shared" si="346"/>
        <v>100</v>
      </c>
      <c r="Z1309" s="137">
        <f t="shared" si="346"/>
        <v>100</v>
      </c>
      <c r="AA1309" s="137">
        <f t="shared" si="346"/>
        <v>100</v>
      </c>
      <c r="AB1309" s="137">
        <f t="shared" si="346"/>
        <v>100</v>
      </c>
      <c r="AC1309" s="137">
        <f t="shared" si="346"/>
        <v>100</v>
      </c>
      <c r="AD1309" s="137">
        <f t="shared" si="346"/>
        <v>0</v>
      </c>
      <c r="AE1309" s="137">
        <f t="shared" si="346"/>
        <v>0</v>
      </c>
      <c r="AF1309" s="137">
        <f t="shared" si="346"/>
        <v>0</v>
      </c>
      <c r="AG1309" s="137">
        <f t="shared" si="346"/>
        <v>0</v>
      </c>
      <c r="AH1309" s="137">
        <f t="shared" si="346"/>
        <v>0</v>
      </c>
      <c r="AI1309" s="137">
        <f t="shared" si="346"/>
        <v>0</v>
      </c>
      <c r="AJ1309" s="137">
        <f t="shared" si="346"/>
        <v>0</v>
      </c>
      <c r="AK1309" s="136">
        <f ca="1">IF(AND(AND($AK$3&lt;=B1309,B1309&lt;=$AK$1),B1309&lt;&gt;""),1,0)</f>
        <v>1</v>
      </c>
      <c r="AL1309" s="136">
        <f>IF(OR(F1309="工事・メンテ（共用可）",F1309="要調整"),0.5,IF(F1309="ヘリ訓練日",0.4,1))</f>
        <v>1</v>
      </c>
      <c r="AM1309" s="136">
        <v>1</v>
      </c>
    </row>
    <row r="1310" spans="1:39" ht="72">
      <c r="A1310" s="149">
        <v>712</v>
      </c>
      <c r="B1310" s="210">
        <v>46419</v>
      </c>
      <c r="C1310" s="211">
        <v>9</v>
      </c>
      <c r="D1310" s="211">
        <v>17</v>
      </c>
      <c r="E1310" s="213" t="s">
        <v>92</v>
      </c>
      <c r="F1310" s="151" t="s">
        <v>490</v>
      </c>
      <c r="G1310" s="154" t="s">
        <v>494</v>
      </c>
      <c r="H1310" s="138" t="str">
        <f>IF(OR(G1310="中止",G1310="取消"),"998",IF(ISNA(MATCH($E1310,施設情報!$B$2:$B$96,0)),"999",INDEX(施設情報!$C$2:$C$96,MATCH($E1310,施設情報!$B$2:$B$96,0))))</f>
        <v>010</v>
      </c>
      <c r="I1310" s="139">
        <f t="shared" si="337"/>
        <v>46419</v>
      </c>
      <c r="J1310" s="137" t="str">
        <f t="shared" si="338"/>
        <v>010-46419</v>
      </c>
      <c r="K1310" s="137">
        <f t="shared" si="339"/>
        <v>0.375</v>
      </c>
      <c r="L1310" s="137">
        <f t="shared" si="340"/>
        <v>0.70833333333333337</v>
      </c>
      <c r="M1310" s="137">
        <f t="shared" si="345"/>
        <v>0</v>
      </c>
      <c r="N1310" s="137">
        <f t="shared" si="345"/>
        <v>0</v>
      </c>
      <c r="O1310" s="137">
        <f t="shared" si="345"/>
        <v>0</v>
      </c>
      <c r="P1310" s="137">
        <f t="shared" si="345"/>
        <v>0</v>
      </c>
      <c r="Q1310" s="137">
        <f t="shared" si="345"/>
        <v>0</v>
      </c>
      <c r="R1310" s="137">
        <f t="shared" si="345"/>
        <v>0</v>
      </c>
      <c r="S1310" s="137">
        <f t="shared" si="345"/>
        <v>0</v>
      </c>
      <c r="T1310" s="137">
        <f t="shared" si="345"/>
        <v>0</v>
      </c>
      <c r="U1310" s="137">
        <f t="shared" si="345"/>
        <v>0</v>
      </c>
      <c r="V1310" s="137">
        <f t="shared" si="345"/>
        <v>100</v>
      </c>
      <c r="W1310" s="137">
        <f t="shared" si="346"/>
        <v>100</v>
      </c>
      <c r="X1310" s="137">
        <f t="shared" si="346"/>
        <v>100</v>
      </c>
      <c r="Y1310" s="137">
        <f t="shared" si="346"/>
        <v>100</v>
      </c>
      <c r="Z1310" s="137">
        <f t="shared" si="346"/>
        <v>100</v>
      </c>
      <c r="AA1310" s="137">
        <f t="shared" si="346"/>
        <v>100</v>
      </c>
      <c r="AB1310" s="137">
        <f t="shared" si="346"/>
        <v>100</v>
      </c>
      <c r="AC1310" s="137">
        <f t="shared" si="346"/>
        <v>100</v>
      </c>
      <c r="AD1310" s="137">
        <f t="shared" si="346"/>
        <v>0</v>
      </c>
      <c r="AE1310" s="137">
        <f t="shared" si="346"/>
        <v>0</v>
      </c>
      <c r="AF1310" s="137">
        <f t="shared" si="346"/>
        <v>0</v>
      </c>
      <c r="AG1310" s="137">
        <f t="shared" si="346"/>
        <v>0</v>
      </c>
      <c r="AH1310" s="137">
        <f t="shared" si="346"/>
        <v>0</v>
      </c>
      <c r="AI1310" s="137">
        <f t="shared" si="346"/>
        <v>0</v>
      </c>
      <c r="AJ1310" s="137">
        <f t="shared" si="346"/>
        <v>0</v>
      </c>
      <c r="AK1310" s="136">
        <f ca="1">IF(AND(AND($AK$3&lt;=B1310,B1310&lt;=$AK$1),B1310&lt;&gt;""),1,0)</f>
        <v>1</v>
      </c>
      <c r="AL1310" s="136">
        <f>IF(OR(F1310="工事・メンテ（共用可）",F1310="要調整"),0.5,IF(F1310="ヘリ訓練日",0.4,1))</f>
        <v>1</v>
      </c>
      <c r="AM1310" s="136">
        <v>1</v>
      </c>
    </row>
    <row r="1311" spans="1:39" ht="56.25">
      <c r="A1311" s="149">
        <v>727</v>
      </c>
      <c r="B1311" s="210">
        <v>46419</v>
      </c>
      <c r="C1311" s="211">
        <v>9</v>
      </c>
      <c r="D1311" s="211">
        <v>17</v>
      </c>
      <c r="E1311" s="152" t="s">
        <v>44</v>
      </c>
      <c r="F1311" s="151" t="s">
        <v>490</v>
      </c>
      <c r="G1311" s="154" t="s">
        <v>494</v>
      </c>
      <c r="H1311" s="138" t="str">
        <f>IF(OR(G1311="中止",G1311="取消"),"998",IF(ISNA(MATCH($E1311,施設情報!$B$2:$B$96,0)),"999",INDEX(施設情報!$C$2:$C$96,MATCH($E1311,施設情報!$B$2:$B$96,0))))</f>
        <v>015</v>
      </c>
      <c r="I1311" s="139">
        <f t="shared" si="337"/>
        <v>46419</v>
      </c>
      <c r="J1311" s="137" t="str">
        <f t="shared" si="338"/>
        <v>015-46419</v>
      </c>
      <c r="K1311" s="137">
        <f t="shared" si="339"/>
        <v>0.375</v>
      </c>
      <c r="L1311" s="137">
        <f t="shared" si="340"/>
        <v>0.70833333333333337</v>
      </c>
      <c r="M1311" s="137">
        <f t="shared" si="345"/>
        <v>0</v>
      </c>
      <c r="N1311" s="137">
        <f t="shared" si="345"/>
        <v>0</v>
      </c>
      <c r="O1311" s="137">
        <f t="shared" si="345"/>
        <v>0</v>
      </c>
      <c r="P1311" s="137">
        <f t="shared" si="345"/>
        <v>0</v>
      </c>
      <c r="Q1311" s="137">
        <f t="shared" si="345"/>
        <v>0</v>
      </c>
      <c r="R1311" s="137">
        <f t="shared" si="345"/>
        <v>0</v>
      </c>
      <c r="S1311" s="137">
        <f t="shared" si="345"/>
        <v>0</v>
      </c>
      <c r="T1311" s="137">
        <f t="shared" si="345"/>
        <v>0</v>
      </c>
      <c r="U1311" s="137">
        <f t="shared" si="345"/>
        <v>0</v>
      </c>
      <c r="V1311" s="137">
        <f t="shared" si="345"/>
        <v>100</v>
      </c>
      <c r="W1311" s="137">
        <f t="shared" si="346"/>
        <v>100</v>
      </c>
      <c r="X1311" s="137">
        <f t="shared" si="346"/>
        <v>100</v>
      </c>
      <c r="Y1311" s="137">
        <f t="shared" si="346"/>
        <v>100</v>
      </c>
      <c r="Z1311" s="137">
        <f t="shared" si="346"/>
        <v>100</v>
      </c>
      <c r="AA1311" s="137">
        <f t="shared" si="346"/>
        <v>100</v>
      </c>
      <c r="AB1311" s="137">
        <f t="shared" si="346"/>
        <v>100</v>
      </c>
      <c r="AC1311" s="137">
        <f t="shared" si="346"/>
        <v>100</v>
      </c>
      <c r="AD1311" s="137">
        <f t="shared" si="346"/>
        <v>0</v>
      </c>
      <c r="AE1311" s="137">
        <f t="shared" si="346"/>
        <v>0</v>
      </c>
      <c r="AF1311" s="137">
        <f t="shared" si="346"/>
        <v>0</v>
      </c>
      <c r="AG1311" s="137">
        <f t="shared" si="346"/>
        <v>0</v>
      </c>
      <c r="AH1311" s="137">
        <f t="shared" si="346"/>
        <v>0</v>
      </c>
      <c r="AI1311" s="137">
        <f t="shared" si="346"/>
        <v>0</v>
      </c>
      <c r="AJ1311" s="137">
        <f t="shared" si="346"/>
        <v>0</v>
      </c>
      <c r="AK1311" s="136">
        <f ca="1">IF(AND(AND($AK$3&lt;=B1311,B1311&lt;=$AK$1),B1311&lt;&gt;""),1,0)</f>
        <v>1</v>
      </c>
      <c r="AL1311" s="136">
        <f>IF(OR(F1311="工事・メンテ（共用可）",F1311="要調整"),0.5,IF(F1311="ヘリ訓練日",0.4,1))</f>
        <v>1</v>
      </c>
      <c r="AM1311" s="136">
        <v>1</v>
      </c>
    </row>
    <row r="1312" spans="1:39" ht="56.25">
      <c r="A1312" s="149">
        <v>336</v>
      </c>
      <c r="B1312" s="150">
        <v>46420</v>
      </c>
      <c r="C1312" s="156">
        <v>0</v>
      </c>
      <c r="D1312" s="156">
        <v>24</v>
      </c>
      <c r="E1312" s="152" t="s">
        <v>52</v>
      </c>
      <c r="F1312" s="151" t="s">
        <v>95</v>
      </c>
      <c r="G1312" s="205" t="s">
        <v>1</v>
      </c>
      <c r="H1312" s="138" t="str">
        <f>IF(OR(G1312="中止",G1312="取消"),"998",IF(ISNA(MATCH($E1312,施設情報!$B$2:$B$96,0)),"999",INDEX(施設情報!$C$2:$C$96,MATCH($E1312,施設情報!$B$2:$B$96,0))))</f>
        <v>024</v>
      </c>
      <c r="I1312" s="139">
        <f t="shared" si="337"/>
        <v>46420</v>
      </c>
      <c r="J1312" s="137" t="str">
        <f t="shared" si="338"/>
        <v>024-46420</v>
      </c>
      <c r="K1312" s="137">
        <f t="shared" si="339"/>
        <v>0</v>
      </c>
      <c r="L1312" s="137">
        <f t="shared" si="340"/>
        <v>1</v>
      </c>
      <c r="M1312" s="137">
        <f t="shared" si="345"/>
        <v>100</v>
      </c>
      <c r="N1312" s="137">
        <f t="shared" si="345"/>
        <v>100</v>
      </c>
      <c r="O1312" s="137">
        <f t="shared" si="345"/>
        <v>100</v>
      </c>
      <c r="P1312" s="137">
        <f t="shared" si="345"/>
        <v>100</v>
      </c>
      <c r="Q1312" s="137">
        <f t="shared" si="345"/>
        <v>100</v>
      </c>
      <c r="R1312" s="137">
        <f t="shared" si="345"/>
        <v>100</v>
      </c>
      <c r="S1312" s="137">
        <f t="shared" si="345"/>
        <v>100</v>
      </c>
      <c r="T1312" s="137">
        <f t="shared" si="345"/>
        <v>100</v>
      </c>
      <c r="U1312" s="137">
        <f t="shared" si="345"/>
        <v>100</v>
      </c>
      <c r="V1312" s="137">
        <f t="shared" si="345"/>
        <v>100</v>
      </c>
      <c r="W1312" s="137">
        <f t="shared" si="346"/>
        <v>100</v>
      </c>
      <c r="X1312" s="137">
        <f t="shared" si="346"/>
        <v>100</v>
      </c>
      <c r="Y1312" s="137">
        <f t="shared" si="346"/>
        <v>100</v>
      </c>
      <c r="Z1312" s="137">
        <f t="shared" si="346"/>
        <v>100</v>
      </c>
      <c r="AA1312" s="137">
        <f t="shared" si="346"/>
        <v>100</v>
      </c>
      <c r="AB1312" s="137">
        <f t="shared" si="346"/>
        <v>100</v>
      </c>
      <c r="AC1312" s="137">
        <f t="shared" si="346"/>
        <v>100</v>
      </c>
      <c r="AD1312" s="137">
        <f t="shared" si="346"/>
        <v>100</v>
      </c>
      <c r="AE1312" s="137">
        <f t="shared" si="346"/>
        <v>100</v>
      </c>
      <c r="AF1312" s="137">
        <f t="shared" si="346"/>
        <v>100</v>
      </c>
      <c r="AG1312" s="137">
        <f t="shared" si="346"/>
        <v>100</v>
      </c>
      <c r="AH1312" s="137">
        <f t="shared" si="346"/>
        <v>100</v>
      </c>
      <c r="AI1312" s="137">
        <f t="shared" si="346"/>
        <v>100</v>
      </c>
      <c r="AJ1312" s="137">
        <f t="shared" si="346"/>
        <v>100</v>
      </c>
      <c r="AK1312" s="136">
        <f ca="1">IF(AND(AND($AK$3&lt;=B1312,B1312&lt;=$AK$1),B1312&lt;&gt;""),1,0)</f>
        <v>1</v>
      </c>
      <c r="AL1312" s="136">
        <f>IF(OR(F1312="工事・メンテ（共用可）",F1312="要調整"),0.5,IF(F1312="ヘリ訓練日",0.4,1))</f>
        <v>1</v>
      </c>
      <c r="AM1312" s="136">
        <v>1</v>
      </c>
    </row>
    <row r="1313" spans="1:39" ht="36">
      <c r="A1313" s="149">
        <v>537</v>
      </c>
      <c r="B1313" s="150">
        <v>46420</v>
      </c>
      <c r="C1313" s="156">
        <v>9</v>
      </c>
      <c r="D1313" s="156">
        <v>17</v>
      </c>
      <c r="E1313" s="152" t="s">
        <v>91</v>
      </c>
      <c r="F1313" s="151" t="s">
        <v>490</v>
      </c>
      <c r="G1313" s="154" t="s">
        <v>493</v>
      </c>
      <c r="H1313" s="138" t="str">
        <f>IF(OR(G1313="中止",G1313="取消"),"998",IF(ISNA(MATCH($E1313,施設情報!$B$2:$B$96,0)),"999",INDEX(施設情報!$C$2:$C$96,MATCH($E1313,施設情報!$B$2:$B$96,0))))</f>
        <v>998</v>
      </c>
      <c r="I1313" s="139">
        <f t="shared" si="337"/>
        <v>46420</v>
      </c>
      <c r="J1313" s="137" t="str">
        <f t="shared" si="338"/>
        <v>998-46420</v>
      </c>
      <c r="K1313" s="137">
        <f t="shared" si="339"/>
        <v>0.375</v>
      </c>
      <c r="L1313" s="137">
        <f t="shared" si="340"/>
        <v>0.70833333333333337</v>
      </c>
      <c r="M1313" s="137">
        <f t="shared" si="345"/>
        <v>0</v>
      </c>
      <c r="N1313" s="137">
        <f t="shared" si="345"/>
        <v>0</v>
      </c>
      <c r="O1313" s="137">
        <f t="shared" si="345"/>
        <v>0</v>
      </c>
      <c r="P1313" s="137">
        <f t="shared" si="345"/>
        <v>0</v>
      </c>
      <c r="Q1313" s="137">
        <f t="shared" si="345"/>
        <v>0</v>
      </c>
      <c r="R1313" s="137">
        <f t="shared" si="345"/>
        <v>0</v>
      </c>
      <c r="S1313" s="137">
        <f t="shared" si="345"/>
        <v>0</v>
      </c>
      <c r="T1313" s="137">
        <f t="shared" si="345"/>
        <v>0</v>
      </c>
      <c r="U1313" s="137">
        <f t="shared" si="345"/>
        <v>0</v>
      </c>
      <c r="V1313" s="137">
        <f t="shared" si="345"/>
        <v>100</v>
      </c>
      <c r="W1313" s="137">
        <f t="shared" si="346"/>
        <v>100</v>
      </c>
      <c r="X1313" s="137">
        <f t="shared" si="346"/>
        <v>100</v>
      </c>
      <c r="Y1313" s="137">
        <f t="shared" si="346"/>
        <v>100</v>
      </c>
      <c r="Z1313" s="137">
        <f t="shared" si="346"/>
        <v>100</v>
      </c>
      <c r="AA1313" s="137">
        <f t="shared" si="346"/>
        <v>100</v>
      </c>
      <c r="AB1313" s="137">
        <f t="shared" si="346"/>
        <v>100</v>
      </c>
      <c r="AC1313" s="137">
        <f t="shared" si="346"/>
        <v>100</v>
      </c>
      <c r="AD1313" s="137">
        <f t="shared" si="346"/>
        <v>0</v>
      </c>
      <c r="AE1313" s="137">
        <f t="shared" si="346"/>
        <v>0</v>
      </c>
      <c r="AF1313" s="137">
        <f t="shared" si="346"/>
        <v>0</v>
      </c>
      <c r="AG1313" s="137">
        <f t="shared" si="346"/>
        <v>0</v>
      </c>
      <c r="AH1313" s="137">
        <f t="shared" si="346"/>
        <v>0</v>
      </c>
      <c r="AI1313" s="137">
        <f t="shared" si="346"/>
        <v>0</v>
      </c>
      <c r="AJ1313" s="137">
        <f t="shared" si="346"/>
        <v>0</v>
      </c>
      <c r="AK1313" s="136">
        <f ca="1">IF(AND(AND($AK$3&lt;=B1313,B1313&lt;=$AK$1),B1313&lt;&gt;""),1,0)</f>
        <v>1</v>
      </c>
      <c r="AL1313" s="136">
        <f>IF(OR(F1313="工事・メンテ（共用可）",F1313="要調整"),0.5,IF(F1313="ヘリ訓練日",0.4,1))</f>
        <v>1</v>
      </c>
      <c r="AM1313" s="136">
        <v>1</v>
      </c>
    </row>
    <row r="1314" spans="1:39" ht="72">
      <c r="A1314" s="149">
        <v>554</v>
      </c>
      <c r="B1314" s="150">
        <v>46420</v>
      </c>
      <c r="C1314" s="156">
        <v>9</v>
      </c>
      <c r="D1314" s="156">
        <v>17</v>
      </c>
      <c r="E1314" s="152" t="s">
        <v>93</v>
      </c>
      <c r="F1314" s="151" t="s">
        <v>490</v>
      </c>
      <c r="G1314" s="154" t="s">
        <v>493</v>
      </c>
      <c r="H1314" s="138" t="str">
        <f>IF(OR(G1314="中止",G1314="取消"),"998",IF(ISNA(MATCH($E1314,施設情報!$B$2:$B$96,0)),"999",INDEX(施設情報!$C$2:$C$96,MATCH($E1314,施設情報!$B$2:$B$96,0))))</f>
        <v>998</v>
      </c>
      <c r="I1314" s="139">
        <f t="shared" si="337"/>
        <v>46420</v>
      </c>
      <c r="J1314" s="137" t="str">
        <f t="shared" si="338"/>
        <v>998-46420</v>
      </c>
      <c r="K1314" s="137">
        <f t="shared" si="339"/>
        <v>0.375</v>
      </c>
      <c r="L1314" s="137">
        <f t="shared" si="340"/>
        <v>0.70833333333333337</v>
      </c>
      <c r="M1314" s="137">
        <f t="shared" si="345"/>
        <v>0</v>
      </c>
      <c r="N1314" s="137">
        <f t="shared" si="345"/>
        <v>0</v>
      </c>
      <c r="O1314" s="137">
        <f t="shared" si="345"/>
        <v>0</v>
      </c>
      <c r="P1314" s="137">
        <f t="shared" si="345"/>
        <v>0</v>
      </c>
      <c r="Q1314" s="137">
        <f t="shared" si="345"/>
        <v>0</v>
      </c>
      <c r="R1314" s="137">
        <f t="shared" si="345"/>
        <v>0</v>
      </c>
      <c r="S1314" s="137">
        <f t="shared" si="345"/>
        <v>0</v>
      </c>
      <c r="T1314" s="137">
        <f t="shared" si="345"/>
        <v>0</v>
      </c>
      <c r="U1314" s="137">
        <f t="shared" si="345"/>
        <v>0</v>
      </c>
      <c r="V1314" s="137">
        <f t="shared" si="345"/>
        <v>100</v>
      </c>
      <c r="W1314" s="137">
        <f t="shared" si="346"/>
        <v>100</v>
      </c>
      <c r="X1314" s="137">
        <f t="shared" si="346"/>
        <v>100</v>
      </c>
      <c r="Y1314" s="137">
        <f t="shared" si="346"/>
        <v>100</v>
      </c>
      <c r="Z1314" s="137">
        <f t="shared" si="346"/>
        <v>100</v>
      </c>
      <c r="AA1314" s="137">
        <f t="shared" si="346"/>
        <v>100</v>
      </c>
      <c r="AB1314" s="137">
        <f t="shared" si="346"/>
        <v>100</v>
      </c>
      <c r="AC1314" s="137">
        <f t="shared" si="346"/>
        <v>100</v>
      </c>
      <c r="AD1314" s="137">
        <f t="shared" si="346"/>
        <v>0</v>
      </c>
      <c r="AE1314" s="137">
        <f t="shared" si="346"/>
        <v>0</v>
      </c>
      <c r="AF1314" s="137">
        <f t="shared" si="346"/>
        <v>0</v>
      </c>
      <c r="AG1314" s="137">
        <f t="shared" si="346"/>
        <v>0</v>
      </c>
      <c r="AH1314" s="137">
        <f t="shared" si="346"/>
        <v>0</v>
      </c>
      <c r="AI1314" s="137">
        <f t="shared" si="346"/>
        <v>0</v>
      </c>
      <c r="AJ1314" s="137">
        <f t="shared" si="346"/>
        <v>0</v>
      </c>
      <c r="AK1314" s="136">
        <f ca="1">IF(AND(AND($AK$3&lt;=B1314,B1314&lt;=$AK$1),B1314&lt;&gt;""),1,0)</f>
        <v>1</v>
      </c>
      <c r="AL1314" s="136">
        <f>IF(OR(F1314="工事・メンテ（共用可）",F1314="要調整"),0.5,IF(F1314="ヘリ訓練日",0.4,1))</f>
        <v>1</v>
      </c>
      <c r="AM1314" s="136">
        <v>1</v>
      </c>
    </row>
    <row r="1315" spans="1:39" ht="90">
      <c r="A1315" s="149">
        <v>571</v>
      </c>
      <c r="B1315" s="150">
        <v>46420</v>
      </c>
      <c r="C1315" s="156">
        <v>9</v>
      </c>
      <c r="D1315" s="156">
        <v>17</v>
      </c>
      <c r="E1315" s="152" t="s">
        <v>94</v>
      </c>
      <c r="F1315" s="151" t="s">
        <v>490</v>
      </c>
      <c r="G1315" s="154" t="s">
        <v>493</v>
      </c>
      <c r="H1315" s="138" t="str">
        <f>IF(OR(G1315="中止",G1315="取消"),"998",IF(ISNA(MATCH($E1315,施設情報!$B$2:$B$96,0)),"999",INDEX(施設情報!$C$2:$C$96,MATCH($E1315,施設情報!$B$2:$B$96,0))))</f>
        <v>998</v>
      </c>
      <c r="I1315" s="139">
        <f t="shared" si="337"/>
        <v>46420</v>
      </c>
      <c r="J1315" s="137" t="str">
        <f t="shared" si="338"/>
        <v>998-46420</v>
      </c>
      <c r="K1315" s="137">
        <f t="shared" si="339"/>
        <v>0.375</v>
      </c>
      <c r="L1315" s="137">
        <f t="shared" si="340"/>
        <v>0.70833333333333337</v>
      </c>
      <c r="M1315" s="137">
        <f t="shared" ref="M1315:V1324" si="347">IF(AND(M$3&gt;=$K1315,M$3&lt;$L1315),100*$AM1315,0)</f>
        <v>0</v>
      </c>
      <c r="N1315" s="137">
        <f t="shared" si="347"/>
        <v>0</v>
      </c>
      <c r="O1315" s="137">
        <f t="shared" si="347"/>
        <v>0</v>
      </c>
      <c r="P1315" s="137">
        <f t="shared" si="347"/>
        <v>0</v>
      </c>
      <c r="Q1315" s="137">
        <f t="shared" si="347"/>
        <v>0</v>
      </c>
      <c r="R1315" s="137">
        <f t="shared" si="347"/>
        <v>0</v>
      </c>
      <c r="S1315" s="137">
        <f t="shared" si="347"/>
        <v>0</v>
      </c>
      <c r="T1315" s="137">
        <f t="shared" si="347"/>
        <v>0</v>
      </c>
      <c r="U1315" s="137">
        <f t="shared" si="347"/>
        <v>0</v>
      </c>
      <c r="V1315" s="137">
        <f t="shared" si="347"/>
        <v>100</v>
      </c>
      <c r="W1315" s="137">
        <f t="shared" ref="W1315:AJ1324" si="348">IF(AND(W$3&gt;=$K1315,W$3&lt;$L1315),100*$AM1315,0)</f>
        <v>100</v>
      </c>
      <c r="X1315" s="137">
        <f t="shared" si="348"/>
        <v>100</v>
      </c>
      <c r="Y1315" s="137">
        <f t="shared" si="348"/>
        <v>100</v>
      </c>
      <c r="Z1315" s="137">
        <f t="shared" si="348"/>
        <v>100</v>
      </c>
      <c r="AA1315" s="137">
        <f t="shared" si="348"/>
        <v>100</v>
      </c>
      <c r="AB1315" s="137">
        <f t="shared" si="348"/>
        <v>100</v>
      </c>
      <c r="AC1315" s="137">
        <f t="shared" si="348"/>
        <v>100</v>
      </c>
      <c r="AD1315" s="137">
        <f t="shared" si="348"/>
        <v>0</v>
      </c>
      <c r="AE1315" s="137">
        <f t="shared" si="348"/>
        <v>0</v>
      </c>
      <c r="AF1315" s="137">
        <f t="shared" si="348"/>
        <v>0</v>
      </c>
      <c r="AG1315" s="137">
        <f t="shared" si="348"/>
        <v>0</v>
      </c>
      <c r="AH1315" s="137">
        <f t="shared" si="348"/>
        <v>0</v>
      </c>
      <c r="AI1315" s="137">
        <f t="shared" si="348"/>
        <v>0</v>
      </c>
      <c r="AJ1315" s="137">
        <f t="shared" si="348"/>
        <v>0</v>
      </c>
      <c r="AK1315" s="136">
        <f ca="1">IF(AND(AND($AK$3&lt;=B1315,B1315&lt;=$AK$1),B1315&lt;&gt;""),1,0)</f>
        <v>1</v>
      </c>
      <c r="AL1315" s="136">
        <f>IF(OR(F1315="工事・メンテ（共用可）",F1315="要調整"),0.5,IF(F1315="ヘリ訓練日",0.4,1))</f>
        <v>1</v>
      </c>
      <c r="AM1315" s="136">
        <v>1</v>
      </c>
    </row>
    <row r="1316" spans="1:39" ht="72">
      <c r="A1316" s="149">
        <v>588</v>
      </c>
      <c r="B1316" s="150">
        <v>46420</v>
      </c>
      <c r="C1316" s="156">
        <v>9</v>
      </c>
      <c r="D1316" s="156">
        <v>17</v>
      </c>
      <c r="E1316" s="152" t="s">
        <v>92</v>
      </c>
      <c r="F1316" s="151" t="s">
        <v>490</v>
      </c>
      <c r="G1316" s="154" t="s">
        <v>493</v>
      </c>
      <c r="H1316" s="138" t="str">
        <f>IF(OR(G1316="中止",G1316="取消"),"998",IF(ISNA(MATCH($E1316,施設情報!$B$2:$B$96,0)),"999",INDEX(施設情報!$C$2:$C$96,MATCH($E1316,施設情報!$B$2:$B$96,0))))</f>
        <v>998</v>
      </c>
      <c r="I1316" s="139">
        <f t="shared" si="337"/>
        <v>46420</v>
      </c>
      <c r="J1316" s="137" t="str">
        <f t="shared" si="338"/>
        <v>998-46420</v>
      </c>
      <c r="K1316" s="137">
        <f t="shared" si="339"/>
        <v>0.375</v>
      </c>
      <c r="L1316" s="137">
        <f t="shared" si="340"/>
        <v>0.70833333333333337</v>
      </c>
      <c r="M1316" s="137">
        <f t="shared" si="347"/>
        <v>0</v>
      </c>
      <c r="N1316" s="137">
        <f t="shared" si="347"/>
        <v>0</v>
      </c>
      <c r="O1316" s="137">
        <f t="shared" si="347"/>
        <v>0</v>
      </c>
      <c r="P1316" s="137">
        <f t="shared" si="347"/>
        <v>0</v>
      </c>
      <c r="Q1316" s="137">
        <f t="shared" si="347"/>
        <v>0</v>
      </c>
      <c r="R1316" s="137">
        <f t="shared" si="347"/>
        <v>0</v>
      </c>
      <c r="S1316" s="137">
        <f t="shared" si="347"/>
        <v>0</v>
      </c>
      <c r="T1316" s="137">
        <f t="shared" si="347"/>
        <v>0</v>
      </c>
      <c r="U1316" s="137">
        <f t="shared" si="347"/>
        <v>0</v>
      </c>
      <c r="V1316" s="137">
        <f t="shared" si="347"/>
        <v>100</v>
      </c>
      <c r="W1316" s="137">
        <f t="shared" si="348"/>
        <v>100</v>
      </c>
      <c r="X1316" s="137">
        <f t="shared" si="348"/>
        <v>100</v>
      </c>
      <c r="Y1316" s="137">
        <f t="shared" si="348"/>
        <v>100</v>
      </c>
      <c r="Z1316" s="137">
        <f t="shared" si="348"/>
        <v>100</v>
      </c>
      <c r="AA1316" s="137">
        <f t="shared" si="348"/>
        <v>100</v>
      </c>
      <c r="AB1316" s="137">
        <f t="shared" si="348"/>
        <v>100</v>
      </c>
      <c r="AC1316" s="137">
        <f t="shared" si="348"/>
        <v>100</v>
      </c>
      <c r="AD1316" s="137">
        <f t="shared" si="348"/>
        <v>0</v>
      </c>
      <c r="AE1316" s="137">
        <f t="shared" si="348"/>
        <v>0</v>
      </c>
      <c r="AF1316" s="137">
        <f t="shared" si="348"/>
        <v>0</v>
      </c>
      <c r="AG1316" s="137">
        <f t="shared" si="348"/>
        <v>0</v>
      </c>
      <c r="AH1316" s="137">
        <f t="shared" si="348"/>
        <v>0</v>
      </c>
      <c r="AI1316" s="137">
        <f t="shared" si="348"/>
        <v>0</v>
      </c>
      <c r="AJ1316" s="137">
        <f t="shared" si="348"/>
        <v>0</v>
      </c>
      <c r="AK1316" s="136">
        <f ca="1">IF(AND(AND($AK$3&lt;=B1316,B1316&lt;=$AK$1),B1316&lt;&gt;""),1,0)</f>
        <v>1</v>
      </c>
      <c r="AL1316" s="136">
        <f>IF(OR(F1316="工事・メンテ（共用可）",F1316="要調整"),0.5,IF(F1316="ヘリ訓練日",0.4,1))</f>
        <v>1</v>
      </c>
      <c r="AM1316" s="136">
        <v>1</v>
      </c>
    </row>
    <row r="1317" spans="1:39" ht="36">
      <c r="A1317" s="149">
        <v>668</v>
      </c>
      <c r="B1317" s="150">
        <v>46420</v>
      </c>
      <c r="C1317" s="156">
        <v>9</v>
      </c>
      <c r="D1317" s="156">
        <v>17</v>
      </c>
      <c r="E1317" s="152" t="s">
        <v>91</v>
      </c>
      <c r="F1317" s="151" t="s">
        <v>490</v>
      </c>
      <c r="G1317" s="154" t="s">
        <v>494</v>
      </c>
      <c r="H1317" s="138" t="str">
        <f>IF(OR(G1317="中止",G1317="取消"),"998",IF(ISNA(MATCH($E1317,施設情報!$B$2:$B$96,0)),"999",INDEX(施設情報!$C$2:$C$96,MATCH($E1317,施設情報!$B$2:$B$96,0))))</f>
        <v>009</v>
      </c>
      <c r="I1317" s="139">
        <f t="shared" si="337"/>
        <v>46420</v>
      </c>
      <c r="J1317" s="137" t="str">
        <f t="shared" si="338"/>
        <v>009-46420</v>
      </c>
      <c r="K1317" s="137">
        <f t="shared" si="339"/>
        <v>0.375</v>
      </c>
      <c r="L1317" s="137">
        <f t="shared" si="340"/>
        <v>0.70833333333333337</v>
      </c>
      <c r="M1317" s="137">
        <f t="shared" si="347"/>
        <v>0</v>
      </c>
      <c r="N1317" s="137">
        <f t="shared" si="347"/>
        <v>0</v>
      </c>
      <c r="O1317" s="137">
        <f t="shared" si="347"/>
        <v>0</v>
      </c>
      <c r="P1317" s="137">
        <f t="shared" si="347"/>
        <v>0</v>
      </c>
      <c r="Q1317" s="137">
        <f t="shared" si="347"/>
        <v>0</v>
      </c>
      <c r="R1317" s="137">
        <f t="shared" si="347"/>
        <v>0</v>
      </c>
      <c r="S1317" s="137">
        <f t="shared" si="347"/>
        <v>0</v>
      </c>
      <c r="T1317" s="137">
        <f t="shared" si="347"/>
        <v>0</v>
      </c>
      <c r="U1317" s="137">
        <f t="shared" si="347"/>
        <v>0</v>
      </c>
      <c r="V1317" s="137">
        <f t="shared" si="347"/>
        <v>100</v>
      </c>
      <c r="W1317" s="137">
        <f t="shared" si="348"/>
        <v>100</v>
      </c>
      <c r="X1317" s="137">
        <f t="shared" si="348"/>
        <v>100</v>
      </c>
      <c r="Y1317" s="137">
        <f t="shared" si="348"/>
        <v>100</v>
      </c>
      <c r="Z1317" s="137">
        <f t="shared" si="348"/>
        <v>100</v>
      </c>
      <c r="AA1317" s="137">
        <f t="shared" si="348"/>
        <v>100</v>
      </c>
      <c r="AB1317" s="137">
        <f t="shared" si="348"/>
        <v>100</v>
      </c>
      <c r="AC1317" s="137">
        <f t="shared" si="348"/>
        <v>100</v>
      </c>
      <c r="AD1317" s="137">
        <f t="shared" si="348"/>
        <v>0</v>
      </c>
      <c r="AE1317" s="137">
        <f t="shared" si="348"/>
        <v>0</v>
      </c>
      <c r="AF1317" s="137">
        <f t="shared" si="348"/>
        <v>0</v>
      </c>
      <c r="AG1317" s="137">
        <f t="shared" si="348"/>
        <v>0</v>
      </c>
      <c r="AH1317" s="137">
        <f t="shared" si="348"/>
        <v>0</v>
      </c>
      <c r="AI1317" s="137">
        <f t="shared" si="348"/>
        <v>0</v>
      </c>
      <c r="AJ1317" s="137">
        <f t="shared" si="348"/>
        <v>0</v>
      </c>
      <c r="AK1317" s="136">
        <f ca="1">IF(AND(AND($AK$3&lt;=B1317,B1317&lt;=$AK$1),B1317&lt;&gt;""),1,0)</f>
        <v>1</v>
      </c>
      <c r="AL1317" s="136">
        <f>IF(OR(F1317="工事・メンテ（共用可）",F1317="要調整"),0.5,IF(F1317="ヘリ訓練日",0.4,1))</f>
        <v>1</v>
      </c>
      <c r="AM1317" s="136">
        <v>1</v>
      </c>
    </row>
    <row r="1318" spans="1:39" ht="72">
      <c r="A1318" s="149">
        <v>683</v>
      </c>
      <c r="B1318" s="210">
        <v>46420</v>
      </c>
      <c r="C1318" s="211">
        <v>9</v>
      </c>
      <c r="D1318" s="211">
        <v>17</v>
      </c>
      <c r="E1318" s="152" t="s">
        <v>93</v>
      </c>
      <c r="F1318" s="151" t="s">
        <v>490</v>
      </c>
      <c r="G1318" s="154" t="s">
        <v>494</v>
      </c>
      <c r="H1318" s="138" t="str">
        <f>IF(OR(G1318="中止",G1318="取消"),"998",IF(ISNA(MATCH($E1318,施設情報!$B$2:$B$96,0)),"999",INDEX(施設情報!$C$2:$C$96,MATCH($E1318,施設情報!$B$2:$B$96,0))))</f>
        <v>012</v>
      </c>
      <c r="I1318" s="139">
        <f t="shared" si="337"/>
        <v>46420</v>
      </c>
      <c r="J1318" s="137" t="str">
        <f t="shared" si="338"/>
        <v>012-46420</v>
      </c>
      <c r="K1318" s="137">
        <f t="shared" si="339"/>
        <v>0.375</v>
      </c>
      <c r="L1318" s="137">
        <f t="shared" si="340"/>
        <v>0.70833333333333337</v>
      </c>
      <c r="M1318" s="137">
        <f t="shared" si="347"/>
        <v>0</v>
      </c>
      <c r="N1318" s="137">
        <f t="shared" si="347"/>
        <v>0</v>
      </c>
      <c r="O1318" s="137">
        <f t="shared" si="347"/>
        <v>0</v>
      </c>
      <c r="P1318" s="137">
        <f t="shared" si="347"/>
        <v>0</v>
      </c>
      <c r="Q1318" s="137">
        <f t="shared" si="347"/>
        <v>0</v>
      </c>
      <c r="R1318" s="137">
        <f t="shared" si="347"/>
        <v>0</v>
      </c>
      <c r="S1318" s="137">
        <f t="shared" si="347"/>
        <v>0</v>
      </c>
      <c r="T1318" s="137">
        <f t="shared" si="347"/>
        <v>0</v>
      </c>
      <c r="U1318" s="137">
        <f t="shared" si="347"/>
        <v>0</v>
      </c>
      <c r="V1318" s="137">
        <f t="shared" si="347"/>
        <v>100</v>
      </c>
      <c r="W1318" s="137">
        <f t="shared" si="348"/>
        <v>100</v>
      </c>
      <c r="X1318" s="137">
        <f t="shared" si="348"/>
        <v>100</v>
      </c>
      <c r="Y1318" s="137">
        <f t="shared" si="348"/>
        <v>100</v>
      </c>
      <c r="Z1318" s="137">
        <f t="shared" si="348"/>
        <v>100</v>
      </c>
      <c r="AA1318" s="137">
        <f t="shared" si="348"/>
        <v>100</v>
      </c>
      <c r="AB1318" s="137">
        <f t="shared" si="348"/>
        <v>100</v>
      </c>
      <c r="AC1318" s="137">
        <f t="shared" si="348"/>
        <v>100</v>
      </c>
      <c r="AD1318" s="137">
        <f t="shared" si="348"/>
        <v>0</v>
      </c>
      <c r="AE1318" s="137">
        <f t="shared" si="348"/>
        <v>0</v>
      </c>
      <c r="AF1318" s="137">
        <f t="shared" si="348"/>
        <v>0</v>
      </c>
      <c r="AG1318" s="137">
        <f t="shared" si="348"/>
        <v>0</v>
      </c>
      <c r="AH1318" s="137">
        <f t="shared" si="348"/>
        <v>0</v>
      </c>
      <c r="AI1318" s="137">
        <f t="shared" si="348"/>
        <v>0</v>
      </c>
      <c r="AJ1318" s="137">
        <f t="shared" si="348"/>
        <v>0</v>
      </c>
      <c r="AK1318" s="136">
        <f ca="1">IF(AND(AND($AK$3&lt;=B1318,B1318&lt;=$AK$1),B1318&lt;&gt;""),1,0)</f>
        <v>1</v>
      </c>
      <c r="AL1318" s="136">
        <f>IF(OR(F1318="工事・メンテ（共用可）",F1318="要調整"),0.5,IF(F1318="ヘリ訓練日",0.4,1))</f>
        <v>1</v>
      </c>
      <c r="AM1318" s="136">
        <v>1</v>
      </c>
    </row>
    <row r="1319" spans="1:39" ht="90">
      <c r="A1319" s="149">
        <v>698</v>
      </c>
      <c r="B1319" s="210">
        <v>46420</v>
      </c>
      <c r="C1319" s="211">
        <v>9</v>
      </c>
      <c r="D1319" s="211">
        <v>17</v>
      </c>
      <c r="E1319" s="152" t="s">
        <v>94</v>
      </c>
      <c r="F1319" s="151" t="s">
        <v>490</v>
      </c>
      <c r="G1319" s="154" t="s">
        <v>494</v>
      </c>
      <c r="H1319" s="138" t="str">
        <f>IF(OR(G1319="中止",G1319="取消"),"998",IF(ISNA(MATCH($E1319,施設情報!$B$2:$B$96,0)),"999",INDEX(施設情報!$C$2:$C$96,MATCH($E1319,施設情報!$B$2:$B$96,0))))</f>
        <v>011</v>
      </c>
      <c r="I1319" s="139">
        <f t="shared" si="337"/>
        <v>46420</v>
      </c>
      <c r="J1319" s="137" t="str">
        <f t="shared" si="338"/>
        <v>011-46420</v>
      </c>
      <c r="K1319" s="137">
        <f t="shared" si="339"/>
        <v>0.375</v>
      </c>
      <c r="L1319" s="137">
        <f t="shared" si="340"/>
        <v>0.70833333333333337</v>
      </c>
      <c r="M1319" s="137">
        <f t="shared" si="347"/>
        <v>0</v>
      </c>
      <c r="N1319" s="137">
        <f t="shared" si="347"/>
        <v>0</v>
      </c>
      <c r="O1319" s="137">
        <f t="shared" si="347"/>
        <v>0</v>
      </c>
      <c r="P1319" s="137">
        <f t="shared" si="347"/>
        <v>0</v>
      </c>
      <c r="Q1319" s="137">
        <f t="shared" si="347"/>
        <v>0</v>
      </c>
      <c r="R1319" s="137">
        <f t="shared" si="347"/>
        <v>0</v>
      </c>
      <c r="S1319" s="137">
        <f t="shared" si="347"/>
        <v>0</v>
      </c>
      <c r="T1319" s="137">
        <f t="shared" si="347"/>
        <v>0</v>
      </c>
      <c r="U1319" s="137">
        <f t="shared" si="347"/>
        <v>0</v>
      </c>
      <c r="V1319" s="137">
        <f t="shared" si="347"/>
        <v>100</v>
      </c>
      <c r="W1319" s="137">
        <f t="shared" si="348"/>
        <v>100</v>
      </c>
      <c r="X1319" s="137">
        <f t="shared" si="348"/>
        <v>100</v>
      </c>
      <c r="Y1319" s="137">
        <f t="shared" si="348"/>
        <v>100</v>
      </c>
      <c r="Z1319" s="137">
        <f t="shared" si="348"/>
        <v>100</v>
      </c>
      <c r="AA1319" s="137">
        <f t="shared" si="348"/>
        <v>100</v>
      </c>
      <c r="AB1319" s="137">
        <f t="shared" si="348"/>
        <v>100</v>
      </c>
      <c r="AC1319" s="137">
        <f t="shared" si="348"/>
        <v>100</v>
      </c>
      <c r="AD1319" s="137">
        <f t="shared" si="348"/>
        <v>0</v>
      </c>
      <c r="AE1319" s="137">
        <f t="shared" si="348"/>
        <v>0</v>
      </c>
      <c r="AF1319" s="137">
        <f t="shared" si="348"/>
        <v>0</v>
      </c>
      <c r="AG1319" s="137">
        <f t="shared" si="348"/>
        <v>0</v>
      </c>
      <c r="AH1319" s="137">
        <f t="shared" si="348"/>
        <v>0</v>
      </c>
      <c r="AI1319" s="137">
        <f t="shared" si="348"/>
        <v>0</v>
      </c>
      <c r="AJ1319" s="137">
        <f t="shared" si="348"/>
        <v>0</v>
      </c>
      <c r="AK1319" s="136">
        <f ca="1">IF(AND(AND($AK$3&lt;=B1319,B1319&lt;=$AK$1),B1319&lt;&gt;""),1,0)</f>
        <v>1</v>
      </c>
      <c r="AL1319" s="136">
        <f>IF(OR(F1319="工事・メンテ（共用可）",F1319="要調整"),0.5,IF(F1319="ヘリ訓練日",0.4,1))</f>
        <v>1</v>
      </c>
      <c r="AM1319" s="136">
        <v>1</v>
      </c>
    </row>
    <row r="1320" spans="1:39" ht="72">
      <c r="A1320" s="149">
        <v>713</v>
      </c>
      <c r="B1320" s="210">
        <v>46420</v>
      </c>
      <c r="C1320" s="211">
        <v>9</v>
      </c>
      <c r="D1320" s="211">
        <v>17</v>
      </c>
      <c r="E1320" s="213" t="s">
        <v>92</v>
      </c>
      <c r="F1320" s="151" t="s">
        <v>490</v>
      </c>
      <c r="G1320" s="154" t="s">
        <v>494</v>
      </c>
      <c r="H1320" s="138" t="str">
        <f>IF(OR(G1320="中止",G1320="取消"),"998",IF(ISNA(MATCH($E1320,施設情報!$B$2:$B$96,0)),"999",INDEX(施設情報!$C$2:$C$96,MATCH($E1320,施設情報!$B$2:$B$96,0))))</f>
        <v>010</v>
      </c>
      <c r="I1320" s="139">
        <f t="shared" si="337"/>
        <v>46420</v>
      </c>
      <c r="J1320" s="137" t="str">
        <f t="shared" si="338"/>
        <v>010-46420</v>
      </c>
      <c r="K1320" s="137">
        <f t="shared" si="339"/>
        <v>0.375</v>
      </c>
      <c r="L1320" s="137">
        <f t="shared" si="340"/>
        <v>0.70833333333333337</v>
      </c>
      <c r="M1320" s="137">
        <f t="shared" si="347"/>
        <v>0</v>
      </c>
      <c r="N1320" s="137">
        <f t="shared" si="347"/>
        <v>0</v>
      </c>
      <c r="O1320" s="137">
        <f t="shared" si="347"/>
        <v>0</v>
      </c>
      <c r="P1320" s="137">
        <f t="shared" si="347"/>
        <v>0</v>
      </c>
      <c r="Q1320" s="137">
        <f t="shared" si="347"/>
        <v>0</v>
      </c>
      <c r="R1320" s="137">
        <f t="shared" si="347"/>
        <v>0</v>
      </c>
      <c r="S1320" s="137">
        <f t="shared" si="347"/>
        <v>0</v>
      </c>
      <c r="T1320" s="137">
        <f t="shared" si="347"/>
        <v>0</v>
      </c>
      <c r="U1320" s="137">
        <f t="shared" si="347"/>
        <v>0</v>
      </c>
      <c r="V1320" s="137">
        <f t="shared" si="347"/>
        <v>100</v>
      </c>
      <c r="W1320" s="137">
        <f t="shared" si="348"/>
        <v>100</v>
      </c>
      <c r="X1320" s="137">
        <f t="shared" si="348"/>
        <v>100</v>
      </c>
      <c r="Y1320" s="137">
        <f t="shared" si="348"/>
        <v>100</v>
      </c>
      <c r="Z1320" s="137">
        <f t="shared" si="348"/>
        <v>100</v>
      </c>
      <c r="AA1320" s="137">
        <f t="shared" si="348"/>
        <v>100</v>
      </c>
      <c r="AB1320" s="137">
        <f t="shared" si="348"/>
        <v>100</v>
      </c>
      <c r="AC1320" s="137">
        <f t="shared" si="348"/>
        <v>100</v>
      </c>
      <c r="AD1320" s="137">
        <f t="shared" si="348"/>
        <v>0</v>
      </c>
      <c r="AE1320" s="137">
        <f t="shared" si="348"/>
        <v>0</v>
      </c>
      <c r="AF1320" s="137">
        <f t="shared" si="348"/>
        <v>0</v>
      </c>
      <c r="AG1320" s="137">
        <f t="shared" si="348"/>
        <v>0</v>
      </c>
      <c r="AH1320" s="137">
        <f t="shared" si="348"/>
        <v>0</v>
      </c>
      <c r="AI1320" s="137">
        <f t="shared" si="348"/>
        <v>0</v>
      </c>
      <c r="AJ1320" s="137">
        <f t="shared" si="348"/>
        <v>0</v>
      </c>
      <c r="AK1320" s="136">
        <f ca="1">IF(AND(AND($AK$3&lt;=B1320,B1320&lt;=$AK$1),B1320&lt;&gt;""),1,0)</f>
        <v>1</v>
      </c>
      <c r="AL1320" s="136">
        <f>IF(OR(F1320="工事・メンテ（共用可）",F1320="要調整"),0.5,IF(F1320="ヘリ訓練日",0.4,1))</f>
        <v>1</v>
      </c>
      <c r="AM1320" s="136">
        <v>1</v>
      </c>
    </row>
    <row r="1321" spans="1:39" ht="56.25">
      <c r="A1321" s="149">
        <v>728</v>
      </c>
      <c r="B1321" s="210">
        <v>46420</v>
      </c>
      <c r="C1321" s="211">
        <v>9</v>
      </c>
      <c r="D1321" s="211">
        <v>17</v>
      </c>
      <c r="E1321" s="152" t="s">
        <v>44</v>
      </c>
      <c r="F1321" s="151" t="s">
        <v>490</v>
      </c>
      <c r="G1321" s="154" t="s">
        <v>494</v>
      </c>
      <c r="H1321" s="138" t="str">
        <f>IF(OR(G1321="中止",G1321="取消"),"998",IF(ISNA(MATCH($E1321,施設情報!$B$2:$B$96,0)),"999",INDEX(施設情報!$C$2:$C$96,MATCH($E1321,施設情報!$B$2:$B$96,0))))</f>
        <v>015</v>
      </c>
      <c r="I1321" s="139">
        <f t="shared" si="337"/>
        <v>46420</v>
      </c>
      <c r="J1321" s="137" t="str">
        <f t="shared" si="338"/>
        <v>015-46420</v>
      </c>
      <c r="K1321" s="137">
        <f t="shared" si="339"/>
        <v>0.375</v>
      </c>
      <c r="L1321" s="137">
        <f t="shared" si="340"/>
        <v>0.70833333333333337</v>
      </c>
      <c r="M1321" s="137">
        <f t="shared" si="347"/>
        <v>0</v>
      </c>
      <c r="N1321" s="137">
        <f t="shared" si="347"/>
        <v>0</v>
      </c>
      <c r="O1321" s="137">
        <f t="shared" si="347"/>
        <v>0</v>
      </c>
      <c r="P1321" s="137">
        <f t="shared" si="347"/>
        <v>0</v>
      </c>
      <c r="Q1321" s="137">
        <f t="shared" si="347"/>
        <v>0</v>
      </c>
      <c r="R1321" s="137">
        <f t="shared" si="347"/>
        <v>0</v>
      </c>
      <c r="S1321" s="137">
        <f t="shared" si="347"/>
        <v>0</v>
      </c>
      <c r="T1321" s="137">
        <f t="shared" si="347"/>
        <v>0</v>
      </c>
      <c r="U1321" s="137">
        <f t="shared" si="347"/>
        <v>0</v>
      </c>
      <c r="V1321" s="137">
        <f t="shared" si="347"/>
        <v>100</v>
      </c>
      <c r="W1321" s="137">
        <f t="shared" si="348"/>
        <v>100</v>
      </c>
      <c r="X1321" s="137">
        <f t="shared" si="348"/>
        <v>100</v>
      </c>
      <c r="Y1321" s="137">
        <f t="shared" si="348"/>
        <v>100</v>
      </c>
      <c r="Z1321" s="137">
        <f t="shared" si="348"/>
        <v>100</v>
      </c>
      <c r="AA1321" s="137">
        <f t="shared" si="348"/>
        <v>100</v>
      </c>
      <c r="AB1321" s="137">
        <f t="shared" si="348"/>
        <v>100</v>
      </c>
      <c r="AC1321" s="137">
        <f t="shared" si="348"/>
        <v>100</v>
      </c>
      <c r="AD1321" s="137">
        <f t="shared" si="348"/>
        <v>0</v>
      </c>
      <c r="AE1321" s="137">
        <f t="shared" si="348"/>
        <v>0</v>
      </c>
      <c r="AF1321" s="137">
        <f t="shared" si="348"/>
        <v>0</v>
      </c>
      <c r="AG1321" s="137">
        <f t="shared" si="348"/>
        <v>0</v>
      </c>
      <c r="AH1321" s="137">
        <f t="shared" si="348"/>
        <v>0</v>
      </c>
      <c r="AI1321" s="137">
        <f t="shared" si="348"/>
        <v>0</v>
      </c>
      <c r="AJ1321" s="137">
        <f t="shared" si="348"/>
        <v>0</v>
      </c>
      <c r="AK1321" s="136">
        <f ca="1">IF(AND(AND($AK$3&lt;=B1321,B1321&lt;=$AK$1),B1321&lt;&gt;""),1,0)</f>
        <v>1</v>
      </c>
      <c r="AL1321" s="136">
        <f>IF(OR(F1321="工事・メンテ（共用可）",F1321="要調整"),0.5,IF(F1321="ヘリ訓練日",0.4,1))</f>
        <v>1</v>
      </c>
      <c r="AM1321" s="136">
        <v>1</v>
      </c>
    </row>
    <row r="1322" spans="1:39" ht="56.25">
      <c r="A1322" s="149">
        <v>337</v>
      </c>
      <c r="B1322" s="150">
        <v>46421</v>
      </c>
      <c r="C1322" s="156">
        <v>0</v>
      </c>
      <c r="D1322" s="156">
        <v>24</v>
      </c>
      <c r="E1322" s="152" t="s">
        <v>52</v>
      </c>
      <c r="F1322" s="151" t="s">
        <v>95</v>
      </c>
      <c r="G1322" s="205" t="s">
        <v>1</v>
      </c>
      <c r="H1322" s="138" t="str">
        <f>IF(OR(G1322="中止",G1322="取消"),"998",IF(ISNA(MATCH($E1322,施設情報!$B$2:$B$96,0)),"999",INDEX(施設情報!$C$2:$C$96,MATCH($E1322,施設情報!$B$2:$B$96,0))))</f>
        <v>024</v>
      </c>
      <c r="I1322" s="139">
        <f t="shared" si="337"/>
        <v>46421</v>
      </c>
      <c r="J1322" s="137" t="str">
        <f t="shared" si="338"/>
        <v>024-46421</v>
      </c>
      <c r="K1322" s="137">
        <f t="shared" si="339"/>
        <v>0</v>
      </c>
      <c r="L1322" s="137">
        <f t="shared" si="340"/>
        <v>1</v>
      </c>
      <c r="M1322" s="137">
        <f t="shared" si="347"/>
        <v>100</v>
      </c>
      <c r="N1322" s="137">
        <f t="shared" si="347"/>
        <v>100</v>
      </c>
      <c r="O1322" s="137">
        <f t="shared" si="347"/>
        <v>100</v>
      </c>
      <c r="P1322" s="137">
        <f t="shared" si="347"/>
        <v>100</v>
      </c>
      <c r="Q1322" s="137">
        <f t="shared" si="347"/>
        <v>100</v>
      </c>
      <c r="R1322" s="137">
        <f t="shared" si="347"/>
        <v>100</v>
      </c>
      <c r="S1322" s="137">
        <f t="shared" si="347"/>
        <v>100</v>
      </c>
      <c r="T1322" s="137">
        <f t="shared" si="347"/>
        <v>100</v>
      </c>
      <c r="U1322" s="137">
        <f t="shared" si="347"/>
        <v>100</v>
      </c>
      <c r="V1322" s="137">
        <f t="shared" si="347"/>
        <v>100</v>
      </c>
      <c r="W1322" s="137">
        <f t="shared" si="348"/>
        <v>100</v>
      </c>
      <c r="X1322" s="137">
        <f t="shared" si="348"/>
        <v>100</v>
      </c>
      <c r="Y1322" s="137">
        <f t="shared" si="348"/>
        <v>100</v>
      </c>
      <c r="Z1322" s="137">
        <f t="shared" si="348"/>
        <v>100</v>
      </c>
      <c r="AA1322" s="137">
        <f t="shared" si="348"/>
        <v>100</v>
      </c>
      <c r="AB1322" s="137">
        <f t="shared" si="348"/>
        <v>100</v>
      </c>
      <c r="AC1322" s="137">
        <f t="shared" si="348"/>
        <v>100</v>
      </c>
      <c r="AD1322" s="137">
        <f t="shared" si="348"/>
        <v>100</v>
      </c>
      <c r="AE1322" s="137">
        <f t="shared" si="348"/>
        <v>100</v>
      </c>
      <c r="AF1322" s="137">
        <f t="shared" si="348"/>
        <v>100</v>
      </c>
      <c r="AG1322" s="137">
        <f t="shared" si="348"/>
        <v>100</v>
      </c>
      <c r="AH1322" s="137">
        <f t="shared" si="348"/>
        <v>100</v>
      </c>
      <c r="AI1322" s="137">
        <f t="shared" si="348"/>
        <v>100</v>
      </c>
      <c r="AJ1322" s="137">
        <f t="shared" si="348"/>
        <v>100</v>
      </c>
      <c r="AK1322" s="136">
        <f ca="1">IF(AND(AND($AK$3&lt;=B1322,B1322&lt;=$AK$1),B1322&lt;&gt;""),1,0)</f>
        <v>1</v>
      </c>
      <c r="AL1322" s="136">
        <f>IF(OR(F1322="工事・メンテ（共用可）",F1322="要調整"),0.5,IF(F1322="ヘリ訓練日",0.4,1))</f>
        <v>1</v>
      </c>
      <c r="AM1322" s="136">
        <v>1</v>
      </c>
    </row>
    <row r="1323" spans="1:39" ht="56.25">
      <c r="A1323" s="149">
        <v>338</v>
      </c>
      <c r="B1323" s="150">
        <v>46422</v>
      </c>
      <c r="C1323" s="156">
        <v>0</v>
      </c>
      <c r="D1323" s="156">
        <v>24</v>
      </c>
      <c r="E1323" s="152" t="s">
        <v>52</v>
      </c>
      <c r="F1323" s="151" t="s">
        <v>95</v>
      </c>
      <c r="G1323" s="205" t="s">
        <v>1</v>
      </c>
      <c r="H1323" s="138" t="str">
        <f>IF(OR(G1323="中止",G1323="取消"),"998",IF(ISNA(MATCH($E1323,施設情報!$B$2:$B$96,0)),"999",INDEX(施設情報!$C$2:$C$96,MATCH($E1323,施設情報!$B$2:$B$96,0))))</f>
        <v>024</v>
      </c>
      <c r="I1323" s="139">
        <f t="shared" si="337"/>
        <v>46422</v>
      </c>
      <c r="J1323" s="137" t="str">
        <f t="shared" si="338"/>
        <v>024-46422</v>
      </c>
      <c r="K1323" s="137">
        <f t="shared" si="339"/>
        <v>0</v>
      </c>
      <c r="L1323" s="137">
        <f t="shared" si="340"/>
        <v>1</v>
      </c>
      <c r="M1323" s="137">
        <f t="shared" si="347"/>
        <v>100</v>
      </c>
      <c r="N1323" s="137">
        <f t="shared" si="347"/>
        <v>100</v>
      </c>
      <c r="O1323" s="137">
        <f t="shared" si="347"/>
        <v>100</v>
      </c>
      <c r="P1323" s="137">
        <f t="shared" si="347"/>
        <v>100</v>
      </c>
      <c r="Q1323" s="137">
        <f t="shared" si="347"/>
        <v>100</v>
      </c>
      <c r="R1323" s="137">
        <f t="shared" si="347"/>
        <v>100</v>
      </c>
      <c r="S1323" s="137">
        <f t="shared" si="347"/>
        <v>100</v>
      </c>
      <c r="T1323" s="137">
        <f t="shared" si="347"/>
        <v>100</v>
      </c>
      <c r="U1323" s="137">
        <f t="shared" si="347"/>
        <v>100</v>
      </c>
      <c r="V1323" s="137">
        <f t="shared" si="347"/>
        <v>100</v>
      </c>
      <c r="W1323" s="137">
        <f t="shared" si="348"/>
        <v>100</v>
      </c>
      <c r="X1323" s="137">
        <f t="shared" si="348"/>
        <v>100</v>
      </c>
      <c r="Y1323" s="137">
        <f t="shared" si="348"/>
        <v>100</v>
      </c>
      <c r="Z1323" s="137">
        <f t="shared" si="348"/>
        <v>100</v>
      </c>
      <c r="AA1323" s="137">
        <f t="shared" si="348"/>
        <v>100</v>
      </c>
      <c r="AB1323" s="137">
        <f t="shared" si="348"/>
        <v>100</v>
      </c>
      <c r="AC1323" s="137">
        <f t="shared" si="348"/>
        <v>100</v>
      </c>
      <c r="AD1323" s="137">
        <f t="shared" si="348"/>
        <v>100</v>
      </c>
      <c r="AE1323" s="137">
        <f t="shared" si="348"/>
        <v>100</v>
      </c>
      <c r="AF1323" s="137">
        <f t="shared" si="348"/>
        <v>100</v>
      </c>
      <c r="AG1323" s="137">
        <f t="shared" si="348"/>
        <v>100</v>
      </c>
      <c r="AH1323" s="137">
        <f t="shared" si="348"/>
        <v>100</v>
      </c>
      <c r="AI1323" s="137">
        <f t="shared" si="348"/>
        <v>100</v>
      </c>
      <c r="AJ1323" s="137">
        <f t="shared" si="348"/>
        <v>100</v>
      </c>
      <c r="AK1323" s="136">
        <f ca="1">IF(AND(AND($AK$3&lt;=B1323,B1323&lt;=$AK$1),B1323&lt;&gt;""),1,0)</f>
        <v>1</v>
      </c>
      <c r="AL1323" s="136">
        <f>IF(OR(F1323="工事・メンテ（共用可）",F1323="要調整"),0.5,IF(F1323="ヘリ訓練日",0.4,1))</f>
        <v>1</v>
      </c>
      <c r="AM1323" s="136">
        <v>1</v>
      </c>
    </row>
    <row r="1324" spans="1:39" ht="72">
      <c r="A1324" s="149">
        <v>837</v>
      </c>
      <c r="B1324" s="210">
        <v>46422</v>
      </c>
      <c r="C1324" s="211">
        <v>8</v>
      </c>
      <c r="D1324" s="211">
        <v>17</v>
      </c>
      <c r="E1324" s="213" t="s">
        <v>92</v>
      </c>
      <c r="F1324" s="147" t="s">
        <v>95</v>
      </c>
      <c r="G1324" s="154" t="s">
        <v>494</v>
      </c>
      <c r="H1324" s="138" t="str">
        <f>IF(OR(G1324="中止",G1324="取消"),"998",IF(ISNA(MATCH($E1324,施設情報!$B$2:$B$96,0)),"999",INDEX(施設情報!$C$2:$C$96,MATCH($E1324,施設情報!$B$2:$B$96,0))))</f>
        <v>010</v>
      </c>
      <c r="I1324" s="139">
        <f t="shared" si="337"/>
        <v>46422</v>
      </c>
      <c r="J1324" s="137" t="str">
        <f t="shared" si="338"/>
        <v>010-46422</v>
      </c>
      <c r="K1324" s="137">
        <f t="shared" si="339"/>
        <v>0.33333333333333331</v>
      </c>
      <c r="L1324" s="137">
        <f t="shared" si="340"/>
        <v>0.70833333333333337</v>
      </c>
      <c r="M1324" s="137">
        <f t="shared" si="347"/>
        <v>0</v>
      </c>
      <c r="N1324" s="137">
        <f t="shared" si="347"/>
        <v>0</v>
      </c>
      <c r="O1324" s="137">
        <f t="shared" si="347"/>
        <v>0</v>
      </c>
      <c r="P1324" s="137">
        <f t="shared" si="347"/>
        <v>0</v>
      </c>
      <c r="Q1324" s="137">
        <f t="shared" si="347"/>
        <v>0</v>
      </c>
      <c r="R1324" s="137">
        <f t="shared" si="347"/>
        <v>0</v>
      </c>
      <c r="S1324" s="137">
        <f t="shared" si="347"/>
        <v>0</v>
      </c>
      <c r="T1324" s="137">
        <f t="shared" si="347"/>
        <v>0</v>
      </c>
      <c r="U1324" s="137">
        <f t="shared" si="347"/>
        <v>100</v>
      </c>
      <c r="V1324" s="137">
        <f t="shared" si="347"/>
        <v>100</v>
      </c>
      <c r="W1324" s="137">
        <f t="shared" si="348"/>
        <v>100</v>
      </c>
      <c r="X1324" s="137">
        <f t="shared" si="348"/>
        <v>100</v>
      </c>
      <c r="Y1324" s="137">
        <f t="shared" si="348"/>
        <v>100</v>
      </c>
      <c r="Z1324" s="137">
        <f t="shared" si="348"/>
        <v>100</v>
      </c>
      <c r="AA1324" s="137">
        <f t="shared" si="348"/>
        <v>100</v>
      </c>
      <c r="AB1324" s="137">
        <f t="shared" si="348"/>
        <v>100</v>
      </c>
      <c r="AC1324" s="137">
        <f t="shared" si="348"/>
        <v>100</v>
      </c>
      <c r="AD1324" s="137">
        <f t="shared" si="348"/>
        <v>0</v>
      </c>
      <c r="AE1324" s="137">
        <f t="shared" si="348"/>
        <v>0</v>
      </c>
      <c r="AF1324" s="137">
        <f t="shared" si="348"/>
        <v>0</v>
      </c>
      <c r="AG1324" s="137">
        <f t="shared" si="348"/>
        <v>0</v>
      </c>
      <c r="AH1324" s="137">
        <f t="shared" si="348"/>
        <v>0</v>
      </c>
      <c r="AI1324" s="137">
        <f t="shared" si="348"/>
        <v>0</v>
      </c>
      <c r="AJ1324" s="137">
        <f t="shared" si="348"/>
        <v>0</v>
      </c>
      <c r="AK1324" s="136">
        <f ca="1">IF(AND(AND($AK$3&lt;=B1324,B1324&lt;=$AK$1),B1324&lt;&gt;""),1,0)</f>
        <v>1</v>
      </c>
      <c r="AL1324" s="136">
        <f>IF(OR(F1324="工事・メンテ（共用可）",F1324="要調整"),0.5,IF(F1324="ヘリ訓練日",0.4,1))</f>
        <v>1</v>
      </c>
      <c r="AM1324" s="136">
        <v>1</v>
      </c>
    </row>
    <row r="1325" spans="1:39" ht="90">
      <c r="A1325" s="149">
        <v>838</v>
      </c>
      <c r="B1325" s="210">
        <v>46422</v>
      </c>
      <c r="C1325" s="211">
        <v>8</v>
      </c>
      <c r="D1325" s="211">
        <v>17</v>
      </c>
      <c r="E1325" s="213" t="s">
        <v>94</v>
      </c>
      <c r="F1325" s="147" t="s">
        <v>95</v>
      </c>
      <c r="G1325" s="154" t="s">
        <v>494</v>
      </c>
      <c r="H1325" s="138" t="str">
        <f>IF(OR(G1325="中止",G1325="取消"),"998",IF(ISNA(MATCH($E1325,施設情報!$B$2:$B$96,0)),"999",INDEX(施設情報!$C$2:$C$96,MATCH($E1325,施設情報!$B$2:$B$96,0))))</f>
        <v>011</v>
      </c>
      <c r="I1325" s="139">
        <f t="shared" si="337"/>
        <v>46422</v>
      </c>
      <c r="J1325" s="137" t="str">
        <f t="shared" si="338"/>
        <v>011-46422</v>
      </c>
      <c r="K1325" s="137">
        <f t="shared" si="339"/>
        <v>0.33333333333333331</v>
      </c>
      <c r="L1325" s="137">
        <f t="shared" si="340"/>
        <v>0.70833333333333337</v>
      </c>
      <c r="M1325" s="137">
        <f t="shared" ref="M1325:V1334" si="349">IF(AND(M$3&gt;=$K1325,M$3&lt;$L1325),100*$AM1325,0)</f>
        <v>0</v>
      </c>
      <c r="N1325" s="137">
        <f t="shared" si="349"/>
        <v>0</v>
      </c>
      <c r="O1325" s="137">
        <f t="shared" si="349"/>
        <v>0</v>
      </c>
      <c r="P1325" s="137">
        <f t="shared" si="349"/>
        <v>0</v>
      </c>
      <c r="Q1325" s="137">
        <f t="shared" si="349"/>
        <v>0</v>
      </c>
      <c r="R1325" s="137">
        <f t="shared" si="349"/>
        <v>0</v>
      </c>
      <c r="S1325" s="137">
        <f t="shared" si="349"/>
        <v>0</v>
      </c>
      <c r="T1325" s="137">
        <f t="shared" si="349"/>
        <v>0</v>
      </c>
      <c r="U1325" s="137">
        <f t="shared" si="349"/>
        <v>100</v>
      </c>
      <c r="V1325" s="137">
        <f t="shared" si="349"/>
        <v>100</v>
      </c>
      <c r="W1325" s="137">
        <f t="shared" ref="W1325:AJ1334" si="350">IF(AND(W$3&gt;=$K1325,W$3&lt;$L1325),100*$AM1325,0)</f>
        <v>100</v>
      </c>
      <c r="X1325" s="137">
        <f t="shared" si="350"/>
        <v>100</v>
      </c>
      <c r="Y1325" s="137">
        <f t="shared" si="350"/>
        <v>100</v>
      </c>
      <c r="Z1325" s="137">
        <f t="shared" si="350"/>
        <v>100</v>
      </c>
      <c r="AA1325" s="137">
        <f t="shared" si="350"/>
        <v>100</v>
      </c>
      <c r="AB1325" s="137">
        <f t="shared" si="350"/>
        <v>100</v>
      </c>
      <c r="AC1325" s="137">
        <f t="shared" si="350"/>
        <v>100</v>
      </c>
      <c r="AD1325" s="137">
        <f t="shared" si="350"/>
        <v>0</v>
      </c>
      <c r="AE1325" s="137">
        <f t="shared" si="350"/>
        <v>0</v>
      </c>
      <c r="AF1325" s="137">
        <f t="shared" si="350"/>
        <v>0</v>
      </c>
      <c r="AG1325" s="137">
        <f t="shared" si="350"/>
        <v>0</v>
      </c>
      <c r="AH1325" s="137">
        <f t="shared" si="350"/>
        <v>0</v>
      </c>
      <c r="AI1325" s="137">
        <f t="shared" si="350"/>
        <v>0</v>
      </c>
      <c r="AJ1325" s="137">
        <f t="shared" si="350"/>
        <v>0</v>
      </c>
      <c r="AK1325" s="136">
        <f ca="1">IF(AND(AND($AK$3&lt;=B1325,B1325&lt;=$AK$1),B1325&lt;&gt;""),1,0)</f>
        <v>1</v>
      </c>
      <c r="AL1325" s="136">
        <f>IF(OR(F1325="工事・メンテ（共用可）",F1325="要調整"),0.5,IF(F1325="ヘリ訓練日",0.4,1))</f>
        <v>1</v>
      </c>
      <c r="AM1325" s="136">
        <v>1</v>
      </c>
    </row>
    <row r="1326" spans="1:39" ht="72">
      <c r="A1326" s="149">
        <v>839</v>
      </c>
      <c r="B1326" s="210">
        <v>46422</v>
      </c>
      <c r="C1326" s="211">
        <v>8</v>
      </c>
      <c r="D1326" s="211">
        <v>17</v>
      </c>
      <c r="E1326" s="213" t="s">
        <v>93</v>
      </c>
      <c r="F1326" s="147" t="s">
        <v>95</v>
      </c>
      <c r="G1326" s="154" t="s">
        <v>494</v>
      </c>
      <c r="H1326" s="138" t="str">
        <f>IF(OR(G1326="中止",G1326="取消"),"998",IF(ISNA(MATCH($E1326,施設情報!$B$2:$B$96,0)),"999",INDEX(施設情報!$C$2:$C$96,MATCH($E1326,施設情報!$B$2:$B$96,0))))</f>
        <v>012</v>
      </c>
      <c r="I1326" s="139">
        <f t="shared" si="337"/>
        <v>46422</v>
      </c>
      <c r="J1326" s="137" t="str">
        <f t="shared" si="338"/>
        <v>012-46422</v>
      </c>
      <c r="K1326" s="137">
        <f t="shared" si="339"/>
        <v>0.33333333333333331</v>
      </c>
      <c r="L1326" s="137">
        <f t="shared" si="340"/>
        <v>0.70833333333333337</v>
      </c>
      <c r="M1326" s="137">
        <f t="shared" si="349"/>
        <v>0</v>
      </c>
      <c r="N1326" s="137">
        <f t="shared" si="349"/>
        <v>0</v>
      </c>
      <c r="O1326" s="137">
        <f t="shared" si="349"/>
        <v>0</v>
      </c>
      <c r="P1326" s="137">
        <f t="shared" si="349"/>
        <v>0</v>
      </c>
      <c r="Q1326" s="137">
        <f t="shared" si="349"/>
        <v>0</v>
      </c>
      <c r="R1326" s="137">
        <f t="shared" si="349"/>
        <v>0</v>
      </c>
      <c r="S1326" s="137">
        <f t="shared" si="349"/>
        <v>0</v>
      </c>
      <c r="T1326" s="137">
        <f t="shared" si="349"/>
        <v>0</v>
      </c>
      <c r="U1326" s="137">
        <f t="shared" si="349"/>
        <v>100</v>
      </c>
      <c r="V1326" s="137">
        <f t="shared" si="349"/>
        <v>100</v>
      </c>
      <c r="W1326" s="137">
        <f t="shared" si="350"/>
        <v>100</v>
      </c>
      <c r="X1326" s="137">
        <f t="shared" si="350"/>
        <v>100</v>
      </c>
      <c r="Y1326" s="137">
        <f t="shared" si="350"/>
        <v>100</v>
      </c>
      <c r="Z1326" s="137">
        <f t="shared" si="350"/>
        <v>100</v>
      </c>
      <c r="AA1326" s="137">
        <f t="shared" si="350"/>
        <v>100</v>
      </c>
      <c r="AB1326" s="137">
        <f t="shared" si="350"/>
        <v>100</v>
      </c>
      <c r="AC1326" s="137">
        <f t="shared" si="350"/>
        <v>100</v>
      </c>
      <c r="AD1326" s="137">
        <f t="shared" si="350"/>
        <v>0</v>
      </c>
      <c r="AE1326" s="137">
        <f t="shared" si="350"/>
        <v>0</v>
      </c>
      <c r="AF1326" s="137">
        <f t="shared" si="350"/>
        <v>0</v>
      </c>
      <c r="AG1326" s="137">
        <f t="shared" si="350"/>
        <v>0</v>
      </c>
      <c r="AH1326" s="137">
        <f t="shared" si="350"/>
        <v>0</v>
      </c>
      <c r="AI1326" s="137">
        <f t="shared" si="350"/>
        <v>0</v>
      </c>
      <c r="AJ1326" s="137">
        <f t="shared" si="350"/>
        <v>0</v>
      </c>
      <c r="AK1326" s="136">
        <f ca="1">IF(AND(AND($AK$3&lt;=B1326,B1326&lt;=$AK$1),B1326&lt;&gt;""),1,0)</f>
        <v>1</v>
      </c>
      <c r="AL1326" s="136">
        <f>IF(OR(F1326="工事・メンテ（共用可）",F1326="要調整"),0.5,IF(F1326="ヘリ訓練日",0.4,1))</f>
        <v>1</v>
      </c>
      <c r="AM1326" s="136">
        <v>1</v>
      </c>
    </row>
    <row r="1327" spans="1:39" ht="56.25">
      <c r="A1327" s="149">
        <v>339</v>
      </c>
      <c r="B1327" s="150">
        <v>46423</v>
      </c>
      <c r="C1327" s="156">
        <v>0</v>
      </c>
      <c r="D1327" s="156">
        <v>24</v>
      </c>
      <c r="E1327" s="152" t="s">
        <v>52</v>
      </c>
      <c r="F1327" s="151" t="s">
        <v>95</v>
      </c>
      <c r="G1327" s="205" t="s">
        <v>1</v>
      </c>
      <c r="H1327" s="138" t="str">
        <f>IF(OR(G1327="中止",G1327="取消"),"998",IF(ISNA(MATCH($E1327,施設情報!$B$2:$B$96,0)),"999",INDEX(施設情報!$C$2:$C$96,MATCH($E1327,施設情報!$B$2:$B$96,0))))</f>
        <v>024</v>
      </c>
      <c r="I1327" s="139">
        <f t="shared" si="337"/>
        <v>46423</v>
      </c>
      <c r="J1327" s="137" t="str">
        <f t="shared" si="338"/>
        <v>024-46423</v>
      </c>
      <c r="K1327" s="137">
        <f t="shared" si="339"/>
        <v>0</v>
      </c>
      <c r="L1327" s="137">
        <f t="shared" si="340"/>
        <v>1</v>
      </c>
      <c r="M1327" s="137">
        <f t="shared" si="349"/>
        <v>100</v>
      </c>
      <c r="N1327" s="137">
        <f t="shared" si="349"/>
        <v>100</v>
      </c>
      <c r="O1327" s="137">
        <f t="shared" si="349"/>
        <v>100</v>
      </c>
      <c r="P1327" s="137">
        <f t="shared" si="349"/>
        <v>100</v>
      </c>
      <c r="Q1327" s="137">
        <f t="shared" si="349"/>
        <v>100</v>
      </c>
      <c r="R1327" s="137">
        <f t="shared" si="349"/>
        <v>100</v>
      </c>
      <c r="S1327" s="137">
        <f t="shared" si="349"/>
        <v>100</v>
      </c>
      <c r="T1327" s="137">
        <f t="shared" si="349"/>
        <v>100</v>
      </c>
      <c r="U1327" s="137">
        <f t="shared" si="349"/>
        <v>100</v>
      </c>
      <c r="V1327" s="137">
        <f t="shared" si="349"/>
        <v>100</v>
      </c>
      <c r="W1327" s="137">
        <f t="shared" si="350"/>
        <v>100</v>
      </c>
      <c r="X1327" s="137">
        <f t="shared" si="350"/>
        <v>100</v>
      </c>
      <c r="Y1327" s="137">
        <f t="shared" si="350"/>
        <v>100</v>
      </c>
      <c r="Z1327" s="137">
        <f t="shared" si="350"/>
        <v>100</v>
      </c>
      <c r="AA1327" s="137">
        <f t="shared" si="350"/>
        <v>100</v>
      </c>
      <c r="AB1327" s="137">
        <f t="shared" si="350"/>
        <v>100</v>
      </c>
      <c r="AC1327" s="137">
        <f t="shared" si="350"/>
        <v>100</v>
      </c>
      <c r="AD1327" s="137">
        <f t="shared" si="350"/>
        <v>100</v>
      </c>
      <c r="AE1327" s="137">
        <f t="shared" si="350"/>
        <v>100</v>
      </c>
      <c r="AF1327" s="137">
        <f t="shared" si="350"/>
        <v>100</v>
      </c>
      <c r="AG1327" s="137">
        <f t="shared" si="350"/>
        <v>100</v>
      </c>
      <c r="AH1327" s="137">
        <f t="shared" si="350"/>
        <v>100</v>
      </c>
      <c r="AI1327" s="137">
        <f t="shared" si="350"/>
        <v>100</v>
      </c>
      <c r="AJ1327" s="137">
        <f t="shared" si="350"/>
        <v>100</v>
      </c>
      <c r="AK1327" s="136">
        <f ca="1">IF(AND(AND($AK$3&lt;=B1327,B1327&lt;=$AK$1),B1327&lt;&gt;""),1,0)</f>
        <v>1</v>
      </c>
      <c r="AL1327" s="136">
        <f>IF(OR(F1327="工事・メンテ（共用可）",F1327="要調整"),0.5,IF(F1327="ヘリ訓練日",0.4,1))</f>
        <v>1</v>
      </c>
      <c r="AM1327" s="136">
        <v>1</v>
      </c>
    </row>
    <row r="1328" spans="1:39" ht="37.5">
      <c r="A1328" s="149">
        <v>11</v>
      </c>
      <c r="B1328" s="150">
        <v>46424</v>
      </c>
      <c r="C1328" s="156">
        <v>0</v>
      </c>
      <c r="D1328" s="156">
        <v>24</v>
      </c>
      <c r="E1328" s="152" t="s">
        <v>28</v>
      </c>
      <c r="F1328" s="151" t="s">
        <v>29</v>
      </c>
      <c r="G1328" s="154" t="s">
        <v>1</v>
      </c>
      <c r="H1328" s="138" t="str">
        <f>IF(OR(G1328="中止",G1328="取消"),"998",IF(ISNA(MATCH($E1328,施設情報!$B$2:$B$96,0)),"999",INDEX(施設情報!$C$2:$C$96,MATCH($E1328,施設情報!$B$2:$B$96,0))))</f>
        <v>001</v>
      </c>
      <c r="I1328" s="139">
        <f t="shared" si="337"/>
        <v>46424</v>
      </c>
      <c r="J1328" s="137" t="str">
        <f t="shared" si="338"/>
        <v>001-46424</v>
      </c>
      <c r="K1328" s="137">
        <f t="shared" si="339"/>
        <v>0</v>
      </c>
      <c r="L1328" s="137">
        <f t="shared" si="340"/>
        <v>1</v>
      </c>
      <c r="M1328" s="137">
        <f t="shared" si="349"/>
        <v>100</v>
      </c>
      <c r="N1328" s="137">
        <f t="shared" si="349"/>
        <v>100</v>
      </c>
      <c r="O1328" s="137">
        <f t="shared" si="349"/>
        <v>100</v>
      </c>
      <c r="P1328" s="137">
        <f t="shared" si="349"/>
        <v>100</v>
      </c>
      <c r="Q1328" s="137">
        <f t="shared" si="349"/>
        <v>100</v>
      </c>
      <c r="R1328" s="137">
        <f t="shared" si="349"/>
        <v>100</v>
      </c>
      <c r="S1328" s="137">
        <f t="shared" si="349"/>
        <v>100</v>
      </c>
      <c r="T1328" s="137">
        <f t="shared" si="349"/>
        <v>100</v>
      </c>
      <c r="U1328" s="137">
        <f t="shared" si="349"/>
        <v>100</v>
      </c>
      <c r="V1328" s="137">
        <f t="shared" si="349"/>
        <v>100</v>
      </c>
      <c r="W1328" s="137">
        <f t="shared" si="350"/>
        <v>100</v>
      </c>
      <c r="X1328" s="137">
        <f t="shared" si="350"/>
        <v>100</v>
      </c>
      <c r="Y1328" s="137">
        <f t="shared" si="350"/>
        <v>100</v>
      </c>
      <c r="Z1328" s="137">
        <f t="shared" si="350"/>
        <v>100</v>
      </c>
      <c r="AA1328" s="137">
        <f t="shared" si="350"/>
        <v>100</v>
      </c>
      <c r="AB1328" s="137">
        <f t="shared" si="350"/>
        <v>100</v>
      </c>
      <c r="AC1328" s="137">
        <f t="shared" si="350"/>
        <v>100</v>
      </c>
      <c r="AD1328" s="137">
        <f t="shared" si="350"/>
        <v>100</v>
      </c>
      <c r="AE1328" s="137">
        <f t="shared" si="350"/>
        <v>100</v>
      </c>
      <c r="AF1328" s="137">
        <f t="shared" si="350"/>
        <v>100</v>
      </c>
      <c r="AG1328" s="137">
        <f t="shared" si="350"/>
        <v>100</v>
      </c>
      <c r="AH1328" s="137">
        <f t="shared" si="350"/>
        <v>100</v>
      </c>
      <c r="AI1328" s="137">
        <f t="shared" si="350"/>
        <v>100</v>
      </c>
      <c r="AJ1328" s="137">
        <f t="shared" si="350"/>
        <v>100</v>
      </c>
      <c r="AK1328" s="136">
        <f ca="1">IF(AND(AND($AK$3&lt;=B1328,B1328&lt;=$AK$1),B1328&lt;&gt;""),1,0)</f>
        <v>1</v>
      </c>
      <c r="AL1328" s="136">
        <f>IF(OR(F1328="工事・メンテ（共用可）",F1328="要調整"),0.5,IF(F1328="ヘリ訓練日",0.4,1))</f>
        <v>1</v>
      </c>
      <c r="AM1328" s="136">
        <v>1</v>
      </c>
    </row>
    <row r="1329" spans="1:39" ht="56.25">
      <c r="A1329" s="149">
        <v>340</v>
      </c>
      <c r="B1329" s="150">
        <v>46424</v>
      </c>
      <c r="C1329" s="156">
        <v>0</v>
      </c>
      <c r="D1329" s="156">
        <v>24</v>
      </c>
      <c r="E1329" s="152" t="s">
        <v>52</v>
      </c>
      <c r="F1329" s="151" t="s">
        <v>95</v>
      </c>
      <c r="G1329" s="205" t="s">
        <v>1</v>
      </c>
      <c r="H1329" s="138" t="str">
        <f>IF(OR(G1329="中止",G1329="取消"),"998",IF(ISNA(MATCH($E1329,施設情報!$B$2:$B$96,0)),"999",INDEX(施設情報!$C$2:$C$96,MATCH($E1329,施設情報!$B$2:$B$96,0))))</f>
        <v>024</v>
      </c>
      <c r="I1329" s="139">
        <f t="shared" si="337"/>
        <v>46424</v>
      </c>
      <c r="J1329" s="137" t="str">
        <f t="shared" si="338"/>
        <v>024-46424</v>
      </c>
      <c r="K1329" s="137">
        <f t="shared" si="339"/>
        <v>0</v>
      </c>
      <c r="L1329" s="137">
        <f t="shared" si="340"/>
        <v>1</v>
      </c>
      <c r="M1329" s="137">
        <f t="shared" si="349"/>
        <v>100</v>
      </c>
      <c r="N1329" s="137">
        <f t="shared" si="349"/>
        <v>100</v>
      </c>
      <c r="O1329" s="137">
        <f t="shared" si="349"/>
        <v>100</v>
      </c>
      <c r="P1329" s="137">
        <f t="shared" si="349"/>
        <v>100</v>
      </c>
      <c r="Q1329" s="137">
        <f t="shared" si="349"/>
        <v>100</v>
      </c>
      <c r="R1329" s="137">
        <f t="shared" si="349"/>
        <v>100</v>
      </c>
      <c r="S1329" s="137">
        <f t="shared" si="349"/>
        <v>100</v>
      </c>
      <c r="T1329" s="137">
        <f t="shared" si="349"/>
        <v>100</v>
      </c>
      <c r="U1329" s="137">
        <f t="shared" si="349"/>
        <v>100</v>
      </c>
      <c r="V1329" s="137">
        <f t="shared" si="349"/>
        <v>100</v>
      </c>
      <c r="W1329" s="137">
        <f t="shared" si="350"/>
        <v>100</v>
      </c>
      <c r="X1329" s="137">
        <f t="shared" si="350"/>
        <v>100</v>
      </c>
      <c r="Y1329" s="137">
        <f t="shared" si="350"/>
        <v>100</v>
      </c>
      <c r="Z1329" s="137">
        <f t="shared" si="350"/>
        <v>100</v>
      </c>
      <c r="AA1329" s="137">
        <f t="shared" si="350"/>
        <v>100</v>
      </c>
      <c r="AB1329" s="137">
        <f t="shared" si="350"/>
        <v>100</v>
      </c>
      <c r="AC1329" s="137">
        <f t="shared" si="350"/>
        <v>100</v>
      </c>
      <c r="AD1329" s="137">
        <f t="shared" si="350"/>
        <v>100</v>
      </c>
      <c r="AE1329" s="137">
        <f t="shared" si="350"/>
        <v>100</v>
      </c>
      <c r="AF1329" s="137">
        <f t="shared" si="350"/>
        <v>100</v>
      </c>
      <c r="AG1329" s="137">
        <f t="shared" si="350"/>
        <v>100</v>
      </c>
      <c r="AH1329" s="137">
        <f t="shared" si="350"/>
        <v>100</v>
      </c>
      <c r="AI1329" s="137">
        <f t="shared" si="350"/>
        <v>100</v>
      </c>
      <c r="AJ1329" s="137">
        <f t="shared" si="350"/>
        <v>100</v>
      </c>
      <c r="AK1329" s="136">
        <f ca="1">IF(AND(AND($AK$3&lt;=B1329,B1329&lt;=$AK$1),B1329&lt;&gt;""),1,0)</f>
        <v>1</v>
      </c>
      <c r="AL1329" s="136">
        <f>IF(OR(F1329="工事・メンテ（共用可）",F1329="要調整"),0.5,IF(F1329="ヘリ訓練日",0.4,1))</f>
        <v>1</v>
      </c>
      <c r="AM1329" s="136">
        <v>1</v>
      </c>
    </row>
    <row r="1330" spans="1:39" ht="37.5">
      <c r="A1330" s="149">
        <v>12</v>
      </c>
      <c r="B1330" s="150">
        <v>46425</v>
      </c>
      <c r="C1330" s="156">
        <v>0</v>
      </c>
      <c r="D1330" s="156">
        <v>24</v>
      </c>
      <c r="E1330" s="152" t="s">
        <v>28</v>
      </c>
      <c r="F1330" s="151" t="s">
        <v>29</v>
      </c>
      <c r="G1330" s="154" t="s">
        <v>1</v>
      </c>
      <c r="H1330" s="138" t="str">
        <f>IF(OR(G1330="中止",G1330="取消"),"998",IF(ISNA(MATCH($E1330,施設情報!$B$2:$B$96,0)),"999",INDEX(施設情報!$C$2:$C$96,MATCH($E1330,施設情報!$B$2:$B$96,0))))</f>
        <v>001</v>
      </c>
      <c r="I1330" s="139">
        <f t="shared" si="337"/>
        <v>46425</v>
      </c>
      <c r="J1330" s="137" t="str">
        <f t="shared" si="338"/>
        <v>001-46425</v>
      </c>
      <c r="K1330" s="137">
        <f t="shared" si="339"/>
        <v>0</v>
      </c>
      <c r="L1330" s="137">
        <f t="shared" si="340"/>
        <v>1</v>
      </c>
      <c r="M1330" s="137">
        <f t="shared" si="349"/>
        <v>100</v>
      </c>
      <c r="N1330" s="137">
        <f t="shared" si="349"/>
        <v>100</v>
      </c>
      <c r="O1330" s="137">
        <f t="shared" si="349"/>
        <v>100</v>
      </c>
      <c r="P1330" s="137">
        <f t="shared" si="349"/>
        <v>100</v>
      </c>
      <c r="Q1330" s="137">
        <f t="shared" si="349"/>
        <v>100</v>
      </c>
      <c r="R1330" s="137">
        <f t="shared" si="349"/>
        <v>100</v>
      </c>
      <c r="S1330" s="137">
        <f t="shared" si="349"/>
        <v>100</v>
      </c>
      <c r="T1330" s="137">
        <f t="shared" si="349"/>
        <v>100</v>
      </c>
      <c r="U1330" s="137">
        <f t="shared" si="349"/>
        <v>100</v>
      </c>
      <c r="V1330" s="137">
        <f t="shared" si="349"/>
        <v>100</v>
      </c>
      <c r="W1330" s="137">
        <f t="shared" si="350"/>
        <v>100</v>
      </c>
      <c r="X1330" s="137">
        <f t="shared" si="350"/>
        <v>100</v>
      </c>
      <c r="Y1330" s="137">
        <f t="shared" si="350"/>
        <v>100</v>
      </c>
      <c r="Z1330" s="137">
        <f t="shared" si="350"/>
        <v>100</v>
      </c>
      <c r="AA1330" s="137">
        <f t="shared" si="350"/>
        <v>100</v>
      </c>
      <c r="AB1330" s="137">
        <f t="shared" si="350"/>
        <v>100</v>
      </c>
      <c r="AC1330" s="137">
        <f t="shared" si="350"/>
        <v>100</v>
      </c>
      <c r="AD1330" s="137">
        <f t="shared" si="350"/>
        <v>100</v>
      </c>
      <c r="AE1330" s="137">
        <f t="shared" si="350"/>
        <v>100</v>
      </c>
      <c r="AF1330" s="137">
        <f t="shared" si="350"/>
        <v>100</v>
      </c>
      <c r="AG1330" s="137">
        <f t="shared" si="350"/>
        <v>100</v>
      </c>
      <c r="AH1330" s="137">
        <f t="shared" si="350"/>
        <v>100</v>
      </c>
      <c r="AI1330" s="137">
        <f t="shared" si="350"/>
        <v>100</v>
      </c>
      <c r="AJ1330" s="137">
        <f t="shared" si="350"/>
        <v>100</v>
      </c>
      <c r="AK1330" s="136">
        <f ca="1">IF(AND(AND($AK$3&lt;=B1330,B1330&lt;=$AK$1),B1330&lt;&gt;""),1,0)</f>
        <v>1</v>
      </c>
      <c r="AL1330" s="136">
        <f>IF(OR(F1330="工事・メンテ（共用可）",F1330="要調整"),0.5,IF(F1330="ヘリ訓練日",0.4,1))</f>
        <v>1</v>
      </c>
      <c r="AM1330" s="136">
        <v>1</v>
      </c>
    </row>
    <row r="1331" spans="1:39" ht="56.25">
      <c r="A1331" s="149">
        <v>341</v>
      </c>
      <c r="B1331" s="150">
        <v>46425</v>
      </c>
      <c r="C1331" s="156">
        <v>0</v>
      </c>
      <c r="D1331" s="156">
        <v>24</v>
      </c>
      <c r="E1331" s="152" t="s">
        <v>52</v>
      </c>
      <c r="F1331" s="151" t="s">
        <v>95</v>
      </c>
      <c r="G1331" s="205" t="s">
        <v>1</v>
      </c>
      <c r="H1331" s="138" t="str">
        <f>IF(OR(G1331="中止",G1331="取消"),"998",IF(ISNA(MATCH($E1331,施設情報!$B$2:$B$96,0)),"999",INDEX(施設情報!$C$2:$C$96,MATCH($E1331,施設情報!$B$2:$B$96,0))))</f>
        <v>024</v>
      </c>
      <c r="I1331" s="139">
        <f t="shared" si="337"/>
        <v>46425</v>
      </c>
      <c r="J1331" s="137" t="str">
        <f t="shared" si="338"/>
        <v>024-46425</v>
      </c>
      <c r="K1331" s="137">
        <f t="shared" si="339"/>
        <v>0</v>
      </c>
      <c r="L1331" s="137">
        <f t="shared" si="340"/>
        <v>1</v>
      </c>
      <c r="M1331" s="137">
        <f t="shared" si="349"/>
        <v>100</v>
      </c>
      <c r="N1331" s="137">
        <f t="shared" si="349"/>
        <v>100</v>
      </c>
      <c r="O1331" s="137">
        <f t="shared" si="349"/>
        <v>100</v>
      </c>
      <c r="P1331" s="137">
        <f t="shared" si="349"/>
        <v>100</v>
      </c>
      <c r="Q1331" s="137">
        <f t="shared" si="349"/>
        <v>100</v>
      </c>
      <c r="R1331" s="137">
        <f t="shared" si="349"/>
        <v>100</v>
      </c>
      <c r="S1331" s="137">
        <f t="shared" si="349"/>
        <v>100</v>
      </c>
      <c r="T1331" s="137">
        <f t="shared" si="349"/>
        <v>100</v>
      </c>
      <c r="U1331" s="137">
        <f t="shared" si="349"/>
        <v>100</v>
      </c>
      <c r="V1331" s="137">
        <f t="shared" si="349"/>
        <v>100</v>
      </c>
      <c r="W1331" s="137">
        <f t="shared" si="350"/>
        <v>100</v>
      </c>
      <c r="X1331" s="137">
        <f t="shared" si="350"/>
        <v>100</v>
      </c>
      <c r="Y1331" s="137">
        <f t="shared" si="350"/>
        <v>100</v>
      </c>
      <c r="Z1331" s="137">
        <f t="shared" si="350"/>
        <v>100</v>
      </c>
      <c r="AA1331" s="137">
        <f t="shared" si="350"/>
        <v>100</v>
      </c>
      <c r="AB1331" s="137">
        <f t="shared" si="350"/>
        <v>100</v>
      </c>
      <c r="AC1331" s="137">
        <f t="shared" si="350"/>
        <v>100</v>
      </c>
      <c r="AD1331" s="137">
        <f t="shared" si="350"/>
        <v>100</v>
      </c>
      <c r="AE1331" s="137">
        <f t="shared" si="350"/>
        <v>100</v>
      </c>
      <c r="AF1331" s="137">
        <f t="shared" si="350"/>
        <v>100</v>
      </c>
      <c r="AG1331" s="137">
        <f t="shared" si="350"/>
        <v>100</v>
      </c>
      <c r="AH1331" s="137">
        <f t="shared" si="350"/>
        <v>100</v>
      </c>
      <c r="AI1331" s="137">
        <f t="shared" si="350"/>
        <v>100</v>
      </c>
      <c r="AJ1331" s="137">
        <f t="shared" si="350"/>
        <v>100</v>
      </c>
      <c r="AK1331" s="136">
        <f ca="1">IF(AND(AND($AK$3&lt;=B1331,B1331&lt;=$AK$1),B1331&lt;&gt;""),1,0)</f>
        <v>1</v>
      </c>
      <c r="AL1331" s="136">
        <f>IF(OR(F1331="工事・メンテ（共用可）",F1331="要調整"),0.5,IF(F1331="ヘリ訓練日",0.4,1))</f>
        <v>1</v>
      </c>
      <c r="AM1331" s="136">
        <v>1</v>
      </c>
    </row>
    <row r="1332" spans="1:39" ht="56.25">
      <c r="A1332" s="149">
        <v>342</v>
      </c>
      <c r="B1332" s="150">
        <v>46426</v>
      </c>
      <c r="C1332" s="156">
        <v>0</v>
      </c>
      <c r="D1332" s="156">
        <v>24</v>
      </c>
      <c r="E1332" s="152" t="s">
        <v>52</v>
      </c>
      <c r="F1332" s="151" t="s">
        <v>95</v>
      </c>
      <c r="G1332" s="205" t="s">
        <v>1</v>
      </c>
      <c r="H1332" s="138" t="str">
        <f>IF(OR(G1332="中止",G1332="取消"),"998",IF(ISNA(MATCH($E1332,施設情報!$B$2:$B$96,0)),"999",INDEX(施設情報!$C$2:$C$96,MATCH($E1332,施設情報!$B$2:$B$96,0))))</f>
        <v>024</v>
      </c>
      <c r="I1332" s="139">
        <f t="shared" si="337"/>
        <v>46426</v>
      </c>
      <c r="J1332" s="137" t="str">
        <f t="shared" si="338"/>
        <v>024-46426</v>
      </c>
      <c r="K1332" s="137">
        <f t="shared" si="339"/>
        <v>0</v>
      </c>
      <c r="L1332" s="137">
        <f t="shared" si="340"/>
        <v>1</v>
      </c>
      <c r="M1332" s="137">
        <f t="shared" si="349"/>
        <v>100</v>
      </c>
      <c r="N1332" s="137">
        <f t="shared" si="349"/>
        <v>100</v>
      </c>
      <c r="O1332" s="137">
        <f t="shared" si="349"/>
        <v>100</v>
      </c>
      <c r="P1332" s="137">
        <f t="shared" si="349"/>
        <v>100</v>
      </c>
      <c r="Q1332" s="137">
        <f t="shared" si="349"/>
        <v>100</v>
      </c>
      <c r="R1332" s="137">
        <f t="shared" si="349"/>
        <v>100</v>
      </c>
      <c r="S1332" s="137">
        <f t="shared" si="349"/>
        <v>100</v>
      </c>
      <c r="T1332" s="137">
        <f t="shared" si="349"/>
        <v>100</v>
      </c>
      <c r="U1332" s="137">
        <f t="shared" si="349"/>
        <v>100</v>
      </c>
      <c r="V1332" s="137">
        <f t="shared" si="349"/>
        <v>100</v>
      </c>
      <c r="W1332" s="137">
        <f t="shared" si="350"/>
        <v>100</v>
      </c>
      <c r="X1332" s="137">
        <f t="shared" si="350"/>
        <v>100</v>
      </c>
      <c r="Y1332" s="137">
        <f t="shared" si="350"/>
        <v>100</v>
      </c>
      <c r="Z1332" s="137">
        <f t="shared" si="350"/>
        <v>100</v>
      </c>
      <c r="AA1332" s="137">
        <f t="shared" si="350"/>
        <v>100</v>
      </c>
      <c r="AB1332" s="137">
        <f t="shared" si="350"/>
        <v>100</v>
      </c>
      <c r="AC1332" s="137">
        <f t="shared" si="350"/>
        <v>100</v>
      </c>
      <c r="AD1332" s="137">
        <f t="shared" si="350"/>
        <v>100</v>
      </c>
      <c r="AE1332" s="137">
        <f t="shared" si="350"/>
        <v>100</v>
      </c>
      <c r="AF1332" s="137">
        <f t="shared" si="350"/>
        <v>100</v>
      </c>
      <c r="AG1332" s="137">
        <f t="shared" si="350"/>
        <v>100</v>
      </c>
      <c r="AH1332" s="137">
        <f t="shared" si="350"/>
        <v>100</v>
      </c>
      <c r="AI1332" s="137">
        <f t="shared" si="350"/>
        <v>100</v>
      </c>
      <c r="AJ1332" s="137">
        <f t="shared" si="350"/>
        <v>100</v>
      </c>
      <c r="AK1332" s="136">
        <f ca="1">IF(AND(AND($AK$3&lt;=B1332,B1332&lt;=$AK$1),B1332&lt;&gt;""),1,0)</f>
        <v>1</v>
      </c>
      <c r="AL1332" s="136">
        <f>IF(OR(F1332="工事・メンテ（共用可）",F1332="要調整"),0.5,IF(F1332="ヘリ訓練日",0.4,1))</f>
        <v>1</v>
      </c>
      <c r="AM1332" s="136">
        <v>1</v>
      </c>
    </row>
    <row r="1333" spans="1:39" ht="93.75">
      <c r="A1333" s="149">
        <v>807</v>
      </c>
      <c r="B1333" s="210">
        <v>46426</v>
      </c>
      <c r="C1333" s="211">
        <v>8</v>
      </c>
      <c r="D1333" s="211">
        <v>17</v>
      </c>
      <c r="E1333" s="213" t="s">
        <v>41</v>
      </c>
      <c r="F1333" s="147" t="s">
        <v>95</v>
      </c>
      <c r="G1333" s="154" t="s">
        <v>494</v>
      </c>
      <c r="H1333" s="138" t="str">
        <f>IF(OR(G1333="中止",G1333="取消"),"998",IF(ISNA(MATCH($E1333,施設情報!$B$2:$B$96,0)),"999",INDEX(施設情報!$C$2:$C$96,MATCH($E1333,施設情報!$B$2:$B$96,0))))</f>
        <v>005</v>
      </c>
      <c r="I1333" s="139">
        <f t="shared" si="337"/>
        <v>46426</v>
      </c>
      <c r="J1333" s="137" t="str">
        <f t="shared" si="338"/>
        <v>005-46426</v>
      </c>
      <c r="K1333" s="137">
        <f t="shared" si="339"/>
        <v>0.33333333333333331</v>
      </c>
      <c r="L1333" s="137">
        <f t="shared" si="340"/>
        <v>0.70833333333333337</v>
      </c>
      <c r="M1333" s="137">
        <f t="shared" si="349"/>
        <v>0</v>
      </c>
      <c r="N1333" s="137">
        <f t="shared" si="349"/>
        <v>0</v>
      </c>
      <c r="O1333" s="137">
        <f t="shared" si="349"/>
        <v>0</v>
      </c>
      <c r="P1333" s="137">
        <f t="shared" si="349"/>
        <v>0</v>
      </c>
      <c r="Q1333" s="137">
        <f t="shared" si="349"/>
        <v>0</v>
      </c>
      <c r="R1333" s="137">
        <f t="shared" si="349"/>
        <v>0</v>
      </c>
      <c r="S1333" s="137">
        <f t="shared" si="349"/>
        <v>0</v>
      </c>
      <c r="T1333" s="137">
        <f t="shared" si="349"/>
        <v>0</v>
      </c>
      <c r="U1333" s="137">
        <f t="shared" si="349"/>
        <v>100</v>
      </c>
      <c r="V1333" s="137">
        <f t="shared" si="349"/>
        <v>100</v>
      </c>
      <c r="W1333" s="137">
        <f t="shared" si="350"/>
        <v>100</v>
      </c>
      <c r="X1333" s="137">
        <f t="shared" si="350"/>
        <v>100</v>
      </c>
      <c r="Y1333" s="137">
        <f t="shared" si="350"/>
        <v>100</v>
      </c>
      <c r="Z1333" s="137">
        <f t="shared" si="350"/>
        <v>100</v>
      </c>
      <c r="AA1333" s="137">
        <f t="shared" si="350"/>
        <v>100</v>
      </c>
      <c r="AB1333" s="137">
        <f t="shared" si="350"/>
        <v>100</v>
      </c>
      <c r="AC1333" s="137">
        <f t="shared" si="350"/>
        <v>100</v>
      </c>
      <c r="AD1333" s="137">
        <f t="shared" si="350"/>
        <v>0</v>
      </c>
      <c r="AE1333" s="137">
        <f t="shared" si="350"/>
        <v>0</v>
      </c>
      <c r="AF1333" s="137">
        <f t="shared" si="350"/>
        <v>0</v>
      </c>
      <c r="AG1333" s="137">
        <f t="shared" si="350"/>
        <v>0</v>
      </c>
      <c r="AH1333" s="137">
        <f t="shared" si="350"/>
        <v>0</v>
      </c>
      <c r="AI1333" s="137">
        <f t="shared" si="350"/>
        <v>0</v>
      </c>
      <c r="AJ1333" s="137">
        <f t="shared" si="350"/>
        <v>0</v>
      </c>
      <c r="AK1333" s="136">
        <f ca="1">IF(AND(AND($AK$3&lt;=B1333,B1333&lt;=$AK$1),B1333&lt;&gt;""),1,0)</f>
        <v>1</v>
      </c>
      <c r="AL1333" s="136">
        <f>IF(OR(F1333="工事・メンテ（共用可）",F1333="要調整"),0.5,IF(F1333="ヘリ訓練日",0.4,1))</f>
        <v>1</v>
      </c>
      <c r="AM1333" s="136">
        <v>1</v>
      </c>
    </row>
    <row r="1334" spans="1:39" ht="75">
      <c r="A1334" s="149">
        <v>808</v>
      </c>
      <c r="B1334" s="210">
        <v>46426</v>
      </c>
      <c r="C1334" s="211">
        <v>8</v>
      </c>
      <c r="D1334" s="211">
        <v>17</v>
      </c>
      <c r="E1334" s="213" t="s">
        <v>42</v>
      </c>
      <c r="F1334" s="147" t="s">
        <v>95</v>
      </c>
      <c r="G1334" s="154" t="s">
        <v>494</v>
      </c>
      <c r="H1334" s="138" t="str">
        <f>IF(OR(G1334="中止",G1334="取消"),"998",IF(ISNA(MATCH($E1334,施設情報!$B$2:$B$96,0)),"999",INDEX(施設情報!$C$2:$C$96,MATCH($E1334,施設情報!$B$2:$B$96,0))))</f>
        <v>006</v>
      </c>
      <c r="I1334" s="139">
        <f t="shared" si="337"/>
        <v>46426</v>
      </c>
      <c r="J1334" s="137" t="str">
        <f t="shared" si="338"/>
        <v>006-46426</v>
      </c>
      <c r="K1334" s="137">
        <f t="shared" si="339"/>
        <v>0.33333333333333331</v>
      </c>
      <c r="L1334" s="137">
        <f t="shared" si="340"/>
        <v>0.70833333333333337</v>
      </c>
      <c r="M1334" s="137">
        <f t="shared" si="349"/>
        <v>0</v>
      </c>
      <c r="N1334" s="137">
        <f t="shared" si="349"/>
        <v>0</v>
      </c>
      <c r="O1334" s="137">
        <f t="shared" si="349"/>
        <v>0</v>
      </c>
      <c r="P1334" s="137">
        <f t="shared" si="349"/>
        <v>0</v>
      </c>
      <c r="Q1334" s="137">
        <f t="shared" si="349"/>
        <v>0</v>
      </c>
      <c r="R1334" s="137">
        <f t="shared" si="349"/>
        <v>0</v>
      </c>
      <c r="S1334" s="137">
        <f t="shared" si="349"/>
        <v>0</v>
      </c>
      <c r="T1334" s="137">
        <f t="shared" si="349"/>
        <v>0</v>
      </c>
      <c r="U1334" s="137">
        <f t="shared" si="349"/>
        <v>100</v>
      </c>
      <c r="V1334" s="137">
        <f t="shared" si="349"/>
        <v>100</v>
      </c>
      <c r="W1334" s="137">
        <f t="shared" si="350"/>
        <v>100</v>
      </c>
      <c r="X1334" s="137">
        <f t="shared" si="350"/>
        <v>100</v>
      </c>
      <c r="Y1334" s="137">
        <f t="shared" si="350"/>
        <v>100</v>
      </c>
      <c r="Z1334" s="137">
        <f t="shared" si="350"/>
        <v>100</v>
      </c>
      <c r="AA1334" s="137">
        <f t="shared" si="350"/>
        <v>100</v>
      </c>
      <c r="AB1334" s="137">
        <f t="shared" si="350"/>
        <v>100</v>
      </c>
      <c r="AC1334" s="137">
        <f t="shared" si="350"/>
        <v>100</v>
      </c>
      <c r="AD1334" s="137">
        <f t="shared" si="350"/>
        <v>0</v>
      </c>
      <c r="AE1334" s="137">
        <f t="shared" si="350"/>
        <v>0</v>
      </c>
      <c r="AF1334" s="137">
        <f t="shared" si="350"/>
        <v>0</v>
      </c>
      <c r="AG1334" s="137">
        <f t="shared" si="350"/>
        <v>0</v>
      </c>
      <c r="AH1334" s="137">
        <f t="shared" si="350"/>
        <v>0</v>
      </c>
      <c r="AI1334" s="137">
        <f t="shared" si="350"/>
        <v>0</v>
      </c>
      <c r="AJ1334" s="137">
        <f t="shared" si="350"/>
        <v>0</v>
      </c>
      <c r="AK1334" s="136">
        <f ca="1">IF(AND(AND($AK$3&lt;=B1334,B1334&lt;=$AK$1),B1334&lt;&gt;""),1,0)</f>
        <v>1</v>
      </c>
      <c r="AL1334" s="136">
        <f>IF(OR(F1334="工事・メンテ（共用可）",F1334="要調整"),0.5,IF(F1334="ヘリ訓練日",0.4,1))</f>
        <v>1</v>
      </c>
      <c r="AM1334" s="136">
        <v>1</v>
      </c>
    </row>
    <row r="1335" spans="1:39" ht="37.5">
      <c r="A1335" s="149">
        <v>809</v>
      </c>
      <c r="B1335" s="210">
        <v>46426</v>
      </c>
      <c r="C1335" s="211">
        <v>8</v>
      </c>
      <c r="D1335" s="211">
        <v>17</v>
      </c>
      <c r="E1335" s="213" t="s">
        <v>87</v>
      </c>
      <c r="F1335" s="147" t="s">
        <v>95</v>
      </c>
      <c r="G1335" s="154" t="s">
        <v>494</v>
      </c>
      <c r="H1335" s="138" t="str">
        <f>IF(OR(G1335="中止",G1335="取消"),"998",IF(ISNA(MATCH($E1335,施設情報!$B$2:$B$96,0)),"999",INDEX(施設情報!$C$2:$C$96,MATCH($E1335,施設情報!$B$2:$B$96,0))))</f>
        <v>063</v>
      </c>
      <c r="I1335" s="139">
        <f t="shared" si="337"/>
        <v>46426</v>
      </c>
      <c r="J1335" s="137" t="str">
        <f t="shared" si="338"/>
        <v>063-46426</v>
      </c>
      <c r="K1335" s="137">
        <f t="shared" si="339"/>
        <v>0.33333333333333331</v>
      </c>
      <c r="L1335" s="137">
        <f t="shared" si="340"/>
        <v>0.70833333333333337</v>
      </c>
      <c r="M1335" s="137">
        <f t="shared" ref="M1335:V1344" si="351">IF(AND(M$3&gt;=$K1335,M$3&lt;$L1335),100*$AM1335,0)</f>
        <v>0</v>
      </c>
      <c r="N1335" s="137">
        <f t="shared" si="351"/>
        <v>0</v>
      </c>
      <c r="O1335" s="137">
        <f t="shared" si="351"/>
        <v>0</v>
      </c>
      <c r="P1335" s="137">
        <f t="shared" si="351"/>
        <v>0</v>
      </c>
      <c r="Q1335" s="137">
        <f t="shared" si="351"/>
        <v>0</v>
      </c>
      <c r="R1335" s="137">
        <f t="shared" si="351"/>
        <v>0</v>
      </c>
      <c r="S1335" s="137">
        <f t="shared" si="351"/>
        <v>0</v>
      </c>
      <c r="T1335" s="137">
        <f t="shared" si="351"/>
        <v>0</v>
      </c>
      <c r="U1335" s="137">
        <f t="shared" si="351"/>
        <v>100</v>
      </c>
      <c r="V1335" s="137">
        <f t="shared" si="351"/>
        <v>100</v>
      </c>
      <c r="W1335" s="137">
        <f t="shared" ref="W1335:AJ1344" si="352">IF(AND(W$3&gt;=$K1335,W$3&lt;$L1335),100*$AM1335,0)</f>
        <v>100</v>
      </c>
      <c r="X1335" s="137">
        <f t="shared" si="352"/>
        <v>100</v>
      </c>
      <c r="Y1335" s="137">
        <f t="shared" si="352"/>
        <v>100</v>
      </c>
      <c r="Z1335" s="137">
        <f t="shared" si="352"/>
        <v>100</v>
      </c>
      <c r="AA1335" s="137">
        <f t="shared" si="352"/>
        <v>100</v>
      </c>
      <c r="AB1335" s="137">
        <f t="shared" si="352"/>
        <v>100</v>
      </c>
      <c r="AC1335" s="137">
        <f t="shared" si="352"/>
        <v>100</v>
      </c>
      <c r="AD1335" s="137">
        <f t="shared" si="352"/>
        <v>0</v>
      </c>
      <c r="AE1335" s="137">
        <f t="shared" si="352"/>
        <v>0</v>
      </c>
      <c r="AF1335" s="137">
        <f t="shared" si="352"/>
        <v>0</v>
      </c>
      <c r="AG1335" s="137">
        <f t="shared" si="352"/>
        <v>0</v>
      </c>
      <c r="AH1335" s="137">
        <f t="shared" si="352"/>
        <v>0</v>
      </c>
      <c r="AI1335" s="137">
        <f t="shared" si="352"/>
        <v>0</v>
      </c>
      <c r="AJ1335" s="137">
        <f t="shared" si="352"/>
        <v>0</v>
      </c>
      <c r="AK1335" s="136">
        <f ca="1">IF(AND(AND($AK$3&lt;=B1335,B1335&lt;=$AK$1),B1335&lt;&gt;""),1,0)</f>
        <v>1</v>
      </c>
      <c r="AL1335" s="136">
        <f>IF(OR(F1335="工事・メンテ（共用可）",F1335="要調整"),0.5,IF(F1335="ヘリ訓練日",0.4,1))</f>
        <v>1</v>
      </c>
      <c r="AM1335" s="136">
        <v>1</v>
      </c>
    </row>
    <row r="1336" spans="1:39" ht="37.5">
      <c r="A1336" s="149">
        <v>810</v>
      </c>
      <c r="B1336" s="210">
        <v>46426</v>
      </c>
      <c r="C1336" s="211">
        <v>8</v>
      </c>
      <c r="D1336" s="211">
        <v>17</v>
      </c>
      <c r="E1336" s="213" t="s">
        <v>88</v>
      </c>
      <c r="F1336" s="147" t="s">
        <v>95</v>
      </c>
      <c r="G1336" s="154" t="s">
        <v>494</v>
      </c>
      <c r="H1336" s="138" t="str">
        <f>IF(OR(G1336="中止",G1336="取消"),"998",IF(ISNA(MATCH($E1336,施設情報!$B$2:$B$96,0)),"999",INDEX(施設情報!$C$2:$C$96,MATCH($E1336,施設情報!$B$2:$B$96,0))))</f>
        <v>064</v>
      </c>
      <c r="I1336" s="139">
        <f t="shared" si="337"/>
        <v>46426</v>
      </c>
      <c r="J1336" s="137" t="str">
        <f t="shared" si="338"/>
        <v>064-46426</v>
      </c>
      <c r="K1336" s="137">
        <f t="shared" si="339"/>
        <v>0.33333333333333331</v>
      </c>
      <c r="L1336" s="137">
        <f t="shared" si="340"/>
        <v>0.70833333333333337</v>
      </c>
      <c r="M1336" s="137">
        <f t="shared" si="351"/>
        <v>0</v>
      </c>
      <c r="N1336" s="137">
        <f t="shared" si="351"/>
        <v>0</v>
      </c>
      <c r="O1336" s="137">
        <f t="shared" si="351"/>
        <v>0</v>
      </c>
      <c r="P1336" s="137">
        <f t="shared" si="351"/>
        <v>0</v>
      </c>
      <c r="Q1336" s="137">
        <f t="shared" si="351"/>
        <v>0</v>
      </c>
      <c r="R1336" s="137">
        <f t="shared" si="351"/>
        <v>0</v>
      </c>
      <c r="S1336" s="137">
        <f t="shared" si="351"/>
        <v>0</v>
      </c>
      <c r="T1336" s="137">
        <f t="shared" si="351"/>
        <v>0</v>
      </c>
      <c r="U1336" s="137">
        <f t="shared" si="351"/>
        <v>100</v>
      </c>
      <c r="V1336" s="137">
        <f t="shared" si="351"/>
        <v>100</v>
      </c>
      <c r="W1336" s="137">
        <f t="shared" si="352"/>
        <v>100</v>
      </c>
      <c r="X1336" s="137">
        <f t="shared" si="352"/>
        <v>100</v>
      </c>
      <c r="Y1336" s="137">
        <f t="shared" si="352"/>
        <v>100</v>
      </c>
      <c r="Z1336" s="137">
        <f t="shared" si="352"/>
        <v>100</v>
      </c>
      <c r="AA1336" s="137">
        <f t="shared" si="352"/>
        <v>100</v>
      </c>
      <c r="AB1336" s="137">
        <f t="shared" si="352"/>
        <v>100</v>
      </c>
      <c r="AC1336" s="137">
        <f t="shared" si="352"/>
        <v>100</v>
      </c>
      <c r="AD1336" s="137">
        <f t="shared" si="352"/>
        <v>0</v>
      </c>
      <c r="AE1336" s="137">
        <f t="shared" si="352"/>
        <v>0</v>
      </c>
      <c r="AF1336" s="137">
        <f t="shared" si="352"/>
        <v>0</v>
      </c>
      <c r="AG1336" s="137">
        <f t="shared" si="352"/>
        <v>0</v>
      </c>
      <c r="AH1336" s="137">
        <f t="shared" si="352"/>
        <v>0</v>
      </c>
      <c r="AI1336" s="137">
        <f t="shared" si="352"/>
        <v>0</v>
      </c>
      <c r="AJ1336" s="137">
        <f t="shared" si="352"/>
        <v>0</v>
      </c>
      <c r="AK1336" s="136">
        <f ca="1">IF(AND(AND($AK$3&lt;=B1336,B1336&lt;=$AK$1),B1336&lt;&gt;""),1,0)</f>
        <v>1</v>
      </c>
      <c r="AL1336" s="136">
        <f>IF(OR(F1336="工事・メンテ（共用可）",F1336="要調整"),0.5,IF(F1336="ヘリ訓練日",0.4,1))</f>
        <v>1</v>
      </c>
      <c r="AM1336" s="136">
        <v>1</v>
      </c>
    </row>
    <row r="1337" spans="1:39" ht="56.25">
      <c r="A1337" s="149">
        <v>811</v>
      </c>
      <c r="B1337" s="210">
        <v>46426</v>
      </c>
      <c r="C1337" s="211">
        <v>8</v>
      </c>
      <c r="D1337" s="211">
        <v>17</v>
      </c>
      <c r="E1337" s="213" t="s">
        <v>83</v>
      </c>
      <c r="F1337" s="147" t="s">
        <v>95</v>
      </c>
      <c r="G1337" s="154" t="s">
        <v>494</v>
      </c>
      <c r="H1337" s="138" t="str">
        <f>IF(OR(G1337="中止",G1337="取消"),"998",IF(ISNA(MATCH($E1337,施設情報!$B$2:$B$96,0)),"999",INDEX(施設情報!$C$2:$C$96,MATCH($E1337,施設情報!$B$2:$B$96,0))))</f>
        <v>067</v>
      </c>
      <c r="I1337" s="139">
        <f t="shared" si="337"/>
        <v>46426</v>
      </c>
      <c r="J1337" s="137" t="str">
        <f t="shared" si="338"/>
        <v>067-46426</v>
      </c>
      <c r="K1337" s="137">
        <f t="shared" si="339"/>
        <v>0.33333333333333331</v>
      </c>
      <c r="L1337" s="137">
        <f t="shared" si="340"/>
        <v>0.70833333333333337</v>
      </c>
      <c r="M1337" s="137">
        <f t="shared" si="351"/>
        <v>0</v>
      </c>
      <c r="N1337" s="137">
        <f t="shared" si="351"/>
        <v>0</v>
      </c>
      <c r="O1337" s="137">
        <f t="shared" si="351"/>
        <v>0</v>
      </c>
      <c r="P1337" s="137">
        <f t="shared" si="351"/>
        <v>0</v>
      </c>
      <c r="Q1337" s="137">
        <f t="shared" si="351"/>
        <v>0</v>
      </c>
      <c r="R1337" s="137">
        <f t="shared" si="351"/>
        <v>0</v>
      </c>
      <c r="S1337" s="137">
        <f t="shared" si="351"/>
        <v>0</v>
      </c>
      <c r="T1337" s="137">
        <f t="shared" si="351"/>
        <v>0</v>
      </c>
      <c r="U1337" s="137">
        <f t="shared" si="351"/>
        <v>100</v>
      </c>
      <c r="V1337" s="137">
        <f t="shared" si="351"/>
        <v>100</v>
      </c>
      <c r="W1337" s="137">
        <f t="shared" si="352"/>
        <v>100</v>
      </c>
      <c r="X1337" s="137">
        <f t="shared" si="352"/>
        <v>100</v>
      </c>
      <c r="Y1337" s="137">
        <f t="shared" si="352"/>
        <v>100</v>
      </c>
      <c r="Z1337" s="137">
        <f t="shared" si="352"/>
        <v>100</v>
      </c>
      <c r="AA1337" s="137">
        <f t="shared" si="352"/>
        <v>100</v>
      </c>
      <c r="AB1337" s="137">
        <f t="shared" si="352"/>
        <v>100</v>
      </c>
      <c r="AC1337" s="137">
        <f t="shared" si="352"/>
        <v>100</v>
      </c>
      <c r="AD1337" s="137">
        <f t="shared" si="352"/>
        <v>0</v>
      </c>
      <c r="AE1337" s="137">
        <f t="shared" si="352"/>
        <v>0</v>
      </c>
      <c r="AF1337" s="137">
        <f t="shared" si="352"/>
        <v>0</v>
      </c>
      <c r="AG1337" s="137">
        <f t="shared" si="352"/>
        <v>0</v>
      </c>
      <c r="AH1337" s="137">
        <f t="shared" si="352"/>
        <v>0</v>
      </c>
      <c r="AI1337" s="137">
        <f t="shared" si="352"/>
        <v>0</v>
      </c>
      <c r="AJ1337" s="137">
        <f t="shared" si="352"/>
        <v>0</v>
      </c>
      <c r="AK1337" s="136">
        <f ca="1">IF(AND(AND($AK$3&lt;=B1337,B1337&lt;=$AK$1),B1337&lt;&gt;""),1,0)</f>
        <v>1</v>
      </c>
      <c r="AL1337" s="136">
        <f>IF(OR(F1337="工事・メンテ（共用可）",F1337="要調整"),0.5,IF(F1337="ヘリ訓練日",0.4,1))</f>
        <v>1</v>
      </c>
      <c r="AM1337" s="136">
        <v>1</v>
      </c>
    </row>
    <row r="1338" spans="1:39" ht="56.25">
      <c r="A1338" s="149">
        <v>812</v>
      </c>
      <c r="B1338" s="210">
        <v>46426</v>
      </c>
      <c r="C1338" s="211">
        <v>8</v>
      </c>
      <c r="D1338" s="211">
        <v>17</v>
      </c>
      <c r="E1338" s="213" t="s">
        <v>84</v>
      </c>
      <c r="F1338" s="147" t="s">
        <v>95</v>
      </c>
      <c r="G1338" s="154" t="s">
        <v>494</v>
      </c>
      <c r="H1338" s="138" t="str">
        <f>IF(OR(G1338="中止",G1338="取消"),"998",IF(ISNA(MATCH($E1338,施設情報!$B$2:$B$96,0)),"999",INDEX(施設情報!$C$2:$C$96,MATCH($E1338,施設情報!$B$2:$B$96,0))))</f>
        <v>065</v>
      </c>
      <c r="I1338" s="139">
        <f t="shared" si="337"/>
        <v>46426</v>
      </c>
      <c r="J1338" s="137" t="str">
        <f t="shared" si="338"/>
        <v>065-46426</v>
      </c>
      <c r="K1338" s="137">
        <f t="shared" si="339"/>
        <v>0.33333333333333331</v>
      </c>
      <c r="L1338" s="137">
        <f t="shared" si="340"/>
        <v>0.70833333333333337</v>
      </c>
      <c r="M1338" s="137">
        <f t="shared" si="351"/>
        <v>0</v>
      </c>
      <c r="N1338" s="137">
        <f t="shared" si="351"/>
        <v>0</v>
      </c>
      <c r="O1338" s="137">
        <f t="shared" si="351"/>
        <v>0</v>
      </c>
      <c r="P1338" s="137">
        <f t="shared" si="351"/>
        <v>0</v>
      </c>
      <c r="Q1338" s="137">
        <f t="shared" si="351"/>
        <v>0</v>
      </c>
      <c r="R1338" s="137">
        <f t="shared" si="351"/>
        <v>0</v>
      </c>
      <c r="S1338" s="137">
        <f t="shared" si="351"/>
        <v>0</v>
      </c>
      <c r="T1338" s="137">
        <f t="shared" si="351"/>
        <v>0</v>
      </c>
      <c r="U1338" s="137">
        <f t="shared" si="351"/>
        <v>100</v>
      </c>
      <c r="V1338" s="137">
        <f t="shared" si="351"/>
        <v>100</v>
      </c>
      <c r="W1338" s="137">
        <f t="shared" si="352"/>
        <v>100</v>
      </c>
      <c r="X1338" s="137">
        <f t="shared" si="352"/>
        <v>100</v>
      </c>
      <c r="Y1338" s="137">
        <f t="shared" si="352"/>
        <v>100</v>
      </c>
      <c r="Z1338" s="137">
        <f t="shared" si="352"/>
        <v>100</v>
      </c>
      <c r="AA1338" s="137">
        <f t="shared" si="352"/>
        <v>100</v>
      </c>
      <c r="AB1338" s="137">
        <f t="shared" si="352"/>
        <v>100</v>
      </c>
      <c r="AC1338" s="137">
        <f t="shared" si="352"/>
        <v>100</v>
      </c>
      <c r="AD1338" s="137">
        <f t="shared" si="352"/>
        <v>0</v>
      </c>
      <c r="AE1338" s="137">
        <f t="shared" si="352"/>
        <v>0</v>
      </c>
      <c r="AF1338" s="137">
        <f t="shared" si="352"/>
        <v>0</v>
      </c>
      <c r="AG1338" s="137">
        <f t="shared" si="352"/>
        <v>0</v>
      </c>
      <c r="AH1338" s="137">
        <f t="shared" si="352"/>
        <v>0</v>
      </c>
      <c r="AI1338" s="137">
        <f t="shared" si="352"/>
        <v>0</v>
      </c>
      <c r="AJ1338" s="137">
        <f t="shared" si="352"/>
        <v>0</v>
      </c>
      <c r="AK1338" s="136">
        <f ca="1">IF(AND(AND($AK$3&lt;=B1338,B1338&lt;=$AK$1),B1338&lt;&gt;""),1,0)</f>
        <v>1</v>
      </c>
      <c r="AL1338" s="136">
        <f>IF(OR(F1338="工事・メンテ（共用可）",F1338="要調整"),0.5,IF(F1338="ヘリ訓練日",0.4,1))</f>
        <v>1</v>
      </c>
      <c r="AM1338" s="136">
        <v>1</v>
      </c>
    </row>
    <row r="1339" spans="1:39" ht="56.25">
      <c r="A1339" s="149">
        <v>813</v>
      </c>
      <c r="B1339" s="210">
        <v>46426</v>
      </c>
      <c r="C1339" s="211">
        <v>8</v>
      </c>
      <c r="D1339" s="211">
        <v>17</v>
      </c>
      <c r="E1339" s="213" t="s">
        <v>85</v>
      </c>
      <c r="F1339" s="147" t="s">
        <v>95</v>
      </c>
      <c r="G1339" s="154" t="s">
        <v>494</v>
      </c>
      <c r="H1339" s="138" t="str">
        <f>IF(OR(G1339="中止",G1339="取消"),"998",IF(ISNA(MATCH($E1339,施設情報!$B$2:$B$96,0)),"999",INDEX(施設情報!$C$2:$C$96,MATCH($E1339,施設情報!$B$2:$B$96,0))))</f>
        <v>066</v>
      </c>
      <c r="I1339" s="139">
        <f t="shared" si="337"/>
        <v>46426</v>
      </c>
      <c r="J1339" s="137" t="str">
        <f t="shared" si="338"/>
        <v>066-46426</v>
      </c>
      <c r="K1339" s="137">
        <f t="shared" si="339"/>
        <v>0.33333333333333331</v>
      </c>
      <c r="L1339" s="137">
        <f t="shared" si="340"/>
        <v>0.70833333333333337</v>
      </c>
      <c r="M1339" s="137">
        <f t="shared" si="351"/>
        <v>0</v>
      </c>
      <c r="N1339" s="137">
        <f t="shared" si="351"/>
        <v>0</v>
      </c>
      <c r="O1339" s="137">
        <f t="shared" si="351"/>
        <v>0</v>
      </c>
      <c r="P1339" s="137">
        <f t="shared" si="351"/>
        <v>0</v>
      </c>
      <c r="Q1339" s="137">
        <f t="shared" si="351"/>
        <v>0</v>
      </c>
      <c r="R1339" s="137">
        <f t="shared" si="351"/>
        <v>0</v>
      </c>
      <c r="S1339" s="137">
        <f t="shared" si="351"/>
        <v>0</v>
      </c>
      <c r="T1339" s="137">
        <f t="shared" si="351"/>
        <v>0</v>
      </c>
      <c r="U1339" s="137">
        <f t="shared" si="351"/>
        <v>100</v>
      </c>
      <c r="V1339" s="137">
        <f t="shared" si="351"/>
        <v>100</v>
      </c>
      <c r="W1339" s="137">
        <f t="shared" si="352"/>
        <v>100</v>
      </c>
      <c r="X1339" s="137">
        <f t="shared" si="352"/>
        <v>100</v>
      </c>
      <c r="Y1339" s="137">
        <f t="shared" si="352"/>
        <v>100</v>
      </c>
      <c r="Z1339" s="137">
        <f t="shared" si="352"/>
        <v>100</v>
      </c>
      <c r="AA1339" s="137">
        <f t="shared" si="352"/>
        <v>100</v>
      </c>
      <c r="AB1339" s="137">
        <f t="shared" si="352"/>
        <v>100</v>
      </c>
      <c r="AC1339" s="137">
        <f t="shared" si="352"/>
        <v>100</v>
      </c>
      <c r="AD1339" s="137">
        <f t="shared" si="352"/>
        <v>0</v>
      </c>
      <c r="AE1339" s="137">
        <f t="shared" si="352"/>
        <v>0</v>
      </c>
      <c r="AF1339" s="137">
        <f t="shared" si="352"/>
        <v>0</v>
      </c>
      <c r="AG1339" s="137">
        <f t="shared" si="352"/>
        <v>0</v>
      </c>
      <c r="AH1339" s="137">
        <f t="shared" si="352"/>
        <v>0</v>
      </c>
      <c r="AI1339" s="137">
        <f t="shared" si="352"/>
        <v>0</v>
      </c>
      <c r="AJ1339" s="137">
        <f t="shared" si="352"/>
        <v>0</v>
      </c>
      <c r="AK1339" s="136">
        <f ca="1">IF(AND(AND($AK$3&lt;=B1339,B1339&lt;=$AK$1),B1339&lt;&gt;""),1,0)</f>
        <v>1</v>
      </c>
      <c r="AL1339" s="136">
        <f>IF(OR(F1339="工事・メンテ（共用可）",F1339="要調整"),0.5,IF(F1339="ヘリ訓練日",0.4,1))</f>
        <v>1</v>
      </c>
      <c r="AM1339" s="136">
        <v>1</v>
      </c>
    </row>
    <row r="1340" spans="1:39" ht="56.25">
      <c r="A1340" s="149">
        <v>814</v>
      </c>
      <c r="B1340" s="210">
        <v>46426</v>
      </c>
      <c r="C1340" s="211">
        <v>8</v>
      </c>
      <c r="D1340" s="211">
        <v>17</v>
      </c>
      <c r="E1340" s="213" t="s">
        <v>53</v>
      </c>
      <c r="F1340" s="147" t="s">
        <v>95</v>
      </c>
      <c r="G1340" s="154" t="s">
        <v>494</v>
      </c>
      <c r="H1340" s="138" t="str">
        <f>IF(OR(G1340="中止",G1340="取消"),"998",IF(ISNA(MATCH($E1340,施設情報!$B$2:$B$96,0)),"999",INDEX(施設情報!$C$2:$C$96,MATCH($E1340,施設情報!$B$2:$B$96,0))))</f>
        <v>026</v>
      </c>
      <c r="I1340" s="139">
        <f t="shared" si="337"/>
        <v>46426</v>
      </c>
      <c r="J1340" s="137" t="str">
        <f t="shared" si="338"/>
        <v>026-46426</v>
      </c>
      <c r="K1340" s="137">
        <f t="shared" si="339"/>
        <v>0.33333333333333331</v>
      </c>
      <c r="L1340" s="137">
        <f t="shared" si="340"/>
        <v>0.70833333333333337</v>
      </c>
      <c r="M1340" s="137">
        <f t="shared" si="351"/>
        <v>0</v>
      </c>
      <c r="N1340" s="137">
        <f t="shared" si="351"/>
        <v>0</v>
      </c>
      <c r="O1340" s="137">
        <f t="shared" si="351"/>
        <v>0</v>
      </c>
      <c r="P1340" s="137">
        <f t="shared" si="351"/>
        <v>0</v>
      </c>
      <c r="Q1340" s="137">
        <f t="shared" si="351"/>
        <v>0</v>
      </c>
      <c r="R1340" s="137">
        <f t="shared" si="351"/>
        <v>0</v>
      </c>
      <c r="S1340" s="137">
        <f t="shared" si="351"/>
        <v>0</v>
      </c>
      <c r="T1340" s="137">
        <f t="shared" si="351"/>
        <v>0</v>
      </c>
      <c r="U1340" s="137">
        <f t="shared" si="351"/>
        <v>100</v>
      </c>
      <c r="V1340" s="137">
        <f t="shared" si="351"/>
        <v>100</v>
      </c>
      <c r="W1340" s="137">
        <f t="shared" si="352"/>
        <v>100</v>
      </c>
      <c r="X1340" s="137">
        <f t="shared" si="352"/>
        <v>100</v>
      </c>
      <c r="Y1340" s="137">
        <f t="shared" si="352"/>
        <v>100</v>
      </c>
      <c r="Z1340" s="137">
        <f t="shared" si="352"/>
        <v>100</v>
      </c>
      <c r="AA1340" s="137">
        <f t="shared" si="352"/>
        <v>100</v>
      </c>
      <c r="AB1340" s="137">
        <f t="shared" si="352"/>
        <v>100</v>
      </c>
      <c r="AC1340" s="137">
        <f t="shared" si="352"/>
        <v>100</v>
      </c>
      <c r="AD1340" s="137">
        <f t="shared" si="352"/>
        <v>0</v>
      </c>
      <c r="AE1340" s="137">
        <f t="shared" si="352"/>
        <v>0</v>
      </c>
      <c r="AF1340" s="137">
        <f t="shared" si="352"/>
        <v>0</v>
      </c>
      <c r="AG1340" s="137">
        <f t="shared" si="352"/>
        <v>0</v>
      </c>
      <c r="AH1340" s="137">
        <f t="shared" si="352"/>
        <v>0</v>
      </c>
      <c r="AI1340" s="137">
        <f t="shared" si="352"/>
        <v>0</v>
      </c>
      <c r="AJ1340" s="137">
        <f t="shared" si="352"/>
        <v>0</v>
      </c>
      <c r="AK1340" s="136">
        <f ca="1">IF(AND(AND($AK$3&lt;=B1340,B1340&lt;=$AK$1),B1340&lt;&gt;""),1,0)</f>
        <v>1</v>
      </c>
      <c r="AL1340" s="136">
        <f>IF(OR(F1340="工事・メンテ（共用可）",F1340="要調整"),0.5,IF(F1340="ヘリ訓練日",0.4,1))</f>
        <v>1</v>
      </c>
      <c r="AM1340" s="136">
        <v>1</v>
      </c>
    </row>
    <row r="1341" spans="1:39" ht="56.25">
      <c r="A1341" s="149">
        <v>815</v>
      </c>
      <c r="B1341" s="210">
        <v>46426</v>
      </c>
      <c r="C1341" s="211">
        <v>8</v>
      </c>
      <c r="D1341" s="211">
        <v>17</v>
      </c>
      <c r="E1341" s="213" t="s">
        <v>30</v>
      </c>
      <c r="F1341" s="147" t="s">
        <v>95</v>
      </c>
      <c r="G1341" s="154" t="s">
        <v>494</v>
      </c>
      <c r="H1341" s="138" t="str">
        <f>IF(OR(G1341="中止",G1341="取消"),"998",IF(ISNA(MATCH($E1341,施設情報!$B$2:$B$96,0)),"999",INDEX(施設情報!$C$2:$C$96,MATCH($E1341,施設情報!$B$2:$B$96,0))))</f>
        <v>027</v>
      </c>
      <c r="I1341" s="139">
        <f t="shared" si="337"/>
        <v>46426</v>
      </c>
      <c r="J1341" s="137" t="str">
        <f t="shared" si="338"/>
        <v>027-46426</v>
      </c>
      <c r="K1341" s="137">
        <f t="shared" si="339"/>
        <v>0.33333333333333331</v>
      </c>
      <c r="L1341" s="137">
        <f t="shared" si="340"/>
        <v>0.70833333333333337</v>
      </c>
      <c r="M1341" s="137">
        <f t="shared" si="351"/>
        <v>0</v>
      </c>
      <c r="N1341" s="137">
        <f t="shared" si="351"/>
        <v>0</v>
      </c>
      <c r="O1341" s="137">
        <f t="shared" si="351"/>
        <v>0</v>
      </c>
      <c r="P1341" s="137">
        <f t="shared" si="351"/>
        <v>0</v>
      </c>
      <c r="Q1341" s="137">
        <f t="shared" si="351"/>
        <v>0</v>
      </c>
      <c r="R1341" s="137">
        <f t="shared" si="351"/>
        <v>0</v>
      </c>
      <c r="S1341" s="137">
        <f t="shared" si="351"/>
        <v>0</v>
      </c>
      <c r="T1341" s="137">
        <f t="shared" si="351"/>
        <v>0</v>
      </c>
      <c r="U1341" s="137">
        <f t="shared" si="351"/>
        <v>100</v>
      </c>
      <c r="V1341" s="137">
        <f t="shared" si="351"/>
        <v>100</v>
      </c>
      <c r="W1341" s="137">
        <f t="shared" si="352"/>
        <v>100</v>
      </c>
      <c r="X1341" s="137">
        <f t="shared" si="352"/>
        <v>100</v>
      </c>
      <c r="Y1341" s="137">
        <f t="shared" si="352"/>
        <v>100</v>
      </c>
      <c r="Z1341" s="137">
        <f t="shared" si="352"/>
        <v>100</v>
      </c>
      <c r="AA1341" s="137">
        <f t="shared" si="352"/>
        <v>100</v>
      </c>
      <c r="AB1341" s="137">
        <f t="shared" si="352"/>
        <v>100</v>
      </c>
      <c r="AC1341" s="137">
        <f t="shared" si="352"/>
        <v>100</v>
      </c>
      <c r="AD1341" s="137">
        <f t="shared" si="352"/>
        <v>0</v>
      </c>
      <c r="AE1341" s="137">
        <f t="shared" si="352"/>
        <v>0</v>
      </c>
      <c r="AF1341" s="137">
        <f t="shared" si="352"/>
        <v>0</v>
      </c>
      <c r="AG1341" s="137">
        <f t="shared" si="352"/>
        <v>0</v>
      </c>
      <c r="AH1341" s="137">
        <f t="shared" si="352"/>
        <v>0</v>
      </c>
      <c r="AI1341" s="137">
        <f t="shared" si="352"/>
        <v>0</v>
      </c>
      <c r="AJ1341" s="137">
        <f t="shared" si="352"/>
        <v>0</v>
      </c>
      <c r="AK1341" s="136">
        <f ca="1">IF(AND(AND($AK$3&lt;=B1341,B1341&lt;=$AK$1),B1341&lt;&gt;""),1,0)</f>
        <v>1</v>
      </c>
      <c r="AL1341" s="136">
        <f>IF(OR(F1341="工事・メンテ（共用可）",F1341="要調整"),0.5,IF(F1341="ヘリ訓練日",0.4,1))</f>
        <v>1</v>
      </c>
      <c r="AM1341" s="136">
        <v>1</v>
      </c>
    </row>
    <row r="1342" spans="1:39" ht="75">
      <c r="A1342" s="149">
        <v>816</v>
      </c>
      <c r="B1342" s="210">
        <v>46426</v>
      </c>
      <c r="C1342" s="211">
        <v>8</v>
      </c>
      <c r="D1342" s="211">
        <v>17</v>
      </c>
      <c r="E1342" s="213" t="s">
        <v>61</v>
      </c>
      <c r="F1342" s="147" t="s">
        <v>95</v>
      </c>
      <c r="G1342" s="154" t="s">
        <v>494</v>
      </c>
      <c r="H1342" s="138" t="str">
        <f>IF(OR(G1342="中止",G1342="取消"),"998",IF(ISNA(MATCH($E1342,施設情報!$B$2:$B$96,0)),"999",INDEX(施設情報!$C$2:$C$96,MATCH($E1342,施設情報!$B$2:$B$96,0))))</f>
        <v>029</v>
      </c>
      <c r="I1342" s="139">
        <f t="shared" si="337"/>
        <v>46426</v>
      </c>
      <c r="J1342" s="137" t="str">
        <f t="shared" si="338"/>
        <v>029-46426</v>
      </c>
      <c r="K1342" s="137">
        <f t="shared" si="339"/>
        <v>0.33333333333333331</v>
      </c>
      <c r="L1342" s="137">
        <f t="shared" si="340"/>
        <v>0.70833333333333337</v>
      </c>
      <c r="M1342" s="137">
        <f t="shared" si="351"/>
        <v>0</v>
      </c>
      <c r="N1342" s="137">
        <f t="shared" si="351"/>
        <v>0</v>
      </c>
      <c r="O1342" s="137">
        <f t="shared" si="351"/>
        <v>0</v>
      </c>
      <c r="P1342" s="137">
        <f t="shared" si="351"/>
        <v>0</v>
      </c>
      <c r="Q1342" s="137">
        <f t="shared" si="351"/>
        <v>0</v>
      </c>
      <c r="R1342" s="137">
        <f t="shared" si="351"/>
        <v>0</v>
      </c>
      <c r="S1342" s="137">
        <f t="shared" si="351"/>
        <v>0</v>
      </c>
      <c r="T1342" s="137">
        <f t="shared" si="351"/>
        <v>0</v>
      </c>
      <c r="U1342" s="137">
        <f t="shared" si="351"/>
        <v>100</v>
      </c>
      <c r="V1342" s="137">
        <f t="shared" si="351"/>
        <v>100</v>
      </c>
      <c r="W1342" s="137">
        <f t="shared" si="352"/>
        <v>100</v>
      </c>
      <c r="X1342" s="137">
        <f t="shared" si="352"/>
        <v>100</v>
      </c>
      <c r="Y1342" s="137">
        <f t="shared" si="352"/>
        <v>100</v>
      </c>
      <c r="Z1342" s="137">
        <f t="shared" si="352"/>
        <v>100</v>
      </c>
      <c r="AA1342" s="137">
        <f t="shared" si="352"/>
        <v>100</v>
      </c>
      <c r="AB1342" s="137">
        <f t="shared" si="352"/>
        <v>100</v>
      </c>
      <c r="AC1342" s="137">
        <f t="shared" si="352"/>
        <v>100</v>
      </c>
      <c r="AD1342" s="137">
        <f t="shared" si="352"/>
        <v>0</v>
      </c>
      <c r="AE1342" s="137">
        <f t="shared" si="352"/>
        <v>0</v>
      </c>
      <c r="AF1342" s="137">
        <f t="shared" si="352"/>
        <v>0</v>
      </c>
      <c r="AG1342" s="137">
        <f t="shared" si="352"/>
        <v>0</v>
      </c>
      <c r="AH1342" s="137">
        <f t="shared" si="352"/>
        <v>0</v>
      </c>
      <c r="AI1342" s="137">
        <f t="shared" si="352"/>
        <v>0</v>
      </c>
      <c r="AJ1342" s="137">
        <f t="shared" si="352"/>
        <v>0</v>
      </c>
      <c r="AK1342" s="136">
        <f ca="1">IF(AND(AND($AK$3&lt;=B1342,B1342&lt;=$AK$1),B1342&lt;&gt;""),1,0)</f>
        <v>1</v>
      </c>
      <c r="AL1342" s="136">
        <f>IF(OR(F1342="工事・メンテ（共用可）",F1342="要調整"),0.5,IF(F1342="ヘリ訓練日",0.4,1))</f>
        <v>1</v>
      </c>
      <c r="AM1342" s="136">
        <v>1</v>
      </c>
    </row>
    <row r="1343" spans="1:39" ht="75">
      <c r="A1343" s="149">
        <v>847</v>
      </c>
      <c r="B1343" s="210">
        <v>46426</v>
      </c>
      <c r="C1343" s="211">
        <v>8</v>
      </c>
      <c r="D1343" s="211">
        <v>17</v>
      </c>
      <c r="E1343" s="213" t="s">
        <v>40</v>
      </c>
      <c r="F1343" s="147" t="s">
        <v>95</v>
      </c>
      <c r="G1343" s="154" t="s">
        <v>494</v>
      </c>
      <c r="H1343" s="138" t="str">
        <f>IF(OR(G1343="中止",G1343="取消"),"998",IF(ISNA(MATCH($E1343,施設情報!$B$2:$B$96,0)),"999",INDEX(施設情報!$C$2:$C$96,MATCH($E1343,施設情報!$B$2:$B$96,0))))</f>
        <v>004</v>
      </c>
      <c r="I1343" s="139">
        <f t="shared" si="337"/>
        <v>46426</v>
      </c>
      <c r="J1343" s="137" t="str">
        <f t="shared" si="338"/>
        <v>004-46426</v>
      </c>
      <c r="K1343" s="137">
        <f t="shared" si="339"/>
        <v>0.33333333333333331</v>
      </c>
      <c r="L1343" s="137">
        <f t="shared" si="340"/>
        <v>0.70833333333333337</v>
      </c>
      <c r="M1343" s="137">
        <f t="shared" si="351"/>
        <v>0</v>
      </c>
      <c r="N1343" s="137">
        <f t="shared" si="351"/>
        <v>0</v>
      </c>
      <c r="O1343" s="137">
        <f t="shared" si="351"/>
        <v>0</v>
      </c>
      <c r="P1343" s="137">
        <f t="shared" si="351"/>
        <v>0</v>
      </c>
      <c r="Q1343" s="137">
        <f t="shared" si="351"/>
        <v>0</v>
      </c>
      <c r="R1343" s="137">
        <f t="shared" si="351"/>
        <v>0</v>
      </c>
      <c r="S1343" s="137">
        <f t="shared" si="351"/>
        <v>0</v>
      </c>
      <c r="T1343" s="137">
        <f t="shared" si="351"/>
        <v>0</v>
      </c>
      <c r="U1343" s="137">
        <f t="shared" si="351"/>
        <v>100</v>
      </c>
      <c r="V1343" s="137">
        <f t="shared" si="351"/>
        <v>100</v>
      </c>
      <c r="W1343" s="137">
        <f t="shared" si="352"/>
        <v>100</v>
      </c>
      <c r="X1343" s="137">
        <f t="shared" si="352"/>
        <v>100</v>
      </c>
      <c r="Y1343" s="137">
        <f t="shared" si="352"/>
        <v>100</v>
      </c>
      <c r="Z1343" s="137">
        <f t="shared" si="352"/>
        <v>100</v>
      </c>
      <c r="AA1343" s="137">
        <f t="shared" si="352"/>
        <v>100</v>
      </c>
      <c r="AB1343" s="137">
        <f t="shared" si="352"/>
        <v>100</v>
      </c>
      <c r="AC1343" s="137">
        <f t="shared" si="352"/>
        <v>100</v>
      </c>
      <c r="AD1343" s="137">
        <f t="shared" si="352"/>
        <v>0</v>
      </c>
      <c r="AE1343" s="137">
        <f t="shared" si="352"/>
        <v>0</v>
      </c>
      <c r="AF1343" s="137">
        <f t="shared" si="352"/>
        <v>0</v>
      </c>
      <c r="AG1343" s="137">
        <f t="shared" si="352"/>
        <v>0</v>
      </c>
      <c r="AH1343" s="137">
        <f t="shared" si="352"/>
        <v>0</v>
      </c>
      <c r="AI1343" s="137">
        <f t="shared" si="352"/>
        <v>0</v>
      </c>
      <c r="AJ1343" s="137">
        <f t="shared" si="352"/>
        <v>0</v>
      </c>
      <c r="AK1343" s="136">
        <f ca="1">IF(AND(AND($AK$3&lt;=B1343,B1343&lt;=$AK$1),B1343&lt;&gt;""),1,0)</f>
        <v>1</v>
      </c>
      <c r="AL1343" s="136">
        <f>IF(OR(F1343="工事・メンテ（共用可）",F1343="要調整"),0.5,IF(F1343="ヘリ訓練日",0.4,1))</f>
        <v>1</v>
      </c>
      <c r="AM1343" s="136">
        <v>1</v>
      </c>
    </row>
    <row r="1344" spans="1:39" ht="56.25">
      <c r="A1344" s="149">
        <v>343</v>
      </c>
      <c r="B1344" s="150">
        <v>46427</v>
      </c>
      <c r="C1344" s="156">
        <v>0</v>
      </c>
      <c r="D1344" s="156">
        <v>24</v>
      </c>
      <c r="E1344" s="152" t="s">
        <v>52</v>
      </c>
      <c r="F1344" s="151" t="s">
        <v>95</v>
      </c>
      <c r="G1344" s="205" t="s">
        <v>1</v>
      </c>
      <c r="H1344" s="138" t="str">
        <f>IF(OR(G1344="中止",G1344="取消"),"998",IF(ISNA(MATCH($E1344,施設情報!$B$2:$B$96,0)),"999",INDEX(施設情報!$C$2:$C$96,MATCH($E1344,施設情報!$B$2:$B$96,0))))</f>
        <v>024</v>
      </c>
      <c r="I1344" s="139">
        <f t="shared" si="337"/>
        <v>46427</v>
      </c>
      <c r="J1344" s="137" t="str">
        <f t="shared" si="338"/>
        <v>024-46427</v>
      </c>
      <c r="K1344" s="137">
        <f t="shared" si="339"/>
        <v>0</v>
      </c>
      <c r="L1344" s="137">
        <f t="shared" si="340"/>
        <v>1</v>
      </c>
      <c r="M1344" s="137">
        <f t="shared" si="351"/>
        <v>100</v>
      </c>
      <c r="N1344" s="137">
        <f t="shared" si="351"/>
        <v>100</v>
      </c>
      <c r="O1344" s="137">
        <f t="shared" si="351"/>
        <v>100</v>
      </c>
      <c r="P1344" s="137">
        <f t="shared" si="351"/>
        <v>100</v>
      </c>
      <c r="Q1344" s="137">
        <f t="shared" si="351"/>
        <v>100</v>
      </c>
      <c r="R1344" s="137">
        <f t="shared" si="351"/>
        <v>100</v>
      </c>
      <c r="S1344" s="137">
        <f t="shared" si="351"/>
        <v>100</v>
      </c>
      <c r="T1344" s="137">
        <f t="shared" si="351"/>
        <v>100</v>
      </c>
      <c r="U1344" s="137">
        <f t="shared" si="351"/>
        <v>100</v>
      </c>
      <c r="V1344" s="137">
        <f t="shared" si="351"/>
        <v>100</v>
      </c>
      <c r="W1344" s="137">
        <f t="shared" si="352"/>
        <v>100</v>
      </c>
      <c r="X1344" s="137">
        <f t="shared" si="352"/>
        <v>100</v>
      </c>
      <c r="Y1344" s="137">
        <f t="shared" si="352"/>
        <v>100</v>
      </c>
      <c r="Z1344" s="137">
        <f t="shared" si="352"/>
        <v>100</v>
      </c>
      <c r="AA1344" s="137">
        <f t="shared" si="352"/>
        <v>100</v>
      </c>
      <c r="AB1344" s="137">
        <f t="shared" si="352"/>
        <v>100</v>
      </c>
      <c r="AC1344" s="137">
        <f t="shared" si="352"/>
        <v>100</v>
      </c>
      <c r="AD1344" s="137">
        <f t="shared" si="352"/>
        <v>100</v>
      </c>
      <c r="AE1344" s="137">
        <f t="shared" si="352"/>
        <v>100</v>
      </c>
      <c r="AF1344" s="137">
        <f t="shared" si="352"/>
        <v>100</v>
      </c>
      <c r="AG1344" s="137">
        <f t="shared" si="352"/>
        <v>100</v>
      </c>
      <c r="AH1344" s="137">
        <f t="shared" si="352"/>
        <v>100</v>
      </c>
      <c r="AI1344" s="137">
        <f t="shared" si="352"/>
        <v>100</v>
      </c>
      <c r="AJ1344" s="137">
        <f t="shared" si="352"/>
        <v>100</v>
      </c>
      <c r="AK1344" s="136">
        <f ca="1">IF(AND(AND($AK$3&lt;=B1344,B1344&lt;=$AK$1),B1344&lt;&gt;""),1,0)</f>
        <v>1</v>
      </c>
      <c r="AL1344" s="136">
        <f>IF(OR(F1344="工事・メンテ（共用可）",F1344="要調整"),0.5,IF(F1344="ヘリ訓練日",0.4,1))</f>
        <v>1</v>
      </c>
      <c r="AM1344" s="136">
        <v>1</v>
      </c>
    </row>
    <row r="1345" spans="1:39" ht="56.25">
      <c r="A1345" s="149">
        <v>344</v>
      </c>
      <c r="B1345" s="150">
        <v>46428</v>
      </c>
      <c r="C1345" s="156">
        <v>0</v>
      </c>
      <c r="D1345" s="156">
        <v>24</v>
      </c>
      <c r="E1345" s="152" t="s">
        <v>52</v>
      </c>
      <c r="F1345" s="151" t="s">
        <v>95</v>
      </c>
      <c r="G1345" s="205" t="s">
        <v>1</v>
      </c>
      <c r="H1345" s="138" t="str">
        <f>IF(OR(G1345="中止",G1345="取消"),"998",IF(ISNA(MATCH($E1345,施設情報!$B$2:$B$96,0)),"999",INDEX(施設情報!$C$2:$C$96,MATCH($E1345,施設情報!$B$2:$B$96,0))))</f>
        <v>024</v>
      </c>
      <c r="I1345" s="139">
        <f t="shared" si="337"/>
        <v>46428</v>
      </c>
      <c r="J1345" s="137" t="str">
        <f t="shared" si="338"/>
        <v>024-46428</v>
      </c>
      <c r="K1345" s="137">
        <f t="shared" si="339"/>
        <v>0</v>
      </c>
      <c r="L1345" s="137">
        <f t="shared" si="340"/>
        <v>1</v>
      </c>
      <c r="M1345" s="137">
        <f t="shared" ref="M1345:V1354" si="353">IF(AND(M$3&gt;=$K1345,M$3&lt;$L1345),100*$AM1345,0)</f>
        <v>100</v>
      </c>
      <c r="N1345" s="137">
        <f t="shared" si="353"/>
        <v>100</v>
      </c>
      <c r="O1345" s="137">
        <f t="shared" si="353"/>
        <v>100</v>
      </c>
      <c r="P1345" s="137">
        <f t="shared" si="353"/>
        <v>100</v>
      </c>
      <c r="Q1345" s="137">
        <f t="shared" si="353"/>
        <v>100</v>
      </c>
      <c r="R1345" s="137">
        <f t="shared" si="353"/>
        <v>100</v>
      </c>
      <c r="S1345" s="137">
        <f t="shared" si="353"/>
        <v>100</v>
      </c>
      <c r="T1345" s="137">
        <f t="shared" si="353"/>
        <v>100</v>
      </c>
      <c r="U1345" s="137">
        <f t="shared" si="353"/>
        <v>100</v>
      </c>
      <c r="V1345" s="137">
        <f t="shared" si="353"/>
        <v>100</v>
      </c>
      <c r="W1345" s="137">
        <f t="shared" ref="W1345:AJ1354" si="354">IF(AND(W$3&gt;=$K1345,W$3&lt;$L1345),100*$AM1345,0)</f>
        <v>100</v>
      </c>
      <c r="X1345" s="137">
        <f t="shared" si="354"/>
        <v>100</v>
      </c>
      <c r="Y1345" s="137">
        <f t="shared" si="354"/>
        <v>100</v>
      </c>
      <c r="Z1345" s="137">
        <f t="shared" si="354"/>
        <v>100</v>
      </c>
      <c r="AA1345" s="137">
        <f t="shared" si="354"/>
        <v>100</v>
      </c>
      <c r="AB1345" s="137">
        <f t="shared" si="354"/>
        <v>100</v>
      </c>
      <c r="AC1345" s="137">
        <f t="shared" si="354"/>
        <v>100</v>
      </c>
      <c r="AD1345" s="137">
        <f t="shared" si="354"/>
        <v>100</v>
      </c>
      <c r="AE1345" s="137">
        <f t="shared" si="354"/>
        <v>100</v>
      </c>
      <c r="AF1345" s="137">
        <f t="shared" si="354"/>
        <v>100</v>
      </c>
      <c r="AG1345" s="137">
        <f t="shared" si="354"/>
        <v>100</v>
      </c>
      <c r="AH1345" s="137">
        <f t="shared" si="354"/>
        <v>100</v>
      </c>
      <c r="AI1345" s="137">
        <f t="shared" si="354"/>
        <v>100</v>
      </c>
      <c r="AJ1345" s="137">
        <f t="shared" si="354"/>
        <v>100</v>
      </c>
      <c r="AK1345" s="136">
        <f ca="1">IF(AND(AND($AK$3&lt;=B1345,B1345&lt;=$AK$1),B1345&lt;&gt;""),1,0)</f>
        <v>1</v>
      </c>
      <c r="AL1345" s="136">
        <f>IF(OR(F1345="工事・メンテ（共用可）",F1345="要調整"),0.5,IF(F1345="ヘリ訓練日",0.4,1))</f>
        <v>1</v>
      </c>
      <c r="AM1345" s="136">
        <v>1</v>
      </c>
    </row>
    <row r="1346" spans="1:39" ht="37.5">
      <c r="A1346" s="149">
        <v>107</v>
      </c>
      <c r="B1346" s="150">
        <v>46429</v>
      </c>
      <c r="C1346" s="156">
        <v>0</v>
      </c>
      <c r="D1346" s="156">
        <v>24</v>
      </c>
      <c r="E1346" s="152" t="s">
        <v>28</v>
      </c>
      <c r="F1346" s="151" t="s">
        <v>29</v>
      </c>
      <c r="G1346" s="154" t="s">
        <v>1</v>
      </c>
      <c r="H1346" s="138" t="str">
        <f>IF(OR(G1346="中止",G1346="取消"),"998",IF(ISNA(MATCH($E1346,施設情報!$B$2:$B$96,0)),"999",INDEX(施設情報!$C$2:$C$96,MATCH($E1346,施設情報!$B$2:$B$96,0))))</f>
        <v>001</v>
      </c>
      <c r="I1346" s="139">
        <f t="shared" si="337"/>
        <v>46429</v>
      </c>
      <c r="J1346" s="137" t="str">
        <f t="shared" si="338"/>
        <v>001-46429</v>
      </c>
      <c r="K1346" s="137">
        <f t="shared" si="339"/>
        <v>0</v>
      </c>
      <c r="L1346" s="137">
        <f t="shared" si="340"/>
        <v>1</v>
      </c>
      <c r="M1346" s="137">
        <f t="shared" si="353"/>
        <v>100</v>
      </c>
      <c r="N1346" s="137">
        <f t="shared" si="353"/>
        <v>100</v>
      </c>
      <c r="O1346" s="137">
        <f t="shared" si="353"/>
        <v>100</v>
      </c>
      <c r="P1346" s="137">
        <f t="shared" si="353"/>
        <v>100</v>
      </c>
      <c r="Q1346" s="137">
        <f t="shared" si="353"/>
        <v>100</v>
      </c>
      <c r="R1346" s="137">
        <f t="shared" si="353"/>
        <v>100</v>
      </c>
      <c r="S1346" s="137">
        <f t="shared" si="353"/>
        <v>100</v>
      </c>
      <c r="T1346" s="137">
        <f t="shared" si="353"/>
        <v>100</v>
      </c>
      <c r="U1346" s="137">
        <f t="shared" si="353"/>
        <v>100</v>
      </c>
      <c r="V1346" s="137">
        <f t="shared" si="353"/>
        <v>100</v>
      </c>
      <c r="W1346" s="137">
        <f t="shared" si="354"/>
        <v>100</v>
      </c>
      <c r="X1346" s="137">
        <f t="shared" si="354"/>
        <v>100</v>
      </c>
      <c r="Y1346" s="137">
        <f t="shared" si="354"/>
        <v>100</v>
      </c>
      <c r="Z1346" s="137">
        <f t="shared" si="354"/>
        <v>100</v>
      </c>
      <c r="AA1346" s="137">
        <f t="shared" si="354"/>
        <v>100</v>
      </c>
      <c r="AB1346" s="137">
        <f t="shared" si="354"/>
        <v>100</v>
      </c>
      <c r="AC1346" s="137">
        <f t="shared" si="354"/>
        <v>100</v>
      </c>
      <c r="AD1346" s="137">
        <f t="shared" si="354"/>
        <v>100</v>
      </c>
      <c r="AE1346" s="137">
        <f t="shared" si="354"/>
        <v>100</v>
      </c>
      <c r="AF1346" s="137">
        <f t="shared" si="354"/>
        <v>100</v>
      </c>
      <c r="AG1346" s="137">
        <f t="shared" si="354"/>
        <v>100</v>
      </c>
      <c r="AH1346" s="137">
        <f t="shared" si="354"/>
        <v>100</v>
      </c>
      <c r="AI1346" s="137">
        <f t="shared" si="354"/>
        <v>100</v>
      </c>
      <c r="AJ1346" s="137">
        <f t="shared" si="354"/>
        <v>100</v>
      </c>
      <c r="AK1346" s="136">
        <f ca="1">IF(AND(AND($AK$3&lt;=B1346,B1346&lt;=$AK$1),B1346&lt;&gt;""),1,0)</f>
        <v>1</v>
      </c>
      <c r="AL1346" s="136">
        <f>IF(OR(F1346="工事・メンテ（共用可）",F1346="要調整"),0.5,IF(F1346="ヘリ訓練日",0.4,1))</f>
        <v>1</v>
      </c>
      <c r="AM1346" s="136">
        <v>1</v>
      </c>
    </row>
    <row r="1347" spans="1:39" ht="56.25">
      <c r="A1347" s="149">
        <v>345</v>
      </c>
      <c r="B1347" s="150">
        <v>46429</v>
      </c>
      <c r="C1347" s="156">
        <v>0</v>
      </c>
      <c r="D1347" s="156">
        <v>24</v>
      </c>
      <c r="E1347" s="152" t="s">
        <v>52</v>
      </c>
      <c r="F1347" s="151" t="s">
        <v>95</v>
      </c>
      <c r="G1347" s="205" t="s">
        <v>1</v>
      </c>
      <c r="H1347" s="138" t="str">
        <f>IF(OR(G1347="中止",G1347="取消"),"998",IF(ISNA(MATCH($E1347,施設情報!$B$2:$B$96,0)),"999",INDEX(施設情報!$C$2:$C$96,MATCH($E1347,施設情報!$B$2:$B$96,0))))</f>
        <v>024</v>
      </c>
      <c r="I1347" s="139">
        <f t="shared" si="337"/>
        <v>46429</v>
      </c>
      <c r="J1347" s="137" t="str">
        <f t="shared" si="338"/>
        <v>024-46429</v>
      </c>
      <c r="K1347" s="137">
        <f t="shared" si="339"/>
        <v>0</v>
      </c>
      <c r="L1347" s="137">
        <f t="shared" si="340"/>
        <v>1</v>
      </c>
      <c r="M1347" s="137">
        <f t="shared" si="353"/>
        <v>100</v>
      </c>
      <c r="N1347" s="137">
        <f t="shared" si="353"/>
        <v>100</v>
      </c>
      <c r="O1347" s="137">
        <f t="shared" si="353"/>
        <v>100</v>
      </c>
      <c r="P1347" s="137">
        <f t="shared" si="353"/>
        <v>100</v>
      </c>
      <c r="Q1347" s="137">
        <f t="shared" si="353"/>
        <v>100</v>
      </c>
      <c r="R1347" s="137">
        <f t="shared" si="353"/>
        <v>100</v>
      </c>
      <c r="S1347" s="137">
        <f t="shared" si="353"/>
        <v>100</v>
      </c>
      <c r="T1347" s="137">
        <f t="shared" si="353"/>
        <v>100</v>
      </c>
      <c r="U1347" s="137">
        <f t="shared" si="353"/>
        <v>100</v>
      </c>
      <c r="V1347" s="137">
        <f t="shared" si="353"/>
        <v>100</v>
      </c>
      <c r="W1347" s="137">
        <f t="shared" si="354"/>
        <v>100</v>
      </c>
      <c r="X1347" s="137">
        <f t="shared" si="354"/>
        <v>100</v>
      </c>
      <c r="Y1347" s="137">
        <f t="shared" si="354"/>
        <v>100</v>
      </c>
      <c r="Z1347" s="137">
        <f t="shared" si="354"/>
        <v>100</v>
      </c>
      <c r="AA1347" s="137">
        <f t="shared" si="354"/>
        <v>100</v>
      </c>
      <c r="AB1347" s="137">
        <f t="shared" si="354"/>
        <v>100</v>
      </c>
      <c r="AC1347" s="137">
        <f t="shared" si="354"/>
        <v>100</v>
      </c>
      <c r="AD1347" s="137">
        <f t="shared" si="354"/>
        <v>100</v>
      </c>
      <c r="AE1347" s="137">
        <f t="shared" si="354"/>
        <v>100</v>
      </c>
      <c r="AF1347" s="137">
        <f t="shared" si="354"/>
        <v>100</v>
      </c>
      <c r="AG1347" s="137">
        <f t="shared" si="354"/>
        <v>100</v>
      </c>
      <c r="AH1347" s="137">
        <f t="shared" si="354"/>
        <v>100</v>
      </c>
      <c r="AI1347" s="137">
        <f t="shared" si="354"/>
        <v>100</v>
      </c>
      <c r="AJ1347" s="137">
        <f t="shared" si="354"/>
        <v>100</v>
      </c>
      <c r="AK1347" s="136">
        <f ca="1">IF(AND(AND($AK$3&lt;=B1347,B1347&lt;=$AK$1),B1347&lt;&gt;""),1,0)</f>
        <v>1</v>
      </c>
      <c r="AL1347" s="136">
        <f>IF(OR(F1347="工事・メンテ（共用可）",F1347="要調整"),0.5,IF(F1347="ヘリ訓練日",0.4,1))</f>
        <v>1</v>
      </c>
      <c r="AM1347" s="136">
        <v>1</v>
      </c>
    </row>
    <row r="1348" spans="1:39" ht="54">
      <c r="A1348" s="149">
        <v>291</v>
      </c>
      <c r="B1348" s="210">
        <v>46430</v>
      </c>
      <c r="C1348" s="211">
        <v>9</v>
      </c>
      <c r="D1348" s="211">
        <v>17</v>
      </c>
      <c r="E1348" s="152" t="s">
        <v>38</v>
      </c>
      <c r="F1348" s="147" t="s">
        <v>490</v>
      </c>
      <c r="G1348" s="205" t="s">
        <v>491</v>
      </c>
      <c r="H1348" s="138" t="str">
        <f>IF(OR(G1348="中止",G1348="取消"),"998",IF(ISNA(MATCH($E1348,施設情報!$B$2:$B$96,0)),"999",INDEX(施設情報!$C$2:$C$96,MATCH($E1348,施設情報!$B$2:$B$96,0))))</f>
        <v>002</v>
      </c>
      <c r="I1348" s="139">
        <f t="shared" si="337"/>
        <v>46430</v>
      </c>
      <c r="J1348" s="137" t="str">
        <f t="shared" si="338"/>
        <v>002-46430</v>
      </c>
      <c r="K1348" s="137">
        <f t="shared" si="339"/>
        <v>0.375</v>
      </c>
      <c r="L1348" s="137">
        <f t="shared" si="340"/>
        <v>0.70833333333333337</v>
      </c>
      <c r="M1348" s="137">
        <f t="shared" si="353"/>
        <v>0</v>
      </c>
      <c r="N1348" s="137">
        <f t="shared" si="353"/>
        <v>0</v>
      </c>
      <c r="O1348" s="137">
        <f t="shared" si="353"/>
        <v>0</v>
      </c>
      <c r="P1348" s="137">
        <f t="shared" si="353"/>
        <v>0</v>
      </c>
      <c r="Q1348" s="137">
        <f t="shared" si="353"/>
        <v>0</v>
      </c>
      <c r="R1348" s="137">
        <f t="shared" si="353"/>
        <v>0</v>
      </c>
      <c r="S1348" s="137">
        <f t="shared" si="353"/>
        <v>0</v>
      </c>
      <c r="T1348" s="137">
        <f t="shared" si="353"/>
        <v>0</v>
      </c>
      <c r="U1348" s="137">
        <f t="shared" si="353"/>
        <v>0</v>
      </c>
      <c r="V1348" s="137">
        <f t="shared" si="353"/>
        <v>100</v>
      </c>
      <c r="W1348" s="137">
        <f t="shared" si="354"/>
        <v>100</v>
      </c>
      <c r="X1348" s="137">
        <f t="shared" si="354"/>
        <v>100</v>
      </c>
      <c r="Y1348" s="137">
        <f t="shared" si="354"/>
        <v>100</v>
      </c>
      <c r="Z1348" s="137">
        <f t="shared" si="354"/>
        <v>100</v>
      </c>
      <c r="AA1348" s="137">
        <f t="shared" si="354"/>
        <v>100</v>
      </c>
      <c r="AB1348" s="137">
        <f t="shared" si="354"/>
        <v>100</v>
      </c>
      <c r="AC1348" s="137">
        <f t="shared" si="354"/>
        <v>100</v>
      </c>
      <c r="AD1348" s="137">
        <f t="shared" si="354"/>
        <v>0</v>
      </c>
      <c r="AE1348" s="137">
        <f t="shared" si="354"/>
        <v>0</v>
      </c>
      <c r="AF1348" s="137">
        <f t="shared" si="354"/>
        <v>0</v>
      </c>
      <c r="AG1348" s="137">
        <f t="shared" si="354"/>
        <v>0</v>
      </c>
      <c r="AH1348" s="137">
        <f t="shared" si="354"/>
        <v>0</v>
      </c>
      <c r="AI1348" s="137">
        <f t="shared" si="354"/>
        <v>0</v>
      </c>
      <c r="AJ1348" s="137">
        <f t="shared" si="354"/>
        <v>0</v>
      </c>
      <c r="AK1348" s="136">
        <f ca="1">IF(AND(AND($AK$3&lt;=B1348,B1348&lt;=$AK$1),B1348&lt;&gt;""),1,0)</f>
        <v>1</v>
      </c>
      <c r="AL1348" s="136">
        <f>IF(OR(F1348="工事・メンテ（共用可）",F1348="要調整"),0.5,IF(F1348="ヘリ訓練日",0.4,1))</f>
        <v>1</v>
      </c>
      <c r="AM1348" s="136">
        <v>1</v>
      </c>
    </row>
    <row r="1349" spans="1:39" ht="56.25">
      <c r="A1349" s="149">
        <v>346</v>
      </c>
      <c r="B1349" s="150">
        <v>46430</v>
      </c>
      <c r="C1349" s="156">
        <v>0</v>
      </c>
      <c r="D1349" s="156">
        <v>24</v>
      </c>
      <c r="E1349" s="152" t="s">
        <v>52</v>
      </c>
      <c r="F1349" s="151" t="s">
        <v>95</v>
      </c>
      <c r="G1349" s="205" t="s">
        <v>1</v>
      </c>
      <c r="H1349" s="138" t="str">
        <f>IF(OR(G1349="中止",G1349="取消"),"998",IF(ISNA(MATCH($E1349,施設情報!$B$2:$B$96,0)),"999",INDEX(施設情報!$C$2:$C$96,MATCH($E1349,施設情報!$B$2:$B$96,0))))</f>
        <v>024</v>
      </c>
      <c r="I1349" s="139">
        <f t="shared" ref="I1349:I1412" si="355">B1349</f>
        <v>46430</v>
      </c>
      <c r="J1349" s="137" t="str">
        <f t="shared" ref="J1349:J1412" si="356">H1349&amp;"-"&amp;I1349</f>
        <v>024-46430</v>
      </c>
      <c r="K1349" s="137">
        <f t="shared" ref="K1349:K1412" si="357">C1349/24</f>
        <v>0</v>
      </c>
      <c r="L1349" s="137">
        <f t="shared" ref="L1349:L1412" si="358">D1349/24</f>
        <v>1</v>
      </c>
      <c r="M1349" s="137">
        <f t="shared" si="353"/>
        <v>100</v>
      </c>
      <c r="N1349" s="137">
        <f t="shared" si="353"/>
        <v>100</v>
      </c>
      <c r="O1349" s="137">
        <f t="shared" si="353"/>
        <v>100</v>
      </c>
      <c r="P1349" s="137">
        <f t="shared" si="353"/>
        <v>100</v>
      </c>
      <c r="Q1349" s="137">
        <f t="shared" si="353"/>
        <v>100</v>
      </c>
      <c r="R1349" s="137">
        <f t="shared" si="353"/>
        <v>100</v>
      </c>
      <c r="S1349" s="137">
        <f t="shared" si="353"/>
        <v>100</v>
      </c>
      <c r="T1349" s="137">
        <f t="shared" si="353"/>
        <v>100</v>
      </c>
      <c r="U1349" s="137">
        <f t="shared" si="353"/>
        <v>100</v>
      </c>
      <c r="V1349" s="137">
        <f t="shared" si="353"/>
        <v>100</v>
      </c>
      <c r="W1349" s="137">
        <f t="shared" si="354"/>
        <v>100</v>
      </c>
      <c r="X1349" s="137">
        <f t="shared" si="354"/>
        <v>100</v>
      </c>
      <c r="Y1349" s="137">
        <f t="shared" si="354"/>
        <v>100</v>
      </c>
      <c r="Z1349" s="137">
        <f t="shared" si="354"/>
        <v>100</v>
      </c>
      <c r="AA1349" s="137">
        <f t="shared" si="354"/>
        <v>100</v>
      </c>
      <c r="AB1349" s="137">
        <f t="shared" si="354"/>
        <v>100</v>
      </c>
      <c r="AC1349" s="137">
        <f t="shared" si="354"/>
        <v>100</v>
      </c>
      <c r="AD1349" s="137">
        <f t="shared" si="354"/>
        <v>100</v>
      </c>
      <c r="AE1349" s="137">
        <f t="shared" si="354"/>
        <v>100</v>
      </c>
      <c r="AF1349" s="137">
        <f t="shared" si="354"/>
        <v>100</v>
      </c>
      <c r="AG1349" s="137">
        <f t="shared" si="354"/>
        <v>100</v>
      </c>
      <c r="AH1349" s="137">
        <f t="shared" si="354"/>
        <v>100</v>
      </c>
      <c r="AI1349" s="137">
        <f t="shared" si="354"/>
        <v>100</v>
      </c>
      <c r="AJ1349" s="137">
        <f t="shared" si="354"/>
        <v>100</v>
      </c>
      <c r="AK1349" s="136">
        <f ca="1">IF(AND(AND($AK$3&lt;=B1349,B1349&lt;=$AK$1),B1349&lt;&gt;""),1,0)</f>
        <v>1</v>
      </c>
      <c r="AL1349" s="136">
        <f>IF(OR(F1349="工事・メンテ（共用可）",F1349="要調整"),0.5,IF(F1349="ヘリ訓練日",0.4,1))</f>
        <v>1</v>
      </c>
      <c r="AM1349" s="136">
        <v>1</v>
      </c>
    </row>
    <row r="1350" spans="1:39" ht="56.25">
      <c r="A1350" s="149">
        <v>589</v>
      </c>
      <c r="B1350" s="150">
        <v>46430</v>
      </c>
      <c r="C1350" s="156">
        <v>9</v>
      </c>
      <c r="D1350" s="156">
        <v>17</v>
      </c>
      <c r="E1350" s="152" t="s">
        <v>31</v>
      </c>
      <c r="F1350" s="151" t="s">
        <v>490</v>
      </c>
      <c r="G1350" s="154" t="s">
        <v>493</v>
      </c>
      <c r="H1350" s="138" t="str">
        <f>IF(OR(G1350="中止",G1350="取消"),"998",IF(ISNA(MATCH($E1350,施設情報!$B$2:$B$96,0)),"999",INDEX(施設情報!$C$2:$C$96,MATCH($E1350,施設情報!$B$2:$B$96,0))))</f>
        <v>998</v>
      </c>
      <c r="I1350" s="139">
        <f t="shared" si="355"/>
        <v>46430</v>
      </c>
      <c r="J1350" s="137" t="str">
        <f t="shared" si="356"/>
        <v>998-46430</v>
      </c>
      <c r="K1350" s="137">
        <f t="shared" si="357"/>
        <v>0.375</v>
      </c>
      <c r="L1350" s="137">
        <f t="shared" si="358"/>
        <v>0.70833333333333337</v>
      </c>
      <c r="M1350" s="137">
        <f t="shared" si="353"/>
        <v>0</v>
      </c>
      <c r="N1350" s="137">
        <f t="shared" si="353"/>
        <v>0</v>
      </c>
      <c r="O1350" s="137">
        <f t="shared" si="353"/>
        <v>0</v>
      </c>
      <c r="P1350" s="137">
        <f t="shared" si="353"/>
        <v>0</v>
      </c>
      <c r="Q1350" s="137">
        <f t="shared" si="353"/>
        <v>0</v>
      </c>
      <c r="R1350" s="137">
        <f t="shared" si="353"/>
        <v>0</v>
      </c>
      <c r="S1350" s="137">
        <f t="shared" si="353"/>
        <v>0</v>
      </c>
      <c r="T1350" s="137">
        <f t="shared" si="353"/>
        <v>0</v>
      </c>
      <c r="U1350" s="137">
        <f t="shared" si="353"/>
        <v>0</v>
      </c>
      <c r="V1350" s="137">
        <f t="shared" si="353"/>
        <v>100</v>
      </c>
      <c r="W1350" s="137">
        <f t="shared" si="354"/>
        <v>100</v>
      </c>
      <c r="X1350" s="137">
        <f t="shared" si="354"/>
        <v>100</v>
      </c>
      <c r="Y1350" s="137">
        <f t="shared" si="354"/>
        <v>100</v>
      </c>
      <c r="Z1350" s="137">
        <f t="shared" si="354"/>
        <v>100</v>
      </c>
      <c r="AA1350" s="137">
        <f t="shared" si="354"/>
        <v>100</v>
      </c>
      <c r="AB1350" s="137">
        <f t="shared" si="354"/>
        <v>100</v>
      </c>
      <c r="AC1350" s="137">
        <f t="shared" si="354"/>
        <v>100</v>
      </c>
      <c r="AD1350" s="137">
        <f t="shared" si="354"/>
        <v>0</v>
      </c>
      <c r="AE1350" s="137">
        <f t="shared" si="354"/>
        <v>0</v>
      </c>
      <c r="AF1350" s="137">
        <f t="shared" si="354"/>
        <v>0</v>
      </c>
      <c r="AG1350" s="137">
        <f t="shared" si="354"/>
        <v>0</v>
      </c>
      <c r="AH1350" s="137">
        <f t="shared" si="354"/>
        <v>0</v>
      </c>
      <c r="AI1350" s="137">
        <f t="shared" si="354"/>
        <v>0</v>
      </c>
      <c r="AJ1350" s="137">
        <f t="shared" si="354"/>
        <v>0</v>
      </c>
      <c r="AK1350" s="136">
        <f ca="1">IF(AND(AND($AK$3&lt;=B1350,B1350&lt;=$AK$1),B1350&lt;&gt;""),1,0)</f>
        <v>1</v>
      </c>
      <c r="AL1350" s="136">
        <f>IF(OR(F1350="工事・メンテ（共用可）",F1350="要調整"),0.5,IF(F1350="ヘリ訓練日",0.4,1))</f>
        <v>1</v>
      </c>
      <c r="AM1350" s="136">
        <v>1</v>
      </c>
    </row>
    <row r="1351" spans="1:39" ht="37.5">
      <c r="A1351" s="149">
        <v>590</v>
      </c>
      <c r="B1351" s="150">
        <v>46430</v>
      </c>
      <c r="C1351" s="156">
        <v>9</v>
      </c>
      <c r="D1351" s="156">
        <v>17</v>
      </c>
      <c r="E1351" s="152" t="s">
        <v>2</v>
      </c>
      <c r="F1351" s="151" t="s">
        <v>490</v>
      </c>
      <c r="G1351" s="154" t="s">
        <v>493</v>
      </c>
      <c r="H1351" s="138" t="str">
        <f>IF(OR(G1351="中止",G1351="取消"),"998",IF(ISNA(MATCH($E1351,施設情報!$B$2:$B$96,0)),"999",INDEX(施設情報!$C$2:$C$96,MATCH($E1351,施設情報!$B$2:$B$96,0))))</f>
        <v>998</v>
      </c>
      <c r="I1351" s="139">
        <f t="shared" si="355"/>
        <v>46430</v>
      </c>
      <c r="J1351" s="137" t="str">
        <f t="shared" si="356"/>
        <v>998-46430</v>
      </c>
      <c r="K1351" s="137">
        <f t="shared" si="357"/>
        <v>0.375</v>
      </c>
      <c r="L1351" s="137">
        <f t="shared" si="358"/>
        <v>0.70833333333333337</v>
      </c>
      <c r="M1351" s="137">
        <f t="shared" si="353"/>
        <v>0</v>
      </c>
      <c r="N1351" s="137">
        <f t="shared" si="353"/>
        <v>0</v>
      </c>
      <c r="O1351" s="137">
        <f t="shared" si="353"/>
        <v>0</v>
      </c>
      <c r="P1351" s="137">
        <f t="shared" si="353"/>
        <v>0</v>
      </c>
      <c r="Q1351" s="137">
        <f t="shared" si="353"/>
        <v>0</v>
      </c>
      <c r="R1351" s="137">
        <f t="shared" si="353"/>
        <v>0</v>
      </c>
      <c r="S1351" s="137">
        <f t="shared" si="353"/>
        <v>0</v>
      </c>
      <c r="T1351" s="137">
        <f t="shared" si="353"/>
        <v>0</v>
      </c>
      <c r="U1351" s="137">
        <f t="shared" si="353"/>
        <v>0</v>
      </c>
      <c r="V1351" s="137">
        <f t="shared" si="353"/>
        <v>100</v>
      </c>
      <c r="W1351" s="137">
        <f t="shared" si="354"/>
        <v>100</v>
      </c>
      <c r="X1351" s="137">
        <f t="shared" si="354"/>
        <v>100</v>
      </c>
      <c r="Y1351" s="137">
        <f t="shared" si="354"/>
        <v>100</v>
      </c>
      <c r="Z1351" s="137">
        <f t="shared" si="354"/>
        <v>100</v>
      </c>
      <c r="AA1351" s="137">
        <f t="shared" si="354"/>
        <v>100</v>
      </c>
      <c r="AB1351" s="137">
        <f t="shared" si="354"/>
        <v>100</v>
      </c>
      <c r="AC1351" s="137">
        <f t="shared" si="354"/>
        <v>100</v>
      </c>
      <c r="AD1351" s="137">
        <f t="shared" si="354"/>
        <v>0</v>
      </c>
      <c r="AE1351" s="137">
        <f t="shared" si="354"/>
        <v>0</v>
      </c>
      <c r="AF1351" s="137">
        <f t="shared" si="354"/>
        <v>0</v>
      </c>
      <c r="AG1351" s="137">
        <f t="shared" si="354"/>
        <v>0</v>
      </c>
      <c r="AH1351" s="137">
        <f t="shared" si="354"/>
        <v>0</v>
      </c>
      <c r="AI1351" s="137">
        <f t="shared" si="354"/>
        <v>0</v>
      </c>
      <c r="AJ1351" s="137">
        <f t="shared" si="354"/>
        <v>0</v>
      </c>
      <c r="AK1351" s="136">
        <f ca="1">IF(AND(AND($AK$3&lt;=B1351,B1351&lt;=$AK$1),B1351&lt;&gt;""),1,0)</f>
        <v>1</v>
      </c>
      <c r="AL1351" s="136">
        <f>IF(OR(F1351="工事・メンテ（共用可）",F1351="要調整"),0.5,IF(F1351="ヘリ訓練日",0.4,1))</f>
        <v>1</v>
      </c>
      <c r="AM1351" s="136">
        <v>1</v>
      </c>
    </row>
    <row r="1352" spans="1:39" ht="54">
      <c r="A1352" s="149">
        <v>591</v>
      </c>
      <c r="B1352" s="150">
        <v>46430</v>
      </c>
      <c r="C1352" s="156">
        <v>9</v>
      </c>
      <c r="D1352" s="156">
        <v>17</v>
      </c>
      <c r="E1352" s="152" t="s">
        <v>38</v>
      </c>
      <c r="F1352" s="151" t="s">
        <v>490</v>
      </c>
      <c r="G1352" s="154" t="s">
        <v>493</v>
      </c>
      <c r="H1352" s="138" t="str">
        <f>IF(OR(G1352="中止",G1352="取消"),"998",IF(ISNA(MATCH($E1352,施設情報!$B$2:$B$96,0)),"999",INDEX(施設情報!$C$2:$C$96,MATCH($E1352,施設情報!$B$2:$B$96,0))))</f>
        <v>998</v>
      </c>
      <c r="I1352" s="139">
        <f t="shared" si="355"/>
        <v>46430</v>
      </c>
      <c r="J1352" s="137" t="str">
        <f t="shared" si="356"/>
        <v>998-46430</v>
      </c>
      <c r="K1352" s="137">
        <f t="shared" si="357"/>
        <v>0.375</v>
      </c>
      <c r="L1352" s="137">
        <f t="shared" si="358"/>
        <v>0.70833333333333337</v>
      </c>
      <c r="M1352" s="137">
        <f t="shared" si="353"/>
        <v>0</v>
      </c>
      <c r="N1352" s="137">
        <f t="shared" si="353"/>
        <v>0</v>
      </c>
      <c r="O1352" s="137">
        <f t="shared" si="353"/>
        <v>0</v>
      </c>
      <c r="P1352" s="137">
        <f t="shared" si="353"/>
        <v>0</v>
      </c>
      <c r="Q1352" s="137">
        <f t="shared" si="353"/>
        <v>0</v>
      </c>
      <c r="R1352" s="137">
        <f t="shared" si="353"/>
        <v>0</v>
      </c>
      <c r="S1352" s="137">
        <f t="shared" si="353"/>
        <v>0</v>
      </c>
      <c r="T1352" s="137">
        <f t="shared" si="353"/>
        <v>0</v>
      </c>
      <c r="U1352" s="137">
        <f t="shared" si="353"/>
        <v>0</v>
      </c>
      <c r="V1352" s="137">
        <f t="shared" si="353"/>
        <v>100</v>
      </c>
      <c r="W1352" s="137">
        <f t="shared" si="354"/>
        <v>100</v>
      </c>
      <c r="X1352" s="137">
        <f t="shared" si="354"/>
        <v>100</v>
      </c>
      <c r="Y1352" s="137">
        <f t="shared" si="354"/>
        <v>100</v>
      </c>
      <c r="Z1352" s="137">
        <f t="shared" si="354"/>
        <v>100</v>
      </c>
      <c r="AA1352" s="137">
        <f t="shared" si="354"/>
        <v>100</v>
      </c>
      <c r="AB1352" s="137">
        <f t="shared" si="354"/>
        <v>100</v>
      </c>
      <c r="AC1352" s="137">
        <f t="shared" si="354"/>
        <v>100</v>
      </c>
      <c r="AD1352" s="137">
        <f t="shared" si="354"/>
        <v>0</v>
      </c>
      <c r="AE1352" s="137">
        <f t="shared" si="354"/>
        <v>0</v>
      </c>
      <c r="AF1352" s="137">
        <f t="shared" si="354"/>
        <v>0</v>
      </c>
      <c r="AG1352" s="137">
        <f t="shared" si="354"/>
        <v>0</v>
      </c>
      <c r="AH1352" s="137">
        <f t="shared" si="354"/>
        <v>0</v>
      </c>
      <c r="AI1352" s="137">
        <f t="shared" si="354"/>
        <v>0</v>
      </c>
      <c r="AJ1352" s="137">
        <f t="shared" si="354"/>
        <v>0</v>
      </c>
      <c r="AK1352" s="136">
        <f ca="1">IF(AND(AND($AK$3&lt;=B1352,B1352&lt;=$AK$1),B1352&lt;&gt;""),1,0)</f>
        <v>1</v>
      </c>
      <c r="AL1352" s="136">
        <f>IF(OR(F1352="工事・メンテ（共用可）",F1352="要調整"),0.5,IF(F1352="ヘリ訓練日",0.4,1))</f>
        <v>1</v>
      </c>
      <c r="AM1352" s="136">
        <v>1</v>
      </c>
    </row>
    <row r="1353" spans="1:39" ht="54">
      <c r="A1353" s="149">
        <v>592</v>
      </c>
      <c r="B1353" s="150">
        <v>46430</v>
      </c>
      <c r="C1353" s="156">
        <v>9</v>
      </c>
      <c r="D1353" s="156">
        <v>17</v>
      </c>
      <c r="E1353" s="152" t="s">
        <v>38</v>
      </c>
      <c r="F1353" s="151" t="s">
        <v>490</v>
      </c>
      <c r="G1353" s="154" t="s">
        <v>493</v>
      </c>
      <c r="H1353" s="138" t="str">
        <f>IF(OR(G1353="中止",G1353="取消"),"998",IF(ISNA(MATCH($E1353,施設情報!$B$2:$B$96,0)),"999",INDEX(施設情報!$C$2:$C$96,MATCH($E1353,施設情報!$B$2:$B$96,0))))</f>
        <v>998</v>
      </c>
      <c r="I1353" s="139">
        <f t="shared" si="355"/>
        <v>46430</v>
      </c>
      <c r="J1353" s="137" t="str">
        <f t="shared" si="356"/>
        <v>998-46430</v>
      </c>
      <c r="K1353" s="137">
        <f t="shared" si="357"/>
        <v>0.375</v>
      </c>
      <c r="L1353" s="137">
        <f t="shared" si="358"/>
        <v>0.70833333333333337</v>
      </c>
      <c r="M1353" s="137">
        <f t="shared" si="353"/>
        <v>0</v>
      </c>
      <c r="N1353" s="137">
        <f t="shared" si="353"/>
        <v>0</v>
      </c>
      <c r="O1353" s="137">
        <f t="shared" si="353"/>
        <v>0</v>
      </c>
      <c r="P1353" s="137">
        <f t="shared" si="353"/>
        <v>0</v>
      </c>
      <c r="Q1353" s="137">
        <f t="shared" si="353"/>
        <v>0</v>
      </c>
      <c r="R1353" s="137">
        <f t="shared" si="353"/>
        <v>0</v>
      </c>
      <c r="S1353" s="137">
        <f t="shared" si="353"/>
        <v>0</v>
      </c>
      <c r="T1353" s="137">
        <f t="shared" si="353"/>
        <v>0</v>
      </c>
      <c r="U1353" s="137">
        <f t="shared" si="353"/>
        <v>0</v>
      </c>
      <c r="V1353" s="137">
        <f t="shared" si="353"/>
        <v>100</v>
      </c>
      <c r="W1353" s="137">
        <f t="shared" si="354"/>
        <v>100</v>
      </c>
      <c r="X1353" s="137">
        <f t="shared" si="354"/>
        <v>100</v>
      </c>
      <c r="Y1353" s="137">
        <f t="shared" si="354"/>
        <v>100</v>
      </c>
      <c r="Z1353" s="137">
        <f t="shared" si="354"/>
        <v>100</v>
      </c>
      <c r="AA1353" s="137">
        <f t="shared" si="354"/>
        <v>100</v>
      </c>
      <c r="AB1353" s="137">
        <f t="shared" si="354"/>
        <v>100</v>
      </c>
      <c r="AC1353" s="137">
        <f t="shared" si="354"/>
        <v>100</v>
      </c>
      <c r="AD1353" s="137">
        <f t="shared" si="354"/>
        <v>0</v>
      </c>
      <c r="AE1353" s="137">
        <f t="shared" si="354"/>
        <v>0</v>
      </c>
      <c r="AF1353" s="137">
        <f t="shared" si="354"/>
        <v>0</v>
      </c>
      <c r="AG1353" s="137">
        <f t="shared" si="354"/>
        <v>0</v>
      </c>
      <c r="AH1353" s="137">
        <f t="shared" si="354"/>
        <v>0</v>
      </c>
      <c r="AI1353" s="137">
        <f t="shared" si="354"/>
        <v>0</v>
      </c>
      <c r="AJ1353" s="137">
        <f t="shared" si="354"/>
        <v>0</v>
      </c>
      <c r="AK1353" s="136">
        <f ca="1">IF(AND(AND($AK$3&lt;=B1353,B1353&lt;=$AK$1),B1353&lt;&gt;""),1,0)</f>
        <v>1</v>
      </c>
      <c r="AL1353" s="136">
        <f>IF(OR(F1353="工事・メンテ（共用可）",F1353="要調整"),0.5,IF(F1353="ヘリ訓練日",0.4,1))</f>
        <v>1</v>
      </c>
      <c r="AM1353" s="136">
        <v>1</v>
      </c>
    </row>
    <row r="1354" spans="1:39" ht="37.5">
      <c r="A1354" s="149">
        <v>593</v>
      </c>
      <c r="B1354" s="150">
        <v>46430</v>
      </c>
      <c r="C1354" s="156">
        <v>9</v>
      </c>
      <c r="D1354" s="156">
        <v>17</v>
      </c>
      <c r="E1354" s="152" t="s">
        <v>39</v>
      </c>
      <c r="F1354" s="151" t="s">
        <v>492</v>
      </c>
      <c r="G1354" s="154" t="s">
        <v>493</v>
      </c>
      <c r="H1354" s="138" t="str">
        <f>IF(OR(G1354="中止",G1354="取消"),"998",IF(ISNA(MATCH($E1354,施設情報!$B$2:$B$96,0)),"999",INDEX(施設情報!$C$2:$C$96,MATCH($E1354,施設情報!$B$2:$B$96,0))))</f>
        <v>998</v>
      </c>
      <c r="I1354" s="139">
        <f t="shared" si="355"/>
        <v>46430</v>
      </c>
      <c r="J1354" s="137" t="str">
        <f t="shared" si="356"/>
        <v>998-46430</v>
      </c>
      <c r="K1354" s="137">
        <f t="shared" si="357"/>
        <v>0.375</v>
      </c>
      <c r="L1354" s="137">
        <f t="shared" si="358"/>
        <v>0.70833333333333337</v>
      </c>
      <c r="M1354" s="137">
        <f t="shared" si="353"/>
        <v>0</v>
      </c>
      <c r="N1354" s="137">
        <f t="shared" si="353"/>
        <v>0</v>
      </c>
      <c r="O1354" s="137">
        <f t="shared" si="353"/>
        <v>0</v>
      </c>
      <c r="P1354" s="137">
        <f t="shared" si="353"/>
        <v>0</v>
      </c>
      <c r="Q1354" s="137">
        <f t="shared" si="353"/>
        <v>0</v>
      </c>
      <c r="R1354" s="137">
        <f t="shared" si="353"/>
        <v>0</v>
      </c>
      <c r="S1354" s="137">
        <f t="shared" si="353"/>
        <v>0</v>
      </c>
      <c r="T1354" s="137">
        <f t="shared" si="353"/>
        <v>0</v>
      </c>
      <c r="U1354" s="137">
        <f t="shared" si="353"/>
        <v>0</v>
      </c>
      <c r="V1354" s="137">
        <f t="shared" si="353"/>
        <v>100</v>
      </c>
      <c r="W1354" s="137">
        <f t="shared" si="354"/>
        <v>100</v>
      </c>
      <c r="X1354" s="137">
        <f t="shared" si="354"/>
        <v>100</v>
      </c>
      <c r="Y1354" s="137">
        <f t="shared" si="354"/>
        <v>100</v>
      </c>
      <c r="Z1354" s="137">
        <f t="shared" si="354"/>
        <v>100</v>
      </c>
      <c r="AA1354" s="137">
        <f t="shared" si="354"/>
        <v>100</v>
      </c>
      <c r="AB1354" s="137">
        <f t="shared" si="354"/>
        <v>100</v>
      </c>
      <c r="AC1354" s="137">
        <f t="shared" si="354"/>
        <v>100</v>
      </c>
      <c r="AD1354" s="137">
        <f t="shared" si="354"/>
        <v>0</v>
      </c>
      <c r="AE1354" s="137">
        <f t="shared" si="354"/>
        <v>0</v>
      </c>
      <c r="AF1354" s="137">
        <f t="shared" si="354"/>
        <v>0</v>
      </c>
      <c r="AG1354" s="137">
        <f t="shared" si="354"/>
        <v>0</v>
      </c>
      <c r="AH1354" s="137">
        <f t="shared" si="354"/>
        <v>0</v>
      </c>
      <c r="AI1354" s="137">
        <f t="shared" si="354"/>
        <v>0</v>
      </c>
      <c r="AJ1354" s="137">
        <f t="shared" si="354"/>
        <v>0</v>
      </c>
      <c r="AK1354" s="136">
        <f ca="1">IF(AND(AND($AK$3&lt;=B1354,B1354&lt;=$AK$1),B1354&lt;&gt;""),1,0)</f>
        <v>1</v>
      </c>
      <c r="AL1354" s="136">
        <f>IF(OR(F1354="工事・メンテ（共用可）",F1354="要調整"),0.5,IF(F1354="ヘリ訓練日",0.4,1))</f>
        <v>1</v>
      </c>
      <c r="AM1354" s="136">
        <v>1</v>
      </c>
    </row>
    <row r="1355" spans="1:39" ht="75">
      <c r="A1355" s="149">
        <v>594</v>
      </c>
      <c r="B1355" s="150">
        <v>46430</v>
      </c>
      <c r="C1355" s="156">
        <v>9</v>
      </c>
      <c r="D1355" s="156">
        <v>17</v>
      </c>
      <c r="E1355" s="152" t="s">
        <v>40</v>
      </c>
      <c r="F1355" s="151" t="s">
        <v>492</v>
      </c>
      <c r="G1355" s="154" t="s">
        <v>493</v>
      </c>
      <c r="H1355" s="138" t="str">
        <f>IF(OR(G1355="中止",G1355="取消"),"998",IF(ISNA(MATCH($E1355,施設情報!$B$2:$B$96,0)),"999",INDEX(施設情報!$C$2:$C$96,MATCH($E1355,施設情報!$B$2:$B$96,0))))</f>
        <v>998</v>
      </c>
      <c r="I1355" s="139">
        <f t="shared" si="355"/>
        <v>46430</v>
      </c>
      <c r="J1355" s="137" t="str">
        <f t="shared" si="356"/>
        <v>998-46430</v>
      </c>
      <c r="K1355" s="137">
        <f t="shared" si="357"/>
        <v>0.375</v>
      </c>
      <c r="L1355" s="137">
        <f t="shared" si="358"/>
        <v>0.70833333333333337</v>
      </c>
      <c r="M1355" s="137">
        <f t="shared" ref="M1355:V1364" si="359">IF(AND(M$3&gt;=$K1355,M$3&lt;$L1355),100*$AM1355,0)</f>
        <v>0</v>
      </c>
      <c r="N1355" s="137">
        <f t="shared" si="359"/>
        <v>0</v>
      </c>
      <c r="O1355" s="137">
        <f t="shared" si="359"/>
        <v>0</v>
      </c>
      <c r="P1355" s="137">
        <f t="shared" si="359"/>
        <v>0</v>
      </c>
      <c r="Q1355" s="137">
        <f t="shared" si="359"/>
        <v>0</v>
      </c>
      <c r="R1355" s="137">
        <f t="shared" si="359"/>
        <v>0</v>
      </c>
      <c r="S1355" s="137">
        <f t="shared" si="359"/>
        <v>0</v>
      </c>
      <c r="T1355" s="137">
        <f t="shared" si="359"/>
        <v>0</v>
      </c>
      <c r="U1355" s="137">
        <f t="shared" si="359"/>
        <v>0</v>
      </c>
      <c r="V1355" s="137">
        <f t="shared" si="359"/>
        <v>100</v>
      </c>
      <c r="W1355" s="137">
        <f t="shared" ref="W1355:AJ1364" si="360">IF(AND(W$3&gt;=$K1355,W$3&lt;$L1355),100*$AM1355,0)</f>
        <v>100</v>
      </c>
      <c r="X1355" s="137">
        <f t="shared" si="360"/>
        <v>100</v>
      </c>
      <c r="Y1355" s="137">
        <f t="shared" si="360"/>
        <v>100</v>
      </c>
      <c r="Z1355" s="137">
        <f t="shared" si="360"/>
        <v>100</v>
      </c>
      <c r="AA1355" s="137">
        <f t="shared" si="360"/>
        <v>100</v>
      </c>
      <c r="AB1355" s="137">
        <f t="shared" si="360"/>
        <v>100</v>
      </c>
      <c r="AC1355" s="137">
        <f t="shared" si="360"/>
        <v>100</v>
      </c>
      <c r="AD1355" s="137">
        <f t="shared" si="360"/>
        <v>0</v>
      </c>
      <c r="AE1355" s="137">
        <f t="shared" si="360"/>
        <v>0</v>
      </c>
      <c r="AF1355" s="137">
        <f t="shared" si="360"/>
        <v>0</v>
      </c>
      <c r="AG1355" s="137">
        <f t="shared" si="360"/>
        <v>0</v>
      </c>
      <c r="AH1355" s="137">
        <f t="shared" si="360"/>
        <v>0</v>
      </c>
      <c r="AI1355" s="137">
        <f t="shared" si="360"/>
        <v>0</v>
      </c>
      <c r="AJ1355" s="137">
        <f t="shared" si="360"/>
        <v>0</v>
      </c>
      <c r="AK1355" s="136">
        <f ca="1">IF(AND(AND($AK$3&lt;=B1355,B1355&lt;=$AK$1),B1355&lt;&gt;""),1,0)</f>
        <v>1</v>
      </c>
      <c r="AL1355" s="136">
        <f>IF(OR(F1355="工事・メンテ（共用可）",F1355="要調整"),0.5,IF(F1355="ヘリ訓練日",0.4,1))</f>
        <v>1</v>
      </c>
      <c r="AM1355" s="136">
        <v>1</v>
      </c>
    </row>
    <row r="1356" spans="1:39" ht="93.75">
      <c r="A1356" s="149">
        <v>595</v>
      </c>
      <c r="B1356" s="150">
        <v>46430</v>
      </c>
      <c r="C1356" s="156">
        <v>9</v>
      </c>
      <c r="D1356" s="156">
        <v>17</v>
      </c>
      <c r="E1356" s="152" t="s">
        <v>41</v>
      </c>
      <c r="F1356" s="151" t="s">
        <v>492</v>
      </c>
      <c r="G1356" s="154" t="s">
        <v>493</v>
      </c>
      <c r="H1356" s="138" t="str">
        <f>IF(OR(G1356="中止",G1356="取消"),"998",IF(ISNA(MATCH($E1356,施設情報!$B$2:$B$96,0)),"999",INDEX(施設情報!$C$2:$C$96,MATCH($E1356,施設情報!$B$2:$B$96,0))))</f>
        <v>998</v>
      </c>
      <c r="I1356" s="139">
        <f t="shared" si="355"/>
        <v>46430</v>
      </c>
      <c r="J1356" s="137" t="str">
        <f t="shared" si="356"/>
        <v>998-46430</v>
      </c>
      <c r="K1356" s="137">
        <f t="shared" si="357"/>
        <v>0.375</v>
      </c>
      <c r="L1356" s="137">
        <f t="shared" si="358"/>
        <v>0.70833333333333337</v>
      </c>
      <c r="M1356" s="137">
        <f t="shared" si="359"/>
        <v>0</v>
      </c>
      <c r="N1356" s="137">
        <f t="shared" si="359"/>
        <v>0</v>
      </c>
      <c r="O1356" s="137">
        <f t="shared" si="359"/>
        <v>0</v>
      </c>
      <c r="P1356" s="137">
        <f t="shared" si="359"/>
        <v>0</v>
      </c>
      <c r="Q1356" s="137">
        <f t="shared" si="359"/>
        <v>0</v>
      </c>
      <c r="R1356" s="137">
        <f t="shared" si="359"/>
        <v>0</v>
      </c>
      <c r="S1356" s="137">
        <f t="shared" si="359"/>
        <v>0</v>
      </c>
      <c r="T1356" s="137">
        <f t="shared" si="359"/>
        <v>0</v>
      </c>
      <c r="U1356" s="137">
        <f t="shared" si="359"/>
        <v>0</v>
      </c>
      <c r="V1356" s="137">
        <f t="shared" si="359"/>
        <v>100</v>
      </c>
      <c r="W1356" s="137">
        <f t="shared" si="360"/>
        <v>100</v>
      </c>
      <c r="X1356" s="137">
        <f t="shared" si="360"/>
        <v>100</v>
      </c>
      <c r="Y1356" s="137">
        <f t="shared" si="360"/>
        <v>100</v>
      </c>
      <c r="Z1356" s="137">
        <f t="shared" si="360"/>
        <v>100</v>
      </c>
      <c r="AA1356" s="137">
        <f t="shared" si="360"/>
        <v>100</v>
      </c>
      <c r="AB1356" s="137">
        <f t="shared" si="360"/>
        <v>100</v>
      </c>
      <c r="AC1356" s="137">
        <f t="shared" si="360"/>
        <v>100</v>
      </c>
      <c r="AD1356" s="137">
        <f t="shared" si="360"/>
        <v>0</v>
      </c>
      <c r="AE1356" s="137">
        <f t="shared" si="360"/>
        <v>0</v>
      </c>
      <c r="AF1356" s="137">
        <f t="shared" si="360"/>
        <v>0</v>
      </c>
      <c r="AG1356" s="137">
        <f t="shared" si="360"/>
        <v>0</v>
      </c>
      <c r="AH1356" s="137">
        <f t="shared" si="360"/>
        <v>0</v>
      </c>
      <c r="AI1356" s="137">
        <f t="shared" si="360"/>
        <v>0</v>
      </c>
      <c r="AJ1356" s="137">
        <f t="shared" si="360"/>
        <v>0</v>
      </c>
      <c r="AK1356" s="136">
        <f ca="1">IF(AND(AND($AK$3&lt;=B1356,B1356&lt;=$AK$1),B1356&lt;&gt;""),1,0)</f>
        <v>1</v>
      </c>
      <c r="AL1356" s="136">
        <f>IF(OR(F1356="工事・メンテ（共用可）",F1356="要調整"),0.5,IF(F1356="ヘリ訓練日",0.4,1))</f>
        <v>1</v>
      </c>
      <c r="AM1356" s="136">
        <v>1</v>
      </c>
    </row>
    <row r="1357" spans="1:39" ht="75">
      <c r="A1357" s="149">
        <v>596</v>
      </c>
      <c r="B1357" s="150">
        <v>46430</v>
      </c>
      <c r="C1357" s="156">
        <v>9</v>
      </c>
      <c r="D1357" s="156">
        <v>17</v>
      </c>
      <c r="E1357" s="152" t="s">
        <v>42</v>
      </c>
      <c r="F1357" s="151" t="s">
        <v>492</v>
      </c>
      <c r="G1357" s="154" t="s">
        <v>493</v>
      </c>
      <c r="H1357" s="138" t="str">
        <f>IF(OR(G1357="中止",G1357="取消"),"998",IF(ISNA(MATCH($E1357,施設情報!$B$2:$B$96,0)),"999",INDEX(施設情報!$C$2:$C$96,MATCH($E1357,施設情報!$B$2:$B$96,0))))</f>
        <v>998</v>
      </c>
      <c r="I1357" s="139">
        <f t="shared" si="355"/>
        <v>46430</v>
      </c>
      <c r="J1357" s="137" t="str">
        <f t="shared" si="356"/>
        <v>998-46430</v>
      </c>
      <c r="K1357" s="137">
        <f t="shared" si="357"/>
        <v>0.375</v>
      </c>
      <c r="L1357" s="137">
        <f t="shared" si="358"/>
        <v>0.70833333333333337</v>
      </c>
      <c r="M1357" s="137">
        <f t="shared" si="359"/>
        <v>0</v>
      </c>
      <c r="N1357" s="137">
        <f t="shared" si="359"/>
        <v>0</v>
      </c>
      <c r="O1357" s="137">
        <f t="shared" si="359"/>
        <v>0</v>
      </c>
      <c r="P1357" s="137">
        <f t="shared" si="359"/>
        <v>0</v>
      </c>
      <c r="Q1357" s="137">
        <f t="shared" si="359"/>
        <v>0</v>
      </c>
      <c r="R1357" s="137">
        <f t="shared" si="359"/>
        <v>0</v>
      </c>
      <c r="S1357" s="137">
        <f t="shared" si="359"/>
        <v>0</v>
      </c>
      <c r="T1357" s="137">
        <f t="shared" si="359"/>
        <v>0</v>
      </c>
      <c r="U1357" s="137">
        <f t="shared" si="359"/>
        <v>0</v>
      </c>
      <c r="V1357" s="137">
        <f t="shared" si="359"/>
        <v>100</v>
      </c>
      <c r="W1357" s="137">
        <f t="shared" si="360"/>
        <v>100</v>
      </c>
      <c r="X1357" s="137">
        <f t="shared" si="360"/>
        <v>100</v>
      </c>
      <c r="Y1357" s="137">
        <f t="shared" si="360"/>
        <v>100</v>
      </c>
      <c r="Z1357" s="137">
        <f t="shared" si="360"/>
        <v>100</v>
      </c>
      <c r="AA1357" s="137">
        <f t="shared" si="360"/>
        <v>100</v>
      </c>
      <c r="AB1357" s="137">
        <f t="shared" si="360"/>
        <v>100</v>
      </c>
      <c r="AC1357" s="137">
        <f t="shared" si="360"/>
        <v>100</v>
      </c>
      <c r="AD1357" s="137">
        <f t="shared" si="360"/>
        <v>0</v>
      </c>
      <c r="AE1357" s="137">
        <f t="shared" si="360"/>
        <v>0</v>
      </c>
      <c r="AF1357" s="137">
        <f t="shared" si="360"/>
        <v>0</v>
      </c>
      <c r="AG1357" s="137">
        <f t="shared" si="360"/>
        <v>0</v>
      </c>
      <c r="AH1357" s="137">
        <f t="shared" si="360"/>
        <v>0</v>
      </c>
      <c r="AI1357" s="137">
        <f t="shared" si="360"/>
        <v>0</v>
      </c>
      <c r="AJ1357" s="137">
        <f t="shared" si="360"/>
        <v>0</v>
      </c>
      <c r="AK1357" s="136">
        <f ca="1">IF(AND(AND($AK$3&lt;=B1357,B1357&lt;=$AK$1),B1357&lt;&gt;""),1,0)</f>
        <v>1</v>
      </c>
      <c r="AL1357" s="136">
        <f>IF(OR(F1357="工事・メンテ（共用可）",F1357="要調整"),0.5,IF(F1357="ヘリ訓練日",0.4,1))</f>
        <v>1</v>
      </c>
      <c r="AM1357" s="136">
        <v>1</v>
      </c>
    </row>
    <row r="1358" spans="1:39" ht="37.5">
      <c r="A1358" s="149">
        <v>597</v>
      </c>
      <c r="B1358" s="150">
        <v>46430</v>
      </c>
      <c r="C1358" s="156">
        <v>9</v>
      </c>
      <c r="D1358" s="156">
        <v>17</v>
      </c>
      <c r="E1358" s="152" t="s">
        <v>2</v>
      </c>
      <c r="F1358" s="151" t="s">
        <v>490</v>
      </c>
      <c r="G1358" s="154" t="s">
        <v>493</v>
      </c>
      <c r="H1358" s="138" t="str">
        <f>IF(OR(G1358="中止",G1358="取消"),"998",IF(ISNA(MATCH($E1358,施設情報!$B$2:$B$96,0)),"999",INDEX(施設情報!$C$2:$C$96,MATCH($E1358,施設情報!$B$2:$B$96,0))))</f>
        <v>998</v>
      </c>
      <c r="I1358" s="139">
        <f t="shared" si="355"/>
        <v>46430</v>
      </c>
      <c r="J1358" s="137" t="str">
        <f t="shared" si="356"/>
        <v>998-46430</v>
      </c>
      <c r="K1358" s="137">
        <f t="shared" si="357"/>
        <v>0.375</v>
      </c>
      <c r="L1358" s="137">
        <f t="shared" si="358"/>
        <v>0.70833333333333337</v>
      </c>
      <c r="M1358" s="137">
        <f t="shared" si="359"/>
        <v>0</v>
      </c>
      <c r="N1358" s="137">
        <f t="shared" si="359"/>
        <v>0</v>
      </c>
      <c r="O1358" s="137">
        <f t="shared" si="359"/>
        <v>0</v>
      </c>
      <c r="P1358" s="137">
        <f t="shared" si="359"/>
        <v>0</v>
      </c>
      <c r="Q1358" s="137">
        <f t="shared" si="359"/>
        <v>0</v>
      </c>
      <c r="R1358" s="137">
        <f t="shared" si="359"/>
        <v>0</v>
      </c>
      <c r="S1358" s="137">
        <f t="shared" si="359"/>
        <v>0</v>
      </c>
      <c r="T1358" s="137">
        <f t="shared" si="359"/>
        <v>0</v>
      </c>
      <c r="U1358" s="137">
        <f t="shared" si="359"/>
        <v>0</v>
      </c>
      <c r="V1358" s="137">
        <f t="shared" si="359"/>
        <v>100</v>
      </c>
      <c r="W1358" s="137">
        <f t="shared" si="360"/>
        <v>100</v>
      </c>
      <c r="X1358" s="137">
        <f t="shared" si="360"/>
        <v>100</v>
      </c>
      <c r="Y1358" s="137">
        <f t="shared" si="360"/>
        <v>100</v>
      </c>
      <c r="Z1358" s="137">
        <f t="shared" si="360"/>
        <v>100</v>
      </c>
      <c r="AA1358" s="137">
        <f t="shared" si="360"/>
        <v>100</v>
      </c>
      <c r="AB1358" s="137">
        <f t="shared" si="360"/>
        <v>100</v>
      </c>
      <c r="AC1358" s="137">
        <f t="shared" si="360"/>
        <v>100</v>
      </c>
      <c r="AD1358" s="137">
        <f t="shared" si="360"/>
        <v>0</v>
      </c>
      <c r="AE1358" s="137">
        <f t="shared" si="360"/>
        <v>0</v>
      </c>
      <c r="AF1358" s="137">
        <f t="shared" si="360"/>
        <v>0</v>
      </c>
      <c r="AG1358" s="137">
        <f t="shared" si="360"/>
        <v>0</v>
      </c>
      <c r="AH1358" s="137">
        <f t="shared" si="360"/>
        <v>0</v>
      </c>
      <c r="AI1358" s="137">
        <f t="shared" si="360"/>
        <v>0</v>
      </c>
      <c r="AJ1358" s="137">
        <f t="shared" si="360"/>
        <v>0</v>
      </c>
      <c r="AK1358" s="136">
        <f ca="1">IF(AND(AND($AK$3&lt;=B1358,B1358&lt;=$AK$1),B1358&lt;&gt;""),1,0)</f>
        <v>1</v>
      </c>
      <c r="AL1358" s="136">
        <f>IF(OR(F1358="工事・メンテ（共用可）",F1358="要調整"),0.5,IF(F1358="ヘリ訓練日",0.4,1))</f>
        <v>1</v>
      </c>
      <c r="AM1358" s="136">
        <v>1</v>
      </c>
    </row>
    <row r="1359" spans="1:39" ht="56.25">
      <c r="A1359" s="149">
        <v>598</v>
      </c>
      <c r="B1359" s="150">
        <v>46430</v>
      </c>
      <c r="C1359" s="156">
        <v>9</v>
      </c>
      <c r="D1359" s="156">
        <v>17</v>
      </c>
      <c r="E1359" s="152" t="s">
        <v>43</v>
      </c>
      <c r="F1359" s="151" t="s">
        <v>495</v>
      </c>
      <c r="G1359" s="154" t="s">
        <v>493</v>
      </c>
      <c r="H1359" s="138" t="str">
        <f>IF(OR(G1359="中止",G1359="取消"),"998",IF(ISNA(MATCH($E1359,施設情報!$B$2:$B$96,0)),"999",INDEX(施設情報!$C$2:$C$96,MATCH($E1359,施設情報!$B$2:$B$96,0))))</f>
        <v>998</v>
      </c>
      <c r="I1359" s="139">
        <f t="shared" si="355"/>
        <v>46430</v>
      </c>
      <c r="J1359" s="137" t="str">
        <f t="shared" si="356"/>
        <v>998-46430</v>
      </c>
      <c r="K1359" s="137">
        <f t="shared" si="357"/>
        <v>0.375</v>
      </c>
      <c r="L1359" s="137">
        <f t="shared" si="358"/>
        <v>0.70833333333333337</v>
      </c>
      <c r="M1359" s="137">
        <f t="shared" si="359"/>
        <v>0</v>
      </c>
      <c r="N1359" s="137">
        <f t="shared" si="359"/>
        <v>0</v>
      </c>
      <c r="O1359" s="137">
        <f t="shared" si="359"/>
        <v>0</v>
      </c>
      <c r="P1359" s="137">
        <f t="shared" si="359"/>
        <v>0</v>
      </c>
      <c r="Q1359" s="137">
        <f t="shared" si="359"/>
        <v>0</v>
      </c>
      <c r="R1359" s="137">
        <f t="shared" si="359"/>
        <v>0</v>
      </c>
      <c r="S1359" s="137">
        <f t="shared" si="359"/>
        <v>0</v>
      </c>
      <c r="T1359" s="137">
        <f t="shared" si="359"/>
        <v>0</v>
      </c>
      <c r="U1359" s="137">
        <f t="shared" si="359"/>
        <v>0</v>
      </c>
      <c r="V1359" s="137">
        <f t="shared" si="359"/>
        <v>50</v>
      </c>
      <c r="W1359" s="137">
        <f t="shared" si="360"/>
        <v>50</v>
      </c>
      <c r="X1359" s="137">
        <f t="shared" si="360"/>
        <v>50</v>
      </c>
      <c r="Y1359" s="137">
        <f t="shared" si="360"/>
        <v>50</v>
      </c>
      <c r="Z1359" s="137">
        <f t="shared" si="360"/>
        <v>50</v>
      </c>
      <c r="AA1359" s="137">
        <f t="shared" si="360"/>
        <v>50</v>
      </c>
      <c r="AB1359" s="137">
        <f t="shared" si="360"/>
        <v>50</v>
      </c>
      <c r="AC1359" s="137">
        <f t="shared" si="360"/>
        <v>50</v>
      </c>
      <c r="AD1359" s="137">
        <f t="shared" si="360"/>
        <v>0</v>
      </c>
      <c r="AE1359" s="137">
        <f t="shared" si="360"/>
        <v>0</v>
      </c>
      <c r="AF1359" s="137">
        <f t="shared" si="360"/>
        <v>0</v>
      </c>
      <c r="AG1359" s="137">
        <f t="shared" si="360"/>
        <v>0</v>
      </c>
      <c r="AH1359" s="137">
        <f t="shared" si="360"/>
        <v>0</v>
      </c>
      <c r="AI1359" s="137">
        <f t="shared" si="360"/>
        <v>0</v>
      </c>
      <c r="AJ1359" s="137">
        <f t="shared" si="360"/>
        <v>0</v>
      </c>
      <c r="AK1359" s="136">
        <f ca="1">IF(AND(AND($AK$3&lt;=B1359,B1359&lt;=$AK$1),B1359&lt;&gt;""),1,0)</f>
        <v>1</v>
      </c>
      <c r="AL1359" s="136">
        <f>IF(OR(F1359="工事・メンテ（共用可）",F1359="要調整"),0.5,IF(F1359="ヘリ訓練日",0.4,1))</f>
        <v>0.5</v>
      </c>
      <c r="AM1359" s="136">
        <v>0.5</v>
      </c>
    </row>
    <row r="1360" spans="1:39" ht="56.25">
      <c r="A1360" s="149">
        <v>599</v>
      </c>
      <c r="B1360" s="150">
        <v>46430</v>
      </c>
      <c r="C1360" s="156">
        <v>9</v>
      </c>
      <c r="D1360" s="156">
        <v>17</v>
      </c>
      <c r="E1360" s="152" t="s">
        <v>44</v>
      </c>
      <c r="F1360" s="151" t="s">
        <v>495</v>
      </c>
      <c r="G1360" s="154" t="s">
        <v>493</v>
      </c>
      <c r="H1360" s="138" t="str">
        <f>IF(OR(G1360="中止",G1360="取消"),"998",IF(ISNA(MATCH($E1360,施設情報!$B$2:$B$96,0)),"999",INDEX(施設情報!$C$2:$C$96,MATCH($E1360,施設情報!$B$2:$B$96,0))))</f>
        <v>998</v>
      </c>
      <c r="I1360" s="139">
        <f t="shared" si="355"/>
        <v>46430</v>
      </c>
      <c r="J1360" s="137" t="str">
        <f t="shared" si="356"/>
        <v>998-46430</v>
      </c>
      <c r="K1360" s="137">
        <f t="shared" si="357"/>
        <v>0.375</v>
      </c>
      <c r="L1360" s="137">
        <f t="shared" si="358"/>
        <v>0.70833333333333337</v>
      </c>
      <c r="M1360" s="137">
        <f t="shared" si="359"/>
        <v>0</v>
      </c>
      <c r="N1360" s="137">
        <f t="shared" si="359"/>
        <v>0</v>
      </c>
      <c r="O1360" s="137">
        <f t="shared" si="359"/>
        <v>0</v>
      </c>
      <c r="P1360" s="137">
        <f t="shared" si="359"/>
        <v>0</v>
      </c>
      <c r="Q1360" s="137">
        <f t="shared" si="359"/>
        <v>0</v>
      </c>
      <c r="R1360" s="137">
        <f t="shared" si="359"/>
        <v>0</v>
      </c>
      <c r="S1360" s="137">
        <f t="shared" si="359"/>
        <v>0</v>
      </c>
      <c r="T1360" s="137">
        <f t="shared" si="359"/>
        <v>0</v>
      </c>
      <c r="U1360" s="137">
        <f t="shared" si="359"/>
        <v>0</v>
      </c>
      <c r="V1360" s="137">
        <f t="shared" si="359"/>
        <v>50</v>
      </c>
      <c r="W1360" s="137">
        <f t="shared" si="360"/>
        <v>50</v>
      </c>
      <c r="X1360" s="137">
        <f t="shared" si="360"/>
        <v>50</v>
      </c>
      <c r="Y1360" s="137">
        <f t="shared" si="360"/>
        <v>50</v>
      </c>
      <c r="Z1360" s="137">
        <f t="shared" si="360"/>
        <v>50</v>
      </c>
      <c r="AA1360" s="137">
        <f t="shared" si="360"/>
        <v>50</v>
      </c>
      <c r="AB1360" s="137">
        <f t="shared" si="360"/>
        <v>50</v>
      </c>
      <c r="AC1360" s="137">
        <f t="shared" si="360"/>
        <v>50</v>
      </c>
      <c r="AD1360" s="137">
        <f t="shared" si="360"/>
        <v>0</v>
      </c>
      <c r="AE1360" s="137">
        <f t="shared" si="360"/>
        <v>0</v>
      </c>
      <c r="AF1360" s="137">
        <f t="shared" si="360"/>
        <v>0</v>
      </c>
      <c r="AG1360" s="137">
        <f t="shared" si="360"/>
        <v>0</v>
      </c>
      <c r="AH1360" s="137">
        <f t="shared" si="360"/>
        <v>0</v>
      </c>
      <c r="AI1360" s="137">
        <f t="shared" si="360"/>
        <v>0</v>
      </c>
      <c r="AJ1360" s="137">
        <f t="shared" si="360"/>
        <v>0</v>
      </c>
      <c r="AK1360" s="136">
        <f ca="1">IF(AND(AND($AK$3&lt;=B1360,B1360&lt;=$AK$1),B1360&lt;&gt;""),1,0)</f>
        <v>1</v>
      </c>
      <c r="AL1360" s="136">
        <f>IF(OR(F1360="工事・メンテ（共用可）",F1360="要調整"),0.5,IF(F1360="ヘリ訓練日",0.4,1))</f>
        <v>0.5</v>
      </c>
      <c r="AM1360" s="136">
        <v>0.5</v>
      </c>
    </row>
    <row r="1361" spans="1:39" ht="75">
      <c r="A1361" s="149">
        <v>600</v>
      </c>
      <c r="B1361" s="150">
        <v>46430</v>
      </c>
      <c r="C1361" s="156">
        <v>9</v>
      </c>
      <c r="D1361" s="156">
        <v>17</v>
      </c>
      <c r="E1361" s="152" t="s">
        <v>45</v>
      </c>
      <c r="F1361" s="151" t="s">
        <v>495</v>
      </c>
      <c r="G1361" s="154" t="s">
        <v>493</v>
      </c>
      <c r="H1361" s="138" t="str">
        <f>IF(OR(G1361="中止",G1361="取消"),"998",IF(ISNA(MATCH($E1361,施設情報!$B$2:$B$96,0)),"999",INDEX(施設情報!$C$2:$C$96,MATCH($E1361,施設情報!$B$2:$B$96,0))))</f>
        <v>998</v>
      </c>
      <c r="I1361" s="139">
        <f t="shared" si="355"/>
        <v>46430</v>
      </c>
      <c r="J1361" s="137" t="str">
        <f t="shared" si="356"/>
        <v>998-46430</v>
      </c>
      <c r="K1361" s="137">
        <f t="shared" si="357"/>
        <v>0.375</v>
      </c>
      <c r="L1361" s="137">
        <f t="shared" si="358"/>
        <v>0.70833333333333337</v>
      </c>
      <c r="M1361" s="137">
        <f t="shared" si="359"/>
        <v>0</v>
      </c>
      <c r="N1361" s="137">
        <f t="shared" si="359"/>
        <v>0</v>
      </c>
      <c r="O1361" s="137">
        <f t="shared" si="359"/>
        <v>0</v>
      </c>
      <c r="P1361" s="137">
        <f t="shared" si="359"/>
        <v>0</v>
      </c>
      <c r="Q1361" s="137">
        <f t="shared" si="359"/>
        <v>0</v>
      </c>
      <c r="R1361" s="137">
        <f t="shared" si="359"/>
        <v>0</v>
      </c>
      <c r="S1361" s="137">
        <f t="shared" si="359"/>
        <v>0</v>
      </c>
      <c r="T1361" s="137">
        <f t="shared" si="359"/>
        <v>0</v>
      </c>
      <c r="U1361" s="137">
        <f t="shared" si="359"/>
        <v>0</v>
      </c>
      <c r="V1361" s="137">
        <f t="shared" si="359"/>
        <v>50</v>
      </c>
      <c r="W1361" s="137">
        <f t="shared" si="360"/>
        <v>50</v>
      </c>
      <c r="X1361" s="137">
        <f t="shared" si="360"/>
        <v>50</v>
      </c>
      <c r="Y1361" s="137">
        <f t="shared" si="360"/>
        <v>50</v>
      </c>
      <c r="Z1361" s="137">
        <f t="shared" si="360"/>
        <v>50</v>
      </c>
      <c r="AA1361" s="137">
        <f t="shared" si="360"/>
        <v>50</v>
      </c>
      <c r="AB1361" s="137">
        <f t="shared" si="360"/>
        <v>50</v>
      </c>
      <c r="AC1361" s="137">
        <f t="shared" si="360"/>
        <v>50</v>
      </c>
      <c r="AD1361" s="137">
        <f t="shared" si="360"/>
        <v>0</v>
      </c>
      <c r="AE1361" s="137">
        <f t="shared" si="360"/>
        <v>0</v>
      </c>
      <c r="AF1361" s="137">
        <f t="shared" si="360"/>
        <v>0</v>
      </c>
      <c r="AG1361" s="137">
        <f t="shared" si="360"/>
        <v>0</v>
      </c>
      <c r="AH1361" s="137">
        <f t="shared" si="360"/>
        <v>0</v>
      </c>
      <c r="AI1361" s="137">
        <f t="shared" si="360"/>
        <v>0</v>
      </c>
      <c r="AJ1361" s="137">
        <f t="shared" si="360"/>
        <v>0</v>
      </c>
      <c r="AK1361" s="136">
        <f ca="1">IF(AND(AND($AK$3&lt;=B1361,B1361&lt;=$AK$1),B1361&lt;&gt;""),1,0)</f>
        <v>1</v>
      </c>
      <c r="AL1361" s="136">
        <f>IF(OR(F1361="工事・メンテ（共用可）",F1361="要調整"),0.5,IF(F1361="ヘリ訓練日",0.4,1))</f>
        <v>0.5</v>
      </c>
      <c r="AM1361" s="136">
        <v>0.5</v>
      </c>
    </row>
    <row r="1362" spans="1:39" ht="75">
      <c r="A1362" s="149">
        <v>601</v>
      </c>
      <c r="B1362" s="150">
        <v>46430</v>
      </c>
      <c r="C1362" s="156">
        <v>9</v>
      </c>
      <c r="D1362" s="156">
        <v>17</v>
      </c>
      <c r="E1362" s="152" t="s">
        <v>46</v>
      </c>
      <c r="F1362" s="151" t="s">
        <v>495</v>
      </c>
      <c r="G1362" s="154" t="s">
        <v>493</v>
      </c>
      <c r="H1362" s="138" t="str">
        <f>IF(OR(G1362="中止",G1362="取消"),"998",IF(ISNA(MATCH($E1362,施設情報!$B$2:$B$96,0)),"999",INDEX(施設情報!$C$2:$C$96,MATCH($E1362,施設情報!$B$2:$B$96,0))))</f>
        <v>998</v>
      </c>
      <c r="I1362" s="139">
        <f t="shared" si="355"/>
        <v>46430</v>
      </c>
      <c r="J1362" s="137" t="str">
        <f t="shared" si="356"/>
        <v>998-46430</v>
      </c>
      <c r="K1362" s="137">
        <f t="shared" si="357"/>
        <v>0.375</v>
      </c>
      <c r="L1362" s="137">
        <f t="shared" si="358"/>
        <v>0.70833333333333337</v>
      </c>
      <c r="M1362" s="137">
        <f t="shared" si="359"/>
        <v>0</v>
      </c>
      <c r="N1362" s="137">
        <f t="shared" si="359"/>
        <v>0</v>
      </c>
      <c r="O1362" s="137">
        <f t="shared" si="359"/>
        <v>0</v>
      </c>
      <c r="P1362" s="137">
        <f t="shared" si="359"/>
        <v>0</v>
      </c>
      <c r="Q1362" s="137">
        <f t="shared" si="359"/>
        <v>0</v>
      </c>
      <c r="R1362" s="137">
        <f t="shared" si="359"/>
        <v>0</v>
      </c>
      <c r="S1362" s="137">
        <f t="shared" si="359"/>
        <v>0</v>
      </c>
      <c r="T1362" s="137">
        <f t="shared" si="359"/>
        <v>0</v>
      </c>
      <c r="U1362" s="137">
        <f t="shared" si="359"/>
        <v>0</v>
      </c>
      <c r="V1362" s="137">
        <f t="shared" si="359"/>
        <v>50</v>
      </c>
      <c r="W1362" s="137">
        <f t="shared" si="360"/>
        <v>50</v>
      </c>
      <c r="X1362" s="137">
        <f t="shared" si="360"/>
        <v>50</v>
      </c>
      <c r="Y1362" s="137">
        <f t="shared" si="360"/>
        <v>50</v>
      </c>
      <c r="Z1362" s="137">
        <f t="shared" si="360"/>
        <v>50</v>
      </c>
      <c r="AA1362" s="137">
        <f t="shared" si="360"/>
        <v>50</v>
      </c>
      <c r="AB1362" s="137">
        <f t="shared" si="360"/>
        <v>50</v>
      </c>
      <c r="AC1362" s="137">
        <f t="shared" si="360"/>
        <v>50</v>
      </c>
      <c r="AD1362" s="137">
        <f t="shared" si="360"/>
        <v>0</v>
      </c>
      <c r="AE1362" s="137">
        <f t="shared" si="360"/>
        <v>0</v>
      </c>
      <c r="AF1362" s="137">
        <f t="shared" si="360"/>
        <v>0</v>
      </c>
      <c r="AG1362" s="137">
        <f t="shared" si="360"/>
        <v>0</v>
      </c>
      <c r="AH1362" s="137">
        <f t="shared" si="360"/>
        <v>0</v>
      </c>
      <c r="AI1362" s="137">
        <f t="shared" si="360"/>
        <v>0</v>
      </c>
      <c r="AJ1362" s="137">
        <f t="shared" si="360"/>
        <v>0</v>
      </c>
      <c r="AK1362" s="136">
        <f ca="1">IF(AND(AND($AK$3&lt;=B1362,B1362&lt;=$AK$1),B1362&lt;&gt;""),1,0)</f>
        <v>1</v>
      </c>
      <c r="AL1362" s="136">
        <f>IF(OR(F1362="工事・メンテ（共用可）",F1362="要調整"),0.5,IF(F1362="ヘリ訓練日",0.4,1))</f>
        <v>0.5</v>
      </c>
      <c r="AM1362" s="136">
        <v>0.5</v>
      </c>
    </row>
    <row r="1363" spans="1:39" ht="56.25">
      <c r="A1363" s="149">
        <v>602</v>
      </c>
      <c r="B1363" s="150">
        <v>46430</v>
      </c>
      <c r="C1363" s="156">
        <v>9</v>
      </c>
      <c r="D1363" s="156">
        <v>17</v>
      </c>
      <c r="E1363" s="152" t="s">
        <v>47</v>
      </c>
      <c r="F1363" s="151" t="s">
        <v>492</v>
      </c>
      <c r="G1363" s="154" t="s">
        <v>493</v>
      </c>
      <c r="H1363" s="138" t="str">
        <f>IF(OR(G1363="中止",G1363="取消"),"998",IF(ISNA(MATCH($E1363,施設情報!$B$2:$B$96,0)),"999",INDEX(施設情報!$C$2:$C$96,MATCH($E1363,施設情報!$B$2:$B$96,0))))</f>
        <v>998</v>
      </c>
      <c r="I1363" s="139">
        <f t="shared" si="355"/>
        <v>46430</v>
      </c>
      <c r="J1363" s="137" t="str">
        <f t="shared" si="356"/>
        <v>998-46430</v>
      </c>
      <c r="K1363" s="137">
        <f t="shared" si="357"/>
        <v>0.375</v>
      </c>
      <c r="L1363" s="137">
        <f t="shared" si="358"/>
        <v>0.70833333333333337</v>
      </c>
      <c r="M1363" s="137">
        <f t="shared" si="359"/>
        <v>0</v>
      </c>
      <c r="N1363" s="137">
        <f t="shared" si="359"/>
        <v>0</v>
      </c>
      <c r="O1363" s="137">
        <f t="shared" si="359"/>
        <v>0</v>
      </c>
      <c r="P1363" s="137">
        <f t="shared" si="359"/>
        <v>0</v>
      </c>
      <c r="Q1363" s="137">
        <f t="shared" si="359"/>
        <v>0</v>
      </c>
      <c r="R1363" s="137">
        <f t="shared" si="359"/>
        <v>0</v>
      </c>
      <c r="S1363" s="137">
        <f t="shared" si="359"/>
        <v>0</v>
      </c>
      <c r="T1363" s="137">
        <f t="shared" si="359"/>
        <v>0</v>
      </c>
      <c r="U1363" s="137">
        <f t="shared" si="359"/>
        <v>0</v>
      </c>
      <c r="V1363" s="137">
        <f t="shared" si="359"/>
        <v>100</v>
      </c>
      <c r="W1363" s="137">
        <f t="shared" si="360"/>
        <v>100</v>
      </c>
      <c r="X1363" s="137">
        <f t="shared" si="360"/>
        <v>100</v>
      </c>
      <c r="Y1363" s="137">
        <f t="shared" si="360"/>
        <v>100</v>
      </c>
      <c r="Z1363" s="137">
        <f t="shared" si="360"/>
        <v>100</v>
      </c>
      <c r="AA1363" s="137">
        <f t="shared" si="360"/>
        <v>100</v>
      </c>
      <c r="AB1363" s="137">
        <f t="shared" si="360"/>
        <v>100</v>
      </c>
      <c r="AC1363" s="137">
        <f t="shared" si="360"/>
        <v>100</v>
      </c>
      <c r="AD1363" s="137">
        <f t="shared" si="360"/>
        <v>0</v>
      </c>
      <c r="AE1363" s="137">
        <f t="shared" si="360"/>
        <v>0</v>
      </c>
      <c r="AF1363" s="137">
        <f t="shared" si="360"/>
        <v>0</v>
      </c>
      <c r="AG1363" s="137">
        <f t="shared" si="360"/>
        <v>0</v>
      </c>
      <c r="AH1363" s="137">
        <f t="shared" si="360"/>
        <v>0</v>
      </c>
      <c r="AI1363" s="137">
        <f t="shared" si="360"/>
        <v>0</v>
      </c>
      <c r="AJ1363" s="137">
        <f t="shared" si="360"/>
        <v>0</v>
      </c>
      <c r="AK1363" s="136">
        <f ca="1">IF(AND(AND($AK$3&lt;=B1363,B1363&lt;=$AK$1),B1363&lt;&gt;""),1,0)</f>
        <v>1</v>
      </c>
      <c r="AL1363" s="136">
        <f>IF(OR(F1363="工事・メンテ（共用可）",F1363="要調整"),0.5,IF(F1363="ヘリ訓練日",0.4,1))</f>
        <v>1</v>
      </c>
      <c r="AM1363" s="136">
        <v>1</v>
      </c>
    </row>
    <row r="1364" spans="1:39" ht="75">
      <c r="A1364" s="149">
        <v>603</v>
      </c>
      <c r="B1364" s="150">
        <v>46430</v>
      </c>
      <c r="C1364" s="156">
        <v>9</v>
      </c>
      <c r="D1364" s="156">
        <v>17</v>
      </c>
      <c r="E1364" s="152" t="s">
        <v>48</v>
      </c>
      <c r="F1364" s="151" t="s">
        <v>492</v>
      </c>
      <c r="G1364" s="154" t="s">
        <v>493</v>
      </c>
      <c r="H1364" s="138" t="str">
        <f>IF(OR(G1364="中止",G1364="取消"),"998",IF(ISNA(MATCH($E1364,施設情報!$B$2:$B$96,0)),"999",INDEX(施設情報!$C$2:$C$96,MATCH($E1364,施設情報!$B$2:$B$96,0))))</f>
        <v>998</v>
      </c>
      <c r="I1364" s="139">
        <f t="shared" si="355"/>
        <v>46430</v>
      </c>
      <c r="J1364" s="137" t="str">
        <f t="shared" si="356"/>
        <v>998-46430</v>
      </c>
      <c r="K1364" s="137">
        <f t="shared" si="357"/>
        <v>0.375</v>
      </c>
      <c r="L1364" s="137">
        <f t="shared" si="358"/>
        <v>0.70833333333333337</v>
      </c>
      <c r="M1364" s="137">
        <f t="shared" si="359"/>
        <v>0</v>
      </c>
      <c r="N1364" s="137">
        <f t="shared" si="359"/>
        <v>0</v>
      </c>
      <c r="O1364" s="137">
        <f t="shared" si="359"/>
        <v>0</v>
      </c>
      <c r="P1364" s="137">
        <f t="shared" si="359"/>
        <v>0</v>
      </c>
      <c r="Q1364" s="137">
        <f t="shared" si="359"/>
        <v>0</v>
      </c>
      <c r="R1364" s="137">
        <f t="shared" si="359"/>
        <v>0</v>
      </c>
      <c r="S1364" s="137">
        <f t="shared" si="359"/>
        <v>0</v>
      </c>
      <c r="T1364" s="137">
        <f t="shared" si="359"/>
        <v>0</v>
      </c>
      <c r="U1364" s="137">
        <f t="shared" si="359"/>
        <v>0</v>
      </c>
      <c r="V1364" s="137">
        <f t="shared" si="359"/>
        <v>100</v>
      </c>
      <c r="W1364" s="137">
        <f t="shared" si="360"/>
        <v>100</v>
      </c>
      <c r="X1364" s="137">
        <f t="shared" si="360"/>
        <v>100</v>
      </c>
      <c r="Y1364" s="137">
        <f t="shared" si="360"/>
        <v>100</v>
      </c>
      <c r="Z1364" s="137">
        <f t="shared" si="360"/>
        <v>100</v>
      </c>
      <c r="AA1364" s="137">
        <f t="shared" si="360"/>
        <v>100</v>
      </c>
      <c r="AB1364" s="137">
        <f t="shared" si="360"/>
        <v>100</v>
      </c>
      <c r="AC1364" s="137">
        <f t="shared" si="360"/>
        <v>100</v>
      </c>
      <c r="AD1364" s="137">
        <f t="shared" si="360"/>
        <v>0</v>
      </c>
      <c r="AE1364" s="137">
        <f t="shared" si="360"/>
        <v>0</v>
      </c>
      <c r="AF1364" s="137">
        <f t="shared" si="360"/>
        <v>0</v>
      </c>
      <c r="AG1364" s="137">
        <f t="shared" si="360"/>
        <v>0</v>
      </c>
      <c r="AH1364" s="137">
        <f t="shared" si="360"/>
        <v>0</v>
      </c>
      <c r="AI1364" s="137">
        <f t="shared" si="360"/>
        <v>0</v>
      </c>
      <c r="AJ1364" s="137">
        <f t="shared" si="360"/>
        <v>0</v>
      </c>
      <c r="AK1364" s="136">
        <f ca="1">IF(AND(AND($AK$3&lt;=B1364,B1364&lt;=$AK$1),B1364&lt;&gt;""),1,0)</f>
        <v>1</v>
      </c>
      <c r="AL1364" s="136">
        <f>IF(OR(F1364="工事・メンテ（共用可）",F1364="要調整"),0.5,IF(F1364="ヘリ訓練日",0.4,1))</f>
        <v>1</v>
      </c>
      <c r="AM1364" s="136">
        <v>1</v>
      </c>
    </row>
    <row r="1365" spans="1:39">
      <c r="A1365" s="149">
        <v>604</v>
      </c>
      <c r="B1365" s="150">
        <v>46430</v>
      </c>
      <c r="C1365" s="156">
        <v>9</v>
      </c>
      <c r="D1365" s="156">
        <v>17</v>
      </c>
      <c r="E1365" s="152" t="s">
        <v>49</v>
      </c>
      <c r="F1365" s="151" t="s">
        <v>495</v>
      </c>
      <c r="G1365" s="154" t="s">
        <v>493</v>
      </c>
      <c r="H1365" s="138" t="str">
        <f>IF(OR(G1365="中止",G1365="取消"),"998",IF(ISNA(MATCH($E1365,施設情報!$B$2:$B$96,0)),"999",INDEX(施設情報!$C$2:$C$96,MATCH($E1365,施設情報!$B$2:$B$96,0))))</f>
        <v>998</v>
      </c>
      <c r="I1365" s="139">
        <f t="shared" si="355"/>
        <v>46430</v>
      </c>
      <c r="J1365" s="137" t="str">
        <f t="shared" si="356"/>
        <v>998-46430</v>
      </c>
      <c r="K1365" s="137">
        <f t="shared" si="357"/>
        <v>0.375</v>
      </c>
      <c r="L1365" s="137">
        <f t="shared" si="358"/>
        <v>0.70833333333333337</v>
      </c>
      <c r="M1365" s="137">
        <f t="shared" ref="M1365:V1374" si="361">IF(AND(M$3&gt;=$K1365,M$3&lt;$L1365),100*$AM1365,0)</f>
        <v>0</v>
      </c>
      <c r="N1365" s="137">
        <f t="shared" si="361"/>
        <v>0</v>
      </c>
      <c r="O1365" s="137">
        <f t="shared" si="361"/>
        <v>0</v>
      </c>
      <c r="P1365" s="137">
        <f t="shared" si="361"/>
        <v>0</v>
      </c>
      <c r="Q1365" s="137">
        <f t="shared" si="361"/>
        <v>0</v>
      </c>
      <c r="R1365" s="137">
        <f t="shared" si="361"/>
        <v>0</v>
      </c>
      <c r="S1365" s="137">
        <f t="shared" si="361"/>
        <v>0</v>
      </c>
      <c r="T1365" s="137">
        <f t="shared" si="361"/>
        <v>0</v>
      </c>
      <c r="U1365" s="137">
        <f t="shared" si="361"/>
        <v>0</v>
      </c>
      <c r="V1365" s="137">
        <f t="shared" si="361"/>
        <v>50</v>
      </c>
      <c r="W1365" s="137">
        <f t="shared" ref="W1365:AJ1374" si="362">IF(AND(W$3&gt;=$K1365,W$3&lt;$L1365),100*$AM1365,0)</f>
        <v>50</v>
      </c>
      <c r="X1365" s="137">
        <f t="shared" si="362"/>
        <v>50</v>
      </c>
      <c r="Y1365" s="137">
        <f t="shared" si="362"/>
        <v>50</v>
      </c>
      <c r="Z1365" s="137">
        <f t="shared" si="362"/>
        <v>50</v>
      </c>
      <c r="AA1365" s="137">
        <f t="shared" si="362"/>
        <v>50</v>
      </c>
      <c r="AB1365" s="137">
        <f t="shared" si="362"/>
        <v>50</v>
      </c>
      <c r="AC1365" s="137">
        <f t="shared" si="362"/>
        <v>50</v>
      </c>
      <c r="AD1365" s="137">
        <f t="shared" si="362"/>
        <v>0</v>
      </c>
      <c r="AE1365" s="137">
        <f t="shared" si="362"/>
        <v>0</v>
      </c>
      <c r="AF1365" s="137">
        <f t="shared" si="362"/>
        <v>0</v>
      </c>
      <c r="AG1365" s="137">
        <f t="shared" si="362"/>
        <v>0</v>
      </c>
      <c r="AH1365" s="137">
        <f t="shared" si="362"/>
        <v>0</v>
      </c>
      <c r="AI1365" s="137">
        <f t="shared" si="362"/>
        <v>0</v>
      </c>
      <c r="AJ1365" s="137">
        <f t="shared" si="362"/>
        <v>0</v>
      </c>
      <c r="AK1365" s="136">
        <f ca="1">IF(AND(AND($AK$3&lt;=B1365,B1365&lt;=$AK$1),B1365&lt;&gt;""),1,0)</f>
        <v>1</v>
      </c>
      <c r="AL1365" s="136">
        <f>IF(OR(F1365="工事・メンテ（共用可）",F1365="要調整"),0.5,IF(F1365="ヘリ訓練日",0.4,1))</f>
        <v>0.5</v>
      </c>
      <c r="AM1365" s="136">
        <v>0.5</v>
      </c>
    </row>
    <row r="1366" spans="1:39" ht="56.25">
      <c r="A1366" s="149">
        <v>605</v>
      </c>
      <c r="B1366" s="150">
        <v>46430</v>
      </c>
      <c r="C1366" s="156">
        <v>9</v>
      </c>
      <c r="D1366" s="156">
        <v>17</v>
      </c>
      <c r="E1366" s="152" t="s">
        <v>50</v>
      </c>
      <c r="F1366" s="151" t="s">
        <v>495</v>
      </c>
      <c r="G1366" s="154" t="s">
        <v>493</v>
      </c>
      <c r="H1366" s="138" t="str">
        <f>IF(OR(G1366="中止",G1366="取消"),"998",IF(ISNA(MATCH($E1366,施設情報!$B$2:$B$96,0)),"999",INDEX(施設情報!$C$2:$C$96,MATCH($E1366,施設情報!$B$2:$B$96,0))))</f>
        <v>998</v>
      </c>
      <c r="I1366" s="139">
        <f t="shared" si="355"/>
        <v>46430</v>
      </c>
      <c r="J1366" s="137" t="str">
        <f t="shared" si="356"/>
        <v>998-46430</v>
      </c>
      <c r="K1366" s="137">
        <f t="shared" si="357"/>
        <v>0.375</v>
      </c>
      <c r="L1366" s="137">
        <f t="shared" si="358"/>
        <v>0.70833333333333337</v>
      </c>
      <c r="M1366" s="137">
        <f t="shared" si="361"/>
        <v>0</v>
      </c>
      <c r="N1366" s="137">
        <f t="shared" si="361"/>
        <v>0</v>
      </c>
      <c r="O1366" s="137">
        <f t="shared" si="361"/>
        <v>0</v>
      </c>
      <c r="P1366" s="137">
        <f t="shared" si="361"/>
        <v>0</v>
      </c>
      <c r="Q1366" s="137">
        <f t="shared" si="361"/>
        <v>0</v>
      </c>
      <c r="R1366" s="137">
        <f t="shared" si="361"/>
        <v>0</v>
      </c>
      <c r="S1366" s="137">
        <f t="shared" si="361"/>
        <v>0</v>
      </c>
      <c r="T1366" s="137">
        <f t="shared" si="361"/>
        <v>0</v>
      </c>
      <c r="U1366" s="137">
        <f t="shared" si="361"/>
        <v>0</v>
      </c>
      <c r="V1366" s="137">
        <f t="shared" si="361"/>
        <v>50</v>
      </c>
      <c r="W1366" s="137">
        <f t="shared" si="362"/>
        <v>50</v>
      </c>
      <c r="X1366" s="137">
        <f t="shared" si="362"/>
        <v>50</v>
      </c>
      <c r="Y1366" s="137">
        <f t="shared" si="362"/>
        <v>50</v>
      </c>
      <c r="Z1366" s="137">
        <f t="shared" si="362"/>
        <v>50</v>
      </c>
      <c r="AA1366" s="137">
        <f t="shared" si="362"/>
        <v>50</v>
      </c>
      <c r="AB1366" s="137">
        <f t="shared" si="362"/>
        <v>50</v>
      </c>
      <c r="AC1366" s="137">
        <f t="shared" si="362"/>
        <v>50</v>
      </c>
      <c r="AD1366" s="137">
        <f t="shared" si="362"/>
        <v>0</v>
      </c>
      <c r="AE1366" s="137">
        <f t="shared" si="362"/>
        <v>0</v>
      </c>
      <c r="AF1366" s="137">
        <f t="shared" si="362"/>
        <v>0</v>
      </c>
      <c r="AG1366" s="137">
        <f t="shared" si="362"/>
        <v>0</v>
      </c>
      <c r="AH1366" s="137">
        <f t="shared" si="362"/>
        <v>0</v>
      </c>
      <c r="AI1366" s="137">
        <f t="shared" si="362"/>
        <v>0</v>
      </c>
      <c r="AJ1366" s="137">
        <f t="shared" si="362"/>
        <v>0</v>
      </c>
      <c r="AK1366" s="136">
        <f ca="1">IF(AND(AND($AK$3&lt;=B1366,B1366&lt;=$AK$1),B1366&lt;&gt;""),1,0)</f>
        <v>1</v>
      </c>
      <c r="AL1366" s="136">
        <f>IF(OR(F1366="工事・メンテ（共用可）",F1366="要調整"),0.5,IF(F1366="ヘリ訓練日",0.4,1))</f>
        <v>0.5</v>
      </c>
      <c r="AM1366" s="136">
        <v>0.5</v>
      </c>
    </row>
    <row r="1367" spans="1:39" ht="56.25">
      <c r="A1367" s="149">
        <v>606</v>
      </c>
      <c r="B1367" s="150">
        <v>46430</v>
      </c>
      <c r="C1367" s="156">
        <v>9</v>
      </c>
      <c r="D1367" s="156">
        <v>17</v>
      </c>
      <c r="E1367" s="152" t="s">
        <v>51</v>
      </c>
      <c r="F1367" s="151" t="s">
        <v>495</v>
      </c>
      <c r="G1367" s="154" t="s">
        <v>493</v>
      </c>
      <c r="H1367" s="138" t="str">
        <f>IF(OR(G1367="中止",G1367="取消"),"998",IF(ISNA(MATCH($E1367,施設情報!$B$2:$B$96,0)),"999",INDEX(施設情報!$C$2:$C$96,MATCH($E1367,施設情報!$B$2:$B$96,0))))</f>
        <v>998</v>
      </c>
      <c r="I1367" s="139">
        <f t="shared" si="355"/>
        <v>46430</v>
      </c>
      <c r="J1367" s="137" t="str">
        <f t="shared" si="356"/>
        <v>998-46430</v>
      </c>
      <c r="K1367" s="137">
        <f t="shared" si="357"/>
        <v>0.375</v>
      </c>
      <c r="L1367" s="137">
        <f t="shared" si="358"/>
        <v>0.70833333333333337</v>
      </c>
      <c r="M1367" s="137">
        <f t="shared" si="361"/>
        <v>0</v>
      </c>
      <c r="N1367" s="137">
        <f t="shared" si="361"/>
        <v>0</v>
      </c>
      <c r="O1367" s="137">
        <f t="shared" si="361"/>
        <v>0</v>
      </c>
      <c r="P1367" s="137">
        <f t="shared" si="361"/>
        <v>0</v>
      </c>
      <c r="Q1367" s="137">
        <f t="shared" si="361"/>
        <v>0</v>
      </c>
      <c r="R1367" s="137">
        <f t="shared" si="361"/>
        <v>0</v>
      </c>
      <c r="S1367" s="137">
        <f t="shared" si="361"/>
        <v>0</v>
      </c>
      <c r="T1367" s="137">
        <f t="shared" si="361"/>
        <v>0</v>
      </c>
      <c r="U1367" s="137">
        <f t="shared" si="361"/>
        <v>0</v>
      </c>
      <c r="V1367" s="137">
        <f t="shared" si="361"/>
        <v>50</v>
      </c>
      <c r="W1367" s="137">
        <f t="shared" si="362"/>
        <v>50</v>
      </c>
      <c r="X1367" s="137">
        <f t="shared" si="362"/>
        <v>50</v>
      </c>
      <c r="Y1367" s="137">
        <f t="shared" si="362"/>
        <v>50</v>
      </c>
      <c r="Z1367" s="137">
        <f t="shared" si="362"/>
        <v>50</v>
      </c>
      <c r="AA1367" s="137">
        <f t="shared" si="362"/>
        <v>50</v>
      </c>
      <c r="AB1367" s="137">
        <f t="shared" si="362"/>
        <v>50</v>
      </c>
      <c r="AC1367" s="137">
        <f t="shared" si="362"/>
        <v>50</v>
      </c>
      <c r="AD1367" s="137">
        <f t="shared" si="362"/>
        <v>0</v>
      </c>
      <c r="AE1367" s="137">
        <f t="shared" si="362"/>
        <v>0</v>
      </c>
      <c r="AF1367" s="137">
        <f t="shared" si="362"/>
        <v>0</v>
      </c>
      <c r="AG1367" s="137">
        <f t="shared" si="362"/>
        <v>0</v>
      </c>
      <c r="AH1367" s="137">
        <f t="shared" si="362"/>
        <v>0</v>
      </c>
      <c r="AI1367" s="137">
        <f t="shared" si="362"/>
        <v>0</v>
      </c>
      <c r="AJ1367" s="137">
        <f t="shared" si="362"/>
        <v>0</v>
      </c>
      <c r="AK1367" s="136">
        <f ca="1">IF(AND(AND($AK$3&lt;=B1367,B1367&lt;=$AK$1),B1367&lt;&gt;""),1,0)</f>
        <v>1</v>
      </c>
      <c r="AL1367" s="136">
        <f>IF(OR(F1367="工事・メンテ（共用可）",F1367="要調整"),0.5,IF(F1367="ヘリ訓練日",0.4,1))</f>
        <v>0.5</v>
      </c>
      <c r="AM1367" s="136">
        <v>0.5</v>
      </c>
    </row>
    <row r="1368" spans="1:39" ht="56.25">
      <c r="A1368" s="149">
        <v>607</v>
      </c>
      <c r="B1368" s="150">
        <v>46430</v>
      </c>
      <c r="C1368" s="156">
        <v>9</v>
      </c>
      <c r="D1368" s="156">
        <v>17</v>
      </c>
      <c r="E1368" s="152" t="s">
        <v>52</v>
      </c>
      <c r="F1368" s="151" t="s">
        <v>495</v>
      </c>
      <c r="G1368" s="154" t="s">
        <v>493</v>
      </c>
      <c r="H1368" s="138" t="str">
        <f>IF(OR(G1368="中止",G1368="取消"),"998",IF(ISNA(MATCH($E1368,施設情報!$B$2:$B$96,0)),"999",INDEX(施設情報!$C$2:$C$96,MATCH($E1368,施設情報!$B$2:$B$96,0))))</f>
        <v>998</v>
      </c>
      <c r="I1368" s="139">
        <f t="shared" si="355"/>
        <v>46430</v>
      </c>
      <c r="J1368" s="137" t="str">
        <f t="shared" si="356"/>
        <v>998-46430</v>
      </c>
      <c r="K1368" s="137">
        <f t="shared" si="357"/>
        <v>0.375</v>
      </c>
      <c r="L1368" s="137">
        <f t="shared" si="358"/>
        <v>0.70833333333333337</v>
      </c>
      <c r="M1368" s="137">
        <f t="shared" si="361"/>
        <v>0</v>
      </c>
      <c r="N1368" s="137">
        <f t="shared" si="361"/>
        <v>0</v>
      </c>
      <c r="O1368" s="137">
        <f t="shared" si="361"/>
        <v>0</v>
      </c>
      <c r="P1368" s="137">
        <f t="shared" si="361"/>
        <v>0</v>
      </c>
      <c r="Q1368" s="137">
        <f t="shared" si="361"/>
        <v>0</v>
      </c>
      <c r="R1368" s="137">
        <f t="shared" si="361"/>
        <v>0</v>
      </c>
      <c r="S1368" s="137">
        <f t="shared" si="361"/>
        <v>0</v>
      </c>
      <c r="T1368" s="137">
        <f t="shared" si="361"/>
        <v>0</v>
      </c>
      <c r="U1368" s="137">
        <f t="shared" si="361"/>
        <v>0</v>
      </c>
      <c r="V1368" s="137">
        <f t="shared" si="361"/>
        <v>50</v>
      </c>
      <c r="W1368" s="137">
        <f t="shared" si="362"/>
        <v>50</v>
      </c>
      <c r="X1368" s="137">
        <f t="shared" si="362"/>
        <v>50</v>
      </c>
      <c r="Y1368" s="137">
        <f t="shared" si="362"/>
        <v>50</v>
      </c>
      <c r="Z1368" s="137">
        <f t="shared" si="362"/>
        <v>50</v>
      </c>
      <c r="AA1368" s="137">
        <f t="shared" si="362"/>
        <v>50</v>
      </c>
      <c r="AB1368" s="137">
        <f t="shared" si="362"/>
        <v>50</v>
      </c>
      <c r="AC1368" s="137">
        <f t="shared" si="362"/>
        <v>50</v>
      </c>
      <c r="AD1368" s="137">
        <f t="shared" si="362"/>
        <v>0</v>
      </c>
      <c r="AE1368" s="137">
        <f t="shared" si="362"/>
        <v>0</v>
      </c>
      <c r="AF1368" s="137">
        <f t="shared" si="362"/>
        <v>0</v>
      </c>
      <c r="AG1368" s="137">
        <f t="shared" si="362"/>
        <v>0</v>
      </c>
      <c r="AH1368" s="137">
        <f t="shared" si="362"/>
        <v>0</v>
      </c>
      <c r="AI1368" s="137">
        <f t="shared" si="362"/>
        <v>0</v>
      </c>
      <c r="AJ1368" s="137">
        <f t="shared" si="362"/>
        <v>0</v>
      </c>
      <c r="AK1368" s="136">
        <f ca="1">IF(AND(AND($AK$3&lt;=B1368,B1368&lt;=$AK$1),B1368&lt;&gt;""),1,0)</f>
        <v>1</v>
      </c>
      <c r="AL1368" s="136">
        <f>IF(OR(F1368="工事・メンテ（共用可）",F1368="要調整"),0.5,IF(F1368="ヘリ訓練日",0.4,1))</f>
        <v>0.5</v>
      </c>
      <c r="AM1368" s="136">
        <v>0.5</v>
      </c>
    </row>
    <row r="1369" spans="1:39" ht="56.25">
      <c r="A1369" s="149">
        <v>608</v>
      </c>
      <c r="B1369" s="150">
        <v>46430</v>
      </c>
      <c r="C1369" s="156">
        <v>9</v>
      </c>
      <c r="D1369" s="156">
        <v>17</v>
      </c>
      <c r="E1369" s="152" t="s">
        <v>31</v>
      </c>
      <c r="F1369" s="151" t="s">
        <v>490</v>
      </c>
      <c r="G1369" s="154" t="s">
        <v>493</v>
      </c>
      <c r="H1369" s="138" t="str">
        <f>IF(OR(G1369="中止",G1369="取消"),"998",IF(ISNA(MATCH($E1369,施設情報!$B$2:$B$96,0)),"999",INDEX(施設情報!$C$2:$C$96,MATCH($E1369,施設情報!$B$2:$B$96,0))))</f>
        <v>998</v>
      </c>
      <c r="I1369" s="139">
        <f t="shared" si="355"/>
        <v>46430</v>
      </c>
      <c r="J1369" s="137" t="str">
        <f t="shared" si="356"/>
        <v>998-46430</v>
      </c>
      <c r="K1369" s="137">
        <f t="shared" si="357"/>
        <v>0.375</v>
      </c>
      <c r="L1369" s="137">
        <f t="shared" si="358"/>
        <v>0.70833333333333337</v>
      </c>
      <c r="M1369" s="137">
        <f t="shared" si="361"/>
        <v>0</v>
      </c>
      <c r="N1369" s="137">
        <f t="shared" si="361"/>
        <v>0</v>
      </c>
      <c r="O1369" s="137">
        <f t="shared" si="361"/>
        <v>0</v>
      </c>
      <c r="P1369" s="137">
        <f t="shared" si="361"/>
        <v>0</v>
      </c>
      <c r="Q1369" s="137">
        <f t="shared" si="361"/>
        <v>0</v>
      </c>
      <c r="R1369" s="137">
        <f t="shared" si="361"/>
        <v>0</v>
      </c>
      <c r="S1369" s="137">
        <f t="shared" si="361"/>
        <v>0</v>
      </c>
      <c r="T1369" s="137">
        <f t="shared" si="361"/>
        <v>0</v>
      </c>
      <c r="U1369" s="137">
        <f t="shared" si="361"/>
        <v>0</v>
      </c>
      <c r="V1369" s="137">
        <f t="shared" si="361"/>
        <v>100</v>
      </c>
      <c r="W1369" s="137">
        <f t="shared" si="362"/>
        <v>100</v>
      </c>
      <c r="X1369" s="137">
        <f t="shared" si="362"/>
        <v>100</v>
      </c>
      <c r="Y1369" s="137">
        <f t="shared" si="362"/>
        <v>100</v>
      </c>
      <c r="Z1369" s="137">
        <f t="shared" si="362"/>
        <v>100</v>
      </c>
      <c r="AA1369" s="137">
        <f t="shared" si="362"/>
        <v>100</v>
      </c>
      <c r="AB1369" s="137">
        <f t="shared" si="362"/>
        <v>100</v>
      </c>
      <c r="AC1369" s="137">
        <f t="shared" si="362"/>
        <v>100</v>
      </c>
      <c r="AD1369" s="137">
        <f t="shared" si="362"/>
        <v>0</v>
      </c>
      <c r="AE1369" s="137">
        <f t="shared" si="362"/>
        <v>0</v>
      </c>
      <c r="AF1369" s="137">
        <f t="shared" si="362"/>
        <v>0</v>
      </c>
      <c r="AG1369" s="137">
        <f t="shared" si="362"/>
        <v>0</v>
      </c>
      <c r="AH1369" s="137">
        <f t="shared" si="362"/>
        <v>0</v>
      </c>
      <c r="AI1369" s="137">
        <f t="shared" si="362"/>
        <v>0</v>
      </c>
      <c r="AJ1369" s="137">
        <f t="shared" si="362"/>
        <v>0</v>
      </c>
      <c r="AK1369" s="136">
        <f ca="1">IF(AND(AND($AK$3&lt;=B1369,B1369&lt;=$AK$1),B1369&lt;&gt;""),1,0)</f>
        <v>1</v>
      </c>
      <c r="AL1369" s="136">
        <f>IF(OR(F1369="工事・メンテ（共用可）",F1369="要調整"),0.5,IF(F1369="ヘリ訓練日",0.4,1))</f>
        <v>1</v>
      </c>
      <c r="AM1369" s="136">
        <v>1</v>
      </c>
    </row>
    <row r="1370" spans="1:39" ht="56.25">
      <c r="A1370" s="149">
        <v>609</v>
      </c>
      <c r="B1370" s="150">
        <v>46430</v>
      </c>
      <c r="C1370" s="156">
        <v>9</v>
      </c>
      <c r="D1370" s="156">
        <v>17</v>
      </c>
      <c r="E1370" s="152" t="s">
        <v>53</v>
      </c>
      <c r="F1370" s="151" t="s">
        <v>495</v>
      </c>
      <c r="G1370" s="154" t="s">
        <v>493</v>
      </c>
      <c r="H1370" s="138" t="str">
        <f>IF(OR(G1370="中止",G1370="取消"),"998",IF(ISNA(MATCH($E1370,施設情報!$B$2:$B$96,0)),"999",INDEX(施設情報!$C$2:$C$96,MATCH($E1370,施設情報!$B$2:$B$96,0))))</f>
        <v>998</v>
      </c>
      <c r="I1370" s="139">
        <f t="shared" si="355"/>
        <v>46430</v>
      </c>
      <c r="J1370" s="137" t="str">
        <f t="shared" si="356"/>
        <v>998-46430</v>
      </c>
      <c r="K1370" s="137">
        <f t="shared" si="357"/>
        <v>0.375</v>
      </c>
      <c r="L1370" s="137">
        <f t="shared" si="358"/>
        <v>0.70833333333333337</v>
      </c>
      <c r="M1370" s="137">
        <f t="shared" si="361"/>
        <v>0</v>
      </c>
      <c r="N1370" s="137">
        <f t="shared" si="361"/>
        <v>0</v>
      </c>
      <c r="O1370" s="137">
        <f t="shared" si="361"/>
        <v>0</v>
      </c>
      <c r="P1370" s="137">
        <f t="shared" si="361"/>
        <v>0</v>
      </c>
      <c r="Q1370" s="137">
        <f t="shared" si="361"/>
        <v>0</v>
      </c>
      <c r="R1370" s="137">
        <f t="shared" si="361"/>
        <v>0</v>
      </c>
      <c r="S1370" s="137">
        <f t="shared" si="361"/>
        <v>0</v>
      </c>
      <c r="T1370" s="137">
        <f t="shared" si="361"/>
        <v>0</v>
      </c>
      <c r="U1370" s="137">
        <f t="shared" si="361"/>
        <v>0</v>
      </c>
      <c r="V1370" s="137">
        <f t="shared" si="361"/>
        <v>50</v>
      </c>
      <c r="W1370" s="137">
        <f t="shared" si="362"/>
        <v>50</v>
      </c>
      <c r="X1370" s="137">
        <f t="shared" si="362"/>
        <v>50</v>
      </c>
      <c r="Y1370" s="137">
        <f t="shared" si="362"/>
        <v>50</v>
      </c>
      <c r="Z1370" s="137">
        <f t="shared" si="362"/>
        <v>50</v>
      </c>
      <c r="AA1370" s="137">
        <f t="shared" si="362"/>
        <v>50</v>
      </c>
      <c r="AB1370" s="137">
        <f t="shared" si="362"/>
        <v>50</v>
      </c>
      <c r="AC1370" s="137">
        <f t="shared" si="362"/>
        <v>50</v>
      </c>
      <c r="AD1370" s="137">
        <f t="shared" si="362"/>
        <v>0</v>
      </c>
      <c r="AE1370" s="137">
        <f t="shared" si="362"/>
        <v>0</v>
      </c>
      <c r="AF1370" s="137">
        <f t="shared" si="362"/>
        <v>0</v>
      </c>
      <c r="AG1370" s="137">
        <f t="shared" si="362"/>
        <v>0</v>
      </c>
      <c r="AH1370" s="137">
        <f t="shared" si="362"/>
        <v>0</v>
      </c>
      <c r="AI1370" s="137">
        <f t="shared" si="362"/>
        <v>0</v>
      </c>
      <c r="AJ1370" s="137">
        <f t="shared" si="362"/>
        <v>0</v>
      </c>
      <c r="AK1370" s="136">
        <f ca="1">IF(AND(AND($AK$3&lt;=B1370,B1370&lt;=$AK$1),B1370&lt;&gt;""),1,0)</f>
        <v>1</v>
      </c>
      <c r="AL1370" s="136">
        <f>IF(OR(F1370="工事・メンテ（共用可）",F1370="要調整"),0.5,IF(F1370="ヘリ訓練日",0.4,1))</f>
        <v>0.5</v>
      </c>
      <c r="AM1370" s="136">
        <v>0.5</v>
      </c>
    </row>
    <row r="1371" spans="1:39" ht="112.5">
      <c r="A1371" s="149">
        <v>610</v>
      </c>
      <c r="B1371" s="150">
        <v>46430</v>
      </c>
      <c r="C1371" s="156">
        <v>9</v>
      </c>
      <c r="D1371" s="156">
        <v>17</v>
      </c>
      <c r="E1371" s="152" t="s">
        <v>54</v>
      </c>
      <c r="F1371" s="151" t="s">
        <v>495</v>
      </c>
      <c r="G1371" s="154" t="s">
        <v>493</v>
      </c>
      <c r="H1371" s="138" t="str">
        <f>IF(OR(G1371="中止",G1371="取消"),"998",IF(ISNA(MATCH($E1371,施設情報!$B$2:$B$96,0)),"999",INDEX(施設情報!$C$2:$C$96,MATCH($E1371,施設情報!$B$2:$B$96,0))))</f>
        <v>998</v>
      </c>
      <c r="I1371" s="139">
        <f t="shared" si="355"/>
        <v>46430</v>
      </c>
      <c r="J1371" s="137" t="str">
        <f t="shared" si="356"/>
        <v>998-46430</v>
      </c>
      <c r="K1371" s="137">
        <f t="shared" si="357"/>
        <v>0.375</v>
      </c>
      <c r="L1371" s="137">
        <f t="shared" si="358"/>
        <v>0.70833333333333337</v>
      </c>
      <c r="M1371" s="137">
        <f t="shared" si="361"/>
        <v>0</v>
      </c>
      <c r="N1371" s="137">
        <f t="shared" si="361"/>
        <v>0</v>
      </c>
      <c r="O1371" s="137">
        <f t="shared" si="361"/>
        <v>0</v>
      </c>
      <c r="P1371" s="137">
        <f t="shared" si="361"/>
        <v>0</v>
      </c>
      <c r="Q1371" s="137">
        <f t="shared" si="361"/>
        <v>0</v>
      </c>
      <c r="R1371" s="137">
        <f t="shared" si="361"/>
        <v>0</v>
      </c>
      <c r="S1371" s="137">
        <f t="shared" si="361"/>
        <v>0</v>
      </c>
      <c r="T1371" s="137">
        <f t="shared" si="361"/>
        <v>0</v>
      </c>
      <c r="U1371" s="137">
        <f t="shared" si="361"/>
        <v>0</v>
      </c>
      <c r="V1371" s="137">
        <f t="shared" si="361"/>
        <v>50</v>
      </c>
      <c r="W1371" s="137">
        <f t="shared" si="362"/>
        <v>50</v>
      </c>
      <c r="X1371" s="137">
        <f t="shared" si="362"/>
        <v>50</v>
      </c>
      <c r="Y1371" s="137">
        <f t="shared" si="362"/>
        <v>50</v>
      </c>
      <c r="Z1371" s="137">
        <f t="shared" si="362"/>
        <v>50</v>
      </c>
      <c r="AA1371" s="137">
        <f t="shared" si="362"/>
        <v>50</v>
      </c>
      <c r="AB1371" s="137">
        <f t="shared" si="362"/>
        <v>50</v>
      </c>
      <c r="AC1371" s="137">
        <f t="shared" si="362"/>
        <v>50</v>
      </c>
      <c r="AD1371" s="137">
        <f t="shared" si="362"/>
        <v>0</v>
      </c>
      <c r="AE1371" s="137">
        <f t="shared" si="362"/>
        <v>0</v>
      </c>
      <c r="AF1371" s="137">
        <f t="shared" si="362"/>
        <v>0</v>
      </c>
      <c r="AG1371" s="137">
        <f t="shared" si="362"/>
        <v>0</v>
      </c>
      <c r="AH1371" s="137">
        <f t="shared" si="362"/>
        <v>0</v>
      </c>
      <c r="AI1371" s="137">
        <f t="shared" si="362"/>
        <v>0</v>
      </c>
      <c r="AJ1371" s="137">
        <f t="shared" si="362"/>
        <v>0</v>
      </c>
      <c r="AK1371" s="136">
        <f ca="1">IF(AND(AND($AK$3&lt;=B1371,B1371&lt;=$AK$1),B1371&lt;&gt;""),1,0)</f>
        <v>1</v>
      </c>
      <c r="AL1371" s="136">
        <f>IF(OR(F1371="工事・メンテ（共用可）",F1371="要調整"),0.5,IF(F1371="ヘリ訓練日",0.4,1))</f>
        <v>0.5</v>
      </c>
      <c r="AM1371" s="136">
        <v>0.5</v>
      </c>
    </row>
    <row r="1372" spans="1:39" ht="75">
      <c r="A1372" s="149">
        <v>611</v>
      </c>
      <c r="B1372" s="150">
        <v>46430</v>
      </c>
      <c r="C1372" s="156">
        <v>9</v>
      </c>
      <c r="D1372" s="156">
        <v>17</v>
      </c>
      <c r="E1372" s="152" t="s">
        <v>55</v>
      </c>
      <c r="F1372" s="151" t="s">
        <v>495</v>
      </c>
      <c r="G1372" s="154" t="s">
        <v>493</v>
      </c>
      <c r="H1372" s="138" t="str">
        <f>IF(OR(G1372="中止",G1372="取消"),"998",IF(ISNA(MATCH($E1372,施設情報!$B$2:$B$96,0)),"999",INDEX(施設情報!$C$2:$C$96,MATCH($E1372,施設情報!$B$2:$B$96,0))))</f>
        <v>998</v>
      </c>
      <c r="I1372" s="139">
        <f t="shared" si="355"/>
        <v>46430</v>
      </c>
      <c r="J1372" s="137" t="str">
        <f t="shared" si="356"/>
        <v>998-46430</v>
      </c>
      <c r="K1372" s="137">
        <f t="shared" si="357"/>
        <v>0.375</v>
      </c>
      <c r="L1372" s="137">
        <f t="shared" si="358"/>
        <v>0.70833333333333337</v>
      </c>
      <c r="M1372" s="137">
        <f t="shared" si="361"/>
        <v>0</v>
      </c>
      <c r="N1372" s="137">
        <f t="shared" si="361"/>
        <v>0</v>
      </c>
      <c r="O1372" s="137">
        <f t="shared" si="361"/>
        <v>0</v>
      </c>
      <c r="P1372" s="137">
        <f t="shared" si="361"/>
        <v>0</v>
      </c>
      <c r="Q1372" s="137">
        <f t="shared" si="361"/>
        <v>0</v>
      </c>
      <c r="R1372" s="137">
        <f t="shared" si="361"/>
        <v>0</v>
      </c>
      <c r="S1372" s="137">
        <f t="shared" si="361"/>
        <v>0</v>
      </c>
      <c r="T1372" s="137">
        <f t="shared" si="361"/>
        <v>0</v>
      </c>
      <c r="U1372" s="137">
        <f t="shared" si="361"/>
        <v>0</v>
      </c>
      <c r="V1372" s="137">
        <f t="shared" si="361"/>
        <v>50</v>
      </c>
      <c r="W1372" s="137">
        <f t="shared" si="362"/>
        <v>50</v>
      </c>
      <c r="X1372" s="137">
        <f t="shared" si="362"/>
        <v>50</v>
      </c>
      <c r="Y1372" s="137">
        <f t="shared" si="362"/>
        <v>50</v>
      </c>
      <c r="Z1372" s="137">
        <f t="shared" si="362"/>
        <v>50</v>
      </c>
      <c r="AA1372" s="137">
        <f t="shared" si="362"/>
        <v>50</v>
      </c>
      <c r="AB1372" s="137">
        <f t="shared" si="362"/>
        <v>50</v>
      </c>
      <c r="AC1372" s="137">
        <f t="shared" si="362"/>
        <v>50</v>
      </c>
      <c r="AD1372" s="137">
        <f t="shared" si="362"/>
        <v>0</v>
      </c>
      <c r="AE1372" s="137">
        <f t="shared" si="362"/>
        <v>0</v>
      </c>
      <c r="AF1372" s="137">
        <f t="shared" si="362"/>
        <v>0</v>
      </c>
      <c r="AG1372" s="137">
        <f t="shared" si="362"/>
        <v>0</v>
      </c>
      <c r="AH1372" s="137">
        <f t="shared" si="362"/>
        <v>0</v>
      </c>
      <c r="AI1372" s="137">
        <f t="shared" si="362"/>
        <v>0</v>
      </c>
      <c r="AJ1372" s="137">
        <f t="shared" si="362"/>
        <v>0</v>
      </c>
      <c r="AK1372" s="136">
        <f ca="1">IF(AND(AND($AK$3&lt;=B1372,B1372&lt;=$AK$1),B1372&lt;&gt;""),1,0)</f>
        <v>1</v>
      </c>
      <c r="AL1372" s="136">
        <f>IF(OR(F1372="工事・メンテ（共用可）",F1372="要調整"),0.5,IF(F1372="ヘリ訓練日",0.4,1))</f>
        <v>0.5</v>
      </c>
      <c r="AM1372" s="136">
        <v>0.5</v>
      </c>
    </row>
    <row r="1373" spans="1:39" ht="37.5">
      <c r="A1373" s="149">
        <v>612</v>
      </c>
      <c r="B1373" s="150">
        <v>46430</v>
      </c>
      <c r="C1373" s="156">
        <v>9</v>
      </c>
      <c r="D1373" s="156">
        <v>17</v>
      </c>
      <c r="E1373" s="152" t="s">
        <v>56</v>
      </c>
      <c r="F1373" s="151" t="s">
        <v>495</v>
      </c>
      <c r="G1373" s="154" t="s">
        <v>493</v>
      </c>
      <c r="H1373" s="138" t="str">
        <f>IF(OR(G1373="中止",G1373="取消"),"998",IF(ISNA(MATCH($E1373,施設情報!$B$2:$B$96,0)),"999",INDEX(施設情報!$C$2:$C$96,MATCH($E1373,施設情報!$B$2:$B$96,0))))</f>
        <v>998</v>
      </c>
      <c r="I1373" s="139">
        <f t="shared" si="355"/>
        <v>46430</v>
      </c>
      <c r="J1373" s="137" t="str">
        <f t="shared" si="356"/>
        <v>998-46430</v>
      </c>
      <c r="K1373" s="137">
        <f t="shared" si="357"/>
        <v>0.375</v>
      </c>
      <c r="L1373" s="137">
        <f t="shared" si="358"/>
        <v>0.70833333333333337</v>
      </c>
      <c r="M1373" s="137">
        <f t="shared" si="361"/>
        <v>0</v>
      </c>
      <c r="N1373" s="137">
        <f t="shared" si="361"/>
        <v>0</v>
      </c>
      <c r="O1373" s="137">
        <f t="shared" si="361"/>
        <v>0</v>
      </c>
      <c r="P1373" s="137">
        <f t="shared" si="361"/>
        <v>0</v>
      </c>
      <c r="Q1373" s="137">
        <f t="shared" si="361"/>
        <v>0</v>
      </c>
      <c r="R1373" s="137">
        <f t="shared" si="361"/>
        <v>0</v>
      </c>
      <c r="S1373" s="137">
        <f t="shared" si="361"/>
        <v>0</v>
      </c>
      <c r="T1373" s="137">
        <f t="shared" si="361"/>
        <v>0</v>
      </c>
      <c r="U1373" s="137">
        <f t="shared" si="361"/>
        <v>0</v>
      </c>
      <c r="V1373" s="137">
        <f t="shared" si="361"/>
        <v>50</v>
      </c>
      <c r="W1373" s="137">
        <f t="shared" si="362"/>
        <v>50</v>
      </c>
      <c r="X1373" s="137">
        <f t="shared" si="362"/>
        <v>50</v>
      </c>
      <c r="Y1373" s="137">
        <f t="shared" si="362"/>
        <v>50</v>
      </c>
      <c r="Z1373" s="137">
        <f t="shared" si="362"/>
        <v>50</v>
      </c>
      <c r="AA1373" s="137">
        <f t="shared" si="362"/>
        <v>50</v>
      </c>
      <c r="AB1373" s="137">
        <f t="shared" si="362"/>
        <v>50</v>
      </c>
      <c r="AC1373" s="137">
        <f t="shared" si="362"/>
        <v>50</v>
      </c>
      <c r="AD1373" s="137">
        <f t="shared" si="362"/>
        <v>0</v>
      </c>
      <c r="AE1373" s="137">
        <f t="shared" si="362"/>
        <v>0</v>
      </c>
      <c r="AF1373" s="137">
        <f t="shared" si="362"/>
        <v>0</v>
      </c>
      <c r="AG1373" s="137">
        <f t="shared" si="362"/>
        <v>0</v>
      </c>
      <c r="AH1373" s="137">
        <f t="shared" si="362"/>
        <v>0</v>
      </c>
      <c r="AI1373" s="137">
        <f t="shared" si="362"/>
        <v>0</v>
      </c>
      <c r="AJ1373" s="137">
        <f t="shared" si="362"/>
        <v>0</v>
      </c>
      <c r="AK1373" s="136">
        <f ca="1">IF(AND(AND($AK$3&lt;=B1373,B1373&lt;=$AK$1),B1373&lt;&gt;""),1,0)</f>
        <v>1</v>
      </c>
      <c r="AL1373" s="136">
        <f>IF(OR(F1373="工事・メンテ（共用可）",F1373="要調整"),0.5,IF(F1373="ヘリ訓練日",0.4,1))</f>
        <v>0.5</v>
      </c>
      <c r="AM1373" s="136">
        <v>0.5</v>
      </c>
    </row>
    <row r="1374" spans="1:39" ht="37.5">
      <c r="A1374" s="149">
        <v>613</v>
      </c>
      <c r="B1374" s="150">
        <v>46430</v>
      </c>
      <c r="C1374" s="156">
        <v>9</v>
      </c>
      <c r="D1374" s="156">
        <v>17</v>
      </c>
      <c r="E1374" s="152" t="s">
        <v>57</v>
      </c>
      <c r="F1374" s="151" t="s">
        <v>495</v>
      </c>
      <c r="G1374" s="154" t="s">
        <v>493</v>
      </c>
      <c r="H1374" s="138" t="str">
        <f>IF(OR(G1374="中止",G1374="取消"),"998",IF(ISNA(MATCH($E1374,施設情報!$B$2:$B$96,0)),"999",INDEX(施設情報!$C$2:$C$96,MATCH($E1374,施設情報!$B$2:$B$96,0))))</f>
        <v>998</v>
      </c>
      <c r="I1374" s="139">
        <f t="shared" si="355"/>
        <v>46430</v>
      </c>
      <c r="J1374" s="137" t="str">
        <f t="shared" si="356"/>
        <v>998-46430</v>
      </c>
      <c r="K1374" s="137">
        <f t="shared" si="357"/>
        <v>0.375</v>
      </c>
      <c r="L1374" s="137">
        <f t="shared" si="358"/>
        <v>0.70833333333333337</v>
      </c>
      <c r="M1374" s="137">
        <f t="shared" si="361"/>
        <v>0</v>
      </c>
      <c r="N1374" s="137">
        <f t="shared" si="361"/>
        <v>0</v>
      </c>
      <c r="O1374" s="137">
        <f t="shared" si="361"/>
        <v>0</v>
      </c>
      <c r="P1374" s="137">
        <f t="shared" si="361"/>
        <v>0</v>
      </c>
      <c r="Q1374" s="137">
        <f t="shared" si="361"/>
        <v>0</v>
      </c>
      <c r="R1374" s="137">
        <f t="shared" si="361"/>
        <v>0</v>
      </c>
      <c r="S1374" s="137">
        <f t="shared" si="361"/>
        <v>0</v>
      </c>
      <c r="T1374" s="137">
        <f t="shared" si="361"/>
        <v>0</v>
      </c>
      <c r="U1374" s="137">
        <f t="shared" si="361"/>
        <v>0</v>
      </c>
      <c r="V1374" s="137">
        <f t="shared" si="361"/>
        <v>50</v>
      </c>
      <c r="W1374" s="137">
        <f t="shared" si="362"/>
        <v>50</v>
      </c>
      <c r="X1374" s="137">
        <f t="shared" si="362"/>
        <v>50</v>
      </c>
      <c r="Y1374" s="137">
        <f t="shared" si="362"/>
        <v>50</v>
      </c>
      <c r="Z1374" s="137">
        <f t="shared" si="362"/>
        <v>50</v>
      </c>
      <c r="AA1374" s="137">
        <f t="shared" si="362"/>
        <v>50</v>
      </c>
      <c r="AB1374" s="137">
        <f t="shared" si="362"/>
        <v>50</v>
      </c>
      <c r="AC1374" s="137">
        <f t="shared" si="362"/>
        <v>50</v>
      </c>
      <c r="AD1374" s="137">
        <f t="shared" si="362"/>
        <v>0</v>
      </c>
      <c r="AE1374" s="137">
        <f t="shared" si="362"/>
        <v>0</v>
      </c>
      <c r="AF1374" s="137">
        <f t="shared" si="362"/>
        <v>0</v>
      </c>
      <c r="AG1374" s="137">
        <f t="shared" si="362"/>
        <v>0</v>
      </c>
      <c r="AH1374" s="137">
        <f t="shared" si="362"/>
        <v>0</v>
      </c>
      <c r="AI1374" s="137">
        <f t="shared" si="362"/>
        <v>0</v>
      </c>
      <c r="AJ1374" s="137">
        <f t="shared" si="362"/>
        <v>0</v>
      </c>
      <c r="AK1374" s="136">
        <f ca="1">IF(AND(AND($AK$3&lt;=B1374,B1374&lt;=$AK$1),B1374&lt;&gt;""),1,0)</f>
        <v>1</v>
      </c>
      <c r="AL1374" s="136">
        <f>IF(OR(F1374="工事・メンテ（共用可）",F1374="要調整"),0.5,IF(F1374="ヘリ訓練日",0.4,1))</f>
        <v>0.5</v>
      </c>
      <c r="AM1374" s="136">
        <v>0.5</v>
      </c>
    </row>
    <row r="1375" spans="1:39" ht="56.25">
      <c r="A1375" s="149">
        <v>614</v>
      </c>
      <c r="B1375" s="150">
        <v>46430</v>
      </c>
      <c r="C1375" s="156">
        <v>9</v>
      </c>
      <c r="D1375" s="156">
        <v>17</v>
      </c>
      <c r="E1375" s="152" t="s">
        <v>30</v>
      </c>
      <c r="F1375" s="151" t="s">
        <v>495</v>
      </c>
      <c r="G1375" s="154" t="s">
        <v>493</v>
      </c>
      <c r="H1375" s="138" t="str">
        <f>IF(OR(G1375="中止",G1375="取消"),"998",IF(ISNA(MATCH($E1375,施設情報!$B$2:$B$96,0)),"999",INDEX(施設情報!$C$2:$C$96,MATCH($E1375,施設情報!$B$2:$B$96,0))))</f>
        <v>998</v>
      </c>
      <c r="I1375" s="139">
        <f t="shared" si="355"/>
        <v>46430</v>
      </c>
      <c r="J1375" s="137" t="str">
        <f t="shared" si="356"/>
        <v>998-46430</v>
      </c>
      <c r="K1375" s="137">
        <f t="shared" si="357"/>
        <v>0.375</v>
      </c>
      <c r="L1375" s="137">
        <f t="shared" si="358"/>
        <v>0.70833333333333337</v>
      </c>
      <c r="M1375" s="137">
        <f t="shared" ref="M1375:V1384" si="363">IF(AND(M$3&gt;=$K1375,M$3&lt;$L1375),100*$AM1375,0)</f>
        <v>0</v>
      </c>
      <c r="N1375" s="137">
        <f t="shared" si="363"/>
        <v>0</v>
      </c>
      <c r="O1375" s="137">
        <f t="shared" si="363"/>
        <v>0</v>
      </c>
      <c r="P1375" s="137">
        <f t="shared" si="363"/>
        <v>0</v>
      </c>
      <c r="Q1375" s="137">
        <f t="shared" si="363"/>
        <v>0</v>
      </c>
      <c r="R1375" s="137">
        <f t="shared" si="363"/>
        <v>0</v>
      </c>
      <c r="S1375" s="137">
        <f t="shared" si="363"/>
        <v>0</v>
      </c>
      <c r="T1375" s="137">
        <f t="shared" si="363"/>
        <v>0</v>
      </c>
      <c r="U1375" s="137">
        <f t="shared" si="363"/>
        <v>0</v>
      </c>
      <c r="V1375" s="137">
        <f t="shared" si="363"/>
        <v>50</v>
      </c>
      <c r="W1375" s="137">
        <f t="shared" ref="W1375:AJ1384" si="364">IF(AND(W$3&gt;=$K1375,W$3&lt;$L1375),100*$AM1375,0)</f>
        <v>50</v>
      </c>
      <c r="X1375" s="137">
        <f t="shared" si="364"/>
        <v>50</v>
      </c>
      <c r="Y1375" s="137">
        <f t="shared" si="364"/>
        <v>50</v>
      </c>
      <c r="Z1375" s="137">
        <f t="shared" si="364"/>
        <v>50</v>
      </c>
      <c r="AA1375" s="137">
        <f t="shared" si="364"/>
        <v>50</v>
      </c>
      <c r="AB1375" s="137">
        <f t="shared" si="364"/>
        <v>50</v>
      </c>
      <c r="AC1375" s="137">
        <f t="shared" si="364"/>
        <v>50</v>
      </c>
      <c r="AD1375" s="137">
        <f t="shared" si="364"/>
        <v>0</v>
      </c>
      <c r="AE1375" s="137">
        <f t="shared" si="364"/>
        <v>0</v>
      </c>
      <c r="AF1375" s="137">
        <f t="shared" si="364"/>
        <v>0</v>
      </c>
      <c r="AG1375" s="137">
        <f t="shared" si="364"/>
        <v>0</v>
      </c>
      <c r="AH1375" s="137">
        <f t="shared" si="364"/>
        <v>0</v>
      </c>
      <c r="AI1375" s="137">
        <f t="shared" si="364"/>
        <v>0</v>
      </c>
      <c r="AJ1375" s="137">
        <f t="shared" si="364"/>
        <v>0</v>
      </c>
      <c r="AK1375" s="136">
        <f ca="1">IF(AND(AND($AK$3&lt;=B1375,B1375&lt;=$AK$1),B1375&lt;&gt;""),1,0)</f>
        <v>1</v>
      </c>
      <c r="AL1375" s="136">
        <f>IF(OR(F1375="工事・メンテ（共用可）",F1375="要調整"),0.5,IF(F1375="ヘリ訓練日",0.4,1))</f>
        <v>0.5</v>
      </c>
      <c r="AM1375" s="136">
        <v>0.5</v>
      </c>
    </row>
    <row r="1376" spans="1:39" ht="93.75">
      <c r="A1376" s="149">
        <v>615</v>
      </c>
      <c r="B1376" s="150">
        <v>46430</v>
      </c>
      <c r="C1376" s="156">
        <v>9</v>
      </c>
      <c r="D1376" s="156">
        <v>17</v>
      </c>
      <c r="E1376" s="152" t="s">
        <v>58</v>
      </c>
      <c r="F1376" s="151" t="s">
        <v>495</v>
      </c>
      <c r="G1376" s="154" t="s">
        <v>493</v>
      </c>
      <c r="H1376" s="138" t="str">
        <f>IF(OR(G1376="中止",G1376="取消"),"998",IF(ISNA(MATCH($E1376,施設情報!$B$2:$B$96,0)),"999",INDEX(施設情報!$C$2:$C$96,MATCH($E1376,施設情報!$B$2:$B$96,0))))</f>
        <v>998</v>
      </c>
      <c r="I1376" s="139">
        <f t="shared" si="355"/>
        <v>46430</v>
      </c>
      <c r="J1376" s="137" t="str">
        <f t="shared" si="356"/>
        <v>998-46430</v>
      </c>
      <c r="K1376" s="137">
        <f t="shared" si="357"/>
        <v>0.375</v>
      </c>
      <c r="L1376" s="137">
        <f t="shared" si="358"/>
        <v>0.70833333333333337</v>
      </c>
      <c r="M1376" s="137">
        <f t="shared" si="363"/>
        <v>0</v>
      </c>
      <c r="N1376" s="137">
        <f t="shared" si="363"/>
        <v>0</v>
      </c>
      <c r="O1376" s="137">
        <f t="shared" si="363"/>
        <v>0</v>
      </c>
      <c r="P1376" s="137">
        <f t="shared" si="363"/>
        <v>0</v>
      </c>
      <c r="Q1376" s="137">
        <f t="shared" si="363"/>
        <v>0</v>
      </c>
      <c r="R1376" s="137">
        <f t="shared" si="363"/>
        <v>0</v>
      </c>
      <c r="S1376" s="137">
        <f t="shared" si="363"/>
        <v>0</v>
      </c>
      <c r="T1376" s="137">
        <f t="shared" si="363"/>
        <v>0</v>
      </c>
      <c r="U1376" s="137">
        <f t="shared" si="363"/>
        <v>0</v>
      </c>
      <c r="V1376" s="137">
        <f t="shared" si="363"/>
        <v>50</v>
      </c>
      <c r="W1376" s="137">
        <f t="shared" si="364"/>
        <v>50</v>
      </c>
      <c r="X1376" s="137">
        <f t="shared" si="364"/>
        <v>50</v>
      </c>
      <c r="Y1376" s="137">
        <f t="shared" si="364"/>
        <v>50</v>
      </c>
      <c r="Z1376" s="137">
        <f t="shared" si="364"/>
        <v>50</v>
      </c>
      <c r="AA1376" s="137">
        <f t="shared" si="364"/>
        <v>50</v>
      </c>
      <c r="AB1376" s="137">
        <f t="shared" si="364"/>
        <v>50</v>
      </c>
      <c r="AC1376" s="137">
        <f t="shared" si="364"/>
        <v>50</v>
      </c>
      <c r="AD1376" s="137">
        <f t="shared" si="364"/>
        <v>0</v>
      </c>
      <c r="AE1376" s="137">
        <f t="shared" si="364"/>
        <v>0</v>
      </c>
      <c r="AF1376" s="137">
        <f t="shared" si="364"/>
        <v>0</v>
      </c>
      <c r="AG1376" s="137">
        <f t="shared" si="364"/>
        <v>0</v>
      </c>
      <c r="AH1376" s="137">
        <f t="shared" si="364"/>
        <v>0</v>
      </c>
      <c r="AI1376" s="137">
        <f t="shared" si="364"/>
        <v>0</v>
      </c>
      <c r="AJ1376" s="137">
        <f t="shared" si="364"/>
        <v>0</v>
      </c>
      <c r="AK1376" s="136">
        <f ca="1">IF(AND(AND($AK$3&lt;=B1376,B1376&lt;=$AK$1),B1376&lt;&gt;""),1,0)</f>
        <v>1</v>
      </c>
      <c r="AL1376" s="136">
        <f>IF(OR(F1376="工事・メンテ（共用可）",F1376="要調整"),0.5,IF(F1376="ヘリ訓練日",0.4,1))</f>
        <v>0.5</v>
      </c>
      <c r="AM1376" s="136">
        <v>0.5</v>
      </c>
    </row>
    <row r="1377" spans="1:39" ht="112.5">
      <c r="A1377" s="149">
        <v>616</v>
      </c>
      <c r="B1377" s="150">
        <v>46430</v>
      </c>
      <c r="C1377" s="156">
        <v>9</v>
      </c>
      <c r="D1377" s="156">
        <v>17</v>
      </c>
      <c r="E1377" s="152" t="s">
        <v>59</v>
      </c>
      <c r="F1377" s="151" t="s">
        <v>495</v>
      </c>
      <c r="G1377" s="154" t="s">
        <v>493</v>
      </c>
      <c r="H1377" s="138" t="str">
        <f>IF(OR(G1377="中止",G1377="取消"),"998",IF(ISNA(MATCH($E1377,施設情報!$B$2:$B$96,0)),"999",INDEX(施設情報!$C$2:$C$96,MATCH($E1377,施設情報!$B$2:$B$96,0))))</f>
        <v>998</v>
      </c>
      <c r="I1377" s="139">
        <f t="shared" si="355"/>
        <v>46430</v>
      </c>
      <c r="J1377" s="137" t="str">
        <f t="shared" si="356"/>
        <v>998-46430</v>
      </c>
      <c r="K1377" s="137">
        <f t="shared" si="357"/>
        <v>0.375</v>
      </c>
      <c r="L1377" s="137">
        <f t="shared" si="358"/>
        <v>0.70833333333333337</v>
      </c>
      <c r="M1377" s="137">
        <f t="shared" si="363"/>
        <v>0</v>
      </c>
      <c r="N1377" s="137">
        <f t="shared" si="363"/>
        <v>0</v>
      </c>
      <c r="O1377" s="137">
        <f t="shared" si="363"/>
        <v>0</v>
      </c>
      <c r="P1377" s="137">
        <f t="shared" si="363"/>
        <v>0</v>
      </c>
      <c r="Q1377" s="137">
        <f t="shared" si="363"/>
        <v>0</v>
      </c>
      <c r="R1377" s="137">
        <f t="shared" si="363"/>
        <v>0</v>
      </c>
      <c r="S1377" s="137">
        <f t="shared" si="363"/>
        <v>0</v>
      </c>
      <c r="T1377" s="137">
        <f t="shared" si="363"/>
        <v>0</v>
      </c>
      <c r="U1377" s="137">
        <f t="shared" si="363"/>
        <v>0</v>
      </c>
      <c r="V1377" s="137">
        <f t="shared" si="363"/>
        <v>50</v>
      </c>
      <c r="W1377" s="137">
        <f t="shared" si="364"/>
        <v>50</v>
      </c>
      <c r="X1377" s="137">
        <f t="shared" si="364"/>
        <v>50</v>
      </c>
      <c r="Y1377" s="137">
        <f t="shared" si="364"/>
        <v>50</v>
      </c>
      <c r="Z1377" s="137">
        <f t="shared" si="364"/>
        <v>50</v>
      </c>
      <c r="AA1377" s="137">
        <f t="shared" si="364"/>
        <v>50</v>
      </c>
      <c r="AB1377" s="137">
        <f t="shared" si="364"/>
        <v>50</v>
      </c>
      <c r="AC1377" s="137">
        <f t="shared" si="364"/>
        <v>50</v>
      </c>
      <c r="AD1377" s="137">
        <f t="shared" si="364"/>
        <v>0</v>
      </c>
      <c r="AE1377" s="137">
        <f t="shared" si="364"/>
        <v>0</v>
      </c>
      <c r="AF1377" s="137">
        <f t="shared" si="364"/>
        <v>0</v>
      </c>
      <c r="AG1377" s="137">
        <f t="shared" si="364"/>
        <v>0</v>
      </c>
      <c r="AH1377" s="137">
        <f t="shared" si="364"/>
        <v>0</v>
      </c>
      <c r="AI1377" s="137">
        <f t="shared" si="364"/>
        <v>0</v>
      </c>
      <c r="AJ1377" s="137">
        <f t="shared" si="364"/>
        <v>0</v>
      </c>
      <c r="AK1377" s="136">
        <f ca="1">IF(AND(AND($AK$3&lt;=B1377,B1377&lt;=$AK$1),B1377&lt;&gt;""),1,0)</f>
        <v>1</v>
      </c>
      <c r="AL1377" s="136">
        <f>IF(OR(F1377="工事・メンテ（共用可）",F1377="要調整"),0.5,IF(F1377="ヘリ訓練日",0.4,1))</f>
        <v>0.5</v>
      </c>
      <c r="AM1377" s="136">
        <v>0.5</v>
      </c>
    </row>
    <row r="1378" spans="1:39" ht="75">
      <c r="A1378" s="149">
        <v>617</v>
      </c>
      <c r="B1378" s="150">
        <v>46430</v>
      </c>
      <c r="C1378" s="156">
        <v>9</v>
      </c>
      <c r="D1378" s="156">
        <v>17</v>
      </c>
      <c r="E1378" s="152" t="s">
        <v>60</v>
      </c>
      <c r="F1378" s="151" t="s">
        <v>495</v>
      </c>
      <c r="G1378" s="154" t="s">
        <v>493</v>
      </c>
      <c r="H1378" s="138" t="str">
        <f>IF(OR(G1378="中止",G1378="取消"),"998",IF(ISNA(MATCH($E1378,施設情報!$B$2:$B$96,0)),"999",INDEX(施設情報!$C$2:$C$96,MATCH($E1378,施設情報!$B$2:$B$96,0))))</f>
        <v>998</v>
      </c>
      <c r="I1378" s="139">
        <f t="shared" si="355"/>
        <v>46430</v>
      </c>
      <c r="J1378" s="137" t="str">
        <f t="shared" si="356"/>
        <v>998-46430</v>
      </c>
      <c r="K1378" s="137">
        <f t="shared" si="357"/>
        <v>0.375</v>
      </c>
      <c r="L1378" s="137">
        <f t="shared" si="358"/>
        <v>0.70833333333333337</v>
      </c>
      <c r="M1378" s="137">
        <f t="shared" si="363"/>
        <v>0</v>
      </c>
      <c r="N1378" s="137">
        <f t="shared" si="363"/>
        <v>0</v>
      </c>
      <c r="O1378" s="137">
        <f t="shared" si="363"/>
        <v>0</v>
      </c>
      <c r="P1378" s="137">
        <f t="shared" si="363"/>
        <v>0</v>
      </c>
      <c r="Q1378" s="137">
        <f t="shared" si="363"/>
        <v>0</v>
      </c>
      <c r="R1378" s="137">
        <f t="shared" si="363"/>
        <v>0</v>
      </c>
      <c r="S1378" s="137">
        <f t="shared" si="363"/>
        <v>0</v>
      </c>
      <c r="T1378" s="137">
        <f t="shared" si="363"/>
        <v>0</v>
      </c>
      <c r="U1378" s="137">
        <f t="shared" si="363"/>
        <v>0</v>
      </c>
      <c r="V1378" s="137">
        <f t="shared" si="363"/>
        <v>50</v>
      </c>
      <c r="W1378" s="137">
        <f t="shared" si="364"/>
        <v>50</v>
      </c>
      <c r="X1378" s="137">
        <f t="shared" si="364"/>
        <v>50</v>
      </c>
      <c r="Y1378" s="137">
        <f t="shared" si="364"/>
        <v>50</v>
      </c>
      <c r="Z1378" s="137">
        <f t="shared" si="364"/>
        <v>50</v>
      </c>
      <c r="AA1378" s="137">
        <f t="shared" si="364"/>
        <v>50</v>
      </c>
      <c r="AB1378" s="137">
        <f t="shared" si="364"/>
        <v>50</v>
      </c>
      <c r="AC1378" s="137">
        <f t="shared" si="364"/>
        <v>50</v>
      </c>
      <c r="AD1378" s="137">
        <f t="shared" si="364"/>
        <v>0</v>
      </c>
      <c r="AE1378" s="137">
        <f t="shared" si="364"/>
        <v>0</v>
      </c>
      <c r="AF1378" s="137">
        <f t="shared" si="364"/>
        <v>0</v>
      </c>
      <c r="AG1378" s="137">
        <f t="shared" si="364"/>
        <v>0</v>
      </c>
      <c r="AH1378" s="137">
        <f t="shared" si="364"/>
        <v>0</v>
      </c>
      <c r="AI1378" s="137">
        <f t="shared" si="364"/>
        <v>0</v>
      </c>
      <c r="AJ1378" s="137">
        <f t="shared" si="364"/>
        <v>0</v>
      </c>
      <c r="AK1378" s="136">
        <f ca="1">IF(AND(AND($AK$3&lt;=B1378,B1378&lt;=$AK$1),B1378&lt;&gt;""),1,0)</f>
        <v>1</v>
      </c>
      <c r="AL1378" s="136">
        <f>IF(OR(F1378="工事・メンテ（共用可）",F1378="要調整"),0.5,IF(F1378="ヘリ訓練日",0.4,1))</f>
        <v>0.5</v>
      </c>
      <c r="AM1378" s="136">
        <v>0.5</v>
      </c>
    </row>
    <row r="1379" spans="1:39" ht="75">
      <c r="A1379" s="149">
        <v>618</v>
      </c>
      <c r="B1379" s="150">
        <v>46430</v>
      </c>
      <c r="C1379" s="156">
        <v>9</v>
      </c>
      <c r="D1379" s="156">
        <v>17</v>
      </c>
      <c r="E1379" s="152" t="s">
        <v>61</v>
      </c>
      <c r="F1379" s="151" t="s">
        <v>495</v>
      </c>
      <c r="G1379" s="154" t="s">
        <v>493</v>
      </c>
      <c r="H1379" s="138" t="str">
        <f>IF(OR(G1379="中止",G1379="取消"),"998",IF(ISNA(MATCH($E1379,施設情報!$B$2:$B$96,0)),"999",INDEX(施設情報!$C$2:$C$96,MATCH($E1379,施設情報!$B$2:$B$96,0))))</f>
        <v>998</v>
      </c>
      <c r="I1379" s="139">
        <f t="shared" si="355"/>
        <v>46430</v>
      </c>
      <c r="J1379" s="137" t="str">
        <f t="shared" si="356"/>
        <v>998-46430</v>
      </c>
      <c r="K1379" s="137">
        <f t="shared" si="357"/>
        <v>0.375</v>
      </c>
      <c r="L1379" s="137">
        <f t="shared" si="358"/>
        <v>0.70833333333333337</v>
      </c>
      <c r="M1379" s="137">
        <f t="shared" si="363"/>
        <v>0</v>
      </c>
      <c r="N1379" s="137">
        <f t="shared" si="363"/>
        <v>0</v>
      </c>
      <c r="O1379" s="137">
        <f t="shared" si="363"/>
        <v>0</v>
      </c>
      <c r="P1379" s="137">
        <f t="shared" si="363"/>
        <v>0</v>
      </c>
      <c r="Q1379" s="137">
        <f t="shared" si="363"/>
        <v>0</v>
      </c>
      <c r="R1379" s="137">
        <f t="shared" si="363"/>
        <v>0</v>
      </c>
      <c r="S1379" s="137">
        <f t="shared" si="363"/>
        <v>0</v>
      </c>
      <c r="T1379" s="137">
        <f t="shared" si="363"/>
        <v>0</v>
      </c>
      <c r="U1379" s="137">
        <f t="shared" si="363"/>
        <v>0</v>
      </c>
      <c r="V1379" s="137">
        <f t="shared" si="363"/>
        <v>50</v>
      </c>
      <c r="W1379" s="137">
        <f t="shared" si="364"/>
        <v>50</v>
      </c>
      <c r="X1379" s="137">
        <f t="shared" si="364"/>
        <v>50</v>
      </c>
      <c r="Y1379" s="137">
        <f t="shared" si="364"/>
        <v>50</v>
      </c>
      <c r="Z1379" s="137">
        <f t="shared" si="364"/>
        <v>50</v>
      </c>
      <c r="AA1379" s="137">
        <f t="shared" si="364"/>
        <v>50</v>
      </c>
      <c r="AB1379" s="137">
        <f t="shared" si="364"/>
        <v>50</v>
      </c>
      <c r="AC1379" s="137">
        <f t="shared" si="364"/>
        <v>50</v>
      </c>
      <c r="AD1379" s="137">
        <f t="shared" si="364"/>
        <v>0</v>
      </c>
      <c r="AE1379" s="137">
        <f t="shared" si="364"/>
        <v>0</v>
      </c>
      <c r="AF1379" s="137">
        <f t="shared" si="364"/>
        <v>0</v>
      </c>
      <c r="AG1379" s="137">
        <f t="shared" si="364"/>
        <v>0</v>
      </c>
      <c r="AH1379" s="137">
        <f t="shared" si="364"/>
        <v>0</v>
      </c>
      <c r="AI1379" s="137">
        <f t="shared" si="364"/>
        <v>0</v>
      </c>
      <c r="AJ1379" s="137">
        <f t="shared" si="364"/>
        <v>0</v>
      </c>
      <c r="AK1379" s="136">
        <f ca="1">IF(AND(AND($AK$3&lt;=B1379,B1379&lt;=$AK$1),B1379&lt;&gt;""),1,0)</f>
        <v>1</v>
      </c>
      <c r="AL1379" s="136">
        <f>IF(OR(F1379="工事・メンテ（共用可）",F1379="要調整"),0.5,IF(F1379="ヘリ訓練日",0.4,1))</f>
        <v>0.5</v>
      </c>
      <c r="AM1379" s="136">
        <v>0.5</v>
      </c>
    </row>
    <row r="1380" spans="1:39" ht="37.5">
      <c r="A1380" s="149">
        <v>619</v>
      </c>
      <c r="B1380" s="150">
        <v>46430</v>
      </c>
      <c r="C1380" s="156">
        <v>9</v>
      </c>
      <c r="D1380" s="156">
        <v>17</v>
      </c>
      <c r="E1380" s="152" t="s">
        <v>62</v>
      </c>
      <c r="F1380" s="151" t="s">
        <v>492</v>
      </c>
      <c r="G1380" s="154" t="s">
        <v>493</v>
      </c>
      <c r="H1380" s="138" t="str">
        <f>IF(OR(G1380="中止",G1380="取消"),"998",IF(ISNA(MATCH($E1380,施設情報!$B$2:$B$96,0)),"999",INDEX(施設情報!$C$2:$C$96,MATCH($E1380,施設情報!$B$2:$B$96,0))))</f>
        <v>998</v>
      </c>
      <c r="I1380" s="139">
        <f t="shared" si="355"/>
        <v>46430</v>
      </c>
      <c r="J1380" s="137" t="str">
        <f t="shared" si="356"/>
        <v>998-46430</v>
      </c>
      <c r="K1380" s="137">
        <f t="shared" si="357"/>
        <v>0.375</v>
      </c>
      <c r="L1380" s="137">
        <f t="shared" si="358"/>
        <v>0.70833333333333337</v>
      </c>
      <c r="M1380" s="137">
        <f t="shared" si="363"/>
        <v>0</v>
      </c>
      <c r="N1380" s="137">
        <f t="shared" si="363"/>
        <v>0</v>
      </c>
      <c r="O1380" s="137">
        <f t="shared" si="363"/>
        <v>0</v>
      </c>
      <c r="P1380" s="137">
        <f t="shared" si="363"/>
        <v>0</v>
      </c>
      <c r="Q1380" s="137">
        <f t="shared" si="363"/>
        <v>0</v>
      </c>
      <c r="R1380" s="137">
        <f t="shared" si="363"/>
        <v>0</v>
      </c>
      <c r="S1380" s="137">
        <f t="shared" si="363"/>
        <v>0</v>
      </c>
      <c r="T1380" s="137">
        <f t="shared" si="363"/>
        <v>0</v>
      </c>
      <c r="U1380" s="137">
        <f t="shared" si="363"/>
        <v>0</v>
      </c>
      <c r="V1380" s="137">
        <f t="shared" si="363"/>
        <v>100</v>
      </c>
      <c r="W1380" s="137">
        <f t="shared" si="364"/>
        <v>100</v>
      </c>
      <c r="X1380" s="137">
        <f t="shared" si="364"/>
        <v>100</v>
      </c>
      <c r="Y1380" s="137">
        <f t="shared" si="364"/>
        <v>100</v>
      </c>
      <c r="Z1380" s="137">
        <f t="shared" si="364"/>
        <v>100</v>
      </c>
      <c r="AA1380" s="137">
        <f t="shared" si="364"/>
        <v>100</v>
      </c>
      <c r="AB1380" s="137">
        <f t="shared" si="364"/>
        <v>100</v>
      </c>
      <c r="AC1380" s="137">
        <f t="shared" si="364"/>
        <v>100</v>
      </c>
      <c r="AD1380" s="137">
        <f t="shared" si="364"/>
        <v>0</v>
      </c>
      <c r="AE1380" s="137">
        <f t="shared" si="364"/>
        <v>0</v>
      </c>
      <c r="AF1380" s="137">
        <f t="shared" si="364"/>
        <v>0</v>
      </c>
      <c r="AG1380" s="137">
        <f t="shared" si="364"/>
        <v>0</v>
      </c>
      <c r="AH1380" s="137">
        <f t="shared" si="364"/>
        <v>0</v>
      </c>
      <c r="AI1380" s="137">
        <f t="shared" si="364"/>
        <v>0</v>
      </c>
      <c r="AJ1380" s="137">
        <f t="shared" si="364"/>
        <v>0</v>
      </c>
      <c r="AK1380" s="136">
        <f ca="1">IF(AND(AND($AK$3&lt;=B1380,B1380&lt;=$AK$1),B1380&lt;&gt;""),1,0)</f>
        <v>1</v>
      </c>
      <c r="AL1380" s="136">
        <f>IF(OR(F1380="工事・メンテ（共用可）",F1380="要調整"),0.5,IF(F1380="ヘリ訓練日",0.4,1))</f>
        <v>1</v>
      </c>
      <c r="AM1380" s="136">
        <v>1</v>
      </c>
    </row>
    <row r="1381" spans="1:39">
      <c r="A1381" s="149">
        <v>620</v>
      </c>
      <c r="B1381" s="150">
        <v>46430</v>
      </c>
      <c r="C1381" s="156">
        <v>9</v>
      </c>
      <c r="D1381" s="156">
        <v>17</v>
      </c>
      <c r="E1381" s="152" t="s">
        <v>63</v>
      </c>
      <c r="F1381" s="151" t="s">
        <v>492</v>
      </c>
      <c r="G1381" s="154" t="s">
        <v>493</v>
      </c>
      <c r="H1381" s="138" t="str">
        <f>IF(OR(G1381="中止",G1381="取消"),"998",IF(ISNA(MATCH($E1381,施設情報!$B$2:$B$96,0)),"999",INDEX(施設情報!$C$2:$C$96,MATCH($E1381,施設情報!$B$2:$B$96,0))))</f>
        <v>998</v>
      </c>
      <c r="I1381" s="139">
        <f t="shared" si="355"/>
        <v>46430</v>
      </c>
      <c r="J1381" s="137" t="str">
        <f t="shared" si="356"/>
        <v>998-46430</v>
      </c>
      <c r="K1381" s="137">
        <f t="shared" si="357"/>
        <v>0.375</v>
      </c>
      <c r="L1381" s="137">
        <f t="shared" si="358"/>
        <v>0.70833333333333337</v>
      </c>
      <c r="M1381" s="137">
        <f t="shared" si="363"/>
        <v>0</v>
      </c>
      <c r="N1381" s="137">
        <f t="shared" si="363"/>
        <v>0</v>
      </c>
      <c r="O1381" s="137">
        <f t="shared" si="363"/>
        <v>0</v>
      </c>
      <c r="P1381" s="137">
        <f t="shared" si="363"/>
        <v>0</v>
      </c>
      <c r="Q1381" s="137">
        <f t="shared" si="363"/>
        <v>0</v>
      </c>
      <c r="R1381" s="137">
        <f t="shared" si="363"/>
        <v>0</v>
      </c>
      <c r="S1381" s="137">
        <f t="shared" si="363"/>
        <v>0</v>
      </c>
      <c r="T1381" s="137">
        <f t="shared" si="363"/>
        <v>0</v>
      </c>
      <c r="U1381" s="137">
        <f t="shared" si="363"/>
        <v>0</v>
      </c>
      <c r="V1381" s="137">
        <f t="shared" si="363"/>
        <v>100</v>
      </c>
      <c r="W1381" s="137">
        <f t="shared" si="364"/>
        <v>100</v>
      </c>
      <c r="X1381" s="137">
        <f t="shared" si="364"/>
        <v>100</v>
      </c>
      <c r="Y1381" s="137">
        <f t="shared" si="364"/>
        <v>100</v>
      </c>
      <c r="Z1381" s="137">
        <f t="shared" si="364"/>
        <v>100</v>
      </c>
      <c r="AA1381" s="137">
        <f t="shared" si="364"/>
        <v>100</v>
      </c>
      <c r="AB1381" s="137">
        <f t="shared" si="364"/>
        <v>100</v>
      </c>
      <c r="AC1381" s="137">
        <f t="shared" si="364"/>
        <v>100</v>
      </c>
      <c r="AD1381" s="137">
        <f t="shared" si="364"/>
        <v>0</v>
      </c>
      <c r="AE1381" s="137">
        <f t="shared" si="364"/>
        <v>0</v>
      </c>
      <c r="AF1381" s="137">
        <f t="shared" si="364"/>
        <v>0</v>
      </c>
      <c r="AG1381" s="137">
        <f t="shared" si="364"/>
        <v>0</v>
      </c>
      <c r="AH1381" s="137">
        <f t="shared" si="364"/>
        <v>0</v>
      </c>
      <c r="AI1381" s="137">
        <f t="shared" si="364"/>
        <v>0</v>
      </c>
      <c r="AJ1381" s="137">
        <f t="shared" si="364"/>
        <v>0</v>
      </c>
      <c r="AK1381" s="136">
        <f ca="1">IF(AND(AND($AK$3&lt;=B1381,B1381&lt;=$AK$1),B1381&lt;&gt;""),1,0)</f>
        <v>1</v>
      </c>
      <c r="AL1381" s="136">
        <f>IF(OR(F1381="工事・メンテ（共用可）",F1381="要調整"),0.5,IF(F1381="ヘリ訓練日",0.4,1))</f>
        <v>1</v>
      </c>
      <c r="AM1381" s="136">
        <v>1</v>
      </c>
    </row>
    <row r="1382" spans="1:39">
      <c r="A1382" s="149">
        <v>621</v>
      </c>
      <c r="B1382" s="150">
        <v>46430</v>
      </c>
      <c r="C1382" s="156">
        <v>9</v>
      </c>
      <c r="D1382" s="156">
        <v>17</v>
      </c>
      <c r="E1382" s="152" t="s">
        <v>64</v>
      </c>
      <c r="F1382" s="151" t="s">
        <v>492</v>
      </c>
      <c r="G1382" s="154" t="s">
        <v>493</v>
      </c>
      <c r="H1382" s="138" t="str">
        <f>IF(OR(G1382="中止",G1382="取消"),"998",IF(ISNA(MATCH($E1382,施設情報!$B$2:$B$96,0)),"999",INDEX(施設情報!$C$2:$C$96,MATCH($E1382,施設情報!$B$2:$B$96,0))))</f>
        <v>998</v>
      </c>
      <c r="I1382" s="139">
        <f t="shared" si="355"/>
        <v>46430</v>
      </c>
      <c r="J1382" s="137" t="str">
        <f t="shared" si="356"/>
        <v>998-46430</v>
      </c>
      <c r="K1382" s="137">
        <f t="shared" si="357"/>
        <v>0.375</v>
      </c>
      <c r="L1382" s="137">
        <f t="shared" si="358"/>
        <v>0.70833333333333337</v>
      </c>
      <c r="M1382" s="137">
        <f t="shared" si="363"/>
        <v>0</v>
      </c>
      <c r="N1382" s="137">
        <f t="shared" si="363"/>
        <v>0</v>
      </c>
      <c r="O1382" s="137">
        <f t="shared" si="363"/>
        <v>0</v>
      </c>
      <c r="P1382" s="137">
        <f t="shared" si="363"/>
        <v>0</v>
      </c>
      <c r="Q1382" s="137">
        <f t="shared" si="363"/>
        <v>0</v>
      </c>
      <c r="R1382" s="137">
        <f t="shared" si="363"/>
        <v>0</v>
      </c>
      <c r="S1382" s="137">
        <f t="shared" si="363"/>
        <v>0</v>
      </c>
      <c r="T1382" s="137">
        <f t="shared" si="363"/>
        <v>0</v>
      </c>
      <c r="U1382" s="137">
        <f t="shared" si="363"/>
        <v>0</v>
      </c>
      <c r="V1382" s="137">
        <f t="shared" si="363"/>
        <v>100</v>
      </c>
      <c r="W1382" s="137">
        <f t="shared" si="364"/>
        <v>100</v>
      </c>
      <c r="X1382" s="137">
        <f t="shared" si="364"/>
        <v>100</v>
      </c>
      <c r="Y1382" s="137">
        <f t="shared" si="364"/>
        <v>100</v>
      </c>
      <c r="Z1382" s="137">
        <f t="shared" si="364"/>
        <v>100</v>
      </c>
      <c r="AA1382" s="137">
        <f t="shared" si="364"/>
        <v>100</v>
      </c>
      <c r="AB1382" s="137">
        <f t="shared" si="364"/>
        <v>100</v>
      </c>
      <c r="AC1382" s="137">
        <f t="shared" si="364"/>
        <v>100</v>
      </c>
      <c r="AD1382" s="137">
        <f t="shared" si="364"/>
        <v>0</v>
      </c>
      <c r="AE1382" s="137">
        <f t="shared" si="364"/>
        <v>0</v>
      </c>
      <c r="AF1382" s="137">
        <f t="shared" si="364"/>
        <v>0</v>
      </c>
      <c r="AG1382" s="137">
        <f t="shared" si="364"/>
        <v>0</v>
      </c>
      <c r="AH1382" s="137">
        <f t="shared" si="364"/>
        <v>0</v>
      </c>
      <c r="AI1382" s="137">
        <f t="shared" si="364"/>
        <v>0</v>
      </c>
      <c r="AJ1382" s="137">
        <f t="shared" si="364"/>
        <v>0</v>
      </c>
      <c r="AK1382" s="136">
        <f ca="1">IF(AND(AND($AK$3&lt;=B1382,B1382&lt;=$AK$1),B1382&lt;&gt;""),1,0)</f>
        <v>1</v>
      </c>
      <c r="AL1382" s="136">
        <f>IF(OR(F1382="工事・メンテ（共用可）",F1382="要調整"),0.5,IF(F1382="ヘリ訓練日",0.4,1))</f>
        <v>1</v>
      </c>
      <c r="AM1382" s="136">
        <v>1</v>
      </c>
    </row>
    <row r="1383" spans="1:39" ht="37.5">
      <c r="A1383" s="149">
        <v>622</v>
      </c>
      <c r="B1383" s="150">
        <v>46430</v>
      </c>
      <c r="C1383" s="156">
        <v>9</v>
      </c>
      <c r="D1383" s="156">
        <v>17</v>
      </c>
      <c r="E1383" s="152" t="s">
        <v>65</v>
      </c>
      <c r="F1383" s="151" t="s">
        <v>492</v>
      </c>
      <c r="G1383" s="154" t="s">
        <v>493</v>
      </c>
      <c r="H1383" s="138" t="str">
        <f>IF(OR(G1383="中止",G1383="取消"),"998",IF(ISNA(MATCH($E1383,施設情報!$B$2:$B$96,0)),"999",INDEX(施設情報!$C$2:$C$96,MATCH($E1383,施設情報!$B$2:$B$96,0))))</f>
        <v>998</v>
      </c>
      <c r="I1383" s="139">
        <f t="shared" si="355"/>
        <v>46430</v>
      </c>
      <c r="J1383" s="137" t="str">
        <f t="shared" si="356"/>
        <v>998-46430</v>
      </c>
      <c r="K1383" s="137">
        <f t="shared" si="357"/>
        <v>0.375</v>
      </c>
      <c r="L1383" s="137">
        <f t="shared" si="358"/>
        <v>0.70833333333333337</v>
      </c>
      <c r="M1383" s="137">
        <f t="shared" si="363"/>
        <v>0</v>
      </c>
      <c r="N1383" s="137">
        <f t="shared" si="363"/>
        <v>0</v>
      </c>
      <c r="O1383" s="137">
        <f t="shared" si="363"/>
        <v>0</v>
      </c>
      <c r="P1383" s="137">
        <f t="shared" si="363"/>
        <v>0</v>
      </c>
      <c r="Q1383" s="137">
        <f t="shared" si="363"/>
        <v>0</v>
      </c>
      <c r="R1383" s="137">
        <f t="shared" si="363"/>
        <v>0</v>
      </c>
      <c r="S1383" s="137">
        <f t="shared" si="363"/>
        <v>0</v>
      </c>
      <c r="T1383" s="137">
        <f t="shared" si="363"/>
        <v>0</v>
      </c>
      <c r="U1383" s="137">
        <f t="shared" si="363"/>
        <v>0</v>
      </c>
      <c r="V1383" s="137">
        <f t="shared" si="363"/>
        <v>100</v>
      </c>
      <c r="W1383" s="137">
        <f t="shared" si="364"/>
        <v>100</v>
      </c>
      <c r="X1383" s="137">
        <f t="shared" si="364"/>
        <v>100</v>
      </c>
      <c r="Y1383" s="137">
        <f t="shared" si="364"/>
        <v>100</v>
      </c>
      <c r="Z1383" s="137">
        <f t="shared" si="364"/>
        <v>100</v>
      </c>
      <c r="AA1383" s="137">
        <f t="shared" si="364"/>
        <v>100</v>
      </c>
      <c r="AB1383" s="137">
        <f t="shared" si="364"/>
        <v>100</v>
      </c>
      <c r="AC1383" s="137">
        <f t="shared" si="364"/>
        <v>100</v>
      </c>
      <c r="AD1383" s="137">
        <f t="shared" si="364"/>
        <v>0</v>
      </c>
      <c r="AE1383" s="137">
        <f t="shared" si="364"/>
        <v>0</v>
      </c>
      <c r="AF1383" s="137">
        <f t="shared" si="364"/>
        <v>0</v>
      </c>
      <c r="AG1383" s="137">
        <f t="shared" si="364"/>
        <v>0</v>
      </c>
      <c r="AH1383" s="137">
        <f t="shared" si="364"/>
        <v>0</v>
      </c>
      <c r="AI1383" s="137">
        <f t="shared" si="364"/>
        <v>0</v>
      </c>
      <c r="AJ1383" s="137">
        <f t="shared" si="364"/>
        <v>0</v>
      </c>
      <c r="AK1383" s="136">
        <f ca="1">IF(AND(AND($AK$3&lt;=B1383,B1383&lt;=$AK$1),B1383&lt;&gt;""),1,0)</f>
        <v>1</v>
      </c>
      <c r="AL1383" s="136">
        <f>IF(OR(F1383="工事・メンテ（共用可）",F1383="要調整"),0.5,IF(F1383="ヘリ訓練日",0.4,1))</f>
        <v>1</v>
      </c>
      <c r="AM1383" s="136">
        <v>1</v>
      </c>
    </row>
    <row r="1384" spans="1:39" ht="56.25">
      <c r="A1384" s="149">
        <v>623</v>
      </c>
      <c r="B1384" s="150">
        <v>46430</v>
      </c>
      <c r="C1384" s="156">
        <v>9</v>
      </c>
      <c r="D1384" s="156">
        <v>17</v>
      </c>
      <c r="E1384" s="152" t="s">
        <v>32</v>
      </c>
      <c r="F1384" s="151" t="s">
        <v>492</v>
      </c>
      <c r="G1384" s="154" t="s">
        <v>493</v>
      </c>
      <c r="H1384" s="138" t="str">
        <f>IF(OR(G1384="中止",G1384="取消"),"998",IF(ISNA(MATCH($E1384,施設情報!$B$2:$B$96,0)),"999",INDEX(施設情報!$C$2:$C$96,MATCH($E1384,施設情報!$B$2:$B$96,0))))</f>
        <v>998</v>
      </c>
      <c r="I1384" s="139">
        <f t="shared" si="355"/>
        <v>46430</v>
      </c>
      <c r="J1384" s="137" t="str">
        <f t="shared" si="356"/>
        <v>998-46430</v>
      </c>
      <c r="K1384" s="137">
        <f t="shared" si="357"/>
        <v>0.375</v>
      </c>
      <c r="L1384" s="137">
        <f t="shared" si="358"/>
        <v>0.70833333333333337</v>
      </c>
      <c r="M1384" s="137">
        <f t="shared" si="363"/>
        <v>0</v>
      </c>
      <c r="N1384" s="137">
        <f t="shared" si="363"/>
        <v>0</v>
      </c>
      <c r="O1384" s="137">
        <f t="shared" si="363"/>
        <v>0</v>
      </c>
      <c r="P1384" s="137">
        <f t="shared" si="363"/>
        <v>0</v>
      </c>
      <c r="Q1384" s="137">
        <f t="shared" si="363"/>
        <v>0</v>
      </c>
      <c r="R1384" s="137">
        <f t="shared" si="363"/>
        <v>0</v>
      </c>
      <c r="S1384" s="137">
        <f t="shared" si="363"/>
        <v>0</v>
      </c>
      <c r="T1384" s="137">
        <f t="shared" si="363"/>
        <v>0</v>
      </c>
      <c r="U1384" s="137">
        <f t="shared" si="363"/>
        <v>0</v>
      </c>
      <c r="V1384" s="137">
        <f t="shared" si="363"/>
        <v>100</v>
      </c>
      <c r="W1384" s="137">
        <f t="shared" si="364"/>
        <v>100</v>
      </c>
      <c r="X1384" s="137">
        <f t="shared" si="364"/>
        <v>100</v>
      </c>
      <c r="Y1384" s="137">
        <f t="shared" si="364"/>
        <v>100</v>
      </c>
      <c r="Z1384" s="137">
        <f t="shared" si="364"/>
        <v>100</v>
      </c>
      <c r="AA1384" s="137">
        <f t="shared" si="364"/>
        <v>100</v>
      </c>
      <c r="AB1384" s="137">
        <f t="shared" si="364"/>
        <v>100</v>
      </c>
      <c r="AC1384" s="137">
        <f t="shared" si="364"/>
        <v>100</v>
      </c>
      <c r="AD1384" s="137">
        <f t="shared" si="364"/>
        <v>0</v>
      </c>
      <c r="AE1384" s="137">
        <f t="shared" si="364"/>
        <v>0</v>
      </c>
      <c r="AF1384" s="137">
        <f t="shared" si="364"/>
        <v>0</v>
      </c>
      <c r="AG1384" s="137">
        <f t="shared" si="364"/>
        <v>0</v>
      </c>
      <c r="AH1384" s="137">
        <f t="shared" si="364"/>
        <v>0</v>
      </c>
      <c r="AI1384" s="137">
        <f t="shared" si="364"/>
        <v>0</v>
      </c>
      <c r="AJ1384" s="137">
        <f t="shared" si="364"/>
        <v>0</v>
      </c>
      <c r="AK1384" s="136">
        <f ca="1">IF(AND(AND($AK$3&lt;=B1384,B1384&lt;=$AK$1),B1384&lt;&gt;""),1,0)</f>
        <v>1</v>
      </c>
      <c r="AL1384" s="136">
        <f>IF(OR(F1384="工事・メンテ（共用可）",F1384="要調整"),0.5,IF(F1384="ヘリ訓練日",0.4,1))</f>
        <v>1</v>
      </c>
      <c r="AM1384" s="136">
        <v>1</v>
      </c>
    </row>
    <row r="1385" spans="1:39" ht="56.25">
      <c r="A1385" s="149">
        <v>624</v>
      </c>
      <c r="B1385" s="150">
        <v>46430</v>
      </c>
      <c r="C1385" s="156">
        <v>9</v>
      </c>
      <c r="D1385" s="156">
        <v>17</v>
      </c>
      <c r="E1385" s="152" t="s">
        <v>33</v>
      </c>
      <c r="F1385" s="151" t="s">
        <v>492</v>
      </c>
      <c r="G1385" s="154" t="s">
        <v>493</v>
      </c>
      <c r="H1385" s="138" t="str">
        <f>IF(OR(G1385="中止",G1385="取消"),"998",IF(ISNA(MATCH($E1385,施設情報!$B$2:$B$96,0)),"999",INDEX(施設情報!$C$2:$C$96,MATCH($E1385,施設情報!$B$2:$B$96,0))))</f>
        <v>998</v>
      </c>
      <c r="I1385" s="139">
        <f t="shared" si="355"/>
        <v>46430</v>
      </c>
      <c r="J1385" s="137" t="str">
        <f t="shared" si="356"/>
        <v>998-46430</v>
      </c>
      <c r="K1385" s="137">
        <f t="shared" si="357"/>
        <v>0.375</v>
      </c>
      <c r="L1385" s="137">
        <f t="shared" si="358"/>
        <v>0.70833333333333337</v>
      </c>
      <c r="M1385" s="137">
        <f t="shared" ref="M1385:V1394" si="365">IF(AND(M$3&gt;=$K1385,M$3&lt;$L1385),100*$AM1385,0)</f>
        <v>0</v>
      </c>
      <c r="N1385" s="137">
        <f t="shared" si="365"/>
        <v>0</v>
      </c>
      <c r="O1385" s="137">
        <f t="shared" si="365"/>
        <v>0</v>
      </c>
      <c r="P1385" s="137">
        <f t="shared" si="365"/>
        <v>0</v>
      </c>
      <c r="Q1385" s="137">
        <f t="shared" si="365"/>
        <v>0</v>
      </c>
      <c r="R1385" s="137">
        <f t="shared" si="365"/>
        <v>0</v>
      </c>
      <c r="S1385" s="137">
        <f t="shared" si="365"/>
        <v>0</v>
      </c>
      <c r="T1385" s="137">
        <f t="shared" si="365"/>
        <v>0</v>
      </c>
      <c r="U1385" s="137">
        <f t="shared" si="365"/>
        <v>0</v>
      </c>
      <c r="V1385" s="137">
        <f t="shared" si="365"/>
        <v>100</v>
      </c>
      <c r="W1385" s="137">
        <f t="shared" ref="W1385:AJ1394" si="366">IF(AND(W$3&gt;=$K1385,W$3&lt;$L1385),100*$AM1385,0)</f>
        <v>100</v>
      </c>
      <c r="X1385" s="137">
        <f t="shared" si="366"/>
        <v>100</v>
      </c>
      <c r="Y1385" s="137">
        <f t="shared" si="366"/>
        <v>100</v>
      </c>
      <c r="Z1385" s="137">
        <f t="shared" si="366"/>
        <v>100</v>
      </c>
      <c r="AA1385" s="137">
        <f t="shared" si="366"/>
        <v>100</v>
      </c>
      <c r="AB1385" s="137">
        <f t="shared" si="366"/>
        <v>100</v>
      </c>
      <c r="AC1385" s="137">
        <f t="shared" si="366"/>
        <v>100</v>
      </c>
      <c r="AD1385" s="137">
        <f t="shared" si="366"/>
        <v>0</v>
      </c>
      <c r="AE1385" s="137">
        <f t="shared" si="366"/>
        <v>0</v>
      </c>
      <c r="AF1385" s="137">
        <f t="shared" si="366"/>
        <v>0</v>
      </c>
      <c r="AG1385" s="137">
        <f t="shared" si="366"/>
        <v>0</v>
      </c>
      <c r="AH1385" s="137">
        <f t="shared" si="366"/>
        <v>0</v>
      </c>
      <c r="AI1385" s="137">
        <f t="shared" si="366"/>
        <v>0</v>
      </c>
      <c r="AJ1385" s="137">
        <f t="shared" si="366"/>
        <v>0</v>
      </c>
      <c r="AK1385" s="136">
        <f ca="1">IF(AND(AND($AK$3&lt;=B1385,B1385&lt;=$AK$1),B1385&lt;&gt;""),1,0)</f>
        <v>1</v>
      </c>
      <c r="AL1385" s="136">
        <f>IF(OR(F1385="工事・メンテ（共用可）",F1385="要調整"),0.5,IF(F1385="ヘリ訓練日",0.4,1))</f>
        <v>1</v>
      </c>
      <c r="AM1385" s="136">
        <v>1</v>
      </c>
    </row>
    <row r="1386" spans="1:39" ht="56.25">
      <c r="A1386" s="149">
        <v>625</v>
      </c>
      <c r="B1386" s="150">
        <v>46430</v>
      </c>
      <c r="C1386" s="156">
        <v>9</v>
      </c>
      <c r="D1386" s="156">
        <v>17</v>
      </c>
      <c r="E1386" s="152" t="s">
        <v>34</v>
      </c>
      <c r="F1386" s="151" t="s">
        <v>492</v>
      </c>
      <c r="G1386" s="154" t="s">
        <v>493</v>
      </c>
      <c r="H1386" s="138" t="str">
        <f>IF(OR(G1386="中止",G1386="取消"),"998",IF(ISNA(MATCH($E1386,施設情報!$B$2:$B$96,0)),"999",INDEX(施設情報!$C$2:$C$96,MATCH($E1386,施設情報!$B$2:$B$96,0))))</f>
        <v>998</v>
      </c>
      <c r="I1386" s="139">
        <f t="shared" si="355"/>
        <v>46430</v>
      </c>
      <c r="J1386" s="137" t="str">
        <f t="shared" si="356"/>
        <v>998-46430</v>
      </c>
      <c r="K1386" s="137">
        <f t="shared" si="357"/>
        <v>0.375</v>
      </c>
      <c r="L1386" s="137">
        <f t="shared" si="358"/>
        <v>0.70833333333333337</v>
      </c>
      <c r="M1386" s="137">
        <f t="shared" si="365"/>
        <v>0</v>
      </c>
      <c r="N1386" s="137">
        <f t="shared" si="365"/>
        <v>0</v>
      </c>
      <c r="O1386" s="137">
        <f t="shared" si="365"/>
        <v>0</v>
      </c>
      <c r="P1386" s="137">
        <f t="shared" si="365"/>
        <v>0</v>
      </c>
      <c r="Q1386" s="137">
        <f t="shared" si="365"/>
        <v>0</v>
      </c>
      <c r="R1386" s="137">
        <f t="shared" si="365"/>
        <v>0</v>
      </c>
      <c r="S1386" s="137">
        <f t="shared" si="365"/>
        <v>0</v>
      </c>
      <c r="T1386" s="137">
        <f t="shared" si="365"/>
        <v>0</v>
      </c>
      <c r="U1386" s="137">
        <f t="shared" si="365"/>
        <v>0</v>
      </c>
      <c r="V1386" s="137">
        <f t="shared" si="365"/>
        <v>100</v>
      </c>
      <c r="W1386" s="137">
        <f t="shared" si="366"/>
        <v>100</v>
      </c>
      <c r="X1386" s="137">
        <f t="shared" si="366"/>
        <v>100</v>
      </c>
      <c r="Y1386" s="137">
        <f t="shared" si="366"/>
        <v>100</v>
      </c>
      <c r="Z1386" s="137">
        <f t="shared" si="366"/>
        <v>100</v>
      </c>
      <c r="AA1386" s="137">
        <f t="shared" si="366"/>
        <v>100</v>
      </c>
      <c r="AB1386" s="137">
        <f t="shared" si="366"/>
        <v>100</v>
      </c>
      <c r="AC1386" s="137">
        <f t="shared" si="366"/>
        <v>100</v>
      </c>
      <c r="AD1386" s="137">
        <f t="shared" si="366"/>
        <v>0</v>
      </c>
      <c r="AE1386" s="137">
        <f t="shared" si="366"/>
        <v>0</v>
      </c>
      <c r="AF1386" s="137">
        <f t="shared" si="366"/>
        <v>0</v>
      </c>
      <c r="AG1386" s="137">
        <f t="shared" si="366"/>
        <v>0</v>
      </c>
      <c r="AH1386" s="137">
        <f t="shared" si="366"/>
        <v>0</v>
      </c>
      <c r="AI1386" s="137">
        <f t="shared" si="366"/>
        <v>0</v>
      </c>
      <c r="AJ1386" s="137">
        <f t="shared" si="366"/>
        <v>0</v>
      </c>
      <c r="AK1386" s="136">
        <f ca="1">IF(AND(AND($AK$3&lt;=B1386,B1386&lt;=$AK$1),B1386&lt;&gt;""),1,0)</f>
        <v>1</v>
      </c>
      <c r="AL1386" s="136">
        <f>IF(OR(F1386="工事・メンテ（共用可）",F1386="要調整"),0.5,IF(F1386="ヘリ訓練日",0.4,1))</f>
        <v>1</v>
      </c>
      <c r="AM1386" s="136">
        <v>1</v>
      </c>
    </row>
    <row r="1387" spans="1:39" ht="56.25">
      <c r="A1387" s="149">
        <v>626</v>
      </c>
      <c r="B1387" s="150">
        <v>46430</v>
      </c>
      <c r="C1387" s="156">
        <v>9</v>
      </c>
      <c r="D1387" s="156">
        <v>17</v>
      </c>
      <c r="E1387" s="152" t="s">
        <v>35</v>
      </c>
      <c r="F1387" s="151" t="s">
        <v>492</v>
      </c>
      <c r="G1387" s="154" t="s">
        <v>493</v>
      </c>
      <c r="H1387" s="138" t="str">
        <f>IF(OR(G1387="中止",G1387="取消"),"998",IF(ISNA(MATCH($E1387,施設情報!$B$2:$B$96,0)),"999",INDEX(施設情報!$C$2:$C$96,MATCH($E1387,施設情報!$B$2:$B$96,0))))</f>
        <v>998</v>
      </c>
      <c r="I1387" s="139">
        <f t="shared" si="355"/>
        <v>46430</v>
      </c>
      <c r="J1387" s="137" t="str">
        <f t="shared" si="356"/>
        <v>998-46430</v>
      </c>
      <c r="K1387" s="137">
        <f t="shared" si="357"/>
        <v>0.375</v>
      </c>
      <c r="L1387" s="137">
        <f t="shared" si="358"/>
        <v>0.70833333333333337</v>
      </c>
      <c r="M1387" s="137">
        <f t="shared" si="365"/>
        <v>0</v>
      </c>
      <c r="N1387" s="137">
        <f t="shared" si="365"/>
        <v>0</v>
      </c>
      <c r="O1387" s="137">
        <f t="shared" si="365"/>
        <v>0</v>
      </c>
      <c r="P1387" s="137">
        <f t="shared" si="365"/>
        <v>0</v>
      </c>
      <c r="Q1387" s="137">
        <f t="shared" si="365"/>
        <v>0</v>
      </c>
      <c r="R1387" s="137">
        <f t="shared" si="365"/>
        <v>0</v>
      </c>
      <c r="S1387" s="137">
        <f t="shared" si="365"/>
        <v>0</v>
      </c>
      <c r="T1387" s="137">
        <f t="shared" si="365"/>
        <v>0</v>
      </c>
      <c r="U1387" s="137">
        <f t="shared" si="365"/>
        <v>0</v>
      </c>
      <c r="V1387" s="137">
        <f t="shared" si="365"/>
        <v>100</v>
      </c>
      <c r="W1387" s="137">
        <f t="shared" si="366"/>
        <v>100</v>
      </c>
      <c r="X1387" s="137">
        <f t="shared" si="366"/>
        <v>100</v>
      </c>
      <c r="Y1387" s="137">
        <f t="shared" si="366"/>
        <v>100</v>
      </c>
      <c r="Z1387" s="137">
        <f t="shared" si="366"/>
        <v>100</v>
      </c>
      <c r="AA1387" s="137">
        <f t="shared" si="366"/>
        <v>100</v>
      </c>
      <c r="AB1387" s="137">
        <f t="shared" si="366"/>
        <v>100</v>
      </c>
      <c r="AC1387" s="137">
        <f t="shared" si="366"/>
        <v>100</v>
      </c>
      <c r="AD1387" s="137">
        <f t="shared" si="366"/>
        <v>0</v>
      </c>
      <c r="AE1387" s="137">
        <f t="shared" si="366"/>
        <v>0</v>
      </c>
      <c r="AF1387" s="137">
        <f t="shared" si="366"/>
        <v>0</v>
      </c>
      <c r="AG1387" s="137">
        <f t="shared" si="366"/>
        <v>0</v>
      </c>
      <c r="AH1387" s="137">
        <f t="shared" si="366"/>
        <v>0</v>
      </c>
      <c r="AI1387" s="137">
        <f t="shared" si="366"/>
        <v>0</v>
      </c>
      <c r="AJ1387" s="137">
        <f t="shared" si="366"/>
        <v>0</v>
      </c>
      <c r="AK1387" s="136">
        <f ca="1">IF(AND(AND($AK$3&lt;=B1387,B1387&lt;=$AK$1),B1387&lt;&gt;""),1,0)</f>
        <v>1</v>
      </c>
      <c r="AL1387" s="136">
        <f>IF(OR(F1387="工事・メンテ（共用可）",F1387="要調整"),0.5,IF(F1387="ヘリ訓練日",0.4,1))</f>
        <v>1</v>
      </c>
      <c r="AM1387" s="136">
        <v>1</v>
      </c>
    </row>
    <row r="1388" spans="1:39" ht="56.25">
      <c r="A1388" s="149">
        <v>627</v>
      </c>
      <c r="B1388" s="150">
        <v>46430</v>
      </c>
      <c r="C1388" s="156">
        <v>9</v>
      </c>
      <c r="D1388" s="156">
        <v>17</v>
      </c>
      <c r="E1388" s="152" t="s">
        <v>36</v>
      </c>
      <c r="F1388" s="151" t="s">
        <v>492</v>
      </c>
      <c r="G1388" s="154" t="s">
        <v>493</v>
      </c>
      <c r="H1388" s="138" t="str">
        <f>IF(OR(G1388="中止",G1388="取消"),"998",IF(ISNA(MATCH($E1388,施設情報!$B$2:$B$96,0)),"999",INDEX(施設情報!$C$2:$C$96,MATCH($E1388,施設情報!$B$2:$B$96,0))))</f>
        <v>998</v>
      </c>
      <c r="I1388" s="139">
        <f t="shared" si="355"/>
        <v>46430</v>
      </c>
      <c r="J1388" s="137" t="str">
        <f t="shared" si="356"/>
        <v>998-46430</v>
      </c>
      <c r="K1388" s="137">
        <f t="shared" si="357"/>
        <v>0.375</v>
      </c>
      <c r="L1388" s="137">
        <f t="shared" si="358"/>
        <v>0.70833333333333337</v>
      </c>
      <c r="M1388" s="137">
        <f t="shared" si="365"/>
        <v>0</v>
      </c>
      <c r="N1388" s="137">
        <f t="shared" si="365"/>
        <v>0</v>
      </c>
      <c r="O1388" s="137">
        <f t="shared" si="365"/>
        <v>0</v>
      </c>
      <c r="P1388" s="137">
        <f t="shared" si="365"/>
        <v>0</v>
      </c>
      <c r="Q1388" s="137">
        <f t="shared" si="365"/>
        <v>0</v>
      </c>
      <c r="R1388" s="137">
        <f t="shared" si="365"/>
        <v>0</v>
      </c>
      <c r="S1388" s="137">
        <f t="shared" si="365"/>
        <v>0</v>
      </c>
      <c r="T1388" s="137">
        <f t="shared" si="365"/>
        <v>0</v>
      </c>
      <c r="U1388" s="137">
        <f t="shared" si="365"/>
        <v>0</v>
      </c>
      <c r="V1388" s="137">
        <f t="shared" si="365"/>
        <v>100</v>
      </c>
      <c r="W1388" s="137">
        <f t="shared" si="366"/>
        <v>100</v>
      </c>
      <c r="X1388" s="137">
        <f t="shared" si="366"/>
        <v>100</v>
      </c>
      <c r="Y1388" s="137">
        <f t="shared" si="366"/>
        <v>100</v>
      </c>
      <c r="Z1388" s="137">
        <f t="shared" si="366"/>
        <v>100</v>
      </c>
      <c r="AA1388" s="137">
        <f t="shared" si="366"/>
        <v>100</v>
      </c>
      <c r="AB1388" s="137">
        <f t="shared" si="366"/>
        <v>100</v>
      </c>
      <c r="AC1388" s="137">
        <f t="shared" si="366"/>
        <v>100</v>
      </c>
      <c r="AD1388" s="137">
        <f t="shared" si="366"/>
        <v>0</v>
      </c>
      <c r="AE1388" s="137">
        <f t="shared" si="366"/>
        <v>0</v>
      </c>
      <c r="AF1388" s="137">
        <f t="shared" si="366"/>
        <v>0</v>
      </c>
      <c r="AG1388" s="137">
        <f t="shared" si="366"/>
        <v>0</v>
      </c>
      <c r="AH1388" s="137">
        <f t="shared" si="366"/>
        <v>0</v>
      </c>
      <c r="AI1388" s="137">
        <f t="shared" si="366"/>
        <v>0</v>
      </c>
      <c r="AJ1388" s="137">
        <f t="shared" si="366"/>
        <v>0</v>
      </c>
      <c r="AK1388" s="136">
        <f ca="1">IF(AND(AND($AK$3&lt;=B1388,B1388&lt;=$AK$1),B1388&lt;&gt;""),1,0)</f>
        <v>1</v>
      </c>
      <c r="AL1388" s="136">
        <f>IF(OR(F1388="工事・メンテ（共用可）",F1388="要調整"),0.5,IF(F1388="ヘリ訓練日",0.4,1))</f>
        <v>1</v>
      </c>
      <c r="AM1388" s="136">
        <v>1</v>
      </c>
    </row>
    <row r="1389" spans="1:39" ht="56.25">
      <c r="A1389" s="149">
        <v>628</v>
      </c>
      <c r="B1389" s="150">
        <v>46430</v>
      </c>
      <c r="C1389" s="156">
        <v>9</v>
      </c>
      <c r="D1389" s="156">
        <v>17</v>
      </c>
      <c r="E1389" s="152" t="s">
        <v>37</v>
      </c>
      <c r="F1389" s="151" t="s">
        <v>492</v>
      </c>
      <c r="G1389" s="154" t="s">
        <v>493</v>
      </c>
      <c r="H1389" s="138" t="str">
        <f>IF(OR(G1389="中止",G1389="取消"),"998",IF(ISNA(MATCH($E1389,施設情報!$B$2:$B$96,0)),"999",INDEX(施設情報!$C$2:$C$96,MATCH($E1389,施設情報!$B$2:$B$96,0))))</f>
        <v>998</v>
      </c>
      <c r="I1389" s="139">
        <f t="shared" si="355"/>
        <v>46430</v>
      </c>
      <c r="J1389" s="137" t="str">
        <f t="shared" si="356"/>
        <v>998-46430</v>
      </c>
      <c r="K1389" s="137">
        <f t="shared" si="357"/>
        <v>0.375</v>
      </c>
      <c r="L1389" s="137">
        <f t="shared" si="358"/>
        <v>0.70833333333333337</v>
      </c>
      <c r="M1389" s="137">
        <f t="shared" si="365"/>
        <v>0</v>
      </c>
      <c r="N1389" s="137">
        <f t="shared" si="365"/>
        <v>0</v>
      </c>
      <c r="O1389" s="137">
        <f t="shared" si="365"/>
        <v>0</v>
      </c>
      <c r="P1389" s="137">
        <f t="shared" si="365"/>
        <v>0</v>
      </c>
      <c r="Q1389" s="137">
        <f t="shared" si="365"/>
        <v>0</v>
      </c>
      <c r="R1389" s="137">
        <f t="shared" si="365"/>
        <v>0</v>
      </c>
      <c r="S1389" s="137">
        <f t="shared" si="365"/>
        <v>0</v>
      </c>
      <c r="T1389" s="137">
        <f t="shared" si="365"/>
        <v>0</v>
      </c>
      <c r="U1389" s="137">
        <f t="shared" si="365"/>
        <v>0</v>
      </c>
      <c r="V1389" s="137">
        <f t="shared" si="365"/>
        <v>100</v>
      </c>
      <c r="W1389" s="137">
        <f t="shared" si="366"/>
        <v>100</v>
      </c>
      <c r="X1389" s="137">
        <f t="shared" si="366"/>
        <v>100</v>
      </c>
      <c r="Y1389" s="137">
        <f t="shared" si="366"/>
        <v>100</v>
      </c>
      <c r="Z1389" s="137">
        <f t="shared" si="366"/>
        <v>100</v>
      </c>
      <c r="AA1389" s="137">
        <f t="shared" si="366"/>
        <v>100</v>
      </c>
      <c r="AB1389" s="137">
        <f t="shared" si="366"/>
        <v>100</v>
      </c>
      <c r="AC1389" s="137">
        <f t="shared" si="366"/>
        <v>100</v>
      </c>
      <c r="AD1389" s="137">
        <f t="shared" si="366"/>
        <v>0</v>
      </c>
      <c r="AE1389" s="137">
        <f t="shared" si="366"/>
        <v>0</v>
      </c>
      <c r="AF1389" s="137">
        <f t="shared" si="366"/>
        <v>0</v>
      </c>
      <c r="AG1389" s="137">
        <f t="shared" si="366"/>
        <v>0</v>
      </c>
      <c r="AH1389" s="137">
        <f t="shared" si="366"/>
        <v>0</v>
      </c>
      <c r="AI1389" s="137">
        <f t="shared" si="366"/>
        <v>0</v>
      </c>
      <c r="AJ1389" s="137">
        <f t="shared" si="366"/>
        <v>0</v>
      </c>
      <c r="AK1389" s="136">
        <f ca="1">IF(AND(AND($AK$3&lt;=B1389,B1389&lt;=$AK$1),B1389&lt;&gt;""),1,0)</f>
        <v>1</v>
      </c>
      <c r="AL1389" s="136">
        <f>IF(OR(F1389="工事・メンテ（共用可）",F1389="要調整"),0.5,IF(F1389="ヘリ訓練日",0.4,1))</f>
        <v>1</v>
      </c>
      <c r="AM1389" s="136">
        <v>1</v>
      </c>
    </row>
    <row r="1390" spans="1:39" ht="56.25">
      <c r="A1390" s="149">
        <v>629</v>
      </c>
      <c r="B1390" s="150">
        <v>46430</v>
      </c>
      <c r="C1390" s="156">
        <v>9</v>
      </c>
      <c r="D1390" s="156">
        <v>17</v>
      </c>
      <c r="E1390" s="152" t="s">
        <v>66</v>
      </c>
      <c r="F1390" s="151" t="s">
        <v>492</v>
      </c>
      <c r="G1390" s="154" t="s">
        <v>493</v>
      </c>
      <c r="H1390" s="138" t="str">
        <f>IF(OR(G1390="中止",G1390="取消"),"998",IF(ISNA(MATCH($E1390,施設情報!$B$2:$B$96,0)),"999",INDEX(施設情報!$C$2:$C$96,MATCH($E1390,施設情報!$B$2:$B$96,0))))</f>
        <v>998</v>
      </c>
      <c r="I1390" s="139">
        <f t="shared" si="355"/>
        <v>46430</v>
      </c>
      <c r="J1390" s="137" t="str">
        <f t="shared" si="356"/>
        <v>998-46430</v>
      </c>
      <c r="K1390" s="137">
        <f t="shared" si="357"/>
        <v>0.375</v>
      </c>
      <c r="L1390" s="137">
        <f t="shared" si="358"/>
        <v>0.70833333333333337</v>
      </c>
      <c r="M1390" s="137">
        <f t="shared" si="365"/>
        <v>0</v>
      </c>
      <c r="N1390" s="137">
        <f t="shared" si="365"/>
        <v>0</v>
      </c>
      <c r="O1390" s="137">
        <f t="shared" si="365"/>
        <v>0</v>
      </c>
      <c r="P1390" s="137">
        <f t="shared" si="365"/>
        <v>0</v>
      </c>
      <c r="Q1390" s="137">
        <f t="shared" si="365"/>
        <v>0</v>
      </c>
      <c r="R1390" s="137">
        <f t="shared" si="365"/>
        <v>0</v>
      </c>
      <c r="S1390" s="137">
        <f t="shared" si="365"/>
        <v>0</v>
      </c>
      <c r="T1390" s="137">
        <f t="shared" si="365"/>
        <v>0</v>
      </c>
      <c r="U1390" s="137">
        <f t="shared" si="365"/>
        <v>0</v>
      </c>
      <c r="V1390" s="137">
        <f t="shared" si="365"/>
        <v>100</v>
      </c>
      <c r="W1390" s="137">
        <f t="shared" si="366"/>
        <v>100</v>
      </c>
      <c r="X1390" s="137">
        <f t="shared" si="366"/>
        <v>100</v>
      </c>
      <c r="Y1390" s="137">
        <f t="shared" si="366"/>
        <v>100</v>
      </c>
      <c r="Z1390" s="137">
        <f t="shared" si="366"/>
        <v>100</v>
      </c>
      <c r="AA1390" s="137">
        <f t="shared" si="366"/>
        <v>100</v>
      </c>
      <c r="AB1390" s="137">
        <f t="shared" si="366"/>
        <v>100</v>
      </c>
      <c r="AC1390" s="137">
        <f t="shared" si="366"/>
        <v>100</v>
      </c>
      <c r="AD1390" s="137">
        <f t="shared" si="366"/>
        <v>0</v>
      </c>
      <c r="AE1390" s="137">
        <f t="shared" si="366"/>
        <v>0</v>
      </c>
      <c r="AF1390" s="137">
        <f t="shared" si="366"/>
        <v>0</v>
      </c>
      <c r="AG1390" s="137">
        <f t="shared" si="366"/>
        <v>0</v>
      </c>
      <c r="AH1390" s="137">
        <f t="shared" si="366"/>
        <v>0</v>
      </c>
      <c r="AI1390" s="137">
        <f t="shared" si="366"/>
        <v>0</v>
      </c>
      <c r="AJ1390" s="137">
        <f t="shared" si="366"/>
        <v>0</v>
      </c>
      <c r="AK1390" s="136">
        <f ca="1">IF(AND(AND($AK$3&lt;=B1390,B1390&lt;=$AK$1),B1390&lt;&gt;""),1,0)</f>
        <v>1</v>
      </c>
      <c r="AL1390" s="136">
        <f>IF(OR(F1390="工事・メンテ（共用可）",F1390="要調整"),0.5,IF(F1390="ヘリ訓練日",0.4,1))</f>
        <v>1</v>
      </c>
      <c r="AM1390" s="136">
        <v>1</v>
      </c>
    </row>
    <row r="1391" spans="1:39" ht="75">
      <c r="A1391" s="149">
        <v>630</v>
      </c>
      <c r="B1391" s="150">
        <v>46430</v>
      </c>
      <c r="C1391" s="156">
        <v>9</v>
      </c>
      <c r="D1391" s="156">
        <v>17</v>
      </c>
      <c r="E1391" s="152" t="s">
        <v>67</v>
      </c>
      <c r="F1391" s="151" t="s">
        <v>492</v>
      </c>
      <c r="G1391" s="154" t="s">
        <v>493</v>
      </c>
      <c r="H1391" s="138" t="str">
        <f>IF(OR(G1391="中止",G1391="取消"),"998",IF(ISNA(MATCH($E1391,施設情報!$B$2:$B$96,0)),"999",INDEX(施設情報!$C$2:$C$96,MATCH($E1391,施設情報!$B$2:$B$96,0))))</f>
        <v>998</v>
      </c>
      <c r="I1391" s="139">
        <f t="shared" si="355"/>
        <v>46430</v>
      </c>
      <c r="J1391" s="137" t="str">
        <f t="shared" si="356"/>
        <v>998-46430</v>
      </c>
      <c r="K1391" s="137">
        <f t="shared" si="357"/>
        <v>0.375</v>
      </c>
      <c r="L1391" s="137">
        <f t="shared" si="358"/>
        <v>0.70833333333333337</v>
      </c>
      <c r="M1391" s="137">
        <f t="shared" si="365"/>
        <v>0</v>
      </c>
      <c r="N1391" s="137">
        <f t="shared" si="365"/>
        <v>0</v>
      </c>
      <c r="O1391" s="137">
        <f t="shared" si="365"/>
        <v>0</v>
      </c>
      <c r="P1391" s="137">
        <f t="shared" si="365"/>
        <v>0</v>
      </c>
      <c r="Q1391" s="137">
        <f t="shared" si="365"/>
        <v>0</v>
      </c>
      <c r="R1391" s="137">
        <f t="shared" si="365"/>
        <v>0</v>
      </c>
      <c r="S1391" s="137">
        <f t="shared" si="365"/>
        <v>0</v>
      </c>
      <c r="T1391" s="137">
        <f t="shared" si="365"/>
        <v>0</v>
      </c>
      <c r="U1391" s="137">
        <f t="shared" si="365"/>
        <v>0</v>
      </c>
      <c r="V1391" s="137">
        <f t="shared" si="365"/>
        <v>100</v>
      </c>
      <c r="W1391" s="137">
        <f t="shared" si="366"/>
        <v>100</v>
      </c>
      <c r="X1391" s="137">
        <f t="shared" si="366"/>
        <v>100</v>
      </c>
      <c r="Y1391" s="137">
        <f t="shared" si="366"/>
        <v>100</v>
      </c>
      <c r="Z1391" s="137">
        <f t="shared" si="366"/>
        <v>100</v>
      </c>
      <c r="AA1391" s="137">
        <f t="shared" si="366"/>
        <v>100</v>
      </c>
      <c r="AB1391" s="137">
        <f t="shared" si="366"/>
        <v>100</v>
      </c>
      <c r="AC1391" s="137">
        <f t="shared" si="366"/>
        <v>100</v>
      </c>
      <c r="AD1391" s="137">
        <f t="shared" si="366"/>
        <v>0</v>
      </c>
      <c r="AE1391" s="137">
        <f t="shared" si="366"/>
        <v>0</v>
      </c>
      <c r="AF1391" s="137">
        <f t="shared" si="366"/>
        <v>0</v>
      </c>
      <c r="AG1391" s="137">
        <f t="shared" si="366"/>
        <v>0</v>
      </c>
      <c r="AH1391" s="137">
        <f t="shared" si="366"/>
        <v>0</v>
      </c>
      <c r="AI1391" s="137">
        <f t="shared" si="366"/>
        <v>0</v>
      </c>
      <c r="AJ1391" s="137">
        <f t="shared" si="366"/>
        <v>0</v>
      </c>
      <c r="AK1391" s="136">
        <f ca="1">IF(AND(AND($AK$3&lt;=B1391,B1391&lt;=$AK$1),B1391&lt;&gt;""),1,0)</f>
        <v>1</v>
      </c>
      <c r="AL1391" s="136">
        <f>IF(OR(F1391="工事・メンテ（共用可）",F1391="要調整"),0.5,IF(F1391="ヘリ訓練日",0.4,1))</f>
        <v>1</v>
      </c>
      <c r="AM1391" s="136">
        <v>1</v>
      </c>
    </row>
    <row r="1392" spans="1:39" ht="75">
      <c r="A1392" s="149">
        <v>631</v>
      </c>
      <c r="B1392" s="150">
        <v>46430</v>
      </c>
      <c r="C1392" s="156">
        <v>9</v>
      </c>
      <c r="D1392" s="156">
        <v>17</v>
      </c>
      <c r="E1392" s="152" t="s">
        <v>68</v>
      </c>
      <c r="F1392" s="151" t="s">
        <v>492</v>
      </c>
      <c r="G1392" s="154" t="s">
        <v>493</v>
      </c>
      <c r="H1392" s="138" t="str">
        <f>IF(OR(G1392="中止",G1392="取消"),"998",IF(ISNA(MATCH($E1392,施設情報!$B$2:$B$96,0)),"999",INDEX(施設情報!$C$2:$C$96,MATCH($E1392,施設情報!$B$2:$B$96,0))))</f>
        <v>998</v>
      </c>
      <c r="I1392" s="139">
        <f t="shared" si="355"/>
        <v>46430</v>
      </c>
      <c r="J1392" s="137" t="str">
        <f t="shared" si="356"/>
        <v>998-46430</v>
      </c>
      <c r="K1392" s="137">
        <f t="shared" si="357"/>
        <v>0.375</v>
      </c>
      <c r="L1392" s="137">
        <f t="shared" si="358"/>
        <v>0.70833333333333337</v>
      </c>
      <c r="M1392" s="137">
        <f t="shared" si="365"/>
        <v>0</v>
      </c>
      <c r="N1392" s="137">
        <f t="shared" si="365"/>
        <v>0</v>
      </c>
      <c r="O1392" s="137">
        <f t="shared" si="365"/>
        <v>0</v>
      </c>
      <c r="P1392" s="137">
        <f t="shared" si="365"/>
        <v>0</v>
      </c>
      <c r="Q1392" s="137">
        <f t="shared" si="365"/>
        <v>0</v>
      </c>
      <c r="R1392" s="137">
        <f t="shared" si="365"/>
        <v>0</v>
      </c>
      <c r="S1392" s="137">
        <f t="shared" si="365"/>
        <v>0</v>
      </c>
      <c r="T1392" s="137">
        <f t="shared" si="365"/>
        <v>0</v>
      </c>
      <c r="U1392" s="137">
        <f t="shared" si="365"/>
        <v>0</v>
      </c>
      <c r="V1392" s="137">
        <f t="shared" si="365"/>
        <v>100</v>
      </c>
      <c r="W1392" s="137">
        <f t="shared" si="366"/>
        <v>100</v>
      </c>
      <c r="X1392" s="137">
        <f t="shared" si="366"/>
        <v>100</v>
      </c>
      <c r="Y1392" s="137">
        <f t="shared" si="366"/>
        <v>100</v>
      </c>
      <c r="Z1392" s="137">
        <f t="shared" si="366"/>
        <v>100</v>
      </c>
      <c r="AA1392" s="137">
        <f t="shared" si="366"/>
        <v>100</v>
      </c>
      <c r="AB1392" s="137">
        <f t="shared" si="366"/>
        <v>100</v>
      </c>
      <c r="AC1392" s="137">
        <f t="shared" si="366"/>
        <v>100</v>
      </c>
      <c r="AD1392" s="137">
        <f t="shared" si="366"/>
        <v>0</v>
      </c>
      <c r="AE1392" s="137">
        <f t="shared" si="366"/>
        <v>0</v>
      </c>
      <c r="AF1392" s="137">
        <f t="shared" si="366"/>
        <v>0</v>
      </c>
      <c r="AG1392" s="137">
        <f t="shared" si="366"/>
        <v>0</v>
      </c>
      <c r="AH1392" s="137">
        <f t="shared" si="366"/>
        <v>0</v>
      </c>
      <c r="AI1392" s="137">
        <f t="shared" si="366"/>
        <v>0</v>
      </c>
      <c r="AJ1392" s="137">
        <f t="shared" si="366"/>
        <v>0</v>
      </c>
      <c r="AK1392" s="136">
        <f ca="1">IF(AND(AND($AK$3&lt;=B1392,B1392&lt;=$AK$1),B1392&lt;&gt;""),1,0)</f>
        <v>1</v>
      </c>
      <c r="AL1392" s="136">
        <f>IF(OR(F1392="工事・メンテ（共用可）",F1392="要調整"),0.5,IF(F1392="ヘリ訓練日",0.4,1))</f>
        <v>1</v>
      </c>
      <c r="AM1392" s="136">
        <v>1</v>
      </c>
    </row>
    <row r="1393" spans="1:39" ht="75">
      <c r="A1393" s="149">
        <v>632</v>
      </c>
      <c r="B1393" s="150">
        <v>46430</v>
      </c>
      <c r="C1393" s="156">
        <v>9</v>
      </c>
      <c r="D1393" s="156">
        <v>17</v>
      </c>
      <c r="E1393" s="152" t="s">
        <v>69</v>
      </c>
      <c r="F1393" s="151" t="s">
        <v>492</v>
      </c>
      <c r="G1393" s="154" t="s">
        <v>493</v>
      </c>
      <c r="H1393" s="138" t="str">
        <f>IF(OR(G1393="中止",G1393="取消"),"998",IF(ISNA(MATCH($E1393,施設情報!$B$2:$B$96,0)),"999",INDEX(施設情報!$C$2:$C$96,MATCH($E1393,施設情報!$B$2:$B$96,0))))</f>
        <v>998</v>
      </c>
      <c r="I1393" s="139">
        <f t="shared" si="355"/>
        <v>46430</v>
      </c>
      <c r="J1393" s="137" t="str">
        <f t="shared" si="356"/>
        <v>998-46430</v>
      </c>
      <c r="K1393" s="137">
        <f t="shared" si="357"/>
        <v>0.375</v>
      </c>
      <c r="L1393" s="137">
        <f t="shared" si="358"/>
        <v>0.70833333333333337</v>
      </c>
      <c r="M1393" s="137">
        <f t="shared" si="365"/>
        <v>0</v>
      </c>
      <c r="N1393" s="137">
        <f t="shared" si="365"/>
        <v>0</v>
      </c>
      <c r="O1393" s="137">
        <f t="shared" si="365"/>
        <v>0</v>
      </c>
      <c r="P1393" s="137">
        <f t="shared" si="365"/>
        <v>0</v>
      </c>
      <c r="Q1393" s="137">
        <f t="shared" si="365"/>
        <v>0</v>
      </c>
      <c r="R1393" s="137">
        <f t="shared" si="365"/>
        <v>0</v>
      </c>
      <c r="S1393" s="137">
        <f t="shared" si="365"/>
        <v>0</v>
      </c>
      <c r="T1393" s="137">
        <f t="shared" si="365"/>
        <v>0</v>
      </c>
      <c r="U1393" s="137">
        <f t="shared" si="365"/>
        <v>0</v>
      </c>
      <c r="V1393" s="137">
        <f t="shared" si="365"/>
        <v>100</v>
      </c>
      <c r="W1393" s="137">
        <f t="shared" si="366"/>
        <v>100</v>
      </c>
      <c r="X1393" s="137">
        <f t="shared" si="366"/>
        <v>100</v>
      </c>
      <c r="Y1393" s="137">
        <f t="shared" si="366"/>
        <v>100</v>
      </c>
      <c r="Z1393" s="137">
        <f t="shared" si="366"/>
        <v>100</v>
      </c>
      <c r="AA1393" s="137">
        <f t="shared" si="366"/>
        <v>100</v>
      </c>
      <c r="AB1393" s="137">
        <f t="shared" si="366"/>
        <v>100</v>
      </c>
      <c r="AC1393" s="137">
        <f t="shared" si="366"/>
        <v>100</v>
      </c>
      <c r="AD1393" s="137">
        <f t="shared" si="366"/>
        <v>0</v>
      </c>
      <c r="AE1393" s="137">
        <f t="shared" si="366"/>
        <v>0</v>
      </c>
      <c r="AF1393" s="137">
        <f t="shared" si="366"/>
        <v>0</v>
      </c>
      <c r="AG1393" s="137">
        <f t="shared" si="366"/>
        <v>0</v>
      </c>
      <c r="AH1393" s="137">
        <f t="shared" si="366"/>
        <v>0</v>
      </c>
      <c r="AI1393" s="137">
        <f t="shared" si="366"/>
        <v>0</v>
      </c>
      <c r="AJ1393" s="137">
        <f t="shared" si="366"/>
        <v>0</v>
      </c>
      <c r="AK1393" s="136">
        <f ca="1">IF(AND(AND($AK$3&lt;=B1393,B1393&lt;=$AK$1),B1393&lt;&gt;""),1,0)</f>
        <v>1</v>
      </c>
      <c r="AL1393" s="136">
        <f>IF(OR(F1393="工事・メンテ（共用可）",F1393="要調整"),0.5,IF(F1393="ヘリ訓練日",0.4,1))</f>
        <v>1</v>
      </c>
      <c r="AM1393" s="136">
        <v>1</v>
      </c>
    </row>
    <row r="1394" spans="1:39" ht="93.75">
      <c r="A1394" s="149">
        <v>633</v>
      </c>
      <c r="B1394" s="150">
        <v>46430</v>
      </c>
      <c r="C1394" s="156">
        <v>9</v>
      </c>
      <c r="D1394" s="156">
        <v>17</v>
      </c>
      <c r="E1394" s="152" t="s">
        <v>70</v>
      </c>
      <c r="F1394" s="151" t="s">
        <v>492</v>
      </c>
      <c r="G1394" s="154" t="s">
        <v>493</v>
      </c>
      <c r="H1394" s="138" t="str">
        <f>IF(OR(G1394="中止",G1394="取消"),"998",IF(ISNA(MATCH($E1394,施設情報!$B$2:$B$96,0)),"999",INDEX(施設情報!$C$2:$C$96,MATCH($E1394,施設情報!$B$2:$B$96,0))))</f>
        <v>998</v>
      </c>
      <c r="I1394" s="139">
        <f t="shared" si="355"/>
        <v>46430</v>
      </c>
      <c r="J1394" s="137" t="str">
        <f t="shared" si="356"/>
        <v>998-46430</v>
      </c>
      <c r="K1394" s="137">
        <f t="shared" si="357"/>
        <v>0.375</v>
      </c>
      <c r="L1394" s="137">
        <f t="shared" si="358"/>
        <v>0.70833333333333337</v>
      </c>
      <c r="M1394" s="137">
        <f t="shared" si="365"/>
        <v>0</v>
      </c>
      <c r="N1394" s="137">
        <f t="shared" si="365"/>
        <v>0</v>
      </c>
      <c r="O1394" s="137">
        <f t="shared" si="365"/>
        <v>0</v>
      </c>
      <c r="P1394" s="137">
        <f t="shared" si="365"/>
        <v>0</v>
      </c>
      <c r="Q1394" s="137">
        <f t="shared" si="365"/>
        <v>0</v>
      </c>
      <c r="R1394" s="137">
        <f t="shared" si="365"/>
        <v>0</v>
      </c>
      <c r="S1394" s="137">
        <f t="shared" si="365"/>
        <v>0</v>
      </c>
      <c r="T1394" s="137">
        <f t="shared" si="365"/>
        <v>0</v>
      </c>
      <c r="U1394" s="137">
        <f t="shared" si="365"/>
        <v>0</v>
      </c>
      <c r="V1394" s="137">
        <f t="shared" si="365"/>
        <v>100</v>
      </c>
      <c r="W1394" s="137">
        <f t="shared" si="366"/>
        <v>100</v>
      </c>
      <c r="X1394" s="137">
        <f t="shared" si="366"/>
        <v>100</v>
      </c>
      <c r="Y1394" s="137">
        <f t="shared" si="366"/>
        <v>100</v>
      </c>
      <c r="Z1394" s="137">
        <f t="shared" si="366"/>
        <v>100</v>
      </c>
      <c r="AA1394" s="137">
        <f t="shared" si="366"/>
        <v>100</v>
      </c>
      <c r="AB1394" s="137">
        <f t="shared" si="366"/>
        <v>100</v>
      </c>
      <c r="AC1394" s="137">
        <f t="shared" si="366"/>
        <v>100</v>
      </c>
      <c r="AD1394" s="137">
        <f t="shared" si="366"/>
        <v>0</v>
      </c>
      <c r="AE1394" s="137">
        <f t="shared" si="366"/>
        <v>0</v>
      </c>
      <c r="AF1394" s="137">
        <f t="shared" si="366"/>
        <v>0</v>
      </c>
      <c r="AG1394" s="137">
        <f t="shared" si="366"/>
        <v>0</v>
      </c>
      <c r="AH1394" s="137">
        <f t="shared" si="366"/>
        <v>0</v>
      </c>
      <c r="AI1394" s="137">
        <f t="shared" si="366"/>
        <v>0</v>
      </c>
      <c r="AJ1394" s="137">
        <f t="shared" si="366"/>
        <v>0</v>
      </c>
      <c r="AK1394" s="136">
        <f ca="1">IF(AND(AND($AK$3&lt;=B1394,B1394&lt;=$AK$1),B1394&lt;&gt;""),1,0)</f>
        <v>1</v>
      </c>
      <c r="AL1394" s="136">
        <f>IF(OR(F1394="工事・メンテ（共用可）",F1394="要調整"),0.5,IF(F1394="ヘリ訓練日",0.4,1))</f>
        <v>1</v>
      </c>
      <c r="AM1394" s="136">
        <v>1</v>
      </c>
    </row>
    <row r="1395" spans="1:39" ht="93.75">
      <c r="A1395" s="149">
        <v>634</v>
      </c>
      <c r="B1395" s="150">
        <v>46430</v>
      </c>
      <c r="C1395" s="156">
        <v>9</v>
      </c>
      <c r="D1395" s="156">
        <v>17</v>
      </c>
      <c r="E1395" s="152" t="s">
        <v>71</v>
      </c>
      <c r="F1395" s="151" t="s">
        <v>492</v>
      </c>
      <c r="G1395" s="154" t="s">
        <v>493</v>
      </c>
      <c r="H1395" s="138" t="str">
        <f>IF(OR(G1395="中止",G1395="取消"),"998",IF(ISNA(MATCH($E1395,施設情報!$B$2:$B$96,0)),"999",INDEX(施設情報!$C$2:$C$96,MATCH($E1395,施設情報!$B$2:$B$96,0))))</f>
        <v>998</v>
      </c>
      <c r="I1395" s="139">
        <f t="shared" si="355"/>
        <v>46430</v>
      </c>
      <c r="J1395" s="137" t="str">
        <f t="shared" si="356"/>
        <v>998-46430</v>
      </c>
      <c r="K1395" s="137">
        <f t="shared" si="357"/>
        <v>0.375</v>
      </c>
      <c r="L1395" s="137">
        <f t="shared" si="358"/>
        <v>0.70833333333333337</v>
      </c>
      <c r="M1395" s="137">
        <f t="shared" ref="M1395:V1404" si="367">IF(AND(M$3&gt;=$K1395,M$3&lt;$L1395),100*$AM1395,0)</f>
        <v>0</v>
      </c>
      <c r="N1395" s="137">
        <f t="shared" si="367"/>
        <v>0</v>
      </c>
      <c r="O1395" s="137">
        <f t="shared" si="367"/>
        <v>0</v>
      </c>
      <c r="P1395" s="137">
        <f t="shared" si="367"/>
        <v>0</v>
      </c>
      <c r="Q1395" s="137">
        <f t="shared" si="367"/>
        <v>0</v>
      </c>
      <c r="R1395" s="137">
        <f t="shared" si="367"/>
        <v>0</v>
      </c>
      <c r="S1395" s="137">
        <f t="shared" si="367"/>
        <v>0</v>
      </c>
      <c r="T1395" s="137">
        <f t="shared" si="367"/>
        <v>0</v>
      </c>
      <c r="U1395" s="137">
        <f t="shared" si="367"/>
        <v>0</v>
      </c>
      <c r="V1395" s="137">
        <f t="shared" si="367"/>
        <v>100</v>
      </c>
      <c r="W1395" s="137">
        <f t="shared" ref="W1395:AJ1404" si="368">IF(AND(W$3&gt;=$K1395,W$3&lt;$L1395),100*$AM1395,0)</f>
        <v>100</v>
      </c>
      <c r="X1395" s="137">
        <f t="shared" si="368"/>
        <v>100</v>
      </c>
      <c r="Y1395" s="137">
        <f t="shared" si="368"/>
        <v>100</v>
      </c>
      <c r="Z1395" s="137">
        <f t="shared" si="368"/>
        <v>100</v>
      </c>
      <c r="AA1395" s="137">
        <f t="shared" si="368"/>
        <v>100</v>
      </c>
      <c r="AB1395" s="137">
        <f t="shared" si="368"/>
        <v>100</v>
      </c>
      <c r="AC1395" s="137">
        <f t="shared" si="368"/>
        <v>100</v>
      </c>
      <c r="AD1395" s="137">
        <f t="shared" si="368"/>
        <v>0</v>
      </c>
      <c r="AE1395" s="137">
        <f t="shared" si="368"/>
        <v>0</v>
      </c>
      <c r="AF1395" s="137">
        <f t="shared" si="368"/>
        <v>0</v>
      </c>
      <c r="AG1395" s="137">
        <f t="shared" si="368"/>
        <v>0</v>
      </c>
      <c r="AH1395" s="137">
        <f t="shared" si="368"/>
        <v>0</v>
      </c>
      <c r="AI1395" s="137">
        <f t="shared" si="368"/>
        <v>0</v>
      </c>
      <c r="AJ1395" s="137">
        <f t="shared" si="368"/>
        <v>0</v>
      </c>
      <c r="AK1395" s="136">
        <f ca="1">IF(AND(AND($AK$3&lt;=B1395,B1395&lt;=$AK$1),B1395&lt;&gt;""),1,0)</f>
        <v>1</v>
      </c>
      <c r="AL1395" s="136">
        <f>IF(OR(F1395="工事・メンテ（共用可）",F1395="要調整"),0.5,IF(F1395="ヘリ訓練日",0.4,1))</f>
        <v>1</v>
      </c>
      <c r="AM1395" s="136">
        <v>1</v>
      </c>
    </row>
    <row r="1396" spans="1:39" ht="93.75">
      <c r="A1396" s="149">
        <v>635</v>
      </c>
      <c r="B1396" s="150">
        <v>46430</v>
      </c>
      <c r="C1396" s="156">
        <v>9</v>
      </c>
      <c r="D1396" s="156">
        <v>17</v>
      </c>
      <c r="E1396" s="152" t="s">
        <v>72</v>
      </c>
      <c r="F1396" s="151" t="s">
        <v>492</v>
      </c>
      <c r="G1396" s="154" t="s">
        <v>493</v>
      </c>
      <c r="H1396" s="138" t="str">
        <f>IF(OR(G1396="中止",G1396="取消"),"998",IF(ISNA(MATCH($E1396,施設情報!$B$2:$B$96,0)),"999",INDEX(施設情報!$C$2:$C$96,MATCH($E1396,施設情報!$B$2:$B$96,0))))</f>
        <v>998</v>
      </c>
      <c r="I1396" s="139">
        <f t="shared" si="355"/>
        <v>46430</v>
      </c>
      <c r="J1396" s="137" t="str">
        <f t="shared" si="356"/>
        <v>998-46430</v>
      </c>
      <c r="K1396" s="137">
        <f t="shared" si="357"/>
        <v>0.375</v>
      </c>
      <c r="L1396" s="137">
        <f t="shared" si="358"/>
        <v>0.70833333333333337</v>
      </c>
      <c r="M1396" s="137">
        <f t="shared" si="367"/>
        <v>0</v>
      </c>
      <c r="N1396" s="137">
        <f t="shared" si="367"/>
        <v>0</v>
      </c>
      <c r="O1396" s="137">
        <f t="shared" si="367"/>
        <v>0</v>
      </c>
      <c r="P1396" s="137">
        <f t="shared" si="367"/>
        <v>0</v>
      </c>
      <c r="Q1396" s="137">
        <f t="shared" si="367"/>
        <v>0</v>
      </c>
      <c r="R1396" s="137">
        <f t="shared" si="367"/>
        <v>0</v>
      </c>
      <c r="S1396" s="137">
        <f t="shared" si="367"/>
        <v>0</v>
      </c>
      <c r="T1396" s="137">
        <f t="shared" si="367"/>
        <v>0</v>
      </c>
      <c r="U1396" s="137">
        <f t="shared" si="367"/>
        <v>0</v>
      </c>
      <c r="V1396" s="137">
        <f t="shared" si="367"/>
        <v>100</v>
      </c>
      <c r="W1396" s="137">
        <f t="shared" si="368"/>
        <v>100</v>
      </c>
      <c r="X1396" s="137">
        <f t="shared" si="368"/>
        <v>100</v>
      </c>
      <c r="Y1396" s="137">
        <f t="shared" si="368"/>
        <v>100</v>
      </c>
      <c r="Z1396" s="137">
        <f t="shared" si="368"/>
        <v>100</v>
      </c>
      <c r="AA1396" s="137">
        <f t="shared" si="368"/>
        <v>100</v>
      </c>
      <c r="AB1396" s="137">
        <f t="shared" si="368"/>
        <v>100</v>
      </c>
      <c r="AC1396" s="137">
        <f t="shared" si="368"/>
        <v>100</v>
      </c>
      <c r="AD1396" s="137">
        <f t="shared" si="368"/>
        <v>0</v>
      </c>
      <c r="AE1396" s="137">
        <f t="shared" si="368"/>
        <v>0</v>
      </c>
      <c r="AF1396" s="137">
        <f t="shared" si="368"/>
        <v>0</v>
      </c>
      <c r="AG1396" s="137">
        <f t="shared" si="368"/>
        <v>0</v>
      </c>
      <c r="AH1396" s="137">
        <f t="shared" si="368"/>
        <v>0</v>
      </c>
      <c r="AI1396" s="137">
        <f t="shared" si="368"/>
        <v>0</v>
      </c>
      <c r="AJ1396" s="137">
        <f t="shared" si="368"/>
        <v>0</v>
      </c>
      <c r="AK1396" s="136">
        <f ca="1">IF(AND(AND($AK$3&lt;=B1396,B1396&lt;=$AK$1),B1396&lt;&gt;""),1,0)</f>
        <v>1</v>
      </c>
      <c r="AL1396" s="136">
        <f>IF(OR(F1396="工事・メンテ（共用可）",F1396="要調整"),0.5,IF(F1396="ヘリ訓練日",0.4,1))</f>
        <v>1</v>
      </c>
      <c r="AM1396" s="136">
        <v>1</v>
      </c>
    </row>
    <row r="1397" spans="1:39" ht="93.75">
      <c r="A1397" s="149">
        <v>636</v>
      </c>
      <c r="B1397" s="150">
        <v>46430</v>
      </c>
      <c r="C1397" s="156">
        <v>9</v>
      </c>
      <c r="D1397" s="156">
        <v>17</v>
      </c>
      <c r="E1397" s="152" t="s">
        <v>73</v>
      </c>
      <c r="F1397" s="151" t="s">
        <v>492</v>
      </c>
      <c r="G1397" s="154" t="s">
        <v>493</v>
      </c>
      <c r="H1397" s="138" t="str">
        <f>IF(OR(G1397="中止",G1397="取消"),"998",IF(ISNA(MATCH($E1397,施設情報!$B$2:$B$96,0)),"999",INDEX(施設情報!$C$2:$C$96,MATCH($E1397,施設情報!$B$2:$B$96,0))))</f>
        <v>998</v>
      </c>
      <c r="I1397" s="139">
        <f t="shared" si="355"/>
        <v>46430</v>
      </c>
      <c r="J1397" s="137" t="str">
        <f t="shared" si="356"/>
        <v>998-46430</v>
      </c>
      <c r="K1397" s="137">
        <f t="shared" si="357"/>
        <v>0.375</v>
      </c>
      <c r="L1397" s="137">
        <f t="shared" si="358"/>
        <v>0.70833333333333337</v>
      </c>
      <c r="M1397" s="137">
        <f t="shared" si="367"/>
        <v>0</v>
      </c>
      <c r="N1397" s="137">
        <f t="shared" si="367"/>
        <v>0</v>
      </c>
      <c r="O1397" s="137">
        <f t="shared" si="367"/>
        <v>0</v>
      </c>
      <c r="P1397" s="137">
        <f t="shared" si="367"/>
        <v>0</v>
      </c>
      <c r="Q1397" s="137">
        <f t="shared" si="367"/>
        <v>0</v>
      </c>
      <c r="R1397" s="137">
        <f t="shared" si="367"/>
        <v>0</v>
      </c>
      <c r="S1397" s="137">
        <f t="shared" si="367"/>
        <v>0</v>
      </c>
      <c r="T1397" s="137">
        <f t="shared" si="367"/>
        <v>0</v>
      </c>
      <c r="U1397" s="137">
        <f t="shared" si="367"/>
        <v>0</v>
      </c>
      <c r="V1397" s="137">
        <f t="shared" si="367"/>
        <v>100</v>
      </c>
      <c r="W1397" s="137">
        <f t="shared" si="368"/>
        <v>100</v>
      </c>
      <c r="X1397" s="137">
        <f t="shared" si="368"/>
        <v>100</v>
      </c>
      <c r="Y1397" s="137">
        <f t="shared" si="368"/>
        <v>100</v>
      </c>
      <c r="Z1397" s="137">
        <f t="shared" si="368"/>
        <v>100</v>
      </c>
      <c r="AA1397" s="137">
        <f t="shared" si="368"/>
        <v>100</v>
      </c>
      <c r="AB1397" s="137">
        <f t="shared" si="368"/>
        <v>100</v>
      </c>
      <c r="AC1397" s="137">
        <f t="shared" si="368"/>
        <v>100</v>
      </c>
      <c r="AD1397" s="137">
        <f t="shared" si="368"/>
        <v>0</v>
      </c>
      <c r="AE1397" s="137">
        <f t="shared" si="368"/>
        <v>0</v>
      </c>
      <c r="AF1397" s="137">
        <f t="shared" si="368"/>
        <v>0</v>
      </c>
      <c r="AG1397" s="137">
        <f t="shared" si="368"/>
        <v>0</v>
      </c>
      <c r="AH1397" s="137">
        <f t="shared" si="368"/>
        <v>0</v>
      </c>
      <c r="AI1397" s="137">
        <f t="shared" si="368"/>
        <v>0</v>
      </c>
      <c r="AJ1397" s="137">
        <f t="shared" si="368"/>
        <v>0</v>
      </c>
      <c r="AK1397" s="136">
        <f ca="1">IF(AND(AND($AK$3&lt;=B1397,B1397&lt;=$AK$1),B1397&lt;&gt;""),1,0)</f>
        <v>1</v>
      </c>
      <c r="AL1397" s="136">
        <f>IF(OR(F1397="工事・メンテ（共用可）",F1397="要調整"),0.5,IF(F1397="ヘリ訓練日",0.4,1))</f>
        <v>1</v>
      </c>
      <c r="AM1397" s="136">
        <v>1</v>
      </c>
    </row>
    <row r="1398" spans="1:39" ht="75">
      <c r="A1398" s="149">
        <v>637</v>
      </c>
      <c r="B1398" s="150">
        <v>46430</v>
      </c>
      <c r="C1398" s="156">
        <v>9</v>
      </c>
      <c r="D1398" s="156">
        <v>17</v>
      </c>
      <c r="E1398" s="152" t="s">
        <v>74</v>
      </c>
      <c r="F1398" s="151" t="s">
        <v>492</v>
      </c>
      <c r="G1398" s="154" t="s">
        <v>493</v>
      </c>
      <c r="H1398" s="138" t="str">
        <f>IF(OR(G1398="中止",G1398="取消"),"998",IF(ISNA(MATCH($E1398,施設情報!$B$2:$B$96,0)),"999",INDEX(施設情報!$C$2:$C$96,MATCH($E1398,施設情報!$B$2:$B$96,0))))</f>
        <v>998</v>
      </c>
      <c r="I1398" s="139">
        <f t="shared" si="355"/>
        <v>46430</v>
      </c>
      <c r="J1398" s="137" t="str">
        <f t="shared" si="356"/>
        <v>998-46430</v>
      </c>
      <c r="K1398" s="137">
        <f t="shared" si="357"/>
        <v>0.375</v>
      </c>
      <c r="L1398" s="137">
        <f t="shared" si="358"/>
        <v>0.70833333333333337</v>
      </c>
      <c r="M1398" s="137">
        <f t="shared" si="367"/>
        <v>0</v>
      </c>
      <c r="N1398" s="137">
        <f t="shared" si="367"/>
        <v>0</v>
      </c>
      <c r="O1398" s="137">
        <f t="shared" si="367"/>
        <v>0</v>
      </c>
      <c r="P1398" s="137">
        <f t="shared" si="367"/>
        <v>0</v>
      </c>
      <c r="Q1398" s="137">
        <f t="shared" si="367"/>
        <v>0</v>
      </c>
      <c r="R1398" s="137">
        <f t="shared" si="367"/>
        <v>0</v>
      </c>
      <c r="S1398" s="137">
        <f t="shared" si="367"/>
        <v>0</v>
      </c>
      <c r="T1398" s="137">
        <f t="shared" si="367"/>
        <v>0</v>
      </c>
      <c r="U1398" s="137">
        <f t="shared" si="367"/>
        <v>0</v>
      </c>
      <c r="V1398" s="137">
        <f t="shared" si="367"/>
        <v>100</v>
      </c>
      <c r="W1398" s="137">
        <f t="shared" si="368"/>
        <v>100</v>
      </c>
      <c r="X1398" s="137">
        <f t="shared" si="368"/>
        <v>100</v>
      </c>
      <c r="Y1398" s="137">
        <f t="shared" si="368"/>
        <v>100</v>
      </c>
      <c r="Z1398" s="137">
        <f t="shared" si="368"/>
        <v>100</v>
      </c>
      <c r="AA1398" s="137">
        <f t="shared" si="368"/>
        <v>100</v>
      </c>
      <c r="AB1398" s="137">
        <f t="shared" si="368"/>
        <v>100</v>
      </c>
      <c r="AC1398" s="137">
        <f t="shared" si="368"/>
        <v>100</v>
      </c>
      <c r="AD1398" s="137">
        <f t="shared" si="368"/>
        <v>0</v>
      </c>
      <c r="AE1398" s="137">
        <f t="shared" si="368"/>
        <v>0</v>
      </c>
      <c r="AF1398" s="137">
        <f t="shared" si="368"/>
        <v>0</v>
      </c>
      <c r="AG1398" s="137">
        <f t="shared" si="368"/>
        <v>0</v>
      </c>
      <c r="AH1398" s="137">
        <f t="shared" si="368"/>
        <v>0</v>
      </c>
      <c r="AI1398" s="137">
        <f t="shared" si="368"/>
        <v>0</v>
      </c>
      <c r="AJ1398" s="137">
        <f t="shared" si="368"/>
        <v>0</v>
      </c>
      <c r="AK1398" s="136">
        <f ca="1">IF(AND(AND($AK$3&lt;=B1398,B1398&lt;=$AK$1),B1398&lt;&gt;""),1,0)</f>
        <v>1</v>
      </c>
      <c r="AL1398" s="136">
        <f>IF(OR(F1398="工事・メンテ（共用可）",F1398="要調整"),0.5,IF(F1398="ヘリ訓練日",0.4,1))</f>
        <v>1</v>
      </c>
      <c r="AM1398" s="136">
        <v>1</v>
      </c>
    </row>
    <row r="1399" spans="1:39" ht="75">
      <c r="A1399" s="149">
        <v>638</v>
      </c>
      <c r="B1399" s="150">
        <v>46430</v>
      </c>
      <c r="C1399" s="156">
        <v>9</v>
      </c>
      <c r="D1399" s="156">
        <v>17</v>
      </c>
      <c r="E1399" s="152" t="s">
        <v>75</v>
      </c>
      <c r="F1399" s="151" t="s">
        <v>492</v>
      </c>
      <c r="G1399" s="154" t="s">
        <v>493</v>
      </c>
      <c r="H1399" s="138" t="str">
        <f>IF(OR(G1399="中止",G1399="取消"),"998",IF(ISNA(MATCH($E1399,施設情報!$B$2:$B$96,0)),"999",INDEX(施設情報!$C$2:$C$96,MATCH($E1399,施設情報!$B$2:$B$96,0))))</f>
        <v>998</v>
      </c>
      <c r="I1399" s="139">
        <f t="shared" si="355"/>
        <v>46430</v>
      </c>
      <c r="J1399" s="137" t="str">
        <f t="shared" si="356"/>
        <v>998-46430</v>
      </c>
      <c r="K1399" s="137">
        <f t="shared" si="357"/>
        <v>0.375</v>
      </c>
      <c r="L1399" s="137">
        <f t="shared" si="358"/>
        <v>0.70833333333333337</v>
      </c>
      <c r="M1399" s="137">
        <f t="shared" si="367"/>
        <v>0</v>
      </c>
      <c r="N1399" s="137">
        <f t="shared" si="367"/>
        <v>0</v>
      </c>
      <c r="O1399" s="137">
        <f t="shared" si="367"/>
        <v>0</v>
      </c>
      <c r="P1399" s="137">
        <f t="shared" si="367"/>
        <v>0</v>
      </c>
      <c r="Q1399" s="137">
        <f t="shared" si="367"/>
        <v>0</v>
      </c>
      <c r="R1399" s="137">
        <f t="shared" si="367"/>
        <v>0</v>
      </c>
      <c r="S1399" s="137">
        <f t="shared" si="367"/>
        <v>0</v>
      </c>
      <c r="T1399" s="137">
        <f t="shared" si="367"/>
        <v>0</v>
      </c>
      <c r="U1399" s="137">
        <f t="shared" si="367"/>
        <v>0</v>
      </c>
      <c r="V1399" s="137">
        <f t="shared" si="367"/>
        <v>100</v>
      </c>
      <c r="W1399" s="137">
        <f t="shared" si="368"/>
        <v>100</v>
      </c>
      <c r="X1399" s="137">
        <f t="shared" si="368"/>
        <v>100</v>
      </c>
      <c r="Y1399" s="137">
        <f t="shared" si="368"/>
        <v>100</v>
      </c>
      <c r="Z1399" s="137">
        <f t="shared" si="368"/>
        <v>100</v>
      </c>
      <c r="AA1399" s="137">
        <f t="shared" si="368"/>
        <v>100</v>
      </c>
      <c r="AB1399" s="137">
        <f t="shared" si="368"/>
        <v>100</v>
      </c>
      <c r="AC1399" s="137">
        <f t="shared" si="368"/>
        <v>100</v>
      </c>
      <c r="AD1399" s="137">
        <f t="shared" si="368"/>
        <v>0</v>
      </c>
      <c r="AE1399" s="137">
        <f t="shared" si="368"/>
        <v>0</v>
      </c>
      <c r="AF1399" s="137">
        <f t="shared" si="368"/>
        <v>0</v>
      </c>
      <c r="AG1399" s="137">
        <f t="shared" si="368"/>
        <v>0</v>
      </c>
      <c r="AH1399" s="137">
        <f t="shared" si="368"/>
        <v>0</v>
      </c>
      <c r="AI1399" s="137">
        <f t="shared" si="368"/>
        <v>0</v>
      </c>
      <c r="AJ1399" s="137">
        <f t="shared" si="368"/>
        <v>0</v>
      </c>
      <c r="AK1399" s="136">
        <f ca="1">IF(AND(AND($AK$3&lt;=B1399,B1399&lt;=$AK$1),B1399&lt;&gt;""),1,0)</f>
        <v>1</v>
      </c>
      <c r="AL1399" s="136">
        <f>IF(OR(F1399="工事・メンテ（共用可）",F1399="要調整"),0.5,IF(F1399="ヘリ訓練日",0.4,1))</f>
        <v>1</v>
      </c>
      <c r="AM1399" s="136">
        <v>1</v>
      </c>
    </row>
    <row r="1400" spans="1:39" ht="75">
      <c r="A1400" s="149">
        <v>639</v>
      </c>
      <c r="B1400" s="150">
        <v>46430</v>
      </c>
      <c r="C1400" s="156">
        <v>9</v>
      </c>
      <c r="D1400" s="156">
        <v>17</v>
      </c>
      <c r="E1400" s="152" t="s">
        <v>76</v>
      </c>
      <c r="F1400" s="151" t="s">
        <v>492</v>
      </c>
      <c r="G1400" s="154" t="s">
        <v>493</v>
      </c>
      <c r="H1400" s="138" t="str">
        <f>IF(OR(G1400="中止",G1400="取消"),"998",IF(ISNA(MATCH($E1400,施設情報!$B$2:$B$96,0)),"999",INDEX(施設情報!$C$2:$C$96,MATCH($E1400,施設情報!$B$2:$B$96,0))))</f>
        <v>998</v>
      </c>
      <c r="I1400" s="139">
        <f t="shared" si="355"/>
        <v>46430</v>
      </c>
      <c r="J1400" s="137" t="str">
        <f t="shared" si="356"/>
        <v>998-46430</v>
      </c>
      <c r="K1400" s="137">
        <f t="shared" si="357"/>
        <v>0.375</v>
      </c>
      <c r="L1400" s="137">
        <f t="shared" si="358"/>
        <v>0.70833333333333337</v>
      </c>
      <c r="M1400" s="137">
        <f t="shared" si="367"/>
        <v>0</v>
      </c>
      <c r="N1400" s="137">
        <f t="shared" si="367"/>
        <v>0</v>
      </c>
      <c r="O1400" s="137">
        <f t="shared" si="367"/>
        <v>0</v>
      </c>
      <c r="P1400" s="137">
        <f t="shared" si="367"/>
        <v>0</v>
      </c>
      <c r="Q1400" s="137">
        <f t="shared" si="367"/>
        <v>0</v>
      </c>
      <c r="R1400" s="137">
        <f t="shared" si="367"/>
        <v>0</v>
      </c>
      <c r="S1400" s="137">
        <f t="shared" si="367"/>
        <v>0</v>
      </c>
      <c r="T1400" s="137">
        <f t="shared" si="367"/>
        <v>0</v>
      </c>
      <c r="U1400" s="137">
        <f t="shared" si="367"/>
        <v>0</v>
      </c>
      <c r="V1400" s="137">
        <f t="shared" si="367"/>
        <v>100</v>
      </c>
      <c r="W1400" s="137">
        <f t="shared" si="368"/>
        <v>100</v>
      </c>
      <c r="X1400" s="137">
        <f t="shared" si="368"/>
        <v>100</v>
      </c>
      <c r="Y1400" s="137">
        <f t="shared" si="368"/>
        <v>100</v>
      </c>
      <c r="Z1400" s="137">
        <f t="shared" si="368"/>
        <v>100</v>
      </c>
      <c r="AA1400" s="137">
        <f t="shared" si="368"/>
        <v>100</v>
      </c>
      <c r="AB1400" s="137">
        <f t="shared" si="368"/>
        <v>100</v>
      </c>
      <c r="AC1400" s="137">
        <f t="shared" si="368"/>
        <v>100</v>
      </c>
      <c r="AD1400" s="137">
        <f t="shared" si="368"/>
        <v>0</v>
      </c>
      <c r="AE1400" s="137">
        <f t="shared" si="368"/>
        <v>0</v>
      </c>
      <c r="AF1400" s="137">
        <f t="shared" si="368"/>
        <v>0</v>
      </c>
      <c r="AG1400" s="137">
        <f t="shared" si="368"/>
        <v>0</v>
      </c>
      <c r="AH1400" s="137">
        <f t="shared" si="368"/>
        <v>0</v>
      </c>
      <c r="AI1400" s="137">
        <f t="shared" si="368"/>
        <v>0</v>
      </c>
      <c r="AJ1400" s="137">
        <f t="shared" si="368"/>
        <v>0</v>
      </c>
      <c r="AK1400" s="136">
        <f ca="1">IF(AND(AND($AK$3&lt;=B1400,B1400&lt;=$AK$1),B1400&lt;&gt;""),1,0)</f>
        <v>1</v>
      </c>
      <c r="AL1400" s="136">
        <f>IF(OR(F1400="工事・メンテ（共用可）",F1400="要調整"),0.5,IF(F1400="ヘリ訓練日",0.4,1))</f>
        <v>1</v>
      </c>
      <c r="AM1400" s="136">
        <v>1</v>
      </c>
    </row>
    <row r="1401" spans="1:39" ht="112.5">
      <c r="A1401" s="149">
        <v>640</v>
      </c>
      <c r="B1401" s="150">
        <v>46430</v>
      </c>
      <c r="C1401" s="156">
        <v>9</v>
      </c>
      <c r="D1401" s="156">
        <v>17</v>
      </c>
      <c r="E1401" s="152" t="s">
        <v>77</v>
      </c>
      <c r="F1401" s="151" t="s">
        <v>492</v>
      </c>
      <c r="G1401" s="154" t="s">
        <v>493</v>
      </c>
      <c r="H1401" s="138" t="str">
        <f>IF(OR(G1401="中止",G1401="取消"),"998",IF(ISNA(MATCH($E1401,施設情報!$B$2:$B$96,0)),"999",INDEX(施設情報!$C$2:$C$96,MATCH($E1401,施設情報!$B$2:$B$96,0))))</f>
        <v>998</v>
      </c>
      <c r="I1401" s="139">
        <f t="shared" si="355"/>
        <v>46430</v>
      </c>
      <c r="J1401" s="137" t="str">
        <f t="shared" si="356"/>
        <v>998-46430</v>
      </c>
      <c r="K1401" s="137">
        <f t="shared" si="357"/>
        <v>0.375</v>
      </c>
      <c r="L1401" s="137">
        <f t="shared" si="358"/>
        <v>0.70833333333333337</v>
      </c>
      <c r="M1401" s="137">
        <f t="shared" si="367"/>
        <v>0</v>
      </c>
      <c r="N1401" s="137">
        <f t="shared" si="367"/>
        <v>0</v>
      </c>
      <c r="O1401" s="137">
        <f t="shared" si="367"/>
        <v>0</v>
      </c>
      <c r="P1401" s="137">
        <f t="shared" si="367"/>
        <v>0</v>
      </c>
      <c r="Q1401" s="137">
        <f t="shared" si="367"/>
        <v>0</v>
      </c>
      <c r="R1401" s="137">
        <f t="shared" si="367"/>
        <v>0</v>
      </c>
      <c r="S1401" s="137">
        <f t="shared" si="367"/>
        <v>0</v>
      </c>
      <c r="T1401" s="137">
        <f t="shared" si="367"/>
        <v>0</v>
      </c>
      <c r="U1401" s="137">
        <f t="shared" si="367"/>
        <v>0</v>
      </c>
      <c r="V1401" s="137">
        <f t="shared" si="367"/>
        <v>100</v>
      </c>
      <c r="W1401" s="137">
        <f t="shared" si="368"/>
        <v>100</v>
      </c>
      <c r="X1401" s="137">
        <f t="shared" si="368"/>
        <v>100</v>
      </c>
      <c r="Y1401" s="137">
        <f t="shared" si="368"/>
        <v>100</v>
      </c>
      <c r="Z1401" s="137">
        <f t="shared" si="368"/>
        <v>100</v>
      </c>
      <c r="AA1401" s="137">
        <f t="shared" si="368"/>
        <v>100</v>
      </c>
      <c r="AB1401" s="137">
        <f t="shared" si="368"/>
        <v>100</v>
      </c>
      <c r="AC1401" s="137">
        <f t="shared" si="368"/>
        <v>100</v>
      </c>
      <c r="AD1401" s="137">
        <f t="shared" si="368"/>
        <v>0</v>
      </c>
      <c r="AE1401" s="137">
        <f t="shared" si="368"/>
        <v>0</v>
      </c>
      <c r="AF1401" s="137">
        <f t="shared" si="368"/>
        <v>0</v>
      </c>
      <c r="AG1401" s="137">
        <f t="shared" si="368"/>
        <v>0</v>
      </c>
      <c r="AH1401" s="137">
        <f t="shared" si="368"/>
        <v>0</v>
      </c>
      <c r="AI1401" s="137">
        <f t="shared" si="368"/>
        <v>0</v>
      </c>
      <c r="AJ1401" s="137">
        <f t="shared" si="368"/>
        <v>0</v>
      </c>
      <c r="AK1401" s="136">
        <f ca="1">IF(AND(AND($AK$3&lt;=B1401,B1401&lt;=$AK$1),B1401&lt;&gt;""),1,0)</f>
        <v>1</v>
      </c>
      <c r="AL1401" s="136">
        <f>IF(OR(F1401="工事・メンテ（共用可）",F1401="要調整"),0.5,IF(F1401="ヘリ訓練日",0.4,1))</f>
        <v>1</v>
      </c>
      <c r="AM1401" s="136">
        <v>1</v>
      </c>
    </row>
    <row r="1402" spans="1:39" ht="93.75">
      <c r="A1402" s="149">
        <v>641</v>
      </c>
      <c r="B1402" s="150">
        <v>46430</v>
      </c>
      <c r="C1402" s="156">
        <v>9</v>
      </c>
      <c r="D1402" s="156">
        <v>17</v>
      </c>
      <c r="E1402" s="152" t="s">
        <v>78</v>
      </c>
      <c r="F1402" s="151" t="s">
        <v>492</v>
      </c>
      <c r="G1402" s="154" t="s">
        <v>493</v>
      </c>
      <c r="H1402" s="138" t="str">
        <f>IF(OR(G1402="中止",G1402="取消"),"998",IF(ISNA(MATCH($E1402,施設情報!$B$2:$B$96,0)),"999",INDEX(施設情報!$C$2:$C$96,MATCH($E1402,施設情報!$B$2:$B$96,0))))</f>
        <v>998</v>
      </c>
      <c r="I1402" s="139">
        <f t="shared" si="355"/>
        <v>46430</v>
      </c>
      <c r="J1402" s="137" t="str">
        <f t="shared" si="356"/>
        <v>998-46430</v>
      </c>
      <c r="K1402" s="137">
        <f t="shared" si="357"/>
        <v>0.375</v>
      </c>
      <c r="L1402" s="137">
        <f t="shared" si="358"/>
        <v>0.70833333333333337</v>
      </c>
      <c r="M1402" s="137">
        <f t="shared" si="367"/>
        <v>0</v>
      </c>
      <c r="N1402" s="137">
        <f t="shared" si="367"/>
        <v>0</v>
      </c>
      <c r="O1402" s="137">
        <f t="shared" si="367"/>
        <v>0</v>
      </c>
      <c r="P1402" s="137">
        <f t="shared" si="367"/>
        <v>0</v>
      </c>
      <c r="Q1402" s="137">
        <f t="shared" si="367"/>
        <v>0</v>
      </c>
      <c r="R1402" s="137">
        <f t="shared" si="367"/>
        <v>0</v>
      </c>
      <c r="S1402" s="137">
        <f t="shared" si="367"/>
        <v>0</v>
      </c>
      <c r="T1402" s="137">
        <f t="shared" si="367"/>
        <v>0</v>
      </c>
      <c r="U1402" s="137">
        <f t="shared" si="367"/>
        <v>0</v>
      </c>
      <c r="V1402" s="137">
        <f t="shared" si="367"/>
        <v>100</v>
      </c>
      <c r="W1402" s="137">
        <f t="shared" si="368"/>
        <v>100</v>
      </c>
      <c r="X1402" s="137">
        <f t="shared" si="368"/>
        <v>100</v>
      </c>
      <c r="Y1402" s="137">
        <f t="shared" si="368"/>
        <v>100</v>
      </c>
      <c r="Z1402" s="137">
        <f t="shared" si="368"/>
        <v>100</v>
      </c>
      <c r="AA1402" s="137">
        <f t="shared" si="368"/>
        <v>100</v>
      </c>
      <c r="AB1402" s="137">
        <f t="shared" si="368"/>
        <v>100</v>
      </c>
      <c r="AC1402" s="137">
        <f t="shared" si="368"/>
        <v>100</v>
      </c>
      <c r="AD1402" s="137">
        <f t="shared" si="368"/>
        <v>0</v>
      </c>
      <c r="AE1402" s="137">
        <f t="shared" si="368"/>
        <v>0</v>
      </c>
      <c r="AF1402" s="137">
        <f t="shared" si="368"/>
        <v>0</v>
      </c>
      <c r="AG1402" s="137">
        <f t="shared" si="368"/>
        <v>0</v>
      </c>
      <c r="AH1402" s="137">
        <f t="shared" si="368"/>
        <v>0</v>
      </c>
      <c r="AI1402" s="137">
        <f t="shared" si="368"/>
        <v>0</v>
      </c>
      <c r="AJ1402" s="137">
        <f t="shared" si="368"/>
        <v>0</v>
      </c>
      <c r="AK1402" s="136">
        <f ca="1">IF(AND(AND($AK$3&lt;=B1402,B1402&lt;=$AK$1),B1402&lt;&gt;""),1,0)</f>
        <v>1</v>
      </c>
      <c r="AL1402" s="136">
        <f>IF(OR(F1402="工事・メンテ（共用可）",F1402="要調整"),0.5,IF(F1402="ヘリ訓練日",0.4,1))</f>
        <v>1</v>
      </c>
      <c r="AM1402" s="136">
        <v>1</v>
      </c>
    </row>
    <row r="1403" spans="1:39" ht="112.5">
      <c r="A1403" s="149">
        <v>642</v>
      </c>
      <c r="B1403" s="150">
        <v>46430</v>
      </c>
      <c r="C1403" s="156">
        <v>9</v>
      </c>
      <c r="D1403" s="156">
        <v>17</v>
      </c>
      <c r="E1403" s="152" t="s">
        <v>79</v>
      </c>
      <c r="F1403" s="151" t="s">
        <v>492</v>
      </c>
      <c r="G1403" s="154" t="s">
        <v>493</v>
      </c>
      <c r="H1403" s="138" t="str">
        <f>IF(OR(G1403="中止",G1403="取消"),"998",IF(ISNA(MATCH($E1403,施設情報!$B$2:$B$96,0)),"999",INDEX(施設情報!$C$2:$C$96,MATCH($E1403,施設情報!$B$2:$B$96,0))))</f>
        <v>998</v>
      </c>
      <c r="I1403" s="139">
        <f t="shared" si="355"/>
        <v>46430</v>
      </c>
      <c r="J1403" s="137" t="str">
        <f t="shared" si="356"/>
        <v>998-46430</v>
      </c>
      <c r="K1403" s="137">
        <f t="shared" si="357"/>
        <v>0.375</v>
      </c>
      <c r="L1403" s="137">
        <f t="shared" si="358"/>
        <v>0.70833333333333337</v>
      </c>
      <c r="M1403" s="137">
        <f t="shared" si="367"/>
        <v>0</v>
      </c>
      <c r="N1403" s="137">
        <f t="shared" si="367"/>
        <v>0</v>
      </c>
      <c r="O1403" s="137">
        <f t="shared" si="367"/>
        <v>0</v>
      </c>
      <c r="P1403" s="137">
        <f t="shared" si="367"/>
        <v>0</v>
      </c>
      <c r="Q1403" s="137">
        <f t="shared" si="367"/>
        <v>0</v>
      </c>
      <c r="R1403" s="137">
        <f t="shared" si="367"/>
        <v>0</v>
      </c>
      <c r="S1403" s="137">
        <f t="shared" si="367"/>
        <v>0</v>
      </c>
      <c r="T1403" s="137">
        <f t="shared" si="367"/>
        <v>0</v>
      </c>
      <c r="U1403" s="137">
        <f t="shared" si="367"/>
        <v>0</v>
      </c>
      <c r="V1403" s="137">
        <f t="shared" si="367"/>
        <v>100</v>
      </c>
      <c r="W1403" s="137">
        <f t="shared" si="368"/>
        <v>100</v>
      </c>
      <c r="X1403" s="137">
        <f t="shared" si="368"/>
        <v>100</v>
      </c>
      <c r="Y1403" s="137">
        <f t="shared" si="368"/>
        <v>100</v>
      </c>
      <c r="Z1403" s="137">
        <f t="shared" si="368"/>
        <v>100</v>
      </c>
      <c r="AA1403" s="137">
        <f t="shared" si="368"/>
        <v>100</v>
      </c>
      <c r="AB1403" s="137">
        <f t="shared" si="368"/>
        <v>100</v>
      </c>
      <c r="AC1403" s="137">
        <f t="shared" si="368"/>
        <v>100</v>
      </c>
      <c r="AD1403" s="137">
        <f t="shared" si="368"/>
        <v>0</v>
      </c>
      <c r="AE1403" s="137">
        <f t="shared" si="368"/>
        <v>0</v>
      </c>
      <c r="AF1403" s="137">
        <f t="shared" si="368"/>
        <v>0</v>
      </c>
      <c r="AG1403" s="137">
        <f t="shared" si="368"/>
        <v>0</v>
      </c>
      <c r="AH1403" s="137">
        <f t="shared" si="368"/>
        <v>0</v>
      </c>
      <c r="AI1403" s="137">
        <f t="shared" si="368"/>
        <v>0</v>
      </c>
      <c r="AJ1403" s="137">
        <f t="shared" si="368"/>
        <v>0</v>
      </c>
      <c r="AK1403" s="136">
        <f ca="1">IF(AND(AND($AK$3&lt;=B1403,B1403&lt;=$AK$1),B1403&lt;&gt;""),1,0)</f>
        <v>1</v>
      </c>
      <c r="AL1403" s="136">
        <f>IF(OR(F1403="工事・メンテ（共用可）",F1403="要調整"),0.5,IF(F1403="ヘリ訓練日",0.4,1))</f>
        <v>1</v>
      </c>
      <c r="AM1403" s="136">
        <v>1</v>
      </c>
    </row>
    <row r="1404" spans="1:39" ht="112.5">
      <c r="A1404" s="149">
        <v>643</v>
      </c>
      <c r="B1404" s="150">
        <v>46430</v>
      </c>
      <c r="C1404" s="156">
        <v>9</v>
      </c>
      <c r="D1404" s="156">
        <v>17</v>
      </c>
      <c r="E1404" s="152" t="s">
        <v>80</v>
      </c>
      <c r="F1404" s="151" t="s">
        <v>492</v>
      </c>
      <c r="G1404" s="154" t="s">
        <v>493</v>
      </c>
      <c r="H1404" s="138" t="str">
        <f>IF(OR(G1404="中止",G1404="取消"),"998",IF(ISNA(MATCH($E1404,施設情報!$B$2:$B$96,0)),"999",INDEX(施設情報!$C$2:$C$96,MATCH($E1404,施設情報!$B$2:$B$96,0))))</f>
        <v>998</v>
      </c>
      <c r="I1404" s="139">
        <f t="shared" si="355"/>
        <v>46430</v>
      </c>
      <c r="J1404" s="137" t="str">
        <f t="shared" si="356"/>
        <v>998-46430</v>
      </c>
      <c r="K1404" s="137">
        <f t="shared" si="357"/>
        <v>0.375</v>
      </c>
      <c r="L1404" s="137">
        <f t="shared" si="358"/>
        <v>0.70833333333333337</v>
      </c>
      <c r="M1404" s="137">
        <f t="shared" si="367"/>
        <v>0</v>
      </c>
      <c r="N1404" s="137">
        <f t="shared" si="367"/>
        <v>0</v>
      </c>
      <c r="O1404" s="137">
        <f t="shared" si="367"/>
        <v>0</v>
      </c>
      <c r="P1404" s="137">
        <f t="shared" si="367"/>
        <v>0</v>
      </c>
      <c r="Q1404" s="137">
        <f t="shared" si="367"/>
        <v>0</v>
      </c>
      <c r="R1404" s="137">
        <f t="shared" si="367"/>
        <v>0</v>
      </c>
      <c r="S1404" s="137">
        <f t="shared" si="367"/>
        <v>0</v>
      </c>
      <c r="T1404" s="137">
        <f t="shared" si="367"/>
        <v>0</v>
      </c>
      <c r="U1404" s="137">
        <f t="shared" si="367"/>
        <v>0</v>
      </c>
      <c r="V1404" s="137">
        <f t="shared" si="367"/>
        <v>100</v>
      </c>
      <c r="W1404" s="137">
        <f t="shared" si="368"/>
        <v>100</v>
      </c>
      <c r="X1404" s="137">
        <f t="shared" si="368"/>
        <v>100</v>
      </c>
      <c r="Y1404" s="137">
        <f t="shared" si="368"/>
        <v>100</v>
      </c>
      <c r="Z1404" s="137">
        <f t="shared" si="368"/>
        <v>100</v>
      </c>
      <c r="AA1404" s="137">
        <f t="shared" si="368"/>
        <v>100</v>
      </c>
      <c r="AB1404" s="137">
        <f t="shared" si="368"/>
        <v>100</v>
      </c>
      <c r="AC1404" s="137">
        <f t="shared" si="368"/>
        <v>100</v>
      </c>
      <c r="AD1404" s="137">
        <f t="shared" si="368"/>
        <v>0</v>
      </c>
      <c r="AE1404" s="137">
        <f t="shared" si="368"/>
        <v>0</v>
      </c>
      <c r="AF1404" s="137">
        <f t="shared" si="368"/>
        <v>0</v>
      </c>
      <c r="AG1404" s="137">
        <f t="shared" si="368"/>
        <v>0</v>
      </c>
      <c r="AH1404" s="137">
        <f t="shared" si="368"/>
        <v>0</v>
      </c>
      <c r="AI1404" s="137">
        <f t="shared" si="368"/>
        <v>0</v>
      </c>
      <c r="AJ1404" s="137">
        <f t="shared" si="368"/>
        <v>0</v>
      </c>
      <c r="AK1404" s="136">
        <f ca="1">IF(AND(AND($AK$3&lt;=B1404,B1404&lt;=$AK$1),B1404&lt;&gt;""),1,0)</f>
        <v>1</v>
      </c>
      <c r="AL1404" s="136">
        <f>IF(OR(F1404="工事・メンテ（共用可）",F1404="要調整"),0.5,IF(F1404="ヘリ訓練日",0.4,1))</f>
        <v>1</v>
      </c>
      <c r="AM1404" s="136">
        <v>1</v>
      </c>
    </row>
    <row r="1405" spans="1:39" ht="93.75">
      <c r="A1405" s="149">
        <v>644</v>
      </c>
      <c r="B1405" s="150">
        <v>46430</v>
      </c>
      <c r="C1405" s="156">
        <v>9</v>
      </c>
      <c r="D1405" s="156">
        <v>17</v>
      </c>
      <c r="E1405" s="152" t="s">
        <v>81</v>
      </c>
      <c r="F1405" s="151" t="s">
        <v>492</v>
      </c>
      <c r="G1405" s="154" t="s">
        <v>493</v>
      </c>
      <c r="H1405" s="138" t="str">
        <f>IF(OR(G1405="中止",G1405="取消"),"998",IF(ISNA(MATCH($E1405,施設情報!$B$2:$B$96,0)),"999",INDEX(施設情報!$C$2:$C$96,MATCH($E1405,施設情報!$B$2:$B$96,0))))</f>
        <v>998</v>
      </c>
      <c r="I1405" s="139">
        <f t="shared" si="355"/>
        <v>46430</v>
      </c>
      <c r="J1405" s="137" t="str">
        <f t="shared" si="356"/>
        <v>998-46430</v>
      </c>
      <c r="K1405" s="137">
        <f t="shared" si="357"/>
        <v>0.375</v>
      </c>
      <c r="L1405" s="137">
        <f t="shared" si="358"/>
        <v>0.70833333333333337</v>
      </c>
      <c r="M1405" s="137">
        <f t="shared" ref="M1405:V1414" si="369">IF(AND(M$3&gt;=$K1405,M$3&lt;$L1405),100*$AM1405,0)</f>
        <v>0</v>
      </c>
      <c r="N1405" s="137">
        <f t="shared" si="369"/>
        <v>0</v>
      </c>
      <c r="O1405" s="137">
        <f t="shared" si="369"/>
        <v>0</v>
      </c>
      <c r="P1405" s="137">
        <f t="shared" si="369"/>
        <v>0</v>
      </c>
      <c r="Q1405" s="137">
        <f t="shared" si="369"/>
        <v>0</v>
      </c>
      <c r="R1405" s="137">
        <f t="shared" si="369"/>
        <v>0</v>
      </c>
      <c r="S1405" s="137">
        <f t="shared" si="369"/>
        <v>0</v>
      </c>
      <c r="T1405" s="137">
        <f t="shared" si="369"/>
        <v>0</v>
      </c>
      <c r="U1405" s="137">
        <f t="shared" si="369"/>
        <v>0</v>
      </c>
      <c r="V1405" s="137">
        <f t="shared" si="369"/>
        <v>100</v>
      </c>
      <c r="W1405" s="137">
        <f t="shared" ref="W1405:AJ1414" si="370">IF(AND(W$3&gt;=$K1405,W$3&lt;$L1405),100*$AM1405,0)</f>
        <v>100</v>
      </c>
      <c r="X1405" s="137">
        <f t="shared" si="370"/>
        <v>100</v>
      </c>
      <c r="Y1405" s="137">
        <f t="shared" si="370"/>
        <v>100</v>
      </c>
      <c r="Z1405" s="137">
        <f t="shared" si="370"/>
        <v>100</v>
      </c>
      <c r="AA1405" s="137">
        <f t="shared" si="370"/>
        <v>100</v>
      </c>
      <c r="AB1405" s="137">
        <f t="shared" si="370"/>
        <v>100</v>
      </c>
      <c r="AC1405" s="137">
        <f t="shared" si="370"/>
        <v>100</v>
      </c>
      <c r="AD1405" s="137">
        <f t="shared" si="370"/>
        <v>0</v>
      </c>
      <c r="AE1405" s="137">
        <f t="shared" si="370"/>
        <v>0</v>
      </c>
      <c r="AF1405" s="137">
        <f t="shared" si="370"/>
        <v>0</v>
      </c>
      <c r="AG1405" s="137">
        <f t="shared" si="370"/>
        <v>0</v>
      </c>
      <c r="AH1405" s="137">
        <f t="shared" si="370"/>
        <v>0</v>
      </c>
      <c r="AI1405" s="137">
        <f t="shared" si="370"/>
        <v>0</v>
      </c>
      <c r="AJ1405" s="137">
        <f t="shared" si="370"/>
        <v>0</v>
      </c>
      <c r="AK1405" s="136">
        <f ca="1">IF(AND(AND($AK$3&lt;=B1405,B1405&lt;=$AK$1),B1405&lt;&gt;""),1,0)</f>
        <v>1</v>
      </c>
      <c r="AL1405" s="136">
        <f>IF(OR(F1405="工事・メンテ（共用可）",F1405="要調整"),0.5,IF(F1405="ヘリ訓練日",0.4,1))</f>
        <v>1</v>
      </c>
      <c r="AM1405" s="136">
        <v>1</v>
      </c>
    </row>
    <row r="1406" spans="1:39" ht="93.75">
      <c r="A1406" s="149">
        <v>645</v>
      </c>
      <c r="B1406" s="150">
        <v>46430</v>
      </c>
      <c r="C1406" s="156">
        <v>9</v>
      </c>
      <c r="D1406" s="156">
        <v>17</v>
      </c>
      <c r="E1406" s="152" t="s">
        <v>82</v>
      </c>
      <c r="F1406" s="151" t="s">
        <v>492</v>
      </c>
      <c r="G1406" s="154" t="s">
        <v>493</v>
      </c>
      <c r="H1406" s="138" t="str">
        <f>IF(OR(G1406="中止",G1406="取消"),"998",IF(ISNA(MATCH($E1406,施設情報!$B$2:$B$96,0)),"999",INDEX(施設情報!$C$2:$C$96,MATCH($E1406,施設情報!$B$2:$B$96,0))))</f>
        <v>998</v>
      </c>
      <c r="I1406" s="139">
        <f t="shared" si="355"/>
        <v>46430</v>
      </c>
      <c r="J1406" s="137" t="str">
        <f t="shared" si="356"/>
        <v>998-46430</v>
      </c>
      <c r="K1406" s="137">
        <f t="shared" si="357"/>
        <v>0.375</v>
      </c>
      <c r="L1406" s="137">
        <f t="shared" si="358"/>
        <v>0.70833333333333337</v>
      </c>
      <c r="M1406" s="137">
        <f t="shared" si="369"/>
        <v>0</v>
      </c>
      <c r="N1406" s="137">
        <f t="shared" si="369"/>
        <v>0</v>
      </c>
      <c r="O1406" s="137">
        <f t="shared" si="369"/>
        <v>0</v>
      </c>
      <c r="P1406" s="137">
        <f t="shared" si="369"/>
        <v>0</v>
      </c>
      <c r="Q1406" s="137">
        <f t="shared" si="369"/>
        <v>0</v>
      </c>
      <c r="R1406" s="137">
        <f t="shared" si="369"/>
        <v>0</v>
      </c>
      <c r="S1406" s="137">
        <f t="shared" si="369"/>
        <v>0</v>
      </c>
      <c r="T1406" s="137">
        <f t="shared" si="369"/>
        <v>0</v>
      </c>
      <c r="U1406" s="137">
        <f t="shared" si="369"/>
        <v>0</v>
      </c>
      <c r="V1406" s="137">
        <f t="shared" si="369"/>
        <v>100</v>
      </c>
      <c r="W1406" s="137">
        <f t="shared" si="370"/>
        <v>100</v>
      </c>
      <c r="X1406" s="137">
        <f t="shared" si="370"/>
        <v>100</v>
      </c>
      <c r="Y1406" s="137">
        <f t="shared" si="370"/>
        <v>100</v>
      </c>
      <c r="Z1406" s="137">
        <f t="shared" si="370"/>
        <v>100</v>
      </c>
      <c r="AA1406" s="137">
        <f t="shared" si="370"/>
        <v>100</v>
      </c>
      <c r="AB1406" s="137">
        <f t="shared" si="370"/>
        <v>100</v>
      </c>
      <c r="AC1406" s="137">
        <f t="shared" si="370"/>
        <v>100</v>
      </c>
      <c r="AD1406" s="137">
        <f t="shared" si="370"/>
        <v>0</v>
      </c>
      <c r="AE1406" s="137">
        <f t="shared" si="370"/>
        <v>0</v>
      </c>
      <c r="AF1406" s="137">
        <f t="shared" si="370"/>
        <v>0</v>
      </c>
      <c r="AG1406" s="137">
        <f t="shared" si="370"/>
        <v>0</v>
      </c>
      <c r="AH1406" s="137">
        <f t="shared" si="370"/>
        <v>0</v>
      </c>
      <c r="AI1406" s="137">
        <f t="shared" si="370"/>
        <v>0</v>
      </c>
      <c r="AJ1406" s="137">
        <f t="shared" si="370"/>
        <v>0</v>
      </c>
      <c r="AK1406" s="136">
        <f ca="1">IF(AND(AND($AK$3&lt;=B1406,B1406&lt;=$AK$1),B1406&lt;&gt;""),1,0)</f>
        <v>1</v>
      </c>
      <c r="AL1406" s="136">
        <f>IF(OR(F1406="工事・メンテ（共用可）",F1406="要調整"),0.5,IF(F1406="ヘリ訓練日",0.4,1))</f>
        <v>1</v>
      </c>
      <c r="AM1406" s="136">
        <v>1</v>
      </c>
    </row>
    <row r="1407" spans="1:39" ht="56.25">
      <c r="A1407" s="149">
        <v>646</v>
      </c>
      <c r="B1407" s="150">
        <v>46430</v>
      </c>
      <c r="C1407" s="156">
        <v>9</v>
      </c>
      <c r="D1407" s="156">
        <v>17</v>
      </c>
      <c r="E1407" s="152" t="s">
        <v>83</v>
      </c>
      <c r="F1407" s="151" t="s">
        <v>495</v>
      </c>
      <c r="G1407" s="154" t="s">
        <v>493</v>
      </c>
      <c r="H1407" s="138" t="str">
        <f>IF(OR(G1407="中止",G1407="取消"),"998",IF(ISNA(MATCH($E1407,施設情報!$B$2:$B$96,0)),"999",INDEX(施設情報!$C$2:$C$96,MATCH($E1407,施設情報!$B$2:$B$96,0))))</f>
        <v>998</v>
      </c>
      <c r="I1407" s="139">
        <f t="shared" si="355"/>
        <v>46430</v>
      </c>
      <c r="J1407" s="137" t="str">
        <f t="shared" si="356"/>
        <v>998-46430</v>
      </c>
      <c r="K1407" s="137">
        <f t="shared" si="357"/>
        <v>0.375</v>
      </c>
      <c r="L1407" s="137">
        <f t="shared" si="358"/>
        <v>0.70833333333333337</v>
      </c>
      <c r="M1407" s="137">
        <f t="shared" si="369"/>
        <v>0</v>
      </c>
      <c r="N1407" s="137">
        <f t="shared" si="369"/>
        <v>0</v>
      </c>
      <c r="O1407" s="137">
        <f t="shared" si="369"/>
        <v>0</v>
      </c>
      <c r="P1407" s="137">
        <f t="shared" si="369"/>
        <v>0</v>
      </c>
      <c r="Q1407" s="137">
        <f t="shared" si="369"/>
        <v>0</v>
      </c>
      <c r="R1407" s="137">
        <f t="shared" si="369"/>
        <v>0</v>
      </c>
      <c r="S1407" s="137">
        <f t="shared" si="369"/>
        <v>0</v>
      </c>
      <c r="T1407" s="137">
        <f t="shared" si="369"/>
        <v>0</v>
      </c>
      <c r="U1407" s="137">
        <f t="shared" si="369"/>
        <v>0</v>
      </c>
      <c r="V1407" s="137">
        <f t="shared" si="369"/>
        <v>50</v>
      </c>
      <c r="W1407" s="137">
        <f t="shared" si="370"/>
        <v>50</v>
      </c>
      <c r="X1407" s="137">
        <f t="shared" si="370"/>
        <v>50</v>
      </c>
      <c r="Y1407" s="137">
        <f t="shared" si="370"/>
        <v>50</v>
      </c>
      <c r="Z1407" s="137">
        <f t="shared" si="370"/>
        <v>50</v>
      </c>
      <c r="AA1407" s="137">
        <f t="shared" si="370"/>
        <v>50</v>
      </c>
      <c r="AB1407" s="137">
        <f t="shared" si="370"/>
        <v>50</v>
      </c>
      <c r="AC1407" s="137">
        <f t="shared" si="370"/>
        <v>50</v>
      </c>
      <c r="AD1407" s="137">
        <f t="shared" si="370"/>
        <v>0</v>
      </c>
      <c r="AE1407" s="137">
        <f t="shared" si="370"/>
        <v>0</v>
      </c>
      <c r="AF1407" s="137">
        <f t="shared" si="370"/>
        <v>0</v>
      </c>
      <c r="AG1407" s="137">
        <f t="shared" si="370"/>
        <v>0</v>
      </c>
      <c r="AH1407" s="137">
        <f t="shared" si="370"/>
        <v>0</v>
      </c>
      <c r="AI1407" s="137">
        <f t="shared" si="370"/>
        <v>0</v>
      </c>
      <c r="AJ1407" s="137">
        <f t="shared" si="370"/>
        <v>0</v>
      </c>
      <c r="AK1407" s="136">
        <f ca="1">IF(AND(AND($AK$3&lt;=B1407,B1407&lt;=$AK$1),B1407&lt;&gt;""),1,0)</f>
        <v>1</v>
      </c>
      <c r="AL1407" s="136">
        <f>IF(OR(F1407="工事・メンテ（共用可）",F1407="要調整"),0.5,IF(F1407="ヘリ訓練日",0.4,1))</f>
        <v>0.5</v>
      </c>
      <c r="AM1407" s="136">
        <v>0.5</v>
      </c>
    </row>
    <row r="1408" spans="1:39" ht="56.25">
      <c r="A1408" s="149">
        <v>647</v>
      </c>
      <c r="B1408" s="150">
        <v>46430</v>
      </c>
      <c r="C1408" s="156">
        <v>9</v>
      </c>
      <c r="D1408" s="156">
        <v>17</v>
      </c>
      <c r="E1408" s="152" t="s">
        <v>84</v>
      </c>
      <c r="F1408" s="151" t="s">
        <v>495</v>
      </c>
      <c r="G1408" s="154" t="s">
        <v>493</v>
      </c>
      <c r="H1408" s="138" t="str">
        <f>IF(OR(G1408="中止",G1408="取消"),"998",IF(ISNA(MATCH($E1408,施設情報!$B$2:$B$96,0)),"999",INDEX(施設情報!$C$2:$C$96,MATCH($E1408,施設情報!$B$2:$B$96,0))))</f>
        <v>998</v>
      </c>
      <c r="I1408" s="139">
        <f t="shared" si="355"/>
        <v>46430</v>
      </c>
      <c r="J1408" s="137" t="str">
        <f t="shared" si="356"/>
        <v>998-46430</v>
      </c>
      <c r="K1408" s="137">
        <f t="shared" si="357"/>
        <v>0.375</v>
      </c>
      <c r="L1408" s="137">
        <f t="shared" si="358"/>
        <v>0.70833333333333337</v>
      </c>
      <c r="M1408" s="137">
        <f t="shared" si="369"/>
        <v>0</v>
      </c>
      <c r="N1408" s="137">
        <f t="shared" si="369"/>
        <v>0</v>
      </c>
      <c r="O1408" s="137">
        <f t="shared" si="369"/>
        <v>0</v>
      </c>
      <c r="P1408" s="137">
        <f t="shared" si="369"/>
        <v>0</v>
      </c>
      <c r="Q1408" s="137">
        <f t="shared" si="369"/>
        <v>0</v>
      </c>
      <c r="R1408" s="137">
        <f t="shared" si="369"/>
        <v>0</v>
      </c>
      <c r="S1408" s="137">
        <f t="shared" si="369"/>
        <v>0</v>
      </c>
      <c r="T1408" s="137">
        <f t="shared" si="369"/>
        <v>0</v>
      </c>
      <c r="U1408" s="137">
        <f t="shared" si="369"/>
        <v>0</v>
      </c>
      <c r="V1408" s="137">
        <f t="shared" si="369"/>
        <v>50</v>
      </c>
      <c r="W1408" s="137">
        <f t="shared" si="370"/>
        <v>50</v>
      </c>
      <c r="X1408" s="137">
        <f t="shared" si="370"/>
        <v>50</v>
      </c>
      <c r="Y1408" s="137">
        <f t="shared" si="370"/>
        <v>50</v>
      </c>
      <c r="Z1408" s="137">
        <f t="shared" si="370"/>
        <v>50</v>
      </c>
      <c r="AA1408" s="137">
        <f t="shared" si="370"/>
        <v>50</v>
      </c>
      <c r="AB1408" s="137">
        <f t="shared" si="370"/>
        <v>50</v>
      </c>
      <c r="AC1408" s="137">
        <f t="shared" si="370"/>
        <v>50</v>
      </c>
      <c r="AD1408" s="137">
        <f t="shared" si="370"/>
        <v>0</v>
      </c>
      <c r="AE1408" s="137">
        <f t="shared" si="370"/>
        <v>0</v>
      </c>
      <c r="AF1408" s="137">
        <f t="shared" si="370"/>
        <v>0</v>
      </c>
      <c r="AG1408" s="137">
        <f t="shared" si="370"/>
        <v>0</v>
      </c>
      <c r="AH1408" s="137">
        <f t="shared" si="370"/>
        <v>0</v>
      </c>
      <c r="AI1408" s="137">
        <f t="shared" si="370"/>
        <v>0</v>
      </c>
      <c r="AJ1408" s="137">
        <f t="shared" si="370"/>
        <v>0</v>
      </c>
      <c r="AK1408" s="136">
        <f ca="1">IF(AND(AND($AK$3&lt;=B1408,B1408&lt;=$AK$1),B1408&lt;&gt;""),1,0)</f>
        <v>1</v>
      </c>
      <c r="AL1408" s="136">
        <f>IF(OR(F1408="工事・メンテ（共用可）",F1408="要調整"),0.5,IF(F1408="ヘリ訓練日",0.4,1))</f>
        <v>0.5</v>
      </c>
      <c r="AM1408" s="136">
        <v>0.5</v>
      </c>
    </row>
    <row r="1409" spans="1:39" ht="56.25">
      <c r="A1409" s="149">
        <v>648</v>
      </c>
      <c r="B1409" s="150">
        <v>46430</v>
      </c>
      <c r="C1409" s="156">
        <v>9</v>
      </c>
      <c r="D1409" s="156">
        <v>17</v>
      </c>
      <c r="E1409" s="152" t="s">
        <v>85</v>
      </c>
      <c r="F1409" s="151" t="s">
        <v>495</v>
      </c>
      <c r="G1409" s="154" t="s">
        <v>493</v>
      </c>
      <c r="H1409" s="138" t="str">
        <f>IF(OR(G1409="中止",G1409="取消"),"998",IF(ISNA(MATCH($E1409,施設情報!$B$2:$B$96,0)),"999",INDEX(施設情報!$C$2:$C$96,MATCH($E1409,施設情報!$B$2:$B$96,0))))</f>
        <v>998</v>
      </c>
      <c r="I1409" s="139">
        <f t="shared" si="355"/>
        <v>46430</v>
      </c>
      <c r="J1409" s="137" t="str">
        <f t="shared" si="356"/>
        <v>998-46430</v>
      </c>
      <c r="K1409" s="137">
        <f t="shared" si="357"/>
        <v>0.375</v>
      </c>
      <c r="L1409" s="137">
        <f t="shared" si="358"/>
        <v>0.70833333333333337</v>
      </c>
      <c r="M1409" s="137">
        <f t="shared" si="369"/>
        <v>0</v>
      </c>
      <c r="N1409" s="137">
        <f t="shared" si="369"/>
        <v>0</v>
      </c>
      <c r="O1409" s="137">
        <f t="shared" si="369"/>
        <v>0</v>
      </c>
      <c r="P1409" s="137">
        <f t="shared" si="369"/>
        <v>0</v>
      </c>
      <c r="Q1409" s="137">
        <f t="shared" si="369"/>
        <v>0</v>
      </c>
      <c r="R1409" s="137">
        <f t="shared" si="369"/>
        <v>0</v>
      </c>
      <c r="S1409" s="137">
        <f t="shared" si="369"/>
        <v>0</v>
      </c>
      <c r="T1409" s="137">
        <f t="shared" si="369"/>
        <v>0</v>
      </c>
      <c r="U1409" s="137">
        <f t="shared" si="369"/>
        <v>0</v>
      </c>
      <c r="V1409" s="137">
        <f t="shared" si="369"/>
        <v>50</v>
      </c>
      <c r="W1409" s="137">
        <f t="shared" si="370"/>
        <v>50</v>
      </c>
      <c r="X1409" s="137">
        <f t="shared" si="370"/>
        <v>50</v>
      </c>
      <c r="Y1409" s="137">
        <f t="shared" si="370"/>
        <v>50</v>
      </c>
      <c r="Z1409" s="137">
        <f t="shared" si="370"/>
        <v>50</v>
      </c>
      <c r="AA1409" s="137">
        <f t="shared" si="370"/>
        <v>50</v>
      </c>
      <c r="AB1409" s="137">
        <f t="shared" si="370"/>
        <v>50</v>
      </c>
      <c r="AC1409" s="137">
        <f t="shared" si="370"/>
        <v>50</v>
      </c>
      <c r="AD1409" s="137">
        <f t="shared" si="370"/>
        <v>0</v>
      </c>
      <c r="AE1409" s="137">
        <f t="shared" si="370"/>
        <v>0</v>
      </c>
      <c r="AF1409" s="137">
        <f t="shared" si="370"/>
        <v>0</v>
      </c>
      <c r="AG1409" s="137">
        <f t="shared" si="370"/>
        <v>0</v>
      </c>
      <c r="AH1409" s="137">
        <f t="shared" si="370"/>
        <v>0</v>
      </c>
      <c r="AI1409" s="137">
        <f t="shared" si="370"/>
        <v>0</v>
      </c>
      <c r="AJ1409" s="137">
        <f t="shared" si="370"/>
        <v>0</v>
      </c>
      <c r="AK1409" s="136">
        <f ca="1">IF(AND(AND($AK$3&lt;=B1409,B1409&lt;=$AK$1),B1409&lt;&gt;""),1,0)</f>
        <v>1</v>
      </c>
      <c r="AL1409" s="136">
        <f>IF(OR(F1409="工事・メンテ（共用可）",F1409="要調整"),0.5,IF(F1409="ヘリ訓練日",0.4,1))</f>
        <v>0.5</v>
      </c>
      <c r="AM1409" s="136">
        <v>0.5</v>
      </c>
    </row>
    <row r="1410" spans="1:39" ht="37.5">
      <c r="A1410" s="149">
        <v>649</v>
      </c>
      <c r="B1410" s="150">
        <v>46430</v>
      </c>
      <c r="C1410" s="156">
        <v>9</v>
      </c>
      <c r="D1410" s="156">
        <v>17</v>
      </c>
      <c r="E1410" s="152" t="s">
        <v>86</v>
      </c>
      <c r="F1410" s="151" t="s">
        <v>492</v>
      </c>
      <c r="G1410" s="154" t="s">
        <v>493</v>
      </c>
      <c r="H1410" s="138" t="str">
        <f>IF(OR(G1410="中止",G1410="取消"),"998",IF(ISNA(MATCH($E1410,施設情報!$B$2:$B$96,0)),"999",INDEX(施設情報!$C$2:$C$96,MATCH($E1410,施設情報!$B$2:$B$96,0))))</f>
        <v>998</v>
      </c>
      <c r="I1410" s="139">
        <f t="shared" si="355"/>
        <v>46430</v>
      </c>
      <c r="J1410" s="137" t="str">
        <f t="shared" si="356"/>
        <v>998-46430</v>
      </c>
      <c r="K1410" s="137">
        <f t="shared" si="357"/>
        <v>0.375</v>
      </c>
      <c r="L1410" s="137">
        <f t="shared" si="358"/>
        <v>0.70833333333333337</v>
      </c>
      <c r="M1410" s="137">
        <f t="shared" si="369"/>
        <v>0</v>
      </c>
      <c r="N1410" s="137">
        <f t="shared" si="369"/>
        <v>0</v>
      </c>
      <c r="O1410" s="137">
        <f t="shared" si="369"/>
        <v>0</v>
      </c>
      <c r="P1410" s="137">
        <f t="shared" si="369"/>
        <v>0</v>
      </c>
      <c r="Q1410" s="137">
        <f t="shared" si="369"/>
        <v>0</v>
      </c>
      <c r="R1410" s="137">
        <f t="shared" si="369"/>
        <v>0</v>
      </c>
      <c r="S1410" s="137">
        <f t="shared" si="369"/>
        <v>0</v>
      </c>
      <c r="T1410" s="137">
        <f t="shared" si="369"/>
        <v>0</v>
      </c>
      <c r="U1410" s="137">
        <f t="shared" si="369"/>
        <v>0</v>
      </c>
      <c r="V1410" s="137">
        <f t="shared" si="369"/>
        <v>100</v>
      </c>
      <c r="W1410" s="137">
        <f t="shared" si="370"/>
        <v>100</v>
      </c>
      <c r="X1410" s="137">
        <f t="shared" si="370"/>
        <v>100</v>
      </c>
      <c r="Y1410" s="137">
        <f t="shared" si="370"/>
        <v>100</v>
      </c>
      <c r="Z1410" s="137">
        <f t="shared" si="370"/>
        <v>100</v>
      </c>
      <c r="AA1410" s="137">
        <f t="shared" si="370"/>
        <v>100</v>
      </c>
      <c r="AB1410" s="137">
        <f t="shared" si="370"/>
        <v>100</v>
      </c>
      <c r="AC1410" s="137">
        <f t="shared" si="370"/>
        <v>100</v>
      </c>
      <c r="AD1410" s="137">
        <f t="shared" si="370"/>
        <v>0</v>
      </c>
      <c r="AE1410" s="137">
        <f t="shared" si="370"/>
        <v>0</v>
      </c>
      <c r="AF1410" s="137">
        <f t="shared" si="370"/>
        <v>0</v>
      </c>
      <c r="AG1410" s="137">
        <f t="shared" si="370"/>
        <v>0</v>
      </c>
      <c r="AH1410" s="137">
        <f t="shared" si="370"/>
        <v>0</v>
      </c>
      <c r="AI1410" s="137">
        <f t="shared" si="370"/>
        <v>0</v>
      </c>
      <c r="AJ1410" s="137">
        <f t="shared" si="370"/>
        <v>0</v>
      </c>
      <c r="AK1410" s="136">
        <f ca="1">IF(AND(AND($AK$3&lt;=B1410,B1410&lt;=$AK$1),B1410&lt;&gt;""),1,0)</f>
        <v>1</v>
      </c>
      <c r="AL1410" s="136">
        <f>IF(OR(F1410="工事・メンテ（共用可）",F1410="要調整"),0.5,IF(F1410="ヘリ訓練日",0.4,1))</f>
        <v>1</v>
      </c>
      <c r="AM1410" s="136">
        <v>1</v>
      </c>
    </row>
    <row r="1411" spans="1:39" ht="37.5">
      <c r="A1411" s="149">
        <v>650</v>
      </c>
      <c r="B1411" s="150">
        <v>46430</v>
      </c>
      <c r="C1411" s="156">
        <v>9</v>
      </c>
      <c r="D1411" s="156">
        <v>17</v>
      </c>
      <c r="E1411" s="152" t="s">
        <v>87</v>
      </c>
      <c r="F1411" s="151" t="s">
        <v>495</v>
      </c>
      <c r="G1411" s="154" t="s">
        <v>493</v>
      </c>
      <c r="H1411" s="138" t="str">
        <f>IF(OR(G1411="中止",G1411="取消"),"998",IF(ISNA(MATCH($E1411,施設情報!$B$2:$B$96,0)),"999",INDEX(施設情報!$C$2:$C$96,MATCH($E1411,施設情報!$B$2:$B$96,0))))</f>
        <v>998</v>
      </c>
      <c r="I1411" s="139">
        <f t="shared" si="355"/>
        <v>46430</v>
      </c>
      <c r="J1411" s="137" t="str">
        <f t="shared" si="356"/>
        <v>998-46430</v>
      </c>
      <c r="K1411" s="137">
        <f t="shared" si="357"/>
        <v>0.375</v>
      </c>
      <c r="L1411" s="137">
        <f t="shared" si="358"/>
        <v>0.70833333333333337</v>
      </c>
      <c r="M1411" s="137">
        <f t="shared" si="369"/>
        <v>0</v>
      </c>
      <c r="N1411" s="137">
        <f t="shared" si="369"/>
        <v>0</v>
      </c>
      <c r="O1411" s="137">
        <f t="shared" si="369"/>
        <v>0</v>
      </c>
      <c r="P1411" s="137">
        <f t="shared" si="369"/>
        <v>0</v>
      </c>
      <c r="Q1411" s="137">
        <f t="shared" si="369"/>
        <v>0</v>
      </c>
      <c r="R1411" s="137">
        <f t="shared" si="369"/>
        <v>0</v>
      </c>
      <c r="S1411" s="137">
        <f t="shared" si="369"/>
        <v>0</v>
      </c>
      <c r="T1411" s="137">
        <f t="shared" si="369"/>
        <v>0</v>
      </c>
      <c r="U1411" s="137">
        <f t="shared" si="369"/>
        <v>0</v>
      </c>
      <c r="V1411" s="137">
        <f t="shared" si="369"/>
        <v>50</v>
      </c>
      <c r="W1411" s="137">
        <f t="shared" si="370"/>
        <v>50</v>
      </c>
      <c r="X1411" s="137">
        <f t="shared" si="370"/>
        <v>50</v>
      </c>
      <c r="Y1411" s="137">
        <f t="shared" si="370"/>
        <v>50</v>
      </c>
      <c r="Z1411" s="137">
        <f t="shared" si="370"/>
        <v>50</v>
      </c>
      <c r="AA1411" s="137">
        <f t="shared" si="370"/>
        <v>50</v>
      </c>
      <c r="AB1411" s="137">
        <f t="shared" si="370"/>
        <v>50</v>
      </c>
      <c r="AC1411" s="137">
        <f t="shared" si="370"/>
        <v>50</v>
      </c>
      <c r="AD1411" s="137">
        <f t="shared" si="370"/>
        <v>0</v>
      </c>
      <c r="AE1411" s="137">
        <f t="shared" si="370"/>
        <v>0</v>
      </c>
      <c r="AF1411" s="137">
        <f t="shared" si="370"/>
        <v>0</v>
      </c>
      <c r="AG1411" s="137">
        <f t="shared" si="370"/>
        <v>0</v>
      </c>
      <c r="AH1411" s="137">
        <f t="shared" si="370"/>
        <v>0</v>
      </c>
      <c r="AI1411" s="137">
        <f t="shared" si="370"/>
        <v>0</v>
      </c>
      <c r="AJ1411" s="137">
        <f t="shared" si="370"/>
        <v>0</v>
      </c>
      <c r="AK1411" s="136">
        <f ca="1">IF(AND(AND($AK$3&lt;=B1411,B1411&lt;=$AK$1),B1411&lt;&gt;""),1,0)</f>
        <v>1</v>
      </c>
      <c r="AL1411" s="136">
        <f>IF(OR(F1411="工事・メンテ（共用可）",F1411="要調整"),0.5,IF(F1411="ヘリ訓練日",0.4,1))</f>
        <v>0.5</v>
      </c>
      <c r="AM1411" s="136">
        <v>0.5</v>
      </c>
    </row>
    <row r="1412" spans="1:39" ht="37.5">
      <c r="A1412" s="149">
        <v>651</v>
      </c>
      <c r="B1412" s="150">
        <v>46430</v>
      </c>
      <c r="C1412" s="156">
        <v>9</v>
      </c>
      <c r="D1412" s="156">
        <v>17</v>
      </c>
      <c r="E1412" s="152" t="s">
        <v>88</v>
      </c>
      <c r="F1412" s="151" t="s">
        <v>495</v>
      </c>
      <c r="G1412" s="154" t="s">
        <v>493</v>
      </c>
      <c r="H1412" s="138" t="str">
        <f>IF(OR(G1412="中止",G1412="取消"),"998",IF(ISNA(MATCH($E1412,施設情報!$B$2:$B$96,0)),"999",INDEX(施設情報!$C$2:$C$96,MATCH($E1412,施設情報!$B$2:$B$96,0))))</f>
        <v>998</v>
      </c>
      <c r="I1412" s="139">
        <f t="shared" si="355"/>
        <v>46430</v>
      </c>
      <c r="J1412" s="137" t="str">
        <f t="shared" si="356"/>
        <v>998-46430</v>
      </c>
      <c r="K1412" s="137">
        <f t="shared" si="357"/>
        <v>0.375</v>
      </c>
      <c r="L1412" s="137">
        <f t="shared" si="358"/>
        <v>0.70833333333333337</v>
      </c>
      <c r="M1412" s="137">
        <f t="shared" si="369"/>
        <v>0</v>
      </c>
      <c r="N1412" s="137">
        <f t="shared" si="369"/>
        <v>0</v>
      </c>
      <c r="O1412" s="137">
        <f t="shared" si="369"/>
        <v>0</v>
      </c>
      <c r="P1412" s="137">
        <f t="shared" si="369"/>
        <v>0</v>
      </c>
      <c r="Q1412" s="137">
        <f t="shared" si="369"/>
        <v>0</v>
      </c>
      <c r="R1412" s="137">
        <f t="shared" si="369"/>
        <v>0</v>
      </c>
      <c r="S1412" s="137">
        <f t="shared" si="369"/>
        <v>0</v>
      </c>
      <c r="T1412" s="137">
        <f t="shared" si="369"/>
        <v>0</v>
      </c>
      <c r="U1412" s="137">
        <f t="shared" si="369"/>
        <v>0</v>
      </c>
      <c r="V1412" s="137">
        <f t="shared" si="369"/>
        <v>50</v>
      </c>
      <c r="W1412" s="137">
        <f t="shared" si="370"/>
        <v>50</v>
      </c>
      <c r="X1412" s="137">
        <f t="shared" si="370"/>
        <v>50</v>
      </c>
      <c r="Y1412" s="137">
        <f t="shared" si="370"/>
        <v>50</v>
      </c>
      <c r="Z1412" s="137">
        <f t="shared" si="370"/>
        <v>50</v>
      </c>
      <c r="AA1412" s="137">
        <f t="shared" si="370"/>
        <v>50</v>
      </c>
      <c r="AB1412" s="137">
        <f t="shared" si="370"/>
        <v>50</v>
      </c>
      <c r="AC1412" s="137">
        <f t="shared" si="370"/>
        <v>50</v>
      </c>
      <c r="AD1412" s="137">
        <f t="shared" si="370"/>
        <v>0</v>
      </c>
      <c r="AE1412" s="137">
        <f t="shared" si="370"/>
        <v>0</v>
      </c>
      <c r="AF1412" s="137">
        <f t="shared" si="370"/>
        <v>0</v>
      </c>
      <c r="AG1412" s="137">
        <f t="shared" si="370"/>
        <v>0</v>
      </c>
      <c r="AH1412" s="137">
        <f t="shared" si="370"/>
        <v>0</v>
      </c>
      <c r="AI1412" s="137">
        <f t="shared" si="370"/>
        <v>0</v>
      </c>
      <c r="AJ1412" s="137">
        <f t="shared" si="370"/>
        <v>0</v>
      </c>
      <c r="AK1412" s="136">
        <f ca="1">IF(AND(AND($AK$3&lt;=B1412,B1412&lt;=$AK$1),B1412&lt;&gt;""),1,0)</f>
        <v>1</v>
      </c>
      <c r="AL1412" s="136">
        <f>IF(OR(F1412="工事・メンテ（共用可）",F1412="要調整"),0.5,IF(F1412="ヘリ訓練日",0.4,1))</f>
        <v>0.5</v>
      </c>
      <c r="AM1412" s="136">
        <v>0.5</v>
      </c>
    </row>
    <row r="1413" spans="1:39" ht="37.5">
      <c r="A1413" s="149">
        <v>652</v>
      </c>
      <c r="B1413" s="150">
        <v>46430</v>
      </c>
      <c r="C1413" s="156">
        <v>9</v>
      </c>
      <c r="D1413" s="156">
        <v>17</v>
      </c>
      <c r="E1413" s="152" t="s">
        <v>89</v>
      </c>
      <c r="F1413" s="151" t="s">
        <v>492</v>
      </c>
      <c r="G1413" s="154" t="s">
        <v>493</v>
      </c>
      <c r="H1413" s="138" t="str">
        <f>IF(OR(G1413="中止",G1413="取消"),"998",IF(ISNA(MATCH($E1413,施設情報!$B$2:$B$96,0)),"999",INDEX(施設情報!$C$2:$C$96,MATCH($E1413,施設情報!$B$2:$B$96,0))))</f>
        <v>998</v>
      </c>
      <c r="I1413" s="139">
        <f t="shared" ref="I1413:I1476" si="371">B1413</f>
        <v>46430</v>
      </c>
      <c r="J1413" s="137" t="str">
        <f t="shared" ref="J1413:J1476" si="372">H1413&amp;"-"&amp;I1413</f>
        <v>998-46430</v>
      </c>
      <c r="K1413" s="137">
        <f t="shared" ref="K1413:K1476" si="373">C1413/24</f>
        <v>0.375</v>
      </c>
      <c r="L1413" s="137">
        <f t="shared" ref="L1413:L1476" si="374">D1413/24</f>
        <v>0.70833333333333337</v>
      </c>
      <c r="M1413" s="137">
        <f t="shared" si="369"/>
        <v>0</v>
      </c>
      <c r="N1413" s="137">
        <f t="shared" si="369"/>
        <v>0</v>
      </c>
      <c r="O1413" s="137">
        <f t="shared" si="369"/>
        <v>0</v>
      </c>
      <c r="P1413" s="137">
        <f t="shared" si="369"/>
        <v>0</v>
      </c>
      <c r="Q1413" s="137">
        <f t="shared" si="369"/>
        <v>0</v>
      </c>
      <c r="R1413" s="137">
        <f t="shared" si="369"/>
        <v>0</v>
      </c>
      <c r="S1413" s="137">
        <f t="shared" si="369"/>
        <v>0</v>
      </c>
      <c r="T1413" s="137">
        <f t="shared" si="369"/>
        <v>0</v>
      </c>
      <c r="U1413" s="137">
        <f t="shared" si="369"/>
        <v>0</v>
      </c>
      <c r="V1413" s="137">
        <f t="shared" si="369"/>
        <v>100</v>
      </c>
      <c r="W1413" s="137">
        <f t="shared" si="370"/>
        <v>100</v>
      </c>
      <c r="X1413" s="137">
        <f t="shared" si="370"/>
        <v>100</v>
      </c>
      <c r="Y1413" s="137">
        <f t="shared" si="370"/>
        <v>100</v>
      </c>
      <c r="Z1413" s="137">
        <f t="shared" si="370"/>
        <v>100</v>
      </c>
      <c r="AA1413" s="137">
        <f t="shared" si="370"/>
        <v>100</v>
      </c>
      <c r="AB1413" s="137">
        <f t="shared" si="370"/>
        <v>100</v>
      </c>
      <c r="AC1413" s="137">
        <f t="shared" si="370"/>
        <v>100</v>
      </c>
      <c r="AD1413" s="137">
        <f t="shared" si="370"/>
        <v>0</v>
      </c>
      <c r="AE1413" s="137">
        <f t="shared" si="370"/>
        <v>0</v>
      </c>
      <c r="AF1413" s="137">
        <f t="shared" si="370"/>
        <v>0</v>
      </c>
      <c r="AG1413" s="137">
        <f t="shared" si="370"/>
        <v>0</v>
      </c>
      <c r="AH1413" s="137">
        <f t="shared" si="370"/>
        <v>0</v>
      </c>
      <c r="AI1413" s="137">
        <f t="shared" si="370"/>
        <v>0</v>
      </c>
      <c r="AJ1413" s="137">
        <f t="shared" si="370"/>
        <v>0</v>
      </c>
      <c r="AK1413" s="136">
        <f ca="1">IF(AND(AND($AK$3&lt;=B1413,B1413&lt;=$AK$1),B1413&lt;&gt;""),1,0)</f>
        <v>1</v>
      </c>
      <c r="AL1413" s="136">
        <f>IF(OR(F1413="工事・メンテ（共用可）",F1413="要調整"),0.5,IF(F1413="ヘリ訓練日",0.4,1))</f>
        <v>1</v>
      </c>
      <c r="AM1413" s="136">
        <v>1</v>
      </c>
    </row>
    <row r="1414" spans="1:39" ht="37.5">
      <c r="A1414" s="149">
        <v>653</v>
      </c>
      <c r="B1414" s="150">
        <v>46430</v>
      </c>
      <c r="C1414" s="156">
        <v>9</v>
      </c>
      <c r="D1414" s="156">
        <v>17</v>
      </c>
      <c r="E1414" s="152" t="s">
        <v>90</v>
      </c>
      <c r="F1414" s="151" t="s">
        <v>492</v>
      </c>
      <c r="G1414" s="154" t="s">
        <v>493</v>
      </c>
      <c r="H1414" s="138" t="str">
        <f>IF(OR(G1414="中止",G1414="取消"),"998",IF(ISNA(MATCH($E1414,施設情報!$B$2:$B$96,0)),"999",INDEX(施設情報!$C$2:$C$96,MATCH($E1414,施設情報!$B$2:$B$96,0))))</f>
        <v>998</v>
      </c>
      <c r="I1414" s="139">
        <f t="shared" si="371"/>
        <v>46430</v>
      </c>
      <c r="J1414" s="137" t="str">
        <f t="shared" si="372"/>
        <v>998-46430</v>
      </c>
      <c r="K1414" s="137">
        <f t="shared" si="373"/>
        <v>0.375</v>
      </c>
      <c r="L1414" s="137">
        <f t="shared" si="374"/>
        <v>0.70833333333333337</v>
      </c>
      <c r="M1414" s="137">
        <f t="shared" si="369"/>
        <v>0</v>
      </c>
      <c r="N1414" s="137">
        <f t="shared" si="369"/>
        <v>0</v>
      </c>
      <c r="O1414" s="137">
        <f t="shared" si="369"/>
        <v>0</v>
      </c>
      <c r="P1414" s="137">
        <f t="shared" si="369"/>
        <v>0</v>
      </c>
      <c r="Q1414" s="137">
        <f t="shared" si="369"/>
        <v>0</v>
      </c>
      <c r="R1414" s="137">
        <f t="shared" si="369"/>
        <v>0</v>
      </c>
      <c r="S1414" s="137">
        <f t="shared" si="369"/>
        <v>0</v>
      </c>
      <c r="T1414" s="137">
        <f t="shared" si="369"/>
        <v>0</v>
      </c>
      <c r="U1414" s="137">
        <f t="shared" si="369"/>
        <v>0</v>
      </c>
      <c r="V1414" s="137">
        <f t="shared" si="369"/>
        <v>100</v>
      </c>
      <c r="W1414" s="137">
        <f t="shared" si="370"/>
        <v>100</v>
      </c>
      <c r="X1414" s="137">
        <f t="shared" si="370"/>
        <v>100</v>
      </c>
      <c r="Y1414" s="137">
        <f t="shared" si="370"/>
        <v>100</v>
      </c>
      <c r="Z1414" s="137">
        <f t="shared" si="370"/>
        <v>100</v>
      </c>
      <c r="AA1414" s="137">
        <f t="shared" si="370"/>
        <v>100</v>
      </c>
      <c r="AB1414" s="137">
        <f t="shared" si="370"/>
        <v>100</v>
      </c>
      <c r="AC1414" s="137">
        <f t="shared" si="370"/>
        <v>100</v>
      </c>
      <c r="AD1414" s="137">
        <f t="shared" si="370"/>
        <v>0</v>
      </c>
      <c r="AE1414" s="137">
        <f t="shared" si="370"/>
        <v>0</v>
      </c>
      <c r="AF1414" s="137">
        <f t="shared" si="370"/>
        <v>0</v>
      </c>
      <c r="AG1414" s="137">
        <f t="shared" si="370"/>
        <v>0</v>
      </c>
      <c r="AH1414" s="137">
        <f t="shared" si="370"/>
        <v>0</v>
      </c>
      <c r="AI1414" s="137">
        <f t="shared" si="370"/>
        <v>0</v>
      </c>
      <c r="AJ1414" s="137">
        <f t="shared" si="370"/>
        <v>0</v>
      </c>
      <c r="AK1414" s="136">
        <f ca="1">IF(AND(AND($AK$3&lt;=B1414,B1414&lt;=$AK$1),B1414&lt;&gt;""),1,0)</f>
        <v>1</v>
      </c>
      <c r="AL1414" s="136">
        <f>IF(OR(F1414="工事・メンテ（共用可）",F1414="要調整"),0.5,IF(F1414="ヘリ訓練日",0.4,1))</f>
        <v>1</v>
      </c>
      <c r="AM1414" s="136">
        <v>1</v>
      </c>
    </row>
    <row r="1415" spans="1:39" ht="54">
      <c r="A1415" s="149">
        <v>1004</v>
      </c>
      <c r="B1415" s="210">
        <v>46430</v>
      </c>
      <c r="C1415" s="211">
        <v>9</v>
      </c>
      <c r="D1415" s="211">
        <v>17</v>
      </c>
      <c r="E1415" s="213" t="s">
        <v>38</v>
      </c>
      <c r="F1415" s="147" t="s">
        <v>492</v>
      </c>
      <c r="G1415" s="154" t="s">
        <v>1</v>
      </c>
      <c r="H1415" s="138" t="str">
        <f>IF(OR(G1415="中止",G1415="取消"),"998",IF(ISNA(MATCH($E1415,施設情報!$B$2:$B$96,0)),"999",INDEX(施設情報!$C$2:$C$96,MATCH($E1415,施設情報!$B$2:$B$96,0))))</f>
        <v>002</v>
      </c>
      <c r="I1415" s="139">
        <f t="shared" si="371"/>
        <v>46430</v>
      </c>
      <c r="J1415" s="137" t="str">
        <f t="shared" si="372"/>
        <v>002-46430</v>
      </c>
      <c r="K1415" s="137">
        <f t="shared" si="373"/>
        <v>0.375</v>
      </c>
      <c r="L1415" s="137">
        <f t="shared" si="374"/>
        <v>0.70833333333333337</v>
      </c>
      <c r="M1415" s="137">
        <f t="shared" ref="M1415:V1424" si="375">IF(AND(M$3&gt;=$K1415,M$3&lt;$L1415),100*$AM1415,0)</f>
        <v>0</v>
      </c>
      <c r="N1415" s="137">
        <f t="shared" si="375"/>
        <v>0</v>
      </c>
      <c r="O1415" s="137">
        <f t="shared" si="375"/>
        <v>0</v>
      </c>
      <c r="P1415" s="137">
        <f t="shared" si="375"/>
        <v>0</v>
      </c>
      <c r="Q1415" s="137">
        <f t="shared" si="375"/>
        <v>0</v>
      </c>
      <c r="R1415" s="137">
        <f t="shared" si="375"/>
        <v>0</v>
      </c>
      <c r="S1415" s="137">
        <f t="shared" si="375"/>
        <v>0</v>
      </c>
      <c r="T1415" s="137">
        <f t="shared" si="375"/>
        <v>0</v>
      </c>
      <c r="U1415" s="137">
        <f t="shared" si="375"/>
        <v>0</v>
      </c>
      <c r="V1415" s="137">
        <f t="shared" si="375"/>
        <v>100</v>
      </c>
      <c r="W1415" s="137">
        <f t="shared" ref="W1415:AJ1424" si="376">IF(AND(W$3&gt;=$K1415,W$3&lt;$L1415),100*$AM1415,0)</f>
        <v>100</v>
      </c>
      <c r="X1415" s="137">
        <f t="shared" si="376"/>
        <v>100</v>
      </c>
      <c r="Y1415" s="137">
        <f t="shared" si="376"/>
        <v>100</v>
      </c>
      <c r="Z1415" s="137">
        <f t="shared" si="376"/>
        <v>100</v>
      </c>
      <c r="AA1415" s="137">
        <f t="shared" si="376"/>
        <v>100</v>
      </c>
      <c r="AB1415" s="137">
        <f t="shared" si="376"/>
        <v>100</v>
      </c>
      <c r="AC1415" s="137">
        <f t="shared" si="376"/>
        <v>100</v>
      </c>
      <c r="AD1415" s="137">
        <f t="shared" si="376"/>
        <v>0</v>
      </c>
      <c r="AE1415" s="137">
        <f t="shared" si="376"/>
        <v>0</v>
      </c>
      <c r="AF1415" s="137">
        <f t="shared" si="376"/>
        <v>0</v>
      </c>
      <c r="AG1415" s="137">
        <f t="shared" si="376"/>
        <v>0</v>
      </c>
      <c r="AH1415" s="137">
        <f t="shared" si="376"/>
        <v>0</v>
      </c>
      <c r="AI1415" s="137">
        <f t="shared" si="376"/>
        <v>0</v>
      </c>
      <c r="AJ1415" s="137">
        <f t="shared" si="376"/>
        <v>0</v>
      </c>
      <c r="AK1415" s="136">
        <f ca="1">IF(AND(AND($AK$3&lt;=B1415,B1415&lt;=$AK$1),B1415&lt;&gt;""),1,0)</f>
        <v>1</v>
      </c>
      <c r="AL1415" s="136">
        <f>IF(OR(F1415="工事・メンテ（共用可）",F1415="要調整"),0.5,IF(F1415="ヘリ訓練日",0.4,1))</f>
        <v>1</v>
      </c>
      <c r="AM1415" s="136">
        <v>1</v>
      </c>
    </row>
    <row r="1416" spans="1:39" ht="37.5">
      <c r="A1416" s="149">
        <v>1005</v>
      </c>
      <c r="B1416" s="210">
        <v>46430</v>
      </c>
      <c r="C1416" s="211">
        <v>9</v>
      </c>
      <c r="D1416" s="211">
        <v>17</v>
      </c>
      <c r="E1416" s="213" t="s">
        <v>39</v>
      </c>
      <c r="F1416" s="147" t="s">
        <v>492</v>
      </c>
      <c r="G1416" s="154" t="s">
        <v>1</v>
      </c>
      <c r="H1416" s="138" t="str">
        <f>IF(OR(G1416="中止",G1416="取消"),"998",IF(ISNA(MATCH($E1416,施設情報!$B$2:$B$96,0)),"999",INDEX(施設情報!$C$2:$C$96,MATCH($E1416,施設情報!$B$2:$B$96,0))))</f>
        <v>003</v>
      </c>
      <c r="I1416" s="139">
        <f t="shared" si="371"/>
        <v>46430</v>
      </c>
      <c r="J1416" s="137" t="str">
        <f t="shared" si="372"/>
        <v>003-46430</v>
      </c>
      <c r="K1416" s="137">
        <f t="shared" si="373"/>
        <v>0.375</v>
      </c>
      <c r="L1416" s="137">
        <f t="shared" si="374"/>
        <v>0.70833333333333337</v>
      </c>
      <c r="M1416" s="137">
        <f t="shared" si="375"/>
        <v>0</v>
      </c>
      <c r="N1416" s="137">
        <f t="shared" si="375"/>
        <v>0</v>
      </c>
      <c r="O1416" s="137">
        <f t="shared" si="375"/>
        <v>0</v>
      </c>
      <c r="P1416" s="137">
        <f t="shared" si="375"/>
        <v>0</v>
      </c>
      <c r="Q1416" s="137">
        <f t="shared" si="375"/>
        <v>0</v>
      </c>
      <c r="R1416" s="137">
        <f t="shared" si="375"/>
        <v>0</v>
      </c>
      <c r="S1416" s="137">
        <f t="shared" si="375"/>
        <v>0</v>
      </c>
      <c r="T1416" s="137">
        <f t="shared" si="375"/>
        <v>0</v>
      </c>
      <c r="U1416" s="137">
        <f t="shared" si="375"/>
        <v>0</v>
      </c>
      <c r="V1416" s="137">
        <f t="shared" si="375"/>
        <v>100</v>
      </c>
      <c r="W1416" s="137">
        <f t="shared" si="376"/>
        <v>100</v>
      </c>
      <c r="X1416" s="137">
        <f t="shared" si="376"/>
        <v>100</v>
      </c>
      <c r="Y1416" s="137">
        <f t="shared" si="376"/>
        <v>100</v>
      </c>
      <c r="Z1416" s="137">
        <f t="shared" si="376"/>
        <v>100</v>
      </c>
      <c r="AA1416" s="137">
        <f t="shared" si="376"/>
        <v>100</v>
      </c>
      <c r="AB1416" s="137">
        <f t="shared" si="376"/>
        <v>100</v>
      </c>
      <c r="AC1416" s="137">
        <f t="shared" si="376"/>
        <v>100</v>
      </c>
      <c r="AD1416" s="137">
        <f t="shared" si="376"/>
        <v>0</v>
      </c>
      <c r="AE1416" s="137">
        <f t="shared" si="376"/>
        <v>0</v>
      </c>
      <c r="AF1416" s="137">
        <f t="shared" si="376"/>
        <v>0</v>
      </c>
      <c r="AG1416" s="137">
        <f t="shared" si="376"/>
        <v>0</v>
      </c>
      <c r="AH1416" s="137">
        <f t="shared" si="376"/>
        <v>0</v>
      </c>
      <c r="AI1416" s="137">
        <f t="shared" si="376"/>
        <v>0</v>
      </c>
      <c r="AJ1416" s="137">
        <f t="shared" si="376"/>
        <v>0</v>
      </c>
      <c r="AK1416" s="136">
        <f ca="1">IF(AND(AND($AK$3&lt;=B1416,B1416&lt;=$AK$1),B1416&lt;&gt;""),1,0)</f>
        <v>1</v>
      </c>
      <c r="AL1416" s="136">
        <f>IF(OR(F1416="工事・メンテ（共用可）",F1416="要調整"),0.5,IF(F1416="ヘリ訓練日",0.4,1))</f>
        <v>1</v>
      </c>
      <c r="AM1416" s="136">
        <v>1</v>
      </c>
    </row>
    <row r="1417" spans="1:39" ht="75">
      <c r="A1417" s="149">
        <v>1006</v>
      </c>
      <c r="B1417" s="210">
        <v>46430</v>
      </c>
      <c r="C1417" s="211">
        <v>9</v>
      </c>
      <c r="D1417" s="211">
        <v>17</v>
      </c>
      <c r="E1417" s="213" t="s">
        <v>40</v>
      </c>
      <c r="F1417" s="147" t="s">
        <v>492</v>
      </c>
      <c r="G1417" s="154" t="s">
        <v>1</v>
      </c>
      <c r="H1417" s="138" t="str">
        <f>IF(OR(G1417="中止",G1417="取消"),"998",IF(ISNA(MATCH($E1417,施設情報!$B$2:$B$96,0)),"999",INDEX(施設情報!$C$2:$C$96,MATCH($E1417,施設情報!$B$2:$B$96,0))))</f>
        <v>004</v>
      </c>
      <c r="I1417" s="139">
        <f t="shared" si="371"/>
        <v>46430</v>
      </c>
      <c r="J1417" s="137" t="str">
        <f t="shared" si="372"/>
        <v>004-46430</v>
      </c>
      <c r="K1417" s="137">
        <f t="shared" si="373"/>
        <v>0.375</v>
      </c>
      <c r="L1417" s="137">
        <f t="shared" si="374"/>
        <v>0.70833333333333337</v>
      </c>
      <c r="M1417" s="137">
        <f t="shared" si="375"/>
        <v>0</v>
      </c>
      <c r="N1417" s="137">
        <f t="shared" si="375"/>
        <v>0</v>
      </c>
      <c r="O1417" s="137">
        <f t="shared" si="375"/>
        <v>0</v>
      </c>
      <c r="P1417" s="137">
        <f t="shared" si="375"/>
        <v>0</v>
      </c>
      <c r="Q1417" s="137">
        <f t="shared" si="375"/>
        <v>0</v>
      </c>
      <c r="R1417" s="137">
        <f t="shared" si="375"/>
        <v>0</v>
      </c>
      <c r="S1417" s="137">
        <f t="shared" si="375"/>
        <v>0</v>
      </c>
      <c r="T1417" s="137">
        <f t="shared" si="375"/>
        <v>0</v>
      </c>
      <c r="U1417" s="137">
        <f t="shared" si="375"/>
        <v>0</v>
      </c>
      <c r="V1417" s="137">
        <f t="shared" si="375"/>
        <v>100</v>
      </c>
      <c r="W1417" s="137">
        <f t="shared" si="376"/>
        <v>100</v>
      </c>
      <c r="X1417" s="137">
        <f t="shared" si="376"/>
        <v>100</v>
      </c>
      <c r="Y1417" s="137">
        <f t="shared" si="376"/>
        <v>100</v>
      </c>
      <c r="Z1417" s="137">
        <f t="shared" si="376"/>
        <v>100</v>
      </c>
      <c r="AA1417" s="137">
        <f t="shared" si="376"/>
        <v>100</v>
      </c>
      <c r="AB1417" s="137">
        <f t="shared" si="376"/>
        <v>100</v>
      </c>
      <c r="AC1417" s="137">
        <f t="shared" si="376"/>
        <v>100</v>
      </c>
      <c r="AD1417" s="137">
        <f t="shared" si="376"/>
        <v>0</v>
      </c>
      <c r="AE1417" s="137">
        <f t="shared" si="376"/>
        <v>0</v>
      </c>
      <c r="AF1417" s="137">
        <f t="shared" si="376"/>
        <v>0</v>
      </c>
      <c r="AG1417" s="137">
        <f t="shared" si="376"/>
        <v>0</v>
      </c>
      <c r="AH1417" s="137">
        <f t="shared" si="376"/>
        <v>0</v>
      </c>
      <c r="AI1417" s="137">
        <f t="shared" si="376"/>
        <v>0</v>
      </c>
      <c r="AJ1417" s="137">
        <f t="shared" si="376"/>
        <v>0</v>
      </c>
      <c r="AK1417" s="136">
        <f ca="1">IF(AND(AND($AK$3&lt;=B1417,B1417&lt;=$AK$1),B1417&lt;&gt;""),1,0)</f>
        <v>1</v>
      </c>
      <c r="AL1417" s="136">
        <f>IF(OR(F1417="工事・メンテ（共用可）",F1417="要調整"),0.5,IF(F1417="ヘリ訓練日",0.4,1))</f>
        <v>1</v>
      </c>
      <c r="AM1417" s="136">
        <v>1</v>
      </c>
    </row>
    <row r="1418" spans="1:39" ht="93.75">
      <c r="A1418" s="149">
        <v>1007</v>
      </c>
      <c r="B1418" s="210">
        <v>46430</v>
      </c>
      <c r="C1418" s="211">
        <v>9</v>
      </c>
      <c r="D1418" s="211">
        <v>17</v>
      </c>
      <c r="E1418" s="213" t="s">
        <v>41</v>
      </c>
      <c r="F1418" s="147" t="s">
        <v>492</v>
      </c>
      <c r="G1418" s="154" t="s">
        <v>1</v>
      </c>
      <c r="H1418" s="138" t="str">
        <f>IF(OR(G1418="中止",G1418="取消"),"998",IF(ISNA(MATCH($E1418,施設情報!$B$2:$B$96,0)),"999",INDEX(施設情報!$C$2:$C$96,MATCH($E1418,施設情報!$B$2:$B$96,0))))</f>
        <v>005</v>
      </c>
      <c r="I1418" s="139">
        <f t="shared" si="371"/>
        <v>46430</v>
      </c>
      <c r="J1418" s="137" t="str">
        <f t="shared" si="372"/>
        <v>005-46430</v>
      </c>
      <c r="K1418" s="137">
        <f t="shared" si="373"/>
        <v>0.375</v>
      </c>
      <c r="L1418" s="137">
        <f t="shared" si="374"/>
        <v>0.70833333333333337</v>
      </c>
      <c r="M1418" s="137">
        <f t="shared" si="375"/>
        <v>0</v>
      </c>
      <c r="N1418" s="137">
        <f t="shared" si="375"/>
        <v>0</v>
      </c>
      <c r="O1418" s="137">
        <f t="shared" si="375"/>
        <v>0</v>
      </c>
      <c r="P1418" s="137">
        <f t="shared" si="375"/>
        <v>0</v>
      </c>
      <c r="Q1418" s="137">
        <f t="shared" si="375"/>
        <v>0</v>
      </c>
      <c r="R1418" s="137">
        <f t="shared" si="375"/>
        <v>0</v>
      </c>
      <c r="S1418" s="137">
        <f t="shared" si="375"/>
        <v>0</v>
      </c>
      <c r="T1418" s="137">
        <f t="shared" si="375"/>
        <v>0</v>
      </c>
      <c r="U1418" s="137">
        <f t="shared" si="375"/>
        <v>0</v>
      </c>
      <c r="V1418" s="137">
        <f t="shared" si="375"/>
        <v>100</v>
      </c>
      <c r="W1418" s="137">
        <f t="shared" si="376"/>
        <v>100</v>
      </c>
      <c r="X1418" s="137">
        <f t="shared" si="376"/>
        <v>100</v>
      </c>
      <c r="Y1418" s="137">
        <f t="shared" si="376"/>
        <v>100</v>
      </c>
      <c r="Z1418" s="137">
        <f t="shared" si="376"/>
        <v>100</v>
      </c>
      <c r="AA1418" s="137">
        <f t="shared" si="376"/>
        <v>100</v>
      </c>
      <c r="AB1418" s="137">
        <f t="shared" si="376"/>
        <v>100</v>
      </c>
      <c r="AC1418" s="137">
        <f t="shared" si="376"/>
        <v>100</v>
      </c>
      <c r="AD1418" s="137">
        <f t="shared" si="376"/>
        <v>0</v>
      </c>
      <c r="AE1418" s="137">
        <f t="shared" si="376"/>
        <v>0</v>
      </c>
      <c r="AF1418" s="137">
        <f t="shared" si="376"/>
        <v>0</v>
      </c>
      <c r="AG1418" s="137">
        <f t="shared" si="376"/>
        <v>0</v>
      </c>
      <c r="AH1418" s="137">
        <f t="shared" si="376"/>
        <v>0</v>
      </c>
      <c r="AI1418" s="137">
        <f t="shared" si="376"/>
        <v>0</v>
      </c>
      <c r="AJ1418" s="137">
        <f t="shared" si="376"/>
        <v>0</v>
      </c>
      <c r="AK1418" s="136">
        <f ca="1">IF(AND(AND($AK$3&lt;=B1418,B1418&lt;=$AK$1),B1418&lt;&gt;""),1,0)</f>
        <v>1</v>
      </c>
      <c r="AL1418" s="136">
        <f>IF(OR(F1418="工事・メンテ（共用可）",F1418="要調整"),0.5,IF(F1418="ヘリ訓練日",0.4,1))</f>
        <v>1</v>
      </c>
      <c r="AM1418" s="136">
        <v>1</v>
      </c>
    </row>
    <row r="1419" spans="1:39" ht="75">
      <c r="A1419" s="149">
        <v>1008</v>
      </c>
      <c r="B1419" s="210">
        <v>46430</v>
      </c>
      <c r="C1419" s="211">
        <v>9</v>
      </c>
      <c r="D1419" s="211">
        <v>17</v>
      </c>
      <c r="E1419" s="213" t="s">
        <v>42</v>
      </c>
      <c r="F1419" s="147" t="s">
        <v>492</v>
      </c>
      <c r="G1419" s="154" t="s">
        <v>1</v>
      </c>
      <c r="H1419" s="138" t="str">
        <f>IF(OR(G1419="中止",G1419="取消"),"998",IF(ISNA(MATCH($E1419,施設情報!$B$2:$B$96,0)),"999",INDEX(施設情報!$C$2:$C$96,MATCH($E1419,施設情報!$B$2:$B$96,0))))</f>
        <v>006</v>
      </c>
      <c r="I1419" s="139">
        <f t="shared" si="371"/>
        <v>46430</v>
      </c>
      <c r="J1419" s="137" t="str">
        <f t="shared" si="372"/>
        <v>006-46430</v>
      </c>
      <c r="K1419" s="137">
        <f t="shared" si="373"/>
        <v>0.375</v>
      </c>
      <c r="L1419" s="137">
        <f t="shared" si="374"/>
        <v>0.70833333333333337</v>
      </c>
      <c r="M1419" s="137">
        <f t="shared" si="375"/>
        <v>0</v>
      </c>
      <c r="N1419" s="137">
        <f t="shared" si="375"/>
        <v>0</v>
      </c>
      <c r="O1419" s="137">
        <f t="shared" si="375"/>
        <v>0</v>
      </c>
      <c r="P1419" s="137">
        <f t="shared" si="375"/>
        <v>0</v>
      </c>
      <c r="Q1419" s="137">
        <f t="shared" si="375"/>
        <v>0</v>
      </c>
      <c r="R1419" s="137">
        <f t="shared" si="375"/>
        <v>0</v>
      </c>
      <c r="S1419" s="137">
        <f t="shared" si="375"/>
        <v>0</v>
      </c>
      <c r="T1419" s="137">
        <f t="shared" si="375"/>
        <v>0</v>
      </c>
      <c r="U1419" s="137">
        <f t="shared" si="375"/>
        <v>0</v>
      </c>
      <c r="V1419" s="137">
        <f t="shared" si="375"/>
        <v>100</v>
      </c>
      <c r="W1419" s="137">
        <f t="shared" si="376"/>
        <v>100</v>
      </c>
      <c r="X1419" s="137">
        <f t="shared" si="376"/>
        <v>100</v>
      </c>
      <c r="Y1419" s="137">
        <f t="shared" si="376"/>
        <v>100</v>
      </c>
      <c r="Z1419" s="137">
        <f t="shared" si="376"/>
        <v>100</v>
      </c>
      <c r="AA1419" s="137">
        <f t="shared" si="376"/>
        <v>100</v>
      </c>
      <c r="AB1419" s="137">
        <f t="shared" si="376"/>
        <v>100</v>
      </c>
      <c r="AC1419" s="137">
        <f t="shared" si="376"/>
        <v>100</v>
      </c>
      <c r="AD1419" s="137">
        <f t="shared" si="376"/>
        <v>0</v>
      </c>
      <c r="AE1419" s="137">
        <f t="shared" si="376"/>
        <v>0</v>
      </c>
      <c r="AF1419" s="137">
        <f t="shared" si="376"/>
        <v>0</v>
      </c>
      <c r="AG1419" s="137">
        <f t="shared" si="376"/>
        <v>0</v>
      </c>
      <c r="AH1419" s="137">
        <f t="shared" si="376"/>
        <v>0</v>
      </c>
      <c r="AI1419" s="137">
        <f t="shared" si="376"/>
        <v>0</v>
      </c>
      <c r="AJ1419" s="137">
        <f t="shared" si="376"/>
        <v>0</v>
      </c>
      <c r="AK1419" s="136">
        <f ca="1">IF(AND(AND($AK$3&lt;=B1419,B1419&lt;=$AK$1),B1419&lt;&gt;""),1,0)</f>
        <v>1</v>
      </c>
      <c r="AL1419" s="136">
        <f>IF(OR(F1419="工事・メンテ（共用可）",F1419="要調整"),0.5,IF(F1419="ヘリ訓練日",0.4,1))</f>
        <v>1</v>
      </c>
      <c r="AM1419" s="136">
        <v>1</v>
      </c>
    </row>
    <row r="1420" spans="1:39" ht="37.5">
      <c r="A1420" s="149">
        <v>1009</v>
      </c>
      <c r="B1420" s="210">
        <v>46430</v>
      </c>
      <c r="C1420" s="211">
        <v>9</v>
      </c>
      <c r="D1420" s="211">
        <v>17</v>
      </c>
      <c r="E1420" s="213" t="s">
        <v>2</v>
      </c>
      <c r="F1420" s="147" t="s">
        <v>490</v>
      </c>
      <c r="G1420" s="154" t="s">
        <v>1</v>
      </c>
      <c r="H1420" s="138" t="str">
        <f>IF(OR(G1420="中止",G1420="取消"),"998",IF(ISNA(MATCH($E1420,施設情報!$B$2:$B$96,0)),"999",INDEX(施設情報!$C$2:$C$96,MATCH($E1420,施設情報!$B$2:$B$96,0))))</f>
        <v>008</v>
      </c>
      <c r="I1420" s="139">
        <f t="shared" si="371"/>
        <v>46430</v>
      </c>
      <c r="J1420" s="137" t="str">
        <f t="shared" si="372"/>
        <v>008-46430</v>
      </c>
      <c r="K1420" s="137">
        <f t="shared" si="373"/>
        <v>0.375</v>
      </c>
      <c r="L1420" s="137">
        <f t="shared" si="374"/>
        <v>0.70833333333333337</v>
      </c>
      <c r="M1420" s="137">
        <f t="shared" si="375"/>
        <v>0</v>
      </c>
      <c r="N1420" s="137">
        <f t="shared" si="375"/>
        <v>0</v>
      </c>
      <c r="O1420" s="137">
        <f t="shared" si="375"/>
        <v>0</v>
      </c>
      <c r="P1420" s="137">
        <f t="shared" si="375"/>
        <v>0</v>
      </c>
      <c r="Q1420" s="137">
        <f t="shared" si="375"/>
        <v>0</v>
      </c>
      <c r="R1420" s="137">
        <f t="shared" si="375"/>
        <v>0</v>
      </c>
      <c r="S1420" s="137">
        <f t="shared" si="375"/>
        <v>0</v>
      </c>
      <c r="T1420" s="137">
        <f t="shared" si="375"/>
        <v>0</v>
      </c>
      <c r="U1420" s="137">
        <f t="shared" si="375"/>
        <v>0</v>
      </c>
      <c r="V1420" s="137">
        <f t="shared" si="375"/>
        <v>100</v>
      </c>
      <c r="W1420" s="137">
        <f t="shared" si="376"/>
        <v>100</v>
      </c>
      <c r="X1420" s="137">
        <f t="shared" si="376"/>
        <v>100</v>
      </c>
      <c r="Y1420" s="137">
        <f t="shared" si="376"/>
        <v>100</v>
      </c>
      <c r="Z1420" s="137">
        <f t="shared" si="376"/>
        <v>100</v>
      </c>
      <c r="AA1420" s="137">
        <f t="shared" si="376"/>
        <v>100</v>
      </c>
      <c r="AB1420" s="137">
        <f t="shared" si="376"/>
        <v>100</v>
      </c>
      <c r="AC1420" s="137">
        <f t="shared" si="376"/>
        <v>100</v>
      </c>
      <c r="AD1420" s="137">
        <f t="shared" si="376"/>
        <v>0</v>
      </c>
      <c r="AE1420" s="137">
        <f t="shared" si="376"/>
        <v>0</v>
      </c>
      <c r="AF1420" s="137">
        <f t="shared" si="376"/>
        <v>0</v>
      </c>
      <c r="AG1420" s="137">
        <f t="shared" si="376"/>
        <v>0</v>
      </c>
      <c r="AH1420" s="137">
        <f t="shared" si="376"/>
        <v>0</v>
      </c>
      <c r="AI1420" s="137">
        <f t="shared" si="376"/>
        <v>0</v>
      </c>
      <c r="AJ1420" s="137">
        <f t="shared" si="376"/>
        <v>0</v>
      </c>
      <c r="AK1420" s="136">
        <f ca="1">IF(AND(AND($AK$3&lt;=B1420,B1420&lt;=$AK$1),B1420&lt;&gt;""),1,0)</f>
        <v>1</v>
      </c>
      <c r="AL1420" s="136">
        <f>IF(OR(F1420="工事・メンテ（共用可）",F1420="要調整"),0.5,IF(F1420="ヘリ訓練日",0.4,1))</f>
        <v>1</v>
      </c>
      <c r="AM1420" s="136">
        <v>1</v>
      </c>
    </row>
    <row r="1421" spans="1:39" ht="56.25">
      <c r="A1421" s="149">
        <v>1010</v>
      </c>
      <c r="B1421" s="210">
        <v>46430</v>
      </c>
      <c r="C1421" s="211">
        <v>9</v>
      </c>
      <c r="D1421" s="211">
        <v>17</v>
      </c>
      <c r="E1421" s="213" t="s">
        <v>43</v>
      </c>
      <c r="F1421" s="147" t="s">
        <v>495</v>
      </c>
      <c r="G1421" s="154" t="s">
        <v>1</v>
      </c>
      <c r="H1421" s="138" t="str">
        <f>IF(OR(G1421="中止",G1421="取消"),"998",IF(ISNA(MATCH($E1421,施設情報!$B$2:$B$96,0)),"999",INDEX(施設情報!$C$2:$C$96,MATCH($E1421,施設情報!$B$2:$B$96,0))))</f>
        <v>014</v>
      </c>
      <c r="I1421" s="139">
        <f t="shared" si="371"/>
        <v>46430</v>
      </c>
      <c r="J1421" s="137" t="str">
        <f t="shared" si="372"/>
        <v>014-46430</v>
      </c>
      <c r="K1421" s="137">
        <f t="shared" si="373"/>
        <v>0.375</v>
      </c>
      <c r="L1421" s="137">
        <f t="shared" si="374"/>
        <v>0.70833333333333337</v>
      </c>
      <c r="M1421" s="137">
        <f t="shared" si="375"/>
        <v>0</v>
      </c>
      <c r="N1421" s="137">
        <f t="shared" si="375"/>
        <v>0</v>
      </c>
      <c r="O1421" s="137">
        <f t="shared" si="375"/>
        <v>0</v>
      </c>
      <c r="P1421" s="137">
        <f t="shared" si="375"/>
        <v>0</v>
      </c>
      <c r="Q1421" s="137">
        <f t="shared" si="375"/>
        <v>0</v>
      </c>
      <c r="R1421" s="137">
        <f t="shared" si="375"/>
        <v>0</v>
      </c>
      <c r="S1421" s="137">
        <f t="shared" si="375"/>
        <v>0</v>
      </c>
      <c r="T1421" s="137">
        <f t="shared" si="375"/>
        <v>0</v>
      </c>
      <c r="U1421" s="137">
        <f t="shared" si="375"/>
        <v>0</v>
      </c>
      <c r="V1421" s="137">
        <f t="shared" si="375"/>
        <v>50</v>
      </c>
      <c r="W1421" s="137">
        <f t="shared" si="376"/>
        <v>50</v>
      </c>
      <c r="X1421" s="137">
        <f t="shared" si="376"/>
        <v>50</v>
      </c>
      <c r="Y1421" s="137">
        <f t="shared" si="376"/>
        <v>50</v>
      </c>
      <c r="Z1421" s="137">
        <f t="shared" si="376"/>
        <v>50</v>
      </c>
      <c r="AA1421" s="137">
        <f t="shared" si="376"/>
        <v>50</v>
      </c>
      <c r="AB1421" s="137">
        <f t="shared" si="376"/>
        <v>50</v>
      </c>
      <c r="AC1421" s="137">
        <f t="shared" si="376"/>
        <v>50</v>
      </c>
      <c r="AD1421" s="137">
        <f t="shared" si="376"/>
        <v>0</v>
      </c>
      <c r="AE1421" s="137">
        <f t="shared" si="376"/>
        <v>0</v>
      </c>
      <c r="AF1421" s="137">
        <f t="shared" si="376"/>
        <v>0</v>
      </c>
      <c r="AG1421" s="137">
        <f t="shared" si="376"/>
        <v>0</v>
      </c>
      <c r="AH1421" s="137">
        <f t="shared" si="376"/>
        <v>0</v>
      </c>
      <c r="AI1421" s="137">
        <f t="shared" si="376"/>
        <v>0</v>
      </c>
      <c r="AJ1421" s="137">
        <f t="shared" si="376"/>
        <v>0</v>
      </c>
      <c r="AK1421" s="136">
        <f ca="1">IF(AND(AND($AK$3&lt;=B1421,B1421&lt;=$AK$1),B1421&lt;&gt;""),1,0)</f>
        <v>1</v>
      </c>
      <c r="AL1421" s="136">
        <f>IF(OR(F1421="工事・メンテ（共用可）",F1421="要調整"),0.5,IF(F1421="ヘリ訓練日",0.4,1))</f>
        <v>0.5</v>
      </c>
      <c r="AM1421" s="136">
        <v>0.5</v>
      </c>
    </row>
    <row r="1422" spans="1:39" ht="56.25">
      <c r="A1422" s="149">
        <v>1011</v>
      </c>
      <c r="B1422" s="210">
        <v>46430</v>
      </c>
      <c r="C1422" s="211">
        <v>9</v>
      </c>
      <c r="D1422" s="211">
        <v>17</v>
      </c>
      <c r="E1422" s="213" t="s">
        <v>44</v>
      </c>
      <c r="F1422" s="147" t="s">
        <v>495</v>
      </c>
      <c r="G1422" s="154" t="s">
        <v>1</v>
      </c>
      <c r="H1422" s="138" t="str">
        <f>IF(OR(G1422="中止",G1422="取消"),"998",IF(ISNA(MATCH($E1422,施設情報!$B$2:$B$96,0)),"999",INDEX(施設情報!$C$2:$C$96,MATCH($E1422,施設情報!$B$2:$B$96,0))))</f>
        <v>015</v>
      </c>
      <c r="I1422" s="139">
        <f t="shared" si="371"/>
        <v>46430</v>
      </c>
      <c r="J1422" s="137" t="str">
        <f t="shared" si="372"/>
        <v>015-46430</v>
      </c>
      <c r="K1422" s="137">
        <f t="shared" si="373"/>
        <v>0.375</v>
      </c>
      <c r="L1422" s="137">
        <f t="shared" si="374"/>
        <v>0.70833333333333337</v>
      </c>
      <c r="M1422" s="137">
        <f t="shared" si="375"/>
        <v>0</v>
      </c>
      <c r="N1422" s="137">
        <f t="shared" si="375"/>
        <v>0</v>
      </c>
      <c r="O1422" s="137">
        <f t="shared" si="375"/>
        <v>0</v>
      </c>
      <c r="P1422" s="137">
        <f t="shared" si="375"/>
        <v>0</v>
      </c>
      <c r="Q1422" s="137">
        <f t="shared" si="375"/>
        <v>0</v>
      </c>
      <c r="R1422" s="137">
        <f t="shared" si="375"/>
        <v>0</v>
      </c>
      <c r="S1422" s="137">
        <f t="shared" si="375"/>
        <v>0</v>
      </c>
      <c r="T1422" s="137">
        <f t="shared" si="375"/>
        <v>0</v>
      </c>
      <c r="U1422" s="137">
        <f t="shared" si="375"/>
        <v>0</v>
      </c>
      <c r="V1422" s="137">
        <f t="shared" si="375"/>
        <v>50</v>
      </c>
      <c r="W1422" s="137">
        <f t="shared" si="376"/>
        <v>50</v>
      </c>
      <c r="X1422" s="137">
        <f t="shared" si="376"/>
        <v>50</v>
      </c>
      <c r="Y1422" s="137">
        <f t="shared" si="376"/>
        <v>50</v>
      </c>
      <c r="Z1422" s="137">
        <f t="shared" si="376"/>
        <v>50</v>
      </c>
      <c r="AA1422" s="137">
        <f t="shared" si="376"/>
        <v>50</v>
      </c>
      <c r="AB1422" s="137">
        <f t="shared" si="376"/>
        <v>50</v>
      </c>
      <c r="AC1422" s="137">
        <f t="shared" si="376"/>
        <v>50</v>
      </c>
      <c r="AD1422" s="137">
        <f t="shared" si="376"/>
        <v>0</v>
      </c>
      <c r="AE1422" s="137">
        <f t="shared" si="376"/>
        <v>0</v>
      </c>
      <c r="AF1422" s="137">
        <f t="shared" si="376"/>
        <v>0</v>
      </c>
      <c r="AG1422" s="137">
        <f t="shared" si="376"/>
        <v>0</v>
      </c>
      <c r="AH1422" s="137">
        <f t="shared" si="376"/>
        <v>0</v>
      </c>
      <c r="AI1422" s="137">
        <f t="shared" si="376"/>
        <v>0</v>
      </c>
      <c r="AJ1422" s="137">
        <f t="shared" si="376"/>
        <v>0</v>
      </c>
      <c r="AK1422" s="136">
        <f ca="1">IF(AND(AND($AK$3&lt;=B1422,B1422&lt;=$AK$1),B1422&lt;&gt;""),1,0)</f>
        <v>1</v>
      </c>
      <c r="AL1422" s="136">
        <f>IF(OR(F1422="工事・メンテ（共用可）",F1422="要調整"),0.5,IF(F1422="ヘリ訓練日",0.4,1))</f>
        <v>0.5</v>
      </c>
      <c r="AM1422" s="136">
        <v>0.5</v>
      </c>
    </row>
    <row r="1423" spans="1:39" ht="75">
      <c r="A1423" s="149">
        <v>1012</v>
      </c>
      <c r="B1423" s="210">
        <v>46430</v>
      </c>
      <c r="C1423" s="211">
        <v>9</v>
      </c>
      <c r="D1423" s="211">
        <v>17</v>
      </c>
      <c r="E1423" s="213" t="s">
        <v>45</v>
      </c>
      <c r="F1423" s="147" t="s">
        <v>495</v>
      </c>
      <c r="G1423" s="154" t="s">
        <v>1</v>
      </c>
      <c r="H1423" s="138" t="str">
        <f>IF(OR(G1423="中止",G1423="取消"),"998",IF(ISNA(MATCH($E1423,施設情報!$B$2:$B$96,0)),"999",INDEX(施設情報!$C$2:$C$96,MATCH($E1423,施設情報!$B$2:$B$96,0))))</f>
        <v>016</v>
      </c>
      <c r="I1423" s="139">
        <f t="shared" si="371"/>
        <v>46430</v>
      </c>
      <c r="J1423" s="137" t="str">
        <f t="shared" si="372"/>
        <v>016-46430</v>
      </c>
      <c r="K1423" s="137">
        <f t="shared" si="373"/>
        <v>0.375</v>
      </c>
      <c r="L1423" s="137">
        <f t="shared" si="374"/>
        <v>0.70833333333333337</v>
      </c>
      <c r="M1423" s="137">
        <f t="shared" si="375"/>
        <v>0</v>
      </c>
      <c r="N1423" s="137">
        <f t="shared" si="375"/>
        <v>0</v>
      </c>
      <c r="O1423" s="137">
        <f t="shared" si="375"/>
        <v>0</v>
      </c>
      <c r="P1423" s="137">
        <f t="shared" si="375"/>
        <v>0</v>
      </c>
      <c r="Q1423" s="137">
        <f t="shared" si="375"/>
        <v>0</v>
      </c>
      <c r="R1423" s="137">
        <f t="shared" si="375"/>
        <v>0</v>
      </c>
      <c r="S1423" s="137">
        <f t="shared" si="375"/>
        <v>0</v>
      </c>
      <c r="T1423" s="137">
        <f t="shared" si="375"/>
        <v>0</v>
      </c>
      <c r="U1423" s="137">
        <f t="shared" si="375"/>
        <v>0</v>
      </c>
      <c r="V1423" s="137">
        <f t="shared" si="375"/>
        <v>50</v>
      </c>
      <c r="W1423" s="137">
        <f t="shared" si="376"/>
        <v>50</v>
      </c>
      <c r="X1423" s="137">
        <f t="shared" si="376"/>
        <v>50</v>
      </c>
      <c r="Y1423" s="137">
        <f t="shared" si="376"/>
        <v>50</v>
      </c>
      <c r="Z1423" s="137">
        <f t="shared" si="376"/>
        <v>50</v>
      </c>
      <c r="AA1423" s="137">
        <f t="shared" si="376"/>
        <v>50</v>
      </c>
      <c r="AB1423" s="137">
        <f t="shared" si="376"/>
        <v>50</v>
      </c>
      <c r="AC1423" s="137">
        <f t="shared" si="376"/>
        <v>50</v>
      </c>
      <c r="AD1423" s="137">
        <f t="shared" si="376"/>
        <v>0</v>
      </c>
      <c r="AE1423" s="137">
        <f t="shared" si="376"/>
        <v>0</v>
      </c>
      <c r="AF1423" s="137">
        <f t="shared" si="376"/>
        <v>0</v>
      </c>
      <c r="AG1423" s="137">
        <f t="shared" si="376"/>
        <v>0</v>
      </c>
      <c r="AH1423" s="137">
        <f t="shared" si="376"/>
        <v>0</v>
      </c>
      <c r="AI1423" s="137">
        <f t="shared" si="376"/>
        <v>0</v>
      </c>
      <c r="AJ1423" s="137">
        <f t="shared" si="376"/>
        <v>0</v>
      </c>
      <c r="AK1423" s="136">
        <f ca="1">IF(AND(AND($AK$3&lt;=B1423,B1423&lt;=$AK$1),B1423&lt;&gt;""),1,0)</f>
        <v>1</v>
      </c>
      <c r="AL1423" s="136">
        <f>IF(OR(F1423="工事・メンテ（共用可）",F1423="要調整"),0.5,IF(F1423="ヘリ訓練日",0.4,1))</f>
        <v>0.5</v>
      </c>
      <c r="AM1423" s="136">
        <v>0.5</v>
      </c>
    </row>
    <row r="1424" spans="1:39" ht="75">
      <c r="A1424" s="149">
        <v>1013</v>
      </c>
      <c r="B1424" s="210">
        <v>46430</v>
      </c>
      <c r="C1424" s="211">
        <v>9</v>
      </c>
      <c r="D1424" s="211">
        <v>17</v>
      </c>
      <c r="E1424" s="213" t="s">
        <v>46</v>
      </c>
      <c r="F1424" s="147" t="s">
        <v>495</v>
      </c>
      <c r="G1424" s="154" t="s">
        <v>1</v>
      </c>
      <c r="H1424" s="138" t="str">
        <f>IF(OR(G1424="中止",G1424="取消"),"998",IF(ISNA(MATCH($E1424,施設情報!$B$2:$B$96,0)),"999",INDEX(施設情報!$C$2:$C$96,MATCH($E1424,施設情報!$B$2:$B$96,0))))</f>
        <v>017</v>
      </c>
      <c r="I1424" s="139">
        <f t="shared" si="371"/>
        <v>46430</v>
      </c>
      <c r="J1424" s="137" t="str">
        <f t="shared" si="372"/>
        <v>017-46430</v>
      </c>
      <c r="K1424" s="137">
        <f t="shared" si="373"/>
        <v>0.375</v>
      </c>
      <c r="L1424" s="137">
        <f t="shared" si="374"/>
        <v>0.70833333333333337</v>
      </c>
      <c r="M1424" s="137">
        <f t="shared" si="375"/>
        <v>0</v>
      </c>
      <c r="N1424" s="137">
        <f t="shared" si="375"/>
        <v>0</v>
      </c>
      <c r="O1424" s="137">
        <f t="shared" si="375"/>
        <v>0</v>
      </c>
      <c r="P1424" s="137">
        <f t="shared" si="375"/>
        <v>0</v>
      </c>
      <c r="Q1424" s="137">
        <f t="shared" si="375"/>
        <v>0</v>
      </c>
      <c r="R1424" s="137">
        <f t="shared" si="375"/>
        <v>0</v>
      </c>
      <c r="S1424" s="137">
        <f t="shared" si="375"/>
        <v>0</v>
      </c>
      <c r="T1424" s="137">
        <f t="shared" si="375"/>
        <v>0</v>
      </c>
      <c r="U1424" s="137">
        <f t="shared" si="375"/>
        <v>0</v>
      </c>
      <c r="V1424" s="137">
        <f t="shared" si="375"/>
        <v>50</v>
      </c>
      <c r="W1424" s="137">
        <f t="shared" si="376"/>
        <v>50</v>
      </c>
      <c r="X1424" s="137">
        <f t="shared" si="376"/>
        <v>50</v>
      </c>
      <c r="Y1424" s="137">
        <f t="shared" si="376"/>
        <v>50</v>
      </c>
      <c r="Z1424" s="137">
        <f t="shared" si="376"/>
        <v>50</v>
      </c>
      <c r="AA1424" s="137">
        <f t="shared" si="376"/>
        <v>50</v>
      </c>
      <c r="AB1424" s="137">
        <f t="shared" si="376"/>
        <v>50</v>
      </c>
      <c r="AC1424" s="137">
        <f t="shared" si="376"/>
        <v>50</v>
      </c>
      <c r="AD1424" s="137">
        <f t="shared" si="376"/>
        <v>0</v>
      </c>
      <c r="AE1424" s="137">
        <f t="shared" si="376"/>
        <v>0</v>
      </c>
      <c r="AF1424" s="137">
        <f t="shared" si="376"/>
        <v>0</v>
      </c>
      <c r="AG1424" s="137">
        <f t="shared" si="376"/>
        <v>0</v>
      </c>
      <c r="AH1424" s="137">
        <f t="shared" si="376"/>
        <v>0</v>
      </c>
      <c r="AI1424" s="137">
        <f t="shared" si="376"/>
        <v>0</v>
      </c>
      <c r="AJ1424" s="137">
        <f t="shared" si="376"/>
        <v>0</v>
      </c>
      <c r="AK1424" s="136">
        <f ca="1">IF(AND(AND($AK$3&lt;=B1424,B1424&lt;=$AK$1),B1424&lt;&gt;""),1,0)</f>
        <v>1</v>
      </c>
      <c r="AL1424" s="136">
        <f>IF(OR(F1424="工事・メンテ（共用可）",F1424="要調整"),0.5,IF(F1424="ヘリ訓練日",0.4,1))</f>
        <v>0.5</v>
      </c>
      <c r="AM1424" s="136">
        <v>0.5</v>
      </c>
    </row>
    <row r="1425" spans="1:39" ht="56.25">
      <c r="A1425" s="149">
        <v>1014</v>
      </c>
      <c r="B1425" s="210">
        <v>46430</v>
      </c>
      <c r="C1425" s="211">
        <v>9</v>
      </c>
      <c r="D1425" s="211">
        <v>17</v>
      </c>
      <c r="E1425" s="213" t="s">
        <v>47</v>
      </c>
      <c r="F1425" s="147" t="s">
        <v>492</v>
      </c>
      <c r="G1425" s="154" t="s">
        <v>1</v>
      </c>
      <c r="H1425" s="138" t="str">
        <f>IF(OR(G1425="中止",G1425="取消"),"998",IF(ISNA(MATCH($E1425,施設情報!$B$2:$B$96,0)),"999",INDEX(施設情報!$C$2:$C$96,MATCH($E1425,施設情報!$B$2:$B$96,0))))</f>
        <v>020</v>
      </c>
      <c r="I1425" s="139">
        <f t="shared" si="371"/>
        <v>46430</v>
      </c>
      <c r="J1425" s="137" t="str">
        <f t="shared" si="372"/>
        <v>020-46430</v>
      </c>
      <c r="K1425" s="137">
        <f t="shared" si="373"/>
        <v>0.375</v>
      </c>
      <c r="L1425" s="137">
        <f t="shared" si="374"/>
        <v>0.70833333333333337</v>
      </c>
      <c r="M1425" s="137">
        <f t="shared" ref="M1425:V1434" si="377">IF(AND(M$3&gt;=$K1425,M$3&lt;$L1425),100*$AM1425,0)</f>
        <v>0</v>
      </c>
      <c r="N1425" s="137">
        <f t="shared" si="377"/>
        <v>0</v>
      </c>
      <c r="O1425" s="137">
        <f t="shared" si="377"/>
        <v>0</v>
      </c>
      <c r="P1425" s="137">
        <f t="shared" si="377"/>
        <v>0</v>
      </c>
      <c r="Q1425" s="137">
        <f t="shared" si="377"/>
        <v>0</v>
      </c>
      <c r="R1425" s="137">
        <f t="shared" si="377"/>
        <v>0</v>
      </c>
      <c r="S1425" s="137">
        <f t="shared" si="377"/>
        <v>0</v>
      </c>
      <c r="T1425" s="137">
        <f t="shared" si="377"/>
        <v>0</v>
      </c>
      <c r="U1425" s="137">
        <f t="shared" si="377"/>
        <v>0</v>
      </c>
      <c r="V1425" s="137">
        <f t="shared" si="377"/>
        <v>100</v>
      </c>
      <c r="W1425" s="137">
        <f t="shared" ref="W1425:AJ1434" si="378">IF(AND(W$3&gt;=$K1425,W$3&lt;$L1425),100*$AM1425,0)</f>
        <v>100</v>
      </c>
      <c r="X1425" s="137">
        <f t="shared" si="378"/>
        <v>100</v>
      </c>
      <c r="Y1425" s="137">
        <f t="shared" si="378"/>
        <v>100</v>
      </c>
      <c r="Z1425" s="137">
        <f t="shared" si="378"/>
        <v>100</v>
      </c>
      <c r="AA1425" s="137">
        <f t="shared" si="378"/>
        <v>100</v>
      </c>
      <c r="AB1425" s="137">
        <f t="shared" si="378"/>
        <v>100</v>
      </c>
      <c r="AC1425" s="137">
        <f t="shared" si="378"/>
        <v>100</v>
      </c>
      <c r="AD1425" s="137">
        <f t="shared" si="378"/>
        <v>0</v>
      </c>
      <c r="AE1425" s="137">
        <f t="shared" si="378"/>
        <v>0</v>
      </c>
      <c r="AF1425" s="137">
        <f t="shared" si="378"/>
        <v>0</v>
      </c>
      <c r="AG1425" s="137">
        <f t="shared" si="378"/>
        <v>0</v>
      </c>
      <c r="AH1425" s="137">
        <f t="shared" si="378"/>
        <v>0</v>
      </c>
      <c r="AI1425" s="137">
        <f t="shared" si="378"/>
        <v>0</v>
      </c>
      <c r="AJ1425" s="137">
        <f t="shared" si="378"/>
        <v>0</v>
      </c>
      <c r="AK1425" s="136">
        <f ca="1">IF(AND(AND($AK$3&lt;=B1425,B1425&lt;=$AK$1),B1425&lt;&gt;""),1,0)</f>
        <v>1</v>
      </c>
      <c r="AL1425" s="136">
        <f>IF(OR(F1425="工事・メンテ（共用可）",F1425="要調整"),0.5,IF(F1425="ヘリ訓練日",0.4,1))</f>
        <v>1</v>
      </c>
      <c r="AM1425" s="136">
        <v>1</v>
      </c>
    </row>
    <row r="1426" spans="1:39" ht="75">
      <c r="A1426" s="149">
        <v>1015</v>
      </c>
      <c r="B1426" s="210">
        <v>46430</v>
      </c>
      <c r="C1426" s="211">
        <v>9</v>
      </c>
      <c r="D1426" s="211">
        <v>17</v>
      </c>
      <c r="E1426" s="213" t="s">
        <v>48</v>
      </c>
      <c r="F1426" s="147" t="s">
        <v>492</v>
      </c>
      <c r="G1426" s="154" t="s">
        <v>1</v>
      </c>
      <c r="H1426" s="138" t="str">
        <f>IF(OR(G1426="中止",G1426="取消"),"998",IF(ISNA(MATCH($E1426,施設情報!$B$2:$B$96,0)),"999",INDEX(施設情報!$C$2:$C$96,MATCH($E1426,施設情報!$B$2:$B$96,0))))</f>
        <v>021</v>
      </c>
      <c r="I1426" s="139">
        <f t="shared" si="371"/>
        <v>46430</v>
      </c>
      <c r="J1426" s="137" t="str">
        <f t="shared" si="372"/>
        <v>021-46430</v>
      </c>
      <c r="K1426" s="137">
        <f t="shared" si="373"/>
        <v>0.375</v>
      </c>
      <c r="L1426" s="137">
        <f t="shared" si="374"/>
        <v>0.70833333333333337</v>
      </c>
      <c r="M1426" s="137">
        <f t="shared" si="377"/>
        <v>0</v>
      </c>
      <c r="N1426" s="137">
        <f t="shared" si="377"/>
        <v>0</v>
      </c>
      <c r="O1426" s="137">
        <f t="shared" si="377"/>
        <v>0</v>
      </c>
      <c r="P1426" s="137">
        <f t="shared" si="377"/>
        <v>0</v>
      </c>
      <c r="Q1426" s="137">
        <f t="shared" si="377"/>
        <v>0</v>
      </c>
      <c r="R1426" s="137">
        <f t="shared" si="377"/>
        <v>0</v>
      </c>
      <c r="S1426" s="137">
        <f t="shared" si="377"/>
        <v>0</v>
      </c>
      <c r="T1426" s="137">
        <f t="shared" si="377"/>
        <v>0</v>
      </c>
      <c r="U1426" s="137">
        <f t="shared" si="377"/>
        <v>0</v>
      </c>
      <c r="V1426" s="137">
        <f t="shared" si="377"/>
        <v>100</v>
      </c>
      <c r="W1426" s="137">
        <f t="shared" si="378"/>
        <v>100</v>
      </c>
      <c r="X1426" s="137">
        <f t="shared" si="378"/>
        <v>100</v>
      </c>
      <c r="Y1426" s="137">
        <f t="shared" si="378"/>
        <v>100</v>
      </c>
      <c r="Z1426" s="137">
        <f t="shared" si="378"/>
        <v>100</v>
      </c>
      <c r="AA1426" s="137">
        <f t="shared" si="378"/>
        <v>100</v>
      </c>
      <c r="AB1426" s="137">
        <f t="shared" si="378"/>
        <v>100</v>
      </c>
      <c r="AC1426" s="137">
        <f t="shared" si="378"/>
        <v>100</v>
      </c>
      <c r="AD1426" s="137">
        <f t="shared" si="378"/>
        <v>0</v>
      </c>
      <c r="AE1426" s="137">
        <f t="shared" si="378"/>
        <v>0</v>
      </c>
      <c r="AF1426" s="137">
        <f t="shared" si="378"/>
        <v>0</v>
      </c>
      <c r="AG1426" s="137">
        <f t="shared" si="378"/>
        <v>0</v>
      </c>
      <c r="AH1426" s="137">
        <f t="shared" si="378"/>
        <v>0</v>
      </c>
      <c r="AI1426" s="137">
        <f t="shared" si="378"/>
        <v>0</v>
      </c>
      <c r="AJ1426" s="137">
        <f t="shared" si="378"/>
        <v>0</v>
      </c>
      <c r="AK1426" s="136">
        <f ca="1">IF(AND(AND($AK$3&lt;=B1426,B1426&lt;=$AK$1),B1426&lt;&gt;""),1,0)</f>
        <v>1</v>
      </c>
      <c r="AL1426" s="136">
        <f>IF(OR(F1426="工事・メンテ（共用可）",F1426="要調整"),0.5,IF(F1426="ヘリ訓練日",0.4,1))</f>
        <v>1</v>
      </c>
      <c r="AM1426" s="136">
        <v>1</v>
      </c>
    </row>
    <row r="1427" spans="1:39" ht="37.5">
      <c r="A1427" s="149">
        <v>1016</v>
      </c>
      <c r="B1427" s="210">
        <v>46430</v>
      </c>
      <c r="C1427" s="211">
        <v>9</v>
      </c>
      <c r="D1427" s="211">
        <v>17</v>
      </c>
      <c r="E1427" s="213" t="s">
        <v>49</v>
      </c>
      <c r="F1427" s="147" t="s">
        <v>495</v>
      </c>
      <c r="G1427" s="154" t="s">
        <v>1</v>
      </c>
      <c r="H1427" s="138" t="str">
        <f>IF(OR(G1427="中止",G1427="取消"),"998",IF(ISNA(MATCH($E1427,施設情報!$B$2:$B$96,0)),"999",INDEX(施設情報!$C$2:$C$96,MATCH($E1427,施設情報!$B$2:$B$96,0))))</f>
        <v>022</v>
      </c>
      <c r="I1427" s="139">
        <f t="shared" si="371"/>
        <v>46430</v>
      </c>
      <c r="J1427" s="137" t="str">
        <f t="shared" si="372"/>
        <v>022-46430</v>
      </c>
      <c r="K1427" s="137">
        <f t="shared" si="373"/>
        <v>0.375</v>
      </c>
      <c r="L1427" s="137">
        <f t="shared" si="374"/>
        <v>0.70833333333333337</v>
      </c>
      <c r="M1427" s="137">
        <f t="shared" si="377"/>
        <v>0</v>
      </c>
      <c r="N1427" s="137">
        <f t="shared" si="377"/>
        <v>0</v>
      </c>
      <c r="O1427" s="137">
        <f t="shared" si="377"/>
        <v>0</v>
      </c>
      <c r="P1427" s="137">
        <f t="shared" si="377"/>
        <v>0</v>
      </c>
      <c r="Q1427" s="137">
        <f t="shared" si="377"/>
        <v>0</v>
      </c>
      <c r="R1427" s="137">
        <f t="shared" si="377"/>
        <v>0</v>
      </c>
      <c r="S1427" s="137">
        <f t="shared" si="377"/>
        <v>0</v>
      </c>
      <c r="T1427" s="137">
        <f t="shared" si="377"/>
        <v>0</v>
      </c>
      <c r="U1427" s="137">
        <f t="shared" si="377"/>
        <v>0</v>
      </c>
      <c r="V1427" s="137">
        <f t="shared" si="377"/>
        <v>50</v>
      </c>
      <c r="W1427" s="137">
        <f t="shared" si="378"/>
        <v>50</v>
      </c>
      <c r="X1427" s="137">
        <f t="shared" si="378"/>
        <v>50</v>
      </c>
      <c r="Y1427" s="137">
        <f t="shared" si="378"/>
        <v>50</v>
      </c>
      <c r="Z1427" s="137">
        <f t="shared" si="378"/>
        <v>50</v>
      </c>
      <c r="AA1427" s="137">
        <f t="shared" si="378"/>
        <v>50</v>
      </c>
      <c r="AB1427" s="137">
        <f t="shared" si="378"/>
        <v>50</v>
      </c>
      <c r="AC1427" s="137">
        <f t="shared" si="378"/>
        <v>50</v>
      </c>
      <c r="AD1427" s="137">
        <f t="shared" si="378"/>
        <v>0</v>
      </c>
      <c r="AE1427" s="137">
        <f t="shared" si="378"/>
        <v>0</v>
      </c>
      <c r="AF1427" s="137">
        <f t="shared" si="378"/>
        <v>0</v>
      </c>
      <c r="AG1427" s="137">
        <f t="shared" si="378"/>
        <v>0</v>
      </c>
      <c r="AH1427" s="137">
        <f t="shared" si="378"/>
        <v>0</v>
      </c>
      <c r="AI1427" s="137">
        <f t="shared" si="378"/>
        <v>0</v>
      </c>
      <c r="AJ1427" s="137">
        <f t="shared" si="378"/>
        <v>0</v>
      </c>
      <c r="AK1427" s="136">
        <f ca="1">IF(AND(AND($AK$3&lt;=B1427,B1427&lt;=$AK$1),B1427&lt;&gt;""),1,0)</f>
        <v>1</v>
      </c>
      <c r="AL1427" s="136">
        <f>IF(OR(F1427="工事・メンテ（共用可）",F1427="要調整"),0.5,IF(F1427="ヘリ訓練日",0.4,1))</f>
        <v>0.5</v>
      </c>
      <c r="AM1427" s="136">
        <v>0.5</v>
      </c>
    </row>
    <row r="1428" spans="1:39" ht="56.25">
      <c r="A1428" s="149">
        <v>1017</v>
      </c>
      <c r="B1428" s="210">
        <v>46430</v>
      </c>
      <c r="C1428" s="211">
        <v>9</v>
      </c>
      <c r="D1428" s="211">
        <v>17</v>
      </c>
      <c r="E1428" s="213" t="s">
        <v>50</v>
      </c>
      <c r="F1428" s="147" t="s">
        <v>495</v>
      </c>
      <c r="G1428" s="154" t="s">
        <v>1</v>
      </c>
      <c r="H1428" s="138" t="str">
        <f>IF(OR(G1428="中止",G1428="取消"),"998",IF(ISNA(MATCH($E1428,施設情報!$B$2:$B$96,0)),"999",INDEX(施設情報!$C$2:$C$96,MATCH($E1428,施設情報!$B$2:$B$96,0))))</f>
        <v>023</v>
      </c>
      <c r="I1428" s="139">
        <f t="shared" si="371"/>
        <v>46430</v>
      </c>
      <c r="J1428" s="137" t="str">
        <f t="shared" si="372"/>
        <v>023-46430</v>
      </c>
      <c r="K1428" s="137">
        <f t="shared" si="373"/>
        <v>0.375</v>
      </c>
      <c r="L1428" s="137">
        <f t="shared" si="374"/>
        <v>0.70833333333333337</v>
      </c>
      <c r="M1428" s="137">
        <f t="shared" si="377"/>
        <v>0</v>
      </c>
      <c r="N1428" s="137">
        <f t="shared" si="377"/>
        <v>0</v>
      </c>
      <c r="O1428" s="137">
        <f t="shared" si="377"/>
        <v>0</v>
      </c>
      <c r="P1428" s="137">
        <f t="shared" si="377"/>
        <v>0</v>
      </c>
      <c r="Q1428" s="137">
        <f t="shared" si="377"/>
        <v>0</v>
      </c>
      <c r="R1428" s="137">
        <f t="shared" si="377"/>
        <v>0</v>
      </c>
      <c r="S1428" s="137">
        <f t="shared" si="377"/>
        <v>0</v>
      </c>
      <c r="T1428" s="137">
        <f t="shared" si="377"/>
        <v>0</v>
      </c>
      <c r="U1428" s="137">
        <f t="shared" si="377"/>
        <v>0</v>
      </c>
      <c r="V1428" s="137">
        <f t="shared" si="377"/>
        <v>50</v>
      </c>
      <c r="W1428" s="137">
        <f t="shared" si="378"/>
        <v>50</v>
      </c>
      <c r="X1428" s="137">
        <f t="shared" si="378"/>
        <v>50</v>
      </c>
      <c r="Y1428" s="137">
        <f t="shared" si="378"/>
        <v>50</v>
      </c>
      <c r="Z1428" s="137">
        <f t="shared" si="378"/>
        <v>50</v>
      </c>
      <c r="AA1428" s="137">
        <f t="shared" si="378"/>
        <v>50</v>
      </c>
      <c r="AB1428" s="137">
        <f t="shared" si="378"/>
        <v>50</v>
      </c>
      <c r="AC1428" s="137">
        <f t="shared" si="378"/>
        <v>50</v>
      </c>
      <c r="AD1428" s="137">
        <f t="shared" si="378"/>
        <v>0</v>
      </c>
      <c r="AE1428" s="137">
        <f t="shared" si="378"/>
        <v>0</v>
      </c>
      <c r="AF1428" s="137">
        <f t="shared" si="378"/>
        <v>0</v>
      </c>
      <c r="AG1428" s="137">
        <f t="shared" si="378"/>
        <v>0</v>
      </c>
      <c r="AH1428" s="137">
        <f t="shared" si="378"/>
        <v>0</v>
      </c>
      <c r="AI1428" s="137">
        <f t="shared" si="378"/>
        <v>0</v>
      </c>
      <c r="AJ1428" s="137">
        <f t="shared" si="378"/>
        <v>0</v>
      </c>
      <c r="AK1428" s="136">
        <f ca="1">IF(AND(AND($AK$3&lt;=B1428,B1428&lt;=$AK$1),B1428&lt;&gt;""),1,0)</f>
        <v>1</v>
      </c>
      <c r="AL1428" s="136">
        <f>IF(OR(F1428="工事・メンテ（共用可）",F1428="要調整"),0.5,IF(F1428="ヘリ訓練日",0.4,1))</f>
        <v>0.5</v>
      </c>
      <c r="AM1428" s="136">
        <v>0.5</v>
      </c>
    </row>
    <row r="1429" spans="1:39" ht="56.25">
      <c r="A1429" s="149">
        <v>1018</v>
      </c>
      <c r="B1429" s="210">
        <v>46430</v>
      </c>
      <c r="C1429" s="211">
        <v>9</v>
      </c>
      <c r="D1429" s="211">
        <v>17</v>
      </c>
      <c r="E1429" s="213" t="s">
        <v>51</v>
      </c>
      <c r="F1429" s="147" t="s">
        <v>495</v>
      </c>
      <c r="G1429" s="154" t="s">
        <v>1</v>
      </c>
      <c r="H1429" s="138" t="str">
        <f>IF(OR(G1429="中止",G1429="取消"),"998",IF(ISNA(MATCH($E1429,施設情報!$B$2:$B$96,0)),"999",INDEX(施設情報!$C$2:$C$96,MATCH($E1429,施設情報!$B$2:$B$96,0))))</f>
        <v>069</v>
      </c>
      <c r="I1429" s="139">
        <f t="shared" si="371"/>
        <v>46430</v>
      </c>
      <c r="J1429" s="137" t="str">
        <f t="shared" si="372"/>
        <v>069-46430</v>
      </c>
      <c r="K1429" s="137">
        <f t="shared" si="373"/>
        <v>0.375</v>
      </c>
      <c r="L1429" s="137">
        <f t="shared" si="374"/>
        <v>0.70833333333333337</v>
      </c>
      <c r="M1429" s="137">
        <f t="shared" si="377"/>
        <v>0</v>
      </c>
      <c r="N1429" s="137">
        <f t="shared" si="377"/>
        <v>0</v>
      </c>
      <c r="O1429" s="137">
        <f t="shared" si="377"/>
        <v>0</v>
      </c>
      <c r="P1429" s="137">
        <f t="shared" si="377"/>
        <v>0</v>
      </c>
      <c r="Q1429" s="137">
        <f t="shared" si="377"/>
        <v>0</v>
      </c>
      <c r="R1429" s="137">
        <f t="shared" si="377"/>
        <v>0</v>
      </c>
      <c r="S1429" s="137">
        <f t="shared" si="377"/>
        <v>0</v>
      </c>
      <c r="T1429" s="137">
        <f t="shared" si="377"/>
        <v>0</v>
      </c>
      <c r="U1429" s="137">
        <f t="shared" si="377"/>
        <v>0</v>
      </c>
      <c r="V1429" s="137">
        <f t="shared" si="377"/>
        <v>50</v>
      </c>
      <c r="W1429" s="137">
        <f t="shared" si="378"/>
        <v>50</v>
      </c>
      <c r="X1429" s="137">
        <f t="shared" si="378"/>
        <v>50</v>
      </c>
      <c r="Y1429" s="137">
        <f t="shared" si="378"/>
        <v>50</v>
      </c>
      <c r="Z1429" s="137">
        <f t="shared" si="378"/>
        <v>50</v>
      </c>
      <c r="AA1429" s="137">
        <f t="shared" si="378"/>
        <v>50</v>
      </c>
      <c r="AB1429" s="137">
        <f t="shared" si="378"/>
        <v>50</v>
      </c>
      <c r="AC1429" s="137">
        <f t="shared" si="378"/>
        <v>50</v>
      </c>
      <c r="AD1429" s="137">
        <f t="shared" si="378"/>
        <v>0</v>
      </c>
      <c r="AE1429" s="137">
        <f t="shared" si="378"/>
        <v>0</v>
      </c>
      <c r="AF1429" s="137">
        <f t="shared" si="378"/>
        <v>0</v>
      </c>
      <c r="AG1429" s="137">
        <f t="shared" si="378"/>
        <v>0</v>
      </c>
      <c r="AH1429" s="137">
        <f t="shared" si="378"/>
        <v>0</v>
      </c>
      <c r="AI1429" s="137">
        <f t="shared" si="378"/>
        <v>0</v>
      </c>
      <c r="AJ1429" s="137">
        <f t="shared" si="378"/>
        <v>0</v>
      </c>
      <c r="AK1429" s="136">
        <f ca="1">IF(AND(AND($AK$3&lt;=B1429,B1429&lt;=$AK$1),B1429&lt;&gt;""),1,0)</f>
        <v>1</v>
      </c>
      <c r="AL1429" s="136">
        <f>IF(OR(F1429="工事・メンテ（共用可）",F1429="要調整"),0.5,IF(F1429="ヘリ訓練日",0.4,1))</f>
        <v>0.5</v>
      </c>
      <c r="AM1429" s="136">
        <v>0.5</v>
      </c>
    </row>
    <row r="1430" spans="1:39" ht="56.25">
      <c r="A1430" s="149">
        <v>1019</v>
      </c>
      <c r="B1430" s="210">
        <v>46430</v>
      </c>
      <c r="C1430" s="211">
        <v>9</v>
      </c>
      <c r="D1430" s="211">
        <v>17</v>
      </c>
      <c r="E1430" s="213" t="s">
        <v>52</v>
      </c>
      <c r="F1430" s="147" t="s">
        <v>495</v>
      </c>
      <c r="G1430" s="154" t="s">
        <v>1</v>
      </c>
      <c r="H1430" s="138" t="str">
        <f>IF(OR(G1430="中止",G1430="取消"),"998",IF(ISNA(MATCH($E1430,施設情報!$B$2:$B$96,0)),"999",INDEX(施設情報!$C$2:$C$96,MATCH($E1430,施設情報!$B$2:$B$96,0))))</f>
        <v>024</v>
      </c>
      <c r="I1430" s="139">
        <f t="shared" si="371"/>
        <v>46430</v>
      </c>
      <c r="J1430" s="137" t="str">
        <f t="shared" si="372"/>
        <v>024-46430</v>
      </c>
      <c r="K1430" s="137">
        <f t="shared" si="373"/>
        <v>0.375</v>
      </c>
      <c r="L1430" s="137">
        <f t="shared" si="374"/>
        <v>0.70833333333333337</v>
      </c>
      <c r="M1430" s="137">
        <f t="shared" si="377"/>
        <v>0</v>
      </c>
      <c r="N1430" s="137">
        <f t="shared" si="377"/>
        <v>0</v>
      </c>
      <c r="O1430" s="137">
        <f t="shared" si="377"/>
        <v>0</v>
      </c>
      <c r="P1430" s="137">
        <f t="shared" si="377"/>
        <v>0</v>
      </c>
      <c r="Q1430" s="137">
        <f t="shared" si="377"/>
        <v>0</v>
      </c>
      <c r="R1430" s="137">
        <f t="shared" si="377"/>
        <v>0</v>
      </c>
      <c r="S1430" s="137">
        <f t="shared" si="377"/>
        <v>0</v>
      </c>
      <c r="T1430" s="137">
        <f t="shared" si="377"/>
        <v>0</v>
      </c>
      <c r="U1430" s="137">
        <f t="shared" si="377"/>
        <v>0</v>
      </c>
      <c r="V1430" s="137">
        <f t="shared" si="377"/>
        <v>50</v>
      </c>
      <c r="W1430" s="137">
        <f t="shared" si="378"/>
        <v>50</v>
      </c>
      <c r="X1430" s="137">
        <f t="shared" si="378"/>
        <v>50</v>
      </c>
      <c r="Y1430" s="137">
        <f t="shared" si="378"/>
        <v>50</v>
      </c>
      <c r="Z1430" s="137">
        <f t="shared" si="378"/>
        <v>50</v>
      </c>
      <c r="AA1430" s="137">
        <f t="shared" si="378"/>
        <v>50</v>
      </c>
      <c r="AB1430" s="137">
        <f t="shared" si="378"/>
        <v>50</v>
      </c>
      <c r="AC1430" s="137">
        <f t="shared" si="378"/>
        <v>50</v>
      </c>
      <c r="AD1430" s="137">
        <f t="shared" si="378"/>
        <v>0</v>
      </c>
      <c r="AE1430" s="137">
        <f t="shared" si="378"/>
        <v>0</v>
      </c>
      <c r="AF1430" s="137">
        <f t="shared" si="378"/>
        <v>0</v>
      </c>
      <c r="AG1430" s="137">
        <f t="shared" si="378"/>
        <v>0</v>
      </c>
      <c r="AH1430" s="137">
        <f t="shared" si="378"/>
        <v>0</v>
      </c>
      <c r="AI1430" s="137">
        <f t="shared" si="378"/>
        <v>0</v>
      </c>
      <c r="AJ1430" s="137">
        <f t="shared" si="378"/>
        <v>0</v>
      </c>
      <c r="AK1430" s="136">
        <f ca="1">IF(AND(AND($AK$3&lt;=B1430,B1430&lt;=$AK$1),B1430&lt;&gt;""),1,0)</f>
        <v>1</v>
      </c>
      <c r="AL1430" s="136">
        <f>IF(OR(F1430="工事・メンテ（共用可）",F1430="要調整"),0.5,IF(F1430="ヘリ訓練日",0.4,1))</f>
        <v>0.5</v>
      </c>
      <c r="AM1430" s="136">
        <v>0.5</v>
      </c>
    </row>
    <row r="1431" spans="1:39" ht="56.25">
      <c r="A1431" s="149">
        <v>1020</v>
      </c>
      <c r="B1431" s="210">
        <v>46430</v>
      </c>
      <c r="C1431" s="211">
        <v>9</v>
      </c>
      <c r="D1431" s="211">
        <v>17</v>
      </c>
      <c r="E1431" s="213" t="s">
        <v>31</v>
      </c>
      <c r="F1431" s="147" t="s">
        <v>490</v>
      </c>
      <c r="G1431" s="154" t="s">
        <v>1</v>
      </c>
      <c r="H1431" s="138" t="str">
        <f>IF(OR(G1431="中止",G1431="取消"),"998",IF(ISNA(MATCH($E1431,施設情報!$B$2:$B$96,0)),"999",INDEX(施設情報!$C$2:$C$96,MATCH($E1431,施設情報!$B$2:$B$96,0))))</f>
        <v>025</v>
      </c>
      <c r="I1431" s="139">
        <f t="shared" si="371"/>
        <v>46430</v>
      </c>
      <c r="J1431" s="137" t="str">
        <f t="shared" si="372"/>
        <v>025-46430</v>
      </c>
      <c r="K1431" s="137">
        <f t="shared" si="373"/>
        <v>0.375</v>
      </c>
      <c r="L1431" s="137">
        <f t="shared" si="374"/>
        <v>0.70833333333333337</v>
      </c>
      <c r="M1431" s="137">
        <f t="shared" si="377"/>
        <v>0</v>
      </c>
      <c r="N1431" s="137">
        <f t="shared" si="377"/>
        <v>0</v>
      </c>
      <c r="O1431" s="137">
        <f t="shared" si="377"/>
        <v>0</v>
      </c>
      <c r="P1431" s="137">
        <f t="shared" si="377"/>
        <v>0</v>
      </c>
      <c r="Q1431" s="137">
        <f t="shared" si="377"/>
        <v>0</v>
      </c>
      <c r="R1431" s="137">
        <f t="shared" si="377"/>
        <v>0</v>
      </c>
      <c r="S1431" s="137">
        <f t="shared" si="377"/>
        <v>0</v>
      </c>
      <c r="T1431" s="137">
        <f t="shared" si="377"/>
        <v>0</v>
      </c>
      <c r="U1431" s="137">
        <f t="shared" si="377"/>
        <v>0</v>
      </c>
      <c r="V1431" s="137">
        <f t="shared" si="377"/>
        <v>100</v>
      </c>
      <c r="W1431" s="137">
        <f t="shared" si="378"/>
        <v>100</v>
      </c>
      <c r="X1431" s="137">
        <f t="shared" si="378"/>
        <v>100</v>
      </c>
      <c r="Y1431" s="137">
        <f t="shared" si="378"/>
        <v>100</v>
      </c>
      <c r="Z1431" s="137">
        <f t="shared" si="378"/>
        <v>100</v>
      </c>
      <c r="AA1431" s="137">
        <f t="shared" si="378"/>
        <v>100</v>
      </c>
      <c r="AB1431" s="137">
        <f t="shared" si="378"/>
        <v>100</v>
      </c>
      <c r="AC1431" s="137">
        <f t="shared" si="378"/>
        <v>100</v>
      </c>
      <c r="AD1431" s="137">
        <f t="shared" si="378"/>
        <v>0</v>
      </c>
      <c r="AE1431" s="137">
        <f t="shared" si="378"/>
        <v>0</v>
      </c>
      <c r="AF1431" s="137">
        <f t="shared" si="378"/>
        <v>0</v>
      </c>
      <c r="AG1431" s="137">
        <f t="shared" si="378"/>
        <v>0</v>
      </c>
      <c r="AH1431" s="137">
        <f t="shared" si="378"/>
        <v>0</v>
      </c>
      <c r="AI1431" s="137">
        <f t="shared" si="378"/>
        <v>0</v>
      </c>
      <c r="AJ1431" s="137">
        <f t="shared" si="378"/>
        <v>0</v>
      </c>
      <c r="AK1431" s="136">
        <f ca="1">IF(AND(AND($AK$3&lt;=B1431,B1431&lt;=$AK$1),B1431&lt;&gt;""),1,0)</f>
        <v>1</v>
      </c>
      <c r="AL1431" s="136">
        <f>IF(OR(F1431="工事・メンテ（共用可）",F1431="要調整"),0.5,IF(F1431="ヘリ訓練日",0.4,1))</f>
        <v>1</v>
      </c>
      <c r="AM1431" s="136">
        <v>1</v>
      </c>
    </row>
    <row r="1432" spans="1:39" ht="56.25">
      <c r="A1432" s="149">
        <v>1021</v>
      </c>
      <c r="B1432" s="210">
        <v>46430</v>
      </c>
      <c r="C1432" s="211">
        <v>9</v>
      </c>
      <c r="D1432" s="211">
        <v>17</v>
      </c>
      <c r="E1432" s="213" t="s">
        <v>53</v>
      </c>
      <c r="F1432" s="147" t="s">
        <v>495</v>
      </c>
      <c r="G1432" s="154" t="s">
        <v>1</v>
      </c>
      <c r="H1432" s="138" t="str">
        <f>IF(OR(G1432="中止",G1432="取消"),"998",IF(ISNA(MATCH($E1432,施設情報!$B$2:$B$96,0)),"999",INDEX(施設情報!$C$2:$C$96,MATCH($E1432,施設情報!$B$2:$B$96,0))))</f>
        <v>026</v>
      </c>
      <c r="I1432" s="139">
        <f t="shared" si="371"/>
        <v>46430</v>
      </c>
      <c r="J1432" s="137" t="str">
        <f t="shared" si="372"/>
        <v>026-46430</v>
      </c>
      <c r="K1432" s="137">
        <f t="shared" si="373"/>
        <v>0.375</v>
      </c>
      <c r="L1432" s="137">
        <f t="shared" si="374"/>
        <v>0.70833333333333337</v>
      </c>
      <c r="M1432" s="137">
        <f t="shared" si="377"/>
        <v>0</v>
      </c>
      <c r="N1432" s="137">
        <f t="shared" si="377"/>
        <v>0</v>
      </c>
      <c r="O1432" s="137">
        <f t="shared" si="377"/>
        <v>0</v>
      </c>
      <c r="P1432" s="137">
        <f t="shared" si="377"/>
        <v>0</v>
      </c>
      <c r="Q1432" s="137">
        <f t="shared" si="377"/>
        <v>0</v>
      </c>
      <c r="R1432" s="137">
        <f t="shared" si="377"/>
        <v>0</v>
      </c>
      <c r="S1432" s="137">
        <f t="shared" si="377"/>
        <v>0</v>
      </c>
      <c r="T1432" s="137">
        <f t="shared" si="377"/>
        <v>0</v>
      </c>
      <c r="U1432" s="137">
        <f t="shared" si="377"/>
        <v>0</v>
      </c>
      <c r="V1432" s="137">
        <f t="shared" si="377"/>
        <v>50</v>
      </c>
      <c r="W1432" s="137">
        <f t="shared" si="378"/>
        <v>50</v>
      </c>
      <c r="X1432" s="137">
        <f t="shared" si="378"/>
        <v>50</v>
      </c>
      <c r="Y1432" s="137">
        <f t="shared" si="378"/>
        <v>50</v>
      </c>
      <c r="Z1432" s="137">
        <f t="shared" si="378"/>
        <v>50</v>
      </c>
      <c r="AA1432" s="137">
        <f t="shared" si="378"/>
        <v>50</v>
      </c>
      <c r="AB1432" s="137">
        <f t="shared" si="378"/>
        <v>50</v>
      </c>
      <c r="AC1432" s="137">
        <f t="shared" si="378"/>
        <v>50</v>
      </c>
      <c r="AD1432" s="137">
        <f t="shared" si="378"/>
        <v>0</v>
      </c>
      <c r="AE1432" s="137">
        <f t="shared" si="378"/>
        <v>0</v>
      </c>
      <c r="AF1432" s="137">
        <f t="shared" si="378"/>
        <v>0</v>
      </c>
      <c r="AG1432" s="137">
        <f t="shared" si="378"/>
        <v>0</v>
      </c>
      <c r="AH1432" s="137">
        <f t="shared" si="378"/>
        <v>0</v>
      </c>
      <c r="AI1432" s="137">
        <f t="shared" si="378"/>
        <v>0</v>
      </c>
      <c r="AJ1432" s="137">
        <f t="shared" si="378"/>
        <v>0</v>
      </c>
      <c r="AK1432" s="136">
        <f ca="1">IF(AND(AND($AK$3&lt;=B1432,B1432&lt;=$AK$1),B1432&lt;&gt;""),1,0)</f>
        <v>1</v>
      </c>
      <c r="AL1432" s="136">
        <f>IF(OR(F1432="工事・メンテ（共用可）",F1432="要調整"),0.5,IF(F1432="ヘリ訓練日",0.4,1))</f>
        <v>0.5</v>
      </c>
      <c r="AM1432" s="136">
        <v>0.5</v>
      </c>
    </row>
    <row r="1433" spans="1:39" ht="112.5">
      <c r="A1433" s="149">
        <v>1022</v>
      </c>
      <c r="B1433" s="210">
        <v>46430</v>
      </c>
      <c r="C1433" s="211">
        <v>9</v>
      </c>
      <c r="D1433" s="211">
        <v>17</v>
      </c>
      <c r="E1433" s="213" t="s">
        <v>54</v>
      </c>
      <c r="F1433" s="147" t="s">
        <v>495</v>
      </c>
      <c r="G1433" s="154" t="s">
        <v>1</v>
      </c>
      <c r="H1433" s="138" t="str">
        <f>IF(OR(G1433="中止",G1433="取消"),"998",IF(ISNA(MATCH($E1433,施設情報!$B$2:$B$96,0)),"999",INDEX(施設情報!$C$2:$C$96,MATCH($E1433,施設情報!$B$2:$B$96,0))))</f>
        <v>032</v>
      </c>
      <c r="I1433" s="139">
        <f t="shared" si="371"/>
        <v>46430</v>
      </c>
      <c r="J1433" s="137" t="str">
        <f t="shared" si="372"/>
        <v>032-46430</v>
      </c>
      <c r="K1433" s="137">
        <f t="shared" si="373"/>
        <v>0.375</v>
      </c>
      <c r="L1433" s="137">
        <f t="shared" si="374"/>
        <v>0.70833333333333337</v>
      </c>
      <c r="M1433" s="137">
        <f t="shared" si="377"/>
        <v>0</v>
      </c>
      <c r="N1433" s="137">
        <f t="shared" si="377"/>
        <v>0</v>
      </c>
      <c r="O1433" s="137">
        <f t="shared" si="377"/>
        <v>0</v>
      </c>
      <c r="P1433" s="137">
        <f t="shared" si="377"/>
        <v>0</v>
      </c>
      <c r="Q1433" s="137">
        <f t="shared" si="377"/>
        <v>0</v>
      </c>
      <c r="R1433" s="137">
        <f t="shared" si="377"/>
        <v>0</v>
      </c>
      <c r="S1433" s="137">
        <f t="shared" si="377"/>
        <v>0</v>
      </c>
      <c r="T1433" s="137">
        <f t="shared" si="377"/>
        <v>0</v>
      </c>
      <c r="U1433" s="137">
        <f t="shared" si="377"/>
        <v>0</v>
      </c>
      <c r="V1433" s="137">
        <f t="shared" si="377"/>
        <v>50</v>
      </c>
      <c r="W1433" s="137">
        <f t="shared" si="378"/>
        <v>50</v>
      </c>
      <c r="X1433" s="137">
        <f t="shared" si="378"/>
        <v>50</v>
      </c>
      <c r="Y1433" s="137">
        <f t="shared" si="378"/>
        <v>50</v>
      </c>
      <c r="Z1433" s="137">
        <f t="shared" si="378"/>
        <v>50</v>
      </c>
      <c r="AA1433" s="137">
        <f t="shared" si="378"/>
        <v>50</v>
      </c>
      <c r="AB1433" s="137">
        <f t="shared" si="378"/>
        <v>50</v>
      </c>
      <c r="AC1433" s="137">
        <f t="shared" si="378"/>
        <v>50</v>
      </c>
      <c r="AD1433" s="137">
        <f t="shared" si="378"/>
        <v>0</v>
      </c>
      <c r="AE1433" s="137">
        <f t="shared" si="378"/>
        <v>0</v>
      </c>
      <c r="AF1433" s="137">
        <f t="shared" si="378"/>
        <v>0</v>
      </c>
      <c r="AG1433" s="137">
        <f t="shared" si="378"/>
        <v>0</v>
      </c>
      <c r="AH1433" s="137">
        <f t="shared" si="378"/>
        <v>0</v>
      </c>
      <c r="AI1433" s="137">
        <f t="shared" si="378"/>
        <v>0</v>
      </c>
      <c r="AJ1433" s="137">
        <f t="shared" si="378"/>
        <v>0</v>
      </c>
      <c r="AK1433" s="136">
        <f ca="1">IF(AND(AND($AK$3&lt;=B1433,B1433&lt;=$AK$1),B1433&lt;&gt;""),1,0)</f>
        <v>1</v>
      </c>
      <c r="AL1433" s="136">
        <f>IF(OR(F1433="工事・メンテ（共用可）",F1433="要調整"),0.5,IF(F1433="ヘリ訓練日",0.4,1))</f>
        <v>0.5</v>
      </c>
      <c r="AM1433" s="136">
        <v>0.5</v>
      </c>
    </row>
    <row r="1434" spans="1:39" ht="75">
      <c r="A1434" s="149">
        <v>1023</v>
      </c>
      <c r="B1434" s="210">
        <v>46430</v>
      </c>
      <c r="C1434" s="211">
        <v>9</v>
      </c>
      <c r="D1434" s="211">
        <v>17</v>
      </c>
      <c r="E1434" s="213" t="s">
        <v>55</v>
      </c>
      <c r="F1434" s="147" t="s">
        <v>495</v>
      </c>
      <c r="G1434" s="154" t="s">
        <v>1</v>
      </c>
      <c r="H1434" s="138" t="str">
        <f>IF(OR(G1434="中止",G1434="取消"),"998",IF(ISNA(MATCH($E1434,施設情報!$B$2:$B$96,0)),"999",INDEX(施設情報!$C$2:$C$96,MATCH($E1434,施設情報!$B$2:$B$96,0))))</f>
        <v>034</v>
      </c>
      <c r="I1434" s="139">
        <f t="shared" si="371"/>
        <v>46430</v>
      </c>
      <c r="J1434" s="137" t="str">
        <f t="shared" si="372"/>
        <v>034-46430</v>
      </c>
      <c r="K1434" s="137">
        <f t="shared" si="373"/>
        <v>0.375</v>
      </c>
      <c r="L1434" s="137">
        <f t="shared" si="374"/>
        <v>0.70833333333333337</v>
      </c>
      <c r="M1434" s="137">
        <f t="shared" si="377"/>
        <v>0</v>
      </c>
      <c r="N1434" s="137">
        <f t="shared" si="377"/>
        <v>0</v>
      </c>
      <c r="O1434" s="137">
        <f t="shared" si="377"/>
        <v>0</v>
      </c>
      <c r="P1434" s="137">
        <f t="shared" si="377"/>
        <v>0</v>
      </c>
      <c r="Q1434" s="137">
        <f t="shared" si="377"/>
        <v>0</v>
      </c>
      <c r="R1434" s="137">
        <f t="shared" si="377"/>
        <v>0</v>
      </c>
      <c r="S1434" s="137">
        <f t="shared" si="377"/>
        <v>0</v>
      </c>
      <c r="T1434" s="137">
        <f t="shared" si="377"/>
        <v>0</v>
      </c>
      <c r="U1434" s="137">
        <f t="shared" si="377"/>
        <v>0</v>
      </c>
      <c r="V1434" s="137">
        <f t="shared" si="377"/>
        <v>50</v>
      </c>
      <c r="W1434" s="137">
        <f t="shared" si="378"/>
        <v>50</v>
      </c>
      <c r="X1434" s="137">
        <f t="shared" si="378"/>
        <v>50</v>
      </c>
      <c r="Y1434" s="137">
        <f t="shared" si="378"/>
        <v>50</v>
      </c>
      <c r="Z1434" s="137">
        <f t="shared" si="378"/>
        <v>50</v>
      </c>
      <c r="AA1434" s="137">
        <f t="shared" si="378"/>
        <v>50</v>
      </c>
      <c r="AB1434" s="137">
        <f t="shared" si="378"/>
        <v>50</v>
      </c>
      <c r="AC1434" s="137">
        <f t="shared" si="378"/>
        <v>50</v>
      </c>
      <c r="AD1434" s="137">
        <f t="shared" si="378"/>
        <v>0</v>
      </c>
      <c r="AE1434" s="137">
        <f t="shared" si="378"/>
        <v>0</v>
      </c>
      <c r="AF1434" s="137">
        <f t="shared" si="378"/>
        <v>0</v>
      </c>
      <c r="AG1434" s="137">
        <f t="shared" si="378"/>
        <v>0</v>
      </c>
      <c r="AH1434" s="137">
        <f t="shared" si="378"/>
        <v>0</v>
      </c>
      <c r="AI1434" s="137">
        <f t="shared" si="378"/>
        <v>0</v>
      </c>
      <c r="AJ1434" s="137">
        <f t="shared" si="378"/>
        <v>0</v>
      </c>
      <c r="AK1434" s="136">
        <f ca="1">IF(AND(AND($AK$3&lt;=B1434,B1434&lt;=$AK$1),B1434&lt;&gt;""),1,0)</f>
        <v>1</v>
      </c>
      <c r="AL1434" s="136">
        <f>IF(OR(F1434="工事・メンテ（共用可）",F1434="要調整"),0.5,IF(F1434="ヘリ訓練日",0.4,1))</f>
        <v>0.5</v>
      </c>
      <c r="AM1434" s="136">
        <v>0.5</v>
      </c>
    </row>
    <row r="1435" spans="1:39" ht="37.5">
      <c r="A1435" s="149">
        <v>1024</v>
      </c>
      <c r="B1435" s="210">
        <v>46430</v>
      </c>
      <c r="C1435" s="211">
        <v>9</v>
      </c>
      <c r="D1435" s="211">
        <v>17</v>
      </c>
      <c r="E1435" s="213" t="s">
        <v>56</v>
      </c>
      <c r="F1435" s="147" t="s">
        <v>495</v>
      </c>
      <c r="G1435" s="154" t="s">
        <v>1</v>
      </c>
      <c r="H1435" s="138" t="str">
        <f>IF(OR(G1435="中止",G1435="取消"),"998",IF(ISNA(MATCH($E1435,施設情報!$B$2:$B$96,0)),"999",INDEX(施設情報!$C$2:$C$96,MATCH($E1435,施設情報!$B$2:$B$96,0))))</f>
        <v>035</v>
      </c>
      <c r="I1435" s="139">
        <f t="shared" si="371"/>
        <v>46430</v>
      </c>
      <c r="J1435" s="137" t="str">
        <f t="shared" si="372"/>
        <v>035-46430</v>
      </c>
      <c r="K1435" s="137">
        <f t="shared" si="373"/>
        <v>0.375</v>
      </c>
      <c r="L1435" s="137">
        <f t="shared" si="374"/>
        <v>0.70833333333333337</v>
      </c>
      <c r="M1435" s="137">
        <f t="shared" ref="M1435:V1444" si="379">IF(AND(M$3&gt;=$K1435,M$3&lt;$L1435),100*$AM1435,0)</f>
        <v>0</v>
      </c>
      <c r="N1435" s="137">
        <f t="shared" si="379"/>
        <v>0</v>
      </c>
      <c r="O1435" s="137">
        <f t="shared" si="379"/>
        <v>0</v>
      </c>
      <c r="P1435" s="137">
        <f t="shared" si="379"/>
        <v>0</v>
      </c>
      <c r="Q1435" s="137">
        <f t="shared" si="379"/>
        <v>0</v>
      </c>
      <c r="R1435" s="137">
        <f t="shared" si="379"/>
        <v>0</v>
      </c>
      <c r="S1435" s="137">
        <f t="shared" si="379"/>
        <v>0</v>
      </c>
      <c r="T1435" s="137">
        <f t="shared" si="379"/>
        <v>0</v>
      </c>
      <c r="U1435" s="137">
        <f t="shared" si="379"/>
        <v>0</v>
      </c>
      <c r="V1435" s="137">
        <f t="shared" si="379"/>
        <v>50</v>
      </c>
      <c r="W1435" s="137">
        <f t="shared" ref="W1435:AJ1444" si="380">IF(AND(W$3&gt;=$K1435,W$3&lt;$L1435),100*$AM1435,0)</f>
        <v>50</v>
      </c>
      <c r="X1435" s="137">
        <f t="shared" si="380"/>
        <v>50</v>
      </c>
      <c r="Y1435" s="137">
        <f t="shared" si="380"/>
        <v>50</v>
      </c>
      <c r="Z1435" s="137">
        <f t="shared" si="380"/>
        <v>50</v>
      </c>
      <c r="AA1435" s="137">
        <f t="shared" si="380"/>
        <v>50</v>
      </c>
      <c r="AB1435" s="137">
        <f t="shared" si="380"/>
        <v>50</v>
      </c>
      <c r="AC1435" s="137">
        <f t="shared" si="380"/>
        <v>50</v>
      </c>
      <c r="AD1435" s="137">
        <f t="shared" si="380"/>
        <v>0</v>
      </c>
      <c r="AE1435" s="137">
        <f t="shared" si="380"/>
        <v>0</v>
      </c>
      <c r="AF1435" s="137">
        <f t="shared" si="380"/>
        <v>0</v>
      </c>
      <c r="AG1435" s="137">
        <f t="shared" si="380"/>
        <v>0</v>
      </c>
      <c r="AH1435" s="137">
        <f t="shared" si="380"/>
        <v>0</v>
      </c>
      <c r="AI1435" s="137">
        <f t="shared" si="380"/>
        <v>0</v>
      </c>
      <c r="AJ1435" s="137">
        <f t="shared" si="380"/>
        <v>0</v>
      </c>
      <c r="AK1435" s="136">
        <f ca="1">IF(AND(AND($AK$3&lt;=B1435,B1435&lt;=$AK$1),B1435&lt;&gt;""),1,0)</f>
        <v>1</v>
      </c>
      <c r="AL1435" s="136">
        <f>IF(OR(F1435="工事・メンテ（共用可）",F1435="要調整"),0.5,IF(F1435="ヘリ訓練日",0.4,1))</f>
        <v>0.5</v>
      </c>
      <c r="AM1435" s="136">
        <v>0.5</v>
      </c>
    </row>
    <row r="1436" spans="1:39" ht="37.5">
      <c r="A1436" s="149">
        <v>1025</v>
      </c>
      <c r="B1436" s="210">
        <v>46430</v>
      </c>
      <c r="C1436" s="211">
        <v>9</v>
      </c>
      <c r="D1436" s="211">
        <v>17</v>
      </c>
      <c r="E1436" s="213" t="s">
        <v>57</v>
      </c>
      <c r="F1436" s="147" t="s">
        <v>495</v>
      </c>
      <c r="G1436" s="154" t="s">
        <v>1</v>
      </c>
      <c r="H1436" s="138" t="str">
        <f>IF(OR(G1436="中止",G1436="取消"),"998",IF(ISNA(MATCH($E1436,施設情報!$B$2:$B$96,0)),"999",INDEX(施設情報!$C$2:$C$96,MATCH($E1436,施設情報!$B$2:$B$96,0))))</f>
        <v>033</v>
      </c>
      <c r="I1436" s="139">
        <f t="shared" si="371"/>
        <v>46430</v>
      </c>
      <c r="J1436" s="137" t="str">
        <f t="shared" si="372"/>
        <v>033-46430</v>
      </c>
      <c r="K1436" s="137">
        <f t="shared" si="373"/>
        <v>0.375</v>
      </c>
      <c r="L1436" s="137">
        <f t="shared" si="374"/>
        <v>0.70833333333333337</v>
      </c>
      <c r="M1436" s="137">
        <f t="shared" si="379"/>
        <v>0</v>
      </c>
      <c r="N1436" s="137">
        <f t="shared" si="379"/>
        <v>0</v>
      </c>
      <c r="O1436" s="137">
        <f t="shared" si="379"/>
        <v>0</v>
      </c>
      <c r="P1436" s="137">
        <f t="shared" si="379"/>
        <v>0</v>
      </c>
      <c r="Q1436" s="137">
        <f t="shared" si="379"/>
        <v>0</v>
      </c>
      <c r="R1436" s="137">
        <f t="shared" si="379"/>
        <v>0</v>
      </c>
      <c r="S1436" s="137">
        <f t="shared" si="379"/>
        <v>0</v>
      </c>
      <c r="T1436" s="137">
        <f t="shared" si="379"/>
        <v>0</v>
      </c>
      <c r="U1436" s="137">
        <f t="shared" si="379"/>
        <v>0</v>
      </c>
      <c r="V1436" s="137">
        <f t="shared" si="379"/>
        <v>50</v>
      </c>
      <c r="W1436" s="137">
        <f t="shared" si="380"/>
        <v>50</v>
      </c>
      <c r="X1436" s="137">
        <f t="shared" si="380"/>
        <v>50</v>
      </c>
      <c r="Y1436" s="137">
        <f t="shared" si="380"/>
        <v>50</v>
      </c>
      <c r="Z1436" s="137">
        <f t="shared" si="380"/>
        <v>50</v>
      </c>
      <c r="AA1436" s="137">
        <f t="shared" si="380"/>
        <v>50</v>
      </c>
      <c r="AB1436" s="137">
        <f t="shared" si="380"/>
        <v>50</v>
      </c>
      <c r="AC1436" s="137">
        <f t="shared" si="380"/>
        <v>50</v>
      </c>
      <c r="AD1436" s="137">
        <f t="shared" si="380"/>
        <v>0</v>
      </c>
      <c r="AE1436" s="137">
        <f t="shared" si="380"/>
        <v>0</v>
      </c>
      <c r="AF1436" s="137">
        <f t="shared" si="380"/>
        <v>0</v>
      </c>
      <c r="AG1436" s="137">
        <f t="shared" si="380"/>
        <v>0</v>
      </c>
      <c r="AH1436" s="137">
        <f t="shared" si="380"/>
        <v>0</v>
      </c>
      <c r="AI1436" s="137">
        <f t="shared" si="380"/>
        <v>0</v>
      </c>
      <c r="AJ1436" s="137">
        <f t="shared" si="380"/>
        <v>0</v>
      </c>
      <c r="AK1436" s="136">
        <f ca="1">IF(AND(AND($AK$3&lt;=B1436,B1436&lt;=$AK$1),B1436&lt;&gt;""),1,0)</f>
        <v>1</v>
      </c>
      <c r="AL1436" s="136">
        <f>IF(OR(F1436="工事・メンテ（共用可）",F1436="要調整"),0.5,IF(F1436="ヘリ訓練日",0.4,1))</f>
        <v>0.5</v>
      </c>
      <c r="AM1436" s="136">
        <v>0.5</v>
      </c>
    </row>
    <row r="1437" spans="1:39" ht="56.25">
      <c r="A1437" s="149">
        <v>1026</v>
      </c>
      <c r="B1437" s="210">
        <v>46430</v>
      </c>
      <c r="C1437" s="211">
        <v>9</v>
      </c>
      <c r="D1437" s="211">
        <v>17</v>
      </c>
      <c r="E1437" s="213" t="s">
        <v>30</v>
      </c>
      <c r="F1437" s="147" t="s">
        <v>495</v>
      </c>
      <c r="G1437" s="154" t="s">
        <v>1</v>
      </c>
      <c r="H1437" s="138" t="str">
        <f>IF(OR(G1437="中止",G1437="取消"),"998",IF(ISNA(MATCH($E1437,施設情報!$B$2:$B$96,0)),"999",INDEX(施設情報!$C$2:$C$96,MATCH($E1437,施設情報!$B$2:$B$96,0))))</f>
        <v>027</v>
      </c>
      <c r="I1437" s="139">
        <f t="shared" si="371"/>
        <v>46430</v>
      </c>
      <c r="J1437" s="137" t="str">
        <f t="shared" si="372"/>
        <v>027-46430</v>
      </c>
      <c r="K1437" s="137">
        <f t="shared" si="373"/>
        <v>0.375</v>
      </c>
      <c r="L1437" s="137">
        <f t="shared" si="374"/>
        <v>0.70833333333333337</v>
      </c>
      <c r="M1437" s="137">
        <f t="shared" si="379"/>
        <v>0</v>
      </c>
      <c r="N1437" s="137">
        <f t="shared" si="379"/>
        <v>0</v>
      </c>
      <c r="O1437" s="137">
        <f t="shared" si="379"/>
        <v>0</v>
      </c>
      <c r="P1437" s="137">
        <f t="shared" si="379"/>
        <v>0</v>
      </c>
      <c r="Q1437" s="137">
        <f t="shared" si="379"/>
        <v>0</v>
      </c>
      <c r="R1437" s="137">
        <f t="shared" si="379"/>
        <v>0</v>
      </c>
      <c r="S1437" s="137">
        <f t="shared" si="379"/>
        <v>0</v>
      </c>
      <c r="T1437" s="137">
        <f t="shared" si="379"/>
        <v>0</v>
      </c>
      <c r="U1437" s="137">
        <f t="shared" si="379"/>
        <v>0</v>
      </c>
      <c r="V1437" s="137">
        <f t="shared" si="379"/>
        <v>50</v>
      </c>
      <c r="W1437" s="137">
        <f t="shared" si="380"/>
        <v>50</v>
      </c>
      <c r="X1437" s="137">
        <f t="shared" si="380"/>
        <v>50</v>
      </c>
      <c r="Y1437" s="137">
        <f t="shared" si="380"/>
        <v>50</v>
      </c>
      <c r="Z1437" s="137">
        <f t="shared" si="380"/>
        <v>50</v>
      </c>
      <c r="AA1437" s="137">
        <f t="shared" si="380"/>
        <v>50</v>
      </c>
      <c r="AB1437" s="137">
        <f t="shared" si="380"/>
        <v>50</v>
      </c>
      <c r="AC1437" s="137">
        <f t="shared" si="380"/>
        <v>50</v>
      </c>
      <c r="AD1437" s="137">
        <f t="shared" si="380"/>
        <v>0</v>
      </c>
      <c r="AE1437" s="137">
        <f t="shared" si="380"/>
        <v>0</v>
      </c>
      <c r="AF1437" s="137">
        <f t="shared" si="380"/>
        <v>0</v>
      </c>
      <c r="AG1437" s="137">
        <f t="shared" si="380"/>
        <v>0</v>
      </c>
      <c r="AH1437" s="137">
        <f t="shared" si="380"/>
        <v>0</v>
      </c>
      <c r="AI1437" s="137">
        <f t="shared" si="380"/>
        <v>0</v>
      </c>
      <c r="AJ1437" s="137">
        <f t="shared" si="380"/>
        <v>0</v>
      </c>
      <c r="AK1437" s="136">
        <f ca="1">IF(AND(AND($AK$3&lt;=B1437,B1437&lt;=$AK$1),B1437&lt;&gt;""),1,0)</f>
        <v>1</v>
      </c>
      <c r="AL1437" s="136">
        <f>IF(OR(F1437="工事・メンテ（共用可）",F1437="要調整"),0.5,IF(F1437="ヘリ訓練日",0.4,1))</f>
        <v>0.5</v>
      </c>
      <c r="AM1437" s="136">
        <v>0.5</v>
      </c>
    </row>
    <row r="1438" spans="1:39" ht="93.75">
      <c r="A1438" s="149">
        <v>1027</v>
      </c>
      <c r="B1438" s="210">
        <v>46430</v>
      </c>
      <c r="C1438" s="211">
        <v>9</v>
      </c>
      <c r="D1438" s="211">
        <v>17</v>
      </c>
      <c r="E1438" s="213" t="s">
        <v>58</v>
      </c>
      <c r="F1438" s="147" t="s">
        <v>495</v>
      </c>
      <c r="G1438" s="154" t="s">
        <v>1</v>
      </c>
      <c r="H1438" s="138" t="str">
        <f>IF(OR(G1438="中止",G1438="取消"),"998",IF(ISNA(MATCH($E1438,施設情報!$B$2:$B$96,0)),"999",INDEX(施設情報!$C$2:$C$96,MATCH($E1438,施設情報!$B$2:$B$96,0))))</f>
        <v>030</v>
      </c>
      <c r="I1438" s="139">
        <f t="shared" si="371"/>
        <v>46430</v>
      </c>
      <c r="J1438" s="137" t="str">
        <f t="shared" si="372"/>
        <v>030-46430</v>
      </c>
      <c r="K1438" s="137">
        <f t="shared" si="373"/>
        <v>0.375</v>
      </c>
      <c r="L1438" s="137">
        <f t="shared" si="374"/>
        <v>0.70833333333333337</v>
      </c>
      <c r="M1438" s="137">
        <f t="shared" si="379"/>
        <v>0</v>
      </c>
      <c r="N1438" s="137">
        <f t="shared" si="379"/>
        <v>0</v>
      </c>
      <c r="O1438" s="137">
        <f t="shared" si="379"/>
        <v>0</v>
      </c>
      <c r="P1438" s="137">
        <f t="shared" si="379"/>
        <v>0</v>
      </c>
      <c r="Q1438" s="137">
        <f t="shared" si="379"/>
        <v>0</v>
      </c>
      <c r="R1438" s="137">
        <f t="shared" si="379"/>
        <v>0</v>
      </c>
      <c r="S1438" s="137">
        <f t="shared" si="379"/>
        <v>0</v>
      </c>
      <c r="T1438" s="137">
        <f t="shared" si="379"/>
        <v>0</v>
      </c>
      <c r="U1438" s="137">
        <f t="shared" si="379"/>
        <v>0</v>
      </c>
      <c r="V1438" s="137">
        <f t="shared" si="379"/>
        <v>50</v>
      </c>
      <c r="W1438" s="137">
        <f t="shared" si="380"/>
        <v>50</v>
      </c>
      <c r="X1438" s="137">
        <f t="shared" si="380"/>
        <v>50</v>
      </c>
      <c r="Y1438" s="137">
        <f t="shared" si="380"/>
        <v>50</v>
      </c>
      <c r="Z1438" s="137">
        <f t="shared" si="380"/>
        <v>50</v>
      </c>
      <c r="AA1438" s="137">
        <f t="shared" si="380"/>
        <v>50</v>
      </c>
      <c r="AB1438" s="137">
        <f t="shared" si="380"/>
        <v>50</v>
      </c>
      <c r="AC1438" s="137">
        <f t="shared" si="380"/>
        <v>50</v>
      </c>
      <c r="AD1438" s="137">
        <f t="shared" si="380"/>
        <v>0</v>
      </c>
      <c r="AE1438" s="137">
        <f t="shared" si="380"/>
        <v>0</v>
      </c>
      <c r="AF1438" s="137">
        <f t="shared" si="380"/>
        <v>0</v>
      </c>
      <c r="AG1438" s="137">
        <f t="shared" si="380"/>
        <v>0</v>
      </c>
      <c r="AH1438" s="137">
        <f t="shared" si="380"/>
        <v>0</v>
      </c>
      <c r="AI1438" s="137">
        <f t="shared" si="380"/>
        <v>0</v>
      </c>
      <c r="AJ1438" s="137">
        <f t="shared" si="380"/>
        <v>0</v>
      </c>
      <c r="AK1438" s="136">
        <f ca="1">IF(AND(AND($AK$3&lt;=B1438,B1438&lt;=$AK$1),B1438&lt;&gt;""),1,0)</f>
        <v>1</v>
      </c>
      <c r="AL1438" s="136">
        <f>IF(OR(F1438="工事・メンテ（共用可）",F1438="要調整"),0.5,IF(F1438="ヘリ訓練日",0.4,1))</f>
        <v>0.5</v>
      </c>
      <c r="AM1438" s="136">
        <v>0.5</v>
      </c>
    </row>
    <row r="1439" spans="1:39" ht="112.5">
      <c r="A1439" s="149">
        <v>1028</v>
      </c>
      <c r="B1439" s="210">
        <v>46430</v>
      </c>
      <c r="C1439" s="211">
        <v>9</v>
      </c>
      <c r="D1439" s="211">
        <v>17</v>
      </c>
      <c r="E1439" s="213" t="s">
        <v>59</v>
      </c>
      <c r="F1439" s="147" t="s">
        <v>495</v>
      </c>
      <c r="G1439" s="154" t="s">
        <v>1</v>
      </c>
      <c r="H1439" s="138" t="str">
        <f>IF(OR(G1439="中止",G1439="取消"),"998",IF(ISNA(MATCH($E1439,施設情報!$B$2:$B$96,0)),"999",INDEX(施設情報!$C$2:$C$96,MATCH($E1439,施設情報!$B$2:$B$96,0))))</f>
        <v>031</v>
      </c>
      <c r="I1439" s="139">
        <f t="shared" si="371"/>
        <v>46430</v>
      </c>
      <c r="J1439" s="137" t="str">
        <f t="shared" si="372"/>
        <v>031-46430</v>
      </c>
      <c r="K1439" s="137">
        <f t="shared" si="373"/>
        <v>0.375</v>
      </c>
      <c r="L1439" s="137">
        <f t="shared" si="374"/>
        <v>0.70833333333333337</v>
      </c>
      <c r="M1439" s="137">
        <f t="shared" si="379"/>
        <v>0</v>
      </c>
      <c r="N1439" s="137">
        <f t="shared" si="379"/>
        <v>0</v>
      </c>
      <c r="O1439" s="137">
        <f t="shared" si="379"/>
        <v>0</v>
      </c>
      <c r="P1439" s="137">
        <f t="shared" si="379"/>
        <v>0</v>
      </c>
      <c r="Q1439" s="137">
        <f t="shared" si="379"/>
        <v>0</v>
      </c>
      <c r="R1439" s="137">
        <f t="shared" si="379"/>
        <v>0</v>
      </c>
      <c r="S1439" s="137">
        <f t="shared" si="379"/>
        <v>0</v>
      </c>
      <c r="T1439" s="137">
        <f t="shared" si="379"/>
        <v>0</v>
      </c>
      <c r="U1439" s="137">
        <f t="shared" si="379"/>
        <v>0</v>
      </c>
      <c r="V1439" s="137">
        <f t="shared" si="379"/>
        <v>50</v>
      </c>
      <c r="W1439" s="137">
        <f t="shared" si="380"/>
        <v>50</v>
      </c>
      <c r="X1439" s="137">
        <f t="shared" si="380"/>
        <v>50</v>
      </c>
      <c r="Y1439" s="137">
        <f t="shared" si="380"/>
        <v>50</v>
      </c>
      <c r="Z1439" s="137">
        <f t="shared" si="380"/>
        <v>50</v>
      </c>
      <c r="AA1439" s="137">
        <f t="shared" si="380"/>
        <v>50</v>
      </c>
      <c r="AB1439" s="137">
        <f t="shared" si="380"/>
        <v>50</v>
      </c>
      <c r="AC1439" s="137">
        <f t="shared" si="380"/>
        <v>50</v>
      </c>
      <c r="AD1439" s="137">
        <f t="shared" si="380"/>
        <v>0</v>
      </c>
      <c r="AE1439" s="137">
        <f t="shared" si="380"/>
        <v>0</v>
      </c>
      <c r="AF1439" s="137">
        <f t="shared" si="380"/>
        <v>0</v>
      </c>
      <c r="AG1439" s="137">
        <f t="shared" si="380"/>
        <v>0</v>
      </c>
      <c r="AH1439" s="137">
        <f t="shared" si="380"/>
        <v>0</v>
      </c>
      <c r="AI1439" s="137">
        <f t="shared" si="380"/>
        <v>0</v>
      </c>
      <c r="AJ1439" s="137">
        <f t="shared" si="380"/>
        <v>0</v>
      </c>
      <c r="AK1439" s="136">
        <f ca="1">IF(AND(AND($AK$3&lt;=B1439,B1439&lt;=$AK$1),B1439&lt;&gt;""),1,0)</f>
        <v>1</v>
      </c>
      <c r="AL1439" s="136">
        <f>IF(OR(F1439="工事・メンテ（共用可）",F1439="要調整"),0.5,IF(F1439="ヘリ訓練日",0.4,1))</f>
        <v>0.5</v>
      </c>
      <c r="AM1439" s="136">
        <v>0.5</v>
      </c>
    </row>
    <row r="1440" spans="1:39" ht="75">
      <c r="A1440" s="149">
        <v>1029</v>
      </c>
      <c r="B1440" s="210">
        <v>46430</v>
      </c>
      <c r="C1440" s="211">
        <v>9</v>
      </c>
      <c r="D1440" s="211">
        <v>17</v>
      </c>
      <c r="E1440" s="213" t="s">
        <v>60</v>
      </c>
      <c r="F1440" s="147" t="s">
        <v>495</v>
      </c>
      <c r="G1440" s="154" t="s">
        <v>1</v>
      </c>
      <c r="H1440" s="138" t="str">
        <f>IF(OR(G1440="中止",G1440="取消"),"998",IF(ISNA(MATCH($E1440,施設情報!$B$2:$B$96,0)),"999",INDEX(施設情報!$C$2:$C$96,MATCH($E1440,施設情報!$B$2:$B$96,0))))</f>
        <v>028</v>
      </c>
      <c r="I1440" s="139">
        <f t="shared" si="371"/>
        <v>46430</v>
      </c>
      <c r="J1440" s="137" t="str">
        <f t="shared" si="372"/>
        <v>028-46430</v>
      </c>
      <c r="K1440" s="137">
        <f t="shared" si="373"/>
        <v>0.375</v>
      </c>
      <c r="L1440" s="137">
        <f t="shared" si="374"/>
        <v>0.70833333333333337</v>
      </c>
      <c r="M1440" s="137">
        <f t="shared" si="379"/>
        <v>0</v>
      </c>
      <c r="N1440" s="137">
        <f t="shared" si="379"/>
        <v>0</v>
      </c>
      <c r="O1440" s="137">
        <f t="shared" si="379"/>
        <v>0</v>
      </c>
      <c r="P1440" s="137">
        <f t="shared" si="379"/>
        <v>0</v>
      </c>
      <c r="Q1440" s="137">
        <f t="shared" si="379"/>
        <v>0</v>
      </c>
      <c r="R1440" s="137">
        <f t="shared" si="379"/>
        <v>0</v>
      </c>
      <c r="S1440" s="137">
        <f t="shared" si="379"/>
        <v>0</v>
      </c>
      <c r="T1440" s="137">
        <f t="shared" si="379"/>
        <v>0</v>
      </c>
      <c r="U1440" s="137">
        <f t="shared" si="379"/>
        <v>0</v>
      </c>
      <c r="V1440" s="137">
        <f t="shared" si="379"/>
        <v>50</v>
      </c>
      <c r="W1440" s="137">
        <f t="shared" si="380"/>
        <v>50</v>
      </c>
      <c r="X1440" s="137">
        <f t="shared" si="380"/>
        <v>50</v>
      </c>
      <c r="Y1440" s="137">
        <f t="shared" si="380"/>
        <v>50</v>
      </c>
      <c r="Z1440" s="137">
        <f t="shared" si="380"/>
        <v>50</v>
      </c>
      <c r="AA1440" s="137">
        <f t="shared" si="380"/>
        <v>50</v>
      </c>
      <c r="AB1440" s="137">
        <f t="shared" si="380"/>
        <v>50</v>
      </c>
      <c r="AC1440" s="137">
        <f t="shared" si="380"/>
        <v>50</v>
      </c>
      <c r="AD1440" s="137">
        <f t="shared" si="380"/>
        <v>0</v>
      </c>
      <c r="AE1440" s="137">
        <f t="shared" si="380"/>
        <v>0</v>
      </c>
      <c r="AF1440" s="137">
        <f t="shared" si="380"/>
        <v>0</v>
      </c>
      <c r="AG1440" s="137">
        <f t="shared" si="380"/>
        <v>0</v>
      </c>
      <c r="AH1440" s="137">
        <f t="shared" si="380"/>
        <v>0</v>
      </c>
      <c r="AI1440" s="137">
        <f t="shared" si="380"/>
        <v>0</v>
      </c>
      <c r="AJ1440" s="137">
        <f t="shared" si="380"/>
        <v>0</v>
      </c>
      <c r="AK1440" s="136">
        <f ca="1">IF(AND(AND($AK$3&lt;=B1440,B1440&lt;=$AK$1),B1440&lt;&gt;""),1,0)</f>
        <v>1</v>
      </c>
      <c r="AL1440" s="136">
        <f>IF(OR(F1440="工事・メンテ（共用可）",F1440="要調整"),0.5,IF(F1440="ヘリ訓練日",0.4,1))</f>
        <v>0.5</v>
      </c>
      <c r="AM1440" s="136">
        <v>0.5</v>
      </c>
    </row>
    <row r="1441" spans="1:39" ht="75">
      <c r="A1441" s="149">
        <v>1030</v>
      </c>
      <c r="B1441" s="210">
        <v>46430</v>
      </c>
      <c r="C1441" s="211">
        <v>9</v>
      </c>
      <c r="D1441" s="211">
        <v>17</v>
      </c>
      <c r="E1441" s="213" t="s">
        <v>61</v>
      </c>
      <c r="F1441" s="147" t="s">
        <v>495</v>
      </c>
      <c r="G1441" s="154" t="s">
        <v>1</v>
      </c>
      <c r="H1441" s="138" t="str">
        <f>IF(OR(G1441="中止",G1441="取消"),"998",IF(ISNA(MATCH($E1441,施設情報!$B$2:$B$96,0)),"999",INDEX(施設情報!$C$2:$C$96,MATCH($E1441,施設情報!$B$2:$B$96,0))))</f>
        <v>029</v>
      </c>
      <c r="I1441" s="139">
        <f t="shared" si="371"/>
        <v>46430</v>
      </c>
      <c r="J1441" s="137" t="str">
        <f t="shared" si="372"/>
        <v>029-46430</v>
      </c>
      <c r="K1441" s="137">
        <f t="shared" si="373"/>
        <v>0.375</v>
      </c>
      <c r="L1441" s="137">
        <f t="shared" si="374"/>
        <v>0.70833333333333337</v>
      </c>
      <c r="M1441" s="137">
        <f t="shared" si="379"/>
        <v>0</v>
      </c>
      <c r="N1441" s="137">
        <f t="shared" si="379"/>
        <v>0</v>
      </c>
      <c r="O1441" s="137">
        <f t="shared" si="379"/>
        <v>0</v>
      </c>
      <c r="P1441" s="137">
        <f t="shared" si="379"/>
        <v>0</v>
      </c>
      <c r="Q1441" s="137">
        <f t="shared" si="379"/>
        <v>0</v>
      </c>
      <c r="R1441" s="137">
        <f t="shared" si="379"/>
        <v>0</v>
      </c>
      <c r="S1441" s="137">
        <f t="shared" si="379"/>
        <v>0</v>
      </c>
      <c r="T1441" s="137">
        <f t="shared" si="379"/>
        <v>0</v>
      </c>
      <c r="U1441" s="137">
        <f t="shared" si="379"/>
        <v>0</v>
      </c>
      <c r="V1441" s="137">
        <f t="shared" si="379"/>
        <v>50</v>
      </c>
      <c r="W1441" s="137">
        <f t="shared" si="380"/>
        <v>50</v>
      </c>
      <c r="X1441" s="137">
        <f t="shared" si="380"/>
        <v>50</v>
      </c>
      <c r="Y1441" s="137">
        <f t="shared" si="380"/>
        <v>50</v>
      </c>
      <c r="Z1441" s="137">
        <f t="shared" si="380"/>
        <v>50</v>
      </c>
      <c r="AA1441" s="137">
        <f t="shared" si="380"/>
        <v>50</v>
      </c>
      <c r="AB1441" s="137">
        <f t="shared" si="380"/>
        <v>50</v>
      </c>
      <c r="AC1441" s="137">
        <f t="shared" si="380"/>
        <v>50</v>
      </c>
      <c r="AD1441" s="137">
        <f t="shared" si="380"/>
        <v>0</v>
      </c>
      <c r="AE1441" s="137">
        <f t="shared" si="380"/>
        <v>0</v>
      </c>
      <c r="AF1441" s="137">
        <f t="shared" si="380"/>
        <v>0</v>
      </c>
      <c r="AG1441" s="137">
        <f t="shared" si="380"/>
        <v>0</v>
      </c>
      <c r="AH1441" s="137">
        <f t="shared" si="380"/>
        <v>0</v>
      </c>
      <c r="AI1441" s="137">
        <f t="shared" si="380"/>
        <v>0</v>
      </c>
      <c r="AJ1441" s="137">
        <f t="shared" si="380"/>
        <v>0</v>
      </c>
      <c r="AK1441" s="136">
        <f ca="1">IF(AND(AND($AK$3&lt;=B1441,B1441&lt;=$AK$1),B1441&lt;&gt;""),1,0)</f>
        <v>1</v>
      </c>
      <c r="AL1441" s="136">
        <f>IF(OR(F1441="工事・メンテ（共用可）",F1441="要調整"),0.5,IF(F1441="ヘリ訓練日",0.4,1))</f>
        <v>0.5</v>
      </c>
      <c r="AM1441" s="136">
        <v>0.5</v>
      </c>
    </row>
    <row r="1442" spans="1:39" ht="37.5">
      <c r="A1442" s="149">
        <v>1031</v>
      </c>
      <c r="B1442" s="210">
        <v>46430</v>
      </c>
      <c r="C1442" s="211">
        <v>9</v>
      </c>
      <c r="D1442" s="211">
        <v>17</v>
      </c>
      <c r="E1442" s="213" t="s">
        <v>62</v>
      </c>
      <c r="F1442" s="147" t="s">
        <v>492</v>
      </c>
      <c r="G1442" s="154" t="s">
        <v>1</v>
      </c>
      <c r="H1442" s="138" t="str">
        <f>IF(OR(G1442="中止",G1442="取消"),"998",IF(ISNA(MATCH($E1442,施設情報!$B$2:$B$96,0)),"999",INDEX(施設情報!$C$2:$C$96,MATCH($E1442,施設情報!$B$2:$B$96,0))))</f>
        <v>036</v>
      </c>
      <c r="I1442" s="139">
        <f t="shared" si="371"/>
        <v>46430</v>
      </c>
      <c r="J1442" s="137" t="str">
        <f t="shared" si="372"/>
        <v>036-46430</v>
      </c>
      <c r="K1442" s="137">
        <f t="shared" si="373"/>
        <v>0.375</v>
      </c>
      <c r="L1442" s="137">
        <f t="shared" si="374"/>
        <v>0.70833333333333337</v>
      </c>
      <c r="M1442" s="137">
        <f t="shared" si="379"/>
        <v>0</v>
      </c>
      <c r="N1442" s="137">
        <f t="shared" si="379"/>
        <v>0</v>
      </c>
      <c r="O1442" s="137">
        <f t="shared" si="379"/>
        <v>0</v>
      </c>
      <c r="P1442" s="137">
        <f t="shared" si="379"/>
        <v>0</v>
      </c>
      <c r="Q1442" s="137">
        <f t="shared" si="379"/>
        <v>0</v>
      </c>
      <c r="R1442" s="137">
        <f t="shared" si="379"/>
        <v>0</v>
      </c>
      <c r="S1442" s="137">
        <f t="shared" si="379"/>
        <v>0</v>
      </c>
      <c r="T1442" s="137">
        <f t="shared" si="379"/>
        <v>0</v>
      </c>
      <c r="U1442" s="137">
        <f t="shared" si="379"/>
        <v>0</v>
      </c>
      <c r="V1442" s="137">
        <f t="shared" si="379"/>
        <v>100</v>
      </c>
      <c r="W1442" s="137">
        <f t="shared" si="380"/>
        <v>100</v>
      </c>
      <c r="X1442" s="137">
        <f t="shared" si="380"/>
        <v>100</v>
      </c>
      <c r="Y1442" s="137">
        <f t="shared" si="380"/>
        <v>100</v>
      </c>
      <c r="Z1442" s="137">
        <f t="shared" si="380"/>
        <v>100</v>
      </c>
      <c r="AA1442" s="137">
        <f t="shared" si="380"/>
        <v>100</v>
      </c>
      <c r="AB1442" s="137">
        <f t="shared" si="380"/>
        <v>100</v>
      </c>
      <c r="AC1442" s="137">
        <f t="shared" si="380"/>
        <v>100</v>
      </c>
      <c r="AD1442" s="137">
        <f t="shared" si="380"/>
        <v>0</v>
      </c>
      <c r="AE1442" s="137">
        <f t="shared" si="380"/>
        <v>0</v>
      </c>
      <c r="AF1442" s="137">
        <f t="shared" si="380"/>
        <v>0</v>
      </c>
      <c r="AG1442" s="137">
        <f t="shared" si="380"/>
        <v>0</v>
      </c>
      <c r="AH1442" s="137">
        <f t="shared" si="380"/>
        <v>0</v>
      </c>
      <c r="AI1442" s="137">
        <f t="shared" si="380"/>
        <v>0</v>
      </c>
      <c r="AJ1442" s="137">
        <f t="shared" si="380"/>
        <v>0</v>
      </c>
      <c r="AK1442" s="136">
        <f ca="1">IF(AND(AND($AK$3&lt;=B1442,B1442&lt;=$AK$1),B1442&lt;&gt;""),1,0)</f>
        <v>1</v>
      </c>
      <c r="AL1442" s="136">
        <f>IF(OR(F1442="工事・メンテ（共用可）",F1442="要調整"),0.5,IF(F1442="ヘリ訓練日",0.4,1))</f>
        <v>1</v>
      </c>
      <c r="AM1442" s="136">
        <v>1</v>
      </c>
    </row>
    <row r="1443" spans="1:39" ht="37.5">
      <c r="A1443" s="149">
        <v>1032</v>
      </c>
      <c r="B1443" s="210">
        <v>46430</v>
      </c>
      <c r="C1443" s="211">
        <v>9</v>
      </c>
      <c r="D1443" s="211">
        <v>17</v>
      </c>
      <c r="E1443" s="213" t="s">
        <v>63</v>
      </c>
      <c r="F1443" s="147" t="s">
        <v>492</v>
      </c>
      <c r="G1443" s="154" t="s">
        <v>1</v>
      </c>
      <c r="H1443" s="138" t="str">
        <f>IF(OR(G1443="中止",G1443="取消"),"998",IF(ISNA(MATCH($E1443,施設情報!$B$2:$B$96,0)),"999",INDEX(施設情報!$C$2:$C$96,MATCH($E1443,施設情報!$B$2:$B$96,0))))</f>
        <v>062</v>
      </c>
      <c r="I1443" s="139">
        <f t="shared" si="371"/>
        <v>46430</v>
      </c>
      <c r="J1443" s="137" t="str">
        <f t="shared" si="372"/>
        <v>062-46430</v>
      </c>
      <c r="K1443" s="137">
        <f t="shared" si="373"/>
        <v>0.375</v>
      </c>
      <c r="L1443" s="137">
        <f t="shared" si="374"/>
        <v>0.70833333333333337</v>
      </c>
      <c r="M1443" s="137">
        <f t="shared" si="379"/>
        <v>0</v>
      </c>
      <c r="N1443" s="137">
        <f t="shared" si="379"/>
        <v>0</v>
      </c>
      <c r="O1443" s="137">
        <f t="shared" si="379"/>
        <v>0</v>
      </c>
      <c r="P1443" s="137">
        <f t="shared" si="379"/>
        <v>0</v>
      </c>
      <c r="Q1443" s="137">
        <f t="shared" si="379"/>
        <v>0</v>
      </c>
      <c r="R1443" s="137">
        <f t="shared" si="379"/>
        <v>0</v>
      </c>
      <c r="S1443" s="137">
        <f t="shared" si="379"/>
        <v>0</v>
      </c>
      <c r="T1443" s="137">
        <f t="shared" si="379"/>
        <v>0</v>
      </c>
      <c r="U1443" s="137">
        <f t="shared" si="379"/>
        <v>0</v>
      </c>
      <c r="V1443" s="137">
        <f t="shared" si="379"/>
        <v>100</v>
      </c>
      <c r="W1443" s="137">
        <f t="shared" si="380"/>
        <v>100</v>
      </c>
      <c r="X1443" s="137">
        <f t="shared" si="380"/>
        <v>100</v>
      </c>
      <c r="Y1443" s="137">
        <f t="shared" si="380"/>
        <v>100</v>
      </c>
      <c r="Z1443" s="137">
        <f t="shared" si="380"/>
        <v>100</v>
      </c>
      <c r="AA1443" s="137">
        <f t="shared" si="380"/>
        <v>100</v>
      </c>
      <c r="AB1443" s="137">
        <f t="shared" si="380"/>
        <v>100</v>
      </c>
      <c r="AC1443" s="137">
        <f t="shared" si="380"/>
        <v>100</v>
      </c>
      <c r="AD1443" s="137">
        <f t="shared" si="380"/>
        <v>0</v>
      </c>
      <c r="AE1443" s="137">
        <f t="shared" si="380"/>
        <v>0</v>
      </c>
      <c r="AF1443" s="137">
        <f t="shared" si="380"/>
        <v>0</v>
      </c>
      <c r="AG1443" s="137">
        <f t="shared" si="380"/>
        <v>0</v>
      </c>
      <c r="AH1443" s="137">
        <f t="shared" si="380"/>
        <v>0</v>
      </c>
      <c r="AI1443" s="137">
        <f t="shared" si="380"/>
        <v>0</v>
      </c>
      <c r="AJ1443" s="137">
        <f t="shared" si="380"/>
        <v>0</v>
      </c>
      <c r="AK1443" s="136">
        <f ca="1">IF(AND(AND($AK$3&lt;=B1443,B1443&lt;=$AK$1),B1443&lt;&gt;""),1,0)</f>
        <v>1</v>
      </c>
      <c r="AL1443" s="136">
        <f>IF(OR(F1443="工事・メンテ（共用可）",F1443="要調整"),0.5,IF(F1443="ヘリ訓練日",0.4,1))</f>
        <v>1</v>
      </c>
      <c r="AM1443" s="136">
        <v>1</v>
      </c>
    </row>
    <row r="1444" spans="1:39" ht="37.5">
      <c r="A1444" s="149">
        <v>1033</v>
      </c>
      <c r="B1444" s="210">
        <v>46430</v>
      </c>
      <c r="C1444" s="211">
        <v>9</v>
      </c>
      <c r="D1444" s="211">
        <v>17</v>
      </c>
      <c r="E1444" s="152" t="s">
        <v>64</v>
      </c>
      <c r="F1444" s="147" t="s">
        <v>492</v>
      </c>
      <c r="G1444" s="154" t="s">
        <v>1</v>
      </c>
      <c r="H1444" s="138" t="str">
        <f>IF(OR(G1444="中止",G1444="取消"),"998",IF(ISNA(MATCH($E1444,施設情報!$B$2:$B$96,0)),"999",INDEX(施設情報!$C$2:$C$96,MATCH($E1444,施設情報!$B$2:$B$96,0))))</f>
        <v>061</v>
      </c>
      <c r="I1444" s="139">
        <f t="shared" si="371"/>
        <v>46430</v>
      </c>
      <c r="J1444" s="137" t="str">
        <f t="shared" si="372"/>
        <v>061-46430</v>
      </c>
      <c r="K1444" s="137">
        <f t="shared" si="373"/>
        <v>0.375</v>
      </c>
      <c r="L1444" s="137">
        <f t="shared" si="374"/>
        <v>0.70833333333333337</v>
      </c>
      <c r="M1444" s="137">
        <f t="shared" si="379"/>
        <v>0</v>
      </c>
      <c r="N1444" s="137">
        <f t="shared" si="379"/>
        <v>0</v>
      </c>
      <c r="O1444" s="137">
        <f t="shared" si="379"/>
        <v>0</v>
      </c>
      <c r="P1444" s="137">
        <f t="shared" si="379"/>
        <v>0</v>
      </c>
      <c r="Q1444" s="137">
        <f t="shared" si="379"/>
        <v>0</v>
      </c>
      <c r="R1444" s="137">
        <f t="shared" si="379"/>
        <v>0</v>
      </c>
      <c r="S1444" s="137">
        <f t="shared" si="379"/>
        <v>0</v>
      </c>
      <c r="T1444" s="137">
        <f t="shared" si="379"/>
        <v>0</v>
      </c>
      <c r="U1444" s="137">
        <f t="shared" si="379"/>
        <v>0</v>
      </c>
      <c r="V1444" s="137">
        <f t="shared" si="379"/>
        <v>100</v>
      </c>
      <c r="W1444" s="137">
        <f t="shared" si="380"/>
        <v>100</v>
      </c>
      <c r="X1444" s="137">
        <f t="shared" si="380"/>
        <v>100</v>
      </c>
      <c r="Y1444" s="137">
        <f t="shared" si="380"/>
        <v>100</v>
      </c>
      <c r="Z1444" s="137">
        <f t="shared" si="380"/>
        <v>100</v>
      </c>
      <c r="AA1444" s="137">
        <f t="shared" si="380"/>
        <v>100</v>
      </c>
      <c r="AB1444" s="137">
        <f t="shared" si="380"/>
        <v>100</v>
      </c>
      <c r="AC1444" s="137">
        <f t="shared" si="380"/>
        <v>100</v>
      </c>
      <c r="AD1444" s="137">
        <f t="shared" si="380"/>
        <v>0</v>
      </c>
      <c r="AE1444" s="137">
        <f t="shared" si="380"/>
        <v>0</v>
      </c>
      <c r="AF1444" s="137">
        <f t="shared" si="380"/>
        <v>0</v>
      </c>
      <c r="AG1444" s="137">
        <f t="shared" si="380"/>
        <v>0</v>
      </c>
      <c r="AH1444" s="137">
        <f t="shared" si="380"/>
        <v>0</v>
      </c>
      <c r="AI1444" s="137">
        <f t="shared" si="380"/>
        <v>0</v>
      </c>
      <c r="AJ1444" s="137">
        <f t="shared" si="380"/>
        <v>0</v>
      </c>
      <c r="AK1444" s="136">
        <f ca="1">IF(AND(AND($AK$3&lt;=B1444,B1444&lt;=$AK$1),B1444&lt;&gt;""),1,0)</f>
        <v>1</v>
      </c>
      <c r="AL1444" s="136">
        <f>IF(OR(F1444="工事・メンテ（共用可）",F1444="要調整"),0.5,IF(F1444="ヘリ訓練日",0.4,1))</f>
        <v>1</v>
      </c>
      <c r="AM1444" s="136">
        <v>1</v>
      </c>
    </row>
    <row r="1445" spans="1:39" ht="37.5">
      <c r="A1445" s="149">
        <v>1034</v>
      </c>
      <c r="B1445" s="210">
        <v>46430</v>
      </c>
      <c r="C1445" s="211">
        <v>9</v>
      </c>
      <c r="D1445" s="211">
        <v>17</v>
      </c>
      <c r="E1445" s="152" t="s">
        <v>65</v>
      </c>
      <c r="F1445" s="147" t="s">
        <v>492</v>
      </c>
      <c r="G1445" s="154" t="s">
        <v>1</v>
      </c>
      <c r="H1445" s="138" t="str">
        <f>IF(OR(G1445="中止",G1445="取消"),"998",IF(ISNA(MATCH($E1445,施設情報!$B$2:$B$96,0)),"999",INDEX(施設情報!$C$2:$C$96,MATCH($E1445,施設情報!$B$2:$B$96,0))))</f>
        <v>037</v>
      </c>
      <c r="I1445" s="139">
        <f t="shared" si="371"/>
        <v>46430</v>
      </c>
      <c r="J1445" s="137" t="str">
        <f t="shared" si="372"/>
        <v>037-46430</v>
      </c>
      <c r="K1445" s="137">
        <f t="shared" si="373"/>
        <v>0.375</v>
      </c>
      <c r="L1445" s="137">
        <f t="shared" si="374"/>
        <v>0.70833333333333337</v>
      </c>
      <c r="M1445" s="137">
        <f t="shared" ref="M1445:V1454" si="381">IF(AND(M$3&gt;=$K1445,M$3&lt;$L1445),100*$AM1445,0)</f>
        <v>0</v>
      </c>
      <c r="N1445" s="137">
        <f t="shared" si="381"/>
        <v>0</v>
      </c>
      <c r="O1445" s="137">
        <f t="shared" si="381"/>
        <v>0</v>
      </c>
      <c r="P1445" s="137">
        <f t="shared" si="381"/>
        <v>0</v>
      </c>
      <c r="Q1445" s="137">
        <f t="shared" si="381"/>
        <v>0</v>
      </c>
      <c r="R1445" s="137">
        <f t="shared" si="381"/>
        <v>0</v>
      </c>
      <c r="S1445" s="137">
        <f t="shared" si="381"/>
        <v>0</v>
      </c>
      <c r="T1445" s="137">
        <f t="shared" si="381"/>
        <v>0</v>
      </c>
      <c r="U1445" s="137">
        <f t="shared" si="381"/>
        <v>0</v>
      </c>
      <c r="V1445" s="137">
        <f t="shared" si="381"/>
        <v>100</v>
      </c>
      <c r="W1445" s="137">
        <f t="shared" ref="W1445:AJ1454" si="382">IF(AND(W$3&gt;=$K1445,W$3&lt;$L1445),100*$AM1445,0)</f>
        <v>100</v>
      </c>
      <c r="X1445" s="137">
        <f t="shared" si="382"/>
        <v>100</v>
      </c>
      <c r="Y1445" s="137">
        <f t="shared" si="382"/>
        <v>100</v>
      </c>
      <c r="Z1445" s="137">
        <f t="shared" si="382"/>
        <v>100</v>
      </c>
      <c r="AA1445" s="137">
        <f t="shared" si="382"/>
        <v>100</v>
      </c>
      <c r="AB1445" s="137">
        <f t="shared" si="382"/>
        <v>100</v>
      </c>
      <c r="AC1445" s="137">
        <f t="shared" si="382"/>
        <v>100</v>
      </c>
      <c r="AD1445" s="137">
        <f t="shared" si="382"/>
        <v>0</v>
      </c>
      <c r="AE1445" s="137">
        <f t="shared" si="382"/>
        <v>0</v>
      </c>
      <c r="AF1445" s="137">
        <f t="shared" si="382"/>
        <v>0</v>
      </c>
      <c r="AG1445" s="137">
        <f t="shared" si="382"/>
        <v>0</v>
      </c>
      <c r="AH1445" s="137">
        <f t="shared" si="382"/>
        <v>0</v>
      </c>
      <c r="AI1445" s="137">
        <f t="shared" si="382"/>
        <v>0</v>
      </c>
      <c r="AJ1445" s="137">
        <f t="shared" si="382"/>
        <v>0</v>
      </c>
      <c r="AK1445" s="136">
        <f ca="1">IF(AND(AND($AK$3&lt;=B1445,B1445&lt;=$AK$1),B1445&lt;&gt;""),1,0)</f>
        <v>1</v>
      </c>
      <c r="AL1445" s="136">
        <f>IF(OR(F1445="工事・メンテ（共用可）",F1445="要調整"),0.5,IF(F1445="ヘリ訓練日",0.4,1))</f>
        <v>1</v>
      </c>
      <c r="AM1445" s="136">
        <v>1</v>
      </c>
    </row>
    <row r="1446" spans="1:39" ht="56.25">
      <c r="A1446" s="149">
        <v>1035</v>
      </c>
      <c r="B1446" s="210">
        <v>46430</v>
      </c>
      <c r="C1446" s="211">
        <v>9</v>
      </c>
      <c r="D1446" s="211">
        <v>17</v>
      </c>
      <c r="E1446" s="152" t="s">
        <v>32</v>
      </c>
      <c r="F1446" s="147" t="s">
        <v>492</v>
      </c>
      <c r="G1446" s="154" t="s">
        <v>1</v>
      </c>
      <c r="H1446" s="138" t="str">
        <f>IF(OR(G1446="中止",G1446="取消"),"998",IF(ISNA(MATCH($E1446,施設情報!$B$2:$B$96,0)),"999",INDEX(施設情報!$C$2:$C$96,MATCH($E1446,施設情報!$B$2:$B$96,0))))</f>
        <v>039</v>
      </c>
      <c r="I1446" s="139">
        <f t="shared" si="371"/>
        <v>46430</v>
      </c>
      <c r="J1446" s="137" t="str">
        <f t="shared" si="372"/>
        <v>039-46430</v>
      </c>
      <c r="K1446" s="137">
        <f t="shared" si="373"/>
        <v>0.375</v>
      </c>
      <c r="L1446" s="137">
        <f t="shared" si="374"/>
        <v>0.70833333333333337</v>
      </c>
      <c r="M1446" s="137">
        <f t="shared" si="381"/>
        <v>0</v>
      </c>
      <c r="N1446" s="137">
        <f t="shared" si="381"/>
        <v>0</v>
      </c>
      <c r="O1446" s="137">
        <f t="shared" si="381"/>
        <v>0</v>
      </c>
      <c r="P1446" s="137">
        <f t="shared" si="381"/>
        <v>0</v>
      </c>
      <c r="Q1446" s="137">
        <f t="shared" si="381"/>
        <v>0</v>
      </c>
      <c r="R1446" s="137">
        <f t="shared" si="381"/>
        <v>0</v>
      </c>
      <c r="S1446" s="137">
        <f t="shared" si="381"/>
        <v>0</v>
      </c>
      <c r="T1446" s="137">
        <f t="shared" si="381"/>
        <v>0</v>
      </c>
      <c r="U1446" s="137">
        <f t="shared" si="381"/>
        <v>0</v>
      </c>
      <c r="V1446" s="137">
        <f t="shared" si="381"/>
        <v>100</v>
      </c>
      <c r="W1446" s="137">
        <f t="shared" si="382"/>
        <v>100</v>
      </c>
      <c r="X1446" s="137">
        <f t="shared" si="382"/>
        <v>100</v>
      </c>
      <c r="Y1446" s="137">
        <f t="shared" si="382"/>
        <v>100</v>
      </c>
      <c r="Z1446" s="137">
        <f t="shared" si="382"/>
        <v>100</v>
      </c>
      <c r="AA1446" s="137">
        <f t="shared" si="382"/>
        <v>100</v>
      </c>
      <c r="AB1446" s="137">
        <f t="shared" si="382"/>
        <v>100</v>
      </c>
      <c r="AC1446" s="137">
        <f t="shared" si="382"/>
        <v>100</v>
      </c>
      <c r="AD1446" s="137">
        <f t="shared" si="382"/>
        <v>0</v>
      </c>
      <c r="AE1446" s="137">
        <f t="shared" si="382"/>
        <v>0</v>
      </c>
      <c r="AF1446" s="137">
        <f t="shared" si="382"/>
        <v>0</v>
      </c>
      <c r="AG1446" s="137">
        <f t="shared" si="382"/>
        <v>0</v>
      </c>
      <c r="AH1446" s="137">
        <f t="shared" si="382"/>
        <v>0</v>
      </c>
      <c r="AI1446" s="137">
        <f t="shared" si="382"/>
        <v>0</v>
      </c>
      <c r="AJ1446" s="137">
        <f t="shared" si="382"/>
        <v>0</v>
      </c>
      <c r="AK1446" s="136">
        <f ca="1">IF(AND(AND($AK$3&lt;=B1446,B1446&lt;=$AK$1),B1446&lt;&gt;""),1,0)</f>
        <v>1</v>
      </c>
      <c r="AL1446" s="136">
        <f>IF(OR(F1446="工事・メンテ（共用可）",F1446="要調整"),0.5,IF(F1446="ヘリ訓練日",0.4,1))</f>
        <v>1</v>
      </c>
      <c r="AM1446" s="136">
        <v>1</v>
      </c>
    </row>
    <row r="1447" spans="1:39" ht="56.25">
      <c r="A1447" s="149">
        <v>1036</v>
      </c>
      <c r="B1447" s="210">
        <v>46430</v>
      </c>
      <c r="C1447" s="211">
        <v>9</v>
      </c>
      <c r="D1447" s="211">
        <v>17</v>
      </c>
      <c r="E1447" s="152" t="s">
        <v>33</v>
      </c>
      <c r="F1447" s="147" t="s">
        <v>492</v>
      </c>
      <c r="G1447" s="154" t="s">
        <v>1</v>
      </c>
      <c r="H1447" s="138" t="str">
        <f>IF(OR(G1447="中止",G1447="取消"),"998",IF(ISNA(MATCH($E1447,施設情報!$B$2:$B$96,0)),"999",INDEX(施設情報!$C$2:$C$96,MATCH($E1447,施設情報!$B$2:$B$96,0))))</f>
        <v>038</v>
      </c>
      <c r="I1447" s="139">
        <f t="shared" si="371"/>
        <v>46430</v>
      </c>
      <c r="J1447" s="137" t="str">
        <f t="shared" si="372"/>
        <v>038-46430</v>
      </c>
      <c r="K1447" s="137">
        <f t="shared" si="373"/>
        <v>0.375</v>
      </c>
      <c r="L1447" s="137">
        <f t="shared" si="374"/>
        <v>0.70833333333333337</v>
      </c>
      <c r="M1447" s="137">
        <f t="shared" si="381"/>
        <v>0</v>
      </c>
      <c r="N1447" s="137">
        <f t="shared" si="381"/>
        <v>0</v>
      </c>
      <c r="O1447" s="137">
        <f t="shared" si="381"/>
        <v>0</v>
      </c>
      <c r="P1447" s="137">
        <f t="shared" si="381"/>
        <v>0</v>
      </c>
      <c r="Q1447" s="137">
        <f t="shared" si="381"/>
        <v>0</v>
      </c>
      <c r="R1447" s="137">
        <f t="shared" si="381"/>
        <v>0</v>
      </c>
      <c r="S1447" s="137">
        <f t="shared" si="381"/>
        <v>0</v>
      </c>
      <c r="T1447" s="137">
        <f t="shared" si="381"/>
        <v>0</v>
      </c>
      <c r="U1447" s="137">
        <f t="shared" si="381"/>
        <v>0</v>
      </c>
      <c r="V1447" s="137">
        <f t="shared" si="381"/>
        <v>100</v>
      </c>
      <c r="W1447" s="137">
        <f t="shared" si="382"/>
        <v>100</v>
      </c>
      <c r="X1447" s="137">
        <f t="shared" si="382"/>
        <v>100</v>
      </c>
      <c r="Y1447" s="137">
        <f t="shared" si="382"/>
        <v>100</v>
      </c>
      <c r="Z1447" s="137">
        <f t="shared" si="382"/>
        <v>100</v>
      </c>
      <c r="AA1447" s="137">
        <f t="shared" si="382"/>
        <v>100</v>
      </c>
      <c r="AB1447" s="137">
        <f t="shared" si="382"/>
        <v>100</v>
      </c>
      <c r="AC1447" s="137">
        <f t="shared" si="382"/>
        <v>100</v>
      </c>
      <c r="AD1447" s="137">
        <f t="shared" si="382"/>
        <v>0</v>
      </c>
      <c r="AE1447" s="137">
        <f t="shared" si="382"/>
        <v>0</v>
      </c>
      <c r="AF1447" s="137">
        <f t="shared" si="382"/>
        <v>0</v>
      </c>
      <c r="AG1447" s="137">
        <f t="shared" si="382"/>
        <v>0</v>
      </c>
      <c r="AH1447" s="137">
        <f t="shared" si="382"/>
        <v>0</v>
      </c>
      <c r="AI1447" s="137">
        <f t="shared" si="382"/>
        <v>0</v>
      </c>
      <c r="AJ1447" s="137">
        <f t="shared" si="382"/>
        <v>0</v>
      </c>
      <c r="AK1447" s="136">
        <f ca="1">IF(AND(AND($AK$3&lt;=B1447,B1447&lt;=$AK$1),B1447&lt;&gt;""),1,0)</f>
        <v>1</v>
      </c>
      <c r="AL1447" s="136">
        <f>IF(OR(F1447="工事・メンテ（共用可）",F1447="要調整"),0.5,IF(F1447="ヘリ訓練日",0.4,1))</f>
        <v>1</v>
      </c>
      <c r="AM1447" s="136">
        <v>1</v>
      </c>
    </row>
    <row r="1448" spans="1:39" ht="56.25">
      <c r="A1448" s="149">
        <v>1037</v>
      </c>
      <c r="B1448" s="210">
        <v>46430</v>
      </c>
      <c r="C1448" s="211">
        <v>9</v>
      </c>
      <c r="D1448" s="211">
        <v>17</v>
      </c>
      <c r="E1448" s="152" t="s">
        <v>34</v>
      </c>
      <c r="F1448" s="147" t="s">
        <v>492</v>
      </c>
      <c r="G1448" s="154" t="s">
        <v>1</v>
      </c>
      <c r="H1448" s="138" t="str">
        <f>IF(OR(G1448="中止",G1448="取消"),"998",IF(ISNA(MATCH($E1448,施設情報!$B$2:$B$96,0)),"999",INDEX(施設情報!$C$2:$C$96,MATCH($E1448,施設情報!$B$2:$B$96,0))))</f>
        <v>040</v>
      </c>
      <c r="I1448" s="139">
        <f t="shared" si="371"/>
        <v>46430</v>
      </c>
      <c r="J1448" s="137" t="str">
        <f t="shared" si="372"/>
        <v>040-46430</v>
      </c>
      <c r="K1448" s="137">
        <f t="shared" si="373"/>
        <v>0.375</v>
      </c>
      <c r="L1448" s="137">
        <f t="shared" si="374"/>
        <v>0.70833333333333337</v>
      </c>
      <c r="M1448" s="137">
        <f t="shared" si="381"/>
        <v>0</v>
      </c>
      <c r="N1448" s="137">
        <f t="shared" si="381"/>
        <v>0</v>
      </c>
      <c r="O1448" s="137">
        <f t="shared" si="381"/>
        <v>0</v>
      </c>
      <c r="P1448" s="137">
        <f t="shared" si="381"/>
        <v>0</v>
      </c>
      <c r="Q1448" s="137">
        <f t="shared" si="381"/>
        <v>0</v>
      </c>
      <c r="R1448" s="137">
        <f t="shared" si="381"/>
        <v>0</v>
      </c>
      <c r="S1448" s="137">
        <f t="shared" si="381"/>
        <v>0</v>
      </c>
      <c r="T1448" s="137">
        <f t="shared" si="381"/>
        <v>0</v>
      </c>
      <c r="U1448" s="137">
        <f t="shared" si="381"/>
        <v>0</v>
      </c>
      <c r="V1448" s="137">
        <f t="shared" si="381"/>
        <v>100</v>
      </c>
      <c r="W1448" s="137">
        <f t="shared" si="382"/>
        <v>100</v>
      </c>
      <c r="X1448" s="137">
        <f t="shared" si="382"/>
        <v>100</v>
      </c>
      <c r="Y1448" s="137">
        <f t="shared" si="382"/>
        <v>100</v>
      </c>
      <c r="Z1448" s="137">
        <f t="shared" si="382"/>
        <v>100</v>
      </c>
      <c r="AA1448" s="137">
        <f t="shared" si="382"/>
        <v>100</v>
      </c>
      <c r="AB1448" s="137">
        <f t="shared" si="382"/>
        <v>100</v>
      </c>
      <c r="AC1448" s="137">
        <f t="shared" si="382"/>
        <v>100</v>
      </c>
      <c r="AD1448" s="137">
        <f t="shared" si="382"/>
        <v>0</v>
      </c>
      <c r="AE1448" s="137">
        <f t="shared" si="382"/>
        <v>0</v>
      </c>
      <c r="AF1448" s="137">
        <f t="shared" si="382"/>
        <v>0</v>
      </c>
      <c r="AG1448" s="137">
        <f t="shared" si="382"/>
        <v>0</v>
      </c>
      <c r="AH1448" s="137">
        <f t="shared" si="382"/>
        <v>0</v>
      </c>
      <c r="AI1448" s="137">
        <f t="shared" si="382"/>
        <v>0</v>
      </c>
      <c r="AJ1448" s="137">
        <f t="shared" si="382"/>
        <v>0</v>
      </c>
      <c r="AK1448" s="136">
        <f ca="1">IF(AND(AND($AK$3&lt;=B1448,B1448&lt;=$AK$1),B1448&lt;&gt;""),1,0)</f>
        <v>1</v>
      </c>
      <c r="AL1448" s="136">
        <f>IF(OR(F1448="工事・メンテ（共用可）",F1448="要調整"),0.5,IF(F1448="ヘリ訓練日",0.4,1))</f>
        <v>1</v>
      </c>
      <c r="AM1448" s="136">
        <v>1</v>
      </c>
    </row>
    <row r="1449" spans="1:39" ht="56.25">
      <c r="A1449" s="149">
        <v>1038</v>
      </c>
      <c r="B1449" s="210">
        <v>46430</v>
      </c>
      <c r="C1449" s="211">
        <v>9</v>
      </c>
      <c r="D1449" s="211">
        <v>17</v>
      </c>
      <c r="E1449" s="152" t="s">
        <v>35</v>
      </c>
      <c r="F1449" s="147" t="s">
        <v>492</v>
      </c>
      <c r="G1449" s="154" t="s">
        <v>1</v>
      </c>
      <c r="H1449" s="138" t="str">
        <f>IF(OR(G1449="中止",G1449="取消"),"998",IF(ISNA(MATCH($E1449,施設情報!$B$2:$B$96,0)),"999",INDEX(施設情報!$C$2:$C$96,MATCH($E1449,施設情報!$B$2:$B$96,0))))</f>
        <v>041</v>
      </c>
      <c r="I1449" s="139">
        <f t="shared" si="371"/>
        <v>46430</v>
      </c>
      <c r="J1449" s="137" t="str">
        <f t="shared" si="372"/>
        <v>041-46430</v>
      </c>
      <c r="K1449" s="137">
        <f t="shared" si="373"/>
        <v>0.375</v>
      </c>
      <c r="L1449" s="137">
        <f t="shared" si="374"/>
        <v>0.70833333333333337</v>
      </c>
      <c r="M1449" s="137">
        <f t="shared" si="381"/>
        <v>0</v>
      </c>
      <c r="N1449" s="137">
        <f t="shared" si="381"/>
        <v>0</v>
      </c>
      <c r="O1449" s="137">
        <f t="shared" si="381"/>
        <v>0</v>
      </c>
      <c r="P1449" s="137">
        <f t="shared" si="381"/>
        <v>0</v>
      </c>
      <c r="Q1449" s="137">
        <f t="shared" si="381"/>
        <v>0</v>
      </c>
      <c r="R1449" s="137">
        <f t="shared" si="381"/>
        <v>0</v>
      </c>
      <c r="S1449" s="137">
        <f t="shared" si="381"/>
        <v>0</v>
      </c>
      <c r="T1449" s="137">
        <f t="shared" si="381"/>
        <v>0</v>
      </c>
      <c r="U1449" s="137">
        <f t="shared" si="381"/>
        <v>0</v>
      </c>
      <c r="V1449" s="137">
        <f t="shared" si="381"/>
        <v>100</v>
      </c>
      <c r="W1449" s="137">
        <f t="shared" si="382"/>
        <v>100</v>
      </c>
      <c r="X1449" s="137">
        <f t="shared" si="382"/>
        <v>100</v>
      </c>
      <c r="Y1449" s="137">
        <f t="shared" si="382"/>
        <v>100</v>
      </c>
      <c r="Z1449" s="137">
        <f t="shared" si="382"/>
        <v>100</v>
      </c>
      <c r="AA1449" s="137">
        <f t="shared" si="382"/>
        <v>100</v>
      </c>
      <c r="AB1449" s="137">
        <f t="shared" si="382"/>
        <v>100</v>
      </c>
      <c r="AC1449" s="137">
        <f t="shared" si="382"/>
        <v>100</v>
      </c>
      <c r="AD1449" s="137">
        <f t="shared" si="382"/>
        <v>0</v>
      </c>
      <c r="AE1449" s="137">
        <f t="shared" si="382"/>
        <v>0</v>
      </c>
      <c r="AF1449" s="137">
        <f t="shared" si="382"/>
        <v>0</v>
      </c>
      <c r="AG1449" s="137">
        <f t="shared" si="382"/>
        <v>0</v>
      </c>
      <c r="AH1449" s="137">
        <f t="shared" si="382"/>
        <v>0</v>
      </c>
      <c r="AI1449" s="137">
        <f t="shared" si="382"/>
        <v>0</v>
      </c>
      <c r="AJ1449" s="137">
        <f t="shared" si="382"/>
        <v>0</v>
      </c>
      <c r="AK1449" s="136">
        <f ca="1">IF(AND(AND($AK$3&lt;=B1449,B1449&lt;=$AK$1),B1449&lt;&gt;""),1,0)</f>
        <v>1</v>
      </c>
      <c r="AL1449" s="136">
        <f>IF(OR(F1449="工事・メンテ（共用可）",F1449="要調整"),0.5,IF(F1449="ヘリ訓練日",0.4,1))</f>
        <v>1</v>
      </c>
      <c r="AM1449" s="136">
        <v>1</v>
      </c>
    </row>
    <row r="1450" spans="1:39" ht="56.25">
      <c r="A1450" s="149">
        <v>1039</v>
      </c>
      <c r="B1450" s="210">
        <v>46430</v>
      </c>
      <c r="C1450" s="211">
        <v>9</v>
      </c>
      <c r="D1450" s="211">
        <v>17</v>
      </c>
      <c r="E1450" s="152" t="s">
        <v>36</v>
      </c>
      <c r="F1450" s="147" t="s">
        <v>492</v>
      </c>
      <c r="G1450" s="154" t="s">
        <v>1</v>
      </c>
      <c r="H1450" s="138" t="str">
        <f>IF(OR(G1450="中止",G1450="取消"),"998",IF(ISNA(MATCH($E1450,施設情報!$B$2:$B$96,0)),"999",INDEX(施設情報!$C$2:$C$96,MATCH($E1450,施設情報!$B$2:$B$96,0))))</f>
        <v>042</v>
      </c>
      <c r="I1450" s="139">
        <f t="shared" si="371"/>
        <v>46430</v>
      </c>
      <c r="J1450" s="137" t="str">
        <f t="shared" si="372"/>
        <v>042-46430</v>
      </c>
      <c r="K1450" s="137">
        <f t="shared" si="373"/>
        <v>0.375</v>
      </c>
      <c r="L1450" s="137">
        <f t="shared" si="374"/>
        <v>0.70833333333333337</v>
      </c>
      <c r="M1450" s="137">
        <f t="shared" si="381"/>
        <v>0</v>
      </c>
      <c r="N1450" s="137">
        <f t="shared" si="381"/>
        <v>0</v>
      </c>
      <c r="O1450" s="137">
        <f t="shared" si="381"/>
        <v>0</v>
      </c>
      <c r="P1450" s="137">
        <f t="shared" si="381"/>
        <v>0</v>
      </c>
      <c r="Q1450" s="137">
        <f t="shared" si="381"/>
        <v>0</v>
      </c>
      <c r="R1450" s="137">
        <f t="shared" si="381"/>
        <v>0</v>
      </c>
      <c r="S1450" s="137">
        <f t="shared" si="381"/>
        <v>0</v>
      </c>
      <c r="T1450" s="137">
        <f t="shared" si="381"/>
        <v>0</v>
      </c>
      <c r="U1450" s="137">
        <f t="shared" si="381"/>
        <v>0</v>
      </c>
      <c r="V1450" s="137">
        <f t="shared" si="381"/>
        <v>100</v>
      </c>
      <c r="W1450" s="137">
        <f t="shared" si="382"/>
        <v>100</v>
      </c>
      <c r="X1450" s="137">
        <f t="shared" si="382"/>
        <v>100</v>
      </c>
      <c r="Y1450" s="137">
        <f t="shared" si="382"/>
        <v>100</v>
      </c>
      <c r="Z1450" s="137">
        <f t="shared" si="382"/>
        <v>100</v>
      </c>
      <c r="AA1450" s="137">
        <f t="shared" si="382"/>
        <v>100</v>
      </c>
      <c r="AB1450" s="137">
        <f t="shared" si="382"/>
        <v>100</v>
      </c>
      <c r="AC1450" s="137">
        <f t="shared" si="382"/>
        <v>100</v>
      </c>
      <c r="AD1450" s="137">
        <f t="shared" si="382"/>
        <v>0</v>
      </c>
      <c r="AE1450" s="137">
        <f t="shared" si="382"/>
        <v>0</v>
      </c>
      <c r="AF1450" s="137">
        <f t="shared" si="382"/>
        <v>0</v>
      </c>
      <c r="AG1450" s="137">
        <f t="shared" si="382"/>
        <v>0</v>
      </c>
      <c r="AH1450" s="137">
        <f t="shared" si="382"/>
        <v>0</v>
      </c>
      <c r="AI1450" s="137">
        <f t="shared" si="382"/>
        <v>0</v>
      </c>
      <c r="AJ1450" s="137">
        <f t="shared" si="382"/>
        <v>0</v>
      </c>
      <c r="AK1450" s="136">
        <f ca="1">IF(AND(AND($AK$3&lt;=B1450,B1450&lt;=$AK$1),B1450&lt;&gt;""),1,0)</f>
        <v>1</v>
      </c>
      <c r="AL1450" s="136">
        <f>IF(OR(F1450="工事・メンテ（共用可）",F1450="要調整"),0.5,IF(F1450="ヘリ訓練日",0.4,1))</f>
        <v>1</v>
      </c>
      <c r="AM1450" s="136">
        <v>1</v>
      </c>
    </row>
    <row r="1451" spans="1:39" ht="56.25">
      <c r="A1451" s="149">
        <v>1040</v>
      </c>
      <c r="B1451" s="210">
        <v>46430</v>
      </c>
      <c r="C1451" s="211">
        <v>9</v>
      </c>
      <c r="D1451" s="211">
        <v>17</v>
      </c>
      <c r="E1451" s="152" t="s">
        <v>37</v>
      </c>
      <c r="F1451" s="147" t="s">
        <v>492</v>
      </c>
      <c r="G1451" s="154" t="s">
        <v>1</v>
      </c>
      <c r="H1451" s="138" t="str">
        <f>IF(OR(G1451="中止",G1451="取消"),"998",IF(ISNA(MATCH($E1451,施設情報!$B$2:$B$96,0)),"999",INDEX(施設情報!$C$2:$C$96,MATCH($E1451,施設情報!$B$2:$B$96,0))))</f>
        <v>043</v>
      </c>
      <c r="I1451" s="139">
        <f t="shared" si="371"/>
        <v>46430</v>
      </c>
      <c r="J1451" s="137" t="str">
        <f t="shared" si="372"/>
        <v>043-46430</v>
      </c>
      <c r="K1451" s="137">
        <f t="shared" si="373"/>
        <v>0.375</v>
      </c>
      <c r="L1451" s="137">
        <f t="shared" si="374"/>
        <v>0.70833333333333337</v>
      </c>
      <c r="M1451" s="137">
        <f t="shared" si="381"/>
        <v>0</v>
      </c>
      <c r="N1451" s="137">
        <f t="shared" si="381"/>
        <v>0</v>
      </c>
      <c r="O1451" s="137">
        <f t="shared" si="381"/>
        <v>0</v>
      </c>
      <c r="P1451" s="137">
        <f t="shared" si="381"/>
        <v>0</v>
      </c>
      <c r="Q1451" s="137">
        <f t="shared" si="381"/>
        <v>0</v>
      </c>
      <c r="R1451" s="137">
        <f t="shared" si="381"/>
        <v>0</v>
      </c>
      <c r="S1451" s="137">
        <f t="shared" si="381"/>
        <v>0</v>
      </c>
      <c r="T1451" s="137">
        <f t="shared" si="381"/>
        <v>0</v>
      </c>
      <c r="U1451" s="137">
        <f t="shared" si="381"/>
        <v>0</v>
      </c>
      <c r="V1451" s="137">
        <f t="shared" si="381"/>
        <v>100</v>
      </c>
      <c r="W1451" s="137">
        <f t="shared" si="382"/>
        <v>100</v>
      </c>
      <c r="X1451" s="137">
        <f t="shared" si="382"/>
        <v>100</v>
      </c>
      <c r="Y1451" s="137">
        <f t="shared" si="382"/>
        <v>100</v>
      </c>
      <c r="Z1451" s="137">
        <f t="shared" si="382"/>
        <v>100</v>
      </c>
      <c r="AA1451" s="137">
        <f t="shared" si="382"/>
        <v>100</v>
      </c>
      <c r="AB1451" s="137">
        <f t="shared" si="382"/>
        <v>100</v>
      </c>
      <c r="AC1451" s="137">
        <f t="shared" si="382"/>
        <v>100</v>
      </c>
      <c r="AD1451" s="137">
        <f t="shared" si="382"/>
        <v>0</v>
      </c>
      <c r="AE1451" s="137">
        <f t="shared" si="382"/>
        <v>0</v>
      </c>
      <c r="AF1451" s="137">
        <f t="shared" si="382"/>
        <v>0</v>
      </c>
      <c r="AG1451" s="137">
        <f t="shared" si="382"/>
        <v>0</v>
      </c>
      <c r="AH1451" s="137">
        <f t="shared" si="382"/>
        <v>0</v>
      </c>
      <c r="AI1451" s="137">
        <f t="shared" si="382"/>
        <v>0</v>
      </c>
      <c r="AJ1451" s="137">
        <f t="shared" si="382"/>
        <v>0</v>
      </c>
      <c r="AK1451" s="136">
        <f ca="1">IF(AND(AND($AK$3&lt;=B1451,B1451&lt;=$AK$1),B1451&lt;&gt;""),1,0)</f>
        <v>1</v>
      </c>
      <c r="AL1451" s="136">
        <f>IF(OR(F1451="工事・メンテ（共用可）",F1451="要調整"),0.5,IF(F1451="ヘリ訓練日",0.4,1))</f>
        <v>1</v>
      </c>
      <c r="AM1451" s="136">
        <v>1</v>
      </c>
    </row>
    <row r="1452" spans="1:39" ht="56.25">
      <c r="A1452" s="149">
        <v>1041</v>
      </c>
      <c r="B1452" s="210">
        <v>46430</v>
      </c>
      <c r="C1452" s="211">
        <v>9</v>
      </c>
      <c r="D1452" s="211">
        <v>17</v>
      </c>
      <c r="E1452" s="213" t="s">
        <v>66</v>
      </c>
      <c r="F1452" s="147" t="s">
        <v>492</v>
      </c>
      <c r="G1452" s="154" t="s">
        <v>1</v>
      </c>
      <c r="H1452" s="138" t="str">
        <f>IF(OR(G1452="中止",G1452="取消"),"998",IF(ISNA(MATCH($E1452,施設情報!$B$2:$B$96,0)),"999",INDEX(施設情報!$C$2:$C$96,MATCH($E1452,施設情報!$B$2:$B$96,0))))</f>
        <v>044</v>
      </c>
      <c r="I1452" s="139">
        <f t="shared" si="371"/>
        <v>46430</v>
      </c>
      <c r="J1452" s="137" t="str">
        <f t="shared" si="372"/>
        <v>044-46430</v>
      </c>
      <c r="K1452" s="137">
        <f t="shared" si="373"/>
        <v>0.375</v>
      </c>
      <c r="L1452" s="137">
        <f t="shared" si="374"/>
        <v>0.70833333333333337</v>
      </c>
      <c r="M1452" s="137">
        <f t="shared" si="381"/>
        <v>0</v>
      </c>
      <c r="N1452" s="137">
        <f t="shared" si="381"/>
        <v>0</v>
      </c>
      <c r="O1452" s="137">
        <f t="shared" si="381"/>
        <v>0</v>
      </c>
      <c r="P1452" s="137">
        <f t="shared" si="381"/>
        <v>0</v>
      </c>
      <c r="Q1452" s="137">
        <f t="shared" si="381"/>
        <v>0</v>
      </c>
      <c r="R1452" s="137">
        <f t="shared" si="381"/>
        <v>0</v>
      </c>
      <c r="S1452" s="137">
        <f t="shared" si="381"/>
        <v>0</v>
      </c>
      <c r="T1452" s="137">
        <f t="shared" si="381"/>
        <v>0</v>
      </c>
      <c r="U1452" s="137">
        <f t="shared" si="381"/>
        <v>0</v>
      </c>
      <c r="V1452" s="137">
        <f t="shared" si="381"/>
        <v>100</v>
      </c>
      <c r="W1452" s="137">
        <f t="shared" si="382"/>
        <v>100</v>
      </c>
      <c r="X1452" s="137">
        <f t="shared" si="382"/>
        <v>100</v>
      </c>
      <c r="Y1452" s="137">
        <f t="shared" si="382"/>
        <v>100</v>
      </c>
      <c r="Z1452" s="137">
        <f t="shared" si="382"/>
        <v>100</v>
      </c>
      <c r="AA1452" s="137">
        <f t="shared" si="382"/>
        <v>100</v>
      </c>
      <c r="AB1452" s="137">
        <f t="shared" si="382"/>
        <v>100</v>
      </c>
      <c r="AC1452" s="137">
        <f t="shared" si="382"/>
        <v>100</v>
      </c>
      <c r="AD1452" s="137">
        <f t="shared" si="382"/>
        <v>0</v>
      </c>
      <c r="AE1452" s="137">
        <f t="shared" si="382"/>
        <v>0</v>
      </c>
      <c r="AF1452" s="137">
        <f t="shared" si="382"/>
        <v>0</v>
      </c>
      <c r="AG1452" s="137">
        <f t="shared" si="382"/>
        <v>0</v>
      </c>
      <c r="AH1452" s="137">
        <f t="shared" si="382"/>
        <v>0</v>
      </c>
      <c r="AI1452" s="137">
        <f t="shared" si="382"/>
        <v>0</v>
      </c>
      <c r="AJ1452" s="137">
        <f t="shared" si="382"/>
        <v>0</v>
      </c>
      <c r="AK1452" s="136">
        <f ca="1">IF(AND(AND($AK$3&lt;=B1452,B1452&lt;=$AK$1),B1452&lt;&gt;""),1,0)</f>
        <v>1</v>
      </c>
      <c r="AL1452" s="136">
        <f>IF(OR(F1452="工事・メンテ（共用可）",F1452="要調整"),0.5,IF(F1452="ヘリ訓練日",0.4,1))</f>
        <v>1</v>
      </c>
      <c r="AM1452" s="136">
        <v>1</v>
      </c>
    </row>
    <row r="1453" spans="1:39" ht="75">
      <c r="A1453" s="149">
        <v>1042</v>
      </c>
      <c r="B1453" s="210">
        <v>46430</v>
      </c>
      <c r="C1453" s="211">
        <v>9</v>
      </c>
      <c r="D1453" s="211">
        <v>17</v>
      </c>
      <c r="E1453" s="213" t="s">
        <v>67</v>
      </c>
      <c r="F1453" s="147" t="s">
        <v>492</v>
      </c>
      <c r="G1453" s="154" t="s">
        <v>1</v>
      </c>
      <c r="H1453" s="138" t="str">
        <f>IF(OR(G1453="中止",G1453="取消"),"998",IF(ISNA(MATCH($E1453,施設情報!$B$2:$B$96,0)),"999",INDEX(施設情報!$C$2:$C$96,MATCH($E1453,施設情報!$B$2:$B$96,0))))</f>
        <v>045</v>
      </c>
      <c r="I1453" s="139">
        <f t="shared" si="371"/>
        <v>46430</v>
      </c>
      <c r="J1453" s="137" t="str">
        <f t="shared" si="372"/>
        <v>045-46430</v>
      </c>
      <c r="K1453" s="137">
        <f t="shared" si="373"/>
        <v>0.375</v>
      </c>
      <c r="L1453" s="137">
        <f t="shared" si="374"/>
        <v>0.70833333333333337</v>
      </c>
      <c r="M1453" s="137">
        <f t="shared" si="381"/>
        <v>0</v>
      </c>
      <c r="N1453" s="137">
        <f t="shared" si="381"/>
        <v>0</v>
      </c>
      <c r="O1453" s="137">
        <f t="shared" si="381"/>
        <v>0</v>
      </c>
      <c r="P1453" s="137">
        <f t="shared" si="381"/>
        <v>0</v>
      </c>
      <c r="Q1453" s="137">
        <f t="shared" si="381"/>
        <v>0</v>
      </c>
      <c r="R1453" s="137">
        <f t="shared" si="381"/>
        <v>0</v>
      </c>
      <c r="S1453" s="137">
        <f t="shared" si="381"/>
        <v>0</v>
      </c>
      <c r="T1453" s="137">
        <f t="shared" si="381"/>
        <v>0</v>
      </c>
      <c r="U1453" s="137">
        <f t="shared" si="381"/>
        <v>0</v>
      </c>
      <c r="V1453" s="137">
        <f t="shared" si="381"/>
        <v>100</v>
      </c>
      <c r="W1453" s="137">
        <f t="shared" si="382"/>
        <v>100</v>
      </c>
      <c r="X1453" s="137">
        <f t="shared" si="382"/>
        <v>100</v>
      </c>
      <c r="Y1453" s="137">
        <f t="shared" si="382"/>
        <v>100</v>
      </c>
      <c r="Z1453" s="137">
        <f t="shared" si="382"/>
        <v>100</v>
      </c>
      <c r="AA1453" s="137">
        <f t="shared" si="382"/>
        <v>100</v>
      </c>
      <c r="AB1453" s="137">
        <f t="shared" si="382"/>
        <v>100</v>
      </c>
      <c r="AC1453" s="137">
        <f t="shared" si="382"/>
        <v>100</v>
      </c>
      <c r="AD1453" s="137">
        <f t="shared" si="382"/>
        <v>0</v>
      </c>
      <c r="AE1453" s="137">
        <f t="shared" si="382"/>
        <v>0</v>
      </c>
      <c r="AF1453" s="137">
        <f t="shared" si="382"/>
        <v>0</v>
      </c>
      <c r="AG1453" s="137">
        <f t="shared" si="382"/>
        <v>0</v>
      </c>
      <c r="AH1453" s="137">
        <f t="shared" si="382"/>
        <v>0</v>
      </c>
      <c r="AI1453" s="137">
        <f t="shared" si="382"/>
        <v>0</v>
      </c>
      <c r="AJ1453" s="137">
        <f t="shared" si="382"/>
        <v>0</v>
      </c>
      <c r="AK1453" s="136">
        <f ca="1">IF(AND(AND($AK$3&lt;=B1453,B1453&lt;=$AK$1),B1453&lt;&gt;""),1,0)</f>
        <v>1</v>
      </c>
      <c r="AL1453" s="136">
        <f>IF(OR(F1453="工事・メンテ（共用可）",F1453="要調整"),0.5,IF(F1453="ヘリ訓練日",0.4,1))</f>
        <v>1</v>
      </c>
      <c r="AM1453" s="136">
        <v>1</v>
      </c>
    </row>
    <row r="1454" spans="1:39" ht="75">
      <c r="A1454" s="149">
        <v>1043</v>
      </c>
      <c r="B1454" s="210">
        <v>46430</v>
      </c>
      <c r="C1454" s="211">
        <v>9</v>
      </c>
      <c r="D1454" s="211">
        <v>17</v>
      </c>
      <c r="E1454" s="152" t="s">
        <v>68</v>
      </c>
      <c r="F1454" s="147" t="s">
        <v>492</v>
      </c>
      <c r="G1454" s="154" t="s">
        <v>1</v>
      </c>
      <c r="H1454" s="138" t="str">
        <f>IF(OR(G1454="中止",G1454="取消"),"998",IF(ISNA(MATCH($E1454,施設情報!$B$2:$B$96,0)),"999",INDEX(施設情報!$C$2:$C$96,MATCH($E1454,施設情報!$B$2:$B$96,0))))</f>
        <v>046</v>
      </c>
      <c r="I1454" s="139">
        <f t="shared" si="371"/>
        <v>46430</v>
      </c>
      <c r="J1454" s="137" t="str">
        <f t="shared" si="372"/>
        <v>046-46430</v>
      </c>
      <c r="K1454" s="137">
        <f t="shared" si="373"/>
        <v>0.375</v>
      </c>
      <c r="L1454" s="137">
        <f t="shared" si="374"/>
        <v>0.70833333333333337</v>
      </c>
      <c r="M1454" s="137">
        <f t="shared" si="381"/>
        <v>0</v>
      </c>
      <c r="N1454" s="137">
        <f t="shared" si="381"/>
        <v>0</v>
      </c>
      <c r="O1454" s="137">
        <f t="shared" si="381"/>
        <v>0</v>
      </c>
      <c r="P1454" s="137">
        <f t="shared" si="381"/>
        <v>0</v>
      </c>
      <c r="Q1454" s="137">
        <f t="shared" si="381"/>
        <v>0</v>
      </c>
      <c r="R1454" s="137">
        <f t="shared" si="381"/>
        <v>0</v>
      </c>
      <c r="S1454" s="137">
        <f t="shared" si="381"/>
        <v>0</v>
      </c>
      <c r="T1454" s="137">
        <f t="shared" si="381"/>
        <v>0</v>
      </c>
      <c r="U1454" s="137">
        <f t="shared" si="381"/>
        <v>0</v>
      </c>
      <c r="V1454" s="137">
        <f t="shared" si="381"/>
        <v>100</v>
      </c>
      <c r="W1454" s="137">
        <f t="shared" si="382"/>
        <v>100</v>
      </c>
      <c r="X1454" s="137">
        <f t="shared" si="382"/>
        <v>100</v>
      </c>
      <c r="Y1454" s="137">
        <f t="shared" si="382"/>
        <v>100</v>
      </c>
      <c r="Z1454" s="137">
        <f t="shared" si="382"/>
        <v>100</v>
      </c>
      <c r="AA1454" s="137">
        <f t="shared" si="382"/>
        <v>100</v>
      </c>
      <c r="AB1454" s="137">
        <f t="shared" si="382"/>
        <v>100</v>
      </c>
      <c r="AC1454" s="137">
        <f t="shared" si="382"/>
        <v>100</v>
      </c>
      <c r="AD1454" s="137">
        <f t="shared" si="382"/>
        <v>0</v>
      </c>
      <c r="AE1454" s="137">
        <f t="shared" si="382"/>
        <v>0</v>
      </c>
      <c r="AF1454" s="137">
        <f t="shared" si="382"/>
        <v>0</v>
      </c>
      <c r="AG1454" s="137">
        <f t="shared" si="382"/>
        <v>0</v>
      </c>
      <c r="AH1454" s="137">
        <f t="shared" si="382"/>
        <v>0</v>
      </c>
      <c r="AI1454" s="137">
        <f t="shared" si="382"/>
        <v>0</v>
      </c>
      <c r="AJ1454" s="137">
        <f t="shared" si="382"/>
        <v>0</v>
      </c>
      <c r="AK1454" s="136">
        <f ca="1">IF(AND(AND($AK$3&lt;=B1454,B1454&lt;=$AK$1),B1454&lt;&gt;""),1,0)</f>
        <v>1</v>
      </c>
      <c r="AL1454" s="136">
        <f>IF(OR(F1454="工事・メンテ（共用可）",F1454="要調整"),0.5,IF(F1454="ヘリ訓練日",0.4,1))</f>
        <v>1</v>
      </c>
      <c r="AM1454" s="136">
        <v>1</v>
      </c>
    </row>
    <row r="1455" spans="1:39" ht="75">
      <c r="A1455" s="149">
        <v>1044</v>
      </c>
      <c r="B1455" s="210">
        <v>46430</v>
      </c>
      <c r="C1455" s="211">
        <v>9</v>
      </c>
      <c r="D1455" s="211">
        <v>17</v>
      </c>
      <c r="E1455" s="152" t="s">
        <v>69</v>
      </c>
      <c r="F1455" s="147" t="s">
        <v>492</v>
      </c>
      <c r="G1455" s="154" t="s">
        <v>1</v>
      </c>
      <c r="H1455" s="138" t="str">
        <f>IF(OR(G1455="中止",G1455="取消"),"998",IF(ISNA(MATCH($E1455,施設情報!$B$2:$B$96,0)),"999",INDEX(施設情報!$C$2:$C$96,MATCH($E1455,施設情報!$B$2:$B$96,0))))</f>
        <v>047</v>
      </c>
      <c r="I1455" s="139">
        <f t="shared" si="371"/>
        <v>46430</v>
      </c>
      <c r="J1455" s="137" t="str">
        <f t="shared" si="372"/>
        <v>047-46430</v>
      </c>
      <c r="K1455" s="137">
        <f t="shared" si="373"/>
        <v>0.375</v>
      </c>
      <c r="L1455" s="137">
        <f t="shared" si="374"/>
        <v>0.70833333333333337</v>
      </c>
      <c r="M1455" s="137">
        <f t="shared" ref="M1455:V1464" si="383">IF(AND(M$3&gt;=$K1455,M$3&lt;$L1455),100*$AM1455,0)</f>
        <v>0</v>
      </c>
      <c r="N1455" s="137">
        <f t="shared" si="383"/>
        <v>0</v>
      </c>
      <c r="O1455" s="137">
        <f t="shared" si="383"/>
        <v>0</v>
      </c>
      <c r="P1455" s="137">
        <f t="shared" si="383"/>
        <v>0</v>
      </c>
      <c r="Q1455" s="137">
        <f t="shared" si="383"/>
        <v>0</v>
      </c>
      <c r="R1455" s="137">
        <f t="shared" si="383"/>
        <v>0</v>
      </c>
      <c r="S1455" s="137">
        <f t="shared" si="383"/>
        <v>0</v>
      </c>
      <c r="T1455" s="137">
        <f t="shared" si="383"/>
        <v>0</v>
      </c>
      <c r="U1455" s="137">
        <f t="shared" si="383"/>
        <v>0</v>
      </c>
      <c r="V1455" s="137">
        <f t="shared" si="383"/>
        <v>100</v>
      </c>
      <c r="W1455" s="137">
        <f t="shared" ref="W1455:AJ1464" si="384">IF(AND(W$3&gt;=$K1455,W$3&lt;$L1455),100*$AM1455,0)</f>
        <v>100</v>
      </c>
      <c r="X1455" s="137">
        <f t="shared" si="384"/>
        <v>100</v>
      </c>
      <c r="Y1455" s="137">
        <f t="shared" si="384"/>
        <v>100</v>
      </c>
      <c r="Z1455" s="137">
        <f t="shared" si="384"/>
        <v>100</v>
      </c>
      <c r="AA1455" s="137">
        <f t="shared" si="384"/>
        <v>100</v>
      </c>
      <c r="AB1455" s="137">
        <f t="shared" si="384"/>
        <v>100</v>
      </c>
      <c r="AC1455" s="137">
        <f t="shared" si="384"/>
        <v>100</v>
      </c>
      <c r="AD1455" s="137">
        <f t="shared" si="384"/>
        <v>0</v>
      </c>
      <c r="AE1455" s="137">
        <f t="shared" si="384"/>
        <v>0</v>
      </c>
      <c r="AF1455" s="137">
        <f t="shared" si="384"/>
        <v>0</v>
      </c>
      <c r="AG1455" s="137">
        <f t="shared" si="384"/>
        <v>0</v>
      </c>
      <c r="AH1455" s="137">
        <f t="shared" si="384"/>
        <v>0</v>
      </c>
      <c r="AI1455" s="137">
        <f t="shared" si="384"/>
        <v>0</v>
      </c>
      <c r="AJ1455" s="137">
        <f t="shared" si="384"/>
        <v>0</v>
      </c>
      <c r="AK1455" s="136">
        <f ca="1">IF(AND(AND($AK$3&lt;=B1455,B1455&lt;=$AK$1),B1455&lt;&gt;""),1,0)</f>
        <v>1</v>
      </c>
      <c r="AL1455" s="136">
        <f>IF(OR(F1455="工事・メンテ（共用可）",F1455="要調整"),0.5,IF(F1455="ヘリ訓練日",0.4,1))</f>
        <v>1</v>
      </c>
      <c r="AM1455" s="136">
        <v>1</v>
      </c>
    </row>
    <row r="1456" spans="1:39" ht="93.75">
      <c r="A1456" s="149">
        <v>1045</v>
      </c>
      <c r="B1456" s="210">
        <v>46430</v>
      </c>
      <c r="C1456" s="211">
        <v>9</v>
      </c>
      <c r="D1456" s="211">
        <v>17</v>
      </c>
      <c r="E1456" s="152" t="s">
        <v>70</v>
      </c>
      <c r="F1456" s="147" t="s">
        <v>492</v>
      </c>
      <c r="G1456" s="154" t="s">
        <v>1</v>
      </c>
      <c r="H1456" s="138" t="str">
        <f>IF(OR(G1456="中止",G1456="取消"),"998",IF(ISNA(MATCH($E1456,施設情報!$B$2:$B$96,0)),"999",INDEX(施設情報!$C$2:$C$96,MATCH($E1456,施設情報!$B$2:$B$96,0))))</f>
        <v>050</v>
      </c>
      <c r="I1456" s="139">
        <f t="shared" si="371"/>
        <v>46430</v>
      </c>
      <c r="J1456" s="137" t="str">
        <f t="shared" si="372"/>
        <v>050-46430</v>
      </c>
      <c r="K1456" s="137">
        <f t="shared" si="373"/>
        <v>0.375</v>
      </c>
      <c r="L1456" s="137">
        <f t="shared" si="374"/>
        <v>0.70833333333333337</v>
      </c>
      <c r="M1456" s="137">
        <f t="shared" si="383"/>
        <v>0</v>
      </c>
      <c r="N1456" s="137">
        <f t="shared" si="383"/>
        <v>0</v>
      </c>
      <c r="O1456" s="137">
        <f t="shared" si="383"/>
        <v>0</v>
      </c>
      <c r="P1456" s="137">
        <f t="shared" si="383"/>
        <v>0</v>
      </c>
      <c r="Q1456" s="137">
        <f t="shared" si="383"/>
        <v>0</v>
      </c>
      <c r="R1456" s="137">
        <f t="shared" si="383"/>
        <v>0</v>
      </c>
      <c r="S1456" s="137">
        <f t="shared" si="383"/>
        <v>0</v>
      </c>
      <c r="T1456" s="137">
        <f t="shared" si="383"/>
        <v>0</v>
      </c>
      <c r="U1456" s="137">
        <f t="shared" si="383"/>
        <v>0</v>
      </c>
      <c r="V1456" s="137">
        <f t="shared" si="383"/>
        <v>100</v>
      </c>
      <c r="W1456" s="137">
        <f t="shared" si="384"/>
        <v>100</v>
      </c>
      <c r="X1456" s="137">
        <f t="shared" si="384"/>
        <v>100</v>
      </c>
      <c r="Y1456" s="137">
        <f t="shared" si="384"/>
        <v>100</v>
      </c>
      <c r="Z1456" s="137">
        <f t="shared" si="384"/>
        <v>100</v>
      </c>
      <c r="AA1456" s="137">
        <f t="shared" si="384"/>
        <v>100</v>
      </c>
      <c r="AB1456" s="137">
        <f t="shared" si="384"/>
        <v>100</v>
      </c>
      <c r="AC1456" s="137">
        <f t="shared" si="384"/>
        <v>100</v>
      </c>
      <c r="AD1456" s="137">
        <f t="shared" si="384"/>
        <v>0</v>
      </c>
      <c r="AE1456" s="137">
        <f t="shared" si="384"/>
        <v>0</v>
      </c>
      <c r="AF1456" s="137">
        <f t="shared" si="384"/>
        <v>0</v>
      </c>
      <c r="AG1456" s="137">
        <f t="shared" si="384"/>
        <v>0</v>
      </c>
      <c r="AH1456" s="137">
        <f t="shared" si="384"/>
        <v>0</v>
      </c>
      <c r="AI1456" s="137">
        <f t="shared" si="384"/>
        <v>0</v>
      </c>
      <c r="AJ1456" s="137">
        <f t="shared" si="384"/>
        <v>0</v>
      </c>
      <c r="AK1456" s="136">
        <f ca="1">IF(AND(AND($AK$3&lt;=B1456,B1456&lt;=$AK$1),B1456&lt;&gt;""),1,0)</f>
        <v>1</v>
      </c>
      <c r="AL1456" s="136">
        <f>IF(OR(F1456="工事・メンテ（共用可）",F1456="要調整"),0.5,IF(F1456="ヘリ訓練日",0.4,1))</f>
        <v>1</v>
      </c>
      <c r="AM1456" s="136">
        <v>1</v>
      </c>
    </row>
    <row r="1457" spans="1:39" ht="93.75">
      <c r="A1457" s="149">
        <v>1046</v>
      </c>
      <c r="B1457" s="210">
        <v>46430</v>
      </c>
      <c r="C1457" s="211">
        <v>9</v>
      </c>
      <c r="D1457" s="211">
        <v>17</v>
      </c>
      <c r="E1457" s="152" t="s">
        <v>71</v>
      </c>
      <c r="F1457" s="147" t="s">
        <v>492</v>
      </c>
      <c r="G1457" s="154" t="s">
        <v>1</v>
      </c>
      <c r="H1457" s="138" t="str">
        <f>IF(OR(G1457="中止",G1457="取消"),"998",IF(ISNA(MATCH($E1457,施設情報!$B$2:$B$96,0)),"999",INDEX(施設情報!$C$2:$C$96,MATCH($E1457,施設情報!$B$2:$B$96,0))))</f>
        <v>051</v>
      </c>
      <c r="I1457" s="139">
        <f t="shared" si="371"/>
        <v>46430</v>
      </c>
      <c r="J1457" s="137" t="str">
        <f t="shared" si="372"/>
        <v>051-46430</v>
      </c>
      <c r="K1457" s="137">
        <f t="shared" si="373"/>
        <v>0.375</v>
      </c>
      <c r="L1457" s="137">
        <f t="shared" si="374"/>
        <v>0.70833333333333337</v>
      </c>
      <c r="M1457" s="137">
        <f t="shared" si="383"/>
        <v>0</v>
      </c>
      <c r="N1457" s="137">
        <f t="shared" si="383"/>
        <v>0</v>
      </c>
      <c r="O1457" s="137">
        <f t="shared" si="383"/>
        <v>0</v>
      </c>
      <c r="P1457" s="137">
        <f t="shared" si="383"/>
        <v>0</v>
      </c>
      <c r="Q1457" s="137">
        <f t="shared" si="383"/>
        <v>0</v>
      </c>
      <c r="R1457" s="137">
        <f t="shared" si="383"/>
        <v>0</v>
      </c>
      <c r="S1457" s="137">
        <f t="shared" si="383"/>
        <v>0</v>
      </c>
      <c r="T1457" s="137">
        <f t="shared" si="383"/>
        <v>0</v>
      </c>
      <c r="U1457" s="137">
        <f t="shared" si="383"/>
        <v>0</v>
      </c>
      <c r="V1457" s="137">
        <f t="shared" si="383"/>
        <v>100</v>
      </c>
      <c r="W1457" s="137">
        <f t="shared" si="384"/>
        <v>100</v>
      </c>
      <c r="X1457" s="137">
        <f t="shared" si="384"/>
        <v>100</v>
      </c>
      <c r="Y1457" s="137">
        <f t="shared" si="384"/>
        <v>100</v>
      </c>
      <c r="Z1457" s="137">
        <f t="shared" si="384"/>
        <v>100</v>
      </c>
      <c r="AA1457" s="137">
        <f t="shared" si="384"/>
        <v>100</v>
      </c>
      <c r="AB1457" s="137">
        <f t="shared" si="384"/>
        <v>100</v>
      </c>
      <c r="AC1457" s="137">
        <f t="shared" si="384"/>
        <v>100</v>
      </c>
      <c r="AD1457" s="137">
        <f t="shared" si="384"/>
        <v>0</v>
      </c>
      <c r="AE1457" s="137">
        <f t="shared" si="384"/>
        <v>0</v>
      </c>
      <c r="AF1457" s="137">
        <f t="shared" si="384"/>
        <v>0</v>
      </c>
      <c r="AG1457" s="137">
        <f t="shared" si="384"/>
        <v>0</v>
      </c>
      <c r="AH1457" s="137">
        <f t="shared" si="384"/>
        <v>0</v>
      </c>
      <c r="AI1457" s="137">
        <f t="shared" si="384"/>
        <v>0</v>
      </c>
      <c r="AJ1457" s="137">
        <f t="shared" si="384"/>
        <v>0</v>
      </c>
      <c r="AK1457" s="136">
        <f ca="1">IF(AND(AND($AK$3&lt;=B1457,B1457&lt;=$AK$1),B1457&lt;&gt;""),1,0)</f>
        <v>1</v>
      </c>
      <c r="AL1457" s="136">
        <f>IF(OR(F1457="工事・メンテ（共用可）",F1457="要調整"),0.5,IF(F1457="ヘリ訓練日",0.4,1))</f>
        <v>1</v>
      </c>
      <c r="AM1457" s="136">
        <v>1</v>
      </c>
    </row>
    <row r="1458" spans="1:39" ht="93.75">
      <c r="A1458" s="149">
        <v>1047</v>
      </c>
      <c r="B1458" s="210">
        <v>46430</v>
      </c>
      <c r="C1458" s="211">
        <v>9</v>
      </c>
      <c r="D1458" s="211">
        <v>17</v>
      </c>
      <c r="E1458" s="213" t="s">
        <v>72</v>
      </c>
      <c r="F1458" s="147" t="s">
        <v>492</v>
      </c>
      <c r="G1458" s="154" t="s">
        <v>1</v>
      </c>
      <c r="H1458" s="138" t="str">
        <f>IF(OR(G1458="中止",G1458="取消"),"998",IF(ISNA(MATCH($E1458,施設情報!$B$2:$B$96,0)),"999",INDEX(施設情報!$C$2:$C$96,MATCH($E1458,施設情報!$B$2:$B$96,0))))</f>
        <v>052</v>
      </c>
      <c r="I1458" s="139">
        <f t="shared" si="371"/>
        <v>46430</v>
      </c>
      <c r="J1458" s="137" t="str">
        <f t="shared" si="372"/>
        <v>052-46430</v>
      </c>
      <c r="K1458" s="137">
        <f t="shared" si="373"/>
        <v>0.375</v>
      </c>
      <c r="L1458" s="137">
        <f t="shared" si="374"/>
        <v>0.70833333333333337</v>
      </c>
      <c r="M1458" s="137">
        <f t="shared" si="383"/>
        <v>0</v>
      </c>
      <c r="N1458" s="137">
        <f t="shared" si="383"/>
        <v>0</v>
      </c>
      <c r="O1458" s="137">
        <f t="shared" si="383"/>
        <v>0</v>
      </c>
      <c r="P1458" s="137">
        <f t="shared" si="383"/>
        <v>0</v>
      </c>
      <c r="Q1458" s="137">
        <f t="shared" si="383"/>
        <v>0</v>
      </c>
      <c r="R1458" s="137">
        <f t="shared" si="383"/>
        <v>0</v>
      </c>
      <c r="S1458" s="137">
        <f t="shared" si="383"/>
        <v>0</v>
      </c>
      <c r="T1458" s="137">
        <f t="shared" si="383"/>
        <v>0</v>
      </c>
      <c r="U1458" s="137">
        <f t="shared" si="383"/>
        <v>0</v>
      </c>
      <c r="V1458" s="137">
        <f t="shared" si="383"/>
        <v>100</v>
      </c>
      <c r="W1458" s="137">
        <f t="shared" si="384"/>
        <v>100</v>
      </c>
      <c r="X1458" s="137">
        <f t="shared" si="384"/>
        <v>100</v>
      </c>
      <c r="Y1458" s="137">
        <f t="shared" si="384"/>
        <v>100</v>
      </c>
      <c r="Z1458" s="137">
        <f t="shared" si="384"/>
        <v>100</v>
      </c>
      <c r="AA1458" s="137">
        <f t="shared" si="384"/>
        <v>100</v>
      </c>
      <c r="AB1458" s="137">
        <f t="shared" si="384"/>
        <v>100</v>
      </c>
      <c r="AC1458" s="137">
        <f t="shared" si="384"/>
        <v>100</v>
      </c>
      <c r="AD1458" s="137">
        <f t="shared" si="384"/>
        <v>0</v>
      </c>
      <c r="AE1458" s="137">
        <f t="shared" si="384"/>
        <v>0</v>
      </c>
      <c r="AF1458" s="137">
        <f t="shared" si="384"/>
        <v>0</v>
      </c>
      <c r="AG1458" s="137">
        <f t="shared" si="384"/>
        <v>0</v>
      </c>
      <c r="AH1458" s="137">
        <f t="shared" si="384"/>
        <v>0</v>
      </c>
      <c r="AI1458" s="137">
        <f t="shared" si="384"/>
        <v>0</v>
      </c>
      <c r="AJ1458" s="137">
        <f t="shared" si="384"/>
        <v>0</v>
      </c>
      <c r="AK1458" s="136">
        <f ca="1">IF(AND(AND($AK$3&lt;=B1458,B1458&lt;=$AK$1),B1458&lt;&gt;""),1,0)</f>
        <v>1</v>
      </c>
      <c r="AL1458" s="136">
        <f>IF(OR(F1458="工事・メンテ（共用可）",F1458="要調整"),0.5,IF(F1458="ヘリ訓練日",0.4,1))</f>
        <v>1</v>
      </c>
      <c r="AM1458" s="136">
        <v>1</v>
      </c>
    </row>
    <row r="1459" spans="1:39" ht="93.75">
      <c r="A1459" s="149">
        <v>1048</v>
      </c>
      <c r="B1459" s="210">
        <v>46430</v>
      </c>
      <c r="C1459" s="211">
        <v>9</v>
      </c>
      <c r="D1459" s="211">
        <v>17</v>
      </c>
      <c r="E1459" s="213" t="s">
        <v>73</v>
      </c>
      <c r="F1459" s="147" t="s">
        <v>492</v>
      </c>
      <c r="G1459" s="154" t="s">
        <v>1</v>
      </c>
      <c r="H1459" s="138" t="str">
        <f>IF(OR(G1459="中止",G1459="取消"),"998",IF(ISNA(MATCH($E1459,施設情報!$B$2:$B$96,0)),"999",INDEX(施設情報!$C$2:$C$96,MATCH($E1459,施設情報!$B$2:$B$96,0))))</f>
        <v>053</v>
      </c>
      <c r="I1459" s="139">
        <f t="shared" si="371"/>
        <v>46430</v>
      </c>
      <c r="J1459" s="137" t="str">
        <f t="shared" si="372"/>
        <v>053-46430</v>
      </c>
      <c r="K1459" s="137">
        <f t="shared" si="373"/>
        <v>0.375</v>
      </c>
      <c r="L1459" s="137">
        <f t="shared" si="374"/>
        <v>0.70833333333333337</v>
      </c>
      <c r="M1459" s="137">
        <f t="shared" si="383"/>
        <v>0</v>
      </c>
      <c r="N1459" s="137">
        <f t="shared" si="383"/>
        <v>0</v>
      </c>
      <c r="O1459" s="137">
        <f t="shared" si="383"/>
        <v>0</v>
      </c>
      <c r="P1459" s="137">
        <f t="shared" si="383"/>
        <v>0</v>
      </c>
      <c r="Q1459" s="137">
        <f t="shared" si="383"/>
        <v>0</v>
      </c>
      <c r="R1459" s="137">
        <f t="shared" si="383"/>
        <v>0</v>
      </c>
      <c r="S1459" s="137">
        <f t="shared" si="383"/>
        <v>0</v>
      </c>
      <c r="T1459" s="137">
        <f t="shared" si="383"/>
        <v>0</v>
      </c>
      <c r="U1459" s="137">
        <f t="shared" si="383"/>
        <v>0</v>
      </c>
      <c r="V1459" s="137">
        <f t="shared" si="383"/>
        <v>100</v>
      </c>
      <c r="W1459" s="137">
        <f t="shared" si="384"/>
        <v>100</v>
      </c>
      <c r="X1459" s="137">
        <f t="shared" si="384"/>
        <v>100</v>
      </c>
      <c r="Y1459" s="137">
        <f t="shared" si="384"/>
        <v>100</v>
      </c>
      <c r="Z1459" s="137">
        <f t="shared" si="384"/>
        <v>100</v>
      </c>
      <c r="AA1459" s="137">
        <f t="shared" si="384"/>
        <v>100</v>
      </c>
      <c r="AB1459" s="137">
        <f t="shared" si="384"/>
        <v>100</v>
      </c>
      <c r="AC1459" s="137">
        <f t="shared" si="384"/>
        <v>100</v>
      </c>
      <c r="AD1459" s="137">
        <f t="shared" si="384"/>
        <v>0</v>
      </c>
      <c r="AE1459" s="137">
        <f t="shared" si="384"/>
        <v>0</v>
      </c>
      <c r="AF1459" s="137">
        <f t="shared" si="384"/>
        <v>0</v>
      </c>
      <c r="AG1459" s="137">
        <f t="shared" si="384"/>
        <v>0</v>
      </c>
      <c r="AH1459" s="137">
        <f t="shared" si="384"/>
        <v>0</v>
      </c>
      <c r="AI1459" s="137">
        <f t="shared" si="384"/>
        <v>0</v>
      </c>
      <c r="AJ1459" s="137">
        <f t="shared" si="384"/>
        <v>0</v>
      </c>
      <c r="AK1459" s="136">
        <f ca="1">IF(AND(AND($AK$3&lt;=B1459,B1459&lt;=$AK$1),B1459&lt;&gt;""),1,0)</f>
        <v>1</v>
      </c>
      <c r="AL1459" s="136">
        <f>IF(OR(F1459="工事・メンテ（共用可）",F1459="要調整"),0.5,IF(F1459="ヘリ訓練日",0.4,1))</f>
        <v>1</v>
      </c>
      <c r="AM1459" s="136">
        <v>1</v>
      </c>
    </row>
    <row r="1460" spans="1:39" ht="75">
      <c r="A1460" s="149">
        <v>1049</v>
      </c>
      <c r="B1460" s="210">
        <v>46430</v>
      </c>
      <c r="C1460" s="211">
        <v>9</v>
      </c>
      <c r="D1460" s="211">
        <v>17</v>
      </c>
      <c r="E1460" s="213" t="s">
        <v>74</v>
      </c>
      <c r="F1460" s="147" t="s">
        <v>492</v>
      </c>
      <c r="G1460" s="154" t="s">
        <v>1</v>
      </c>
      <c r="H1460" s="138" t="str">
        <f>IF(OR(G1460="中止",G1460="取消"),"998",IF(ISNA(MATCH($E1460,施設情報!$B$2:$B$96,0)),"999",INDEX(施設情報!$C$2:$C$96,MATCH($E1460,施設情報!$B$2:$B$96,0))))</f>
        <v>048</v>
      </c>
      <c r="I1460" s="139">
        <f t="shared" si="371"/>
        <v>46430</v>
      </c>
      <c r="J1460" s="137" t="str">
        <f t="shared" si="372"/>
        <v>048-46430</v>
      </c>
      <c r="K1460" s="137">
        <f t="shared" si="373"/>
        <v>0.375</v>
      </c>
      <c r="L1460" s="137">
        <f t="shared" si="374"/>
        <v>0.70833333333333337</v>
      </c>
      <c r="M1460" s="137">
        <f t="shared" si="383"/>
        <v>0</v>
      </c>
      <c r="N1460" s="137">
        <f t="shared" si="383"/>
        <v>0</v>
      </c>
      <c r="O1460" s="137">
        <f t="shared" si="383"/>
        <v>0</v>
      </c>
      <c r="P1460" s="137">
        <f t="shared" si="383"/>
        <v>0</v>
      </c>
      <c r="Q1460" s="137">
        <f t="shared" si="383"/>
        <v>0</v>
      </c>
      <c r="R1460" s="137">
        <f t="shared" si="383"/>
        <v>0</v>
      </c>
      <c r="S1460" s="137">
        <f t="shared" si="383"/>
        <v>0</v>
      </c>
      <c r="T1460" s="137">
        <f t="shared" si="383"/>
        <v>0</v>
      </c>
      <c r="U1460" s="137">
        <f t="shared" si="383"/>
        <v>0</v>
      </c>
      <c r="V1460" s="137">
        <f t="shared" si="383"/>
        <v>100</v>
      </c>
      <c r="W1460" s="137">
        <f t="shared" si="384"/>
        <v>100</v>
      </c>
      <c r="X1460" s="137">
        <f t="shared" si="384"/>
        <v>100</v>
      </c>
      <c r="Y1460" s="137">
        <f t="shared" si="384"/>
        <v>100</v>
      </c>
      <c r="Z1460" s="137">
        <f t="shared" si="384"/>
        <v>100</v>
      </c>
      <c r="AA1460" s="137">
        <f t="shared" si="384"/>
        <v>100</v>
      </c>
      <c r="AB1460" s="137">
        <f t="shared" si="384"/>
        <v>100</v>
      </c>
      <c r="AC1460" s="137">
        <f t="shared" si="384"/>
        <v>100</v>
      </c>
      <c r="AD1460" s="137">
        <f t="shared" si="384"/>
        <v>0</v>
      </c>
      <c r="AE1460" s="137">
        <f t="shared" si="384"/>
        <v>0</v>
      </c>
      <c r="AF1460" s="137">
        <f t="shared" si="384"/>
        <v>0</v>
      </c>
      <c r="AG1460" s="137">
        <f t="shared" si="384"/>
        <v>0</v>
      </c>
      <c r="AH1460" s="137">
        <f t="shared" si="384"/>
        <v>0</v>
      </c>
      <c r="AI1460" s="137">
        <f t="shared" si="384"/>
        <v>0</v>
      </c>
      <c r="AJ1460" s="137">
        <f t="shared" si="384"/>
        <v>0</v>
      </c>
      <c r="AK1460" s="136">
        <f ca="1">IF(AND(AND($AK$3&lt;=B1460,B1460&lt;=$AK$1),B1460&lt;&gt;""),1,0)</f>
        <v>1</v>
      </c>
      <c r="AL1460" s="136">
        <f>IF(OR(F1460="工事・メンテ（共用可）",F1460="要調整"),0.5,IF(F1460="ヘリ訓練日",0.4,1))</f>
        <v>1</v>
      </c>
      <c r="AM1460" s="136">
        <v>1</v>
      </c>
    </row>
    <row r="1461" spans="1:39" ht="75">
      <c r="A1461" s="149">
        <v>1050</v>
      </c>
      <c r="B1461" s="210">
        <v>46430</v>
      </c>
      <c r="C1461" s="211">
        <v>9</v>
      </c>
      <c r="D1461" s="211">
        <v>17</v>
      </c>
      <c r="E1461" s="213" t="s">
        <v>75</v>
      </c>
      <c r="F1461" s="147" t="s">
        <v>492</v>
      </c>
      <c r="G1461" s="154" t="s">
        <v>1</v>
      </c>
      <c r="H1461" s="138" t="str">
        <f>IF(OR(G1461="中止",G1461="取消"),"998",IF(ISNA(MATCH($E1461,施設情報!$B$2:$B$96,0)),"999",INDEX(施設情報!$C$2:$C$96,MATCH($E1461,施設情報!$B$2:$B$96,0))))</f>
        <v>049</v>
      </c>
      <c r="I1461" s="139">
        <f t="shared" si="371"/>
        <v>46430</v>
      </c>
      <c r="J1461" s="137" t="str">
        <f t="shared" si="372"/>
        <v>049-46430</v>
      </c>
      <c r="K1461" s="137">
        <f t="shared" si="373"/>
        <v>0.375</v>
      </c>
      <c r="L1461" s="137">
        <f t="shared" si="374"/>
        <v>0.70833333333333337</v>
      </c>
      <c r="M1461" s="137">
        <f t="shared" si="383"/>
        <v>0</v>
      </c>
      <c r="N1461" s="137">
        <f t="shared" si="383"/>
        <v>0</v>
      </c>
      <c r="O1461" s="137">
        <f t="shared" si="383"/>
        <v>0</v>
      </c>
      <c r="P1461" s="137">
        <f t="shared" si="383"/>
        <v>0</v>
      </c>
      <c r="Q1461" s="137">
        <f t="shared" si="383"/>
        <v>0</v>
      </c>
      <c r="R1461" s="137">
        <f t="shared" si="383"/>
        <v>0</v>
      </c>
      <c r="S1461" s="137">
        <f t="shared" si="383"/>
        <v>0</v>
      </c>
      <c r="T1461" s="137">
        <f t="shared" si="383"/>
        <v>0</v>
      </c>
      <c r="U1461" s="137">
        <f t="shared" si="383"/>
        <v>0</v>
      </c>
      <c r="V1461" s="137">
        <f t="shared" si="383"/>
        <v>100</v>
      </c>
      <c r="W1461" s="137">
        <f t="shared" si="384"/>
        <v>100</v>
      </c>
      <c r="X1461" s="137">
        <f t="shared" si="384"/>
        <v>100</v>
      </c>
      <c r="Y1461" s="137">
        <f t="shared" si="384"/>
        <v>100</v>
      </c>
      <c r="Z1461" s="137">
        <f t="shared" si="384"/>
        <v>100</v>
      </c>
      <c r="AA1461" s="137">
        <f t="shared" si="384"/>
        <v>100</v>
      </c>
      <c r="AB1461" s="137">
        <f t="shared" si="384"/>
        <v>100</v>
      </c>
      <c r="AC1461" s="137">
        <f t="shared" si="384"/>
        <v>100</v>
      </c>
      <c r="AD1461" s="137">
        <f t="shared" si="384"/>
        <v>0</v>
      </c>
      <c r="AE1461" s="137">
        <f t="shared" si="384"/>
        <v>0</v>
      </c>
      <c r="AF1461" s="137">
        <f t="shared" si="384"/>
        <v>0</v>
      </c>
      <c r="AG1461" s="137">
        <f t="shared" si="384"/>
        <v>0</v>
      </c>
      <c r="AH1461" s="137">
        <f t="shared" si="384"/>
        <v>0</v>
      </c>
      <c r="AI1461" s="137">
        <f t="shared" si="384"/>
        <v>0</v>
      </c>
      <c r="AJ1461" s="137">
        <f t="shared" si="384"/>
        <v>0</v>
      </c>
      <c r="AK1461" s="136">
        <f ca="1">IF(AND(AND($AK$3&lt;=B1461,B1461&lt;=$AK$1),B1461&lt;&gt;""),1,0)</f>
        <v>1</v>
      </c>
      <c r="AL1461" s="136">
        <f>IF(OR(F1461="工事・メンテ（共用可）",F1461="要調整"),0.5,IF(F1461="ヘリ訓練日",0.4,1))</f>
        <v>1</v>
      </c>
      <c r="AM1461" s="136">
        <v>1</v>
      </c>
    </row>
    <row r="1462" spans="1:39" ht="75">
      <c r="A1462" s="149">
        <v>1051</v>
      </c>
      <c r="B1462" s="210">
        <v>46430</v>
      </c>
      <c r="C1462" s="211">
        <v>9</v>
      </c>
      <c r="D1462" s="211">
        <v>17</v>
      </c>
      <c r="E1462" s="213" t="s">
        <v>76</v>
      </c>
      <c r="F1462" s="147" t="s">
        <v>492</v>
      </c>
      <c r="G1462" s="154" t="s">
        <v>1</v>
      </c>
      <c r="H1462" s="138" t="str">
        <f>IF(OR(G1462="中止",G1462="取消"),"998",IF(ISNA(MATCH($E1462,施設情報!$B$2:$B$96,0)),"999",INDEX(施設情報!$C$2:$C$96,MATCH($E1462,施設情報!$B$2:$B$96,0))))</f>
        <v>054</v>
      </c>
      <c r="I1462" s="139">
        <f t="shared" si="371"/>
        <v>46430</v>
      </c>
      <c r="J1462" s="137" t="str">
        <f t="shared" si="372"/>
        <v>054-46430</v>
      </c>
      <c r="K1462" s="137">
        <f t="shared" si="373"/>
        <v>0.375</v>
      </c>
      <c r="L1462" s="137">
        <f t="shared" si="374"/>
        <v>0.70833333333333337</v>
      </c>
      <c r="M1462" s="137">
        <f t="shared" si="383"/>
        <v>0</v>
      </c>
      <c r="N1462" s="137">
        <f t="shared" si="383"/>
        <v>0</v>
      </c>
      <c r="O1462" s="137">
        <f t="shared" si="383"/>
        <v>0</v>
      </c>
      <c r="P1462" s="137">
        <f t="shared" si="383"/>
        <v>0</v>
      </c>
      <c r="Q1462" s="137">
        <f t="shared" si="383"/>
        <v>0</v>
      </c>
      <c r="R1462" s="137">
        <f t="shared" si="383"/>
        <v>0</v>
      </c>
      <c r="S1462" s="137">
        <f t="shared" si="383"/>
        <v>0</v>
      </c>
      <c r="T1462" s="137">
        <f t="shared" si="383"/>
        <v>0</v>
      </c>
      <c r="U1462" s="137">
        <f t="shared" si="383"/>
        <v>0</v>
      </c>
      <c r="V1462" s="137">
        <f t="shared" si="383"/>
        <v>100</v>
      </c>
      <c r="W1462" s="137">
        <f t="shared" si="384"/>
        <v>100</v>
      </c>
      <c r="X1462" s="137">
        <f t="shared" si="384"/>
        <v>100</v>
      </c>
      <c r="Y1462" s="137">
        <f t="shared" si="384"/>
        <v>100</v>
      </c>
      <c r="Z1462" s="137">
        <f t="shared" si="384"/>
        <v>100</v>
      </c>
      <c r="AA1462" s="137">
        <f t="shared" si="384"/>
        <v>100</v>
      </c>
      <c r="AB1462" s="137">
        <f t="shared" si="384"/>
        <v>100</v>
      </c>
      <c r="AC1462" s="137">
        <f t="shared" si="384"/>
        <v>100</v>
      </c>
      <c r="AD1462" s="137">
        <f t="shared" si="384"/>
        <v>0</v>
      </c>
      <c r="AE1462" s="137">
        <f t="shared" si="384"/>
        <v>0</v>
      </c>
      <c r="AF1462" s="137">
        <f t="shared" si="384"/>
        <v>0</v>
      </c>
      <c r="AG1462" s="137">
        <f t="shared" si="384"/>
        <v>0</v>
      </c>
      <c r="AH1462" s="137">
        <f t="shared" si="384"/>
        <v>0</v>
      </c>
      <c r="AI1462" s="137">
        <f t="shared" si="384"/>
        <v>0</v>
      </c>
      <c r="AJ1462" s="137">
        <f t="shared" si="384"/>
        <v>0</v>
      </c>
      <c r="AK1462" s="136">
        <f ca="1">IF(AND(AND($AK$3&lt;=B1462,B1462&lt;=$AK$1),B1462&lt;&gt;""),1,0)</f>
        <v>1</v>
      </c>
      <c r="AL1462" s="136">
        <f>IF(OR(F1462="工事・メンテ（共用可）",F1462="要調整"),0.5,IF(F1462="ヘリ訓練日",0.4,1))</f>
        <v>1</v>
      </c>
      <c r="AM1462" s="136">
        <v>1</v>
      </c>
    </row>
    <row r="1463" spans="1:39" ht="112.5">
      <c r="A1463" s="149">
        <v>1052</v>
      </c>
      <c r="B1463" s="210">
        <v>46430</v>
      </c>
      <c r="C1463" s="211">
        <v>9</v>
      </c>
      <c r="D1463" s="211">
        <v>17</v>
      </c>
      <c r="E1463" s="213" t="s">
        <v>77</v>
      </c>
      <c r="F1463" s="147" t="s">
        <v>492</v>
      </c>
      <c r="G1463" s="154" t="s">
        <v>1</v>
      </c>
      <c r="H1463" s="138" t="str">
        <f>IF(OR(G1463="中止",G1463="取消"),"998",IF(ISNA(MATCH($E1463,施設情報!$B$2:$B$96,0)),"999",INDEX(施設情報!$C$2:$C$96,MATCH($E1463,施設情報!$B$2:$B$96,0))))</f>
        <v>055</v>
      </c>
      <c r="I1463" s="139">
        <f t="shared" si="371"/>
        <v>46430</v>
      </c>
      <c r="J1463" s="137" t="str">
        <f t="shared" si="372"/>
        <v>055-46430</v>
      </c>
      <c r="K1463" s="137">
        <f t="shared" si="373"/>
        <v>0.375</v>
      </c>
      <c r="L1463" s="137">
        <f t="shared" si="374"/>
        <v>0.70833333333333337</v>
      </c>
      <c r="M1463" s="137">
        <f t="shared" si="383"/>
        <v>0</v>
      </c>
      <c r="N1463" s="137">
        <f t="shared" si="383"/>
        <v>0</v>
      </c>
      <c r="O1463" s="137">
        <f t="shared" si="383"/>
        <v>0</v>
      </c>
      <c r="P1463" s="137">
        <f t="shared" si="383"/>
        <v>0</v>
      </c>
      <c r="Q1463" s="137">
        <f t="shared" si="383"/>
        <v>0</v>
      </c>
      <c r="R1463" s="137">
        <f t="shared" si="383"/>
        <v>0</v>
      </c>
      <c r="S1463" s="137">
        <f t="shared" si="383"/>
        <v>0</v>
      </c>
      <c r="T1463" s="137">
        <f t="shared" si="383"/>
        <v>0</v>
      </c>
      <c r="U1463" s="137">
        <f t="shared" si="383"/>
        <v>0</v>
      </c>
      <c r="V1463" s="137">
        <f t="shared" si="383"/>
        <v>100</v>
      </c>
      <c r="W1463" s="137">
        <f t="shared" si="384"/>
        <v>100</v>
      </c>
      <c r="X1463" s="137">
        <f t="shared" si="384"/>
        <v>100</v>
      </c>
      <c r="Y1463" s="137">
        <f t="shared" si="384"/>
        <v>100</v>
      </c>
      <c r="Z1463" s="137">
        <f t="shared" si="384"/>
        <v>100</v>
      </c>
      <c r="AA1463" s="137">
        <f t="shared" si="384"/>
        <v>100</v>
      </c>
      <c r="AB1463" s="137">
        <f t="shared" si="384"/>
        <v>100</v>
      </c>
      <c r="AC1463" s="137">
        <f t="shared" si="384"/>
        <v>100</v>
      </c>
      <c r="AD1463" s="137">
        <f t="shared" si="384"/>
        <v>0</v>
      </c>
      <c r="AE1463" s="137">
        <f t="shared" si="384"/>
        <v>0</v>
      </c>
      <c r="AF1463" s="137">
        <f t="shared" si="384"/>
        <v>0</v>
      </c>
      <c r="AG1463" s="137">
        <f t="shared" si="384"/>
        <v>0</v>
      </c>
      <c r="AH1463" s="137">
        <f t="shared" si="384"/>
        <v>0</v>
      </c>
      <c r="AI1463" s="137">
        <f t="shared" si="384"/>
        <v>0</v>
      </c>
      <c r="AJ1463" s="137">
        <f t="shared" si="384"/>
        <v>0</v>
      </c>
      <c r="AK1463" s="136">
        <f ca="1">IF(AND(AND($AK$3&lt;=B1463,B1463&lt;=$AK$1),B1463&lt;&gt;""),1,0)</f>
        <v>1</v>
      </c>
      <c r="AL1463" s="136">
        <f>IF(OR(F1463="工事・メンテ（共用可）",F1463="要調整"),0.5,IF(F1463="ヘリ訓練日",0.4,1))</f>
        <v>1</v>
      </c>
      <c r="AM1463" s="136">
        <v>1</v>
      </c>
    </row>
    <row r="1464" spans="1:39" ht="93.75">
      <c r="A1464" s="149">
        <v>1053</v>
      </c>
      <c r="B1464" s="210">
        <v>46430</v>
      </c>
      <c r="C1464" s="211">
        <v>9</v>
      </c>
      <c r="D1464" s="211">
        <v>17</v>
      </c>
      <c r="E1464" s="213" t="s">
        <v>78</v>
      </c>
      <c r="F1464" s="147" t="s">
        <v>492</v>
      </c>
      <c r="G1464" s="154" t="s">
        <v>1</v>
      </c>
      <c r="H1464" s="138" t="str">
        <f>IF(OR(G1464="中止",G1464="取消"),"998",IF(ISNA(MATCH($E1464,施設情報!$B$2:$B$96,0)),"999",INDEX(施設情報!$C$2:$C$96,MATCH($E1464,施設情報!$B$2:$B$96,0))))</f>
        <v>056</v>
      </c>
      <c r="I1464" s="139">
        <f t="shared" si="371"/>
        <v>46430</v>
      </c>
      <c r="J1464" s="137" t="str">
        <f t="shared" si="372"/>
        <v>056-46430</v>
      </c>
      <c r="K1464" s="137">
        <f t="shared" si="373"/>
        <v>0.375</v>
      </c>
      <c r="L1464" s="137">
        <f t="shared" si="374"/>
        <v>0.70833333333333337</v>
      </c>
      <c r="M1464" s="137">
        <f t="shared" si="383"/>
        <v>0</v>
      </c>
      <c r="N1464" s="137">
        <f t="shared" si="383"/>
        <v>0</v>
      </c>
      <c r="O1464" s="137">
        <f t="shared" si="383"/>
        <v>0</v>
      </c>
      <c r="P1464" s="137">
        <f t="shared" si="383"/>
        <v>0</v>
      </c>
      <c r="Q1464" s="137">
        <f t="shared" si="383"/>
        <v>0</v>
      </c>
      <c r="R1464" s="137">
        <f t="shared" si="383"/>
        <v>0</v>
      </c>
      <c r="S1464" s="137">
        <f t="shared" si="383"/>
        <v>0</v>
      </c>
      <c r="T1464" s="137">
        <f t="shared" si="383"/>
        <v>0</v>
      </c>
      <c r="U1464" s="137">
        <f t="shared" si="383"/>
        <v>0</v>
      </c>
      <c r="V1464" s="137">
        <f t="shared" si="383"/>
        <v>100</v>
      </c>
      <c r="W1464" s="137">
        <f t="shared" si="384"/>
        <v>100</v>
      </c>
      <c r="X1464" s="137">
        <f t="shared" si="384"/>
        <v>100</v>
      </c>
      <c r="Y1464" s="137">
        <f t="shared" si="384"/>
        <v>100</v>
      </c>
      <c r="Z1464" s="137">
        <f t="shared" si="384"/>
        <v>100</v>
      </c>
      <c r="AA1464" s="137">
        <f t="shared" si="384"/>
        <v>100</v>
      </c>
      <c r="AB1464" s="137">
        <f t="shared" si="384"/>
        <v>100</v>
      </c>
      <c r="AC1464" s="137">
        <f t="shared" si="384"/>
        <v>100</v>
      </c>
      <c r="AD1464" s="137">
        <f t="shared" si="384"/>
        <v>0</v>
      </c>
      <c r="AE1464" s="137">
        <f t="shared" si="384"/>
        <v>0</v>
      </c>
      <c r="AF1464" s="137">
        <f t="shared" si="384"/>
        <v>0</v>
      </c>
      <c r="AG1464" s="137">
        <f t="shared" si="384"/>
        <v>0</v>
      </c>
      <c r="AH1464" s="137">
        <f t="shared" si="384"/>
        <v>0</v>
      </c>
      <c r="AI1464" s="137">
        <f t="shared" si="384"/>
        <v>0</v>
      </c>
      <c r="AJ1464" s="137">
        <f t="shared" si="384"/>
        <v>0</v>
      </c>
      <c r="AK1464" s="136">
        <f ca="1">IF(AND(AND($AK$3&lt;=B1464,B1464&lt;=$AK$1),B1464&lt;&gt;""),1,0)</f>
        <v>1</v>
      </c>
      <c r="AL1464" s="136">
        <f>IF(OR(F1464="工事・メンテ（共用可）",F1464="要調整"),0.5,IF(F1464="ヘリ訓練日",0.4,1))</f>
        <v>1</v>
      </c>
      <c r="AM1464" s="136">
        <v>1</v>
      </c>
    </row>
    <row r="1465" spans="1:39" ht="112.5">
      <c r="A1465" s="149">
        <v>1054</v>
      </c>
      <c r="B1465" s="210">
        <v>46430</v>
      </c>
      <c r="C1465" s="211">
        <v>9</v>
      </c>
      <c r="D1465" s="211">
        <v>17</v>
      </c>
      <c r="E1465" s="213" t="s">
        <v>79</v>
      </c>
      <c r="F1465" s="147" t="s">
        <v>492</v>
      </c>
      <c r="G1465" s="154" t="s">
        <v>1</v>
      </c>
      <c r="H1465" s="138" t="str">
        <f>IF(OR(G1465="中止",G1465="取消"),"998",IF(ISNA(MATCH($E1465,施設情報!$B$2:$B$96,0)),"999",INDEX(施設情報!$C$2:$C$96,MATCH($E1465,施設情報!$B$2:$B$96,0))))</f>
        <v>057</v>
      </c>
      <c r="I1465" s="139">
        <f t="shared" si="371"/>
        <v>46430</v>
      </c>
      <c r="J1465" s="137" t="str">
        <f t="shared" si="372"/>
        <v>057-46430</v>
      </c>
      <c r="K1465" s="137">
        <f t="shared" si="373"/>
        <v>0.375</v>
      </c>
      <c r="L1465" s="137">
        <f t="shared" si="374"/>
        <v>0.70833333333333337</v>
      </c>
      <c r="M1465" s="137">
        <f t="shared" ref="M1465:V1474" si="385">IF(AND(M$3&gt;=$K1465,M$3&lt;$L1465),100*$AM1465,0)</f>
        <v>0</v>
      </c>
      <c r="N1465" s="137">
        <f t="shared" si="385"/>
        <v>0</v>
      </c>
      <c r="O1465" s="137">
        <f t="shared" si="385"/>
        <v>0</v>
      </c>
      <c r="P1465" s="137">
        <f t="shared" si="385"/>
        <v>0</v>
      </c>
      <c r="Q1465" s="137">
        <f t="shared" si="385"/>
        <v>0</v>
      </c>
      <c r="R1465" s="137">
        <f t="shared" si="385"/>
        <v>0</v>
      </c>
      <c r="S1465" s="137">
        <f t="shared" si="385"/>
        <v>0</v>
      </c>
      <c r="T1465" s="137">
        <f t="shared" si="385"/>
        <v>0</v>
      </c>
      <c r="U1465" s="137">
        <f t="shared" si="385"/>
        <v>0</v>
      </c>
      <c r="V1465" s="137">
        <f t="shared" si="385"/>
        <v>100</v>
      </c>
      <c r="W1465" s="137">
        <f t="shared" ref="W1465:AJ1474" si="386">IF(AND(W$3&gt;=$K1465,W$3&lt;$L1465),100*$AM1465,0)</f>
        <v>100</v>
      </c>
      <c r="X1465" s="137">
        <f t="shared" si="386"/>
        <v>100</v>
      </c>
      <c r="Y1465" s="137">
        <f t="shared" si="386"/>
        <v>100</v>
      </c>
      <c r="Z1465" s="137">
        <f t="shared" si="386"/>
        <v>100</v>
      </c>
      <c r="AA1465" s="137">
        <f t="shared" si="386"/>
        <v>100</v>
      </c>
      <c r="AB1465" s="137">
        <f t="shared" si="386"/>
        <v>100</v>
      </c>
      <c r="AC1465" s="137">
        <f t="shared" si="386"/>
        <v>100</v>
      </c>
      <c r="AD1465" s="137">
        <f t="shared" si="386"/>
        <v>0</v>
      </c>
      <c r="AE1465" s="137">
        <f t="shared" si="386"/>
        <v>0</v>
      </c>
      <c r="AF1465" s="137">
        <f t="shared" si="386"/>
        <v>0</v>
      </c>
      <c r="AG1465" s="137">
        <f t="shared" si="386"/>
        <v>0</v>
      </c>
      <c r="AH1465" s="137">
        <f t="shared" si="386"/>
        <v>0</v>
      </c>
      <c r="AI1465" s="137">
        <f t="shared" si="386"/>
        <v>0</v>
      </c>
      <c r="AJ1465" s="137">
        <f t="shared" si="386"/>
        <v>0</v>
      </c>
      <c r="AK1465" s="136">
        <f ca="1">IF(AND(AND($AK$3&lt;=B1465,B1465&lt;=$AK$1),B1465&lt;&gt;""),1,0)</f>
        <v>1</v>
      </c>
      <c r="AL1465" s="136">
        <f>IF(OR(F1465="工事・メンテ（共用可）",F1465="要調整"),0.5,IF(F1465="ヘリ訓練日",0.4,1))</f>
        <v>1</v>
      </c>
      <c r="AM1465" s="136">
        <v>1</v>
      </c>
    </row>
    <row r="1466" spans="1:39" ht="112.5">
      <c r="A1466" s="149">
        <v>1055</v>
      </c>
      <c r="B1466" s="210">
        <v>46430</v>
      </c>
      <c r="C1466" s="211">
        <v>9</v>
      </c>
      <c r="D1466" s="211">
        <v>17</v>
      </c>
      <c r="E1466" s="213" t="s">
        <v>80</v>
      </c>
      <c r="F1466" s="147" t="s">
        <v>492</v>
      </c>
      <c r="G1466" s="154" t="s">
        <v>1</v>
      </c>
      <c r="H1466" s="138" t="str">
        <f>IF(OR(G1466="中止",G1466="取消"),"998",IF(ISNA(MATCH($E1466,施設情報!$B$2:$B$96,0)),"999",INDEX(施設情報!$C$2:$C$96,MATCH($E1466,施設情報!$B$2:$B$96,0))))</f>
        <v>058</v>
      </c>
      <c r="I1466" s="139">
        <f t="shared" si="371"/>
        <v>46430</v>
      </c>
      <c r="J1466" s="137" t="str">
        <f t="shared" si="372"/>
        <v>058-46430</v>
      </c>
      <c r="K1466" s="137">
        <f t="shared" si="373"/>
        <v>0.375</v>
      </c>
      <c r="L1466" s="137">
        <f t="shared" si="374"/>
        <v>0.70833333333333337</v>
      </c>
      <c r="M1466" s="137">
        <f t="shared" si="385"/>
        <v>0</v>
      </c>
      <c r="N1466" s="137">
        <f t="shared" si="385"/>
        <v>0</v>
      </c>
      <c r="O1466" s="137">
        <f t="shared" si="385"/>
        <v>0</v>
      </c>
      <c r="P1466" s="137">
        <f t="shared" si="385"/>
        <v>0</v>
      </c>
      <c r="Q1466" s="137">
        <f t="shared" si="385"/>
        <v>0</v>
      </c>
      <c r="R1466" s="137">
        <f t="shared" si="385"/>
        <v>0</v>
      </c>
      <c r="S1466" s="137">
        <f t="shared" si="385"/>
        <v>0</v>
      </c>
      <c r="T1466" s="137">
        <f t="shared" si="385"/>
        <v>0</v>
      </c>
      <c r="U1466" s="137">
        <f t="shared" si="385"/>
        <v>0</v>
      </c>
      <c r="V1466" s="137">
        <f t="shared" si="385"/>
        <v>100</v>
      </c>
      <c r="W1466" s="137">
        <f t="shared" si="386"/>
        <v>100</v>
      </c>
      <c r="X1466" s="137">
        <f t="shared" si="386"/>
        <v>100</v>
      </c>
      <c r="Y1466" s="137">
        <f t="shared" si="386"/>
        <v>100</v>
      </c>
      <c r="Z1466" s="137">
        <f t="shared" si="386"/>
        <v>100</v>
      </c>
      <c r="AA1466" s="137">
        <f t="shared" si="386"/>
        <v>100</v>
      </c>
      <c r="AB1466" s="137">
        <f t="shared" si="386"/>
        <v>100</v>
      </c>
      <c r="AC1466" s="137">
        <f t="shared" si="386"/>
        <v>100</v>
      </c>
      <c r="AD1466" s="137">
        <f t="shared" si="386"/>
        <v>0</v>
      </c>
      <c r="AE1466" s="137">
        <f t="shared" si="386"/>
        <v>0</v>
      </c>
      <c r="AF1466" s="137">
        <f t="shared" si="386"/>
        <v>0</v>
      </c>
      <c r="AG1466" s="137">
        <f t="shared" si="386"/>
        <v>0</v>
      </c>
      <c r="AH1466" s="137">
        <f t="shared" si="386"/>
        <v>0</v>
      </c>
      <c r="AI1466" s="137">
        <f t="shared" si="386"/>
        <v>0</v>
      </c>
      <c r="AJ1466" s="137">
        <f t="shared" si="386"/>
        <v>0</v>
      </c>
      <c r="AK1466" s="136">
        <f ca="1">IF(AND(AND($AK$3&lt;=B1466,B1466&lt;=$AK$1),B1466&lt;&gt;""),1,0)</f>
        <v>1</v>
      </c>
      <c r="AL1466" s="136">
        <f>IF(OR(F1466="工事・メンテ（共用可）",F1466="要調整"),0.5,IF(F1466="ヘリ訓練日",0.4,1))</f>
        <v>1</v>
      </c>
      <c r="AM1466" s="136">
        <v>1</v>
      </c>
    </row>
    <row r="1467" spans="1:39" ht="93.75">
      <c r="A1467" s="149">
        <v>1056</v>
      </c>
      <c r="B1467" s="210">
        <v>46430</v>
      </c>
      <c r="C1467" s="211">
        <v>9</v>
      </c>
      <c r="D1467" s="211">
        <v>17</v>
      </c>
      <c r="E1467" s="213" t="s">
        <v>81</v>
      </c>
      <c r="F1467" s="147" t="s">
        <v>492</v>
      </c>
      <c r="G1467" s="154" t="s">
        <v>1</v>
      </c>
      <c r="H1467" s="138" t="str">
        <f>IF(OR(G1467="中止",G1467="取消"),"998",IF(ISNA(MATCH($E1467,施設情報!$B$2:$B$96,0)),"999",INDEX(施設情報!$C$2:$C$96,MATCH($E1467,施設情報!$B$2:$B$96,0))))</f>
        <v>059</v>
      </c>
      <c r="I1467" s="139">
        <f t="shared" si="371"/>
        <v>46430</v>
      </c>
      <c r="J1467" s="137" t="str">
        <f t="shared" si="372"/>
        <v>059-46430</v>
      </c>
      <c r="K1467" s="137">
        <f t="shared" si="373"/>
        <v>0.375</v>
      </c>
      <c r="L1467" s="137">
        <f t="shared" si="374"/>
        <v>0.70833333333333337</v>
      </c>
      <c r="M1467" s="137">
        <f t="shared" si="385"/>
        <v>0</v>
      </c>
      <c r="N1467" s="137">
        <f t="shared" si="385"/>
        <v>0</v>
      </c>
      <c r="O1467" s="137">
        <f t="shared" si="385"/>
        <v>0</v>
      </c>
      <c r="P1467" s="137">
        <f t="shared" si="385"/>
        <v>0</v>
      </c>
      <c r="Q1467" s="137">
        <f t="shared" si="385"/>
        <v>0</v>
      </c>
      <c r="R1467" s="137">
        <f t="shared" si="385"/>
        <v>0</v>
      </c>
      <c r="S1467" s="137">
        <f t="shared" si="385"/>
        <v>0</v>
      </c>
      <c r="T1467" s="137">
        <f t="shared" si="385"/>
        <v>0</v>
      </c>
      <c r="U1467" s="137">
        <f t="shared" si="385"/>
        <v>0</v>
      </c>
      <c r="V1467" s="137">
        <f t="shared" si="385"/>
        <v>100</v>
      </c>
      <c r="W1467" s="137">
        <f t="shared" si="386"/>
        <v>100</v>
      </c>
      <c r="X1467" s="137">
        <f t="shared" si="386"/>
        <v>100</v>
      </c>
      <c r="Y1467" s="137">
        <f t="shared" si="386"/>
        <v>100</v>
      </c>
      <c r="Z1467" s="137">
        <f t="shared" si="386"/>
        <v>100</v>
      </c>
      <c r="AA1467" s="137">
        <f t="shared" si="386"/>
        <v>100</v>
      </c>
      <c r="AB1467" s="137">
        <f t="shared" si="386"/>
        <v>100</v>
      </c>
      <c r="AC1467" s="137">
        <f t="shared" si="386"/>
        <v>100</v>
      </c>
      <c r="AD1467" s="137">
        <f t="shared" si="386"/>
        <v>0</v>
      </c>
      <c r="AE1467" s="137">
        <f t="shared" si="386"/>
        <v>0</v>
      </c>
      <c r="AF1467" s="137">
        <f t="shared" si="386"/>
        <v>0</v>
      </c>
      <c r="AG1467" s="137">
        <f t="shared" si="386"/>
        <v>0</v>
      </c>
      <c r="AH1467" s="137">
        <f t="shared" si="386"/>
        <v>0</v>
      </c>
      <c r="AI1467" s="137">
        <f t="shared" si="386"/>
        <v>0</v>
      </c>
      <c r="AJ1467" s="137">
        <f t="shared" si="386"/>
        <v>0</v>
      </c>
      <c r="AK1467" s="136">
        <f ca="1">IF(AND(AND($AK$3&lt;=B1467,B1467&lt;=$AK$1),B1467&lt;&gt;""),1,0)</f>
        <v>1</v>
      </c>
      <c r="AL1467" s="136">
        <f>IF(OR(F1467="工事・メンテ（共用可）",F1467="要調整"),0.5,IF(F1467="ヘリ訓練日",0.4,1))</f>
        <v>1</v>
      </c>
      <c r="AM1467" s="136">
        <v>1</v>
      </c>
    </row>
    <row r="1468" spans="1:39" ht="93.75">
      <c r="A1468" s="149">
        <v>1057</v>
      </c>
      <c r="B1468" s="210">
        <v>46430</v>
      </c>
      <c r="C1468" s="211">
        <v>9</v>
      </c>
      <c r="D1468" s="211">
        <v>17</v>
      </c>
      <c r="E1468" s="213" t="s">
        <v>82</v>
      </c>
      <c r="F1468" s="147" t="s">
        <v>492</v>
      </c>
      <c r="G1468" s="154" t="s">
        <v>1</v>
      </c>
      <c r="H1468" s="138" t="str">
        <f>IF(OR(G1468="中止",G1468="取消"),"998",IF(ISNA(MATCH($E1468,施設情報!$B$2:$B$96,0)),"999",INDEX(施設情報!$C$2:$C$96,MATCH($E1468,施設情報!$B$2:$B$96,0))))</f>
        <v>060</v>
      </c>
      <c r="I1468" s="139">
        <f t="shared" si="371"/>
        <v>46430</v>
      </c>
      <c r="J1468" s="137" t="str">
        <f t="shared" si="372"/>
        <v>060-46430</v>
      </c>
      <c r="K1468" s="137">
        <f t="shared" si="373"/>
        <v>0.375</v>
      </c>
      <c r="L1468" s="137">
        <f t="shared" si="374"/>
        <v>0.70833333333333337</v>
      </c>
      <c r="M1468" s="137">
        <f t="shared" si="385"/>
        <v>0</v>
      </c>
      <c r="N1468" s="137">
        <f t="shared" si="385"/>
        <v>0</v>
      </c>
      <c r="O1468" s="137">
        <f t="shared" si="385"/>
        <v>0</v>
      </c>
      <c r="P1468" s="137">
        <f t="shared" si="385"/>
        <v>0</v>
      </c>
      <c r="Q1468" s="137">
        <f t="shared" si="385"/>
        <v>0</v>
      </c>
      <c r="R1468" s="137">
        <f t="shared" si="385"/>
        <v>0</v>
      </c>
      <c r="S1468" s="137">
        <f t="shared" si="385"/>
        <v>0</v>
      </c>
      <c r="T1468" s="137">
        <f t="shared" si="385"/>
        <v>0</v>
      </c>
      <c r="U1468" s="137">
        <f t="shared" si="385"/>
        <v>0</v>
      </c>
      <c r="V1468" s="137">
        <f t="shared" si="385"/>
        <v>100</v>
      </c>
      <c r="W1468" s="137">
        <f t="shared" si="386"/>
        <v>100</v>
      </c>
      <c r="X1468" s="137">
        <f t="shared" si="386"/>
        <v>100</v>
      </c>
      <c r="Y1468" s="137">
        <f t="shared" si="386"/>
        <v>100</v>
      </c>
      <c r="Z1468" s="137">
        <f t="shared" si="386"/>
        <v>100</v>
      </c>
      <c r="AA1468" s="137">
        <f t="shared" si="386"/>
        <v>100</v>
      </c>
      <c r="AB1468" s="137">
        <f t="shared" si="386"/>
        <v>100</v>
      </c>
      <c r="AC1468" s="137">
        <f t="shared" si="386"/>
        <v>100</v>
      </c>
      <c r="AD1468" s="137">
        <f t="shared" si="386"/>
        <v>0</v>
      </c>
      <c r="AE1468" s="137">
        <f t="shared" si="386"/>
        <v>0</v>
      </c>
      <c r="AF1468" s="137">
        <f t="shared" si="386"/>
        <v>0</v>
      </c>
      <c r="AG1468" s="137">
        <f t="shared" si="386"/>
        <v>0</v>
      </c>
      <c r="AH1468" s="137">
        <f t="shared" si="386"/>
        <v>0</v>
      </c>
      <c r="AI1468" s="137">
        <f t="shared" si="386"/>
        <v>0</v>
      </c>
      <c r="AJ1468" s="137">
        <f t="shared" si="386"/>
        <v>0</v>
      </c>
      <c r="AK1468" s="136">
        <f ca="1">IF(AND(AND($AK$3&lt;=B1468,B1468&lt;=$AK$1),B1468&lt;&gt;""),1,0)</f>
        <v>1</v>
      </c>
      <c r="AL1468" s="136">
        <f>IF(OR(F1468="工事・メンテ（共用可）",F1468="要調整"),0.5,IF(F1468="ヘリ訓練日",0.4,1))</f>
        <v>1</v>
      </c>
      <c r="AM1468" s="136">
        <v>1</v>
      </c>
    </row>
    <row r="1469" spans="1:39" ht="56.25">
      <c r="A1469" s="149">
        <v>1058</v>
      </c>
      <c r="B1469" s="210">
        <v>46430</v>
      </c>
      <c r="C1469" s="211">
        <v>9</v>
      </c>
      <c r="D1469" s="211">
        <v>17</v>
      </c>
      <c r="E1469" s="213" t="s">
        <v>83</v>
      </c>
      <c r="F1469" s="147" t="s">
        <v>495</v>
      </c>
      <c r="G1469" s="154" t="s">
        <v>1</v>
      </c>
      <c r="H1469" s="138" t="str">
        <f>IF(OR(G1469="中止",G1469="取消"),"998",IF(ISNA(MATCH($E1469,施設情報!$B$2:$B$96,0)),"999",INDEX(施設情報!$C$2:$C$96,MATCH($E1469,施設情報!$B$2:$B$96,0))))</f>
        <v>067</v>
      </c>
      <c r="I1469" s="139">
        <f t="shared" si="371"/>
        <v>46430</v>
      </c>
      <c r="J1469" s="137" t="str">
        <f t="shared" si="372"/>
        <v>067-46430</v>
      </c>
      <c r="K1469" s="137">
        <f t="shared" si="373"/>
        <v>0.375</v>
      </c>
      <c r="L1469" s="137">
        <f t="shared" si="374"/>
        <v>0.70833333333333337</v>
      </c>
      <c r="M1469" s="137">
        <f t="shared" si="385"/>
        <v>0</v>
      </c>
      <c r="N1469" s="137">
        <f t="shared" si="385"/>
        <v>0</v>
      </c>
      <c r="O1469" s="137">
        <f t="shared" si="385"/>
        <v>0</v>
      </c>
      <c r="P1469" s="137">
        <f t="shared" si="385"/>
        <v>0</v>
      </c>
      <c r="Q1469" s="137">
        <f t="shared" si="385"/>
        <v>0</v>
      </c>
      <c r="R1469" s="137">
        <f t="shared" si="385"/>
        <v>0</v>
      </c>
      <c r="S1469" s="137">
        <f t="shared" si="385"/>
        <v>0</v>
      </c>
      <c r="T1469" s="137">
        <f t="shared" si="385"/>
        <v>0</v>
      </c>
      <c r="U1469" s="137">
        <f t="shared" si="385"/>
        <v>0</v>
      </c>
      <c r="V1469" s="137">
        <f t="shared" si="385"/>
        <v>50</v>
      </c>
      <c r="W1469" s="137">
        <f t="shared" si="386"/>
        <v>50</v>
      </c>
      <c r="X1469" s="137">
        <f t="shared" si="386"/>
        <v>50</v>
      </c>
      <c r="Y1469" s="137">
        <f t="shared" si="386"/>
        <v>50</v>
      </c>
      <c r="Z1469" s="137">
        <f t="shared" si="386"/>
        <v>50</v>
      </c>
      <c r="AA1469" s="137">
        <f t="shared" si="386"/>
        <v>50</v>
      </c>
      <c r="AB1469" s="137">
        <f t="shared" si="386"/>
        <v>50</v>
      </c>
      <c r="AC1469" s="137">
        <f t="shared" si="386"/>
        <v>50</v>
      </c>
      <c r="AD1469" s="137">
        <f t="shared" si="386"/>
        <v>0</v>
      </c>
      <c r="AE1469" s="137">
        <f t="shared" si="386"/>
        <v>0</v>
      </c>
      <c r="AF1469" s="137">
        <f t="shared" si="386"/>
        <v>0</v>
      </c>
      <c r="AG1469" s="137">
        <f t="shared" si="386"/>
        <v>0</v>
      </c>
      <c r="AH1469" s="137">
        <f t="shared" si="386"/>
        <v>0</v>
      </c>
      <c r="AI1469" s="137">
        <f t="shared" si="386"/>
        <v>0</v>
      </c>
      <c r="AJ1469" s="137">
        <f t="shared" si="386"/>
        <v>0</v>
      </c>
      <c r="AK1469" s="136">
        <f ca="1">IF(AND(AND($AK$3&lt;=B1469,B1469&lt;=$AK$1),B1469&lt;&gt;""),1,0)</f>
        <v>1</v>
      </c>
      <c r="AL1469" s="136">
        <f>IF(OR(F1469="工事・メンテ（共用可）",F1469="要調整"),0.5,IF(F1469="ヘリ訓練日",0.4,1))</f>
        <v>0.5</v>
      </c>
      <c r="AM1469" s="136">
        <v>0.5</v>
      </c>
    </row>
    <row r="1470" spans="1:39" ht="56.25">
      <c r="A1470" s="149">
        <v>1059</v>
      </c>
      <c r="B1470" s="210">
        <v>46430</v>
      </c>
      <c r="C1470" s="211">
        <v>9</v>
      </c>
      <c r="D1470" s="211">
        <v>17</v>
      </c>
      <c r="E1470" s="213" t="s">
        <v>84</v>
      </c>
      <c r="F1470" s="147" t="s">
        <v>495</v>
      </c>
      <c r="G1470" s="154" t="s">
        <v>1</v>
      </c>
      <c r="H1470" s="138" t="str">
        <f>IF(OR(G1470="中止",G1470="取消"),"998",IF(ISNA(MATCH($E1470,施設情報!$B$2:$B$96,0)),"999",INDEX(施設情報!$C$2:$C$96,MATCH($E1470,施設情報!$B$2:$B$96,0))))</f>
        <v>065</v>
      </c>
      <c r="I1470" s="139">
        <f t="shared" si="371"/>
        <v>46430</v>
      </c>
      <c r="J1470" s="137" t="str">
        <f t="shared" si="372"/>
        <v>065-46430</v>
      </c>
      <c r="K1470" s="137">
        <f t="shared" si="373"/>
        <v>0.375</v>
      </c>
      <c r="L1470" s="137">
        <f t="shared" si="374"/>
        <v>0.70833333333333337</v>
      </c>
      <c r="M1470" s="137">
        <f t="shared" si="385"/>
        <v>0</v>
      </c>
      <c r="N1470" s="137">
        <f t="shared" si="385"/>
        <v>0</v>
      </c>
      <c r="O1470" s="137">
        <f t="shared" si="385"/>
        <v>0</v>
      </c>
      <c r="P1470" s="137">
        <f t="shared" si="385"/>
        <v>0</v>
      </c>
      <c r="Q1470" s="137">
        <f t="shared" si="385"/>
        <v>0</v>
      </c>
      <c r="R1470" s="137">
        <f t="shared" si="385"/>
        <v>0</v>
      </c>
      <c r="S1470" s="137">
        <f t="shared" si="385"/>
        <v>0</v>
      </c>
      <c r="T1470" s="137">
        <f t="shared" si="385"/>
        <v>0</v>
      </c>
      <c r="U1470" s="137">
        <f t="shared" si="385"/>
        <v>0</v>
      </c>
      <c r="V1470" s="137">
        <f t="shared" si="385"/>
        <v>50</v>
      </c>
      <c r="W1470" s="137">
        <f t="shared" si="386"/>
        <v>50</v>
      </c>
      <c r="X1470" s="137">
        <f t="shared" si="386"/>
        <v>50</v>
      </c>
      <c r="Y1470" s="137">
        <f t="shared" si="386"/>
        <v>50</v>
      </c>
      <c r="Z1470" s="137">
        <f t="shared" si="386"/>
        <v>50</v>
      </c>
      <c r="AA1470" s="137">
        <f t="shared" si="386"/>
        <v>50</v>
      </c>
      <c r="AB1470" s="137">
        <f t="shared" si="386"/>
        <v>50</v>
      </c>
      <c r="AC1470" s="137">
        <f t="shared" si="386"/>
        <v>50</v>
      </c>
      <c r="AD1470" s="137">
        <f t="shared" si="386"/>
        <v>0</v>
      </c>
      <c r="AE1470" s="137">
        <f t="shared" si="386"/>
        <v>0</v>
      </c>
      <c r="AF1470" s="137">
        <f t="shared" si="386"/>
        <v>0</v>
      </c>
      <c r="AG1470" s="137">
        <f t="shared" si="386"/>
        <v>0</v>
      </c>
      <c r="AH1470" s="137">
        <f t="shared" si="386"/>
        <v>0</v>
      </c>
      <c r="AI1470" s="137">
        <f t="shared" si="386"/>
        <v>0</v>
      </c>
      <c r="AJ1470" s="137">
        <f t="shared" si="386"/>
        <v>0</v>
      </c>
      <c r="AK1470" s="136">
        <f ca="1">IF(AND(AND($AK$3&lt;=B1470,B1470&lt;=$AK$1),B1470&lt;&gt;""),1,0)</f>
        <v>1</v>
      </c>
      <c r="AL1470" s="136">
        <f>IF(OR(F1470="工事・メンテ（共用可）",F1470="要調整"),0.5,IF(F1470="ヘリ訓練日",0.4,1))</f>
        <v>0.5</v>
      </c>
      <c r="AM1470" s="136">
        <v>0.5</v>
      </c>
    </row>
    <row r="1471" spans="1:39" ht="56.25">
      <c r="A1471" s="149">
        <v>1060</v>
      </c>
      <c r="B1471" s="210">
        <v>46430</v>
      </c>
      <c r="C1471" s="211">
        <v>9</v>
      </c>
      <c r="D1471" s="211">
        <v>17</v>
      </c>
      <c r="E1471" s="213" t="s">
        <v>85</v>
      </c>
      <c r="F1471" s="147" t="s">
        <v>495</v>
      </c>
      <c r="G1471" s="154" t="s">
        <v>1</v>
      </c>
      <c r="H1471" s="138" t="str">
        <f>IF(OR(G1471="中止",G1471="取消"),"998",IF(ISNA(MATCH($E1471,施設情報!$B$2:$B$96,0)),"999",INDEX(施設情報!$C$2:$C$96,MATCH($E1471,施設情報!$B$2:$B$96,0))))</f>
        <v>066</v>
      </c>
      <c r="I1471" s="139">
        <f t="shared" si="371"/>
        <v>46430</v>
      </c>
      <c r="J1471" s="137" t="str">
        <f t="shared" si="372"/>
        <v>066-46430</v>
      </c>
      <c r="K1471" s="137">
        <f t="shared" si="373"/>
        <v>0.375</v>
      </c>
      <c r="L1471" s="137">
        <f t="shared" si="374"/>
        <v>0.70833333333333337</v>
      </c>
      <c r="M1471" s="137">
        <f t="shared" si="385"/>
        <v>0</v>
      </c>
      <c r="N1471" s="137">
        <f t="shared" si="385"/>
        <v>0</v>
      </c>
      <c r="O1471" s="137">
        <f t="shared" si="385"/>
        <v>0</v>
      </c>
      <c r="P1471" s="137">
        <f t="shared" si="385"/>
        <v>0</v>
      </c>
      <c r="Q1471" s="137">
        <f t="shared" si="385"/>
        <v>0</v>
      </c>
      <c r="R1471" s="137">
        <f t="shared" si="385"/>
        <v>0</v>
      </c>
      <c r="S1471" s="137">
        <f t="shared" si="385"/>
        <v>0</v>
      </c>
      <c r="T1471" s="137">
        <f t="shared" si="385"/>
        <v>0</v>
      </c>
      <c r="U1471" s="137">
        <f t="shared" si="385"/>
        <v>0</v>
      </c>
      <c r="V1471" s="137">
        <f t="shared" si="385"/>
        <v>50</v>
      </c>
      <c r="W1471" s="137">
        <f t="shared" si="386"/>
        <v>50</v>
      </c>
      <c r="X1471" s="137">
        <f t="shared" si="386"/>
        <v>50</v>
      </c>
      <c r="Y1471" s="137">
        <f t="shared" si="386"/>
        <v>50</v>
      </c>
      <c r="Z1471" s="137">
        <f t="shared" si="386"/>
        <v>50</v>
      </c>
      <c r="AA1471" s="137">
        <f t="shared" si="386"/>
        <v>50</v>
      </c>
      <c r="AB1471" s="137">
        <f t="shared" si="386"/>
        <v>50</v>
      </c>
      <c r="AC1471" s="137">
        <f t="shared" si="386"/>
        <v>50</v>
      </c>
      <c r="AD1471" s="137">
        <f t="shared" si="386"/>
        <v>0</v>
      </c>
      <c r="AE1471" s="137">
        <f t="shared" si="386"/>
        <v>0</v>
      </c>
      <c r="AF1471" s="137">
        <f t="shared" si="386"/>
        <v>0</v>
      </c>
      <c r="AG1471" s="137">
        <f t="shared" si="386"/>
        <v>0</v>
      </c>
      <c r="AH1471" s="137">
        <f t="shared" si="386"/>
        <v>0</v>
      </c>
      <c r="AI1471" s="137">
        <f t="shared" si="386"/>
        <v>0</v>
      </c>
      <c r="AJ1471" s="137">
        <f t="shared" si="386"/>
        <v>0</v>
      </c>
      <c r="AK1471" s="136">
        <f ca="1">IF(AND(AND($AK$3&lt;=B1471,B1471&lt;=$AK$1),B1471&lt;&gt;""),1,0)</f>
        <v>1</v>
      </c>
      <c r="AL1471" s="136">
        <f>IF(OR(F1471="工事・メンテ（共用可）",F1471="要調整"),0.5,IF(F1471="ヘリ訓練日",0.4,1))</f>
        <v>0.5</v>
      </c>
      <c r="AM1471" s="136">
        <v>0.5</v>
      </c>
    </row>
    <row r="1472" spans="1:39" ht="37.5">
      <c r="A1472" s="149">
        <v>1061</v>
      </c>
      <c r="B1472" s="210">
        <v>46430</v>
      </c>
      <c r="C1472" s="211">
        <v>9</v>
      </c>
      <c r="D1472" s="211">
        <v>17</v>
      </c>
      <c r="E1472" s="152" t="s">
        <v>86</v>
      </c>
      <c r="F1472" s="147" t="s">
        <v>492</v>
      </c>
      <c r="G1472" s="154" t="s">
        <v>1</v>
      </c>
      <c r="H1472" s="138" t="str">
        <f>IF(OR(G1472="中止",G1472="取消"),"998",IF(ISNA(MATCH($E1472,施設情報!$B$2:$B$96,0)),"999",INDEX(施設情報!$C$2:$C$96,MATCH($E1472,施設情報!$B$2:$B$96,0))))</f>
        <v>068</v>
      </c>
      <c r="I1472" s="139">
        <f t="shared" si="371"/>
        <v>46430</v>
      </c>
      <c r="J1472" s="137" t="str">
        <f t="shared" si="372"/>
        <v>068-46430</v>
      </c>
      <c r="K1472" s="137">
        <f t="shared" si="373"/>
        <v>0.375</v>
      </c>
      <c r="L1472" s="137">
        <f t="shared" si="374"/>
        <v>0.70833333333333337</v>
      </c>
      <c r="M1472" s="137">
        <f t="shared" si="385"/>
        <v>0</v>
      </c>
      <c r="N1472" s="137">
        <f t="shared" si="385"/>
        <v>0</v>
      </c>
      <c r="O1472" s="137">
        <f t="shared" si="385"/>
        <v>0</v>
      </c>
      <c r="P1472" s="137">
        <f t="shared" si="385"/>
        <v>0</v>
      </c>
      <c r="Q1472" s="137">
        <f t="shared" si="385"/>
        <v>0</v>
      </c>
      <c r="R1472" s="137">
        <f t="shared" si="385"/>
        <v>0</v>
      </c>
      <c r="S1472" s="137">
        <f t="shared" si="385"/>
        <v>0</v>
      </c>
      <c r="T1472" s="137">
        <f t="shared" si="385"/>
        <v>0</v>
      </c>
      <c r="U1472" s="137">
        <f t="shared" si="385"/>
        <v>0</v>
      </c>
      <c r="V1472" s="137">
        <f t="shared" si="385"/>
        <v>100</v>
      </c>
      <c r="W1472" s="137">
        <f t="shared" si="386"/>
        <v>100</v>
      </c>
      <c r="X1472" s="137">
        <f t="shared" si="386"/>
        <v>100</v>
      </c>
      <c r="Y1472" s="137">
        <f t="shared" si="386"/>
        <v>100</v>
      </c>
      <c r="Z1472" s="137">
        <f t="shared" si="386"/>
        <v>100</v>
      </c>
      <c r="AA1472" s="137">
        <f t="shared" si="386"/>
        <v>100</v>
      </c>
      <c r="AB1472" s="137">
        <f t="shared" si="386"/>
        <v>100</v>
      </c>
      <c r="AC1472" s="137">
        <f t="shared" si="386"/>
        <v>100</v>
      </c>
      <c r="AD1472" s="137">
        <f t="shared" si="386"/>
        <v>0</v>
      </c>
      <c r="AE1472" s="137">
        <f t="shared" si="386"/>
        <v>0</v>
      </c>
      <c r="AF1472" s="137">
        <f t="shared" si="386"/>
        <v>0</v>
      </c>
      <c r="AG1472" s="137">
        <f t="shared" si="386"/>
        <v>0</v>
      </c>
      <c r="AH1472" s="137">
        <f t="shared" si="386"/>
        <v>0</v>
      </c>
      <c r="AI1472" s="137">
        <f t="shared" si="386"/>
        <v>0</v>
      </c>
      <c r="AJ1472" s="137">
        <f t="shared" si="386"/>
        <v>0</v>
      </c>
      <c r="AK1472" s="136">
        <f ca="1">IF(AND(AND($AK$3&lt;=B1472,B1472&lt;=$AK$1),B1472&lt;&gt;""),1,0)</f>
        <v>1</v>
      </c>
      <c r="AL1472" s="136">
        <f>IF(OR(F1472="工事・メンテ（共用可）",F1472="要調整"),0.5,IF(F1472="ヘリ訓練日",0.4,1))</f>
        <v>1</v>
      </c>
      <c r="AM1472" s="136">
        <v>1</v>
      </c>
    </row>
    <row r="1473" spans="1:39" ht="37.5">
      <c r="A1473" s="149">
        <v>1062</v>
      </c>
      <c r="B1473" s="210">
        <v>46430</v>
      </c>
      <c r="C1473" s="211">
        <v>9</v>
      </c>
      <c r="D1473" s="211">
        <v>17</v>
      </c>
      <c r="E1473" s="152" t="s">
        <v>87</v>
      </c>
      <c r="F1473" s="147" t="s">
        <v>495</v>
      </c>
      <c r="G1473" s="154" t="s">
        <v>1</v>
      </c>
      <c r="H1473" s="138" t="str">
        <f>IF(OR(G1473="中止",G1473="取消"),"998",IF(ISNA(MATCH($E1473,施設情報!$B$2:$B$96,0)),"999",INDEX(施設情報!$C$2:$C$96,MATCH($E1473,施設情報!$B$2:$B$96,0))))</f>
        <v>063</v>
      </c>
      <c r="I1473" s="139">
        <f t="shared" si="371"/>
        <v>46430</v>
      </c>
      <c r="J1473" s="137" t="str">
        <f t="shared" si="372"/>
        <v>063-46430</v>
      </c>
      <c r="K1473" s="137">
        <f t="shared" si="373"/>
        <v>0.375</v>
      </c>
      <c r="L1473" s="137">
        <f t="shared" si="374"/>
        <v>0.70833333333333337</v>
      </c>
      <c r="M1473" s="137">
        <f t="shared" si="385"/>
        <v>0</v>
      </c>
      <c r="N1473" s="137">
        <f t="shared" si="385"/>
        <v>0</v>
      </c>
      <c r="O1473" s="137">
        <f t="shared" si="385"/>
        <v>0</v>
      </c>
      <c r="P1473" s="137">
        <f t="shared" si="385"/>
        <v>0</v>
      </c>
      <c r="Q1473" s="137">
        <f t="shared" si="385"/>
        <v>0</v>
      </c>
      <c r="R1473" s="137">
        <f t="shared" si="385"/>
        <v>0</v>
      </c>
      <c r="S1473" s="137">
        <f t="shared" si="385"/>
        <v>0</v>
      </c>
      <c r="T1473" s="137">
        <f t="shared" si="385"/>
        <v>0</v>
      </c>
      <c r="U1473" s="137">
        <f t="shared" si="385"/>
        <v>0</v>
      </c>
      <c r="V1473" s="137">
        <f t="shared" si="385"/>
        <v>50</v>
      </c>
      <c r="W1473" s="137">
        <f t="shared" si="386"/>
        <v>50</v>
      </c>
      <c r="X1473" s="137">
        <f t="shared" si="386"/>
        <v>50</v>
      </c>
      <c r="Y1473" s="137">
        <f t="shared" si="386"/>
        <v>50</v>
      </c>
      <c r="Z1473" s="137">
        <f t="shared" si="386"/>
        <v>50</v>
      </c>
      <c r="AA1473" s="137">
        <f t="shared" si="386"/>
        <v>50</v>
      </c>
      <c r="AB1473" s="137">
        <f t="shared" si="386"/>
        <v>50</v>
      </c>
      <c r="AC1473" s="137">
        <f t="shared" si="386"/>
        <v>50</v>
      </c>
      <c r="AD1473" s="137">
        <f t="shared" si="386"/>
        <v>0</v>
      </c>
      <c r="AE1473" s="137">
        <f t="shared" si="386"/>
        <v>0</v>
      </c>
      <c r="AF1473" s="137">
        <f t="shared" si="386"/>
        <v>0</v>
      </c>
      <c r="AG1473" s="137">
        <f t="shared" si="386"/>
        <v>0</v>
      </c>
      <c r="AH1473" s="137">
        <f t="shared" si="386"/>
        <v>0</v>
      </c>
      <c r="AI1473" s="137">
        <f t="shared" si="386"/>
        <v>0</v>
      </c>
      <c r="AJ1473" s="137">
        <f t="shared" si="386"/>
        <v>0</v>
      </c>
      <c r="AK1473" s="136">
        <f ca="1">IF(AND(AND($AK$3&lt;=B1473,B1473&lt;=$AK$1),B1473&lt;&gt;""),1,0)</f>
        <v>1</v>
      </c>
      <c r="AL1473" s="136">
        <f>IF(OR(F1473="工事・メンテ（共用可）",F1473="要調整"),0.5,IF(F1473="ヘリ訓練日",0.4,1))</f>
        <v>0.5</v>
      </c>
      <c r="AM1473" s="136">
        <v>0.5</v>
      </c>
    </row>
    <row r="1474" spans="1:39" ht="37.5">
      <c r="A1474" s="149">
        <v>1063</v>
      </c>
      <c r="B1474" s="210">
        <v>46430</v>
      </c>
      <c r="C1474" s="211">
        <v>9</v>
      </c>
      <c r="D1474" s="211">
        <v>17</v>
      </c>
      <c r="E1474" s="152" t="s">
        <v>88</v>
      </c>
      <c r="F1474" s="147" t="s">
        <v>495</v>
      </c>
      <c r="G1474" s="154" t="s">
        <v>1</v>
      </c>
      <c r="H1474" s="138" t="str">
        <f>IF(OR(G1474="中止",G1474="取消"),"998",IF(ISNA(MATCH($E1474,施設情報!$B$2:$B$96,0)),"999",INDEX(施設情報!$C$2:$C$96,MATCH($E1474,施設情報!$B$2:$B$96,0))))</f>
        <v>064</v>
      </c>
      <c r="I1474" s="139">
        <f t="shared" si="371"/>
        <v>46430</v>
      </c>
      <c r="J1474" s="137" t="str">
        <f t="shared" si="372"/>
        <v>064-46430</v>
      </c>
      <c r="K1474" s="137">
        <f t="shared" si="373"/>
        <v>0.375</v>
      </c>
      <c r="L1474" s="137">
        <f t="shared" si="374"/>
        <v>0.70833333333333337</v>
      </c>
      <c r="M1474" s="137">
        <f t="shared" si="385"/>
        <v>0</v>
      </c>
      <c r="N1474" s="137">
        <f t="shared" si="385"/>
        <v>0</v>
      </c>
      <c r="O1474" s="137">
        <f t="shared" si="385"/>
        <v>0</v>
      </c>
      <c r="P1474" s="137">
        <f t="shared" si="385"/>
        <v>0</v>
      </c>
      <c r="Q1474" s="137">
        <f t="shared" si="385"/>
        <v>0</v>
      </c>
      <c r="R1474" s="137">
        <f t="shared" si="385"/>
        <v>0</v>
      </c>
      <c r="S1474" s="137">
        <f t="shared" si="385"/>
        <v>0</v>
      </c>
      <c r="T1474" s="137">
        <f t="shared" si="385"/>
        <v>0</v>
      </c>
      <c r="U1474" s="137">
        <f t="shared" si="385"/>
        <v>0</v>
      </c>
      <c r="V1474" s="137">
        <f t="shared" si="385"/>
        <v>50</v>
      </c>
      <c r="W1474" s="137">
        <f t="shared" si="386"/>
        <v>50</v>
      </c>
      <c r="X1474" s="137">
        <f t="shared" si="386"/>
        <v>50</v>
      </c>
      <c r="Y1474" s="137">
        <f t="shared" si="386"/>
        <v>50</v>
      </c>
      <c r="Z1474" s="137">
        <f t="shared" si="386"/>
        <v>50</v>
      </c>
      <c r="AA1474" s="137">
        <f t="shared" si="386"/>
        <v>50</v>
      </c>
      <c r="AB1474" s="137">
        <f t="shared" si="386"/>
        <v>50</v>
      </c>
      <c r="AC1474" s="137">
        <f t="shared" si="386"/>
        <v>50</v>
      </c>
      <c r="AD1474" s="137">
        <f t="shared" si="386"/>
        <v>0</v>
      </c>
      <c r="AE1474" s="137">
        <f t="shared" si="386"/>
        <v>0</v>
      </c>
      <c r="AF1474" s="137">
        <f t="shared" si="386"/>
        <v>0</v>
      </c>
      <c r="AG1474" s="137">
        <f t="shared" si="386"/>
        <v>0</v>
      </c>
      <c r="AH1474" s="137">
        <f t="shared" si="386"/>
        <v>0</v>
      </c>
      <c r="AI1474" s="137">
        <f t="shared" si="386"/>
        <v>0</v>
      </c>
      <c r="AJ1474" s="137">
        <f t="shared" si="386"/>
        <v>0</v>
      </c>
      <c r="AK1474" s="136">
        <f ca="1">IF(AND(AND($AK$3&lt;=B1474,B1474&lt;=$AK$1),B1474&lt;&gt;""),1,0)</f>
        <v>1</v>
      </c>
      <c r="AL1474" s="136">
        <f>IF(OR(F1474="工事・メンテ（共用可）",F1474="要調整"),0.5,IF(F1474="ヘリ訓練日",0.4,1))</f>
        <v>0.5</v>
      </c>
      <c r="AM1474" s="136">
        <v>0.5</v>
      </c>
    </row>
    <row r="1475" spans="1:39" ht="37.5">
      <c r="A1475" s="149">
        <v>1064</v>
      </c>
      <c r="B1475" s="210">
        <v>46430</v>
      </c>
      <c r="C1475" s="211">
        <v>9</v>
      </c>
      <c r="D1475" s="211">
        <v>17</v>
      </c>
      <c r="E1475" s="152" t="s">
        <v>89</v>
      </c>
      <c r="F1475" s="147" t="s">
        <v>492</v>
      </c>
      <c r="G1475" s="154" t="s">
        <v>1</v>
      </c>
      <c r="H1475" s="138" t="str">
        <f>IF(OR(G1475="中止",G1475="取消"),"998",IF(ISNA(MATCH($E1475,施設情報!$B$2:$B$96,0)),"999",INDEX(施設情報!$C$2:$C$96,MATCH($E1475,施設情報!$B$2:$B$96,0))))</f>
        <v>019</v>
      </c>
      <c r="I1475" s="139">
        <f t="shared" si="371"/>
        <v>46430</v>
      </c>
      <c r="J1475" s="137" t="str">
        <f t="shared" si="372"/>
        <v>019-46430</v>
      </c>
      <c r="K1475" s="137">
        <f t="shared" si="373"/>
        <v>0.375</v>
      </c>
      <c r="L1475" s="137">
        <f t="shared" si="374"/>
        <v>0.70833333333333337</v>
      </c>
      <c r="M1475" s="137">
        <f t="shared" ref="M1475:V1484" si="387">IF(AND(M$3&gt;=$K1475,M$3&lt;$L1475),100*$AM1475,0)</f>
        <v>0</v>
      </c>
      <c r="N1475" s="137">
        <f t="shared" si="387"/>
        <v>0</v>
      </c>
      <c r="O1475" s="137">
        <f t="shared" si="387"/>
        <v>0</v>
      </c>
      <c r="P1475" s="137">
        <f t="shared" si="387"/>
        <v>0</v>
      </c>
      <c r="Q1475" s="137">
        <f t="shared" si="387"/>
        <v>0</v>
      </c>
      <c r="R1475" s="137">
        <f t="shared" si="387"/>
        <v>0</v>
      </c>
      <c r="S1475" s="137">
        <f t="shared" si="387"/>
        <v>0</v>
      </c>
      <c r="T1475" s="137">
        <f t="shared" si="387"/>
        <v>0</v>
      </c>
      <c r="U1475" s="137">
        <f t="shared" si="387"/>
        <v>0</v>
      </c>
      <c r="V1475" s="137">
        <f t="shared" si="387"/>
        <v>100</v>
      </c>
      <c r="W1475" s="137">
        <f t="shared" ref="W1475:AJ1484" si="388">IF(AND(W$3&gt;=$K1475,W$3&lt;$L1475),100*$AM1475,0)</f>
        <v>100</v>
      </c>
      <c r="X1475" s="137">
        <f t="shared" si="388"/>
        <v>100</v>
      </c>
      <c r="Y1475" s="137">
        <f t="shared" si="388"/>
        <v>100</v>
      </c>
      <c r="Z1475" s="137">
        <f t="shared" si="388"/>
        <v>100</v>
      </c>
      <c r="AA1475" s="137">
        <f t="shared" si="388"/>
        <v>100</v>
      </c>
      <c r="AB1475" s="137">
        <f t="shared" si="388"/>
        <v>100</v>
      </c>
      <c r="AC1475" s="137">
        <f t="shared" si="388"/>
        <v>100</v>
      </c>
      <c r="AD1475" s="137">
        <f t="shared" si="388"/>
        <v>0</v>
      </c>
      <c r="AE1475" s="137">
        <f t="shared" si="388"/>
        <v>0</v>
      </c>
      <c r="AF1475" s="137">
        <f t="shared" si="388"/>
        <v>0</v>
      </c>
      <c r="AG1475" s="137">
        <f t="shared" si="388"/>
        <v>0</v>
      </c>
      <c r="AH1475" s="137">
        <f t="shared" si="388"/>
        <v>0</v>
      </c>
      <c r="AI1475" s="137">
        <f t="shared" si="388"/>
        <v>0</v>
      </c>
      <c r="AJ1475" s="137">
        <f t="shared" si="388"/>
        <v>0</v>
      </c>
      <c r="AK1475" s="136">
        <f ca="1">IF(AND(AND($AK$3&lt;=B1475,B1475&lt;=$AK$1),B1475&lt;&gt;""),1,0)</f>
        <v>1</v>
      </c>
      <c r="AL1475" s="136">
        <f>IF(OR(F1475="工事・メンテ（共用可）",F1475="要調整"),0.5,IF(F1475="ヘリ訓練日",0.4,1))</f>
        <v>1</v>
      </c>
      <c r="AM1475" s="136">
        <v>1</v>
      </c>
    </row>
    <row r="1476" spans="1:39" ht="37.5">
      <c r="A1476" s="149">
        <v>1065</v>
      </c>
      <c r="B1476" s="210">
        <v>46430</v>
      </c>
      <c r="C1476" s="211">
        <v>9</v>
      </c>
      <c r="D1476" s="211">
        <v>17</v>
      </c>
      <c r="E1476" s="152" t="s">
        <v>90</v>
      </c>
      <c r="F1476" s="147" t="s">
        <v>492</v>
      </c>
      <c r="G1476" s="154" t="s">
        <v>1</v>
      </c>
      <c r="H1476" s="138" t="str">
        <f>IF(OR(G1476="中止",G1476="取消"),"998",IF(ISNA(MATCH($E1476,施設情報!$B$2:$B$96,0)),"999",INDEX(施設情報!$C$2:$C$96,MATCH($E1476,施設情報!$B$2:$B$96,0))))</f>
        <v>018</v>
      </c>
      <c r="I1476" s="139">
        <f t="shared" si="371"/>
        <v>46430</v>
      </c>
      <c r="J1476" s="137" t="str">
        <f t="shared" si="372"/>
        <v>018-46430</v>
      </c>
      <c r="K1476" s="137">
        <f t="shared" si="373"/>
        <v>0.375</v>
      </c>
      <c r="L1476" s="137">
        <f t="shared" si="374"/>
        <v>0.70833333333333337</v>
      </c>
      <c r="M1476" s="137">
        <f t="shared" si="387"/>
        <v>0</v>
      </c>
      <c r="N1476" s="137">
        <f t="shared" si="387"/>
        <v>0</v>
      </c>
      <c r="O1476" s="137">
        <f t="shared" si="387"/>
        <v>0</v>
      </c>
      <c r="P1476" s="137">
        <f t="shared" si="387"/>
        <v>0</v>
      </c>
      <c r="Q1476" s="137">
        <f t="shared" si="387"/>
        <v>0</v>
      </c>
      <c r="R1476" s="137">
        <f t="shared" si="387"/>
        <v>0</v>
      </c>
      <c r="S1476" s="137">
        <f t="shared" si="387"/>
        <v>0</v>
      </c>
      <c r="T1476" s="137">
        <f t="shared" si="387"/>
        <v>0</v>
      </c>
      <c r="U1476" s="137">
        <f t="shared" si="387"/>
        <v>0</v>
      </c>
      <c r="V1476" s="137">
        <f t="shared" si="387"/>
        <v>100</v>
      </c>
      <c r="W1476" s="137">
        <f t="shared" si="388"/>
        <v>100</v>
      </c>
      <c r="X1476" s="137">
        <f t="shared" si="388"/>
        <v>100</v>
      </c>
      <c r="Y1476" s="137">
        <f t="shared" si="388"/>
        <v>100</v>
      </c>
      <c r="Z1476" s="137">
        <f t="shared" si="388"/>
        <v>100</v>
      </c>
      <c r="AA1476" s="137">
        <f t="shared" si="388"/>
        <v>100</v>
      </c>
      <c r="AB1476" s="137">
        <f t="shared" si="388"/>
        <v>100</v>
      </c>
      <c r="AC1476" s="137">
        <f t="shared" si="388"/>
        <v>100</v>
      </c>
      <c r="AD1476" s="137">
        <f t="shared" si="388"/>
        <v>0</v>
      </c>
      <c r="AE1476" s="137">
        <f t="shared" si="388"/>
        <v>0</v>
      </c>
      <c r="AF1476" s="137">
        <f t="shared" si="388"/>
        <v>0</v>
      </c>
      <c r="AG1476" s="137">
        <f t="shared" si="388"/>
        <v>0</v>
      </c>
      <c r="AH1476" s="137">
        <f t="shared" si="388"/>
        <v>0</v>
      </c>
      <c r="AI1476" s="137">
        <f t="shared" si="388"/>
        <v>0</v>
      </c>
      <c r="AJ1476" s="137">
        <f t="shared" si="388"/>
        <v>0</v>
      </c>
      <c r="AK1476" s="136">
        <f ca="1">IF(AND(AND($AK$3&lt;=B1476,B1476&lt;=$AK$1),B1476&lt;&gt;""),1,0)</f>
        <v>1</v>
      </c>
      <c r="AL1476" s="136">
        <f>IF(OR(F1476="工事・メンテ（共用可）",F1476="要調整"),0.5,IF(F1476="ヘリ訓練日",0.4,1))</f>
        <v>1</v>
      </c>
      <c r="AM1476" s="136">
        <v>1</v>
      </c>
    </row>
    <row r="1477" spans="1:39" ht="37.5">
      <c r="A1477" s="149">
        <v>13</v>
      </c>
      <c r="B1477" s="150">
        <v>46431</v>
      </c>
      <c r="C1477" s="156">
        <v>0</v>
      </c>
      <c r="D1477" s="156">
        <v>24</v>
      </c>
      <c r="E1477" s="152" t="s">
        <v>28</v>
      </c>
      <c r="F1477" s="151" t="s">
        <v>29</v>
      </c>
      <c r="G1477" s="154" t="s">
        <v>1</v>
      </c>
      <c r="H1477" s="138" t="str">
        <f>IF(OR(G1477="中止",G1477="取消"),"998",IF(ISNA(MATCH($E1477,施設情報!$B$2:$B$96,0)),"999",INDEX(施設情報!$C$2:$C$96,MATCH($E1477,施設情報!$B$2:$B$96,0))))</f>
        <v>001</v>
      </c>
      <c r="I1477" s="139">
        <f t="shared" ref="I1477:I1540" si="389">B1477</f>
        <v>46431</v>
      </c>
      <c r="J1477" s="137" t="str">
        <f t="shared" ref="J1477:J1540" si="390">H1477&amp;"-"&amp;I1477</f>
        <v>001-46431</v>
      </c>
      <c r="K1477" s="137">
        <f t="shared" ref="K1477:K1540" si="391">C1477/24</f>
        <v>0</v>
      </c>
      <c r="L1477" s="137">
        <f t="shared" ref="L1477:L1540" si="392">D1477/24</f>
        <v>1</v>
      </c>
      <c r="M1477" s="137">
        <f t="shared" si="387"/>
        <v>100</v>
      </c>
      <c r="N1477" s="137">
        <f t="shared" si="387"/>
        <v>100</v>
      </c>
      <c r="O1477" s="137">
        <f t="shared" si="387"/>
        <v>100</v>
      </c>
      <c r="P1477" s="137">
        <f t="shared" si="387"/>
        <v>100</v>
      </c>
      <c r="Q1477" s="137">
        <f t="shared" si="387"/>
        <v>100</v>
      </c>
      <c r="R1477" s="137">
        <f t="shared" si="387"/>
        <v>100</v>
      </c>
      <c r="S1477" s="137">
        <f t="shared" si="387"/>
        <v>100</v>
      </c>
      <c r="T1477" s="137">
        <f t="shared" si="387"/>
        <v>100</v>
      </c>
      <c r="U1477" s="137">
        <f t="shared" si="387"/>
        <v>100</v>
      </c>
      <c r="V1477" s="137">
        <f t="shared" si="387"/>
        <v>100</v>
      </c>
      <c r="W1477" s="137">
        <f t="shared" si="388"/>
        <v>100</v>
      </c>
      <c r="X1477" s="137">
        <f t="shared" si="388"/>
        <v>100</v>
      </c>
      <c r="Y1477" s="137">
        <f t="shared" si="388"/>
        <v>100</v>
      </c>
      <c r="Z1477" s="137">
        <f t="shared" si="388"/>
        <v>100</v>
      </c>
      <c r="AA1477" s="137">
        <f t="shared" si="388"/>
        <v>100</v>
      </c>
      <c r="AB1477" s="137">
        <f t="shared" si="388"/>
        <v>100</v>
      </c>
      <c r="AC1477" s="137">
        <f t="shared" si="388"/>
        <v>100</v>
      </c>
      <c r="AD1477" s="137">
        <f t="shared" si="388"/>
        <v>100</v>
      </c>
      <c r="AE1477" s="137">
        <f t="shared" si="388"/>
        <v>100</v>
      </c>
      <c r="AF1477" s="137">
        <f t="shared" si="388"/>
        <v>100</v>
      </c>
      <c r="AG1477" s="137">
        <f t="shared" si="388"/>
        <v>100</v>
      </c>
      <c r="AH1477" s="137">
        <f t="shared" si="388"/>
        <v>100</v>
      </c>
      <c r="AI1477" s="137">
        <f t="shared" si="388"/>
        <v>100</v>
      </c>
      <c r="AJ1477" s="137">
        <f t="shared" si="388"/>
        <v>100</v>
      </c>
      <c r="AK1477" s="136">
        <f ca="1">IF(AND(AND($AK$3&lt;=B1477,B1477&lt;=$AK$1),B1477&lt;&gt;""),1,0)</f>
        <v>1</v>
      </c>
      <c r="AL1477" s="136">
        <f>IF(OR(F1477="工事・メンテ（共用可）",F1477="要調整"),0.5,IF(F1477="ヘリ訓練日",0.4,1))</f>
        <v>1</v>
      </c>
      <c r="AM1477" s="136">
        <v>1</v>
      </c>
    </row>
    <row r="1478" spans="1:39" ht="56.25">
      <c r="A1478" s="149">
        <v>347</v>
      </c>
      <c r="B1478" s="150">
        <v>46431</v>
      </c>
      <c r="C1478" s="156">
        <v>0</v>
      </c>
      <c r="D1478" s="156">
        <v>24</v>
      </c>
      <c r="E1478" s="152" t="s">
        <v>52</v>
      </c>
      <c r="F1478" s="151" t="s">
        <v>95</v>
      </c>
      <c r="G1478" s="205" t="s">
        <v>1</v>
      </c>
      <c r="H1478" s="138" t="str">
        <f>IF(OR(G1478="中止",G1478="取消"),"998",IF(ISNA(MATCH($E1478,施設情報!$B$2:$B$96,0)),"999",INDEX(施設情報!$C$2:$C$96,MATCH($E1478,施設情報!$B$2:$B$96,0))))</f>
        <v>024</v>
      </c>
      <c r="I1478" s="139">
        <f t="shared" si="389"/>
        <v>46431</v>
      </c>
      <c r="J1478" s="137" t="str">
        <f t="shared" si="390"/>
        <v>024-46431</v>
      </c>
      <c r="K1478" s="137">
        <f t="shared" si="391"/>
        <v>0</v>
      </c>
      <c r="L1478" s="137">
        <f t="shared" si="392"/>
        <v>1</v>
      </c>
      <c r="M1478" s="137">
        <f t="shared" si="387"/>
        <v>100</v>
      </c>
      <c r="N1478" s="137">
        <f t="shared" si="387"/>
        <v>100</v>
      </c>
      <c r="O1478" s="137">
        <f t="shared" si="387"/>
        <v>100</v>
      </c>
      <c r="P1478" s="137">
        <f t="shared" si="387"/>
        <v>100</v>
      </c>
      <c r="Q1478" s="137">
        <f t="shared" si="387"/>
        <v>100</v>
      </c>
      <c r="R1478" s="137">
        <f t="shared" si="387"/>
        <v>100</v>
      </c>
      <c r="S1478" s="137">
        <f t="shared" si="387"/>
        <v>100</v>
      </c>
      <c r="T1478" s="137">
        <f t="shared" si="387"/>
        <v>100</v>
      </c>
      <c r="U1478" s="137">
        <f t="shared" si="387"/>
        <v>100</v>
      </c>
      <c r="V1478" s="137">
        <f t="shared" si="387"/>
        <v>100</v>
      </c>
      <c r="W1478" s="137">
        <f t="shared" si="388"/>
        <v>100</v>
      </c>
      <c r="X1478" s="137">
        <f t="shared" si="388"/>
        <v>100</v>
      </c>
      <c r="Y1478" s="137">
        <f t="shared" si="388"/>
        <v>100</v>
      </c>
      <c r="Z1478" s="137">
        <f t="shared" si="388"/>
        <v>100</v>
      </c>
      <c r="AA1478" s="137">
        <f t="shared" si="388"/>
        <v>100</v>
      </c>
      <c r="AB1478" s="137">
        <f t="shared" si="388"/>
        <v>100</v>
      </c>
      <c r="AC1478" s="137">
        <f t="shared" si="388"/>
        <v>100</v>
      </c>
      <c r="AD1478" s="137">
        <f t="shared" si="388"/>
        <v>100</v>
      </c>
      <c r="AE1478" s="137">
        <f t="shared" si="388"/>
        <v>100</v>
      </c>
      <c r="AF1478" s="137">
        <f t="shared" si="388"/>
        <v>100</v>
      </c>
      <c r="AG1478" s="137">
        <f t="shared" si="388"/>
        <v>100</v>
      </c>
      <c r="AH1478" s="137">
        <f t="shared" si="388"/>
        <v>100</v>
      </c>
      <c r="AI1478" s="137">
        <f t="shared" si="388"/>
        <v>100</v>
      </c>
      <c r="AJ1478" s="137">
        <f t="shared" si="388"/>
        <v>100</v>
      </c>
      <c r="AK1478" s="136">
        <f ca="1">IF(AND(AND($AK$3&lt;=B1478,B1478&lt;=$AK$1),B1478&lt;&gt;""),1,0)</f>
        <v>1</v>
      </c>
      <c r="AL1478" s="136">
        <f>IF(OR(F1478="工事・メンテ（共用可）",F1478="要調整"),0.5,IF(F1478="ヘリ訓練日",0.4,1))</f>
        <v>1</v>
      </c>
      <c r="AM1478" s="136">
        <v>1</v>
      </c>
    </row>
    <row r="1479" spans="1:39" ht="37.5">
      <c r="A1479" s="149">
        <v>14</v>
      </c>
      <c r="B1479" s="150">
        <v>46432</v>
      </c>
      <c r="C1479" s="156">
        <v>0</v>
      </c>
      <c r="D1479" s="156">
        <v>24</v>
      </c>
      <c r="E1479" s="152" t="s">
        <v>28</v>
      </c>
      <c r="F1479" s="151" t="s">
        <v>29</v>
      </c>
      <c r="G1479" s="154" t="s">
        <v>1</v>
      </c>
      <c r="H1479" s="138" t="str">
        <f>IF(OR(G1479="中止",G1479="取消"),"998",IF(ISNA(MATCH($E1479,施設情報!$B$2:$B$96,0)),"999",INDEX(施設情報!$C$2:$C$96,MATCH($E1479,施設情報!$B$2:$B$96,0))))</f>
        <v>001</v>
      </c>
      <c r="I1479" s="139">
        <f t="shared" si="389"/>
        <v>46432</v>
      </c>
      <c r="J1479" s="137" t="str">
        <f t="shared" si="390"/>
        <v>001-46432</v>
      </c>
      <c r="K1479" s="137">
        <f t="shared" si="391"/>
        <v>0</v>
      </c>
      <c r="L1479" s="137">
        <f t="shared" si="392"/>
        <v>1</v>
      </c>
      <c r="M1479" s="137">
        <f t="shared" si="387"/>
        <v>100</v>
      </c>
      <c r="N1479" s="137">
        <f t="shared" si="387"/>
        <v>100</v>
      </c>
      <c r="O1479" s="137">
        <f t="shared" si="387"/>
        <v>100</v>
      </c>
      <c r="P1479" s="137">
        <f t="shared" si="387"/>
        <v>100</v>
      </c>
      <c r="Q1479" s="137">
        <f t="shared" si="387"/>
        <v>100</v>
      </c>
      <c r="R1479" s="137">
        <f t="shared" si="387"/>
        <v>100</v>
      </c>
      <c r="S1479" s="137">
        <f t="shared" si="387"/>
        <v>100</v>
      </c>
      <c r="T1479" s="137">
        <f t="shared" si="387"/>
        <v>100</v>
      </c>
      <c r="U1479" s="137">
        <f t="shared" si="387"/>
        <v>100</v>
      </c>
      <c r="V1479" s="137">
        <f t="shared" si="387"/>
        <v>100</v>
      </c>
      <c r="W1479" s="137">
        <f t="shared" si="388"/>
        <v>100</v>
      </c>
      <c r="X1479" s="137">
        <f t="shared" si="388"/>
        <v>100</v>
      </c>
      <c r="Y1479" s="137">
        <f t="shared" si="388"/>
        <v>100</v>
      </c>
      <c r="Z1479" s="137">
        <f t="shared" si="388"/>
        <v>100</v>
      </c>
      <c r="AA1479" s="137">
        <f t="shared" si="388"/>
        <v>100</v>
      </c>
      <c r="AB1479" s="137">
        <f t="shared" si="388"/>
        <v>100</v>
      </c>
      <c r="AC1479" s="137">
        <f t="shared" si="388"/>
        <v>100</v>
      </c>
      <c r="AD1479" s="137">
        <f t="shared" si="388"/>
        <v>100</v>
      </c>
      <c r="AE1479" s="137">
        <f t="shared" si="388"/>
        <v>100</v>
      </c>
      <c r="AF1479" s="137">
        <f t="shared" si="388"/>
        <v>100</v>
      </c>
      <c r="AG1479" s="137">
        <f t="shared" si="388"/>
        <v>100</v>
      </c>
      <c r="AH1479" s="137">
        <f t="shared" si="388"/>
        <v>100</v>
      </c>
      <c r="AI1479" s="137">
        <f t="shared" si="388"/>
        <v>100</v>
      </c>
      <c r="AJ1479" s="137">
        <f t="shared" si="388"/>
        <v>100</v>
      </c>
      <c r="AK1479" s="136">
        <f ca="1">IF(AND(AND($AK$3&lt;=B1479,B1479&lt;=$AK$1),B1479&lt;&gt;""),1,0)</f>
        <v>1</v>
      </c>
      <c r="AL1479" s="136">
        <f>IF(OR(F1479="工事・メンテ（共用可）",F1479="要調整"),0.5,IF(F1479="ヘリ訓練日",0.4,1))</f>
        <v>1</v>
      </c>
      <c r="AM1479" s="136">
        <v>1</v>
      </c>
    </row>
    <row r="1480" spans="1:39" ht="56.25">
      <c r="A1480" s="149">
        <v>348</v>
      </c>
      <c r="B1480" s="150">
        <v>46432</v>
      </c>
      <c r="C1480" s="156">
        <v>0</v>
      </c>
      <c r="D1480" s="156">
        <v>24</v>
      </c>
      <c r="E1480" s="152" t="s">
        <v>52</v>
      </c>
      <c r="F1480" s="151" t="s">
        <v>95</v>
      </c>
      <c r="G1480" s="205" t="s">
        <v>1</v>
      </c>
      <c r="H1480" s="138" t="str">
        <f>IF(OR(G1480="中止",G1480="取消"),"998",IF(ISNA(MATCH($E1480,施設情報!$B$2:$B$96,0)),"999",INDEX(施設情報!$C$2:$C$96,MATCH($E1480,施設情報!$B$2:$B$96,0))))</f>
        <v>024</v>
      </c>
      <c r="I1480" s="139">
        <f t="shared" si="389"/>
        <v>46432</v>
      </c>
      <c r="J1480" s="137" t="str">
        <f t="shared" si="390"/>
        <v>024-46432</v>
      </c>
      <c r="K1480" s="137">
        <f t="shared" si="391"/>
        <v>0</v>
      </c>
      <c r="L1480" s="137">
        <f t="shared" si="392"/>
        <v>1</v>
      </c>
      <c r="M1480" s="137">
        <f t="shared" si="387"/>
        <v>100</v>
      </c>
      <c r="N1480" s="137">
        <f t="shared" si="387"/>
        <v>100</v>
      </c>
      <c r="O1480" s="137">
        <f t="shared" si="387"/>
        <v>100</v>
      </c>
      <c r="P1480" s="137">
        <f t="shared" si="387"/>
        <v>100</v>
      </c>
      <c r="Q1480" s="137">
        <f t="shared" si="387"/>
        <v>100</v>
      </c>
      <c r="R1480" s="137">
        <f t="shared" si="387"/>
        <v>100</v>
      </c>
      <c r="S1480" s="137">
        <f t="shared" si="387"/>
        <v>100</v>
      </c>
      <c r="T1480" s="137">
        <f t="shared" si="387"/>
        <v>100</v>
      </c>
      <c r="U1480" s="137">
        <f t="shared" si="387"/>
        <v>100</v>
      </c>
      <c r="V1480" s="137">
        <f t="shared" si="387"/>
        <v>100</v>
      </c>
      <c r="W1480" s="137">
        <f t="shared" si="388"/>
        <v>100</v>
      </c>
      <c r="X1480" s="137">
        <f t="shared" si="388"/>
        <v>100</v>
      </c>
      <c r="Y1480" s="137">
        <f t="shared" si="388"/>
        <v>100</v>
      </c>
      <c r="Z1480" s="137">
        <f t="shared" si="388"/>
        <v>100</v>
      </c>
      <c r="AA1480" s="137">
        <f t="shared" si="388"/>
        <v>100</v>
      </c>
      <c r="AB1480" s="137">
        <f t="shared" si="388"/>
        <v>100</v>
      </c>
      <c r="AC1480" s="137">
        <f t="shared" si="388"/>
        <v>100</v>
      </c>
      <c r="AD1480" s="137">
        <f t="shared" si="388"/>
        <v>100</v>
      </c>
      <c r="AE1480" s="137">
        <f t="shared" si="388"/>
        <v>100</v>
      </c>
      <c r="AF1480" s="137">
        <f t="shared" si="388"/>
        <v>100</v>
      </c>
      <c r="AG1480" s="137">
        <f t="shared" si="388"/>
        <v>100</v>
      </c>
      <c r="AH1480" s="137">
        <f t="shared" si="388"/>
        <v>100</v>
      </c>
      <c r="AI1480" s="137">
        <f t="shared" si="388"/>
        <v>100</v>
      </c>
      <c r="AJ1480" s="137">
        <f t="shared" si="388"/>
        <v>100</v>
      </c>
      <c r="AK1480" s="136">
        <f ca="1">IF(AND(AND($AK$3&lt;=B1480,B1480&lt;=$AK$1),B1480&lt;&gt;""),1,0)</f>
        <v>1</v>
      </c>
      <c r="AL1480" s="136">
        <f>IF(OR(F1480="工事・メンテ（共用可）",F1480="要調整"),0.5,IF(F1480="ヘリ訓練日",0.4,1))</f>
        <v>1</v>
      </c>
      <c r="AM1480" s="136">
        <v>1</v>
      </c>
    </row>
    <row r="1481" spans="1:39" ht="56.25">
      <c r="A1481" s="149">
        <v>349</v>
      </c>
      <c r="B1481" s="150">
        <v>46433</v>
      </c>
      <c r="C1481" s="156">
        <v>0</v>
      </c>
      <c r="D1481" s="156">
        <v>24</v>
      </c>
      <c r="E1481" s="152" t="s">
        <v>52</v>
      </c>
      <c r="F1481" s="151" t="s">
        <v>95</v>
      </c>
      <c r="G1481" s="205" t="s">
        <v>1</v>
      </c>
      <c r="H1481" s="138" t="str">
        <f>IF(OR(G1481="中止",G1481="取消"),"998",IF(ISNA(MATCH($E1481,施設情報!$B$2:$B$96,0)),"999",INDEX(施設情報!$C$2:$C$96,MATCH($E1481,施設情報!$B$2:$B$96,0))))</f>
        <v>024</v>
      </c>
      <c r="I1481" s="139">
        <f t="shared" si="389"/>
        <v>46433</v>
      </c>
      <c r="J1481" s="137" t="str">
        <f t="shared" si="390"/>
        <v>024-46433</v>
      </c>
      <c r="K1481" s="137">
        <f t="shared" si="391"/>
        <v>0</v>
      </c>
      <c r="L1481" s="137">
        <f t="shared" si="392"/>
        <v>1</v>
      </c>
      <c r="M1481" s="137">
        <f t="shared" si="387"/>
        <v>100</v>
      </c>
      <c r="N1481" s="137">
        <f t="shared" si="387"/>
        <v>100</v>
      </c>
      <c r="O1481" s="137">
        <f t="shared" si="387"/>
        <v>100</v>
      </c>
      <c r="P1481" s="137">
        <f t="shared" si="387"/>
        <v>100</v>
      </c>
      <c r="Q1481" s="137">
        <f t="shared" si="387"/>
        <v>100</v>
      </c>
      <c r="R1481" s="137">
        <f t="shared" si="387"/>
        <v>100</v>
      </c>
      <c r="S1481" s="137">
        <f t="shared" si="387"/>
        <v>100</v>
      </c>
      <c r="T1481" s="137">
        <f t="shared" si="387"/>
        <v>100</v>
      </c>
      <c r="U1481" s="137">
        <f t="shared" si="387"/>
        <v>100</v>
      </c>
      <c r="V1481" s="137">
        <f t="shared" si="387"/>
        <v>100</v>
      </c>
      <c r="W1481" s="137">
        <f t="shared" si="388"/>
        <v>100</v>
      </c>
      <c r="X1481" s="137">
        <f t="shared" si="388"/>
        <v>100</v>
      </c>
      <c r="Y1481" s="137">
        <f t="shared" si="388"/>
        <v>100</v>
      </c>
      <c r="Z1481" s="137">
        <f t="shared" si="388"/>
        <v>100</v>
      </c>
      <c r="AA1481" s="137">
        <f t="shared" si="388"/>
        <v>100</v>
      </c>
      <c r="AB1481" s="137">
        <f t="shared" si="388"/>
        <v>100</v>
      </c>
      <c r="AC1481" s="137">
        <f t="shared" si="388"/>
        <v>100</v>
      </c>
      <c r="AD1481" s="137">
        <f t="shared" si="388"/>
        <v>100</v>
      </c>
      <c r="AE1481" s="137">
        <f t="shared" si="388"/>
        <v>100</v>
      </c>
      <c r="AF1481" s="137">
        <f t="shared" si="388"/>
        <v>100</v>
      </c>
      <c r="AG1481" s="137">
        <f t="shared" si="388"/>
        <v>100</v>
      </c>
      <c r="AH1481" s="137">
        <f t="shared" si="388"/>
        <v>100</v>
      </c>
      <c r="AI1481" s="137">
        <f t="shared" si="388"/>
        <v>100</v>
      </c>
      <c r="AJ1481" s="137">
        <f t="shared" si="388"/>
        <v>100</v>
      </c>
      <c r="AK1481" s="136">
        <f ca="1">IF(AND(AND($AK$3&lt;=B1481,B1481&lt;=$AK$1),B1481&lt;&gt;""),1,0)</f>
        <v>1</v>
      </c>
      <c r="AL1481" s="136">
        <f>IF(OR(F1481="工事・メンテ（共用可）",F1481="要調整"),0.5,IF(F1481="ヘリ訓練日",0.4,1))</f>
        <v>1</v>
      </c>
      <c r="AM1481" s="136">
        <v>1</v>
      </c>
    </row>
    <row r="1482" spans="1:39" ht="93.75">
      <c r="A1482" s="149">
        <v>817</v>
      </c>
      <c r="B1482" s="210">
        <v>46433</v>
      </c>
      <c r="C1482" s="211">
        <v>8</v>
      </c>
      <c r="D1482" s="211">
        <v>17</v>
      </c>
      <c r="E1482" s="213" t="s">
        <v>41</v>
      </c>
      <c r="F1482" s="147" t="s">
        <v>95</v>
      </c>
      <c r="G1482" s="154" t="s">
        <v>494</v>
      </c>
      <c r="H1482" s="138" t="str">
        <f>IF(OR(G1482="中止",G1482="取消"),"998",IF(ISNA(MATCH($E1482,施設情報!$B$2:$B$96,0)),"999",INDEX(施設情報!$C$2:$C$96,MATCH($E1482,施設情報!$B$2:$B$96,0))))</f>
        <v>005</v>
      </c>
      <c r="I1482" s="139">
        <f t="shared" si="389"/>
        <v>46433</v>
      </c>
      <c r="J1482" s="137" t="str">
        <f t="shared" si="390"/>
        <v>005-46433</v>
      </c>
      <c r="K1482" s="137">
        <f t="shared" si="391"/>
        <v>0.33333333333333331</v>
      </c>
      <c r="L1482" s="137">
        <f t="shared" si="392"/>
        <v>0.70833333333333337</v>
      </c>
      <c r="M1482" s="137">
        <f t="shared" si="387"/>
        <v>0</v>
      </c>
      <c r="N1482" s="137">
        <f t="shared" si="387"/>
        <v>0</v>
      </c>
      <c r="O1482" s="137">
        <f t="shared" si="387"/>
        <v>0</v>
      </c>
      <c r="P1482" s="137">
        <f t="shared" si="387"/>
        <v>0</v>
      </c>
      <c r="Q1482" s="137">
        <f t="shared" si="387"/>
        <v>0</v>
      </c>
      <c r="R1482" s="137">
        <f t="shared" si="387"/>
        <v>0</v>
      </c>
      <c r="S1482" s="137">
        <f t="shared" si="387"/>
        <v>0</v>
      </c>
      <c r="T1482" s="137">
        <f t="shared" si="387"/>
        <v>0</v>
      </c>
      <c r="U1482" s="137">
        <f t="shared" si="387"/>
        <v>100</v>
      </c>
      <c r="V1482" s="137">
        <f t="shared" si="387"/>
        <v>100</v>
      </c>
      <c r="W1482" s="137">
        <f t="shared" si="388"/>
        <v>100</v>
      </c>
      <c r="X1482" s="137">
        <f t="shared" si="388"/>
        <v>100</v>
      </c>
      <c r="Y1482" s="137">
        <f t="shared" si="388"/>
        <v>100</v>
      </c>
      <c r="Z1482" s="137">
        <f t="shared" si="388"/>
        <v>100</v>
      </c>
      <c r="AA1482" s="137">
        <f t="shared" si="388"/>
        <v>100</v>
      </c>
      <c r="AB1482" s="137">
        <f t="shared" si="388"/>
        <v>100</v>
      </c>
      <c r="AC1482" s="137">
        <f t="shared" si="388"/>
        <v>100</v>
      </c>
      <c r="AD1482" s="137">
        <f t="shared" si="388"/>
        <v>0</v>
      </c>
      <c r="AE1482" s="137">
        <f t="shared" si="388"/>
        <v>0</v>
      </c>
      <c r="AF1482" s="137">
        <f t="shared" si="388"/>
        <v>0</v>
      </c>
      <c r="AG1482" s="137">
        <f t="shared" si="388"/>
        <v>0</v>
      </c>
      <c r="AH1482" s="137">
        <f t="shared" si="388"/>
        <v>0</v>
      </c>
      <c r="AI1482" s="137">
        <f t="shared" si="388"/>
        <v>0</v>
      </c>
      <c r="AJ1482" s="137">
        <f t="shared" si="388"/>
        <v>0</v>
      </c>
      <c r="AK1482" s="136">
        <f ca="1">IF(AND(AND($AK$3&lt;=B1482,B1482&lt;=$AK$1),B1482&lt;&gt;""),1,0)</f>
        <v>1</v>
      </c>
      <c r="AL1482" s="136">
        <f>IF(OR(F1482="工事・メンテ（共用可）",F1482="要調整"),0.5,IF(F1482="ヘリ訓練日",0.4,1))</f>
        <v>1</v>
      </c>
      <c r="AM1482" s="136">
        <v>1</v>
      </c>
    </row>
    <row r="1483" spans="1:39" ht="75">
      <c r="A1483" s="149">
        <v>818</v>
      </c>
      <c r="B1483" s="210">
        <v>46433</v>
      </c>
      <c r="C1483" s="211">
        <v>8</v>
      </c>
      <c r="D1483" s="211">
        <v>17</v>
      </c>
      <c r="E1483" s="213" t="s">
        <v>42</v>
      </c>
      <c r="F1483" s="147" t="s">
        <v>95</v>
      </c>
      <c r="G1483" s="154" t="s">
        <v>494</v>
      </c>
      <c r="H1483" s="138" t="str">
        <f>IF(OR(G1483="中止",G1483="取消"),"998",IF(ISNA(MATCH($E1483,施設情報!$B$2:$B$96,0)),"999",INDEX(施設情報!$C$2:$C$96,MATCH($E1483,施設情報!$B$2:$B$96,0))))</f>
        <v>006</v>
      </c>
      <c r="I1483" s="139">
        <f t="shared" si="389"/>
        <v>46433</v>
      </c>
      <c r="J1483" s="137" t="str">
        <f t="shared" si="390"/>
        <v>006-46433</v>
      </c>
      <c r="K1483" s="137">
        <f t="shared" si="391"/>
        <v>0.33333333333333331</v>
      </c>
      <c r="L1483" s="137">
        <f t="shared" si="392"/>
        <v>0.70833333333333337</v>
      </c>
      <c r="M1483" s="137">
        <f t="shared" si="387"/>
        <v>0</v>
      </c>
      <c r="N1483" s="137">
        <f t="shared" si="387"/>
        <v>0</v>
      </c>
      <c r="O1483" s="137">
        <f t="shared" si="387"/>
        <v>0</v>
      </c>
      <c r="P1483" s="137">
        <f t="shared" si="387"/>
        <v>0</v>
      </c>
      <c r="Q1483" s="137">
        <f t="shared" si="387"/>
        <v>0</v>
      </c>
      <c r="R1483" s="137">
        <f t="shared" si="387"/>
        <v>0</v>
      </c>
      <c r="S1483" s="137">
        <f t="shared" si="387"/>
        <v>0</v>
      </c>
      <c r="T1483" s="137">
        <f t="shared" si="387"/>
        <v>0</v>
      </c>
      <c r="U1483" s="137">
        <f t="shared" si="387"/>
        <v>100</v>
      </c>
      <c r="V1483" s="137">
        <f t="shared" si="387"/>
        <v>100</v>
      </c>
      <c r="W1483" s="137">
        <f t="shared" si="388"/>
        <v>100</v>
      </c>
      <c r="X1483" s="137">
        <f t="shared" si="388"/>
        <v>100</v>
      </c>
      <c r="Y1483" s="137">
        <f t="shared" si="388"/>
        <v>100</v>
      </c>
      <c r="Z1483" s="137">
        <f t="shared" si="388"/>
        <v>100</v>
      </c>
      <c r="AA1483" s="137">
        <f t="shared" si="388"/>
        <v>100</v>
      </c>
      <c r="AB1483" s="137">
        <f t="shared" si="388"/>
        <v>100</v>
      </c>
      <c r="AC1483" s="137">
        <f t="shared" si="388"/>
        <v>100</v>
      </c>
      <c r="AD1483" s="137">
        <f t="shared" si="388"/>
        <v>0</v>
      </c>
      <c r="AE1483" s="137">
        <f t="shared" si="388"/>
        <v>0</v>
      </c>
      <c r="AF1483" s="137">
        <f t="shared" si="388"/>
        <v>0</v>
      </c>
      <c r="AG1483" s="137">
        <f t="shared" si="388"/>
        <v>0</v>
      </c>
      <c r="AH1483" s="137">
        <f t="shared" si="388"/>
        <v>0</v>
      </c>
      <c r="AI1483" s="137">
        <f t="shared" si="388"/>
        <v>0</v>
      </c>
      <c r="AJ1483" s="137">
        <f t="shared" si="388"/>
        <v>0</v>
      </c>
      <c r="AK1483" s="136">
        <f ca="1">IF(AND(AND($AK$3&lt;=B1483,B1483&lt;=$AK$1),B1483&lt;&gt;""),1,0)</f>
        <v>1</v>
      </c>
      <c r="AL1483" s="136">
        <f>IF(OR(F1483="工事・メンテ（共用可）",F1483="要調整"),0.5,IF(F1483="ヘリ訓練日",0.4,1))</f>
        <v>1</v>
      </c>
      <c r="AM1483" s="136">
        <v>1</v>
      </c>
    </row>
    <row r="1484" spans="1:39" ht="37.5">
      <c r="A1484" s="149">
        <v>819</v>
      </c>
      <c r="B1484" s="210">
        <v>46433</v>
      </c>
      <c r="C1484" s="211">
        <v>8</v>
      </c>
      <c r="D1484" s="211">
        <v>17</v>
      </c>
      <c r="E1484" s="213" t="s">
        <v>87</v>
      </c>
      <c r="F1484" s="147" t="s">
        <v>95</v>
      </c>
      <c r="G1484" s="154" t="s">
        <v>494</v>
      </c>
      <c r="H1484" s="138" t="str">
        <f>IF(OR(G1484="中止",G1484="取消"),"998",IF(ISNA(MATCH($E1484,施設情報!$B$2:$B$96,0)),"999",INDEX(施設情報!$C$2:$C$96,MATCH($E1484,施設情報!$B$2:$B$96,0))))</f>
        <v>063</v>
      </c>
      <c r="I1484" s="139">
        <f t="shared" si="389"/>
        <v>46433</v>
      </c>
      <c r="J1484" s="137" t="str">
        <f t="shared" si="390"/>
        <v>063-46433</v>
      </c>
      <c r="K1484" s="137">
        <f t="shared" si="391"/>
        <v>0.33333333333333331</v>
      </c>
      <c r="L1484" s="137">
        <f t="shared" si="392"/>
        <v>0.70833333333333337</v>
      </c>
      <c r="M1484" s="137">
        <f t="shared" si="387"/>
        <v>0</v>
      </c>
      <c r="N1484" s="137">
        <f t="shared" si="387"/>
        <v>0</v>
      </c>
      <c r="O1484" s="137">
        <f t="shared" si="387"/>
        <v>0</v>
      </c>
      <c r="P1484" s="137">
        <f t="shared" si="387"/>
        <v>0</v>
      </c>
      <c r="Q1484" s="137">
        <f t="shared" si="387"/>
        <v>0</v>
      </c>
      <c r="R1484" s="137">
        <f t="shared" si="387"/>
        <v>0</v>
      </c>
      <c r="S1484" s="137">
        <f t="shared" si="387"/>
        <v>0</v>
      </c>
      <c r="T1484" s="137">
        <f t="shared" si="387"/>
        <v>0</v>
      </c>
      <c r="U1484" s="137">
        <f t="shared" si="387"/>
        <v>100</v>
      </c>
      <c r="V1484" s="137">
        <f t="shared" si="387"/>
        <v>100</v>
      </c>
      <c r="W1484" s="137">
        <f t="shared" si="388"/>
        <v>100</v>
      </c>
      <c r="X1484" s="137">
        <f t="shared" si="388"/>
        <v>100</v>
      </c>
      <c r="Y1484" s="137">
        <f t="shared" si="388"/>
        <v>100</v>
      </c>
      <c r="Z1484" s="137">
        <f t="shared" si="388"/>
        <v>100</v>
      </c>
      <c r="AA1484" s="137">
        <f t="shared" si="388"/>
        <v>100</v>
      </c>
      <c r="AB1484" s="137">
        <f t="shared" si="388"/>
        <v>100</v>
      </c>
      <c r="AC1484" s="137">
        <f t="shared" si="388"/>
        <v>100</v>
      </c>
      <c r="AD1484" s="137">
        <f t="shared" si="388"/>
        <v>0</v>
      </c>
      <c r="AE1484" s="137">
        <f t="shared" si="388"/>
        <v>0</v>
      </c>
      <c r="AF1484" s="137">
        <f t="shared" si="388"/>
        <v>0</v>
      </c>
      <c r="AG1484" s="137">
        <f t="shared" si="388"/>
        <v>0</v>
      </c>
      <c r="AH1484" s="137">
        <f t="shared" si="388"/>
        <v>0</v>
      </c>
      <c r="AI1484" s="137">
        <f t="shared" si="388"/>
        <v>0</v>
      </c>
      <c r="AJ1484" s="137">
        <f t="shared" si="388"/>
        <v>0</v>
      </c>
      <c r="AK1484" s="136">
        <f ca="1">IF(AND(AND($AK$3&lt;=B1484,B1484&lt;=$AK$1),B1484&lt;&gt;""),1,0)</f>
        <v>1</v>
      </c>
      <c r="AL1484" s="136">
        <f>IF(OR(F1484="工事・メンテ（共用可）",F1484="要調整"),0.5,IF(F1484="ヘリ訓練日",0.4,1))</f>
        <v>1</v>
      </c>
      <c r="AM1484" s="136">
        <v>1</v>
      </c>
    </row>
    <row r="1485" spans="1:39" ht="37.5">
      <c r="A1485" s="149">
        <v>820</v>
      </c>
      <c r="B1485" s="210">
        <v>46433</v>
      </c>
      <c r="C1485" s="211">
        <v>8</v>
      </c>
      <c r="D1485" s="211">
        <v>17</v>
      </c>
      <c r="E1485" s="213" t="s">
        <v>88</v>
      </c>
      <c r="F1485" s="147" t="s">
        <v>95</v>
      </c>
      <c r="G1485" s="154" t="s">
        <v>494</v>
      </c>
      <c r="H1485" s="138" t="str">
        <f>IF(OR(G1485="中止",G1485="取消"),"998",IF(ISNA(MATCH($E1485,施設情報!$B$2:$B$96,0)),"999",INDEX(施設情報!$C$2:$C$96,MATCH($E1485,施設情報!$B$2:$B$96,0))))</f>
        <v>064</v>
      </c>
      <c r="I1485" s="139">
        <f t="shared" si="389"/>
        <v>46433</v>
      </c>
      <c r="J1485" s="137" t="str">
        <f t="shared" si="390"/>
        <v>064-46433</v>
      </c>
      <c r="K1485" s="137">
        <f t="shared" si="391"/>
        <v>0.33333333333333331</v>
      </c>
      <c r="L1485" s="137">
        <f t="shared" si="392"/>
        <v>0.70833333333333337</v>
      </c>
      <c r="M1485" s="137">
        <f t="shared" ref="M1485:V1494" si="393">IF(AND(M$3&gt;=$K1485,M$3&lt;$L1485),100*$AM1485,0)</f>
        <v>0</v>
      </c>
      <c r="N1485" s="137">
        <f t="shared" si="393"/>
        <v>0</v>
      </c>
      <c r="O1485" s="137">
        <f t="shared" si="393"/>
        <v>0</v>
      </c>
      <c r="P1485" s="137">
        <f t="shared" si="393"/>
        <v>0</v>
      </c>
      <c r="Q1485" s="137">
        <f t="shared" si="393"/>
        <v>0</v>
      </c>
      <c r="R1485" s="137">
        <f t="shared" si="393"/>
        <v>0</v>
      </c>
      <c r="S1485" s="137">
        <f t="shared" si="393"/>
        <v>0</v>
      </c>
      <c r="T1485" s="137">
        <f t="shared" si="393"/>
        <v>0</v>
      </c>
      <c r="U1485" s="137">
        <f t="shared" si="393"/>
        <v>100</v>
      </c>
      <c r="V1485" s="137">
        <f t="shared" si="393"/>
        <v>100</v>
      </c>
      <c r="W1485" s="137">
        <f t="shared" ref="W1485:AJ1494" si="394">IF(AND(W$3&gt;=$K1485,W$3&lt;$L1485),100*$AM1485,0)</f>
        <v>100</v>
      </c>
      <c r="X1485" s="137">
        <f t="shared" si="394"/>
        <v>100</v>
      </c>
      <c r="Y1485" s="137">
        <f t="shared" si="394"/>
        <v>100</v>
      </c>
      <c r="Z1485" s="137">
        <f t="shared" si="394"/>
        <v>100</v>
      </c>
      <c r="AA1485" s="137">
        <f t="shared" si="394"/>
        <v>100</v>
      </c>
      <c r="AB1485" s="137">
        <f t="shared" si="394"/>
        <v>100</v>
      </c>
      <c r="AC1485" s="137">
        <f t="shared" si="394"/>
        <v>100</v>
      </c>
      <c r="AD1485" s="137">
        <f t="shared" si="394"/>
        <v>0</v>
      </c>
      <c r="AE1485" s="137">
        <f t="shared" si="394"/>
        <v>0</v>
      </c>
      <c r="AF1485" s="137">
        <f t="shared" si="394"/>
        <v>0</v>
      </c>
      <c r="AG1485" s="137">
        <f t="shared" si="394"/>
        <v>0</v>
      </c>
      <c r="AH1485" s="137">
        <f t="shared" si="394"/>
        <v>0</v>
      </c>
      <c r="AI1485" s="137">
        <f t="shared" si="394"/>
        <v>0</v>
      </c>
      <c r="AJ1485" s="137">
        <f t="shared" si="394"/>
        <v>0</v>
      </c>
      <c r="AK1485" s="136">
        <f ca="1">IF(AND(AND($AK$3&lt;=B1485,B1485&lt;=$AK$1),B1485&lt;&gt;""),1,0)</f>
        <v>1</v>
      </c>
      <c r="AL1485" s="136">
        <f>IF(OR(F1485="工事・メンテ（共用可）",F1485="要調整"),0.5,IF(F1485="ヘリ訓練日",0.4,1))</f>
        <v>1</v>
      </c>
      <c r="AM1485" s="136">
        <v>1</v>
      </c>
    </row>
    <row r="1486" spans="1:39" ht="56.25">
      <c r="A1486" s="149">
        <v>821</v>
      </c>
      <c r="B1486" s="210">
        <v>46433</v>
      </c>
      <c r="C1486" s="211">
        <v>8</v>
      </c>
      <c r="D1486" s="211">
        <v>17</v>
      </c>
      <c r="E1486" s="213" t="s">
        <v>83</v>
      </c>
      <c r="F1486" s="147" t="s">
        <v>95</v>
      </c>
      <c r="G1486" s="154" t="s">
        <v>494</v>
      </c>
      <c r="H1486" s="138" t="str">
        <f>IF(OR(G1486="中止",G1486="取消"),"998",IF(ISNA(MATCH($E1486,施設情報!$B$2:$B$96,0)),"999",INDEX(施設情報!$C$2:$C$96,MATCH($E1486,施設情報!$B$2:$B$96,0))))</f>
        <v>067</v>
      </c>
      <c r="I1486" s="139">
        <f t="shared" si="389"/>
        <v>46433</v>
      </c>
      <c r="J1486" s="137" t="str">
        <f t="shared" si="390"/>
        <v>067-46433</v>
      </c>
      <c r="K1486" s="137">
        <f t="shared" si="391"/>
        <v>0.33333333333333331</v>
      </c>
      <c r="L1486" s="137">
        <f t="shared" si="392"/>
        <v>0.70833333333333337</v>
      </c>
      <c r="M1486" s="137">
        <f t="shared" si="393"/>
        <v>0</v>
      </c>
      <c r="N1486" s="137">
        <f t="shared" si="393"/>
        <v>0</v>
      </c>
      <c r="O1486" s="137">
        <f t="shared" si="393"/>
        <v>0</v>
      </c>
      <c r="P1486" s="137">
        <f t="shared" si="393"/>
        <v>0</v>
      </c>
      <c r="Q1486" s="137">
        <f t="shared" si="393"/>
        <v>0</v>
      </c>
      <c r="R1486" s="137">
        <f t="shared" si="393"/>
        <v>0</v>
      </c>
      <c r="S1486" s="137">
        <f t="shared" si="393"/>
        <v>0</v>
      </c>
      <c r="T1486" s="137">
        <f t="shared" si="393"/>
        <v>0</v>
      </c>
      <c r="U1486" s="137">
        <f t="shared" si="393"/>
        <v>100</v>
      </c>
      <c r="V1486" s="137">
        <f t="shared" si="393"/>
        <v>100</v>
      </c>
      <c r="W1486" s="137">
        <f t="shared" si="394"/>
        <v>100</v>
      </c>
      <c r="X1486" s="137">
        <f t="shared" si="394"/>
        <v>100</v>
      </c>
      <c r="Y1486" s="137">
        <f t="shared" si="394"/>
        <v>100</v>
      </c>
      <c r="Z1486" s="137">
        <f t="shared" si="394"/>
        <v>100</v>
      </c>
      <c r="AA1486" s="137">
        <f t="shared" si="394"/>
        <v>100</v>
      </c>
      <c r="AB1486" s="137">
        <f t="shared" si="394"/>
        <v>100</v>
      </c>
      <c r="AC1486" s="137">
        <f t="shared" si="394"/>
        <v>100</v>
      </c>
      <c r="AD1486" s="137">
        <f t="shared" si="394"/>
        <v>0</v>
      </c>
      <c r="AE1486" s="137">
        <f t="shared" si="394"/>
        <v>0</v>
      </c>
      <c r="AF1486" s="137">
        <f t="shared" si="394"/>
        <v>0</v>
      </c>
      <c r="AG1486" s="137">
        <f t="shared" si="394"/>
        <v>0</v>
      </c>
      <c r="AH1486" s="137">
        <f t="shared" si="394"/>
        <v>0</v>
      </c>
      <c r="AI1486" s="137">
        <f t="shared" si="394"/>
        <v>0</v>
      </c>
      <c r="AJ1486" s="137">
        <f t="shared" si="394"/>
        <v>0</v>
      </c>
      <c r="AK1486" s="136">
        <f ca="1">IF(AND(AND($AK$3&lt;=B1486,B1486&lt;=$AK$1),B1486&lt;&gt;""),1,0)</f>
        <v>1</v>
      </c>
      <c r="AL1486" s="136">
        <f>IF(OR(F1486="工事・メンテ（共用可）",F1486="要調整"),0.5,IF(F1486="ヘリ訓練日",0.4,1))</f>
        <v>1</v>
      </c>
      <c r="AM1486" s="136">
        <v>1</v>
      </c>
    </row>
    <row r="1487" spans="1:39" ht="56.25">
      <c r="A1487" s="149">
        <v>822</v>
      </c>
      <c r="B1487" s="210">
        <v>46433</v>
      </c>
      <c r="C1487" s="211">
        <v>8</v>
      </c>
      <c r="D1487" s="211">
        <v>17</v>
      </c>
      <c r="E1487" s="213" t="s">
        <v>84</v>
      </c>
      <c r="F1487" s="147" t="s">
        <v>95</v>
      </c>
      <c r="G1487" s="154" t="s">
        <v>494</v>
      </c>
      <c r="H1487" s="138" t="str">
        <f>IF(OR(G1487="中止",G1487="取消"),"998",IF(ISNA(MATCH($E1487,施設情報!$B$2:$B$96,0)),"999",INDEX(施設情報!$C$2:$C$96,MATCH($E1487,施設情報!$B$2:$B$96,0))))</f>
        <v>065</v>
      </c>
      <c r="I1487" s="139">
        <f t="shared" si="389"/>
        <v>46433</v>
      </c>
      <c r="J1487" s="137" t="str">
        <f t="shared" si="390"/>
        <v>065-46433</v>
      </c>
      <c r="K1487" s="137">
        <f t="shared" si="391"/>
        <v>0.33333333333333331</v>
      </c>
      <c r="L1487" s="137">
        <f t="shared" si="392"/>
        <v>0.70833333333333337</v>
      </c>
      <c r="M1487" s="137">
        <f t="shared" si="393"/>
        <v>0</v>
      </c>
      <c r="N1487" s="137">
        <f t="shared" si="393"/>
        <v>0</v>
      </c>
      <c r="O1487" s="137">
        <f t="shared" si="393"/>
        <v>0</v>
      </c>
      <c r="P1487" s="137">
        <f t="shared" si="393"/>
        <v>0</v>
      </c>
      <c r="Q1487" s="137">
        <f t="shared" si="393"/>
        <v>0</v>
      </c>
      <c r="R1487" s="137">
        <f t="shared" si="393"/>
        <v>0</v>
      </c>
      <c r="S1487" s="137">
        <f t="shared" si="393"/>
        <v>0</v>
      </c>
      <c r="T1487" s="137">
        <f t="shared" si="393"/>
        <v>0</v>
      </c>
      <c r="U1487" s="137">
        <f t="shared" si="393"/>
        <v>100</v>
      </c>
      <c r="V1487" s="137">
        <f t="shared" si="393"/>
        <v>100</v>
      </c>
      <c r="W1487" s="137">
        <f t="shared" si="394"/>
        <v>100</v>
      </c>
      <c r="X1487" s="137">
        <f t="shared" si="394"/>
        <v>100</v>
      </c>
      <c r="Y1487" s="137">
        <f t="shared" si="394"/>
        <v>100</v>
      </c>
      <c r="Z1487" s="137">
        <f t="shared" si="394"/>
        <v>100</v>
      </c>
      <c r="AA1487" s="137">
        <f t="shared" si="394"/>
        <v>100</v>
      </c>
      <c r="AB1487" s="137">
        <f t="shared" si="394"/>
        <v>100</v>
      </c>
      <c r="AC1487" s="137">
        <f t="shared" si="394"/>
        <v>100</v>
      </c>
      <c r="AD1487" s="137">
        <f t="shared" si="394"/>
        <v>0</v>
      </c>
      <c r="AE1487" s="137">
        <f t="shared" si="394"/>
        <v>0</v>
      </c>
      <c r="AF1487" s="137">
        <f t="shared" si="394"/>
        <v>0</v>
      </c>
      <c r="AG1487" s="137">
        <f t="shared" si="394"/>
        <v>0</v>
      </c>
      <c r="AH1487" s="137">
        <f t="shared" si="394"/>
        <v>0</v>
      </c>
      <c r="AI1487" s="137">
        <f t="shared" si="394"/>
        <v>0</v>
      </c>
      <c r="AJ1487" s="137">
        <f t="shared" si="394"/>
        <v>0</v>
      </c>
      <c r="AK1487" s="136">
        <f ca="1">IF(AND(AND($AK$3&lt;=B1487,B1487&lt;=$AK$1),B1487&lt;&gt;""),1,0)</f>
        <v>1</v>
      </c>
      <c r="AL1487" s="136">
        <f>IF(OR(F1487="工事・メンテ（共用可）",F1487="要調整"),0.5,IF(F1487="ヘリ訓練日",0.4,1))</f>
        <v>1</v>
      </c>
      <c r="AM1487" s="136">
        <v>1</v>
      </c>
    </row>
    <row r="1488" spans="1:39" ht="56.25">
      <c r="A1488" s="149">
        <v>823</v>
      </c>
      <c r="B1488" s="210">
        <v>46433</v>
      </c>
      <c r="C1488" s="211">
        <v>8</v>
      </c>
      <c r="D1488" s="211">
        <v>17</v>
      </c>
      <c r="E1488" s="213" t="s">
        <v>85</v>
      </c>
      <c r="F1488" s="147" t="s">
        <v>95</v>
      </c>
      <c r="G1488" s="154" t="s">
        <v>494</v>
      </c>
      <c r="H1488" s="138" t="str">
        <f>IF(OR(G1488="中止",G1488="取消"),"998",IF(ISNA(MATCH($E1488,施設情報!$B$2:$B$96,0)),"999",INDEX(施設情報!$C$2:$C$96,MATCH($E1488,施設情報!$B$2:$B$96,0))))</f>
        <v>066</v>
      </c>
      <c r="I1488" s="139">
        <f t="shared" si="389"/>
        <v>46433</v>
      </c>
      <c r="J1488" s="137" t="str">
        <f t="shared" si="390"/>
        <v>066-46433</v>
      </c>
      <c r="K1488" s="137">
        <f t="shared" si="391"/>
        <v>0.33333333333333331</v>
      </c>
      <c r="L1488" s="137">
        <f t="shared" si="392"/>
        <v>0.70833333333333337</v>
      </c>
      <c r="M1488" s="137">
        <f t="shared" si="393"/>
        <v>0</v>
      </c>
      <c r="N1488" s="137">
        <f t="shared" si="393"/>
        <v>0</v>
      </c>
      <c r="O1488" s="137">
        <f t="shared" si="393"/>
        <v>0</v>
      </c>
      <c r="P1488" s="137">
        <f t="shared" si="393"/>
        <v>0</v>
      </c>
      <c r="Q1488" s="137">
        <f t="shared" si="393"/>
        <v>0</v>
      </c>
      <c r="R1488" s="137">
        <f t="shared" si="393"/>
        <v>0</v>
      </c>
      <c r="S1488" s="137">
        <f t="shared" si="393"/>
        <v>0</v>
      </c>
      <c r="T1488" s="137">
        <f t="shared" si="393"/>
        <v>0</v>
      </c>
      <c r="U1488" s="137">
        <f t="shared" si="393"/>
        <v>100</v>
      </c>
      <c r="V1488" s="137">
        <f t="shared" si="393"/>
        <v>100</v>
      </c>
      <c r="W1488" s="137">
        <f t="shared" si="394"/>
        <v>100</v>
      </c>
      <c r="X1488" s="137">
        <f t="shared" si="394"/>
        <v>100</v>
      </c>
      <c r="Y1488" s="137">
        <f t="shared" si="394"/>
        <v>100</v>
      </c>
      <c r="Z1488" s="137">
        <f t="shared" si="394"/>
        <v>100</v>
      </c>
      <c r="AA1488" s="137">
        <f t="shared" si="394"/>
        <v>100</v>
      </c>
      <c r="AB1488" s="137">
        <f t="shared" si="394"/>
        <v>100</v>
      </c>
      <c r="AC1488" s="137">
        <f t="shared" si="394"/>
        <v>100</v>
      </c>
      <c r="AD1488" s="137">
        <f t="shared" si="394"/>
        <v>0</v>
      </c>
      <c r="AE1488" s="137">
        <f t="shared" si="394"/>
        <v>0</v>
      </c>
      <c r="AF1488" s="137">
        <f t="shared" si="394"/>
        <v>0</v>
      </c>
      <c r="AG1488" s="137">
        <f t="shared" si="394"/>
        <v>0</v>
      </c>
      <c r="AH1488" s="137">
        <f t="shared" si="394"/>
        <v>0</v>
      </c>
      <c r="AI1488" s="137">
        <f t="shared" si="394"/>
        <v>0</v>
      </c>
      <c r="AJ1488" s="137">
        <f t="shared" si="394"/>
        <v>0</v>
      </c>
      <c r="AK1488" s="136">
        <f ca="1">IF(AND(AND($AK$3&lt;=B1488,B1488&lt;=$AK$1),B1488&lt;&gt;""),1,0)</f>
        <v>1</v>
      </c>
      <c r="AL1488" s="136">
        <f>IF(OR(F1488="工事・メンテ（共用可）",F1488="要調整"),0.5,IF(F1488="ヘリ訓練日",0.4,1))</f>
        <v>1</v>
      </c>
      <c r="AM1488" s="136">
        <v>1</v>
      </c>
    </row>
    <row r="1489" spans="1:39" ht="56.25">
      <c r="A1489" s="149">
        <v>824</v>
      </c>
      <c r="B1489" s="210">
        <v>46433</v>
      </c>
      <c r="C1489" s="211">
        <v>8</v>
      </c>
      <c r="D1489" s="211">
        <v>17</v>
      </c>
      <c r="E1489" s="213" t="s">
        <v>53</v>
      </c>
      <c r="F1489" s="147" t="s">
        <v>95</v>
      </c>
      <c r="G1489" s="154" t="s">
        <v>494</v>
      </c>
      <c r="H1489" s="138" t="str">
        <f>IF(OR(G1489="中止",G1489="取消"),"998",IF(ISNA(MATCH($E1489,施設情報!$B$2:$B$96,0)),"999",INDEX(施設情報!$C$2:$C$96,MATCH($E1489,施設情報!$B$2:$B$96,0))))</f>
        <v>026</v>
      </c>
      <c r="I1489" s="139">
        <f t="shared" si="389"/>
        <v>46433</v>
      </c>
      <c r="J1489" s="137" t="str">
        <f t="shared" si="390"/>
        <v>026-46433</v>
      </c>
      <c r="K1489" s="137">
        <f t="shared" si="391"/>
        <v>0.33333333333333331</v>
      </c>
      <c r="L1489" s="137">
        <f t="shared" si="392"/>
        <v>0.70833333333333337</v>
      </c>
      <c r="M1489" s="137">
        <f t="shared" si="393"/>
        <v>0</v>
      </c>
      <c r="N1489" s="137">
        <f t="shared" si="393"/>
        <v>0</v>
      </c>
      <c r="O1489" s="137">
        <f t="shared" si="393"/>
        <v>0</v>
      </c>
      <c r="P1489" s="137">
        <f t="shared" si="393"/>
        <v>0</v>
      </c>
      <c r="Q1489" s="137">
        <f t="shared" si="393"/>
        <v>0</v>
      </c>
      <c r="R1489" s="137">
        <f t="shared" si="393"/>
        <v>0</v>
      </c>
      <c r="S1489" s="137">
        <f t="shared" si="393"/>
        <v>0</v>
      </c>
      <c r="T1489" s="137">
        <f t="shared" si="393"/>
        <v>0</v>
      </c>
      <c r="U1489" s="137">
        <f t="shared" si="393"/>
        <v>100</v>
      </c>
      <c r="V1489" s="137">
        <f t="shared" si="393"/>
        <v>100</v>
      </c>
      <c r="W1489" s="137">
        <f t="shared" si="394"/>
        <v>100</v>
      </c>
      <c r="X1489" s="137">
        <f t="shared" si="394"/>
        <v>100</v>
      </c>
      <c r="Y1489" s="137">
        <f t="shared" si="394"/>
        <v>100</v>
      </c>
      <c r="Z1489" s="137">
        <f t="shared" si="394"/>
        <v>100</v>
      </c>
      <c r="AA1489" s="137">
        <f t="shared" si="394"/>
        <v>100</v>
      </c>
      <c r="AB1489" s="137">
        <f t="shared" si="394"/>
        <v>100</v>
      </c>
      <c r="AC1489" s="137">
        <f t="shared" si="394"/>
        <v>100</v>
      </c>
      <c r="AD1489" s="137">
        <f t="shared" si="394"/>
        <v>0</v>
      </c>
      <c r="AE1489" s="137">
        <f t="shared" si="394"/>
        <v>0</v>
      </c>
      <c r="AF1489" s="137">
        <f t="shared" si="394"/>
        <v>0</v>
      </c>
      <c r="AG1489" s="137">
        <f t="shared" si="394"/>
        <v>0</v>
      </c>
      <c r="AH1489" s="137">
        <f t="shared" si="394"/>
        <v>0</v>
      </c>
      <c r="AI1489" s="137">
        <f t="shared" si="394"/>
        <v>0</v>
      </c>
      <c r="AJ1489" s="137">
        <f t="shared" si="394"/>
        <v>0</v>
      </c>
      <c r="AK1489" s="136">
        <f ca="1">IF(AND(AND($AK$3&lt;=B1489,B1489&lt;=$AK$1),B1489&lt;&gt;""),1,0)</f>
        <v>1</v>
      </c>
      <c r="AL1489" s="136">
        <f>IF(OR(F1489="工事・メンテ（共用可）",F1489="要調整"),0.5,IF(F1489="ヘリ訓練日",0.4,1))</f>
        <v>1</v>
      </c>
      <c r="AM1489" s="136">
        <v>1</v>
      </c>
    </row>
    <row r="1490" spans="1:39" ht="56.25">
      <c r="A1490" s="149">
        <v>825</v>
      </c>
      <c r="B1490" s="210">
        <v>46433</v>
      </c>
      <c r="C1490" s="211">
        <v>8</v>
      </c>
      <c r="D1490" s="211">
        <v>17</v>
      </c>
      <c r="E1490" s="213" t="s">
        <v>30</v>
      </c>
      <c r="F1490" s="147" t="s">
        <v>95</v>
      </c>
      <c r="G1490" s="154" t="s">
        <v>494</v>
      </c>
      <c r="H1490" s="138" t="str">
        <f>IF(OR(G1490="中止",G1490="取消"),"998",IF(ISNA(MATCH($E1490,施設情報!$B$2:$B$96,0)),"999",INDEX(施設情報!$C$2:$C$96,MATCH($E1490,施設情報!$B$2:$B$96,0))))</f>
        <v>027</v>
      </c>
      <c r="I1490" s="139">
        <f t="shared" si="389"/>
        <v>46433</v>
      </c>
      <c r="J1490" s="137" t="str">
        <f t="shared" si="390"/>
        <v>027-46433</v>
      </c>
      <c r="K1490" s="137">
        <f t="shared" si="391"/>
        <v>0.33333333333333331</v>
      </c>
      <c r="L1490" s="137">
        <f t="shared" si="392"/>
        <v>0.70833333333333337</v>
      </c>
      <c r="M1490" s="137">
        <f t="shared" si="393"/>
        <v>0</v>
      </c>
      <c r="N1490" s="137">
        <f t="shared" si="393"/>
        <v>0</v>
      </c>
      <c r="O1490" s="137">
        <f t="shared" si="393"/>
        <v>0</v>
      </c>
      <c r="P1490" s="137">
        <f t="shared" si="393"/>
        <v>0</v>
      </c>
      <c r="Q1490" s="137">
        <f t="shared" si="393"/>
        <v>0</v>
      </c>
      <c r="R1490" s="137">
        <f t="shared" si="393"/>
        <v>0</v>
      </c>
      <c r="S1490" s="137">
        <f t="shared" si="393"/>
        <v>0</v>
      </c>
      <c r="T1490" s="137">
        <f t="shared" si="393"/>
        <v>0</v>
      </c>
      <c r="U1490" s="137">
        <f t="shared" si="393"/>
        <v>100</v>
      </c>
      <c r="V1490" s="137">
        <f t="shared" si="393"/>
        <v>100</v>
      </c>
      <c r="W1490" s="137">
        <f t="shared" si="394"/>
        <v>100</v>
      </c>
      <c r="X1490" s="137">
        <f t="shared" si="394"/>
        <v>100</v>
      </c>
      <c r="Y1490" s="137">
        <f t="shared" si="394"/>
        <v>100</v>
      </c>
      <c r="Z1490" s="137">
        <f t="shared" si="394"/>
        <v>100</v>
      </c>
      <c r="AA1490" s="137">
        <f t="shared" si="394"/>
        <v>100</v>
      </c>
      <c r="AB1490" s="137">
        <f t="shared" si="394"/>
        <v>100</v>
      </c>
      <c r="AC1490" s="137">
        <f t="shared" si="394"/>
        <v>100</v>
      </c>
      <c r="AD1490" s="137">
        <f t="shared" si="394"/>
        <v>0</v>
      </c>
      <c r="AE1490" s="137">
        <f t="shared" si="394"/>
        <v>0</v>
      </c>
      <c r="AF1490" s="137">
        <f t="shared" si="394"/>
        <v>0</v>
      </c>
      <c r="AG1490" s="137">
        <f t="shared" si="394"/>
        <v>0</v>
      </c>
      <c r="AH1490" s="137">
        <f t="shared" si="394"/>
        <v>0</v>
      </c>
      <c r="AI1490" s="137">
        <f t="shared" si="394"/>
        <v>0</v>
      </c>
      <c r="AJ1490" s="137">
        <f t="shared" si="394"/>
        <v>0</v>
      </c>
      <c r="AK1490" s="136">
        <f ca="1">IF(AND(AND($AK$3&lt;=B1490,B1490&lt;=$AK$1),B1490&lt;&gt;""),1,0)</f>
        <v>1</v>
      </c>
      <c r="AL1490" s="136">
        <f>IF(OR(F1490="工事・メンテ（共用可）",F1490="要調整"),0.5,IF(F1490="ヘリ訓練日",0.4,1))</f>
        <v>1</v>
      </c>
      <c r="AM1490" s="136">
        <v>1</v>
      </c>
    </row>
    <row r="1491" spans="1:39" ht="75">
      <c r="A1491" s="149">
        <v>826</v>
      </c>
      <c r="B1491" s="210">
        <v>46433</v>
      </c>
      <c r="C1491" s="211">
        <v>8</v>
      </c>
      <c r="D1491" s="211">
        <v>17</v>
      </c>
      <c r="E1491" s="213" t="s">
        <v>61</v>
      </c>
      <c r="F1491" s="147" t="s">
        <v>95</v>
      </c>
      <c r="G1491" s="154" t="s">
        <v>494</v>
      </c>
      <c r="H1491" s="138" t="str">
        <f>IF(OR(G1491="中止",G1491="取消"),"998",IF(ISNA(MATCH($E1491,施設情報!$B$2:$B$96,0)),"999",INDEX(施設情報!$C$2:$C$96,MATCH($E1491,施設情報!$B$2:$B$96,0))))</f>
        <v>029</v>
      </c>
      <c r="I1491" s="139">
        <f t="shared" si="389"/>
        <v>46433</v>
      </c>
      <c r="J1491" s="137" t="str">
        <f t="shared" si="390"/>
        <v>029-46433</v>
      </c>
      <c r="K1491" s="137">
        <f t="shared" si="391"/>
        <v>0.33333333333333331</v>
      </c>
      <c r="L1491" s="137">
        <f t="shared" si="392"/>
        <v>0.70833333333333337</v>
      </c>
      <c r="M1491" s="137">
        <f t="shared" si="393"/>
        <v>0</v>
      </c>
      <c r="N1491" s="137">
        <f t="shared" si="393"/>
        <v>0</v>
      </c>
      <c r="O1491" s="137">
        <f t="shared" si="393"/>
        <v>0</v>
      </c>
      <c r="P1491" s="137">
        <f t="shared" si="393"/>
        <v>0</v>
      </c>
      <c r="Q1491" s="137">
        <f t="shared" si="393"/>
        <v>0</v>
      </c>
      <c r="R1491" s="137">
        <f t="shared" si="393"/>
        <v>0</v>
      </c>
      <c r="S1491" s="137">
        <f t="shared" si="393"/>
        <v>0</v>
      </c>
      <c r="T1491" s="137">
        <f t="shared" si="393"/>
        <v>0</v>
      </c>
      <c r="U1491" s="137">
        <f t="shared" si="393"/>
        <v>100</v>
      </c>
      <c r="V1491" s="137">
        <f t="shared" si="393"/>
        <v>100</v>
      </c>
      <c r="W1491" s="137">
        <f t="shared" si="394"/>
        <v>100</v>
      </c>
      <c r="X1491" s="137">
        <f t="shared" si="394"/>
        <v>100</v>
      </c>
      <c r="Y1491" s="137">
        <f t="shared" si="394"/>
        <v>100</v>
      </c>
      <c r="Z1491" s="137">
        <f t="shared" si="394"/>
        <v>100</v>
      </c>
      <c r="AA1491" s="137">
        <f t="shared" si="394"/>
        <v>100</v>
      </c>
      <c r="AB1491" s="137">
        <f t="shared" si="394"/>
        <v>100</v>
      </c>
      <c r="AC1491" s="137">
        <f t="shared" si="394"/>
        <v>100</v>
      </c>
      <c r="AD1491" s="137">
        <f t="shared" si="394"/>
        <v>0</v>
      </c>
      <c r="AE1491" s="137">
        <f t="shared" si="394"/>
        <v>0</v>
      </c>
      <c r="AF1491" s="137">
        <f t="shared" si="394"/>
        <v>0</v>
      </c>
      <c r="AG1491" s="137">
        <f t="shared" si="394"/>
        <v>0</v>
      </c>
      <c r="AH1491" s="137">
        <f t="shared" si="394"/>
        <v>0</v>
      </c>
      <c r="AI1491" s="137">
        <f t="shared" si="394"/>
        <v>0</v>
      </c>
      <c r="AJ1491" s="137">
        <f t="shared" si="394"/>
        <v>0</v>
      </c>
      <c r="AK1491" s="136">
        <f ca="1">IF(AND(AND($AK$3&lt;=B1491,B1491&lt;=$AK$1),B1491&lt;&gt;""),1,0)</f>
        <v>1</v>
      </c>
      <c r="AL1491" s="136">
        <f>IF(OR(F1491="工事・メンテ（共用可）",F1491="要調整"),0.5,IF(F1491="ヘリ訓練日",0.4,1))</f>
        <v>1</v>
      </c>
      <c r="AM1491" s="136">
        <v>1</v>
      </c>
    </row>
    <row r="1492" spans="1:39" ht="75">
      <c r="A1492" s="149">
        <v>848</v>
      </c>
      <c r="B1492" s="210">
        <v>46433</v>
      </c>
      <c r="C1492" s="211">
        <v>8</v>
      </c>
      <c r="D1492" s="211">
        <v>17</v>
      </c>
      <c r="E1492" s="213" t="s">
        <v>40</v>
      </c>
      <c r="F1492" s="147" t="s">
        <v>95</v>
      </c>
      <c r="G1492" s="154" t="s">
        <v>494</v>
      </c>
      <c r="H1492" s="138" t="str">
        <f>IF(OR(G1492="中止",G1492="取消"),"998",IF(ISNA(MATCH($E1492,施設情報!$B$2:$B$96,0)),"999",INDEX(施設情報!$C$2:$C$96,MATCH($E1492,施設情報!$B$2:$B$96,0))))</f>
        <v>004</v>
      </c>
      <c r="I1492" s="139">
        <f t="shared" si="389"/>
        <v>46433</v>
      </c>
      <c r="J1492" s="137" t="str">
        <f t="shared" si="390"/>
        <v>004-46433</v>
      </c>
      <c r="K1492" s="137">
        <f t="shared" si="391"/>
        <v>0.33333333333333331</v>
      </c>
      <c r="L1492" s="137">
        <f t="shared" si="392"/>
        <v>0.70833333333333337</v>
      </c>
      <c r="M1492" s="137">
        <f t="shared" si="393"/>
        <v>0</v>
      </c>
      <c r="N1492" s="137">
        <f t="shared" si="393"/>
        <v>0</v>
      </c>
      <c r="O1492" s="137">
        <f t="shared" si="393"/>
        <v>0</v>
      </c>
      <c r="P1492" s="137">
        <f t="shared" si="393"/>
        <v>0</v>
      </c>
      <c r="Q1492" s="137">
        <f t="shared" si="393"/>
        <v>0</v>
      </c>
      <c r="R1492" s="137">
        <f t="shared" si="393"/>
        <v>0</v>
      </c>
      <c r="S1492" s="137">
        <f t="shared" si="393"/>
        <v>0</v>
      </c>
      <c r="T1492" s="137">
        <f t="shared" si="393"/>
        <v>0</v>
      </c>
      <c r="U1492" s="137">
        <f t="shared" si="393"/>
        <v>100</v>
      </c>
      <c r="V1492" s="137">
        <f t="shared" si="393"/>
        <v>100</v>
      </c>
      <c r="W1492" s="137">
        <f t="shared" si="394"/>
        <v>100</v>
      </c>
      <c r="X1492" s="137">
        <f t="shared" si="394"/>
        <v>100</v>
      </c>
      <c r="Y1492" s="137">
        <f t="shared" si="394"/>
        <v>100</v>
      </c>
      <c r="Z1492" s="137">
        <f t="shared" si="394"/>
        <v>100</v>
      </c>
      <c r="AA1492" s="137">
        <f t="shared" si="394"/>
        <v>100</v>
      </c>
      <c r="AB1492" s="137">
        <f t="shared" si="394"/>
        <v>100</v>
      </c>
      <c r="AC1492" s="137">
        <f t="shared" si="394"/>
        <v>100</v>
      </c>
      <c r="AD1492" s="137">
        <f t="shared" si="394"/>
        <v>0</v>
      </c>
      <c r="AE1492" s="137">
        <f t="shared" si="394"/>
        <v>0</v>
      </c>
      <c r="AF1492" s="137">
        <f t="shared" si="394"/>
        <v>0</v>
      </c>
      <c r="AG1492" s="137">
        <f t="shared" si="394"/>
        <v>0</v>
      </c>
      <c r="AH1492" s="137">
        <f t="shared" si="394"/>
        <v>0</v>
      </c>
      <c r="AI1492" s="137">
        <f t="shared" si="394"/>
        <v>0</v>
      </c>
      <c r="AJ1492" s="137">
        <f t="shared" si="394"/>
        <v>0</v>
      </c>
      <c r="AK1492" s="136">
        <f ca="1">IF(AND(AND($AK$3&lt;=B1492,B1492&lt;=$AK$1),B1492&lt;&gt;""),1,0)</f>
        <v>1</v>
      </c>
      <c r="AL1492" s="136">
        <f>IF(OR(F1492="工事・メンテ（共用可）",F1492="要調整"),0.5,IF(F1492="ヘリ訓練日",0.4,1))</f>
        <v>1</v>
      </c>
      <c r="AM1492" s="136">
        <v>1</v>
      </c>
    </row>
    <row r="1493" spans="1:39" ht="56.25">
      <c r="A1493" s="149">
        <v>350</v>
      </c>
      <c r="B1493" s="150">
        <v>46434</v>
      </c>
      <c r="C1493" s="156">
        <v>0</v>
      </c>
      <c r="D1493" s="156">
        <v>24</v>
      </c>
      <c r="E1493" s="152" t="s">
        <v>52</v>
      </c>
      <c r="F1493" s="151" t="s">
        <v>95</v>
      </c>
      <c r="G1493" s="205" t="s">
        <v>1</v>
      </c>
      <c r="H1493" s="138" t="str">
        <f>IF(OR(G1493="中止",G1493="取消"),"998",IF(ISNA(MATCH($E1493,施設情報!$B$2:$B$96,0)),"999",INDEX(施設情報!$C$2:$C$96,MATCH($E1493,施設情報!$B$2:$B$96,0))))</f>
        <v>024</v>
      </c>
      <c r="I1493" s="139">
        <f t="shared" si="389"/>
        <v>46434</v>
      </c>
      <c r="J1493" s="137" t="str">
        <f t="shared" si="390"/>
        <v>024-46434</v>
      </c>
      <c r="K1493" s="137">
        <f t="shared" si="391"/>
        <v>0</v>
      </c>
      <c r="L1493" s="137">
        <f t="shared" si="392"/>
        <v>1</v>
      </c>
      <c r="M1493" s="137">
        <f t="shared" si="393"/>
        <v>100</v>
      </c>
      <c r="N1493" s="137">
        <f t="shared" si="393"/>
        <v>100</v>
      </c>
      <c r="O1493" s="137">
        <f t="shared" si="393"/>
        <v>100</v>
      </c>
      <c r="P1493" s="137">
        <f t="shared" si="393"/>
        <v>100</v>
      </c>
      <c r="Q1493" s="137">
        <f t="shared" si="393"/>
        <v>100</v>
      </c>
      <c r="R1493" s="137">
        <f t="shared" si="393"/>
        <v>100</v>
      </c>
      <c r="S1493" s="137">
        <f t="shared" si="393"/>
        <v>100</v>
      </c>
      <c r="T1493" s="137">
        <f t="shared" si="393"/>
        <v>100</v>
      </c>
      <c r="U1493" s="137">
        <f t="shared" si="393"/>
        <v>100</v>
      </c>
      <c r="V1493" s="137">
        <f t="shared" si="393"/>
        <v>100</v>
      </c>
      <c r="W1493" s="137">
        <f t="shared" si="394"/>
        <v>100</v>
      </c>
      <c r="X1493" s="137">
        <f t="shared" si="394"/>
        <v>100</v>
      </c>
      <c r="Y1493" s="137">
        <f t="shared" si="394"/>
        <v>100</v>
      </c>
      <c r="Z1493" s="137">
        <f t="shared" si="394"/>
        <v>100</v>
      </c>
      <c r="AA1493" s="137">
        <f t="shared" si="394"/>
        <v>100</v>
      </c>
      <c r="AB1493" s="137">
        <f t="shared" si="394"/>
        <v>100</v>
      </c>
      <c r="AC1493" s="137">
        <f t="shared" si="394"/>
        <v>100</v>
      </c>
      <c r="AD1493" s="137">
        <f t="shared" si="394"/>
        <v>100</v>
      </c>
      <c r="AE1493" s="137">
        <f t="shared" si="394"/>
        <v>100</v>
      </c>
      <c r="AF1493" s="137">
        <f t="shared" si="394"/>
        <v>100</v>
      </c>
      <c r="AG1493" s="137">
        <f t="shared" si="394"/>
        <v>100</v>
      </c>
      <c r="AH1493" s="137">
        <f t="shared" si="394"/>
        <v>100</v>
      </c>
      <c r="AI1493" s="137">
        <f t="shared" si="394"/>
        <v>100</v>
      </c>
      <c r="AJ1493" s="137">
        <f t="shared" si="394"/>
        <v>100</v>
      </c>
      <c r="AK1493" s="136">
        <f ca="1">IF(AND(AND($AK$3&lt;=B1493,B1493&lt;=$AK$1),B1493&lt;&gt;""),1,0)</f>
        <v>1</v>
      </c>
      <c r="AL1493" s="136">
        <f>IF(OR(F1493="工事・メンテ（共用可）",F1493="要調整"),0.5,IF(F1493="ヘリ訓練日",0.4,1))</f>
        <v>1</v>
      </c>
      <c r="AM1493" s="136">
        <v>1</v>
      </c>
    </row>
    <row r="1494" spans="1:39" ht="75">
      <c r="A1494" s="149">
        <v>132</v>
      </c>
      <c r="B1494" s="150">
        <v>46435</v>
      </c>
      <c r="C1494" s="156">
        <v>8</v>
      </c>
      <c r="D1494" s="156">
        <v>10</v>
      </c>
      <c r="E1494" s="152" t="s">
        <v>40</v>
      </c>
      <c r="F1494" s="151" t="s">
        <v>0</v>
      </c>
      <c r="G1494" s="154" t="s">
        <v>1</v>
      </c>
      <c r="H1494" s="138" t="str">
        <f>IF(OR(G1494="中止",G1494="取消"),"998",IF(ISNA(MATCH($E1494,施設情報!$B$2:$B$96,0)),"999",INDEX(施設情報!$C$2:$C$96,MATCH($E1494,施設情報!$B$2:$B$96,0))))</f>
        <v>004</v>
      </c>
      <c r="I1494" s="139">
        <f t="shared" si="389"/>
        <v>46435</v>
      </c>
      <c r="J1494" s="137" t="str">
        <f t="shared" si="390"/>
        <v>004-46435</v>
      </c>
      <c r="K1494" s="137">
        <f t="shared" si="391"/>
        <v>0.33333333333333331</v>
      </c>
      <c r="L1494" s="137">
        <f t="shared" si="392"/>
        <v>0.41666666666666669</v>
      </c>
      <c r="M1494" s="137">
        <f t="shared" si="393"/>
        <v>0</v>
      </c>
      <c r="N1494" s="137">
        <f t="shared" si="393"/>
        <v>0</v>
      </c>
      <c r="O1494" s="137">
        <f t="shared" si="393"/>
        <v>0</v>
      </c>
      <c r="P1494" s="137">
        <f t="shared" si="393"/>
        <v>0</v>
      </c>
      <c r="Q1494" s="137">
        <f t="shared" si="393"/>
        <v>0</v>
      </c>
      <c r="R1494" s="137">
        <f t="shared" si="393"/>
        <v>0</v>
      </c>
      <c r="S1494" s="137">
        <f t="shared" si="393"/>
        <v>0</v>
      </c>
      <c r="T1494" s="137">
        <f t="shared" si="393"/>
        <v>0</v>
      </c>
      <c r="U1494" s="137">
        <f t="shared" si="393"/>
        <v>100</v>
      </c>
      <c r="V1494" s="137">
        <f t="shared" si="393"/>
        <v>100</v>
      </c>
      <c r="W1494" s="137">
        <f t="shared" si="394"/>
        <v>0</v>
      </c>
      <c r="X1494" s="137">
        <f t="shared" si="394"/>
        <v>0</v>
      </c>
      <c r="Y1494" s="137">
        <f t="shared" si="394"/>
        <v>0</v>
      </c>
      <c r="Z1494" s="137">
        <f t="shared" si="394"/>
        <v>0</v>
      </c>
      <c r="AA1494" s="137">
        <f t="shared" si="394"/>
        <v>0</v>
      </c>
      <c r="AB1494" s="137">
        <f t="shared" si="394"/>
        <v>0</v>
      </c>
      <c r="AC1494" s="137">
        <f t="shared" si="394"/>
        <v>0</v>
      </c>
      <c r="AD1494" s="137">
        <f t="shared" si="394"/>
        <v>0</v>
      </c>
      <c r="AE1494" s="137">
        <f t="shared" si="394"/>
        <v>0</v>
      </c>
      <c r="AF1494" s="137">
        <f t="shared" si="394"/>
        <v>0</v>
      </c>
      <c r="AG1494" s="137">
        <f t="shared" si="394"/>
        <v>0</v>
      </c>
      <c r="AH1494" s="137">
        <f t="shared" si="394"/>
        <v>0</v>
      </c>
      <c r="AI1494" s="137">
        <f t="shared" si="394"/>
        <v>0</v>
      </c>
      <c r="AJ1494" s="137">
        <f t="shared" si="394"/>
        <v>0</v>
      </c>
      <c r="AK1494" s="136">
        <f ca="1">IF(AND(AND($AK$3&lt;=B1494,B1494&lt;=$AK$1),B1494&lt;&gt;""),1,0)</f>
        <v>1</v>
      </c>
      <c r="AL1494" s="136">
        <f>IF(OR(F1494="工事・メンテ（共用可）",F1494="要調整"),0.5,IF(F1494="ヘリ訓練日",0.4,1))</f>
        <v>1</v>
      </c>
      <c r="AM1494" s="136">
        <v>1</v>
      </c>
    </row>
    <row r="1495" spans="1:39" ht="93.75">
      <c r="A1495" s="149">
        <v>133</v>
      </c>
      <c r="B1495" s="150">
        <v>46435</v>
      </c>
      <c r="C1495" s="156">
        <v>8</v>
      </c>
      <c r="D1495" s="156">
        <v>10</v>
      </c>
      <c r="E1495" s="152" t="s">
        <v>499</v>
      </c>
      <c r="F1495" s="151" t="s">
        <v>0</v>
      </c>
      <c r="G1495" s="154" t="s">
        <v>1</v>
      </c>
      <c r="H1495" s="138" t="str">
        <f>IF(OR(G1495="中止",G1495="取消"),"998",IF(ISNA(MATCH($E1495,施設情報!$B$2:$B$96,0)),"999",INDEX(施設情報!$C$2:$C$96,MATCH($E1495,施設情報!$B$2:$B$96,0))))</f>
        <v>005</v>
      </c>
      <c r="I1495" s="139">
        <f t="shared" si="389"/>
        <v>46435</v>
      </c>
      <c r="J1495" s="137" t="str">
        <f t="shared" si="390"/>
        <v>005-46435</v>
      </c>
      <c r="K1495" s="137">
        <f t="shared" si="391"/>
        <v>0.33333333333333331</v>
      </c>
      <c r="L1495" s="137">
        <f t="shared" si="392"/>
        <v>0.41666666666666669</v>
      </c>
      <c r="M1495" s="137">
        <f t="shared" ref="M1495:V1504" si="395">IF(AND(M$3&gt;=$K1495,M$3&lt;$L1495),100*$AM1495,0)</f>
        <v>0</v>
      </c>
      <c r="N1495" s="137">
        <f t="shared" si="395"/>
        <v>0</v>
      </c>
      <c r="O1495" s="137">
        <f t="shared" si="395"/>
        <v>0</v>
      </c>
      <c r="P1495" s="137">
        <f t="shared" si="395"/>
        <v>0</v>
      </c>
      <c r="Q1495" s="137">
        <f t="shared" si="395"/>
        <v>0</v>
      </c>
      <c r="R1495" s="137">
        <f t="shared" si="395"/>
        <v>0</v>
      </c>
      <c r="S1495" s="137">
        <f t="shared" si="395"/>
        <v>0</v>
      </c>
      <c r="T1495" s="137">
        <f t="shared" si="395"/>
        <v>0</v>
      </c>
      <c r="U1495" s="137">
        <f t="shared" si="395"/>
        <v>100</v>
      </c>
      <c r="V1495" s="137">
        <f t="shared" si="395"/>
        <v>100</v>
      </c>
      <c r="W1495" s="137">
        <f t="shared" ref="W1495:AJ1504" si="396">IF(AND(W$3&gt;=$K1495,W$3&lt;$L1495),100*$AM1495,0)</f>
        <v>0</v>
      </c>
      <c r="X1495" s="137">
        <f t="shared" si="396"/>
        <v>0</v>
      </c>
      <c r="Y1495" s="137">
        <f t="shared" si="396"/>
        <v>0</v>
      </c>
      <c r="Z1495" s="137">
        <f t="shared" si="396"/>
        <v>0</v>
      </c>
      <c r="AA1495" s="137">
        <f t="shared" si="396"/>
        <v>0</v>
      </c>
      <c r="AB1495" s="137">
        <f t="shared" si="396"/>
        <v>0</v>
      </c>
      <c r="AC1495" s="137">
        <f t="shared" si="396"/>
        <v>0</v>
      </c>
      <c r="AD1495" s="137">
        <f t="shared" si="396"/>
        <v>0</v>
      </c>
      <c r="AE1495" s="137">
        <f t="shared" si="396"/>
        <v>0</v>
      </c>
      <c r="AF1495" s="137">
        <f t="shared" si="396"/>
        <v>0</v>
      </c>
      <c r="AG1495" s="137">
        <f t="shared" si="396"/>
        <v>0</v>
      </c>
      <c r="AH1495" s="137">
        <f t="shared" si="396"/>
        <v>0</v>
      </c>
      <c r="AI1495" s="137">
        <f t="shared" si="396"/>
        <v>0</v>
      </c>
      <c r="AJ1495" s="137">
        <f t="shared" si="396"/>
        <v>0</v>
      </c>
      <c r="AK1495" s="136">
        <f ca="1">IF(AND(AND($AK$3&lt;=B1495,B1495&lt;=$AK$1),B1495&lt;&gt;""),1,0)</f>
        <v>1</v>
      </c>
      <c r="AL1495" s="136">
        <f>IF(OR(F1495="工事・メンテ（共用可）",F1495="要調整"),0.5,IF(F1495="ヘリ訓練日",0.4,1))</f>
        <v>1</v>
      </c>
      <c r="AM1495" s="136">
        <v>1</v>
      </c>
    </row>
    <row r="1496" spans="1:39" ht="37.5">
      <c r="A1496" s="149">
        <v>134</v>
      </c>
      <c r="B1496" s="210">
        <v>46435</v>
      </c>
      <c r="C1496" s="211">
        <v>9</v>
      </c>
      <c r="D1496" s="211">
        <v>14</v>
      </c>
      <c r="E1496" s="152" t="s">
        <v>4</v>
      </c>
      <c r="F1496" s="147" t="s">
        <v>0</v>
      </c>
      <c r="G1496" s="154" t="s">
        <v>1</v>
      </c>
      <c r="H1496" s="138" t="str">
        <f>IF(OR(G1496="中止",G1496="取消"),"998",IF(ISNA(MATCH($E1496,施設情報!$B$2:$B$96,0)),"999",INDEX(施設情報!$C$2:$C$96,MATCH($E1496,施設情報!$B$2:$B$96,0))))</f>
        <v>063</v>
      </c>
      <c r="I1496" s="139">
        <f t="shared" si="389"/>
        <v>46435</v>
      </c>
      <c r="J1496" s="137" t="str">
        <f t="shared" si="390"/>
        <v>063-46435</v>
      </c>
      <c r="K1496" s="137">
        <f t="shared" si="391"/>
        <v>0.375</v>
      </c>
      <c r="L1496" s="137">
        <f t="shared" si="392"/>
        <v>0.58333333333333337</v>
      </c>
      <c r="M1496" s="137">
        <f t="shared" si="395"/>
        <v>0</v>
      </c>
      <c r="N1496" s="137">
        <f t="shared" si="395"/>
        <v>0</v>
      </c>
      <c r="O1496" s="137">
        <f t="shared" si="395"/>
        <v>0</v>
      </c>
      <c r="P1496" s="137">
        <f t="shared" si="395"/>
        <v>0</v>
      </c>
      <c r="Q1496" s="137">
        <f t="shared" si="395"/>
        <v>0</v>
      </c>
      <c r="R1496" s="137">
        <f t="shared" si="395"/>
        <v>0</v>
      </c>
      <c r="S1496" s="137">
        <f t="shared" si="395"/>
        <v>0</v>
      </c>
      <c r="T1496" s="137">
        <f t="shared" si="395"/>
        <v>0</v>
      </c>
      <c r="U1496" s="137">
        <f t="shared" si="395"/>
        <v>0</v>
      </c>
      <c r="V1496" s="137">
        <f t="shared" si="395"/>
        <v>100</v>
      </c>
      <c r="W1496" s="137">
        <f t="shared" si="396"/>
        <v>100</v>
      </c>
      <c r="X1496" s="137">
        <f t="shared" si="396"/>
        <v>100</v>
      </c>
      <c r="Y1496" s="137">
        <f t="shared" si="396"/>
        <v>100</v>
      </c>
      <c r="Z1496" s="137">
        <f t="shared" si="396"/>
        <v>100</v>
      </c>
      <c r="AA1496" s="137">
        <f t="shared" si="396"/>
        <v>0</v>
      </c>
      <c r="AB1496" s="137">
        <f t="shared" si="396"/>
        <v>0</v>
      </c>
      <c r="AC1496" s="137">
        <f t="shared" si="396"/>
        <v>0</v>
      </c>
      <c r="AD1496" s="137">
        <f t="shared" si="396"/>
        <v>0</v>
      </c>
      <c r="AE1496" s="137">
        <f t="shared" si="396"/>
        <v>0</v>
      </c>
      <c r="AF1496" s="137">
        <f t="shared" si="396"/>
        <v>0</v>
      </c>
      <c r="AG1496" s="137">
        <f t="shared" si="396"/>
        <v>0</v>
      </c>
      <c r="AH1496" s="137">
        <f t="shared" si="396"/>
        <v>0</v>
      </c>
      <c r="AI1496" s="137">
        <f t="shared" si="396"/>
        <v>0</v>
      </c>
      <c r="AJ1496" s="137">
        <f t="shared" si="396"/>
        <v>0</v>
      </c>
      <c r="AK1496" s="136">
        <f ca="1">IF(AND(AND($AK$3&lt;=B1496,B1496&lt;=$AK$1),B1496&lt;&gt;""),1,0)</f>
        <v>1</v>
      </c>
      <c r="AL1496" s="136">
        <f>IF(OR(F1496="工事・メンテ（共用可）",F1496="要調整"),0.5,IF(F1496="ヘリ訓練日",0.4,1))</f>
        <v>1</v>
      </c>
      <c r="AM1496" s="136">
        <v>1</v>
      </c>
    </row>
    <row r="1497" spans="1:39" ht="75">
      <c r="A1497" s="149">
        <v>135</v>
      </c>
      <c r="B1497" s="210">
        <v>46435</v>
      </c>
      <c r="C1497" s="211">
        <v>9</v>
      </c>
      <c r="D1497" s="211">
        <v>14</v>
      </c>
      <c r="E1497" s="152" t="s">
        <v>8</v>
      </c>
      <c r="F1497" s="147" t="s">
        <v>0</v>
      </c>
      <c r="G1497" s="154" t="s">
        <v>1</v>
      </c>
      <c r="H1497" s="138" t="str">
        <f>IF(OR(G1497="中止",G1497="取消"),"998",IF(ISNA(MATCH($E1497,施設情報!$B$2:$B$96,0)),"999",INDEX(施設情報!$C$2:$C$96,MATCH($E1497,施設情報!$B$2:$B$96,0))))</f>
        <v>029</v>
      </c>
      <c r="I1497" s="139">
        <f t="shared" si="389"/>
        <v>46435</v>
      </c>
      <c r="J1497" s="137" t="str">
        <f t="shared" si="390"/>
        <v>029-46435</v>
      </c>
      <c r="K1497" s="137">
        <f t="shared" si="391"/>
        <v>0.375</v>
      </c>
      <c r="L1497" s="137">
        <f t="shared" si="392"/>
        <v>0.58333333333333337</v>
      </c>
      <c r="M1497" s="137">
        <f t="shared" si="395"/>
        <v>0</v>
      </c>
      <c r="N1497" s="137">
        <f t="shared" si="395"/>
        <v>0</v>
      </c>
      <c r="O1497" s="137">
        <f t="shared" si="395"/>
        <v>0</v>
      </c>
      <c r="P1497" s="137">
        <f t="shared" si="395"/>
        <v>0</v>
      </c>
      <c r="Q1497" s="137">
        <f t="shared" si="395"/>
        <v>0</v>
      </c>
      <c r="R1497" s="137">
        <f t="shared" si="395"/>
        <v>0</v>
      </c>
      <c r="S1497" s="137">
        <f t="shared" si="395"/>
        <v>0</v>
      </c>
      <c r="T1497" s="137">
        <f t="shared" si="395"/>
        <v>0</v>
      </c>
      <c r="U1497" s="137">
        <f t="shared" si="395"/>
        <v>0</v>
      </c>
      <c r="V1497" s="137">
        <f t="shared" si="395"/>
        <v>100</v>
      </c>
      <c r="W1497" s="137">
        <f t="shared" si="396"/>
        <v>100</v>
      </c>
      <c r="X1497" s="137">
        <f t="shared" si="396"/>
        <v>100</v>
      </c>
      <c r="Y1497" s="137">
        <f t="shared" si="396"/>
        <v>100</v>
      </c>
      <c r="Z1497" s="137">
        <f t="shared" si="396"/>
        <v>100</v>
      </c>
      <c r="AA1497" s="137">
        <f t="shared" si="396"/>
        <v>0</v>
      </c>
      <c r="AB1497" s="137">
        <f t="shared" si="396"/>
        <v>0</v>
      </c>
      <c r="AC1497" s="137">
        <f t="shared" si="396"/>
        <v>0</v>
      </c>
      <c r="AD1497" s="137">
        <f t="shared" si="396"/>
        <v>0</v>
      </c>
      <c r="AE1497" s="137">
        <f t="shared" si="396"/>
        <v>0</v>
      </c>
      <c r="AF1497" s="137">
        <f t="shared" si="396"/>
        <v>0</v>
      </c>
      <c r="AG1497" s="137">
        <f t="shared" si="396"/>
        <v>0</v>
      </c>
      <c r="AH1497" s="137">
        <f t="shared" si="396"/>
        <v>0</v>
      </c>
      <c r="AI1497" s="137">
        <f t="shared" si="396"/>
        <v>0</v>
      </c>
      <c r="AJ1497" s="137">
        <f t="shared" si="396"/>
        <v>0</v>
      </c>
      <c r="AK1497" s="136">
        <f ca="1">IF(AND(AND($AK$3&lt;=B1497,B1497&lt;=$AK$1),B1497&lt;&gt;""),1,0)</f>
        <v>1</v>
      </c>
      <c r="AL1497" s="136">
        <f>IF(OR(F1497="工事・メンテ（共用可）",F1497="要調整"),0.5,IF(F1497="ヘリ訓練日",0.4,1))</f>
        <v>1</v>
      </c>
      <c r="AM1497" s="136">
        <v>1</v>
      </c>
    </row>
    <row r="1498" spans="1:39" ht="37.5">
      <c r="A1498" s="149">
        <v>136</v>
      </c>
      <c r="B1498" s="210">
        <v>46435</v>
      </c>
      <c r="C1498" s="211">
        <v>9</v>
      </c>
      <c r="D1498" s="211">
        <v>14</v>
      </c>
      <c r="E1498" s="152" t="s">
        <v>9</v>
      </c>
      <c r="F1498" s="147" t="s">
        <v>0</v>
      </c>
      <c r="G1498" s="154" t="s">
        <v>1</v>
      </c>
      <c r="H1498" s="138" t="str">
        <f>IF(OR(G1498="中止",G1498="取消"),"998",IF(ISNA(MATCH($E1498,施設情報!$B$2:$B$96,0)),"999",INDEX(施設情報!$C$2:$C$96,MATCH($E1498,施設情報!$B$2:$B$96,0))))</f>
        <v>022</v>
      </c>
      <c r="I1498" s="139">
        <f t="shared" si="389"/>
        <v>46435</v>
      </c>
      <c r="J1498" s="137" t="str">
        <f t="shared" si="390"/>
        <v>022-46435</v>
      </c>
      <c r="K1498" s="137">
        <f t="shared" si="391"/>
        <v>0.375</v>
      </c>
      <c r="L1498" s="137">
        <f t="shared" si="392"/>
        <v>0.58333333333333337</v>
      </c>
      <c r="M1498" s="137">
        <f t="shared" si="395"/>
        <v>0</v>
      </c>
      <c r="N1498" s="137">
        <f t="shared" si="395"/>
        <v>0</v>
      </c>
      <c r="O1498" s="137">
        <f t="shared" si="395"/>
        <v>0</v>
      </c>
      <c r="P1498" s="137">
        <f t="shared" si="395"/>
        <v>0</v>
      </c>
      <c r="Q1498" s="137">
        <f t="shared" si="395"/>
        <v>0</v>
      </c>
      <c r="R1498" s="137">
        <f t="shared" si="395"/>
        <v>0</v>
      </c>
      <c r="S1498" s="137">
        <f t="shared" si="395"/>
        <v>0</v>
      </c>
      <c r="T1498" s="137">
        <f t="shared" si="395"/>
        <v>0</v>
      </c>
      <c r="U1498" s="137">
        <f t="shared" si="395"/>
        <v>0</v>
      </c>
      <c r="V1498" s="137">
        <f t="shared" si="395"/>
        <v>100</v>
      </c>
      <c r="W1498" s="137">
        <f t="shared" si="396"/>
        <v>100</v>
      </c>
      <c r="X1498" s="137">
        <f t="shared" si="396"/>
        <v>100</v>
      </c>
      <c r="Y1498" s="137">
        <f t="shared" si="396"/>
        <v>100</v>
      </c>
      <c r="Z1498" s="137">
        <f t="shared" si="396"/>
        <v>100</v>
      </c>
      <c r="AA1498" s="137">
        <f t="shared" si="396"/>
        <v>0</v>
      </c>
      <c r="AB1498" s="137">
        <f t="shared" si="396"/>
        <v>0</v>
      </c>
      <c r="AC1498" s="137">
        <f t="shared" si="396"/>
        <v>0</v>
      </c>
      <c r="AD1498" s="137">
        <f t="shared" si="396"/>
        <v>0</v>
      </c>
      <c r="AE1498" s="137">
        <f t="shared" si="396"/>
        <v>0</v>
      </c>
      <c r="AF1498" s="137">
        <f t="shared" si="396"/>
        <v>0</v>
      </c>
      <c r="AG1498" s="137">
        <f t="shared" si="396"/>
        <v>0</v>
      </c>
      <c r="AH1498" s="137">
        <f t="shared" si="396"/>
        <v>0</v>
      </c>
      <c r="AI1498" s="137">
        <f t="shared" si="396"/>
        <v>0</v>
      </c>
      <c r="AJ1498" s="137">
        <f t="shared" si="396"/>
        <v>0</v>
      </c>
      <c r="AK1498" s="136">
        <f ca="1">IF(AND(AND($AK$3&lt;=B1498,B1498&lt;=$AK$1),B1498&lt;&gt;""),1,0)</f>
        <v>1</v>
      </c>
      <c r="AL1498" s="136">
        <f>IF(OR(F1498="工事・メンテ（共用可）",F1498="要調整"),0.5,IF(F1498="ヘリ訓練日",0.4,1))</f>
        <v>1</v>
      </c>
      <c r="AM1498" s="136">
        <v>1</v>
      </c>
    </row>
    <row r="1499" spans="1:39" ht="37.5">
      <c r="A1499" s="149">
        <v>137</v>
      </c>
      <c r="B1499" s="210">
        <v>46435</v>
      </c>
      <c r="C1499" s="211">
        <v>9</v>
      </c>
      <c r="D1499" s="211">
        <v>14</v>
      </c>
      <c r="E1499" s="152" t="s">
        <v>5</v>
      </c>
      <c r="F1499" s="147" t="s">
        <v>0</v>
      </c>
      <c r="G1499" s="154" t="s">
        <v>1</v>
      </c>
      <c r="H1499" s="138" t="str">
        <f>IF(OR(G1499="中止",G1499="取消"),"998",IF(ISNA(MATCH($E1499,施設情報!$B$2:$B$96,0)),"999",INDEX(施設情報!$C$2:$C$96,MATCH($E1499,施設情報!$B$2:$B$96,0))))</f>
        <v>064</v>
      </c>
      <c r="I1499" s="139">
        <f t="shared" si="389"/>
        <v>46435</v>
      </c>
      <c r="J1499" s="137" t="str">
        <f t="shared" si="390"/>
        <v>064-46435</v>
      </c>
      <c r="K1499" s="137">
        <f t="shared" si="391"/>
        <v>0.375</v>
      </c>
      <c r="L1499" s="137">
        <f t="shared" si="392"/>
        <v>0.58333333333333337</v>
      </c>
      <c r="M1499" s="137">
        <f t="shared" si="395"/>
        <v>0</v>
      </c>
      <c r="N1499" s="137">
        <f t="shared" si="395"/>
        <v>0</v>
      </c>
      <c r="O1499" s="137">
        <f t="shared" si="395"/>
        <v>0</v>
      </c>
      <c r="P1499" s="137">
        <f t="shared" si="395"/>
        <v>0</v>
      </c>
      <c r="Q1499" s="137">
        <f t="shared" si="395"/>
        <v>0</v>
      </c>
      <c r="R1499" s="137">
        <f t="shared" si="395"/>
        <v>0</v>
      </c>
      <c r="S1499" s="137">
        <f t="shared" si="395"/>
        <v>0</v>
      </c>
      <c r="T1499" s="137">
        <f t="shared" si="395"/>
        <v>0</v>
      </c>
      <c r="U1499" s="137">
        <f t="shared" si="395"/>
        <v>0</v>
      </c>
      <c r="V1499" s="137">
        <f t="shared" si="395"/>
        <v>100</v>
      </c>
      <c r="W1499" s="137">
        <f t="shared" si="396"/>
        <v>100</v>
      </c>
      <c r="X1499" s="137">
        <f t="shared" si="396"/>
        <v>100</v>
      </c>
      <c r="Y1499" s="137">
        <f t="shared" si="396"/>
        <v>100</v>
      </c>
      <c r="Z1499" s="137">
        <f t="shared" si="396"/>
        <v>100</v>
      </c>
      <c r="AA1499" s="137">
        <f t="shared" si="396"/>
        <v>0</v>
      </c>
      <c r="AB1499" s="137">
        <f t="shared" si="396"/>
        <v>0</v>
      </c>
      <c r="AC1499" s="137">
        <f t="shared" si="396"/>
        <v>0</v>
      </c>
      <c r="AD1499" s="137">
        <f t="shared" si="396"/>
        <v>0</v>
      </c>
      <c r="AE1499" s="137">
        <f t="shared" si="396"/>
        <v>0</v>
      </c>
      <c r="AF1499" s="137">
        <f t="shared" si="396"/>
        <v>0</v>
      </c>
      <c r="AG1499" s="137">
        <f t="shared" si="396"/>
        <v>0</v>
      </c>
      <c r="AH1499" s="137">
        <f t="shared" si="396"/>
        <v>0</v>
      </c>
      <c r="AI1499" s="137">
        <f t="shared" si="396"/>
        <v>0</v>
      </c>
      <c r="AJ1499" s="137">
        <f t="shared" si="396"/>
        <v>0</v>
      </c>
      <c r="AK1499" s="136">
        <f ca="1">IF(AND(AND($AK$3&lt;=B1499,B1499&lt;=$AK$1),B1499&lt;&gt;""),1,0)</f>
        <v>1</v>
      </c>
      <c r="AL1499" s="136">
        <f>IF(OR(F1499="工事・メンテ（共用可）",F1499="要調整"),0.5,IF(F1499="ヘリ訓練日",0.4,1))</f>
        <v>1</v>
      </c>
      <c r="AM1499" s="136">
        <v>1</v>
      </c>
    </row>
    <row r="1500" spans="1:39" ht="56.25">
      <c r="A1500" s="149">
        <v>138</v>
      </c>
      <c r="B1500" s="210">
        <v>46435</v>
      </c>
      <c r="C1500" s="211">
        <v>9</v>
      </c>
      <c r="D1500" s="211">
        <v>14</v>
      </c>
      <c r="E1500" s="152" t="s">
        <v>6</v>
      </c>
      <c r="F1500" s="147" t="s">
        <v>0</v>
      </c>
      <c r="G1500" s="154" t="s">
        <v>1</v>
      </c>
      <c r="H1500" s="138" t="str">
        <f>IF(OR(G1500="中止",G1500="取消"),"998",IF(ISNA(MATCH($E1500,施設情報!$B$2:$B$96,0)),"999",INDEX(施設情報!$C$2:$C$96,MATCH($E1500,施設情報!$B$2:$B$96,0))))</f>
        <v>065</v>
      </c>
      <c r="I1500" s="139">
        <f t="shared" si="389"/>
        <v>46435</v>
      </c>
      <c r="J1500" s="137" t="str">
        <f t="shared" si="390"/>
        <v>065-46435</v>
      </c>
      <c r="K1500" s="137">
        <f t="shared" si="391"/>
        <v>0.375</v>
      </c>
      <c r="L1500" s="137">
        <f t="shared" si="392"/>
        <v>0.58333333333333337</v>
      </c>
      <c r="M1500" s="137">
        <f t="shared" si="395"/>
        <v>0</v>
      </c>
      <c r="N1500" s="137">
        <f t="shared" si="395"/>
        <v>0</v>
      </c>
      <c r="O1500" s="137">
        <f t="shared" si="395"/>
        <v>0</v>
      </c>
      <c r="P1500" s="137">
        <f t="shared" si="395"/>
        <v>0</v>
      </c>
      <c r="Q1500" s="137">
        <f t="shared" si="395"/>
        <v>0</v>
      </c>
      <c r="R1500" s="137">
        <f t="shared" si="395"/>
        <v>0</v>
      </c>
      <c r="S1500" s="137">
        <f t="shared" si="395"/>
        <v>0</v>
      </c>
      <c r="T1500" s="137">
        <f t="shared" si="395"/>
        <v>0</v>
      </c>
      <c r="U1500" s="137">
        <f t="shared" si="395"/>
        <v>0</v>
      </c>
      <c r="V1500" s="137">
        <f t="shared" si="395"/>
        <v>100</v>
      </c>
      <c r="W1500" s="137">
        <f t="shared" si="396"/>
        <v>100</v>
      </c>
      <c r="X1500" s="137">
        <f t="shared" si="396"/>
        <v>100</v>
      </c>
      <c r="Y1500" s="137">
        <f t="shared" si="396"/>
        <v>100</v>
      </c>
      <c r="Z1500" s="137">
        <f t="shared" si="396"/>
        <v>100</v>
      </c>
      <c r="AA1500" s="137">
        <f t="shared" si="396"/>
        <v>0</v>
      </c>
      <c r="AB1500" s="137">
        <f t="shared" si="396"/>
        <v>0</v>
      </c>
      <c r="AC1500" s="137">
        <f t="shared" si="396"/>
        <v>0</v>
      </c>
      <c r="AD1500" s="137">
        <f t="shared" si="396"/>
        <v>0</v>
      </c>
      <c r="AE1500" s="137">
        <f t="shared" si="396"/>
        <v>0</v>
      </c>
      <c r="AF1500" s="137">
        <f t="shared" si="396"/>
        <v>0</v>
      </c>
      <c r="AG1500" s="137">
        <f t="shared" si="396"/>
        <v>0</v>
      </c>
      <c r="AH1500" s="137">
        <f t="shared" si="396"/>
        <v>0</v>
      </c>
      <c r="AI1500" s="137">
        <f t="shared" si="396"/>
        <v>0</v>
      </c>
      <c r="AJ1500" s="137">
        <f t="shared" si="396"/>
        <v>0</v>
      </c>
      <c r="AK1500" s="136">
        <f ca="1">IF(AND(AND($AK$3&lt;=B1500,B1500&lt;=$AK$1),B1500&lt;&gt;""),1,0)</f>
        <v>1</v>
      </c>
      <c r="AL1500" s="136">
        <f>IF(OR(F1500="工事・メンテ（共用可）",F1500="要調整"),0.5,IF(F1500="ヘリ訓練日",0.4,1))</f>
        <v>1</v>
      </c>
      <c r="AM1500" s="136">
        <v>1</v>
      </c>
    </row>
    <row r="1501" spans="1:39" ht="56.25">
      <c r="A1501" s="149">
        <v>139</v>
      </c>
      <c r="B1501" s="210">
        <v>46435</v>
      </c>
      <c r="C1501" s="211">
        <v>9</v>
      </c>
      <c r="D1501" s="211">
        <v>14</v>
      </c>
      <c r="E1501" s="152" t="s">
        <v>7</v>
      </c>
      <c r="F1501" s="147" t="s">
        <v>0</v>
      </c>
      <c r="G1501" s="154" t="s">
        <v>1</v>
      </c>
      <c r="H1501" s="138" t="str">
        <f>IF(OR(G1501="中止",G1501="取消"),"998",IF(ISNA(MATCH($E1501,施設情報!$B$2:$B$96,0)),"999",INDEX(施設情報!$C$2:$C$96,MATCH($E1501,施設情報!$B$2:$B$96,0))))</f>
        <v>066</v>
      </c>
      <c r="I1501" s="139">
        <f t="shared" si="389"/>
        <v>46435</v>
      </c>
      <c r="J1501" s="137" t="str">
        <f t="shared" si="390"/>
        <v>066-46435</v>
      </c>
      <c r="K1501" s="137">
        <f t="shared" si="391"/>
        <v>0.375</v>
      </c>
      <c r="L1501" s="137">
        <f t="shared" si="392"/>
        <v>0.58333333333333337</v>
      </c>
      <c r="M1501" s="137">
        <f t="shared" si="395"/>
        <v>0</v>
      </c>
      <c r="N1501" s="137">
        <f t="shared" si="395"/>
        <v>0</v>
      </c>
      <c r="O1501" s="137">
        <f t="shared" si="395"/>
        <v>0</v>
      </c>
      <c r="P1501" s="137">
        <f t="shared" si="395"/>
        <v>0</v>
      </c>
      <c r="Q1501" s="137">
        <f t="shared" si="395"/>
        <v>0</v>
      </c>
      <c r="R1501" s="137">
        <f t="shared" si="395"/>
        <v>0</v>
      </c>
      <c r="S1501" s="137">
        <f t="shared" si="395"/>
        <v>0</v>
      </c>
      <c r="T1501" s="137">
        <f t="shared" si="395"/>
        <v>0</v>
      </c>
      <c r="U1501" s="137">
        <f t="shared" si="395"/>
        <v>0</v>
      </c>
      <c r="V1501" s="137">
        <f t="shared" si="395"/>
        <v>100</v>
      </c>
      <c r="W1501" s="137">
        <f t="shared" si="396"/>
        <v>100</v>
      </c>
      <c r="X1501" s="137">
        <f t="shared" si="396"/>
        <v>100</v>
      </c>
      <c r="Y1501" s="137">
        <f t="shared" si="396"/>
        <v>100</v>
      </c>
      <c r="Z1501" s="137">
        <f t="shared" si="396"/>
        <v>100</v>
      </c>
      <c r="AA1501" s="137">
        <f t="shared" si="396"/>
        <v>0</v>
      </c>
      <c r="AB1501" s="137">
        <f t="shared" si="396"/>
        <v>0</v>
      </c>
      <c r="AC1501" s="137">
        <f t="shared" si="396"/>
        <v>0</v>
      </c>
      <c r="AD1501" s="137">
        <f t="shared" si="396"/>
        <v>0</v>
      </c>
      <c r="AE1501" s="137">
        <f t="shared" si="396"/>
        <v>0</v>
      </c>
      <c r="AF1501" s="137">
        <f t="shared" si="396"/>
        <v>0</v>
      </c>
      <c r="AG1501" s="137">
        <f t="shared" si="396"/>
        <v>0</v>
      </c>
      <c r="AH1501" s="137">
        <f t="shared" si="396"/>
        <v>0</v>
      </c>
      <c r="AI1501" s="137">
        <f t="shared" si="396"/>
        <v>0</v>
      </c>
      <c r="AJ1501" s="137">
        <f t="shared" si="396"/>
        <v>0</v>
      </c>
      <c r="AK1501" s="136">
        <f ca="1">IF(AND(AND($AK$3&lt;=B1501,B1501&lt;=$AK$1),B1501&lt;&gt;""),1,0)</f>
        <v>1</v>
      </c>
      <c r="AL1501" s="136">
        <f>IF(OR(F1501="工事・メンテ（共用可）",F1501="要調整"),0.5,IF(F1501="ヘリ訓練日",0.4,1))</f>
        <v>1</v>
      </c>
      <c r="AM1501" s="136">
        <v>1</v>
      </c>
    </row>
    <row r="1502" spans="1:39" ht="72">
      <c r="A1502" s="149">
        <v>140</v>
      </c>
      <c r="B1502" s="210">
        <v>46435</v>
      </c>
      <c r="C1502" s="211">
        <v>14</v>
      </c>
      <c r="D1502" s="211">
        <v>16</v>
      </c>
      <c r="E1502" s="152" t="s">
        <v>92</v>
      </c>
      <c r="F1502" s="147" t="s">
        <v>0</v>
      </c>
      <c r="G1502" s="154" t="s">
        <v>1</v>
      </c>
      <c r="H1502" s="138" t="str">
        <f>IF(OR(G1502="中止",G1502="取消"),"998",IF(ISNA(MATCH($E1502,施設情報!$B$2:$B$96,0)),"999",INDEX(施設情報!$C$2:$C$96,MATCH($E1502,施設情報!$B$2:$B$96,0))))</f>
        <v>010</v>
      </c>
      <c r="I1502" s="139">
        <f t="shared" si="389"/>
        <v>46435</v>
      </c>
      <c r="J1502" s="137" t="str">
        <f t="shared" si="390"/>
        <v>010-46435</v>
      </c>
      <c r="K1502" s="137">
        <f t="shared" si="391"/>
        <v>0.58333333333333337</v>
      </c>
      <c r="L1502" s="137">
        <f t="shared" si="392"/>
        <v>0.66666666666666663</v>
      </c>
      <c r="M1502" s="137">
        <f t="shared" si="395"/>
        <v>0</v>
      </c>
      <c r="N1502" s="137">
        <f t="shared" si="395"/>
        <v>0</v>
      </c>
      <c r="O1502" s="137">
        <f t="shared" si="395"/>
        <v>0</v>
      </c>
      <c r="P1502" s="137">
        <f t="shared" si="395"/>
        <v>0</v>
      </c>
      <c r="Q1502" s="137">
        <f t="shared" si="395"/>
        <v>0</v>
      </c>
      <c r="R1502" s="137">
        <f t="shared" si="395"/>
        <v>0</v>
      </c>
      <c r="S1502" s="137">
        <f t="shared" si="395"/>
        <v>0</v>
      </c>
      <c r="T1502" s="137">
        <f t="shared" si="395"/>
        <v>0</v>
      </c>
      <c r="U1502" s="137">
        <f t="shared" si="395"/>
        <v>0</v>
      </c>
      <c r="V1502" s="137">
        <f t="shared" si="395"/>
        <v>0</v>
      </c>
      <c r="W1502" s="137">
        <f t="shared" si="396"/>
        <v>0</v>
      </c>
      <c r="X1502" s="137">
        <f t="shared" si="396"/>
        <v>0</v>
      </c>
      <c r="Y1502" s="137">
        <f t="shared" si="396"/>
        <v>0</v>
      </c>
      <c r="Z1502" s="137">
        <f t="shared" si="396"/>
        <v>0</v>
      </c>
      <c r="AA1502" s="137">
        <f t="shared" si="396"/>
        <v>100</v>
      </c>
      <c r="AB1502" s="137">
        <f t="shared" si="396"/>
        <v>100</v>
      </c>
      <c r="AC1502" s="137">
        <f t="shared" si="396"/>
        <v>0</v>
      </c>
      <c r="AD1502" s="137">
        <f t="shared" si="396"/>
        <v>0</v>
      </c>
      <c r="AE1502" s="137">
        <f t="shared" si="396"/>
        <v>0</v>
      </c>
      <c r="AF1502" s="137">
        <f t="shared" si="396"/>
        <v>0</v>
      </c>
      <c r="AG1502" s="137">
        <f t="shared" si="396"/>
        <v>0</v>
      </c>
      <c r="AH1502" s="137">
        <f t="shared" si="396"/>
        <v>0</v>
      </c>
      <c r="AI1502" s="137">
        <f t="shared" si="396"/>
        <v>0</v>
      </c>
      <c r="AJ1502" s="137">
        <f t="shared" si="396"/>
        <v>0</v>
      </c>
      <c r="AK1502" s="136">
        <f ca="1">IF(AND(AND($AK$3&lt;=B1502,B1502&lt;=$AK$1),B1502&lt;&gt;""),1,0)</f>
        <v>1</v>
      </c>
      <c r="AL1502" s="136">
        <f>IF(OR(F1502="工事・メンテ（共用可）",F1502="要調整"),0.5,IF(F1502="ヘリ訓練日",0.4,1))</f>
        <v>1</v>
      </c>
      <c r="AM1502" s="136">
        <v>1</v>
      </c>
    </row>
    <row r="1503" spans="1:39" ht="90">
      <c r="A1503" s="149">
        <v>141</v>
      </c>
      <c r="B1503" s="210">
        <v>46435</v>
      </c>
      <c r="C1503" s="211">
        <v>14</v>
      </c>
      <c r="D1503" s="211">
        <v>16</v>
      </c>
      <c r="E1503" s="152" t="s">
        <v>500</v>
      </c>
      <c r="F1503" s="147" t="s">
        <v>0</v>
      </c>
      <c r="G1503" s="154" t="s">
        <v>1</v>
      </c>
      <c r="H1503" s="138" t="str">
        <f>IF(OR(G1503="中止",G1503="取消"),"998",IF(ISNA(MATCH($E1503,施設情報!$B$2:$B$96,0)),"999",INDEX(施設情報!$C$2:$C$96,MATCH($E1503,施設情報!$B$2:$B$96,0))))</f>
        <v>011</v>
      </c>
      <c r="I1503" s="139">
        <f t="shared" si="389"/>
        <v>46435</v>
      </c>
      <c r="J1503" s="137" t="str">
        <f t="shared" si="390"/>
        <v>011-46435</v>
      </c>
      <c r="K1503" s="137">
        <f t="shared" si="391"/>
        <v>0.58333333333333337</v>
      </c>
      <c r="L1503" s="137">
        <f t="shared" si="392"/>
        <v>0.66666666666666663</v>
      </c>
      <c r="M1503" s="137">
        <f t="shared" si="395"/>
        <v>0</v>
      </c>
      <c r="N1503" s="137">
        <f t="shared" si="395"/>
        <v>0</v>
      </c>
      <c r="O1503" s="137">
        <f t="shared" si="395"/>
        <v>0</v>
      </c>
      <c r="P1503" s="137">
        <f t="shared" si="395"/>
        <v>0</v>
      </c>
      <c r="Q1503" s="137">
        <f t="shared" si="395"/>
        <v>0</v>
      </c>
      <c r="R1503" s="137">
        <f t="shared" si="395"/>
        <v>0</v>
      </c>
      <c r="S1503" s="137">
        <f t="shared" si="395"/>
        <v>0</v>
      </c>
      <c r="T1503" s="137">
        <f t="shared" si="395"/>
        <v>0</v>
      </c>
      <c r="U1503" s="137">
        <f t="shared" si="395"/>
        <v>0</v>
      </c>
      <c r="V1503" s="137">
        <f t="shared" si="395"/>
        <v>0</v>
      </c>
      <c r="W1503" s="137">
        <f t="shared" si="396"/>
        <v>0</v>
      </c>
      <c r="X1503" s="137">
        <f t="shared" si="396"/>
        <v>0</v>
      </c>
      <c r="Y1503" s="137">
        <f t="shared" si="396"/>
        <v>0</v>
      </c>
      <c r="Z1503" s="137">
        <f t="shared" si="396"/>
        <v>0</v>
      </c>
      <c r="AA1503" s="137">
        <f t="shared" si="396"/>
        <v>100</v>
      </c>
      <c r="AB1503" s="137">
        <f t="shared" si="396"/>
        <v>100</v>
      </c>
      <c r="AC1503" s="137">
        <f t="shared" si="396"/>
        <v>0</v>
      </c>
      <c r="AD1503" s="137">
        <f t="shared" si="396"/>
        <v>0</v>
      </c>
      <c r="AE1503" s="137">
        <f t="shared" si="396"/>
        <v>0</v>
      </c>
      <c r="AF1503" s="137">
        <f t="shared" si="396"/>
        <v>0</v>
      </c>
      <c r="AG1503" s="137">
        <f t="shared" si="396"/>
        <v>0</v>
      </c>
      <c r="AH1503" s="137">
        <f t="shared" si="396"/>
        <v>0</v>
      </c>
      <c r="AI1503" s="137">
        <f t="shared" si="396"/>
        <v>0</v>
      </c>
      <c r="AJ1503" s="137">
        <f t="shared" si="396"/>
        <v>0</v>
      </c>
      <c r="AK1503" s="136">
        <f ca="1">IF(AND(AND($AK$3&lt;=B1503,B1503&lt;=$AK$1),B1503&lt;&gt;""),1,0)</f>
        <v>1</v>
      </c>
      <c r="AL1503" s="136">
        <f>IF(OR(F1503="工事・メンテ（共用可）",F1503="要調整"),0.5,IF(F1503="ヘリ訓練日",0.4,1))</f>
        <v>1</v>
      </c>
      <c r="AM1503" s="136">
        <v>1</v>
      </c>
    </row>
    <row r="1504" spans="1:39" ht="56.25">
      <c r="A1504" s="149">
        <v>351</v>
      </c>
      <c r="B1504" s="150">
        <v>46435</v>
      </c>
      <c r="C1504" s="156">
        <v>0</v>
      </c>
      <c r="D1504" s="156">
        <v>24</v>
      </c>
      <c r="E1504" s="152" t="s">
        <v>52</v>
      </c>
      <c r="F1504" s="151" t="s">
        <v>95</v>
      </c>
      <c r="G1504" s="205" t="s">
        <v>1</v>
      </c>
      <c r="H1504" s="138" t="str">
        <f>IF(OR(G1504="中止",G1504="取消"),"998",IF(ISNA(MATCH($E1504,施設情報!$B$2:$B$96,0)),"999",INDEX(施設情報!$C$2:$C$96,MATCH($E1504,施設情報!$B$2:$B$96,0))))</f>
        <v>024</v>
      </c>
      <c r="I1504" s="139">
        <f t="shared" si="389"/>
        <v>46435</v>
      </c>
      <c r="J1504" s="137" t="str">
        <f t="shared" si="390"/>
        <v>024-46435</v>
      </c>
      <c r="K1504" s="137">
        <f t="shared" si="391"/>
        <v>0</v>
      </c>
      <c r="L1504" s="137">
        <f t="shared" si="392"/>
        <v>1</v>
      </c>
      <c r="M1504" s="137">
        <f t="shared" si="395"/>
        <v>100</v>
      </c>
      <c r="N1504" s="137">
        <f t="shared" si="395"/>
        <v>100</v>
      </c>
      <c r="O1504" s="137">
        <f t="shared" si="395"/>
        <v>100</v>
      </c>
      <c r="P1504" s="137">
        <f t="shared" si="395"/>
        <v>100</v>
      </c>
      <c r="Q1504" s="137">
        <f t="shared" si="395"/>
        <v>100</v>
      </c>
      <c r="R1504" s="137">
        <f t="shared" si="395"/>
        <v>100</v>
      </c>
      <c r="S1504" s="137">
        <f t="shared" si="395"/>
        <v>100</v>
      </c>
      <c r="T1504" s="137">
        <f t="shared" si="395"/>
        <v>100</v>
      </c>
      <c r="U1504" s="137">
        <f t="shared" si="395"/>
        <v>100</v>
      </c>
      <c r="V1504" s="137">
        <f t="shared" si="395"/>
        <v>100</v>
      </c>
      <c r="W1504" s="137">
        <f t="shared" si="396"/>
        <v>100</v>
      </c>
      <c r="X1504" s="137">
        <f t="shared" si="396"/>
        <v>100</v>
      </c>
      <c r="Y1504" s="137">
        <f t="shared" si="396"/>
        <v>100</v>
      </c>
      <c r="Z1504" s="137">
        <f t="shared" si="396"/>
        <v>100</v>
      </c>
      <c r="AA1504" s="137">
        <f t="shared" si="396"/>
        <v>100</v>
      </c>
      <c r="AB1504" s="137">
        <f t="shared" si="396"/>
        <v>100</v>
      </c>
      <c r="AC1504" s="137">
        <f t="shared" si="396"/>
        <v>100</v>
      </c>
      <c r="AD1504" s="137">
        <f t="shared" si="396"/>
        <v>100</v>
      </c>
      <c r="AE1504" s="137">
        <f t="shared" si="396"/>
        <v>100</v>
      </c>
      <c r="AF1504" s="137">
        <f t="shared" si="396"/>
        <v>100</v>
      </c>
      <c r="AG1504" s="137">
        <f t="shared" si="396"/>
        <v>100</v>
      </c>
      <c r="AH1504" s="137">
        <f t="shared" si="396"/>
        <v>100</v>
      </c>
      <c r="AI1504" s="137">
        <f t="shared" si="396"/>
        <v>100</v>
      </c>
      <c r="AJ1504" s="137">
        <f t="shared" si="396"/>
        <v>100</v>
      </c>
      <c r="AK1504" s="136">
        <f ca="1">IF(AND(AND($AK$3&lt;=B1504,B1504&lt;=$AK$1),B1504&lt;&gt;""),1,0)</f>
        <v>1</v>
      </c>
      <c r="AL1504" s="136">
        <f>IF(OR(F1504="工事・メンテ（共用可）",F1504="要調整"),0.5,IF(F1504="ヘリ訓練日",0.4,1))</f>
        <v>1</v>
      </c>
      <c r="AM1504" s="136">
        <v>1</v>
      </c>
    </row>
    <row r="1505" spans="1:39" ht="56.25">
      <c r="A1505" s="149">
        <v>352</v>
      </c>
      <c r="B1505" s="150">
        <v>46436</v>
      </c>
      <c r="C1505" s="156">
        <v>0</v>
      </c>
      <c r="D1505" s="156">
        <v>24</v>
      </c>
      <c r="E1505" s="152" t="s">
        <v>52</v>
      </c>
      <c r="F1505" s="151" t="s">
        <v>95</v>
      </c>
      <c r="G1505" s="205" t="s">
        <v>1</v>
      </c>
      <c r="H1505" s="138" t="str">
        <f>IF(OR(G1505="中止",G1505="取消"),"998",IF(ISNA(MATCH($E1505,施設情報!$B$2:$B$96,0)),"999",INDEX(施設情報!$C$2:$C$96,MATCH($E1505,施設情報!$B$2:$B$96,0))))</f>
        <v>024</v>
      </c>
      <c r="I1505" s="139">
        <f t="shared" si="389"/>
        <v>46436</v>
      </c>
      <c r="J1505" s="137" t="str">
        <f t="shared" si="390"/>
        <v>024-46436</v>
      </c>
      <c r="K1505" s="137">
        <f t="shared" si="391"/>
        <v>0</v>
      </c>
      <c r="L1505" s="137">
        <f t="shared" si="392"/>
        <v>1</v>
      </c>
      <c r="M1505" s="137">
        <f t="shared" ref="M1505:V1514" si="397">IF(AND(M$3&gt;=$K1505,M$3&lt;$L1505),100*$AM1505,0)</f>
        <v>100</v>
      </c>
      <c r="N1505" s="137">
        <f t="shared" si="397"/>
        <v>100</v>
      </c>
      <c r="O1505" s="137">
        <f t="shared" si="397"/>
        <v>100</v>
      </c>
      <c r="P1505" s="137">
        <f t="shared" si="397"/>
        <v>100</v>
      </c>
      <c r="Q1505" s="137">
        <f t="shared" si="397"/>
        <v>100</v>
      </c>
      <c r="R1505" s="137">
        <f t="shared" si="397"/>
        <v>100</v>
      </c>
      <c r="S1505" s="137">
        <f t="shared" si="397"/>
        <v>100</v>
      </c>
      <c r="T1505" s="137">
        <f t="shared" si="397"/>
        <v>100</v>
      </c>
      <c r="U1505" s="137">
        <f t="shared" si="397"/>
        <v>100</v>
      </c>
      <c r="V1505" s="137">
        <f t="shared" si="397"/>
        <v>100</v>
      </c>
      <c r="W1505" s="137">
        <f t="shared" ref="W1505:AJ1514" si="398">IF(AND(W$3&gt;=$K1505,W$3&lt;$L1505),100*$AM1505,0)</f>
        <v>100</v>
      </c>
      <c r="X1505" s="137">
        <f t="shared" si="398"/>
        <v>100</v>
      </c>
      <c r="Y1505" s="137">
        <f t="shared" si="398"/>
        <v>100</v>
      </c>
      <c r="Z1505" s="137">
        <f t="shared" si="398"/>
        <v>100</v>
      </c>
      <c r="AA1505" s="137">
        <f t="shared" si="398"/>
        <v>100</v>
      </c>
      <c r="AB1505" s="137">
        <f t="shared" si="398"/>
        <v>100</v>
      </c>
      <c r="AC1505" s="137">
        <f t="shared" si="398"/>
        <v>100</v>
      </c>
      <c r="AD1505" s="137">
        <f t="shared" si="398"/>
        <v>100</v>
      </c>
      <c r="AE1505" s="137">
        <f t="shared" si="398"/>
        <v>100</v>
      </c>
      <c r="AF1505" s="137">
        <f t="shared" si="398"/>
        <v>100</v>
      </c>
      <c r="AG1505" s="137">
        <f t="shared" si="398"/>
        <v>100</v>
      </c>
      <c r="AH1505" s="137">
        <f t="shared" si="398"/>
        <v>100</v>
      </c>
      <c r="AI1505" s="137">
        <f t="shared" si="398"/>
        <v>100</v>
      </c>
      <c r="AJ1505" s="137">
        <f t="shared" si="398"/>
        <v>100</v>
      </c>
      <c r="AK1505" s="136">
        <f ca="1">IF(AND(AND($AK$3&lt;=B1505,B1505&lt;=$AK$1),B1505&lt;&gt;""),1,0)</f>
        <v>1</v>
      </c>
      <c r="AL1505" s="136">
        <f>IF(OR(F1505="工事・メンテ（共用可）",F1505="要調整"),0.5,IF(F1505="ヘリ訓練日",0.4,1))</f>
        <v>1</v>
      </c>
      <c r="AM1505" s="136">
        <v>1</v>
      </c>
    </row>
    <row r="1506" spans="1:39" ht="72">
      <c r="A1506" s="149">
        <v>840</v>
      </c>
      <c r="B1506" s="210">
        <v>46436</v>
      </c>
      <c r="C1506" s="211">
        <v>8</v>
      </c>
      <c r="D1506" s="211">
        <v>17</v>
      </c>
      <c r="E1506" s="213" t="s">
        <v>92</v>
      </c>
      <c r="F1506" s="147" t="s">
        <v>95</v>
      </c>
      <c r="G1506" s="154" t="s">
        <v>494</v>
      </c>
      <c r="H1506" s="138" t="str">
        <f>IF(OR(G1506="中止",G1506="取消"),"998",IF(ISNA(MATCH($E1506,施設情報!$B$2:$B$96,0)),"999",INDEX(施設情報!$C$2:$C$96,MATCH($E1506,施設情報!$B$2:$B$96,0))))</f>
        <v>010</v>
      </c>
      <c r="I1506" s="139">
        <f t="shared" si="389"/>
        <v>46436</v>
      </c>
      <c r="J1506" s="137" t="str">
        <f t="shared" si="390"/>
        <v>010-46436</v>
      </c>
      <c r="K1506" s="137">
        <f t="shared" si="391"/>
        <v>0.33333333333333331</v>
      </c>
      <c r="L1506" s="137">
        <f t="shared" si="392"/>
        <v>0.70833333333333337</v>
      </c>
      <c r="M1506" s="137">
        <f t="shared" si="397"/>
        <v>0</v>
      </c>
      <c r="N1506" s="137">
        <f t="shared" si="397"/>
        <v>0</v>
      </c>
      <c r="O1506" s="137">
        <f t="shared" si="397"/>
        <v>0</v>
      </c>
      <c r="P1506" s="137">
        <f t="shared" si="397"/>
        <v>0</v>
      </c>
      <c r="Q1506" s="137">
        <f t="shared" si="397"/>
        <v>0</v>
      </c>
      <c r="R1506" s="137">
        <f t="shared" si="397"/>
        <v>0</v>
      </c>
      <c r="S1506" s="137">
        <f t="shared" si="397"/>
        <v>0</v>
      </c>
      <c r="T1506" s="137">
        <f t="shared" si="397"/>
        <v>0</v>
      </c>
      <c r="U1506" s="137">
        <f t="shared" si="397"/>
        <v>100</v>
      </c>
      <c r="V1506" s="137">
        <f t="shared" si="397"/>
        <v>100</v>
      </c>
      <c r="W1506" s="137">
        <f t="shared" si="398"/>
        <v>100</v>
      </c>
      <c r="X1506" s="137">
        <f t="shared" si="398"/>
        <v>100</v>
      </c>
      <c r="Y1506" s="137">
        <f t="shared" si="398"/>
        <v>100</v>
      </c>
      <c r="Z1506" s="137">
        <f t="shared" si="398"/>
        <v>100</v>
      </c>
      <c r="AA1506" s="137">
        <f t="shared" si="398"/>
        <v>100</v>
      </c>
      <c r="AB1506" s="137">
        <f t="shared" si="398"/>
        <v>100</v>
      </c>
      <c r="AC1506" s="137">
        <f t="shared" si="398"/>
        <v>100</v>
      </c>
      <c r="AD1506" s="137">
        <f t="shared" si="398"/>
        <v>0</v>
      </c>
      <c r="AE1506" s="137">
        <f t="shared" si="398"/>
        <v>0</v>
      </c>
      <c r="AF1506" s="137">
        <f t="shared" si="398"/>
        <v>0</v>
      </c>
      <c r="AG1506" s="137">
        <f t="shared" si="398"/>
        <v>0</v>
      </c>
      <c r="AH1506" s="137">
        <f t="shared" si="398"/>
        <v>0</v>
      </c>
      <c r="AI1506" s="137">
        <f t="shared" si="398"/>
        <v>0</v>
      </c>
      <c r="AJ1506" s="137">
        <f t="shared" si="398"/>
        <v>0</v>
      </c>
      <c r="AK1506" s="136">
        <f ca="1">IF(AND(AND($AK$3&lt;=B1506,B1506&lt;=$AK$1),B1506&lt;&gt;""),1,0)</f>
        <v>1</v>
      </c>
      <c r="AL1506" s="136">
        <f>IF(OR(F1506="工事・メンテ（共用可）",F1506="要調整"),0.5,IF(F1506="ヘリ訓練日",0.4,1))</f>
        <v>1</v>
      </c>
      <c r="AM1506" s="136">
        <v>1</v>
      </c>
    </row>
    <row r="1507" spans="1:39" ht="90">
      <c r="A1507" s="149">
        <v>841</v>
      </c>
      <c r="B1507" s="210">
        <v>46436</v>
      </c>
      <c r="C1507" s="211">
        <v>8</v>
      </c>
      <c r="D1507" s="211">
        <v>17</v>
      </c>
      <c r="E1507" s="213" t="s">
        <v>94</v>
      </c>
      <c r="F1507" s="147" t="s">
        <v>95</v>
      </c>
      <c r="G1507" s="154" t="s">
        <v>494</v>
      </c>
      <c r="H1507" s="138" t="str">
        <f>IF(OR(G1507="中止",G1507="取消"),"998",IF(ISNA(MATCH($E1507,施設情報!$B$2:$B$96,0)),"999",INDEX(施設情報!$C$2:$C$96,MATCH($E1507,施設情報!$B$2:$B$96,0))))</f>
        <v>011</v>
      </c>
      <c r="I1507" s="139">
        <f t="shared" si="389"/>
        <v>46436</v>
      </c>
      <c r="J1507" s="137" t="str">
        <f t="shared" si="390"/>
        <v>011-46436</v>
      </c>
      <c r="K1507" s="137">
        <f t="shared" si="391"/>
        <v>0.33333333333333331</v>
      </c>
      <c r="L1507" s="137">
        <f t="shared" si="392"/>
        <v>0.70833333333333337</v>
      </c>
      <c r="M1507" s="137">
        <f t="shared" si="397"/>
        <v>0</v>
      </c>
      <c r="N1507" s="137">
        <f t="shared" si="397"/>
        <v>0</v>
      </c>
      <c r="O1507" s="137">
        <f t="shared" si="397"/>
        <v>0</v>
      </c>
      <c r="P1507" s="137">
        <f t="shared" si="397"/>
        <v>0</v>
      </c>
      <c r="Q1507" s="137">
        <f t="shared" si="397"/>
        <v>0</v>
      </c>
      <c r="R1507" s="137">
        <f t="shared" si="397"/>
        <v>0</v>
      </c>
      <c r="S1507" s="137">
        <f t="shared" si="397"/>
        <v>0</v>
      </c>
      <c r="T1507" s="137">
        <f t="shared" si="397"/>
        <v>0</v>
      </c>
      <c r="U1507" s="137">
        <f t="shared" si="397"/>
        <v>100</v>
      </c>
      <c r="V1507" s="137">
        <f t="shared" si="397"/>
        <v>100</v>
      </c>
      <c r="W1507" s="137">
        <f t="shared" si="398"/>
        <v>100</v>
      </c>
      <c r="X1507" s="137">
        <f t="shared" si="398"/>
        <v>100</v>
      </c>
      <c r="Y1507" s="137">
        <f t="shared" si="398"/>
        <v>100</v>
      </c>
      <c r="Z1507" s="137">
        <f t="shared" si="398"/>
        <v>100</v>
      </c>
      <c r="AA1507" s="137">
        <f t="shared" si="398"/>
        <v>100</v>
      </c>
      <c r="AB1507" s="137">
        <f t="shared" si="398"/>
        <v>100</v>
      </c>
      <c r="AC1507" s="137">
        <f t="shared" si="398"/>
        <v>100</v>
      </c>
      <c r="AD1507" s="137">
        <f t="shared" si="398"/>
        <v>0</v>
      </c>
      <c r="AE1507" s="137">
        <f t="shared" si="398"/>
        <v>0</v>
      </c>
      <c r="AF1507" s="137">
        <f t="shared" si="398"/>
        <v>0</v>
      </c>
      <c r="AG1507" s="137">
        <f t="shared" si="398"/>
        <v>0</v>
      </c>
      <c r="AH1507" s="137">
        <f t="shared" si="398"/>
        <v>0</v>
      </c>
      <c r="AI1507" s="137">
        <f t="shared" si="398"/>
        <v>0</v>
      </c>
      <c r="AJ1507" s="137">
        <f t="shared" si="398"/>
        <v>0</v>
      </c>
      <c r="AK1507" s="136">
        <f ca="1">IF(AND(AND($AK$3&lt;=B1507,B1507&lt;=$AK$1),B1507&lt;&gt;""),1,0)</f>
        <v>1</v>
      </c>
      <c r="AL1507" s="136">
        <f>IF(OR(F1507="工事・メンテ（共用可）",F1507="要調整"),0.5,IF(F1507="ヘリ訓練日",0.4,1))</f>
        <v>1</v>
      </c>
      <c r="AM1507" s="136">
        <v>1</v>
      </c>
    </row>
    <row r="1508" spans="1:39" ht="72">
      <c r="A1508" s="149">
        <v>842</v>
      </c>
      <c r="B1508" s="210">
        <v>46436</v>
      </c>
      <c r="C1508" s="211">
        <v>8</v>
      </c>
      <c r="D1508" s="211">
        <v>17</v>
      </c>
      <c r="E1508" s="213" t="s">
        <v>93</v>
      </c>
      <c r="F1508" s="147" t="s">
        <v>95</v>
      </c>
      <c r="G1508" s="154" t="s">
        <v>494</v>
      </c>
      <c r="H1508" s="138" t="str">
        <f>IF(OR(G1508="中止",G1508="取消"),"998",IF(ISNA(MATCH($E1508,施設情報!$B$2:$B$96,0)),"999",INDEX(施設情報!$C$2:$C$96,MATCH($E1508,施設情報!$B$2:$B$96,0))))</f>
        <v>012</v>
      </c>
      <c r="I1508" s="139">
        <f t="shared" si="389"/>
        <v>46436</v>
      </c>
      <c r="J1508" s="137" t="str">
        <f t="shared" si="390"/>
        <v>012-46436</v>
      </c>
      <c r="K1508" s="137">
        <f t="shared" si="391"/>
        <v>0.33333333333333331</v>
      </c>
      <c r="L1508" s="137">
        <f t="shared" si="392"/>
        <v>0.70833333333333337</v>
      </c>
      <c r="M1508" s="137">
        <f t="shared" si="397"/>
        <v>0</v>
      </c>
      <c r="N1508" s="137">
        <f t="shared" si="397"/>
        <v>0</v>
      </c>
      <c r="O1508" s="137">
        <f t="shared" si="397"/>
        <v>0</v>
      </c>
      <c r="P1508" s="137">
        <f t="shared" si="397"/>
        <v>0</v>
      </c>
      <c r="Q1508" s="137">
        <f t="shared" si="397"/>
        <v>0</v>
      </c>
      <c r="R1508" s="137">
        <f t="shared" si="397"/>
        <v>0</v>
      </c>
      <c r="S1508" s="137">
        <f t="shared" si="397"/>
        <v>0</v>
      </c>
      <c r="T1508" s="137">
        <f t="shared" si="397"/>
        <v>0</v>
      </c>
      <c r="U1508" s="137">
        <f t="shared" si="397"/>
        <v>100</v>
      </c>
      <c r="V1508" s="137">
        <f t="shared" si="397"/>
        <v>100</v>
      </c>
      <c r="W1508" s="137">
        <f t="shared" si="398"/>
        <v>100</v>
      </c>
      <c r="X1508" s="137">
        <f t="shared" si="398"/>
        <v>100</v>
      </c>
      <c r="Y1508" s="137">
        <f t="shared" si="398"/>
        <v>100</v>
      </c>
      <c r="Z1508" s="137">
        <f t="shared" si="398"/>
        <v>100</v>
      </c>
      <c r="AA1508" s="137">
        <f t="shared" si="398"/>
        <v>100</v>
      </c>
      <c r="AB1508" s="137">
        <f t="shared" si="398"/>
        <v>100</v>
      </c>
      <c r="AC1508" s="137">
        <f t="shared" si="398"/>
        <v>100</v>
      </c>
      <c r="AD1508" s="137">
        <f t="shared" si="398"/>
        <v>0</v>
      </c>
      <c r="AE1508" s="137">
        <f t="shared" si="398"/>
        <v>0</v>
      </c>
      <c r="AF1508" s="137">
        <f t="shared" si="398"/>
        <v>0</v>
      </c>
      <c r="AG1508" s="137">
        <f t="shared" si="398"/>
        <v>0</v>
      </c>
      <c r="AH1508" s="137">
        <f t="shared" si="398"/>
        <v>0</v>
      </c>
      <c r="AI1508" s="137">
        <f t="shared" si="398"/>
        <v>0</v>
      </c>
      <c r="AJ1508" s="137">
        <f t="shared" si="398"/>
        <v>0</v>
      </c>
      <c r="AK1508" s="136">
        <f ca="1">IF(AND(AND($AK$3&lt;=B1508,B1508&lt;=$AK$1),B1508&lt;&gt;""),1,0)</f>
        <v>1</v>
      </c>
      <c r="AL1508" s="136">
        <f>IF(OR(F1508="工事・メンテ（共用可）",F1508="要調整"),0.5,IF(F1508="ヘリ訓練日",0.4,1))</f>
        <v>1</v>
      </c>
      <c r="AM1508" s="136">
        <v>1</v>
      </c>
    </row>
    <row r="1509" spans="1:39" ht="56.25">
      <c r="A1509" s="149">
        <v>868</v>
      </c>
      <c r="B1509" s="210">
        <v>46436</v>
      </c>
      <c r="C1509" s="211">
        <v>9</v>
      </c>
      <c r="D1509" s="211">
        <v>11</v>
      </c>
      <c r="E1509" s="213" t="s">
        <v>32</v>
      </c>
      <c r="F1509" s="147" t="s">
        <v>95</v>
      </c>
      <c r="G1509" s="154" t="s">
        <v>1</v>
      </c>
      <c r="H1509" s="138" t="str">
        <f>IF(OR(G1509="中止",G1509="取消"),"998",IF(ISNA(MATCH($E1509,施設情報!$B$2:$B$96,0)),"999",INDEX(施設情報!$C$2:$C$96,MATCH($E1509,施設情報!$B$2:$B$96,0))))</f>
        <v>039</v>
      </c>
      <c r="I1509" s="139">
        <f t="shared" si="389"/>
        <v>46436</v>
      </c>
      <c r="J1509" s="137" t="str">
        <f t="shared" si="390"/>
        <v>039-46436</v>
      </c>
      <c r="K1509" s="137">
        <f t="shared" si="391"/>
        <v>0.375</v>
      </c>
      <c r="L1509" s="137">
        <f t="shared" si="392"/>
        <v>0.45833333333333331</v>
      </c>
      <c r="M1509" s="137">
        <f t="shared" si="397"/>
        <v>0</v>
      </c>
      <c r="N1509" s="137">
        <f t="shared" si="397"/>
        <v>0</v>
      </c>
      <c r="O1509" s="137">
        <f t="shared" si="397"/>
        <v>0</v>
      </c>
      <c r="P1509" s="137">
        <f t="shared" si="397"/>
        <v>0</v>
      </c>
      <c r="Q1509" s="137">
        <f t="shared" si="397"/>
        <v>0</v>
      </c>
      <c r="R1509" s="137">
        <f t="shared" si="397"/>
        <v>0</v>
      </c>
      <c r="S1509" s="137">
        <f t="shared" si="397"/>
        <v>0</v>
      </c>
      <c r="T1509" s="137">
        <f t="shared" si="397"/>
        <v>0</v>
      </c>
      <c r="U1509" s="137">
        <f t="shared" si="397"/>
        <v>0</v>
      </c>
      <c r="V1509" s="137">
        <f t="shared" si="397"/>
        <v>100</v>
      </c>
      <c r="W1509" s="137">
        <f t="shared" si="398"/>
        <v>100</v>
      </c>
      <c r="X1509" s="137">
        <f t="shared" si="398"/>
        <v>0</v>
      </c>
      <c r="Y1509" s="137">
        <f t="shared" si="398"/>
        <v>0</v>
      </c>
      <c r="Z1509" s="137">
        <f t="shared" si="398"/>
        <v>0</v>
      </c>
      <c r="AA1509" s="137">
        <f t="shared" si="398"/>
        <v>0</v>
      </c>
      <c r="AB1509" s="137">
        <f t="shared" si="398"/>
        <v>0</v>
      </c>
      <c r="AC1509" s="137">
        <f t="shared" si="398"/>
        <v>0</v>
      </c>
      <c r="AD1509" s="137">
        <f t="shared" si="398"/>
        <v>0</v>
      </c>
      <c r="AE1509" s="137">
        <f t="shared" si="398"/>
        <v>0</v>
      </c>
      <c r="AF1509" s="137">
        <f t="shared" si="398"/>
        <v>0</v>
      </c>
      <c r="AG1509" s="137">
        <f t="shared" si="398"/>
        <v>0</v>
      </c>
      <c r="AH1509" s="137">
        <f t="shared" si="398"/>
        <v>0</v>
      </c>
      <c r="AI1509" s="137">
        <f t="shared" si="398"/>
        <v>0</v>
      </c>
      <c r="AJ1509" s="137">
        <f t="shared" si="398"/>
        <v>0</v>
      </c>
      <c r="AK1509" s="136">
        <f ca="1">IF(AND(AND($AK$3&lt;=B1509,B1509&lt;=$AK$1),B1509&lt;&gt;""),1,0)</f>
        <v>1</v>
      </c>
      <c r="AL1509" s="136">
        <f>IF(OR(F1509="工事・メンテ（共用可）",F1509="要調整"),0.5,IF(F1509="ヘリ訓練日",0.4,1))</f>
        <v>1</v>
      </c>
      <c r="AM1509" s="136">
        <v>1</v>
      </c>
    </row>
    <row r="1510" spans="1:39" ht="56.25">
      <c r="A1510" s="149">
        <v>869</v>
      </c>
      <c r="B1510" s="210">
        <v>46436</v>
      </c>
      <c r="C1510" s="211">
        <v>9</v>
      </c>
      <c r="D1510" s="211">
        <v>11</v>
      </c>
      <c r="E1510" s="213" t="s">
        <v>33</v>
      </c>
      <c r="F1510" s="147" t="s">
        <v>95</v>
      </c>
      <c r="G1510" s="154" t="s">
        <v>1</v>
      </c>
      <c r="H1510" s="138" t="str">
        <f>IF(OR(G1510="中止",G1510="取消"),"998",IF(ISNA(MATCH($E1510,施設情報!$B$2:$B$96,0)),"999",INDEX(施設情報!$C$2:$C$96,MATCH($E1510,施設情報!$B$2:$B$96,0))))</f>
        <v>038</v>
      </c>
      <c r="I1510" s="139">
        <f t="shared" si="389"/>
        <v>46436</v>
      </c>
      <c r="J1510" s="137" t="str">
        <f t="shared" si="390"/>
        <v>038-46436</v>
      </c>
      <c r="K1510" s="137">
        <f t="shared" si="391"/>
        <v>0.375</v>
      </c>
      <c r="L1510" s="137">
        <f t="shared" si="392"/>
        <v>0.45833333333333331</v>
      </c>
      <c r="M1510" s="137">
        <f t="shared" si="397"/>
        <v>0</v>
      </c>
      <c r="N1510" s="137">
        <f t="shared" si="397"/>
        <v>0</v>
      </c>
      <c r="O1510" s="137">
        <f t="shared" si="397"/>
        <v>0</v>
      </c>
      <c r="P1510" s="137">
        <f t="shared" si="397"/>
        <v>0</v>
      </c>
      <c r="Q1510" s="137">
        <f t="shared" si="397"/>
        <v>0</v>
      </c>
      <c r="R1510" s="137">
        <f t="shared" si="397"/>
        <v>0</v>
      </c>
      <c r="S1510" s="137">
        <f t="shared" si="397"/>
        <v>0</v>
      </c>
      <c r="T1510" s="137">
        <f t="shared" si="397"/>
        <v>0</v>
      </c>
      <c r="U1510" s="137">
        <f t="shared" si="397"/>
        <v>0</v>
      </c>
      <c r="V1510" s="137">
        <f t="shared" si="397"/>
        <v>100</v>
      </c>
      <c r="W1510" s="137">
        <f t="shared" si="398"/>
        <v>100</v>
      </c>
      <c r="X1510" s="137">
        <f t="shared" si="398"/>
        <v>0</v>
      </c>
      <c r="Y1510" s="137">
        <f t="shared" si="398"/>
        <v>0</v>
      </c>
      <c r="Z1510" s="137">
        <f t="shared" si="398"/>
        <v>0</v>
      </c>
      <c r="AA1510" s="137">
        <f t="shared" si="398"/>
        <v>0</v>
      </c>
      <c r="AB1510" s="137">
        <f t="shared" si="398"/>
        <v>0</v>
      </c>
      <c r="AC1510" s="137">
        <f t="shared" si="398"/>
        <v>0</v>
      </c>
      <c r="AD1510" s="137">
        <f t="shared" si="398"/>
        <v>0</v>
      </c>
      <c r="AE1510" s="137">
        <f t="shared" si="398"/>
        <v>0</v>
      </c>
      <c r="AF1510" s="137">
        <f t="shared" si="398"/>
        <v>0</v>
      </c>
      <c r="AG1510" s="137">
        <f t="shared" si="398"/>
        <v>0</v>
      </c>
      <c r="AH1510" s="137">
        <f t="shared" si="398"/>
        <v>0</v>
      </c>
      <c r="AI1510" s="137">
        <f t="shared" si="398"/>
        <v>0</v>
      </c>
      <c r="AJ1510" s="137">
        <f t="shared" si="398"/>
        <v>0</v>
      </c>
      <c r="AK1510" s="136">
        <f ca="1">IF(AND(AND($AK$3&lt;=B1510,B1510&lt;=$AK$1),B1510&lt;&gt;""),1,0)</f>
        <v>1</v>
      </c>
      <c r="AL1510" s="136">
        <f>IF(OR(F1510="工事・メンテ（共用可）",F1510="要調整"),0.5,IF(F1510="ヘリ訓練日",0.4,1))</f>
        <v>1</v>
      </c>
      <c r="AM1510" s="136">
        <v>1</v>
      </c>
    </row>
    <row r="1511" spans="1:39" ht="56.25">
      <c r="A1511" s="149">
        <v>870</v>
      </c>
      <c r="B1511" s="210">
        <v>46436</v>
      </c>
      <c r="C1511" s="211">
        <v>9</v>
      </c>
      <c r="D1511" s="211">
        <v>11</v>
      </c>
      <c r="E1511" s="213" t="s">
        <v>34</v>
      </c>
      <c r="F1511" s="147" t="s">
        <v>95</v>
      </c>
      <c r="G1511" s="154" t="s">
        <v>1</v>
      </c>
      <c r="H1511" s="138" t="str">
        <f>IF(OR(G1511="中止",G1511="取消"),"998",IF(ISNA(MATCH($E1511,施設情報!$B$2:$B$96,0)),"999",INDEX(施設情報!$C$2:$C$96,MATCH($E1511,施設情報!$B$2:$B$96,0))))</f>
        <v>040</v>
      </c>
      <c r="I1511" s="139">
        <f t="shared" si="389"/>
        <v>46436</v>
      </c>
      <c r="J1511" s="137" t="str">
        <f t="shared" si="390"/>
        <v>040-46436</v>
      </c>
      <c r="K1511" s="137">
        <f t="shared" si="391"/>
        <v>0.375</v>
      </c>
      <c r="L1511" s="137">
        <f t="shared" si="392"/>
        <v>0.45833333333333331</v>
      </c>
      <c r="M1511" s="137">
        <f t="shared" si="397"/>
        <v>0</v>
      </c>
      <c r="N1511" s="137">
        <f t="shared" si="397"/>
        <v>0</v>
      </c>
      <c r="O1511" s="137">
        <f t="shared" si="397"/>
        <v>0</v>
      </c>
      <c r="P1511" s="137">
        <f t="shared" si="397"/>
        <v>0</v>
      </c>
      <c r="Q1511" s="137">
        <f t="shared" si="397"/>
        <v>0</v>
      </c>
      <c r="R1511" s="137">
        <f t="shared" si="397"/>
        <v>0</v>
      </c>
      <c r="S1511" s="137">
        <f t="shared" si="397"/>
        <v>0</v>
      </c>
      <c r="T1511" s="137">
        <f t="shared" si="397"/>
        <v>0</v>
      </c>
      <c r="U1511" s="137">
        <f t="shared" si="397"/>
        <v>0</v>
      </c>
      <c r="V1511" s="137">
        <f t="shared" si="397"/>
        <v>100</v>
      </c>
      <c r="W1511" s="137">
        <f t="shared" si="398"/>
        <v>100</v>
      </c>
      <c r="X1511" s="137">
        <f t="shared" si="398"/>
        <v>0</v>
      </c>
      <c r="Y1511" s="137">
        <f t="shared" si="398"/>
        <v>0</v>
      </c>
      <c r="Z1511" s="137">
        <f t="shared" si="398"/>
        <v>0</v>
      </c>
      <c r="AA1511" s="137">
        <f t="shared" si="398"/>
        <v>0</v>
      </c>
      <c r="AB1511" s="137">
        <f t="shared" si="398"/>
        <v>0</v>
      </c>
      <c r="AC1511" s="137">
        <f t="shared" si="398"/>
        <v>0</v>
      </c>
      <c r="AD1511" s="137">
        <f t="shared" si="398"/>
        <v>0</v>
      </c>
      <c r="AE1511" s="137">
        <f t="shared" si="398"/>
        <v>0</v>
      </c>
      <c r="AF1511" s="137">
        <f t="shared" si="398"/>
        <v>0</v>
      </c>
      <c r="AG1511" s="137">
        <f t="shared" si="398"/>
        <v>0</v>
      </c>
      <c r="AH1511" s="137">
        <f t="shared" si="398"/>
        <v>0</v>
      </c>
      <c r="AI1511" s="137">
        <f t="shared" si="398"/>
        <v>0</v>
      </c>
      <c r="AJ1511" s="137">
        <f t="shared" si="398"/>
        <v>0</v>
      </c>
      <c r="AK1511" s="136">
        <f ca="1">IF(AND(AND($AK$3&lt;=B1511,B1511&lt;=$AK$1),B1511&lt;&gt;""),1,0)</f>
        <v>1</v>
      </c>
      <c r="AL1511" s="136">
        <f>IF(OR(F1511="工事・メンテ（共用可）",F1511="要調整"),0.5,IF(F1511="ヘリ訓練日",0.4,1))</f>
        <v>1</v>
      </c>
      <c r="AM1511" s="136">
        <v>1</v>
      </c>
    </row>
    <row r="1512" spans="1:39" ht="56.25">
      <c r="A1512" s="149">
        <v>871</v>
      </c>
      <c r="B1512" s="210">
        <v>46436</v>
      </c>
      <c r="C1512" s="211">
        <v>9</v>
      </c>
      <c r="D1512" s="211">
        <v>11</v>
      </c>
      <c r="E1512" s="213" t="s">
        <v>35</v>
      </c>
      <c r="F1512" s="147" t="s">
        <v>95</v>
      </c>
      <c r="G1512" s="154" t="s">
        <v>1</v>
      </c>
      <c r="H1512" s="138" t="str">
        <f>IF(OR(G1512="中止",G1512="取消"),"998",IF(ISNA(MATCH($E1512,施設情報!$B$2:$B$96,0)),"999",INDEX(施設情報!$C$2:$C$96,MATCH($E1512,施設情報!$B$2:$B$96,0))))</f>
        <v>041</v>
      </c>
      <c r="I1512" s="139">
        <f t="shared" si="389"/>
        <v>46436</v>
      </c>
      <c r="J1512" s="137" t="str">
        <f t="shared" si="390"/>
        <v>041-46436</v>
      </c>
      <c r="K1512" s="137">
        <f t="shared" si="391"/>
        <v>0.375</v>
      </c>
      <c r="L1512" s="137">
        <f t="shared" si="392"/>
        <v>0.45833333333333331</v>
      </c>
      <c r="M1512" s="137">
        <f t="shared" si="397"/>
        <v>0</v>
      </c>
      <c r="N1512" s="137">
        <f t="shared" si="397"/>
        <v>0</v>
      </c>
      <c r="O1512" s="137">
        <f t="shared" si="397"/>
        <v>0</v>
      </c>
      <c r="P1512" s="137">
        <f t="shared" si="397"/>
        <v>0</v>
      </c>
      <c r="Q1512" s="137">
        <f t="shared" si="397"/>
        <v>0</v>
      </c>
      <c r="R1512" s="137">
        <f t="shared" si="397"/>
        <v>0</v>
      </c>
      <c r="S1512" s="137">
        <f t="shared" si="397"/>
        <v>0</v>
      </c>
      <c r="T1512" s="137">
        <f t="shared" si="397"/>
        <v>0</v>
      </c>
      <c r="U1512" s="137">
        <f t="shared" si="397"/>
        <v>0</v>
      </c>
      <c r="V1512" s="137">
        <f t="shared" si="397"/>
        <v>100</v>
      </c>
      <c r="W1512" s="137">
        <f t="shared" si="398"/>
        <v>100</v>
      </c>
      <c r="X1512" s="137">
        <f t="shared" si="398"/>
        <v>0</v>
      </c>
      <c r="Y1512" s="137">
        <f t="shared" si="398"/>
        <v>0</v>
      </c>
      <c r="Z1512" s="137">
        <f t="shared" si="398"/>
        <v>0</v>
      </c>
      <c r="AA1512" s="137">
        <f t="shared" si="398"/>
        <v>0</v>
      </c>
      <c r="AB1512" s="137">
        <f t="shared" si="398"/>
        <v>0</v>
      </c>
      <c r="AC1512" s="137">
        <f t="shared" si="398"/>
        <v>0</v>
      </c>
      <c r="AD1512" s="137">
        <f t="shared" si="398"/>
        <v>0</v>
      </c>
      <c r="AE1512" s="137">
        <f t="shared" si="398"/>
        <v>0</v>
      </c>
      <c r="AF1512" s="137">
        <f t="shared" si="398"/>
        <v>0</v>
      </c>
      <c r="AG1512" s="137">
        <f t="shared" si="398"/>
        <v>0</v>
      </c>
      <c r="AH1512" s="137">
        <f t="shared" si="398"/>
        <v>0</v>
      </c>
      <c r="AI1512" s="137">
        <f t="shared" si="398"/>
        <v>0</v>
      </c>
      <c r="AJ1512" s="137">
        <f t="shared" si="398"/>
        <v>0</v>
      </c>
      <c r="AK1512" s="136">
        <f ca="1">IF(AND(AND($AK$3&lt;=B1512,B1512&lt;=$AK$1),B1512&lt;&gt;""),1,0)</f>
        <v>1</v>
      </c>
      <c r="AL1512" s="136">
        <f>IF(OR(F1512="工事・メンテ（共用可）",F1512="要調整"),0.5,IF(F1512="ヘリ訓練日",0.4,1))</f>
        <v>1</v>
      </c>
      <c r="AM1512" s="136">
        <v>1</v>
      </c>
    </row>
    <row r="1513" spans="1:39" ht="56.25">
      <c r="A1513" s="149">
        <v>872</v>
      </c>
      <c r="B1513" s="210">
        <v>46436</v>
      </c>
      <c r="C1513" s="211">
        <v>9</v>
      </c>
      <c r="D1513" s="211">
        <v>11</v>
      </c>
      <c r="E1513" s="213" t="s">
        <v>36</v>
      </c>
      <c r="F1513" s="147" t="s">
        <v>95</v>
      </c>
      <c r="G1513" s="154" t="s">
        <v>1</v>
      </c>
      <c r="H1513" s="138" t="str">
        <f>IF(OR(G1513="中止",G1513="取消"),"998",IF(ISNA(MATCH($E1513,施設情報!$B$2:$B$96,0)),"999",INDEX(施設情報!$C$2:$C$96,MATCH($E1513,施設情報!$B$2:$B$96,0))))</f>
        <v>042</v>
      </c>
      <c r="I1513" s="139">
        <f t="shared" si="389"/>
        <v>46436</v>
      </c>
      <c r="J1513" s="137" t="str">
        <f t="shared" si="390"/>
        <v>042-46436</v>
      </c>
      <c r="K1513" s="137">
        <f t="shared" si="391"/>
        <v>0.375</v>
      </c>
      <c r="L1513" s="137">
        <f t="shared" si="392"/>
        <v>0.45833333333333331</v>
      </c>
      <c r="M1513" s="137">
        <f t="shared" si="397"/>
        <v>0</v>
      </c>
      <c r="N1513" s="137">
        <f t="shared" si="397"/>
        <v>0</v>
      </c>
      <c r="O1513" s="137">
        <f t="shared" si="397"/>
        <v>0</v>
      </c>
      <c r="P1513" s="137">
        <f t="shared" si="397"/>
        <v>0</v>
      </c>
      <c r="Q1513" s="137">
        <f t="shared" si="397"/>
        <v>0</v>
      </c>
      <c r="R1513" s="137">
        <f t="shared" si="397"/>
        <v>0</v>
      </c>
      <c r="S1513" s="137">
        <f t="shared" si="397"/>
        <v>0</v>
      </c>
      <c r="T1513" s="137">
        <f t="shared" si="397"/>
        <v>0</v>
      </c>
      <c r="U1513" s="137">
        <f t="shared" si="397"/>
        <v>0</v>
      </c>
      <c r="V1513" s="137">
        <f t="shared" si="397"/>
        <v>100</v>
      </c>
      <c r="W1513" s="137">
        <f t="shared" si="398"/>
        <v>100</v>
      </c>
      <c r="X1513" s="137">
        <f t="shared" si="398"/>
        <v>0</v>
      </c>
      <c r="Y1513" s="137">
        <f t="shared" si="398"/>
        <v>0</v>
      </c>
      <c r="Z1513" s="137">
        <f t="shared" si="398"/>
        <v>0</v>
      </c>
      <c r="AA1513" s="137">
        <f t="shared" si="398"/>
        <v>0</v>
      </c>
      <c r="AB1513" s="137">
        <f t="shared" si="398"/>
        <v>0</v>
      </c>
      <c r="AC1513" s="137">
        <f t="shared" si="398"/>
        <v>0</v>
      </c>
      <c r="AD1513" s="137">
        <f t="shared" si="398"/>
        <v>0</v>
      </c>
      <c r="AE1513" s="137">
        <f t="shared" si="398"/>
        <v>0</v>
      </c>
      <c r="AF1513" s="137">
        <f t="shared" si="398"/>
        <v>0</v>
      </c>
      <c r="AG1513" s="137">
        <f t="shared" si="398"/>
        <v>0</v>
      </c>
      <c r="AH1513" s="137">
        <f t="shared" si="398"/>
        <v>0</v>
      </c>
      <c r="AI1513" s="137">
        <f t="shared" si="398"/>
        <v>0</v>
      </c>
      <c r="AJ1513" s="137">
        <f t="shared" si="398"/>
        <v>0</v>
      </c>
      <c r="AK1513" s="136">
        <f ca="1">IF(AND(AND($AK$3&lt;=B1513,B1513&lt;=$AK$1),B1513&lt;&gt;""),1,0)</f>
        <v>1</v>
      </c>
      <c r="AL1513" s="136">
        <f>IF(OR(F1513="工事・メンテ（共用可）",F1513="要調整"),0.5,IF(F1513="ヘリ訓練日",0.4,1))</f>
        <v>1</v>
      </c>
      <c r="AM1513" s="136">
        <v>1</v>
      </c>
    </row>
    <row r="1514" spans="1:39" ht="56.25">
      <c r="A1514" s="149">
        <v>873</v>
      </c>
      <c r="B1514" s="210">
        <v>46436</v>
      </c>
      <c r="C1514" s="211">
        <v>9</v>
      </c>
      <c r="D1514" s="211">
        <v>11</v>
      </c>
      <c r="E1514" s="213" t="s">
        <v>37</v>
      </c>
      <c r="F1514" s="147" t="s">
        <v>95</v>
      </c>
      <c r="G1514" s="154" t="s">
        <v>1</v>
      </c>
      <c r="H1514" s="138" t="str">
        <f>IF(OR(G1514="中止",G1514="取消"),"998",IF(ISNA(MATCH($E1514,施設情報!$B$2:$B$96,0)),"999",INDEX(施設情報!$C$2:$C$96,MATCH($E1514,施設情報!$B$2:$B$96,0))))</f>
        <v>043</v>
      </c>
      <c r="I1514" s="139">
        <f t="shared" si="389"/>
        <v>46436</v>
      </c>
      <c r="J1514" s="137" t="str">
        <f t="shared" si="390"/>
        <v>043-46436</v>
      </c>
      <c r="K1514" s="137">
        <f t="shared" si="391"/>
        <v>0.375</v>
      </c>
      <c r="L1514" s="137">
        <f t="shared" si="392"/>
        <v>0.45833333333333331</v>
      </c>
      <c r="M1514" s="137">
        <f t="shared" si="397"/>
        <v>0</v>
      </c>
      <c r="N1514" s="137">
        <f t="shared" si="397"/>
        <v>0</v>
      </c>
      <c r="O1514" s="137">
        <f t="shared" si="397"/>
        <v>0</v>
      </c>
      <c r="P1514" s="137">
        <f t="shared" si="397"/>
        <v>0</v>
      </c>
      <c r="Q1514" s="137">
        <f t="shared" si="397"/>
        <v>0</v>
      </c>
      <c r="R1514" s="137">
        <f t="shared" si="397"/>
        <v>0</v>
      </c>
      <c r="S1514" s="137">
        <f t="shared" si="397"/>
        <v>0</v>
      </c>
      <c r="T1514" s="137">
        <f t="shared" si="397"/>
        <v>0</v>
      </c>
      <c r="U1514" s="137">
        <f t="shared" si="397"/>
        <v>0</v>
      </c>
      <c r="V1514" s="137">
        <f t="shared" si="397"/>
        <v>100</v>
      </c>
      <c r="W1514" s="137">
        <f t="shared" si="398"/>
        <v>100</v>
      </c>
      <c r="X1514" s="137">
        <f t="shared" si="398"/>
        <v>0</v>
      </c>
      <c r="Y1514" s="137">
        <f t="shared" si="398"/>
        <v>0</v>
      </c>
      <c r="Z1514" s="137">
        <f t="shared" si="398"/>
        <v>0</v>
      </c>
      <c r="AA1514" s="137">
        <f t="shared" si="398"/>
        <v>0</v>
      </c>
      <c r="AB1514" s="137">
        <f t="shared" si="398"/>
        <v>0</v>
      </c>
      <c r="AC1514" s="137">
        <f t="shared" si="398"/>
        <v>0</v>
      </c>
      <c r="AD1514" s="137">
        <f t="shared" si="398"/>
        <v>0</v>
      </c>
      <c r="AE1514" s="137">
        <f t="shared" si="398"/>
        <v>0</v>
      </c>
      <c r="AF1514" s="137">
        <f t="shared" si="398"/>
        <v>0</v>
      </c>
      <c r="AG1514" s="137">
        <f t="shared" si="398"/>
        <v>0</v>
      </c>
      <c r="AH1514" s="137">
        <f t="shared" si="398"/>
        <v>0</v>
      </c>
      <c r="AI1514" s="137">
        <f t="shared" si="398"/>
        <v>0</v>
      </c>
      <c r="AJ1514" s="137">
        <f t="shared" si="398"/>
        <v>0</v>
      </c>
      <c r="AK1514" s="136">
        <f ca="1">IF(AND(AND($AK$3&lt;=B1514,B1514&lt;=$AK$1),B1514&lt;&gt;""),1,0)</f>
        <v>1</v>
      </c>
      <c r="AL1514" s="136">
        <f>IF(OR(F1514="工事・メンテ（共用可）",F1514="要調整"),0.5,IF(F1514="ヘリ訓練日",0.4,1))</f>
        <v>1</v>
      </c>
      <c r="AM1514" s="136">
        <v>1</v>
      </c>
    </row>
    <row r="1515" spans="1:39" ht="56.25">
      <c r="A1515" s="149">
        <v>353</v>
      </c>
      <c r="B1515" s="150">
        <v>46437</v>
      </c>
      <c r="C1515" s="156">
        <v>0</v>
      </c>
      <c r="D1515" s="156">
        <v>24</v>
      </c>
      <c r="E1515" s="152" t="s">
        <v>52</v>
      </c>
      <c r="F1515" s="151" t="s">
        <v>95</v>
      </c>
      <c r="G1515" s="205" t="s">
        <v>1</v>
      </c>
      <c r="H1515" s="138" t="str">
        <f>IF(OR(G1515="中止",G1515="取消"),"998",IF(ISNA(MATCH($E1515,施設情報!$B$2:$B$96,0)),"999",INDEX(施設情報!$C$2:$C$96,MATCH($E1515,施設情報!$B$2:$B$96,0))))</f>
        <v>024</v>
      </c>
      <c r="I1515" s="139">
        <f t="shared" si="389"/>
        <v>46437</v>
      </c>
      <c r="J1515" s="137" t="str">
        <f t="shared" si="390"/>
        <v>024-46437</v>
      </c>
      <c r="K1515" s="137">
        <f t="shared" si="391"/>
        <v>0</v>
      </c>
      <c r="L1515" s="137">
        <f t="shared" si="392"/>
        <v>1</v>
      </c>
      <c r="M1515" s="137">
        <f t="shared" ref="M1515:V1524" si="399">IF(AND(M$3&gt;=$K1515,M$3&lt;$L1515),100*$AM1515,0)</f>
        <v>100</v>
      </c>
      <c r="N1515" s="137">
        <f t="shared" si="399"/>
        <v>100</v>
      </c>
      <c r="O1515" s="137">
        <f t="shared" si="399"/>
        <v>100</v>
      </c>
      <c r="P1515" s="137">
        <f t="shared" si="399"/>
        <v>100</v>
      </c>
      <c r="Q1515" s="137">
        <f t="shared" si="399"/>
        <v>100</v>
      </c>
      <c r="R1515" s="137">
        <f t="shared" si="399"/>
        <v>100</v>
      </c>
      <c r="S1515" s="137">
        <f t="shared" si="399"/>
        <v>100</v>
      </c>
      <c r="T1515" s="137">
        <f t="shared" si="399"/>
        <v>100</v>
      </c>
      <c r="U1515" s="137">
        <f t="shared" si="399"/>
        <v>100</v>
      </c>
      <c r="V1515" s="137">
        <f t="shared" si="399"/>
        <v>100</v>
      </c>
      <c r="W1515" s="137">
        <f t="shared" ref="W1515:AJ1524" si="400">IF(AND(W$3&gt;=$K1515,W$3&lt;$L1515),100*$AM1515,0)</f>
        <v>100</v>
      </c>
      <c r="X1515" s="137">
        <f t="shared" si="400"/>
        <v>100</v>
      </c>
      <c r="Y1515" s="137">
        <f t="shared" si="400"/>
        <v>100</v>
      </c>
      <c r="Z1515" s="137">
        <f t="shared" si="400"/>
        <v>100</v>
      </c>
      <c r="AA1515" s="137">
        <f t="shared" si="400"/>
        <v>100</v>
      </c>
      <c r="AB1515" s="137">
        <f t="shared" si="400"/>
        <v>100</v>
      </c>
      <c r="AC1515" s="137">
        <f t="shared" si="400"/>
        <v>100</v>
      </c>
      <c r="AD1515" s="137">
        <f t="shared" si="400"/>
        <v>100</v>
      </c>
      <c r="AE1515" s="137">
        <f t="shared" si="400"/>
        <v>100</v>
      </c>
      <c r="AF1515" s="137">
        <f t="shared" si="400"/>
        <v>100</v>
      </c>
      <c r="AG1515" s="137">
        <f t="shared" si="400"/>
        <v>100</v>
      </c>
      <c r="AH1515" s="137">
        <f t="shared" si="400"/>
        <v>100</v>
      </c>
      <c r="AI1515" s="137">
        <f t="shared" si="400"/>
        <v>100</v>
      </c>
      <c r="AJ1515" s="137">
        <f t="shared" si="400"/>
        <v>100</v>
      </c>
      <c r="AK1515" s="136">
        <f ca="1">IF(AND(AND($AK$3&lt;=B1515,B1515&lt;=$AK$1),B1515&lt;&gt;""),1,0)</f>
        <v>1</v>
      </c>
      <c r="AL1515" s="136">
        <f>IF(OR(F1515="工事・メンテ（共用可）",F1515="要調整"),0.5,IF(F1515="ヘリ訓練日",0.4,1))</f>
        <v>1</v>
      </c>
      <c r="AM1515" s="136">
        <v>1</v>
      </c>
    </row>
    <row r="1516" spans="1:39" ht="93.75">
      <c r="A1516" s="149">
        <v>827</v>
      </c>
      <c r="B1516" s="210">
        <v>46437</v>
      </c>
      <c r="C1516" s="211">
        <v>8</v>
      </c>
      <c r="D1516" s="211">
        <v>17</v>
      </c>
      <c r="E1516" s="213" t="s">
        <v>41</v>
      </c>
      <c r="F1516" s="147" t="s">
        <v>95</v>
      </c>
      <c r="G1516" s="154" t="s">
        <v>494</v>
      </c>
      <c r="H1516" s="138" t="str">
        <f>IF(OR(G1516="中止",G1516="取消"),"998",IF(ISNA(MATCH($E1516,施設情報!$B$2:$B$96,0)),"999",INDEX(施設情報!$C$2:$C$96,MATCH($E1516,施設情報!$B$2:$B$96,0))))</f>
        <v>005</v>
      </c>
      <c r="I1516" s="139">
        <f t="shared" si="389"/>
        <v>46437</v>
      </c>
      <c r="J1516" s="137" t="str">
        <f t="shared" si="390"/>
        <v>005-46437</v>
      </c>
      <c r="K1516" s="137">
        <f t="shared" si="391"/>
        <v>0.33333333333333331</v>
      </c>
      <c r="L1516" s="137">
        <f t="shared" si="392"/>
        <v>0.70833333333333337</v>
      </c>
      <c r="M1516" s="137">
        <f t="shared" si="399"/>
        <v>0</v>
      </c>
      <c r="N1516" s="137">
        <f t="shared" si="399"/>
        <v>0</v>
      </c>
      <c r="O1516" s="137">
        <f t="shared" si="399"/>
        <v>0</v>
      </c>
      <c r="P1516" s="137">
        <f t="shared" si="399"/>
        <v>0</v>
      </c>
      <c r="Q1516" s="137">
        <f t="shared" si="399"/>
        <v>0</v>
      </c>
      <c r="R1516" s="137">
        <f t="shared" si="399"/>
        <v>0</v>
      </c>
      <c r="S1516" s="137">
        <f t="shared" si="399"/>
        <v>0</v>
      </c>
      <c r="T1516" s="137">
        <f t="shared" si="399"/>
        <v>0</v>
      </c>
      <c r="U1516" s="137">
        <f t="shared" si="399"/>
        <v>100</v>
      </c>
      <c r="V1516" s="137">
        <f t="shared" si="399"/>
        <v>100</v>
      </c>
      <c r="W1516" s="137">
        <f t="shared" si="400"/>
        <v>100</v>
      </c>
      <c r="X1516" s="137">
        <f t="shared" si="400"/>
        <v>100</v>
      </c>
      <c r="Y1516" s="137">
        <f t="shared" si="400"/>
        <v>100</v>
      </c>
      <c r="Z1516" s="137">
        <f t="shared" si="400"/>
        <v>100</v>
      </c>
      <c r="AA1516" s="137">
        <f t="shared" si="400"/>
        <v>100</v>
      </c>
      <c r="AB1516" s="137">
        <f t="shared" si="400"/>
        <v>100</v>
      </c>
      <c r="AC1516" s="137">
        <f t="shared" si="400"/>
        <v>100</v>
      </c>
      <c r="AD1516" s="137">
        <f t="shared" si="400"/>
        <v>0</v>
      </c>
      <c r="AE1516" s="137">
        <f t="shared" si="400"/>
        <v>0</v>
      </c>
      <c r="AF1516" s="137">
        <f t="shared" si="400"/>
        <v>0</v>
      </c>
      <c r="AG1516" s="137">
        <f t="shared" si="400"/>
        <v>0</v>
      </c>
      <c r="AH1516" s="137">
        <f t="shared" si="400"/>
        <v>0</v>
      </c>
      <c r="AI1516" s="137">
        <f t="shared" si="400"/>
        <v>0</v>
      </c>
      <c r="AJ1516" s="137">
        <f t="shared" si="400"/>
        <v>0</v>
      </c>
      <c r="AK1516" s="136">
        <f ca="1">IF(AND(AND($AK$3&lt;=B1516,B1516&lt;=$AK$1),B1516&lt;&gt;""),1,0)</f>
        <v>1</v>
      </c>
      <c r="AL1516" s="136">
        <f>IF(OR(F1516="工事・メンテ（共用可）",F1516="要調整"),0.5,IF(F1516="ヘリ訓練日",0.4,1))</f>
        <v>1</v>
      </c>
      <c r="AM1516" s="136">
        <v>1</v>
      </c>
    </row>
    <row r="1517" spans="1:39" ht="75">
      <c r="A1517" s="149">
        <v>828</v>
      </c>
      <c r="B1517" s="210">
        <v>46437</v>
      </c>
      <c r="C1517" s="211">
        <v>8</v>
      </c>
      <c r="D1517" s="211">
        <v>17</v>
      </c>
      <c r="E1517" s="213" t="s">
        <v>42</v>
      </c>
      <c r="F1517" s="147" t="s">
        <v>95</v>
      </c>
      <c r="G1517" s="154" t="s">
        <v>494</v>
      </c>
      <c r="H1517" s="138" t="str">
        <f>IF(OR(G1517="中止",G1517="取消"),"998",IF(ISNA(MATCH($E1517,施設情報!$B$2:$B$96,0)),"999",INDEX(施設情報!$C$2:$C$96,MATCH($E1517,施設情報!$B$2:$B$96,0))))</f>
        <v>006</v>
      </c>
      <c r="I1517" s="139">
        <f t="shared" si="389"/>
        <v>46437</v>
      </c>
      <c r="J1517" s="137" t="str">
        <f t="shared" si="390"/>
        <v>006-46437</v>
      </c>
      <c r="K1517" s="137">
        <f t="shared" si="391"/>
        <v>0.33333333333333331</v>
      </c>
      <c r="L1517" s="137">
        <f t="shared" si="392"/>
        <v>0.70833333333333337</v>
      </c>
      <c r="M1517" s="137">
        <f t="shared" si="399"/>
        <v>0</v>
      </c>
      <c r="N1517" s="137">
        <f t="shared" si="399"/>
        <v>0</v>
      </c>
      <c r="O1517" s="137">
        <f t="shared" si="399"/>
        <v>0</v>
      </c>
      <c r="P1517" s="137">
        <f t="shared" si="399"/>
        <v>0</v>
      </c>
      <c r="Q1517" s="137">
        <f t="shared" si="399"/>
        <v>0</v>
      </c>
      <c r="R1517" s="137">
        <f t="shared" si="399"/>
        <v>0</v>
      </c>
      <c r="S1517" s="137">
        <f t="shared" si="399"/>
        <v>0</v>
      </c>
      <c r="T1517" s="137">
        <f t="shared" si="399"/>
        <v>0</v>
      </c>
      <c r="U1517" s="137">
        <f t="shared" si="399"/>
        <v>100</v>
      </c>
      <c r="V1517" s="137">
        <f t="shared" si="399"/>
        <v>100</v>
      </c>
      <c r="W1517" s="137">
        <f t="shared" si="400"/>
        <v>100</v>
      </c>
      <c r="X1517" s="137">
        <f t="shared" si="400"/>
        <v>100</v>
      </c>
      <c r="Y1517" s="137">
        <f t="shared" si="400"/>
        <v>100</v>
      </c>
      <c r="Z1517" s="137">
        <f t="shared" si="400"/>
        <v>100</v>
      </c>
      <c r="AA1517" s="137">
        <f t="shared" si="400"/>
        <v>100</v>
      </c>
      <c r="AB1517" s="137">
        <f t="shared" si="400"/>
        <v>100</v>
      </c>
      <c r="AC1517" s="137">
        <f t="shared" si="400"/>
        <v>100</v>
      </c>
      <c r="AD1517" s="137">
        <f t="shared" si="400"/>
        <v>0</v>
      </c>
      <c r="AE1517" s="137">
        <f t="shared" si="400"/>
        <v>0</v>
      </c>
      <c r="AF1517" s="137">
        <f t="shared" si="400"/>
        <v>0</v>
      </c>
      <c r="AG1517" s="137">
        <f t="shared" si="400"/>
        <v>0</v>
      </c>
      <c r="AH1517" s="137">
        <f t="shared" si="400"/>
        <v>0</v>
      </c>
      <c r="AI1517" s="137">
        <f t="shared" si="400"/>
        <v>0</v>
      </c>
      <c r="AJ1517" s="137">
        <f t="shared" si="400"/>
        <v>0</v>
      </c>
      <c r="AK1517" s="136">
        <f ca="1">IF(AND(AND($AK$3&lt;=B1517,B1517&lt;=$AK$1),B1517&lt;&gt;""),1,0)</f>
        <v>1</v>
      </c>
      <c r="AL1517" s="136">
        <f>IF(OR(F1517="工事・メンテ（共用可）",F1517="要調整"),0.5,IF(F1517="ヘリ訓練日",0.4,1))</f>
        <v>1</v>
      </c>
      <c r="AM1517" s="136">
        <v>1</v>
      </c>
    </row>
    <row r="1518" spans="1:39" ht="37.5">
      <c r="A1518" s="149">
        <v>829</v>
      </c>
      <c r="B1518" s="210">
        <v>46437</v>
      </c>
      <c r="C1518" s="211">
        <v>8</v>
      </c>
      <c r="D1518" s="211">
        <v>17</v>
      </c>
      <c r="E1518" s="213" t="s">
        <v>87</v>
      </c>
      <c r="F1518" s="147" t="s">
        <v>95</v>
      </c>
      <c r="G1518" s="154" t="s">
        <v>494</v>
      </c>
      <c r="H1518" s="138" t="str">
        <f>IF(OR(G1518="中止",G1518="取消"),"998",IF(ISNA(MATCH($E1518,施設情報!$B$2:$B$96,0)),"999",INDEX(施設情報!$C$2:$C$96,MATCH($E1518,施設情報!$B$2:$B$96,0))))</f>
        <v>063</v>
      </c>
      <c r="I1518" s="139">
        <f t="shared" si="389"/>
        <v>46437</v>
      </c>
      <c r="J1518" s="137" t="str">
        <f t="shared" si="390"/>
        <v>063-46437</v>
      </c>
      <c r="K1518" s="137">
        <f t="shared" si="391"/>
        <v>0.33333333333333331</v>
      </c>
      <c r="L1518" s="137">
        <f t="shared" si="392"/>
        <v>0.70833333333333337</v>
      </c>
      <c r="M1518" s="137">
        <f t="shared" si="399"/>
        <v>0</v>
      </c>
      <c r="N1518" s="137">
        <f t="shared" si="399"/>
        <v>0</v>
      </c>
      <c r="O1518" s="137">
        <f t="shared" si="399"/>
        <v>0</v>
      </c>
      <c r="P1518" s="137">
        <f t="shared" si="399"/>
        <v>0</v>
      </c>
      <c r="Q1518" s="137">
        <f t="shared" si="399"/>
        <v>0</v>
      </c>
      <c r="R1518" s="137">
        <f t="shared" si="399"/>
        <v>0</v>
      </c>
      <c r="S1518" s="137">
        <f t="shared" si="399"/>
        <v>0</v>
      </c>
      <c r="T1518" s="137">
        <f t="shared" si="399"/>
        <v>0</v>
      </c>
      <c r="U1518" s="137">
        <f t="shared" si="399"/>
        <v>100</v>
      </c>
      <c r="V1518" s="137">
        <f t="shared" si="399"/>
        <v>100</v>
      </c>
      <c r="W1518" s="137">
        <f t="shared" si="400"/>
        <v>100</v>
      </c>
      <c r="X1518" s="137">
        <f t="shared" si="400"/>
        <v>100</v>
      </c>
      <c r="Y1518" s="137">
        <f t="shared" si="400"/>
        <v>100</v>
      </c>
      <c r="Z1518" s="137">
        <f t="shared" si="400"/>
        <v>100</v>
      </c>
      <c r="AA1518" s="137">
        <f t="shared" si="400"/>
        <v>100</v>
      </c>
      <c r="AB1518" s="137">
        <f t="shared" si="400"/>
        <v>100</v>
      </c>
      <c r="AC1518" s="137">
        <f t="shared" si="400"/>
        <v>100</v>
      </c>
      <c r="AD1518" s="137">
        <f t="shared" si="400"/>
        <v>0</v>
      </c>
      <c r="AE1518" s="137">
        <f t="shared" si="400"/>
        <v>0</v>
      </c>
      <c r="AF1518" s="137">
        <f t="shared" si="400"/>
        <v>0</v>
      </c>
      <c r="AG1518" s="137">
        <f t="shared" si="400"/>
        <v>0</v>
      </c>
      <c r="AH1518" s="137">
        <f t="shared" si="400"/>
        <v>0</v>
      </c>
      <c r="AI1518" s="137">
        <f t="shared" si="400"/>
        <v>0</v>
      </c>
      <c r="AJ1518" s="137">
        <f t="shared" si="400"/>
        <v>0</v>
      </c>
      <c r="AK1518" s="136">
        <f ca="1">IF(AND(AND($AK$3&lt;=B1518,B1518&lt;=$AK$1),B1518&lt;&gt;""),1,0)</f>
        <v>1</v>
      </c>
      <c r="AL1518" s="136">
        <f>IF(OR(F1518="工事・メンテ（共用可）",F1518="要調整"),0.5,IF(F1518="ヘリ訓練日",0.4,1))</f>
        <v>1</v>
      </c>
      <c r="AM1518" s="136">
        <v>1</v>
      </c>
    </row>
    <row r="1519" spans="1:39" ht="37.5">
      <c r="A1519" s="149">
        <v>830</v>
      </c>
      <c r="B1519" s="210">
        <v>46437</v>
      </c>
      <c r="C1519" s="211">
        <v>8</v>
      </c>
      <c r="D1519" s="211">
        <v>17</v>
      </c>
      <c r="E1519" s="213" t="s">
        <v>88</v>
      </c>
      <c r="F1519" s="147" t="s">
        <v>95</v>
      </c>
      <c r="G1519" s="154" t="s">
        <v>494</v>
      </c>
      <c r="H1519" s="138" t="str">
        <f>IF(OR(G1519="中止",G1519="取消"),"998",IF(ISNA(MATCH($E1519,施設情報!$B$2:$B$96,0)),"999",INDEX(施設情報!$C$2:$C$96,MATCH($E1519,施設情報!$B$2:$B$96,0))))</f>
        <v>064</v>
      </c>
      <c r="I1519" s="139">
        <f t="shared" si="389"/>
        <v>46437</v>
      </c>
      <c r="J1519" s="137" t="str">
        <f t="shared" si="390"/>
        <v>064-46437</v>
      </c>
      <c r="K1519" s="137">
        <f t="shared" si="391"/>
        <v>0.33333333333333331</v>
      </c>
      <c r="L1519" s="137">
        <f t="shared" si="392"/>
        <v>0.70833333333333337</v>
      </c>
      <c r="M1519" s="137">
        <f t="shared" si="399"/>
        <v>0</v>
      </c>
      <c r="N1519" s="137">
        <f t="shared" si="399"/>
        <v>0</v>
      </c>
      <c r="O1519" s="137">
        <f t="shared" si="399"/>
        <v>0</v>
      </c>
      <c r="P1519" s="137">
        <f t="shared" si="399"/>
        <v>0</v>
      </c>
      <c r="Q1519" s="137">
        <f t="shared" si="399"/>
        <v>0</v>
      </c>
      <c r="R1519" s="137">
        <f t="shared" si="399"/>
        <v>0</v>
      </c>
      <c r="S1519" s="137">
        <f t="shared" si="399"/>
        <v>0</v>
      </c>
      <c r="T1519" s="137">
        <f t="shared" si="399"/>
        <v>0</v>
      </c>
      <c r="U1519" s="137">
        <f t="shared" si="399"/>
        <v>100</v>
      </c>
      <c r="V1519" s="137">
        <f t="shared" si="399"/>
        <v>100</v>
      </c>
      <c r="W1519" s="137">
        <f t="shared" si="400"/>
        <v>100</v>
      </c>
      <c r="X1519" s="137">
        <f t="shared" si="400"/>
        <v>100</v>
      </c>
      <c r="Y1519" s="137">
        <f t="shared" si="400"/>
        <v>100</v>
      </c>
      <c r="Z1519" s="137">
        <f t="shared" si="400"/>
        <v>100</v>
      </c>
      <c r="AA1519" s="137">
        <f t="shared" si="400"/>
        <v>100</v>
      </c>
      <c r="AB1519" s="137">
        <f t="shared" si="400"/>
        <v>100</v>
      </c>
      <c r="AC1519" s="137">
        <f t="shared" si="400"/>
        <v>100</v>
      </c>
      <c r="AD1519" s="137">
        <f t="shared" si="400"/>
        <v>0</v>
      </c>
      <c r="AE1519" s="137">
        <f t="shared" si="400"/>
        <v>0</v>
      </c>
      <c r="AF1519" s="137">
        <f t="shared" si="400"/>
        <v>0</v>
      </c>
      <c r="AG1519" s="137">
        <f t="shared" si="400"/>
        <v>0</v>
      </c>
      <c r="AH1519" s="137">
        <f t="shared" si="400"/>
        <v>0</v>
      </c>
      <c r="AI1519" s="137">
        <f t="shared" si="400"/>
        <v>0</v>
      </c>
      <c r="AJ1519" s="137">
        <f t="shared" si="400"/>
        <v>0</v>
      </c>
      <c r="AK1519" s="136">
        <f ca="1">IF(AND(AND($AK$3&lt;=B1519,B1519&lt;=$AK$1),B1519&lt;&gt;""),1,0)</f>
        <v>1</v>
      </c>
      <c r="AL1519" s="136">
        <f>IF(OR(F1519="工事・メンテ（共用可）",F1519="要調整"),0.5,IF(F1519="ヘリ訓練日",0.4,1))</f>
        <v>1</v>
      </c>
      <c r="AM1519" s="136">
        <v>1</v>
      </c>
    </row>
    <row r="1520" spans="1:39" ht="56.25">
      <c r="A1520" s="149">
        <v>831</v>
      </c>
      <c r="B1520" s="210">
        <v>46437</v>
      </c>
      <c r="C1520" s="211">
        <v>8</v>
      </c>
      <c r="D1520" s="211">
        <v>17</v>
      </c>
      <c r="E1520" s="213" t="s">
        <v>83</v>
      </c>
      <c r="F1520" s="147" t="s">
        <v>95</v>
      </c>
      <c r="G1520" s="154" t="s">
        <v>494</v>
      </c>
      <c r="H1520" s="138" t="str">
        <f>IF(OR(G1520="中止",G1520="取消"),"998",IF(ISNA(MATCH($E1520,施設情報!$B$2:$B$96,0)),"999",INDEX(施設情報!$C$2:$C$96,MATCH($E1520,施設情報!$B$2:$B$96,0))))</f>
        <v>067</v>
      </c>
      <c r="I1520" s="139">
        <f t="shared" si="389"/>
        <v>46437</v>
      </c>
      <c r="J1520" s="137" t="str">
        <f t="shared" si="390"/>
        <v>067-46437</v>
      </c>
      <c r="K1520" s="137">
        <f t="shared" si="391"/>
        <v>0.33333333333333331</v>
      </c>
      <c r="L1520" s="137">
        <f t="shared" si="392"/>
        <v>0.70833333333333337</v>
      </c>
      <c r="M1520" s="137">
        <f t="shared" si="399"/>
        <v>0</v>
      </c>
      <c r="N1520" s="137">
        <f t="shared" si="399"/>
        <v>0</v>
      </c>
      <c r="O1520" s="137">
        <f t="shared" si="399"/>
        <v>0</v>
      </c>
      <c r="P1520" s="137">
        <f t="shared" si="399"/>
        <v>0</v>
      </c>
      <c r="Q1520" s="137">
        <f t="shared" si="399"/>
        <v>0</v>
      </c>
      <c r="R1520" s="137">
        <f t="shared" si="399"/>
        <v>0</v>
      </c>
      <c r="S1520" s="137">
        <f t="shared" si="399"/>
        <v>0</v>
      </c>
      <c r="T1520" s="137">
        <f t="shared" si="399"/>
        <v>0</v>
      </c>
      <c r="U1520" s="137">
        <f t="shared" si="399"/>
        <v>100</v>
      </c>
      <c r="V1520" s="137">
        <f t="shared" si="399"/>
        <v>100</v>
      </c>
      <c r="W1520" s="137">
        <f t="shared" si="400"/>
        <v>100</v>
      </c>
      <c r="X1520" s="137">
        <f t="shared" si="400"/>
        <v>100</v>
      </c>
      <c r="Y1520" s="137">
        <f t="shared" si="400"/>
        <v>100</v>
      </c>
      <c r="Z1520" s="137">
        <f t="shared" si="400"/>
        <v>100</v>
      </c>
      <c r="AA1520" s="137">
        <f t="shared" si="400"/>
        <v>100</v>
      </c>
      <c r="AB1520" s="137">
        <f t="shared" si="400"/>
        <v>100</v>
      </c>
      <c r="AC1520" s="137">
        <f t="shared" si="400"/>
        <v>100</v>
      </c>
      <c r="AD1520" s="137">
        <f t="shared" si="400"/>
        <v>0</v>
      </c>
      <c r="AE1520" s="137">
        <f t="shared" si="400"/>
        <v>0</v>
      </c>
      <c r="AF1520" s="137">
        <f t="shared" si="400"/>
        <v>0</v>
      </c>
      <c r="AG1520" s="137">
        <f t="shared" si="400"/>
        <v>0</v>
      </c>
      <c r="AH1520" s="137">
        <f t="shared" si="400"/>
        <v>0</v>
      </c>
      <c r="AI1520" s="137">
        <f t="shared" si="400"/>
        <v>0</v>
      </c>
      <c r="AJ1520" s="137">
        <f t="shared" si="400"/>
        <v>0</v>
      </c>
      <c r="AK1520" s="136">
        <f ca="1">IF(AND(AND($AK$3&lt;=B1520,B1520&lt;=$AK$1),B1520&lt;&gt;""),1,0)</f>
        <v>1</v>
      </c>
      <c r="AL1520" s="136">
        <f>IF(OR(F1520="工事・メンテ（共用可）",F1520="要調整"),0.5,IF(F1520="ヘリ訓練日",0.4,1))</f>
        <v>1</v>
      </c>
      <c r="AM1520" s="136">
        <v>1</v>
      </c>
    </row>
    <row r="1521" spans="1:39" ht="56.25">
      <c r="A1521" s="149">
        <v>832</v>
      </c>
      <c r="B1521" s="210">
        <v>46437</v>
      </c>
      <c r="C1521" s="211">
        <v>8</v>
      </c>
      <c r="D1521" s="211">
        <v>17</v>
      </c>
      <c r="E1521" s="213" t="s">
        <v>84</v>
      </c>
      <c r="F1521" s="147" t="s">
        <v>95</v>
      </c>
      <c r="G1521" s="154" t="s">
        <v>494</v>
      </c>
      <c r="H1521" s="138" t="str">
        <f>IF(OR(G1521="中止",G1521="取消"),"998",IF(ISNA(MATCH($E1521,施設情報!$B$2:$B$96,0)),"999",INDEX(施設情報!$C$2:$C$96,MATCH($E1521,施設情報!$B$2:$B$96,0))))</f>
        <v>065</v>
      </c>
      <c r="I1521" s="139">
        <f t="shared" si="389"/>
        <v>46437</v>
      </c>
      <c r="J1521" s="137" t="str">
        <f t="shared" si="390"/>
        <v>065-46437</v>
      </c>
      <c r="K1521" s="137">
        <f t="shared" si="391"/>
        <v>0.33333333333333331</v>
      </c>
      <c r="L1521" s="137">
        <f t="shared" si="392"/>
        <v>0.70833333333333337</v>
      </c>
      <c r="M1521" s="137">
        <f t="shared" si="399"/>
        <v>0</v>
      </c>
      <c r="N1521" s="137">
        <f t="shared" si="399"/>
        <v>0</v>
      </c>
      <c r="O1521" s="137">
        <f t="shared" si="399"/>
        <v>0</v>
      </c>
      <c r="P1521" s="137">
        <f t="shared" si="399"/>
        <v>0</v>
      </c>
      <c r="Q1521" s="137">
        <f t="shared" si="399"/>
        <v>0</v>
      </c>
      <c r="R1521" s="137">
        <f t="shared" si="399"/>
        <v>0</v>
      </c>
      <c r="S1521" s="137">
        <f t="shared" si="399"/>
        <v>0</v>
      </c>
      <c r="T1521" s="137">
        <f t="shared" si="399"/>
        <v>0</v>
      </c>
      <c r="U1521" s="137">
        <f t="shared" si="399"/>
        <v>100</v>
      </c>
      <c r="V1521" s="137">
        <f t="shared" si="399"/>
        <v>100</v>
      </c>
      <c r="W1521" s="137">
        <f t="shared" si="400"/>
        <v>100</v>
      </c>
      <c r="X1521" s="137">
        <f t="shared" si="400"/>
        <v>100</v>
      </c>
      <c r="Y1521" s="137">
        <f t="shared" si="400"/>
        <v>100</v>
      </c>
      <c r="Z1521" s="137">
        <f t="shared" si="400"/>
        <v>100</v>
      </c>
      <c r="AA1521" s="137">
        <f t="shared" si="400"/>
        <v>100</v>
      </c>
      <c r="AB1521" s="137">
        <f t="shared" si="400"/>
        <v>100</v>
      </c>
      <c r="AC1521" s="137">
        <f t="shared" si="400"/>
        <v>100</v>
      </c>
      <c r="AD1521" s="137">
        <f t="shared" si="400"/>
        <v>0</v>
      </c>
      <c r="AE1521" s="137">
        <f t="shared" si="400"/>
        <v>0</v>
      </c>
      <c r="AF1521" s="137">
        <f t="shared" si="400"/>
        <v>0</v>
      </c>
      <c r="AG1521" s="137">
        <f t="shared" si="400"/>
        <v>0</v>
      </c>
      <c r="AH1521" s="137">
        <f t="shared" si="400"/>
        <v>0</v>
      </c>
      <c r="AI1521" s="137">
        <f t="shared" si="400"/>
        <v>0</v>
      </c>
      <c r="AJ1521" s="137">
        <f t="shared" si="400"/>
        <v>0</v>
      </c>
      <c r="AK1521" s="136">
        <f ca="1">IF(AND(AND($AK$3&lt;=B1521,B1521&lt;=$AK$1),B1521&lt;&gt;""),1,0)</f>
        <v>1</v>
      </c>
      <c r="AL1521" s="136">
        <f>IF(OR(F1521="工事・メンテ（共用可）",F1521="要調整"),0.5,IF(F1521="ヘリ訓練日",0.4,1))</f>
        <v>1</v>
      </c>
      <c r="AM1521" s="136">
        <v>1</v>
      </c>
    </row>
    <row r="1522" spans="1:39" ht="56.25">
      <c r="A1522" s="149">
        <v>833</v>
      </c>
      <c r="B1522" s="210">
        <v>46437</v>
      </c>
      <c r="C1522" s="211">
        <v>8</v>
      </c>
      <c r="D1522" s="211">
        <v>17</v>
      </c>
      <c r="E1522" s="213" t="s">
        <v>85</v>
      </c>
      <c r="F1522" s="147" t="s">
        <v>95</v>
      </c>
      <c r="G1522" s="154" t="s">
        <v>494</v>
      </c>
      <c r="H1522" s="138" t="str">
        <f>IF(OR(G1522="中止",G1522="取消"),"998",IF(ISNA(MATCH($E1522,施設情報!$B$2:$B$96,0)),"999",INDEX(施設情報!$C$2:$C$96,MATCH($E1522,施設情報!$B$2:$B$96,0))))</f>
        <v>066</v>
      </c>
      <c r="I1522" s="139">
        <f t="shared" si="389"/>
        <v>46437</v>
      </c>
      <c r="J1522" s="137" t="str">
        <f t="shared" si="390"/>
        <v>066-46437</v>
      </c>
      <c r="K1522" s="137">
        <f t="shared" si="391"/>
        <v>0.33333333333333331</v>
      </c>
      <c r="L1522" s="137">
        <f t="shared" si="392"/>
        <v>0.70833333333333337</v>
      </c>
      <c r="M1522" s="137">
        <f t="shared" si="399"/>
        <v>0</v>
      </c>
      <c r="N1522" s="137">
        <f t="shared" si="399"/>
        <v>0</v>
      </c>
      <c r="O1522" s="137">
        <f t="shared" si="399"/>
        <v>0</v>
      </c>
      <c r="P1522" s="137">
        <f t="shared" si="399"/>
        <v>0</v>
      </c>
      <c r="Q1522" s="137">
        <f t="shared" si="399"/>
        <v>0</v>
      </c>
      <c r="R1522" s="137">
        <f t="shared" si="399"/>
        <v>0</v>
      </c>
      <c r="S1522" s="137">
        <f t="shared" si="399"/>
        <v>0</v>
      </c>
      <c r="T1522" s="137">
        <f t="shared" si="399"/>
        <v>0</v>
      </c>
      <c r="U1522" s="137">
        <f t="shared" si="399"/>
        <v>100</v>
      </c>
      <c r="V1522" s="137">
        <f t="shared" si="399"/>
        <v>100</v>
      </c>
      <c r="W1522" s="137">
        <f t="shared" si="400"/>
        <v>100</v>
      </c>
      <c r="X1522" s="137">
        <f t="shared" si="400"/>
        <v>100</v>
      </c>
      <c r="Y1522" s="137">
        <f t="shared" si="400"/>
        <v>100</v>
      </c>
      <c r="Z1522" s="137">
        <f t="shared" si="400"/>
        <v>100</v>
      </c>
      <c r="AA1522" s="137">
        <f t="shared" si="400"/>
        <v>100</v>
      </c>
      <c r="AB1522" s="137">
        <f t="shared" si="400"/>
        <v>100</v>
      </c>
      <c r="AC1522" s="137">
        <f t="shared" si="400"/>
        <v>100</v>
      </c>
      <c r="AD1522" s="137">
        <f t="shared" si="400"/>
        <v>0</v>
      </c>
      <c r="AE1522" s="137">
        <f t="shared" si="400"/>
        <v>0</v>
      </c>
      <c r="AF1522" s="137">
        <f t="shared" si="400"/>
        <v>0</v>
      </c>
      <c r="AG1522" s="137">
        <f t="shared" si="400"/>
        <v>0</v>
      </c>
      <c r="AH1522" s="137">
        <f t="shared" si="400"/>
        <v>0</v>
      </c>
      <c r="AI1522" s="137">
        <f t="shared" si="400"/>
        <v>0</v>
      </c>
      <c r="AJ1522" s="137">
        <f t="shared" si="400"/>
        <v>0</v>
      </c>
      <c r="AK1522" s="136">
        <f ca="1">IF(AND(AND($AK$3&lt;=B1522,B1522&lt;=$AK$1),B1522&lt;&gt;""),1,0)</f>
        <v>1</v>
      </c>
      <c r="AL1522" s="136">
        <f>IF(OR(F1522="工事・メンテ（共用可）",F1522="要調整"),0.5,IF(F1522="ヘリ訓練日",0.4,1))</f>
        <v>1</v>
      </c>
      <c r="AM1522" s="136">
        <v>1</v>
      </c>
    </row>
    <row r="1523" spans="1:39" ht="56.25">
      <c r="A1523" s="149">
        <v>834</v>
      </c>
      <c r="B1523" s="210">
        <v>46437</v>
      </c>
      <c r="C1523" s="211">
        <v>8</v>
      </c>
      <c r="D1523" s="211">
        <v>17</v>
      </c>
      <c r="E1523" s="213" t="s">
        <v>53</v>
      </c>
      <c r="F1523" s="147" t="s">
        <v>95</v>
      </c>
      <c r="G1523" s="154" t="s">
        <v>494</v>
      </c>
      <c r="H1523" s="138" t="str">
        <f>IF(OR(G1523="中止",G1523="取消"),"998",IF(ISNA(MATCH($E1523,施設情報!$B$2:$B$96,0)),"999",INDEX(施設情報!$C$2:$C$96,MATCH($E1523,施設情報!$B$2:$B$96,0))))</f>
        <v>026</v>
      </c>
      <c r="I1523" s="139">
        <f t="shared" si="389"/>
        <v>46437</v>
      </c>
      <c r="J1523" s="137" t="str">
        <f t="shared" si="390"/>
        <v>026-46437</v>
      </c>
      <c r="K1523" s="137">
        <f t="shared" si="391"/>
        <v>0.33333333333333331</v>
      </c>
      <c r="L1523" s="137">
        <f t="shared" si="392"/>
        <v>0.70833333333333337</v>
      </c>
      <c r="M1523" s="137">
        <f t="shared" si="399"/>
        <v>0</v>
      </c>
      <c r="N1523" s="137">
        <f t="shared" si="399"/>
        <v>0</v>
      </c>
      <c r="O1523" s="137">
        <f t="shared" si="399"/>
        <v>0</v>
      </c>
      <c r="P1523" s="137">
        <f t="shared" si="399"/>
        <v>0</v>
      </c>
      <c r="Q1523" s="137">
        <f t="shared" si="399"/>
        <v>0</v>
      </c>
      <c r="R1523" s="137">
        <f t="shared" si="399"/>
        <v>0</v>
      </c>
      <c r="S1523" s="137">
        <f t="shared" si="399"/>
        <v>0</v>
      </c>
      <c r="T1523" s="137">
        <f t="shared" si="399"/>
        <v>0</v>
      </c>
      <c r="U1523" s="137">
        <f t="shared" si="399"/>
        <v>100</v>
      </c>
      <c r="V1523" s="137">
        <f t="shared" si="399"/>
        <v>100</v>
      </c>
      <c r="W1523" s="137">
        <f t="shared" si="400"/>
        <v>100</v>
      </c>
      <c r="X1523" s="137">
        <f t="shared" si="400"/>
        <v>100</v>
      </c>
      <c r="Y1523" s="137">
        <f t="shared" si="400"/>
        <v>100</v>
      </c>
      <c r="Z1523" s="137">
        <f t="shared" si="400"/>
        <v>100</v>
      </c>
      <c r="AA1523" s="137">
        <f t="shared" si="400"/>
        <v>100</v>
      </c>
      <c r="AB1523" s="137">
        <f t="shared" si="400"/>
        <v>100</v>
      </c>
      <c r="AC1523" s="137">
        <f t="shared" si="400"/>
        <v>100</v>
      </c>
      <c r="AD1523" s="137">
        <f t="shared" si="400"/>
        <v>0</v>
      </c>
      <c r="AE1523" s="137">
        <f t="shared" si="400"/>
        <v>0</v>
      </c>
      <c r="AF1523" s="137">
        <f t="shared" si="400"/>
        <v>0</v>
      </c>
      <c r="AG1523" s="137">
        <f t="shared" si="400"/>
        <v>0</v>
      </c>
      <c r="AH1523" s="137">
        <f t="shared" si="400"/>
        <v>0</v>
      </c>
      <c r="AI1523" s="137">
        <f t="shared" si="400"/>
        <v>0</v>
      </c>
      <c r="AJ1523" s="137">
        <f t="shared" si="400"/>
        <v>0</v>
      </c>
      <c r="AK1523" s="136">
        <f ca="1">IF(AND(AND($AK$3&lt;=B1523,B1523&lt;=$AK$1),B1523&lt;&gt;""),1,0)</f>
        <v>1</v>
      </c>
      <c r="AL1523" s="136">
        <f>IF(OR(F1523="工事・メンテ（共用可）",F1523="要調整"),0.5,IF(F1523="ヘリ訓練日",0.4,1))</f>
        <v>1</v>
      </c>
      <c r="AM1523" s="136">
        <v>1</v>
      </c>
    </row>
    <row r="1524" spans="1:39" ht="56.25">
      <c r="A1524" s="149">
        <v>835</v>
      </c>
      <c r="B1524" s="210">
        <v>46437</v>
      </c>
      <c r="C1524" s="211">
        <v>8</v>
      </c>
      <c r="D1524" s="211">
        <v>17</v>
      </c>
      <c r="E1524" s="213" t="s">
        <v>30</v>
      </c>
      <c r="F1524" s="147" t="s">
        <v>95</v>
      </c>
      <c r="G1524" s="154" t="s">
        <v>494</v>
      </c>
      <c r="H1524" s="138" t="str">
        <f>IF(OR(G1524="中止",G1524="取消"),"998",IF(ISNA(MATCH($E1524,施設情報!$B$2:$B$96,0)),"999",INDEX(施設情報!$C$2:$C$96,MATCH($E1524,施設情報!$B$2:$B$96,0))))</f>
        <v>027</v>
      </c>
      <c r="I1524" s="139">
        <f t="shared" si="389"/>
        <v>46437</v>
      </c>
      <c r="J1524" s="137" t="str">
        <f t="shared" si="390"/>
        <v>027-46437</v>
      </c>
      <c r="K1524" s="137">
        <f t="shared" si="391"/>
        <v>0.33333333333333331</v>
      </c>
      <c r="L1524" s="137">
        <f t="shared" si="392"/>
        <v>0.70833333333333337</v>
      </c>
      <c r="M1524" s="137">
        <f t="shared" si="399"/>
        <v>0</v>
      </c>
      <c r="N1524" s="137">
        <f t="shared" si="399"/>
        <v>0</v>
      </c>
      <c r="O1524" s="137">
        <f t="shared" si="399"/>
        <v>0</v>
      </c>
      <c r="P1524" s="137">
        <f t="shared" si="399"/>
        <v>0</v>
      </c>
      <c r="Q1524" s="137">
        <f t="shared" si="399"/>
        <v>0</v>
      </c>
      <c r="R1524" s="137">
        <f t="shared" si="399"/>
        <v>0</v>
      </c>
      <c r="S1524" s="137">
        <f t="shared" si="399"/>
        <v>0</v>
      </c>
      <c r="T1524" s="137">
        <f t="shared" si="399"/>
        <v>0</v>
      </c>
      <c r="U1524" s="137">
        <f t="shared" si="399"/>
        <v>100</v>
      </c>
      <c r="V1524" s="137">
        <f t="shared" si="399"/>
        <v>100</v>
      </c>
      <c r="W1524" s="137">
        <f t="shared" si="400"/>
        <v>100</v>
      </c>
      <c r="X1524" s="137">
        <f t="shared" si="400"/>
        <v>100</v>
      </c>
      <c r="Y1524" s="137">
        <f t="shared" si="400"/>
        <v>100</v>
      </c>
      <c r="Z1524" s="137">
        <f t="shared" si="400"/>
        <v>100</v>
      </c>
      <c r="AA1524" s="137">
        <f t="shared" si="400"/>
        <v>100</v>
      </c>
      <c r="AB1524" s="137">
        <f t="shared" si="400"/>
        <v>100</v>
      </c>
      <c r="AC1524" s="137">
        <f t="shared" si="400"/>
        <v>100</v>
      </c>
      <c r="AD1524" s="137">
        <f t="shared" si="400"/>
        <v>0</v>
      </c>
      <c r="AE1524" s="137">
        <f t="shared" si="400"/>
        <v>0</v>
      </c>
      <c r="AF1524" s="137">
        <f t="shared" si="400"/>
        <v>0</v>
      </c>
      <c r="AG1524" s="137">
        <f t="shared" si="400"/>
        <v>0</v>
      </c>
      <c r="AH1524" s="137">
        <f t="shared" si="400"/>
        <v>0</v>
      </c>
      <c r="AI1524" s="137">
        <f t="shared" si="400"/>
        <v>0</v>
      </c>
      <c r="AJ1524" s="137">
        <f t="shared" si="400"/>
        <v>0</v>
      </c>
      <c r="AK1524" s="136">
        <f ca="1">IF(AND(AND($AK$3&lt;=B1524,B1524&lt;=$AK$1),B1524&lt;&gt;""),1,0)</f>
        <v>1</v>
      </c>
      <c r="AL1524" s="136">
        <f>IF(OR(F1524="工事・メンテ（共用可）",F1524="要調整"),0.5,IF(F1524="ヘリ訓練日",0.4,1))</f>
        <v>1</v>
      </c>
      <c r="AM1524" s="136">
        <v>1</v>
      </c>
    </row>
    <row r="1525" spans="1:39" ht="75">
      <c r="A1525" s="149">
        <v>836</v>
      </c>
      <c r="B1525" s="210">
        <v>46437</v>
      </c>
      <c r="C1525" s="211">
        <v>8</v>
      </c>
      <c r="D1525" s="211">
        <v>17</v>
      </c>
      <c r="E1525" s="213" t="s">
        <v>61</v>
      </c>
      <c r="F1525" s="147" t="s">
        <v>95</v>
      </c>
      <c r="G1525" s="154" t="s">
        <v>494</v>
      </c>
      <c r="H1525" s="138" t="str">
        <f>IF(OR(G1525="中止",G1525="取消"),"998",IF(ISNA(MATCH($E1525,施設情報!$B$2:$B$96,0)),"999",INDEX(施設情報!$C$2:$C$96,MATCH($E1525,施設情報!$B$2:$B$96,0))))</f>
        <v>029</v>
      </c>
      <c r="I1525" s="139">
        <f t="shared" si="389"/>
        <v>46437</v>
      </c>
      <c r="J1525" s="137" t="str">
        <f t="shared" si="390"/>
        <v>029-46437</v>
      </c>
      <c r="K1525" s="137">
        <f t="shared" si="391"/>
        <v>0.33333333333333331</v>
      </c>
      <c r="L1525" s="137">
        <f t="shared" si="392"/>
        <v>0.70833333333333337</v>
      </c>
      <c r="M1525" s="137">
        <f t="shared" ref="M1525:V1534" si="401">IF(AND(M$3&gt;=$K1525,M$3&lt;$L1525),100*$AM1525,0)</f>
        <v>0</v>
      </c>
      <c r="N1525" s="137">
        <f t="shared" si="401"/>
        <v>0</v>
      </c>
      <c r="O1525" s="137">
        <f t="shared" si="401"/>
        <v>0</v>
      </c>
      <c r="P1525" s="137">
        <f t="shared" si="401"/>
        <v>0</v>
      </c>
      <c r="Q1525" s="137">
        <f t="shared" si="401"/>
        <v>0</v>
      </c>
      <c r="R1525" s="137">
        <f t="shared" si="401"/>
        <v>0</v>
      </c>
      <c r="S1525" s="137">
        <f t="shared" si="401"/>
        <v>0</v>
      </c>
      <c r="T1525" s="137">
        <f t="shared" si="401"/>
        <v>0</v>
      </c>
      <c r="U1525" s="137">
        <f t="shared" si="401"/>
        <v>100</v>
      </c>
      <c r="V1525" s="137">
        <f t="shared" si="401"/>
        <v>100</v>
      </c>
      <c r="W1525" s="137">
        <f t="shared" ref="W1525:AJ1534" si="402">IF(AND(W$3&gt;=$K1525,W$3&lt;$L1525),100*$AM1525,0)</f>
        <v>100</v>
      </c>
      <c r="X1525" s="137">
        <f t="shared" si="402"/>
        <v>100</v>
      </c>
      <c r="Y1525" s="137">
        <f t="shared" si="402"/>
        <v>100</v>
      </c>
      <c r="Z1525" s="137">
        <f t="shared" si="402"/>
        <v>100</v>
      </c>
      <c r="AA1525" s="137">
        <f t="shared" si="402"/>
        <v>100</v>
      </c>
      <c r="AB1525" s="137">
        <f t="shared" si="402"/>
        <v>100</v>
      </c>
      <c r="AC1525" s="137">
        <f t="shared" si="402"/>
        <v>100</v>
      </c>
      <c r="AD1525" s="137">
        <f t="shared" si="402"/>
        <v>0</v>
      </c>
      <c r="AE1525" s="137">
        <f t="shared" si="402"/>
        <v>0</v>
      </c>
      <c r="AF1525" s="137">
        <f t="shared" si="402"/>
        <v>0</v>
      </c>
      <c r="AG1525" s="137">
        <f t="shared" si="402"/>
        <v>0</v>
      </c>
      <c r="AH1525" s="137">
        <f t="shared" si="402"/>
        <v>0</v>
      </c>
      <c r="AI1525" s="137">
        <f t="shared" si="402"/>
        <v>0</v>
      </c>
      <c r="AJ1525" s="137">
        <f t="shared" si="402"/>
        <v>0</v>
      </c>
      <c r="AK1525" s="136">
        <f ca="1">IF(AND(AND($AK$3&lt;=B1525,B1525&lt;=$AK$1),B1525&lt;&gt;""),1,0)</f>
        <v>1</v>
      </c>
      <c r="AL1525" s="136">
        <f>IF(OR(F1525="工事・メンテ（共用可）",F1525="要調整"),0.5,IF(F1525="ヘリ訓練日",0.4,1))</f>
        <v>1</v>
      </c>
      <c r="AM1525" s="136">
        <v>1</v>
      </c>
    </row>
    <row r="1526" spans="1:39" ht="75">
      <c r="A1526" s="149">
        <v>849</v>
      </c>
      <c r="B1526" s="210">
        <v>46437</v>
      </c>
      <c r="C1526" s="211">
        <v>8</v>
      </c>
      <c r="D1526" s="211">
        <v>17</v>
      </c>
      <c r="E1526" s="213" t="s">
        <v>40</v>
      </c>
      <c r="F1526" s="147" t="s">
        <v>95</v>
      </c>
      <c r="G1526" s="154" t="s">
        <v>494</v>
      </c>
      <c r="H1526" s="138" t="str">
        <f>IF(OR(G1526="中止",G1526="取消"),"998",IF(ISNA(MATCH($E1526,施設情報!$B$2:$B$96,0)),"999",INDEX(施設情報!$C$2:$C$96,MATCH($E1526,施設情報!$B$2:$B$96,0))))</f>
        <v>004</v>
      </c>
      <c r="I1526" s="139">
        <f t="shared" si="389"/>
        <v>46437</v>
      </c>
      <c r="J1526" s="137" t="str">
        <f t="shared" si="390"/>
        <v>004-46437</v>
      </c>
      <c r="K1526" s="137">
        <f t="shared" si="391"/>
        <v>0.33333333333333331</v>
      </c>
      <c r="L1526" s="137">
        <f t="shared" si="392"/>
        <v>0.70833333333333337</v>
      </c>
      <c r="M1526" s="137">
        <f t="shared" si="401"/>
        <v>0</v>
      </c>
      <c r="N1526" s="137">
        <f t="shared" si="401"/>
        <v>0</v>
      </c>
      <c r="O1526" s="137">
        <f t="shared" si="401"/>
        <v>0</v>
      </c>
      <c r="P1526" s="137">
        <f t="shared" si="401"/>
        <v>0</v>
      </c>
      <c r="Q1526" s="137">
        <f t="shared" si="401"/>
        <v>0</v>
      </c>
      <c r="R1526" s="137">
        <f t="shared" si="401"/>
        <v>0</v>
      </c>
      <c r="S1526" s="137">
        <f t="shared" si="401"/>
        <v>0</v>
      </c>
      <c r="T1526" s="137">
        <f t="shared" si="401"/>
        <v>0</v>
      </c>
      <c r="U1526" s="137">
        <f t="shared" si="401"/>
        <v>100</v>
      </c>
      <c r="V1526" s="137">
        <f t="shared" si="401"/>
        <v>100</v>
      </c>
      <c r="W1526" s="137">
        <f t="shared" si="402"/>
        <v>100</v>
      </c>
      <c r="X1526" s="137">
        <f t="shared" si="402"/>
        <v>100</v>
      </c>
      <c r="Y1526" s="137">
        <f t="shared" si="402"/>
        <v>100</v>
      </c>
      <c r="Z1526" s="137">
        <f t="shared" si="402"/>
        <v>100</v>
      </c>
      <c r="AA1526" s="137">
        <f t="shared" si="402"/>
        <v>100</v>
      </c>
      <c r="AB1526" s="137">
        <f t="shared" si="402"/>
        <v>100</v>
      </c>
      <c r="AC1526" s="137">
        <f t="shared" si="402"/>
        <v>100</v>
      </c>
      <c r="AD1526" s="137">
        <f t="shared" si="402"/>
        <v>0</v>
      </c>
      <c r="AE1526" s="137">
        <f t="shared" si="402"/>
        <v>0</v>
      </c>
      <c r="AF1526" s="137">
        <f t="shared" si="402"/>
        <v>0</v>
      </c>
      <c r="AG1526" s="137">
        <f t="shared" si="402"/>
        <v>0</v>
      </c>
      <c r="AH1526" s="137">
        <f t="shared" si="402"/>
        <v>0</v>
      </c>
      <c r="AI1526" s="137">
        <f t="shared" si="402"/>
        <v>0</v>
      </c>
      <c r="AJ1526" s="137">
        <f t="shared" si="402"/>
        <v>0</v>
      </c>
      <c r="AK1526" s="136">
        <f ca="1">IF(AND(AND($AK$3&lt;=B1526,B1526&lt;=$AK$1),B1526&lt;&gt;""),1,0)</f>
        <v>1</v>
      </c>
      <c r="AL1526" s="136">
        <f>IF(OR(F1526="工事・メンテ（共用可）",F1526="要調整"),0.5,IF(F1526="ヘリ訓練日",0.4,1))</f>
        <v>1</v>
      </c>
      <c r="AM1526" s="136">
        <v>1</v>
      </c>
    </row>
    <row r="1527" spans="1:39" ht="37.5">
      <c r="A1527" s="149">
        <v>15</v>
      </c>
      <c r="B1527" s="150">
        <v>46438</v>
      </c>
      <c r="C1527" s="156">
        <v>0</v>
      </c>
      <c r="D1527" s="156">
        <v>24</v>
      </c>
      <c r="E1527" s="152" t="s">
        <v>28</v>
      </c>
      <c r="F1527" s="151" t="s">
        <v>29</v>
      </c>
      <c r="G1527" s="154" t="s">
        <v>1</v>
      </c>
      <c r="H1527" s="138" t="str">
        <f>IF(OR(G1527="中止",G1527="取消"),"998",IF(ISNA(MATCH($E1527,施設情報!$B$2:$B$96,0)),"999",INDEX(施設情報!$C$2:$C$96,MATCH($E1527,施設情報!$B$2:$B$96,0))))</f>
        <v>001</v>
      </c>
      <c r="I1527" s="139">
        <f t="shared" si="389"/>
        <v>46438</v>
      </c>
      <c r="J1527" s="137" t="str">
        <f t="shared" si="390"/>
        <v>001-46438</v>
      </c>
      <c r="K1527" s="137">
        <f t="shared" si="391"/>
        <v>0</v>
      </c>
      <c r="L1527" s="137">
        <f t="shared" si="392"/>
        <v>1</v>
      </c>
      <c r="M1527" s="137">
        <f t="shared" si="401"/>
        <v>100</v>
      </c>
      <c r="N1527" s="137">
        <f t="shared" si="401"/>
        <v>100</v>
      </c>
      <c r="O1527" s="137">
        <f t="shared" si="401"/>
        <v>100</v>
      </c>
      <c r="P1527" s="137">
        <f t="shared" si="401"/>
        <v>100</v>
      </c>
      <c r="Q1527" s="137">
        <f t="shared" si="401"/>
        <v>100</v>
      </c>
      <c r="R1527" s="137">
        <f t="shared" si="401"/>
        <v>100</v>
      </c>
      <c r="S1527" s="137">
        <f t="shared" si="401"/>
        <v>100</v>
      </c>
      <c r="T1527" s="137">
        <f t="shared" si="401"/>
        <v>100</v>
      </c>
      <c r="U1527" s="137">
        <f t="shared" si="401"/>
        <v>100</v>
      </c>
      <c r="V1527" s="137">
        <f t="shared" si="401"/>
        <v>100</v>
      </c>
      <c r="W1527" s="137">
        <f t="shared" si="402"/>
        <v>100</v>
      </c>
      <c r="X1527" s="137">
        <f t="shared" si="402"/>
        <v>100</v>
      </c>
      <c r="Y1527" s="137">
        <f t="shared" si="402"/>
        <v>100</v>
      </c>
      <c r="Z1527" s="137">
        <f t="shared" si="402"/>
        <v>100</v>
      </c>
      <c r="AA1527" s="137">
        <f t="shared" si="402"/>
        <v>100</v>
      </c>
      <c r="AB1527" s="137">
        <f t="shared" si="402"/>
        <v>100</v>
      </c>
      <c r="AC1527" s="137">
        <f t="shared" si="402"/>
        <v>100</v>
      </c>
      <c r="AD1527" s="137">
        <f t="shared" si="402"/>
        <v>100</v>
      </c>
      <c r="AE1527" s="137">
        <f t="shared" si="402"/>
        <v>100</v>
      </c>
      <c r="AF1527" s="137">
        <f t="shared" si="402"/>
        <v>100</v>
      </c>
      <c r="AG1527" s="137">
        <f t="shared" si="402"/>
        <v>100</v>
      </c>
      <c r="AH1527" s="137">
        <f t="shared" si="402"/>
        <v>100</v>
      </c>
      <c r="AI1527" s="137">
        <f t="shared" si="402"/>
        <v>100</v>
      </c>
      <c r="AJ1527" s="137">
        <f t="shared" si="402"/>
        <v>100</v>
      </c>
      <c r="AK1527" s="136">
        <f ca="1">IF(AND(AND($AK$3&lt;=B1527,B1527&lt;=$AK$1),B1527&lt;&gt;""),1,0)</f>
        <v>1</v>
      </c>
      <c r="AL1527" s="136">
        <f>IF(OR(F1527="工事・メンテ（共用可）",F1527="要調整"),0.5,IF(F1527="ヘリ訓練日",0.4,1))</f>
        <v>1</v>
      </c>
      <c r="AM1527" s="136">
        <v>1</v>
      </c>
    </row>
    <row r="1528" spans="1:39" ht="56.25">
      <c r="A1528" s="149">
        <v>354</v>
      </c>
      <c r="B1528" s="150">
        <v>46438</v>
      </c>
      <c r="C1528" s="156">
        <v>0</v>
      </c>
      <c r="D1528" s="156">
        <v>24</v>
      </c>
      <c r="E1528" s="152" t="s">
        <v>52</v>
      </c>
      <c r="F1528" s="151" t="s">
        <v>95</v>
      </c>
      <c r="G1528" s="205" t="s">
        <v>1</v>
      </c>
      <c r="H1528" s="138" t="str">
        <f>IF(OR(G1528="中止",G1528="取消"),"998",IF(ISNA(MATCH($E1528,施設情報!$B$2:$B$96,0)),"999",INDEX(施設情報!$C$2:$C$96,MATCH($E1528,施設情報!$B$2:$B$96,0))))</f>
        <v>024</v>
      </c>
      <c r="I1528" s="139">
        <f t="shared" si="389"/>
        <v>46438</v>
      </c>
      <c r="J1528" s="137" t="str">
        <f t="shared" si="390"/>
        <v>024-46438</v>
      </c>
      <c r="K1528" s="137">
        <f t="shared" si="391"/>
        <v>0</v>
      </c>
      <c r="L1528" s="137">
        <f t="shared" si="392"/>
        <v>1</v>
      </c>
      <c r="M1528" s="137">
        <f t="shared" si="401"/>
        <v>100</v>
      </c>
      <c r="N1528" s="137">
        <f t="shared" si="401"/>
        <v>100</v>
      </c>
      <c r="O1528" s="137">
        <f t="shared" si="401"/>
        <v>100</v>
      </c>
      <c r="P1528" s="137">
        <f t="shared" si="401"/>
        <v>100</v>
      </c>
      <c r="Q1528" s="137">
        <f t="shared" si="401"/>
        <v>100</v>
      </c>
      <c r="R1528" s="137">
        <f t="shared" si="401"/>
        <v>100</v>
      </c>
      <c r="S1528" s="137">
        <f t="shared" si="401"/>
        <v>100</v>
      </c>
      <c r="T1528" s="137">
        <f t="shared" si="401"/>
        <v>100</v>
      </c>
      <c r="U1528" s="137">
        <f t="shared" si="401"/>
        <v>100</v>
      </c>
      <c r="V1528" s="137">
        <f t="shared" si="401"/>
        <v>100</v>
      </c>
      <c r="W1528" s="137">
        <f t="shared" si="402"/>
        <v>100</v>
      </c>
      <c r="X1528" s="137">
        <f t="shared" si="402"/>
        <v>100</v>
      </c>
      <c r="Y1528" s="137">
        <f t="shared" si="402"/>
        <v>100</v>
      </c>
      <c r="Z1528" s="137">
        <f t="shared" si="402"/>
        <v>100</v>
      </c>
      <c r="AA1528" s="137">
        <f t="shared" si="402"/>
        <v>100</v>
      </c>
      <c r="AB1528" s="137">
        <f t="shared" si="402"/>
        <v>100</v>
      </c>
      <c r="AC1528" s="137">
        <f t="shared" si="402"/>
        <v>100</v>
      </c>
      <c r="AD1528" s="137">
        <f t="shared" si="402"/>
        <v>100</v>
      </c>
      <c r="AE1528" s="137">
        <f t="shared" si="402"/>
        <v>100</v>
      </c>
      <c r="AF1528" s="137">
        <f t="shared" si="402"/>
        <v>100</v>
      </c>
      <c r="AG1528" s="137">
        <f t="shared" si="402"/>
        <v>100</v>
      </c>
      <c r="AH1528" s="137">
        <f t="shared" si="402"/>
        <v>100</v>
      </c>
      <c r="AI1528" s="137">
        <f t="shared" si="402"/>
        <v>100</v>
      </c>
      <c r="AJ1528" s="137">
        <f t="shared" si="402"/>
        <v>100</v>
      </c>
      <c r="AK1528" s="136">
        <f ca="1">IF(AND(AND($AK$3&lt;=B1528,B1528&lt;=$AK$1),B1528&lt;&gt;""),1,0)</f>
        <v>1</v>
      </c>
      <c r="AL1528" s="136">
        <f>IF(OR(F1528="工事・メンテ（共用可）",F1528="要調整"),0.5,IF(F1528="ヘリ訓練日",0.4,1))</f>
        <v>1</v>
      </c>
      <c r="AM1528" s="136">
        <v>1</v>
      </c>
    </row>
    <row r="1529" spans="1:39" ht="37.5">
      <c r="A1529" s="149">
        <v>16</v>
      </c>
      <c r="B1529" s="150">
        <v>46439</v>
      </c>
      <c r="C1529" s="156">
        <v>0</v>
      </c>
      <c r="D1529" s="156">
        <v>24</v>
      </c>
      <c r="E1529" s="152" t="s">
        <v>28</v>
      </c>
      <c r="F1529" s="151" t="s">
        <v>29</v>
      </c>
      <c r="G1529" s="154" t="s">
        <v>1</v>
      </c>
      <c r="H1529" s="138" t="str">
        <f>IF(OR(G1529="中止",G1529="取消"),"998",IF(ISNA(MATCH($E1529,施設情報!$B$2:$B$96,0)),"999",INDEX(施設情報!$C$2:$C$96,MATCH($E1529,施設情報!$B$2:$B$96,0))))</f>
        <v>001</v>
      </c>
      <c r="I1529" s="139">
        <f t="shared" si="389"/>
        <v>46439</v>
      </c>
      <c r="J1529" s="137" t="str">
        <f t="shared" si="390"/>
        <v>001-46439</v>
      </c>
      <c r="K1529" s="137">
        <f t="shared" si="391"/>
        <v>0</v>
      </c>
      <c r="L1529" s="137">
        <f t="shared" si="392"/>
        <v>1</v>
      </c>
      <c r="M1529" s="137">
        <f t="shared" si="401"/>
        <v>100</v>
      </c>
      <c r="N1529" s="137">
        <f t="shared" si="401"/>
        <v>100</v>
      </c>
      <c r="O1529" s="137">
        <f t="shared" si="401"/>
        <v>100</v>
      </c>
      <c r="P1529" s="137">
        <f t="shared" si="401"/>
        <v>100</v>
      </c>
      <c r="Q1529" s="137">
        <f t="shared" si="401"/>
        <v>100</v>
      </c>
      <c r="R1529" s="137">
        <f t="shared" si="401"/>
        <v>100</v>
      </c>
      <c r="S1529" s="137">
        <f t="shared" si="401"/>
        <v>100</v>
      </c>
      <c r="T1529" s="137">
        <f t="shared" si="401"/>
        <v>100</v>
      </c>
      <c r="U1529" s="137">
        <f t="shared" si="401"/>
        <v>100</v>
      </c>
      <c r="V1529" s="137">
        <f t="shared" si="401"/>
        <v>100</v>
      </c>
      <c r="W1529" s="137">
        <f t="shared" si="402"/>
        <v>100</v>
      </c>
      <c r="X1529" s="137">
        <f t="shared" si="402"/>
        <v>100</v>
      </c>
      <c r="Y1529" s="137">
        <f t="shared" si="402"/>
        <v>100</v>
      </c>
      <c r="Z1529" s="137">
        <f t="shared" si="402"/>
        <v>100</v>
      </c>
      <c r="AA1529" s="137">
        <f t="shared" si="402"/>
        <v>100</v>
      </c>
      <c r="AB1529" s="137">
        <f t="shared" si="402"/>
        <v>100</v>
      </c>
      <c r="AC1529" s="137">
        <f t="shared" si="402"/>
        <v>100</v>
      </c>
      <c r="AD1529" s="137">
        <f t="shared" si="402"/>
        <v>100</v>
      </c>
      <c r="AE1529" s="137">
        <f t="shared" si="402"/>
        <v>100</v>
      </c>
      <c r="AF1529" s="137">
        <f t="shared" si="402"/>
        <v>100</v>
      </c>
      <c r="AG1529" s="137">
        <f t="shared" si="402"/>
        <v>100</v>
      </c>
      <c r="AH1529" s="137">
        <f t="shared" si="402"/>
        <v>100</v>
      </c>
      <c r="AI1529" s="137">
        <f t="shared" si="402"/>
        <v>100</v>
      </c>
      <c r="AJ1529" s="137">
        <f t="shared" si="402"/>
        <v>100</v>
      </c>
      <c r="AK1529" s="136">
        <f ca="1">IF(AND(AND($AK$3&lt;=B1529,B1529&lt;=$AK$1),B1529&lt;&gt;""),1,0)</f>
        <v>1</v>
      </c>
      <c r="AL1529" s="136">
        <f>IF(OR(F1529="工事・メンテ（共用可）",F1529="要調整"),0.5,IF(F1529="ヘリ訓練日",0.4,1))</f>
        <v>1</v>
      </c>
      <c r="AM1529" s="136">
        <v>1</v>
      </c>
    </row>
    <row r="1530" spans="1:39" ht="56.25">
      <c r="A1530" s="149">
        <v>355</v>
      </c>
      <c r="B1530" s="150">
        <v>46439</v>
      </c>
      <c r="C1530" s="156">
        <v>0</v>
      </c>
      <c r="D1530" s="156">
        <v>24</v>
      </c>
      <c r="E1530" s="152" t="s">
        <v>52</v>
      </c>
      <c r="F1530" s="151" t="s">
        <v>95</v>
      </c>
      <c r="G1530" s="205" t="s">
        <v>1</v>
      </c>
      <c r="H1530" s="138" t="str">
        <f>IF(OR(G1530="中止",G1530="取消"),"998",IF(ISNA(MATCH($E1530,施設情報!$B$2:$B$96,0)),"999",INDEX(施設情報!$C$2:$C$96,MATCH($E1530,施設情報!$B$2:$B$96,0))))</f>
        <v>024</v>
      </c>
      <c r="I1530" s="139">
        <f t="shared" si="389"/>
        <v>46439</v>
      </c>
      <c r="J1530" s="137" t="str">
        <f t="shared" si="390"/>
        <v>024-46439</v>
      </c>
      <c r="K1530" s="137">
        <f t="shared" si="391"/>
        <v>0</v>
      </c>
      <c r="L1530" s="137">
        <f t="shared" si="392"/>
        <v>1</v>
      </c>
      <c r="M1530" s="137">
        <f t="shared" si="401"/>
        <v>100</v>
      </c>
      <c r="N1530" s="137">
        <f t="shared" si="401"/>
        <v>100</v>
      </c>
      <c r="O1530" s="137">
        <f t="shared" si="401"/>
        <v>100</v>
      </c>
      <c r="P1530" s="137">
        <f t="shared" si="401"/>
        <v>100</v>
      </c>
      <c r="Q1530" s="137">
        <f t="shared" si="401"/>
        <v>100</v>
      </c>
      <c r="R1530" s="137">
        <f t="shared" si="401"/>
        <v>100</v>
      </c>
      <c r="S1530" s="137">
        <f t="shared" si="401"/>
        <v>100</v>
      </c>
      <c r="T1530" s="137">
        <f t="shared" si="401"/>
        <v>100</v>
      </c>
      <c r="U1530" s="137">
        <f t="shared" si="401"/>
        <v>100</v>
      </c>
      <c r="V1530" s="137">
        <f t="shared" si="401"/>
        <v>100</v>
      </c>
      <c r="W1530" s="137">
        <f t="shared" si="402"/>
        <v>100</v>
      </c>
      <c r="X1530" s="137">
        <f t="shared" si="402"/>
        <v>100</v>
      </c>
      <c r="Y1530" s="137">
        <f t="shared" si="402"/>
        <v>100</v>
      </c>
      <c r="Z1530" s="137">
        <f t="shared" si="402"/>
        <v>100</v>
      </c>
      <c r="AA1530" s="137">
        <f t="shared" si="402"/>
        <v>100</v>
      </c>
      <c r="AB1530" s="137">
        <f t="shared" si="402"/>
        <v>100</v>
      </c>
      <c r="AC1530" s="137">
        <f t="shared" si="402"/>
        <v>100</v>
      </c>
      <c r="AD1530" s="137">
        <f t="shared" si="402"/>
        <v>100</v>
      </c>
      <c r="AE1530" s="137">
        <f t="shared" si="402"/>
        <v>100</v>
      </c>
      <c r="AF1530" s="137">
        <f t="shared" si="402"/>
        <v>100</v>
      </c>
      <c r="AG1530" s="137">
        <f t="shared" si="402"/>
        <v>100</v>
      </c>
      <c r="AH1530" s="137">
        <f t="shared" si="402"/>
        <v>100</v>
      </c>
      <c r="AI1530" s="137">
        <f t="shared" si="402"/>
        <v>100</v>
      </c>
      <c r="AJ1530" s="137">
        <f t="shared" si="402"/>
        <v>100</v>
      </c>
      <c r="AK1530" s="136">
        <f ca="1">IF(AND(AND($AK$3&lt;=B1530,B1530&lt;=$AK$1),B1530&lt;&gt;""),1,0)</f>
        <v>1</v>
      </c>
      <c r="AL1530" s="136">
        <f>IF(OR(F1530="工事・メンテ（共用可）",F1530="要調整"),0.5,IF(F1530="ヘリ訓練日",0.4,1))</f>
        <v>1</v>
      </c>
      <c r="AM1530" s="136">
        <v>1</v>
      </c>
    </row>
    <row r="1531" spans="1:39" ht="54">
      <c r="A1531" s="149">
        <v>292</v>
      </c>
      <c r="B1531" s="210">
        <v>46440</v>
      </c>
      <c r="C1531" s="211">
        <v>9</v>
      </c>
      <c r="D1531" s="211">
        <v>17</v>
      </c>
      <c r="E1531" s="152" t="s">
        <v>38</v>
      </c>
      <c r="F1531" s="147" t="s">
        <v>490</v>
      </c>
      <c r="G1531" s="205" t="s">
        <v>491</v>
      </c>
      <c r="H1531" s="138" t="str">
        <f>IF(OR(G1531="中止",G1531="取消"),"998",IF(ISNA(MATCH($E1531,施設情報!$B$2:$B$96,0)),"999",INDEX(施設情報!$C$2:$C$96,MATCH($E1531,施設情報!$B$2:$B$96,0))))</f>
        <v>002</v>
      </c>
      <c r="I1531" s="139">
        <f t="shared" si="389"/>
        <v>46440</v>
      </c>
      <c r="J1531" s="137" t="str">
        <f t="shared" si="390"/>
        <v>002-46440</v>
      </c>
      <c r="K1531" s="137">
        <f t="shared" si="391"/>
        <v>0.375</v>
      </c>
      <c r="L1531" s="137">
        <f t="shared" si="392"/>
        <v>0.70833333333333337</v>
      </c>
      <c r="M1531" s="137">
        <f t="shared" si="401"/>
        <v>0</v>
      </c>
      <c r="N1531" s="137">
        <f t="shared" si="401"/>
        <v>0</v>
      </c>
      <c r="O1531" s="137">
        <f t="shared" si="401"/>
        <v>0</v>
      </c>
      <c r="P1531" s="137">
        <f t="shared" si="401"/>
        <v>0</v>
      </c>
      <c r="Q1531" s="137">
        <f t="shared" si="401"/>
        <v>0</v>
      </c>
      <c r="R1531" s="137">
        <f t="shared" si="401"/>
        <v>0</v>
      </c>
      <c r="S1531" s="137">
        <f t="shared" si="401"/>
        <v>0</v>
      </c>
      <c r="T1531" s="137">
        <f t="shared" si="401"/>
        <v>0</v>
      </c>
      <c r="U1531" s="137">
        <f t="shared" si="401"/>
        <v>0</v>
      </c>
      <c r="V1531" s="137">
        <f t="shared" si="401"/>
        <v>100</v>
      </c>
      <c r="W1531" s="137">
        <f t="shared" si="402"/>
        <v>100</v>
      </c>
      <c r="X1531" s="137">
        <f t="shared" si="402"/>
        <v>100</v>
      </c>
      <c r="Y1531" s="137">
        <f t="shared" si="402"/>
        <v>100</v>
      </c>
      <c r="Z1531" s="137">
        <f t="shared" si="402"/>
        <v>100</v>
      </c>
      <c r="AA1531" s="137">
        <f t="shared" si="402"/>
        <v>100</v>
      </c>
      <c r="AB1531" s="137">
        <f t="shared" si="402"/>
        <v>100</v>
      </c>
      <c r="AC1531" s="137">
        <f t="shared" si="402"/>
        <v>100</v>
      </c>
      <c r="AD1531" s="137">
        <f t="shared" si="402"/>
        <v>0</v>
      </c>
      <c r="AE1531" s="137">
        <f t="shared" si="402"/>
        <v>0</v>
      </c>
      <c r="AF1531" s="137">
        <f t="shared" si="402"/>
        <v>0</v>
      </c>
      <c r="AG1531" s="137">
        <f t="shared" si="402"/>
        <v>0</v>
      </c>
      <c r="AH1531" s="137">
        <f t="shared" si="402"/>
        <v>0</v>
      </c>
      <c r="AI1531" s="137">
        <f t="shared" si="402"/>
        <v>0</v>
      </c>
      <c r="AJ1531" s="137">
        <f t="shared" si="402"/>
        <v>0</v>
      </c>
      <c r="AK1531" s="136">
        <f ca="1">IF(AND(AND($AK$3&lt;=B1531,B1531&lt;=$AK$1),B1531&lt;&gt;""),1,0)</f>
        <v>1</v>
      </c>
      <c r="AL1531" s="136">
        <f>IF(OR(F1531="工事・メンテ（共用可）",F1531="要調整"),0.5,IF(F1531="ヘリ訓練日",0.4,1))</f>
        <v>1</v>
      </c>
      <c r="AM1531" s="136">
        <v>1</v>
      </c>
    </row>
    <row r="1532" spans="1:39" ht="56.25">
      <c r="A1532" s="149">
        <v>356</v>
      </c>
      <c r="B1532" s="150">
        <v>46440</v>
      </c>
      <c r="C1532" s="156">
        <v>0</v>
      </c>
      <c r="D1532" s="156">
        <v>24</v>
      </c>
      <c r="E1532" s="152" t="s">
        <v>52</v>
      </c>
      <c r="F1532" s="151" t="s">
        <v>95</v>
      </c>
      <c r="G1532" s="205" t="s">
        <v>1</v>
      </c>
      <c r="H1532" s="138" t="str">
        <f>IF(OR(G1532="中止",G1532="取消"),"998",IF(ISNA(MATCH($E1532,施設情報!$B$2:$B$96,0)),"999",INDEX(施設情報!$C$2:$C$96,MATCH($E1532,施設情報!$B$2:$B$96,0))))</f>
        <v>024</v>
      </c>
      <c r="I1532" s="139">
        <f t="shared" si="389"/>
        <v>46440</v>
      </c>
      <c r="J1532" s="137" t="str">
        <f t="shared" si="390"/>
        <v>024-46440</v>
      </c>
      <c r="K1532" s="137">
        <f t="shared" si="391"/>
        <v>0</v>
      </c>
      <c r="L1532" s="137">
        <f t="shared" si="392"/>
        <v>1</v>
      </c>
      <c r="M1532" s="137">
        <f t="shared" si="401"/>
        <v>100</v>
      </c>
      <c r="N1532" s="137">
        <f t="shared" si="401"/>
        <v>100</v>
      </c>
      <c r="O1532" s="137">
        <f t="shared" si="401"/>
        <v>100</v>
      </c>
      <c r="P1532" s="137">
        <f t="shared" si="401"/>
        <v>100</v>
      </c>
      <c r="Q1532" s="137">
        <f t="shared" si="401"/>
        <v>100</v>
      </c>
      <c r="R1532" s="137">
        <f t="shared" si="401"/>
        <v>100</v>
      </c>
      <c r="S1532" s="137">
        <f t="shared" si="401"/>
        <v>100</v>
      </c>
      <c r="T1532" s="137">
        <f t="shared" si="401"/>
        <v>100</v>
      </c>
      <c r="U1532" s="137">
        <f t="shared" si="401"/>
        <v>100</v>
      </c>
      <c r="V1532" s="137">
        <f t="shared" si="401"/>
        <v>100</v>
      </c>
      <c r="W1532" s="137">
        <f t="shared" si="402"/>
        <v>100</v>
      </c>
      <c r="X1532" s="137">
        <f t="shared" si="402"/>
        <v>100</v>
      </c>
      <c r="Y1532" s="137">
        <f t="shared" si="402"/>
        <v>100</v>
      </c>
      <c r="Z1532" s="137">
        <f t="shared" si="402"/>
        <v>100</v>
      </c>
      <c r="AA1532" s="137">
        <f t="shared" si="402"/>
        <v>100</v>
      </c>
      <c r="AB1532" s="137">
        <f t="shared" si="402"/>
        <v>100</v>
      </c>
      <c r="AC1532" s="137">
        <f t="shared" si="402"/>
        <v>100</v>
      </c>
      <c r="AD1532" s="137">
        <f t="shared" si="402"/>
        <v>100</v>
      </c>
      <c r="AE1532" s="137">
        <f t="shared" si="402"/>
        <v>100</v>
      </c>
      <c r="AF1532" s="137">
        <f t="shared" si="402"/>
        <v>100</v>
      </c>
      <c r="AG1532" s="137">
        <f t="shared" si="402"/>
        <v>100</v>
      </c>
      <c r="AH1532" s="137">
        <f t="shared" si="402"/>
        <v>100</v>
      </c>
      <c r="AI1532" s="137">
        <f t="shared" si="402"/>
        <v>100</v>
      </c>
      <c r="AJ1532" s="137">
        <f t="shared" si="402"/>
        <v>100</v>
      </c>
      <c r="AK1532" s="136">
        <f ca="1">IF(AND(AND($AK$3&lt;=B1532,B1532&lt;=$AK$1),B1532&lt;&gt;""),1,0)</f>
        <v>1</v>
      </c>
      <c r="AL1532" s="136">
        <f>IF(OR(F1532="工事・メンテ（共用可）",F1532="要調整"),0.5,IF(F1532="ヘリ訓練日",0.4,1))</f>
        <v>1</v>
      </c>
      <c r="AM1532" s="136">
        <v>1</v>
      </c>
    </row>
    <row r="1533" spans="1:39" ht="54">
      <c r="A1533" s="149">
        <v>1901</v>
      </c>
      <c r="B1533" s="150">
        <v>46440</v>
      </c>
      <c r="C1533" s="156">
        <v>9</v>
      </c>
      <c r="D1533" s="156">
        <v>13</v>
      </c>
      <c r="E1533" s="213" t="s">
        <v>38</v>
      </c>
      <c r="F1533" s="151" t="s">
        <v>492</v>
      </c>
      <c r="G1533" s="154" t="s">
        <v>1</v>
      </c>
      <c r="H1533" s="138" t="str">
        <f>IF(OR(G1533="中止",G1533="取消"),"998",IF(ISNA(MATCH($E1533,施設情報!$B$2:$B$96,0)),"999",INDEX(施設情報!$C$2:$C$96,MATCH($E1533,施設情報!$B$2:$B$96,0))))</f>
        <v>002</v>
      </c>
      <c r="I1533" s="139">
        <f t="shared" si="389"/>
        <v>46440</v>
      </c>
      <c r="J1533" s="137" t="str">
        <f t="shared" si="390"/>
        <v>002-46440</v>
      </c>
      <c r="K1533" s="137">
        <f t="shared" si="391"/>
        <v>0.375</v>
      </c>
      <c r="L1533" s="137">
        <f t="shared" si="392"/>
        <v>0.54166666666666663</v>
      </c>
      <c r="M1533" s="137">
        <f t="shared" si="401"/>
        <v>0</v>
      </c>
      <c r="N1533" s="137">
        <f t="shared" si="401"/>
        <v>0</v>
      </c>
      <c r="O1533" s="137">
        <f t="shared" si="401"/>
        <v>0</v>
      </c>
      <c r="P1533" s="137">
        <f t="shared" si="401"/>
        <v>0</v>
      </c>
      <c r="Q1533" s="137">
        <f t="shared" si="401"/>
        <v>0</v>
      </c>
      <c r="R1533" s="137">
        <f t="shared" si="401"/>
        <v>0</v>
      </c>
      <c r="S1533" s="137">
        <f t="shared" si="401"/>
        <v>0</v>
      </c>
      <c r="T1533" s="137">
        <f t="shared" si="401"/>
        <v>0</v>
      </c>
      <c r="U1533" s="137">
        <f t="shared" si="401"/>
        <v>0</v>
      </c>
      <c r="V1533" s="137">
        <f t="shared" si="401"/>
        <v>100</v>
      </c>
      <c r="W1533" s="137">
        <f t="shared" si="402"/>
        <v>100</v>
      </c>
      <c r="X1533" s="137">
        <f t="shared" si="402"/>
        <v>100</v>
      </c>
      <c r="Y1533" s="137">
        <f t="shared" si="402"/>
        <v>100</v>
      </c>
      <c r="Z1533" s="137">
        <f t="shared" si="402"/>
        <v>0</v>
      </c>
      <c r="AA1533" s="137">
        <f t="shared" si="402"/>
        <v>0</v>
      </c>
      <c r="AB1533" s="137">
        <f t="shared" si="402"/>
        <v>0</v>
      </c>
      <c r="AC1533" s="137">
        <f t="shared" si="402"/>
        <v>0</v>
      </c>
      <c r="AD1533" s="137">
        <f t="shared" si="402"/>
        <v>0</v>
      </c>
      <c r="AE1533" s="137">
        <f t="shared" si="402"/>
        <v>0</v>
      </c>
      <c r="AF1533" s="137">
        <f t="shared" si="402"/>
        <v>0</v>
      </c>
      <c r="AG1533" s="137">
        <f t="shared" si="402"/>
        <v>0</v>
      </c>
      <c r="AH1533" s="137">
        <f t="shared" si="402"/>
        <v>0</v>
      </c>
      <c r="AI1533" s="137">
        <f t="shared" si="402"/>
        <v>0</v>
      </c>
      <c r="AJ1533" s="137">
        <f t="shared" si="402"/>
        <v>0</v>
      </c>
      <c r="AK1533" s="136">
        <f ca="1">IF(AND(AND($AK$3&lt;=B1533,B1533&lt;=$AK$1),B1533&lt;&gt;""),1,0)</f>
        <v>1</v>
      </c>
      <c r="AL1533" s="136">
        <f>IF(OR(F1533="工事・メンテ（共用可）",F1533="要調整"),0.5,IF(F1533="ヘリ訓練日",0.4,1))</f>
        <v>1</v>
      </c>
      <c r="AM1533" s="136">
        <v>1</v>
      </c>
    </row>
    <row r="1534" spans="1:39" ht="37.5">
      <c r="A1534" s="149">
        <v>1902</v>
      </c>
      <c r="B1534" s="150">
        <v>46440</v>
      </c>
      <c r="C1534" s="156">
        <v>9</v>
      </c>
      <c r="D1534" s="156">
        <v>13</v>
      </c>
      <c r="E1534" s="213" t="s">
        <v>39</v>
      </c>
      <c r="F1534" s="151" t="s">
        <v>492</v>
      </c>
      <c r="G1534" s="154" t="s">
        <v>1</v>
      </c>
      <c r="H1534" s="138" t="str">
        <f>IF(OR(G1534="中止",G1534="取消"),"998",IF(ISNA(MATCH($E1534,施設情報!$B$2:$B$96,0)),"999",INDEX(施設情報!$C$2:$C$96,MATCH($E1534,施設情報!$B$2:$B$96,0))))</f>
        <v>003</v>
      </c>
      <c r="I1534" s="139">
        <f t="shared" si="389"/>
        <v>46440</v>
      </c>
      <c r="J1534" s="137" t="str">
        <f t="shared" si="390"/>
        <v>003-46440</v>
      </c>
      <c r="K1534" s="137">
        <f t="shared" si="391"/>
        <v>0.375</v>
      </c>
      <c r="L1534" s="137">
        <f t="shared" si="392"/>
        <v>0.54166666666666663</v>
      </c>
      <c r="M1534" s="137">
        <f t="shared" si="401"/>
        <v>0</v>
      </c>
      <c r="N1534" s="137">
        <f t="shared" si="401"/>
        <v>0</v>
      </c>
      <c r="O1534" s="137">
        <f t="shared" si="401"/>
        <v>0</v>
      </c>
      <c r="P1534" s="137">
        <f t="shared" si="401"/>
        <v>0</v>
      </c>
      <c r="Q1534" s="137">
        <f t="shared" si="401"/>
        <v>0</v>
      </c>
      <c r="R1534" s="137">
        <f t="shared" si="401"/>
        <v>0</v>
      </c>
      <c r="S1534" s="137">
        <f t="shared" si="401"/>
        <v>0</v>
      </c>
      <c r="T1534" s="137">
        <f t="shared" si="401"/>
        <v>0</v>
      </c>
      <c r="U1534" s="137">
        <f t="shared" si="401"/>
        <v>0</v>
      </c>
      <c r="V1534" s="137">
        <f t="shared" si="401"/>
        <v>100</v>
      </c>
      <c r="W1534" s="137">
        <f t="shared" si="402"/>
        <v>100</v>
      </c>
      <c r="X1534" s="137">
        <f t="shared" si="402"/>
        <v>100</v>
      </c>
      <c r="Y1534" s="137">
        <f t="shared" si="402"/>
        <v>100</v>
      </c>
      <c r="Z1534" s="137">
        <f t="shared" si="402"/>
        <v>0</v>
      </c>
      <c r="AA1534" s="137">
        <f t="shared" si="402"/>
        <v>0</v>
      </c>
      <c r="AB1534" s="137">
        <f t="shared" si="402"/>
        <v>0</v>
      </c>
      <c r="AC1534" s="137">
        <f t="shared" si="402"/>
        <v>0</v>
      </c>
      <c r="AD1534" s="137">
        <f t="shared" si="402"/>
        <v>0</v>
      </c>
      <c r="AE1534" s="137">
        <f t="shared" si="402"/>
        <v>0</v>
      </c>
      <c r="AF1534" s="137">
        <f t="shared" si="402"/>
        <v>0</v>
      </c>
      <c r="AG1534" s="137">
        <f t="shared" si="402"/>
        <v>0</v>
      </c>
      <c r="AH1534" s="137">
        <f t="shared" si="402"/>
        <v>0</v>
      </c>
      <c r="AI1534" s="137">
        <f t="shared" si="402"/>
        <v>0</v>
      </c>
      <c r="AJ1534" s="137">
        <f t="shared" si="402"/>
        <v>0</v>
      </c>
      <c r="AK1534" s="136">
        <f ca="1">IF(AND(AND($AK$3&lt;=B1534,B1534&lt;=$AK$1),B1534&lt;&gt;""),1,0)</f>
        <v>1</v>
      </c>
      <c r="AL1534" s="136">
        <f>IF(OR(F1534="工事・メンテ（共用可）",F1534="要調整"),0.5,IF(F1534="ヘリ訓練日",0.4,1))</f>
        <v>1</v>
      </c>
      <c r="AM1534" s="136">
        <v>1</v>
      </c>
    </row>
    <row r="1535" spans="1:39" ht="75">
      <c r="A1535" s="149">
        <v>1903</v>
      </c>
      <c r="B1535" s="150">
        <v>46440</v>
      </c>
      <c r="C1535" s="156">
        <v>9</v>
      </c>
      <c r="D1535" s="156">
        <v>13</v>
      </c>
      <c r="E1535" s="213" t="s">
        <v>40</v>
      </c>
      <c r="F1535" s="151" t="s">
        <v>492</v>
      </c>
      <c r="G1535" s="154" t="s">
        <v>1</v>
      </c>
      <c r="H1535" s="138" t="str">
        <f>IF(OR(G1535="中止",G1535="取消"),"998",IF(ISNA(MATCH($E1535,施設情報!$B$2:$B$96,0)),"999",INDEX(施設情報!$C$2:$C$96,MATCH($E1535,施設情報!$B$2:$B$96,0))))</f>
        <v>004</v>
      </c>
      <c r="I1535" s="139">
        <f t="shared" si="389"/>
        <v>46440</v>
      </c>
      <c r="J1535" s="137" t="str">
        <f t="shared" si="390"/>
        <v>004-46440</v>
      </c>
      <c r="K1535" s="137">
        <f t="shared" si="391"/>
        <v>0.375</v>
      </c>
      <c r="L1535" s="137">
        <f t="shared" si="392"/>
        <v>0.54166666666666663</v>
      </c>
      <c r="M1535" s="137">
        <f t="shared" ref="M1535:V1544" si="403">IF(AND(M$3&gt;=$K1535,M$3&lt;$L1535),100*$AM1535,0)</f>
        <v>0</v>
      </c>
      <c r="N1535" s="137">
        <f t="shared" si="403"/>
        <v>0</v>
      </c>
      <c r="O1535" s="137">
        <f t="shared" si="403"/>
        <v>0</v>
      </c>
      <c r="P1535" s="137">
        <f t="shared" si="403"/>
        <v>0</v>
      </c>
      <c r="Q1535" s="137">
        <f t="shared" si="403"/>
        <v>0</v>
      </c>
      <c r="R1535" s="137">
        <f t="shared" si="403"/>
        <v>0</v>
      </c>
      <c r="S1535" s="137">
        <f t="shared" si="403"/>
        <v>0</v>
      </c>
      <c r="T1535" s="137">
        <f t="shared" si="403"/>
        <v>0</v>
      </c>
      <c r="U1535" s="137">
        <f t="shared" si="403"/>
        <v>0</v>
      </c>
      <c r="V1535" s="137">
        <f t="shared" si="403"/>
        <v>100</v>
      </c>
      <c r="W1535" s="137">
        <f t="shared" ref="W1535:AJ1544" si="404">IF(AND(W$3&gt;=$K1535,W$3&lt;$L1535),100*$AM1535,0)</f>
        <v>100</v>
      </c>
      <c r="X1535" s="137">
        <f t="shared" si="404"/>
        <v>100</v>
      </c>
      <c r="Y1535" s="137">
        <f t="shared" si="404"/>
        <v>100</v>
      </c>
      <c r="Z1535" s="137">
        <f t="shared" si="404"/>
        <v>0</v>
      </c>
      <c r="AA1535" s="137">
        <f t="shared" si="404"/>
        <v>0</v>
      </c>
      <c r="AB1535" s="137">
        <f t="shared" si="404"/>
        <v>0</v>
      </c>
      <c r="AC1535" s="137">
        <f t="shared" si="404"/>
        <v>0</v>
      </c>
      <c r="AD1535" s="137">
        <f t="shared" si="404"/>
        <v>0</v>
      </c>
      <c r="AE1535" s="137">
        <f t="shared" si="404"/>
        <v>0</v>
      </c>
      <c r="AF1535" s="137">
        <f t="shared" si="404"/>
        <v>0</v>
      </c>
      <c r="AG1535" s="137">
        <f t="shared" si="404"/>
        <v>0</v>
      </c>
      <c r="AH1535" s="137">
        <f t="shared" si="404"/>
        <v>0</v>
      </c>
      <c r="AI1535" s="137">
        <f t="shared" si="404"/>
        <v>0</v>
      </c>
      <c r="AJ1535" s="137">
        <f t="shared" si="404"/>
        <v>0</v>
      </c>
      <c r="AK1535" s="136">
        <f ca="1">IF(AND(AND($AK$3&lt;=B1535,B1535&lt;=$AK$1),B1535&lt;&gt;""),1,0)</f>
        <v>1</v>
      </c>
      <c r="AL1535" s="136">
        <f>IF(OR(F1535="工事・メンテ（共用可）",F1535="要調整"),0.5,IF(F1535="ヘリ訓練日",0.4,1))</f>
        <v>1</v>
      </c>
      <c r="AM1535" s="136">
        <v>1</v>
      </c>
    </row>
    <row r="1536" spans="1:39" ht="93.75">
      <c r="A1536" s="149">
        <v>1904</v>
      </c>
      <c r="B1536" s="150">
        <v>46440</v>
      </c>
      <c r="C1536" s="156">
        <v>9</v>
      </c>
      <c r="D1536" s="156">
        <v>13</v>
      </c>
      <c r="E1536" s="213" t="s">
        <v>41</v>
      </c>
      <c r="F1536" s="151" t="s">
        <v>492</v>
      </c>
      <c r="G1536" s="154" t="s">
        <v>1</v>
      </c>
      <c r="H1536" s="138" t="str">
        <f>IF(OR(G1536="中止",G1536="取消"),"998",IF(ISNA(MATCH($E1536,施設情報!$B$2:$B$96,0)),"999",INDEX(施設情報!$C$2:$C$96,MATCH($E1536,施設情報!$B$2:$B$96,0))))</f>
        <v>005</v>
      </c>
      <c r="I1536" s="139">
        <f t="shared" si="389"/>
        <v>46440</v>
      </c>
      <c r="J1536" s="137" t="str">
        <f t="shared" si="390"/>
        <v>005-46440</v>
      </c>
      <c r="K1536" s="137">
        <f t="shared" si="391"/>
        <v>0.375</v>
      </c>
      <c r="L1536" s="137">
        <f t="shared" si="392"/>
        <v>0.54166666666666663</v>
      </c>
      <c r="M1536" s="137">
        <f t="shared" si="403"/>
        <v>0</v>
      </c>
      <c r="N1536" s="137">
        <f t="shared" si="403"/>
        <v>0</v>
      </c>
      <c r="O1536" s="137">
        <f t="shared" si="403"/>
        <v>0</v>
      </c>
      <c r="P1536" s="137">
        <f t="shared" si="403"/>
        <v>0</v>
      </c>
      <c r="Q1536" s="137">
        <f t="shared" si="403"/>
        <v>0</v>
      </c>
      <c r="R1536" s="137">
        <f t="shared" si="403"/>
        <v>0</v>
      </c>
      <c r="S1536" s="137">
        <f t="shared" si="403"/>
        <v>0</v>
      </c>
      <c r="T1536" s="137">
        <f t="shared" si="403"/>
        <v>0</v>
      </c>
      <c r="U1536" s="137">
        <f t="shared" si="403"/>
        <v>0</v>
      </c>
      <c r="V1536" s="137">
        <f t="shared" si="403"/>
        <v>100</v>
      </c>
      <c r="W1536" s="137">
        <f t="shared" si="404"/>
        <v>100</v>
      </c>
      <c r="X1536" s="137">
        <f t="shared" si="404"/>
        <v>100</v>
      </c>
      <c r="Y1536" s="137">
        <f t="shared" si="404"/>
        <v>100</v>
      </c>
      <c r="Z1536" s="137">
        <f t="shared" si="404"/>
        <v>0</v>
      </c>
      <c r="AA1536" s="137">
        <f t="shared" si="404"/>
        <v>0</v>
      </c>
      <c r="AB1536" s="137">
        <f t="shared" si="404"/>
        <v>0</v>
      </c>
      <c r="AC1536" s="137">
        <f t="shared" si="404"/>
        <v>0</v>
      </c>
      <c r="AD1536" s="137">
        <f t="shared" si="404"/>
        <v>0</v>
      </c>
      <c r="AE1536" s="137">
        <f t="shared" si="404"/>
        <v>0</v>
      </c>
      <c r="AF1536" s="137">
        <f t="shared" si="404"/>
        <v>0</v>
      </c>
      <c r="AG1536" s="137">
        <f t="shared" si="404"/>
        <v>0</v>
      </c>
      <c r="AH1536" s="137">
        <f t="shared" si="404"/>
        <v>0</v>
      </c>
      <c r="AI1536" s="137">
        <f t="shared" si="404"/>
        <v>0</v>
      </c>
      <c r="AJ1536" s="137">
        <f t="shared" si="404"/>
        <v>0</v>
      </c>
      <c r="AK1536" s="136">
        <f ca="1">IF(AND(AND($AK$3&lt;=B1536,B1536&lt;=$AK$1),B1536&lt;&gt;""),1,0)</f>
        <v>1</v>
      </c>
      <c r="AL1536" s="136">
        <f>IF(OR(F1536="工事・メンテ（共用可）",F1536="要調整"),0.5,IF(F1536="ヘリ訓練日",0.4,1))</f>
        <v>1</v>
      </c>
      <c r="AM1536" s="136">
        <v>1</v>
      </c>
    </row>
    <row r="1537" spans="1:39" ht="75">
      <c r="A1537" s="149">
        <v>1905</v>
      </c>
      <c r="B1537" s="150">
        <v>46440</v>
      </c>
      <c r="C1537" s="156">
        <v>9</v>
      </c>
      <c r="D1537" s="156">
        <v>13</v>
      </c>
      <c r="E1537" s="213" t="s">
        <v>42</v>
      </c>
      <c r="F1537" s="151" t="s">
        <v>492</v>
      </c>
      <c r="G1537" s="154" t="s">
        <v>1</v>
      </c>
      <c r="H1537" s="138" t="str">
        <f>IF(OR(G1537="中止",G1537="取消"),"998",IF(ISNA(MATCH($E1537,施設情報!$B$2:$B$96,0)),"999",INDEX(施設情報!$C$2:$C$96,MATCH($E1537,施設情報!$B$2:$B$96,0))))</f>
        <v>006</v>
      </c>
      <c r="I1537" s="139">
        <f t="shared" si="389"/>
        <v>46440</v>
      </c>
      <c r="J1537" s="137" t="str">
        <f t="shared" si="390"/>
        <v>006-46440</v>
      </c>
      <c r="K1537" s="137">
        <f t="shared" si="391"/>
        <v>0.375</v>
      </c>
      <c r="L1537" s="137">
        <f t="shared" si="392"/>
        <v>0.54166666666666663</v>
      </c>
      <c r="M1537" s="137">
        <f t="shared" si="403"/>
        <v>0</v>
      </c>
      <c r="N1537" s="137">
        <f t="shared" si="403"/>
        <v>0</v>
      </c>
      <c r="O1537" s="137">
        <f t="shared" si="403"/>
        <v>0</v>
      </c>
      <c r="P1537" s="137">
        <f t="shared" si="403"/>
        <v>0</v>
      </c>
      <c r="Q1537" s="137">
        <f t="shared" si="403"/>
        <v>0</v>
      </c>
      <c r="R1537" s="137">
        <f t="shared" si="403"/>
        <v>0</v>
      </c>
      <c r="S1537" s="137">
        <f t="shared" si="403"/>
        <v>0</v>
      </c>
      <c r="T1537" s="137">
        <f t="shared" si="403"/>
        <v>0</v>
      </c>
      <c r="U1537" s="137">
        <f t="shared" si="403"/>
        <v>0</v>
      </c>
      <c r="V1537" s="137">
        <f t="shared" si="403"/>
        <v>100</v>
      </c>
      <c r="W1537" s="137">
        <f t="shared" si="404"/>
        <v>100</v>
      </c>
      <c r="X1537" s="137">
        <f t="shared" si="404"/>
        <v>100</v>
      </c>
      <c r="Y1537" s="137">
        <f t="shared" si="404"/>
        <v>100</v>
      </c>
      <c r="Z1537" s="137">
        <f t="shared" si="404"/>
        <v>0</v>
      </c>
      <c r="AA1537" s="137">
        <f t="shared" si="404"/>
        <v>0</v>
      </c>
      <c r="AB1537" s="137">
        <f t="shared" si="404"/>
        <v>0</v>
      </c>
      <c r="AC1537" s="137">
        <f t="shared" si="404"/>
        <v>0</v>
      </c>
      <c r="AD1537" s="137">
        <f t="shared" si="404"/>
        <v>0</v>
      </c>
      <c r="AE1537" s="137">
        <f t="shared" si="404"/>
        <v>0</v>
      </c>
      <c r="AF1537" s="137">
        <f t="shared" si="404"/>
        <v>0</v>
      </c>
      <c r="AG1537" s="137">
        <f t="shared" si="404"/>
        <v>0</v>
      </c>
      <c r="AH1537" s="137">
        <f t="shared" si="404"/>
        <v>0</v>
      </c>
      <c r="AI1537" s="137">
        <f t="shared" si="404"/>
        <v>0</v>
      </c>
      <c r="AJ1537" s="137">
        <f t="shared" si="404"/>
        <v>0</v>
      </c>
      <c r="AK1537" s="136">
        <f ca="1">IF(AND(AND($AK$3&lt;=B1537,B1537&lt;=$AK$1),B1537&lt;&gt;""),1,0)</f>
        <v>1</v>
      </c>
      <c r="AL1537" s="136">
        <f>IF(OR(F1537="工事・メンテ（共用可）",F1537="要調整"),0.5,IF(F1537="ヘリ訓練日",0.4,1))</f>
        <v>1</v>
      </c>
      <c r="AM1537" s="136">
        <v>1</v>
      </c>
    </row>
    <row r="1538" spans="1:39" ht="37.5">
      <c r="A1538" s="149">
        <v>1906</v>
      </c>
      <c r="B1538" s="150">
        <v>46440</v>
      </c>
      <c r="C1538" s="156">
        <v>9</v>
      </c>
      <c r="D1538" s="156">
        <v>13</v>
      </c>
      <c r="E1538" s="213" t="s">
        <v>2</v>
      </c>
      <c r="F1538" s="151" t="s">
        <v>490</v>
      </c>
      <c r="G1538" s="154" t="s">
        <v>1</v>
      </c>
      <c r="H1538" s="138" t="str">
        <f>IF(OR(G1538="中止",G1538="取消"),"998",IF(ISNA(MATCH($E1538,施設情報!$B$2:$B$96,0)),"999",INDEX(施設情報!$C$2:$C$96,MATCH($E1538,施設情報!$B$2:$B$96,0))))</f>
        <v>008</v>
      </c>
      <c r="I1538" s="139">
        <f t="shared" si="389"/>
        <v>46440</v>
      </c>
      <c r="J1538" s="137" t="str">
        <f t="shared" si="390"/>
        <v>008-46440</v>
      </c>
      <c r="K1538" s="137">
        <f t="shared" si="391"/>
        <v>0.375</v>
      </c>
      <c r="L1538" s="137">
        <f t="shared" si="392"/>
        <v>0.54166666666666663</v>
      </c>
      <c r="M1538" s="137">
        <f t="shared" si="403"/>
        <v>0</v>
      </c>
      <c r="N1538" s="137">
        <f t="shared" si="403"/>
        <v>0</v>
      </c>
      <c r="O1538" s="137">
        <f t="shared" si="403"/>
        <v>0</v>
      </c>
      <c r="P1538" s="137">
        <f t="shared" si="403"/>
        <v>0</v>
      </c>
      <c r="Q1538" s="137">
        <f t="shared" si="403"/>
        <v>0</v>
      </c>
      <c r="R1538" s="137">
        <f t="shared" si="403"/>
        <v>0</v>
      </c>
      <c r="S1538" s="137">
        <f t="shared" si="403"/>
        <v>0</v>
      </c>
      <c r="T1538" s="137">
        <f t="shared" si="403"/>
        <v>0</v>
      </c>
      <c r="U1538" s="137">
        <f t="shared" si="403"/>
        <v>0</v>
      </c>
      <c r="V1538" s="137">
        <f t="shared" si="403"/>
        <v>100</v>
      </c>
      <c r="W1538" s="137">
        <f t="shared" si="404"/>
        <v>100</v>
      </c>
      <c r="X1538" s="137">
        <f t="shared" si="404"/>
        <v>100</v>
      </c>
      <c r="Y1538" s="137">
        <f t="shared" si="404"/>
        <v>100</v>
      </c>
      <c r="Z1538" s="137">
        <f t="shared" si="404"/>
        <v>0</v>
      </c>
      <c r="AA1538" s="137">
        <f t="shared" si="404"/>
        <v>0</v>
      </c>
      <c r="AB1538" s="137">
        <f t="shared" si="404"/>
        <v>0</v>
      </c>
      <c r="AC1538" s="137">
        <f t="shared" si="404"/>
        <v>0</v>
      </c>
      <c r="AD1538" s="137">
        <f t="shared" si="404"/>
        <v>0</v>
      </c>
      <c r="AE1538" s="137">
        <f t="shared" si="404"/>
        <v>0</v>
      </c>
      <c r="AF1538" s="137">
        <f t="shared" si="404"/>
        <v>0</v>
      </c>
      <c r="AG1538" s="137">
        <f t="shared" si="404"/>
        <v>0</v>
      </c>
      <c r="AH1538" s="137">
        <f t="shared" si="404"/>
        <v>0</v>
      </c>
      <c r="AI1538" s="137">
        <f t="shared" si="404"/>
        <v>0</v>
      </c>
      <c r="AJ1538" s="137">
        <f t="shared" si="404"/>
        <v>0</v>
      </c>
      <c r="AK1538" s="136">
        <f ca="1">IF(AND(AND($AK$3&lt;=B1538,B1538&lt;=$AK$1),B1538&lt;&gt;""),1,0)</f>
        <v>1</v>
      </c>
      <c r="AL1538" s="136">
        <f>IF(OR(F1538="工事・メンテ（共用可）",F1538="要調整"),0.5,IF(F1538="ヘリ訓練日",0.4,1))</f>
        <v>1</v>
      </c>
      <c r="AM1538" s="136">
        <v>1</v>
      </c>
    </row>
    <row r="1539" spans="1:39" ht="56.25">
      <c r="A1539" s="149">
        <v>1907</v>
      </c>
      <c r="B1539" s="150">
        <v>46440</v>
      </c>
      <c r="C1539" s="156">
        <v>9</v>
      </c>
      <c r="D1539" s="156">
        <v>13</v>
      </c>
      <c r="E1539" s="213" t="s">
        <v>43</v>
      </c>
      <c r="F1539" s="151" t="s">
        <v>495</v>
      </c>
      <c r="G1539" s="154" t="s">
        <v>1</v>
      </c>
      <c r="H1539" s="138" t="str">
        <f>IF(OR(G1539="中止",G1539="取消"),"998",IF(ISNA(MATCH($E1539,施設情報!$B$2:$B$96,0)),"999",INDEX(施設情報!$C$2:$C$96,MATCH($E1539,施設情報!$B$2:$B$96,0))))</f>
        <v>014</v>
      </c>
      <c r="I1539" s="139">
        <f t="shared" si="389"/>
        <v>46440</v>
      </c>
      <c r="J1539" s="137" t="str">
        <f t="shared" si="390"/>
        <v>014-46440</v>
      </c>
      <c r="K1539" s="137">
        <f t="shared" si="391"/>
        <v>0.375</v>
      </c>
      <c r="L1539" s="137">
        <f t="shared" si="392"/>
        <v>0.54166666666666663</v>
      </c>
      <c r="M1539" s="137">
        <f t="shared" si="403"/>
        <v>0</v>
      </c>
      <c r="N1539" s="137">
        <f t="shared" si="403"/>
        <v>0</v>
      </c>
      <c r="O1539" s="137">
        <f t="shared" si="403"/>
        <v>0</v>
      </c>
      <c r="P1539" s="137">
        <f t="shared" si="403"/>
        <v>0</v>
      </c>
      <c r="Q1539" s="137">
        <f t="shared" si="403"/>
        <v>0</v>
      </c>
      <c r="R1539" s="137">
        <f t="shared" si="403"/>
        <v>0</v>
      </c>
      <c r="S1539" s="137">
        <f t="shared" si="403"/>
        <v>0</v>
      </c>
      <c r="T1539" s="137">
        <f t="shared" si="403"/>
        <v>0</v>
      </c>
      <c r="U1539" s="137">
        <f t="shared" si="403"/>
        <v>0</v>
      </c>
      <c r="V1539" s="137">
        <f t="shared" si="403"/>
        <v>50</v>
      </c>
      <c r="W1539" s="137">
        <f t="shared" si="404"/>
        <v>50</v>
      </c>
      <c r="X1539" s="137">
        <f t="shared" si="404"/>
        <v>50</v>
      </c>
      <c r="Y1539" s="137">
        <f t="shared" si="404"/>
        <v>50</v>
      </c>
      <c r="Z1539" s="137">
        <f t="shared" si="404"/>
        <v>0</v>
      </c>
      <c r="AA1539" s="137">
        <f t="shared" si="404"/>
        <v>0</v>
      </c>
      <c r="AB1539" s="137">
        <f t="shared" si="404"/>
        <v>0</v>
      </c>
      <c r="AC1539" s="137">
        <f t="shared" si="404"/>
        <v>0</v>
      </c>
      <c r="AD1539" s="137">
        <f t="shared" si="404"/>
        <v>0</v>
      </c>
      <c r="AE1539" s="137">
        <f t="shared" si="404"/>
        <v>0</v>
      </c>
      <c r="AF1539" s="137">
        <f t="shared" si="404"/>
        <v>0</v>
      </c>
      <c r="AG1539" s="137">
        <f t="shared" si="404"/>
        <v>0</v>
      </c>
      <c r="AH1539" s="137">
        <f t="shared" si="404"/>
        <v>0</v>
      </c>
      <c r="AI1539" s="137">
        <f t="shared" si="404"/>
        <v>0</v>
      </c>
      <c r="AJ1539" s="137">
        <f t="shared" si="404"/>
        <v>0</v>
      </c>
      <c r="AK1539" s="136">
        <f ca="1">IF(AND(AND($AK$3&lt;=B1539,B1539&lt;=$AK$1),B1539&lt;&gt;""),1,0)</f>
        <v>1</v>
      </c>
      <c r="AL1539" s="136">
        <f>IF(OR(F1539="工事・メンテ（共用可）",F1539="要調整"),0.5,IF(F1539="ヘリ訓練日",0.4,1))</f>
        <v>0.5</v>
      </c>
      <c r="AM1539" s="136">
        <v>0.5</v>
      </c>
    </row>
    <row r="1540" spans="1:39" ht="56.25">
      <c r="A1540" s="149">
        <v>1908</v>
      </c>
      <c r="B1540" s="150">
        <v>46440</v>
      </c>
      <c r="C1540" s="156">
        <v>9</v>
      </c>
      <c r="D1540" s="156">
        <v>13</v>
      </c>
      <c r="E1540" s="213" t="s">
        <v>44</v>
      </c>
      <c r="F1540" s="151" t="s">
        <v>495</v>
      </c>
      <c r="G1540" s="154" t="s">
        <v>1</v>
      </c>
      <c r="H1540" s="138" t="str">
        <f>IF(OR(G1540="中止",G1540="取消"),"998",IF(ISNA(MATCH($E1540,施設情報!$B$2:$B$96,0)),"999",INDEX(施設情報!$C$2:$C$96,MATCH($E1540,施設情報!$B$2:$B$96,0))))</f>
        <v>015</v>
      </c>
      <c r="I1540" s="139">
        <f t="shared" si="389"/>
        <v>46440</v>
      </c>
      <c r="J1540" s="137" t="str">
        <f t="shared" si="390"/>
        <v>015-46440</v>
      </c>
      <c r="K1540" s="137">
        <f t="shared" si="391"/>
        <v>0.375</v>
      </c>
      <c r="L1540" s="137">
        <f t="shared" si="392"/>
        <v>0.54166666666666663</v>
      </c>
      <c r="M1540" s="137">
        <f t="shared" si="403"/>
        <v>0</v>
      </c>
      <c r="N1540" s="137">
        <f t="shared" si="403"/>
        <v>0</v>
      </c>
      <c r="O1540" s="137">
        <f t="shared" si="403"/>
        <v>0</v>
      </c>
      <c r="P1540" s="137">
        <f t="shared" si="403"/>
        <v>0</v>
      </c>
      <c r="Q1540" s="137">
        <f t="shared" si="403"/>
        <v>0</v>
      </c>
      <c r="R1540" s="137">
        <f t="shared" si="403"/>
        <v>0</v>
      </c>
      <c r="S1540" s="137">
        <f t="shared" si="403"/>
        <v>0</v>
      </c>
      <c r="T1540" s="137">
        <f t="shared" si="403"/>
        <v>0</v>
      </c>
      <c r="U1540" s="137">
        <f t="shared" si="403"/>
        <v>0</v>
      </c>
      <c r="V1540" s="137">
        <f t="shared" si="403"/>
        <v>50</v>
      </c>
      <c r="W1540" s="137">
        <f t="shared" si="404"/>
        <v>50</v>
      </c>
      <c r="X1540" s="137">
        <f t="shared" si="404"/>
        <v>50</v>
      </c>
      <c r="Y1540" s="137">
        <f t="shared" si="404"/>
        <v>50</v>
      </c>
      <c r="Z1540" s="137">
        <f t="shared" si="404"/>
        <v>0</v>
      </c>
      <c r="AA1540" s="137">
        <f t="shared" si="404"/>
        <v>0</v>
      </c>
      <c r="AB1540" s="137">
        <f t="shared" si="404"/>
        <v>0</v>
      </c>
      <c r="AC1540" s="137">
        <f t="shared" si="404"/>
        <v>0</v>
      </c>
      <c r="AD1540" s="137">
        <f t="shared" si="404"/>
        <v>0</v>
      </c>
      <c r="AE1540" s="137">
        <f t="shared" si="404"/>
        <v>0</v>
      </c>
      <c r="AF1540" s="137">
        <f t="shared" si="404"/>
        <v>0</v>
      </c>
      <c r="AG1540" s="137">
        <f t="shared" si="404"/>
        <v>0</v>
      </c>
      <c r="AH1540" s="137">
        <f t="shared" si="404"/>
        <v>0</v>
      </c>
      <c r="AI1540" s="137">
        <f t="shared" si="404"/>
        <v>0</v>
      </c>
      <c r="AJ1540" s="137">
        <f t="shared" si="404"/>
        <v>0</v>
      </c>
      <c r="AK1540" s="136">
        <f ca="1">IF(AND(AND($AK$3&lt;=B1540,B1540&lt;=$AK$1),B1540&lt;&gt;""),1,0)</f>
        <v>1</v>
      </c>
      <c r="AL1540" s="136">
        <f>IF(OR(F1540="工事・メンテ（共用可）",F1540="要調整"),0.5,IF(F1540="ヘリ訓練日",0.4,1))</f>
        <v>0.5</v>
      </c>
      <c r="AM1540" s="136">
        <v>0.5</v>
      </c>
    </row>
    <row r="1541" spans="1:39" ht="75">
      <c r="A1541" s="149">
        <v>1909</v>
      </c>
      <c r="B1541" s="150">
        <v>46440</v>
      </c>
      <c r="C1541" s="156">
        <v>9</v>
      </c>
      <c r="D1541" s="156">
        <v>13</v>
      </c>
      <c r="E1541" s="213" t="s">
        <v>45</v>
      </c>
      <c r="F1541" s="151" t="s">
        <v>495</v>
      </c>
      <c r="G1541" s="154" t="s">
        <v>1</v>
      </c>
      <c r="H1541" s="138" t="str">
        <f>IF(OR(G1541="中止",G1541="取消"),"998",IF(ISNA(MATCH($E1541,施設情報!$B$2:$B$96,0)),"999",INDEX(施設情報!$C$2:$C$96,MATCH($E1541,施設情報!$B$2:$B$96,0))))</f>
        <v>016</v>
      </c>
      <c r="I1541" s="139">
        <f t="shared" ref="I1541:I1604" si="405">B1541</f>
        <v>46440</v>
      </c>
      <c r="J1541" s="137" t="str">
        <f t="shared" ref="J1541:J1604" si="406">H1541&amp;"-"&amp;I1541</f>
        <v>016-46440</v>
      </c>
      <c r="K1541" s="137">
        <f t="shared" ref="K1541:K1604" si="407">C1541/24</f>
        <v>0.375</v>
      </c>
      <c r="L1541" s="137">
        <f t="shared" ref="L1541:L1604" si="408">D1541/24</f>
        <v>0.54166666666666663</v>
      </c>
      <c r="M1541" s="137">
        <f t="shared" si="403"/>
        <v>0</v>
      </c>
      <c r="N1541" s="137">
        <f t="shared" si="403"/>
        <v>0</v>
      </c>
      <c r="O1541" s="137">
        <f t="shared" si="403"/>
        <v>0</v>
      </c>
      <c r="P1541" s="137">
        <f t="shared" si="403"/>
        <v>0</v>
      </c>
      <c r="Q1541" s="137">
        <f t="shared" si="403"/>
        <v>0</v>
      </c>
      <c r="R1541" s="137">
        <f t="shared" si="403"/>
        <v>0</v>
      </c>
      <c r="S1541" s="137">
        <f t="shared" si="403"/>
        <v>0</v>
      </c>
      <c r="T1541" s="137">
        <f t="shared" si="403"/>
        <v>0</v>
      </c>
      <c r="U1541" s="137">
        <f t="shared" si="403"/>
        <v>0</v>
      </c>
      <c r="V1541" s="137">
        <f t="shared" si="403"/>
        <v>50</v>
      </c>
      <c r="W1541" s="137">
        <f t="shared" si="404"/>
        <v>50</v>
      </c>
      <c r="X1541" s="137">
        <f t="shared" si="404"/>
        <v>50</v>
      </c>
      <c r="Y1541" s="137">
        <f t="shared" si="404"/>
        <v>50</v>
      </c>
      <c r="Z1541" s="137">
        <f t="shared" si="404"/>
        <v>0</v>
      </c>
      <c r="AA1541" s="137">
        <f t="shared" si="404"/>
        <v>0</v>
      </c>
      <c r="AB1541" s="137">
        <f t="shared" si="404"/>
        <v>0</v>
      </c>
      <c r="AC1541" s="137">
        <f t="shared" si="404"/>
        <v>0</v>
      </c>
      <c r="AD1541" s="137">
        <f t="shared" si="404"/>
        <v>0</v>
      </c>
      <c r="AE1541" s="137">
        <f t="shared" si="404"/>
        <v>0</v>
      </c>
      <c r="AF1541" s="137">
        <f t="shared" si="404"/>
        <v>0</v>
      </c>
      <c r="AG1541" s="137">
        <f t="shared" si="404"/>
        <v>0</v>
      </c>
      <c r="AH1541" s="137">
        <f t="shared" si="404"/>
        <v>0</v>
      </c>
      <c r="AI1541" s="137">
        <f t="shared" si="404"/>
        <v>0</v>
      </c>
      <c r="AJ1541" s="137">
        <f t="shared" si="404"/>
        <v>0</v>
      </c>
      <c r="AK1541" s="136">
        <f ca="1">IF(AND(AND($AK$3&lt;=B1541,B1541&lt;=$AK$1),B1541&lt;&gt;""),1,0)</f>
        <v>1</v>
      </c>
      <c r="AL1541" s="136">
        <f>IF(OR(F1541="工事・メンテ（共用可）",F1541="要調整"),0.5,IF(F1541="ヘリ訓練日",0.4,1))</f>
        <v>0.5</v>
      </c>
      <c r="AM1541" s="136">
        <v>0.5</v>
      </c>
    </row>
    <row r="1542" spans="1:39" ht="75">
      <c r="A1542" s="149">
        <v>1910</v>
      </c>
      <c r="B1542" s="150">
        <v>46440</v>
      </c>
      <c r="C1542" s="156">
        <v>9</v>
      </c>
      <c r="D1542" s="156">
        <v>13</v>
      </c>
      <c r="E1542" s="213" t="s">
        <v>46</v>
      </c>
      <c r="F1542" s="151" t="s">
        <v>495</v>
      </c>
      <c r="G1542" s="154" t="s">
        <v>1</v>
      </c>
      <c r="H1542" s="138" t="str">
        <f>IF(OR(G1542="中止",G1542="取消"),"998",IF(ISNA(MATCH($E1542,施設情報!$B$2:$B$96,0)),"999",INDEX(施設情報!$C$2:$C$96,MATCH($E1542,施設情報!$B$2:$B$96,0))))</f>
        <v>017</v>
      </c>
      <c r="I1542" s="139">
        <f t="shared" si="405"/>
        <v>46440</v>
      </c>
      <c r="J1542" s="137" t="str">
        <f t="shared" si="406"/>
        <v>017-46440</v>
      </c>
      <c r="K1542" s="137">
        <f t="shared" si="407"/>
        <v>0.375</v>
      </c>
      <c r="L1542" s="137">
        <f t="shared" si="408"/>
        <v>0.54166666666666663</v>
      </c>
      <c r="M1542" s="137">
        <f t="shared" si="403"/>
        <v>0</v>
      </c>
      <c r="N1542" s="137">
        <f t="shared" si="403"/>
        <v>0</v>
      </c>
      <c r="O1542" s="137">
        <f t="shared" si="403"/>
        <v>0</v>
      </c>
      <c r="P1542" s="137">
        <f t="shared" si="403"/>
        <v>0</v>
      </c>
      <c r="Q1542" s="137">
        <f t="shared" si="403"/>
        <v>0</v>
      </c>
      <c r="R1542" s="137">
        <f t="shared" si="403"/>
        <v>0</v>
      </c>
      <c r="S1542" s="137">
        <f t="shared" si="403"/>
        <v>0</v>
      </c>
      <c r="T1542" s="137">
        <f t="shared" si="403"/>
        <v>0</v>
      </c>
      <c r="U1542" s="137">
        <f t="shared" si="403"/>
        <v>0</v>
      </c>
      <c r="V1542" s="137">
        <f t="shared" si="403"/>
        <v>50</v>
      </c>
      <c r="W1542" s="137">
        <f t="shared" si="404"/>
        <v>50</v>
      </c>
      <c r="X1542" s="137">
        <f t="shared" si="404"/>
        <v>50</v>
      </c>
      <c r="Y1542" s="137">
        <f t="shared" si="404"/>
        <v>50</v>
      </c>
      <c r="Z1542" s="137">
        <f t="shared" si="404"/>
        <v>0</v>
      </c>
      <c r="AA1542" s="137">
        <f t="shared" si="404"/>
        <v>0</v>
      </c>
      <c r="AB1542" s="137">
        <f t="shared" si="404"/>
        <v>0</v>
      </c>
      <c r="AC1542" s="137">
        <f t="shared" si="404"/>
        <v>0</v>
      </c>
      <c r="AD1542" s="137">
        <f t="shared" si="404"/>
        <v>0</v>
      </c>
      <c r="AE1542" s="137">
        <f t="shared" si="404"/>
        <v>0</v>
      </c>
      <c r="AF1542" s="137">
        <f t="shared" si="404"/>
        <v>0</v>
      </c>
      <c r="AG1542" s="137">
        <f t="shared" si="404"/>
        <v>0</v>
      </c>
      <c r="AH1542" s="137">
        <f t="shared" si="404"/>
        <v>0</v>
      </c>
      <c r="AI1542" s="137">
        <f t="shared" si="404"/>
        <v>0</v>
      </c>
      <c r="AJ1542" s="137">
        <f t="shared" si="404"/>
        <v>0</v>
      </c>
      <c r="AK1542" s="136">
        <f ca="1">IF(AND(AND($AK$3&lt;=B1542,B1542&lt;=$AK$1),B1542&lt;&gt;""),1,0)</f>
        <v>1</v>
      </c>
      <c r="AL1542" s="136">
        <f>IF(OR(F1542="工事・メンテ（共用可）",F1542="要調整"),0.5,IF(F1542="ヘリ訓練日",0.4,1))</f>
        <v>0.5</v>
      </c>
      <c r="AM1542" s="136">
        <v>0.5</v>
      </c>
    </row>
    <row r="1543" spans="1:39" ht="56.25">
      <c r="A1543" s="149">
        <v>1911</v>
      </c>
      <c r="B1543" s="150">
        <v>46440</v>
      </c>
      <c r="C1543" s="156">
        <v>9</v>
      </c>
      <c r="D1543" s="156">
        <v>13</v>
      </c>
      <c r="E1543" s="213" t="s">
        <v>47</v>
      </c>
      <c r="F1543" s="151" t="s">
        <v>492</v>
      </c>
      <c r="G1543" s="154" t="s">
        <v>1</v>
      </c>
      <c r="H1543" s="138" t="str">
        <f>IF(OR(G1543="中止",G1543="取消"),"998",IF(ISNA(MATCH($E1543,施設情報!$B$2:$B$96,0)),"999",INDEX(施設情報!$C$2:$C$96,MATCH($E1543,施設情報!$B$2:$B$96,0))))</f>
        <v>020</v>
      </c>
      <c r="I1543" s="139">
        <f t="shared" si="405"/>
        <v>46440</v>
      </c>
      <c r="J1543" s="137" t="str">
        <f t="shared" si="406"/>
        <v>020-46440</v>
      </c>
      <c r="K1543" s="137">
        <f t="shared" si="407"/>
        <v>0.375</v>
      </c>
      <c r="L1543" s="137">
        <f t="shared" si="408"/>
        <v>0.54166666666666663</v>
      </c>
      <c r="M1543" s="137">
        <f t="shared" si="403"/>
        <v>0</v>
      </c>
      <c r="N1543" s="137">
        <f t="shared" si="403"/>
        <v>0</v>
      </c>
      <c r="O1543" s="137">
        <f t="shared" si="403"/>
        <v>0</v>
      </c>
      <c r="P1543" s="137">
        <f t="shared" si="403"/>
        <v>0</v>
      </c>
      <c r="Q1543" s="137">
        <f t="shared" si="403"/>
        <v>0</v>
      </c>
      <c r="R1543" s="137">
        <f t="shared" si="403"/>
        <v>0</v>
      </c>
      <c r="S1543" s="137">
        <f t="shared" si="403"/>
        <v>0</v>
      </c>
      <c r="T1543" s="137">
        <f t="shared" si="403"/>
        <v>0</v>
      </c>
      <c r="U1543" s="137">
        <f t="shared" si="403"/>
        <v>0</v>
      </c>
      <c r="V1543" s="137">
        <f t="shared" si="403"/>
        <v>100</v>
      </c>
      <c r="W1543" s="137">
        <f t="shared" si="404"/>
        <v>100</v>
      </c>
      <c r="X1543" s="137">
        <f t="shared" si="404"/>
        <v>100</v>
      </c>
      <c r="Y1543" s="137">
        <f t="shared" si="404"/>
        <v>100</v>
      </c>
      <c r="Z1543" s="137">
        <f t="shared" si="404"/>
        <v>0</v>
      </c>
      <c r="AA1543" s="137">
        <f t="shared" si="404"/>
        <v>0</v>
      </c>
      <c r="AB1543" s="137">
        <f t="shared" si="404"/>
        <v>0</v>
      </c>
      <c r="AC1543" s="137">
        <f t="shared" si="404"/>
        <v>0</v>
      </c>
      <c r="AD1543" s="137">
        <f t="shared" si="404"/>
        <v>0</v>
      </c>
      <c r="AE1543" s="137">
        <f t="shared" si="404"/>
        <v>0</v>
      </c>
      <c r="AF1543" s="137">
        <f t="shared" si="404"/>
        <v>0</v>
      </c>
      <c r="AG1543" s="137">
        <f t="shared" si="404"/>
        <v>0</v>
      </c>
      <c r="AH1543" s="137">
        <f t="shared" si="404"/>
        <v>0</v>
      </c>
      <c r="AI1543" s="137">
        <f t="shared" si="404"/>
        <v>0</v>
      </c>
      <c r="AJ1543" s="137">
        <f t="shared" si="404"/>
        <v>0</v>
      </c>
      <c r="AK1543" s="136">
        <f ca="1">IF(AND(AND($AK$3&lt;=B1543,B1543&lt;=$AK$1),B1543&lt;&gt;""),1,0)</f>
        <v>1</v>
      </c>
      <c r="AL1543" s="136">
        <f>IF(OR(F1543="工事・メンテ（共用可）",F1543="要調整"),0.5,IF(F1543="ヘリ訓練日",0.4,1))</f>
        <v>1</v>
      </c>
      <c r="AM1543" s="136">
        <v>1</v>
      </c>
    </row>
    <row r="1544" spans="1:39" ht="75">
      <c r="A1544" s="149">
        <v>1912</v>
      </c>
      <c r="B1544" s="150">
        <v>46440</v>
      </c>
      <c r="C1544" s="156">
        <v>9</v>
      </c>
      <c r="D1544" s="156">
        <v>13</v>
      </c>
      <c r="E1544" s="213" t="s">
        <v>48</v>
      </c>
      <c r="F1544" s="151" t="s">
        <v>492</v>
      </c>
      <c r="G1544" s="154" t="s">
        <v>1</v>
      </c>
      <c r="H1544" s="138" t="str">
        <f>IF(OR(G1544="中止",G1544="取消"),"998",IF(ISNA(MATCH($E1544,施設情報!$B$2:$B$96,0)),"999",INDEX(施設情報!$C$2:$C$96,MATCH($E1544,施設情報!$B$2:$B$96,0))))</f>
        <v>021</v>
      </c>
      <c r="I1544" s="139">
        <f t="shared" si="405"/>
        <v>46440</v>
      </c>
      <c r="J1544" s="137" t="str">
        <f t="shared" si="406"/>
        <v>021-46440</v>
      </c>
      <c r="K1544" s="137">
        <f t="shared" si="407"/>
        <v>0.375</v>
      </c>
      <c r="L1544" s="137">
        <f t="shared" si="408"/>
        <v>0.54166666666666663</v>
      </c>
      <c r="M1544" s="137">
        <f t="shared" si="403"/>
        <v>0</v>
      </c>
      <c r="N1544" s="137">
        <f t="shared" si="403"/>
        <v>0</v>
      </c>
      <c r="O1544" s="137">
        <f t="shared" si="403"/>
        <v>0</v>
      </c>
      <c r="P1544" s="137">
        <f t="shared" si="403"/>
        <v>0</v>
      </c>
      <c r="Q1544" s="137">
        <f t="shared" si="403"/>
        <v>0</v>
      </c>
      <c r="R1544" s="137">
        <f t="shared" si="403"/>
        <v>0</v>
      </c>
      <c r="S1544" s="137">
        <f t="shared" si="403"/>
        <v>0</v>
      </c>
      <c r="T1544" s="137">
        <f t="shared" si="403"/>
        <v>0</v>
      </c>
      <c r="U1544" s="137">
        <f t="shared" si="403"/>
        <v>0</v>
      </c>
      <c r="V1544" s="137">
        <f t="shared" si="403"/>
        <v>100</v>
      </c>
      <c r="W1544" s="137">
        <f t="shared" si="404"/>
        <v>100</v>
      </c>
      <c r="X1544" s="137">
        <f t="shared" si="404"/>
        <v>100</v>
      </c>
      <c r="Y1544" s="137">
        <f t="shared" si="404"/>
        <v>100</v>
      </c>
      <c r="Z1544" s="137">
        <f t="shared" si="404"/>
        <v>0</v>
      </c>
      <c r="AA1544" s="137">
        <f t="shared" si="404"/>
        <v>0</v>
      </c>
      <c r="AB1544" s="137">
        <f t="shared" si="404"/>
        <v>0</v>
      </c>
      <c r="AC1544" s="137">
        <f t="shared" si="404"/>
        <v>0</v>
      </c>
      <c r="AD1544" s="137">
        <f t="shared" si="404"/>
        <v>0</v>
      </c>
      <c r="AE1544" s="137">
        <f t="shared" si="404"/>
        <v>0</v>
      </c>
      <c r="AF1544" s="137">
        <f t="shared" si="404"/>
        <v>0</v>
      </c>
      <c r="AG1544" s="137">
        <f t="shared" si="404"/>
        <v>0</v>
      </c>
      <c r="AH1544" s="137">
        <f t="shared" si="404"/>
        <v>0</v>
      </c>
      <c r="AI1544" s="137">
        <f t="shared" si="404"/>
        <v>0</v>
      </c>
      <c r="AJ1544" s="137">
        <f t="shared" si="404"/>
        <v>0</v>
      </c>
      <c r="AK1544" s="136">
        <f ca="1">IF(AND(AND($AK$3&lt;=B1544,B1544&lt;=$AK$1),B1544&lt;&gt;""),1,0)</f>
        <v>1</v>
      </c>
      <c r="AL1544" s="136">
        <f>IF(OR(F1544="工事・メンテ（共用可）",F1544="要調整"),0.5,IF(F1544="ヘリ訓練日",0.4,1))</f>
        <v>1</v>
      </c>
      <c r="AM1544" s="136">
        <v>1</v>
      </c>
    </row>
    <row r="1545" spans="1:39" ht="37.5">
      <c r="A1545" s="149">
        <v>1913</v>
      </c>
      <c r="B1545" s="150">
        <v>46440</v>
      </c>
      <c r="C1545" s="156">
        <v>9</v>
      </c>
      <c r="D1545" s="156">
        <v>13</v>
      </c>
      <c r="E1545" s="213" t="s">
        <v>49</v>
      </c>
      <c r="F1545" s="151" t="s">
        <v>495</v>
      </c>
      <c r="G1545" s="154" t="s">
        <v>1</v>
      </c>
      <c r="H1545" s="138" t="str">
        <f>IF(OR(G1545="中止",G1545="取消"),"998",IF(ISNA(MATCH($E1545,施設情報!$B$2:$B$96,0)),"999",INDEX(施設情報!$C$2:$C$96,MATCH($E1545,施設情報!$B$2:$B$96,0))))</f>
        <v>022</v>
      </c>
      <c r="I1545" s="139">
        <f t="shared" si="405"/>
        <v>46440</v>
      </c>
      <c r="J1545" s="137" t="str">
        <f t="shared" si="406"/>
        <v>022-46440</v>
      </c>
      <c r="K1545" s="137">
        <f t="shared" si="407"/>
        <v>0.375</v>
      </c>
      <c r="L1545" s="137">
        <f t="shared" si="408"/>
        <v>0.54166666666666663</v>
      </c>
      <c r="M1545" s="137">
        <f t="shared" ref="M1545:V1554" si="409">IF(AND(M$3&gt;=$K1545,M$3&lt;$L1545),100*$AM1545,0)</f>
        <v>0</v>
      </c>
      <c r="N1545" s="137">
        <f t="shared" si="409"/>
        <v>0</v>
      </c>
      <c r="O1545" s="137">
        <f t="shared" si="409"/>
        <v>0</v>
      </c>
      <c r="P1545" s="137">
        <f t="shared" si="409"/>
        <v>0</v>
      </c>
      <c r="Q1545" s="137">
        <f t="shared" si="409"/>
        <v>0</v>
      </c>
      <c r="R1545" s="137">
        <f t="shared" si="409"/>
        <v>0</v>
      </c>
      <c r="S1545" s="137">
        <f t="shared" si="409"/>
        <v>0</v>
      </c>
      <c r="T1545" s="137">
        <f t="shared" si="409"/>
        <v>0</v>
      </c>
      <c r="U1545" s="137">
        <f t="shared" si="409"/>
        <v>0</v>
      </c>
      <c r="V1545" s="137">
        <f t="shared" si="409"/>
        <v>50</v>
      </c>
      <c r="W1545" s="137">
        <f t="shared" ref="W1545:AJ1554" si="410">IF(AND(W$3&gt;=$K1545,W$3&lt;$L1545),100*$AM1545,0)</f>
        <v>50</v>
      </c>
      <c r="X1545" s="137">
        <f t="shared" si="410"/>
        <v>50</v>
      </c>
      <c r="Y1545" s="137">
        <f t="shared" si="410"/>
        <v>50</v>
      </c>
      <c r="Z1545" s="137">
        <f t="shared" si="410"/>
        <v>0</v>
      </c>
      <c r="AA1545" s="137">
        <f t="shared" si="410"/>
        <v>0</v>
      </c>
      <c r="AB1545" s="137">
        <f t="shared" si="410"/>
        <v>0</v>
      </c>
      <c r="AC1545" s="137">
        <f t="shared" si="410"/>
        <v>0</v>
      </c>
      <c r="AD1545" s="137">
        <f t="shared" si="410"/>
        <v>0</v>
      </c>
      <c r="AE1545" s="137">
        <f t="shared" si="410"/>
        <v>0</v>
      </c>
      <c r="AF1545" s="137">
        <f t="shared" si="410"/>
        <v>0</v>
      </c>
      <c r="AG1545" s="137">
        <f t="shared" si="410"/>
        <v>0</v>
      </c>
      <c r="AH1545" s="137">
        <f t="shared" si="410"/>
        <v>0</v>
      </c>
      <c r="AI1545" s="137">
        <f t="shared" si="410"/>
        <v>0</v>
      </c>
      <c r="AJ1545" s="137">
        <f t="shared" si="410"/>
        <v>0</v>
      </c>
      <c r="AK1545" s="136">
        <f ca="1">IF(AND(AND($AK$3&lt;=B1545,B1545&lt;=$AK$1),B1545&lt;&gt;""),1,0)</f>
        <v>1</v>
      </c>
      <c r="AL1545" s="136">
        <f>IF(OR(F1545="工事・メンテ（共用可）",F1545="要調整"),0.5,IF(F1545="ヘリ訓練日",0.4,1))</f>
        <v>0.5</v>
      </c>
      <c r="AM1545" s="136">
        <v>0.5</v>
      </c>
    </row>
    <row r="1546" spans="1:39" ht="56.25">
      <c r="A1546" s="149">
        <v>1914</v>
      </c>
      <c r="B1546" s="150">
        <v>46440</v>
      </c>
      <c r="C1546" s="156">
        <v>9</v>
      </c>
      <c r="D1546" s="156">
        <v>13</v>
      </c>
      <c r="E1546" s="213" t="s">
        <v>50</v>
      </c>
      <c r="F1546" s="151" t="s">
        <v>495</v>
      </c>
      <c r="G1546" s="154" t="s">
        <v>1</v>
      </c>
      <c r="H1546" s="138" t="str">
        <f>IF(OR(G1546="中止",G1546="取消"),"998",IF(ISNA(MATCH($E1546,施設情報!$B$2:$B$96,0)),"999",INDEX(施設情報!$C$2:$C$96,MATCH($E1546,施設情報!$B$2:$B$96,0))))</f>
        <v>023</v>
      </c>
      <c r="I1546" s="139">
        <f t="shared" si="405"/>
        <v>46440</v>
      </c>
      <c r="J1546" s="137" t="str">
        <f t="shared" si="406"/>
        <v>023-46440</v>
      </c>
      <c r="K1546" s="137">
        <f t="shared" si="407"/>
        <v>0.375</v>
      </c>
      <c r="L1546" s="137">
        <f t="shared" si="408"/>
        <v>0.54166666666666663</v>
      </c>
      <c r="M1546" s="137">
        <f t="shared" si="409"/>
        <v>0</v>
      </c>
      <c r="N1546" s="137">
        <f t="shared" si="409"/>
        <v>0</v>
      </c>
      <c r="O1546" s="137">
        <f t="shared" si="409"/>
        <v>0</v>
      </c>
      <c r="P1546" s="137">
        <f t="shared" si="409"/>
        <v>0</v>
      </c>
      <c r="Q1546" s="137">
        <f t="shared" si="409"/>
        <v>0</v>
      </c>
      <c r="R1546" s="137">
        <f t="shared" si="409"/>
        <v>0</v>
      </c>
      <c r="S1546" s="137">
        <f t="shared" si="409"/>
        <v>0</v>
      </c>
      <c r="T1546" s="137">
        <f t="shared" si="409"/>
        <v>0</v>
      </c>
      <c r="U1546" s="137">
        <f t="shared" si="409"/>
        <v>0</v>
      </c>
      <c r="V1546" s="137">
        <f t="shared" si="409"/>
        <v>50</v>
      </c>
      <c r="W1546" s="137">
        <f t="shared" si="410"/>
        <v>50</v>
      </c>
      <c r="X1546" s="137">
        <f t="shared" si="410"/>
        <v>50</v>
      </c>
      <c r="Y1546" s="137">
        <f t="shared" si="410"/>
        <v>50</v>
      </c>
      <c r="Z1546" s="137">
        <f t="shared" si="410"/>
        <v>0</v>
      </c>
      <c r="AA1546" s="137">
        <f t="shared" si="410"/>
        <v>0</v>
      </c>
      <c r="AB1546" s="137">
        <f t="shared" si="410"/>
        <v>0</v>
      </c>
      <c r="AC1546" s="137">
        <f t="shared" si="410"/>
        <v>0</v>
      </c>
      <c r="AD1546" s="137">
        <f t="shared" si="410"/>
        <v>0</v>
      </c>
      <c r="AE1546" s="137">
        <f t="shared" si="410"/>
        <v>0</v>
      </c>
      <c r="AF1546" s="137">
        <f t="shared" si="410"/>
        <v>0</v>
      </c>
      <c r="AG1546" s="137">
        <f t="shared" si="410"/>
        <v>0</v>
      </c>
      <c r="AH1546" s="137">
        <f t="shared" si="410"/>
        <v>0</v>
      </c>
      <c r="AI1546" s="137">
        <f t="shared" si="410"/>
        <v>0</v>
      </c>
      <c r="AJ1546" s="137">
        <f t="shared" si="410"/>
        <v>0</v>
      </c>
      <c r="AK1546" s="136">
        <f ca="1">IF(AND(AND($AK$3&lt;=B1546,B1546&lt;=$AK$1),B1546&lt;&gt;""),1,0)</f>
        <v>1</v>
      </c>
      <c r="AL1546" s="136">
        <f>IF(OR(F1546="工事・メンテ（共用可）",F1546="要調整"),0.5,IF(F1546="ヘリ訓練日",0.4,1))</f>
        <v>0.5</v>
      </c>
      <c r="AM1546" s="136">
        <v>0.5</v>
      </c>
    </row>
    <row r="1547" spans="1:39" ht="56.25">
      <c r="A1547" s="149">
        <v>1915</v>
      </c>
      <c r="B1547" s="150">
        <v>46440</v>
      </c>
      <c r="C1547" s="156">
        <v>9</v>
      </c>
      <c r="D1547" s="156">
        <v>13</v>
      </c>
      <c r="E1547" s="213" t="s">
        <v>51</v>
      </c>
      <c r="F1547" s="151" t="s">
        <v>495</v>
      </c>
      <c r="G1547" s="154" t="s">
        <v>1</v>
      </c>
      <c r="H1547" s="138" t="str">
        <f>IF(OR(G1547="中止",G1547="取消"),"998",IF(ISNA(MATCH($E1547,施設情報!$B$2:$B$96,0)),"999",INDEX(施設情報!$C$2:$C$96,MATCH($E1547,施設情報!$B$2:$B$96,0))))</f>
        <v>069</v>
      </c>
      <c r="I1547" s="139">
        <f t="shared" si="405"/>
        <v>46440</v>
      </c>
      <c r="J1547" s="137" t="str">
        <f t="shared" si="406"/>
        <v>069-46440</v>
      </c>
      <c r="K1547" s="137">
        <f t="shared" si="407"/>
        <v>0.375</v>
      </c>
      <c r="L1547" s="137">
        <f t="shared" si="408"/>
        <v>0.54166666666666663</v>
      </c>
      <c r="M1547" s="137">
        <f t="shared" si="409"/>
        <v>0</v>
      </c>
      <c r="N1547" s="137">
        <f t="shared" si="409"/>
        <v>0</v>
      </c>
      <c r="O1547" s="137">
        <f t="shared" si="409"/>
        <v>0</v>
      </c>
      <c r="P1547" s="137">
        <f t="shared" si="409"/>
        <v>0</v>
      </c>
      <c r="Q1547" s="137">
        <f t="shared" si="409"/>
        <v>0</v>
      </c>
      <c r="R1547" s="137">
        <f t="shared" si="409"/>
        <v>0</v>
      </c>
      <c r="S1547" s="137">
        <f t="shared" si="409"/>
        <v>0</v>
      </c>
      <c r="T1547" s="137">
        <f t="shared" si="409"/>
        <v>0</v>
      </c>
      <c r="U1547" s="137">
        <f t="shared" si="409"/>
        <v>0</v>
      </c>
      <c r="V1547" s="137">
        <f t="shared" si="409"/>
        <v>50</v>
      </c>
      <c r="W1547" s="137">
        <f t="shared" si="410"/>
        <v>50</v>
      </c>
      <c r="X1547" s="137">
        <f t="shared" si="410"/>
        <v>50</v>
      </c>
      <c r="Y1547" s="137">
        <f t="shared" si="410"/>
        <v>50</v>
      </c>
      <c r="Z1547" s="137">
        <f t="shared" si="410"/>
        <v>0</v>
      </c>
      <c r="AA1547" s="137">
        <f t="shared" si="410"/>
        <v>0</v>
      </c>
      <c r="AB1547" s="137">
        <f t="shared" si="410"/>
        <v>0</v>
      </c>
      <c r="AC1547" s="137">
        <f t="shared" si="410"/>
        <v>0</v>
      </c>
      <c r="AD1547" s="137">
        <f t="shared" si="410"/>
        <v>0</v>
      </c>
      <c r="AE1547" s="137">
        <f t="shared" si="410"/>
        <v>0</v>
      </c>
      <c r="AF1547" s="137">
        <f t="shared" si="410"/>
        <v>0</v>
      </c>
      <c r="AG1547" s="137">
        <f t="shared" si="410"/>
        <v>0</v>
      </c>
      <c r="AH1547" s="137">
        <f t="shared" si="410"/>
        <v>0</v>
      </c>
      <c r="AI1547" s="137">
        <f t="shared" si="410"/>
        <v>0</v>
      </c>
      <c r="AJ1547" s="137">
        <f t="shared" si="410"/>
        <v>0</v>
      </c>
      <c r="AK1547" s="136">
        <f ca="1">IF(AND(AND($AK$3&lt;=B1547,B1547&lt;=$AK$1),B1547&lt;&gt;""),1,0)</f>
        <v>1</v>
      </c>
      <c r="AL1547" s="136">
        <f>IF(OR(F1547="工事・メンテ（共用可）",F1547="要調整"),0.5,IF(F1547="ヘリ訓練日",0.4,1))</f>
        <v>0.5</v>
      </c>
      <c r="AM1547" s="136">
        <v>0.5</v>
      </c>
    </row>
    <row r="1548" spans="1:39" ht="56.25">
      <c r="A1548" s="149">
        <v>1916</v>
      </c>
      <c r="B1548" s="150">
        <v>46440</v>
      </c>
      <c r="C1548" s="156">
        <v>9</v>
      </c>
      <c r="D1548" s="156">
        <v>13</v>
      </c>
      <c r="E1548" s="213" t="s">
        <v>52</v>
      </c>
      <c r="F1548" s="151" t="s">
        <v>495</v>
      </c>
      <c r="G1548" s="154" t="s">
        <v>1</v>
      </c>
      <c r="H1548" s="138" t="str">
        <f>IF(OR(G1548="中止",G1548="取消"),"998",IF(ISNA(MATCH($E1548,施設情報!$B$2:$B$96,0)),"999",INDEX(施設情報!$C$2:$C$96,MATCH($E1548,施設情報!$B$2:$B$96,0))))</f>
        <v>024</v>
      </c>
      <c r="I1548" s="139">
        <f t="shared" si="405"/>
        <v>46440</v>
      </c>
      <c r="J1548" s="137" t="str">
        <f t="shared" si="406"/>
        <v>024-46440</v>
      </c>
      <c r="K1548" s="137">
        <f t="shared" si="407"/>
        <v>0.375</v>
      </c>
      <c r="L1548" s="137">
        <f t="shared" si="408"/>
        <v>0.54166666666666663</v>
      </c>
      <c r="M1548" s="137">
        <f t="shared" si="409"/>
        <v>0</v>
      </c>
      <c r="N1548" s="137">
        <f t="shared" si="409"/>
        <v>0</v>
      </c>
      <c r="O1548" s="137">
        <f t="shared" si="409"/>
        <v>0</v>
      </c>
      <c r="P1548" s="137">
        <f t="shared" si="409"/>
        <v>0</v>
      </c>
      <c r="Q1548" s="137">
        <f t="shared" si="409"/>
        <v>0</v>
      </c>
      <c r="R1548" s="137">
        <f t="shared" si="409"/>
        <v>0</v>
      </c>
      <c r="S1548" s="137">
        <f t="shared" si="409"/>
        <v>0</v>
      </c>
      <c r="T1548" s="137">
        <f t="shared" si="409"/>
        <v>0</v>
      </c>
      <c r="U1548" s="137">
        <f t="shared" si="409"/>
        <v>0</v>
      </c>
      <c r="V1548" s="137">
        <f t="shared" si="409"/>
        <v>50</v>
      </c>
      <c r="W1548" s="137">
        <f t="shared" si="410"/>
        <v>50</v>
      </c>
      <c r="X1548" s="137">
        <f t="shared" si="410"/>
        <v>50</v>
      </c>
      <c r="Y1548" s="137">
        <f t="shared" si="410"/>
        <v>50</v>
      </c>
      <c r="Z1548" s="137">
        <f t="shared" si="410"/>
        <v>0</v>
      </c>
      <c r="AA1548" s="137">
        <f t="shared" si="410"/>
        <v>0</v>
      </c>
      <c r="AB1548" s="137">
        <f t="shared" si="410"/>
        <v>0</v>
      </c>
      <c r="AC1548" s="137">
        <f t="shared" si="410"/>
        <v>0</v>
      </c>
      <c r="AD1548" s="137">
        <f t="shared" si="410"/>
        <v>0</v>
      </c>
      <c r="AE1548" s="137">
        <f t="shared" si="410"/>
        <v>0</v>
      </c>
      <c r="AF1548" s="137">
        <f t="shared" si="410"/>
        <v>0</v>
      </c>
      <c r="AG1548" s="137">
        <f t="shared" si="410"/>
        <v>0</v>
      </c>
      <c r="AH1548" s="137">
        <f t="shared" si="410"/>
        <v>0</v>
      </c>
      <c r="AI1548" s="137">
        <f t="shared" si="410"/>
        <v>0</v>
      </c>
      <c r="AJ1548" s="137">
        <f t="shared" si="410"/>
        <v>0</v>
      </c>
      <c r="AK1548" s="136">
        <f ca="1">IF(AND(AND($AK$3&lt;=B1548,B1548&lt;=$AK$1),B1548&lt;&gt;""),1,0)</f>
        <v>1</v>
      </c>
      <c r="AL1548" s="136">
        <f>IF(OR(F1548="工事・メンテ（共用可）",F1548="要調整"),0.5,IF(F1548="ヘリ訓練日",0.4,1))</f>
        <v>0.5</v>
      </c>
      <c r="AM1548" s="136">
        <v>0.5</v>
      </c>
    </row>
    <row r="1549" spans="1:39" ht="56.25">
      <c r="A1549" s="149">
        <v>1917</v>
      </c>
      <c r="B1549" s="150">
        <v>46440</v>
      </c>
      <c r="C1549" s="156">
        <v>9</v>
      </c>
      <c r="D1549" s="156">
        <v>13</v>
      </c>
      <c r="E1549" s="213" t="s">
        <v>31</v>
      </c>
      <c r="F1549" s="151" t="s">
        <v>490</v>
      </c>
      <c r="G1549" s="154" t="s">
        <v>1</v>
      </c>
      <c r="H1549" s="138" t="str">
        <f>IF(OR(G1549="中止",G1549="取消"),"998",IF(ISNA(MATCH($E1549,施設情報!$B$2:$B$96,0)),"999",INDEX(施設情報!$C$2:$C$96,MATCH($E1549,施設情報!$B$2:$B$96,0))))</f>
        <v>025</v>
      </c>
      <c r="I1549" s="139">
        <f t="shared" si="405"/>
        <v>46440</v>
      </c>
      <c r="J1549" s="137" t="str">
        <f t="shared" si="406"/>
        <v>025-46440</v>
      </c>
      <c r="K1549" s="137">
        <f t="shared" si="407"/>
        <v>0.375</v>
      </c>
      <c r="L1549" s="137">
        <f t="shared" si="408"/>
        <v>0.54166666666666663</v>
      </c>
      <c r="M1549" s="137">
        <f t="shared" si="409"/>
        <v>0</v>
      </c>
      <c r="N1549" s="137">
        <f t="shared" si="409"/>
        <v>0</v>
      </c>
      <c r="O1549" s="137">
        <f t="shared" si="409"/>
        <v>0</v>
      </c>
      <c r="P1549" s="137">
        <f t="shared" si="409"/>
        <v>0</v>
      </c>
      <c r="Q1549" s="137">
        <f t="shared" si="409"/>
        <v>0</v>
      </c>
      <c r="R1549" s="137">
        <f t="shared" si="409"/>
        <v>0</v>
      </c>
      <c r="S1549" s="137">
        <f t="shared" si="409"/>
        <v>0</v>
      </c>
      <c r="T1549" s="137">
        <f t="shared" si="409"/>
        <v>0</v>
      </c>
      <c r="U1549" s="137">
        <f t="shared" si="409"/>
        <v>0</v>
      </c>
      <c r="V1549" s="137">
        <f t="shared" si="409"/>
        <v>100</v>
      </c>
      <c r="W1549" s="137">
        <f t="shared" si="410"/>
        <v>100</v>
      </c>
      <c r="X1549" s="137">
        <f t="shared" si="410"/>
        <v>100</v>
      </c>
      <c r="Y1549" s="137">
        <f t="shared" si="410"/>
        <v>100</v>
      </c>
      <c r="Z1549" s="137">
        <f t="shared" si="410"/>
        <v>0</v>
      </c>
      <c r="AA1549" s="137">
        <f t="shared" si="410"/>
        <v>0</v>
      </c>
      <c r="AB1549" s="137">
        <f t="shared" si="410"/>
        <v>0</v>
      </c>
      <c r="AC1549" s="137">
        <f t="shared" si="410"/>
        <v>0</v>
      </c>
      <c r="AD1549" s="137">
        <f t="shared" si="410"/>
        <v>0</v>
      </c>
      <c r="AE1549" s="137">
        <f t="shared" si="410"/>
        <v>0</v>
      </c>
      <c r="AF1549" s="137">
        <f t="shared" si="410"/>
        <v>0</v>
      </c>
      <c r="AG1549" s="137">
        <f t="shared" si="410"/>
        <v>0</v>
      </c>
      <c r="AH1549" s="137">
        <f t="shared" si="410"/>
        <v>0</v>
      </c>
      <c r="AI1549" s="137">
        <f t="shared" si="410"/>
        <v>0</v>
      </c>
      <c r="AJ1549" s="137">
        <f t="shared" si="410"/>
        <v>0</v>
      </c>
      <c r="AK1549" s="136">
        <f ca="1">IF(AND(AND($AK$3&lt;=B1549,B1549&lt;=$AK$1),B1549&lt;&gt;""),1,0)</f>
        <v>1</v>
      </c>
      <c r="AL1549" s="136">
        <f>IF(OR(F1549="工事・メンテ（共用可）",F1549="要調整"),0.5,IF(F1549="ヘリ訓練日",0.4,1))</f>
        <v>1</v>
      </c>
      <c r="AM1549" s="136">
        <v>1</v>
      </c>
    </row>
    <row r="1550" spans="1:39" ht="56.25">
      <c r="A1550" s="149">
        <v>1918</v>
      </c>
      <c r="B1550" s="150">
        <v>46440</v>
      </c>
      <c r="C1550" s="156">
        <v>9</v>
      </c>
      <c r="D1550" s="156">
        <v>13</v>
      </c>
      <c r="E1550" s="213" t="s">
        <v>53</v>
      </c>
      <c r="F1550" s="151" t="s">
        <v>495</v>
      </c>
      <c r="G1550" s="154" t="s">
        <v>1</v>
      </c>
      <c r="H1550" s="138" t="str">
        <f>IF(OR(G1550="中止",G1550="取消"),"998",IF(ISNA(MATCH($E1550,施設情報!$B$2:$B$96,0)),"999",INDEX(施設情報!$C$2:$C$96,MATCH($E1550,施設情報!$B$2:$B$96,0))))</f>
        <v>026</v>
      </c>
      <c r="I1550" s="139">
        <f t="shared" si="405"/>
        <v>46440</v>
      </c>
      <c r="J1550" s="137" t="str">
        <f t="shared" si="406"/>
        <v>026-46440</v>
      </c>
      <c r="K1550" s="137">
        <f t="shared" si="407"/>
        <v>0.375</v>
      </c>
      <c r="L1550" s="137">
        <f t="shared" si="408"/>
        <v>0.54166666666666663</v>
      </c>
      <c r="M1550" s="137">
        <f t="shared" si="409"/>
        <v>0</v>
      </c>
      <c r="N1550" s="137">
        <f t="shared" si="409"/>
        <v>0</v>
      </c>
      <c r="O1550" s="137">
        <f t="shared" si="409"/>
        <v>0</v>
      </c>
      <c r="P1550" s="137">
        <f t="shared" si="409"/>
        <v>0</v>
      </c>
      <c r="Q1550" s="137">
        <f t="shared" si="409"/>
        <v>0</v>
      </c>
      <c r="R1550" s="137">
        <f t="shared" si="409"/>
        <v>0</v>
      </c>
      <c r="S1550" s="137">
        <f t="shared" si="409"/>
        <v>0</v>
      </c>
      <c r="T1550" s="137">
        <f t="shared" si="409"/>
        <v>0</v>
      </c>
      <c r="U1550" s="137">
        <f t="shared" si="409"/>
        <v>0</v>
      </c>
      <c r="V1550" s="137">
        <f t="shared" si="409"/>
        <v>50</v>
      </c>
      <c r="W1550" s="137">
        <f t="shared" si="410"/>
        <v>50</v>
      </c>
      <c r="X1550" s="137">
        <f t="shared" si="410"/>
        <v>50</v>
      </c>
      <c r="Y1550" s="137">
        <f t="shared" si="410"/>
        <v>50</v>
      </c>
      <c r="Z1550" s="137">
        <f t="shared" si="410"/>
        <v>0</v>
      </c>
      <c r="AA1550" s="137">
        <f t="shared" si="410"/>
        <v>0</v>
      </c>
      <c r="AB1550" s="137">
        <f t="shared" si="410"/>
        <v>0</v>
      </c>
      <c r="AC1550" s="137">
        <f t="shared" si="410"/>
        <v>0</v>
      </c>
      <c r="AD1550" s="137">
        <f t="shared" si="410"/>
        <v>0</v>
      </c>
      <c r="AE1550" s="137">
        <f t="shared" si="410"/>
        <v>0</v>
      </c>
      <c r="AF1550" s="137">
        <f t="shared" si="410"/>
        <v>0</v>
      </c>
      <c r="AG1550" s="137">
        <f t="shared" si="410"/>
        <v>0</v>
      </c>
      <c r="AH1550" s="137">
        <f t="shared" si="410"/>
        <v>0</v>
      </c>
      <c r="AI1550" s="137">
        <f t="shared" si="410"/>
        <v>0</v>
      </c>
      <c r="AJ1550" s="137">
        <f t="shared" si="410"/>
        <v>0</v>
      </c>
      <c r="AK1550" s="136">
        <f ca="1">IF(AND(AND($AK$3&lt;=B1550,B1550&lt;=$AK$1),B1550&lt;&gt;""),1,0)</f>
        <v>1</v>
      </c>
      <c r="AL1550" s="136">
        <f>IF(OR(F1550="工事・メンテ（共用可）",F1550="要調整"),0.5,IF(F1550="ヘリ訓練日",0.4,1))</f>
        <v>0.5</v>
      </c>
      <c r="AM1550" s="136">
        <v>0.5</v>
      </c>
    </row>
    <row r="1551" spans="1:39" ht="112.5">
      <c r="A1551" s="149">
        <v>1919</v>
      </c>
      <c r="B1551" s="150">
        <v>46440</v>
      </c>
      <c r="C1551" s="156">
        <v>9</v>
      </c>
      <c r="D1551" s="156">
        <v>13</v>
      </c>
      <c r="E1551" s="213" t="s">
        <v>54</v>
      </c>
      <c r="F1551" s="151" t="s">
        <v>495</v>
      </c>
      <c r="G1551" s="154" t="s">
        <v>1</v>
      </c>
      <c r="H1551" s="138" t="str">
        <f>IF(OR(G1551="中止",G1551="取消"),"998",IF(ISNA(MATCH($E1551,施設情報!$B$2:$B$96,0)),"999",INDEX(施設情報!$C$2:$C$96,MATCH($E1551,施設情報!$B$2:$B$96,0))))</f>
        <v>032</v>
      </c>
      <c r="I1551" s="139">
        <f t="shared" si="405"/>
        <v>46440</v>
      </c>
      <c r="J1551" s="137" t="str">
        <f t="shared" si="406"/>
        <v>032-46440</v>
      </c>
      <c r="K1551" s="137">
        <f t="shared" si="407"/>
        <v>0.375</v>
      </c>
      <c r="L1551" s="137">
        <f t="shared" si="408"/>
        <v>0.54166666666666663</v>
      </c>
      <c r="M1551" s="137">
        <f t="shared" si="409"/>
        <v>0</v>
      </c>
      <c r="N1551" s="137">
        <f t="shared" si="409"/>
        <v>0</v>
      </c>
      <c r="O1551" s="137">
        <f t="shared" si="409"/>
        <v>0</v>
      </c>
      <c r="P1551" s="137">
        <f t="shared" si="409"/>
        <v>0</v>
      </c>
      <c r="Q1551" s="137">
        <f t="shared" si="409"/>
        <v>0</v>
      </c>
      <c r="R1551" s="137">
        <f t="shared" si="409"/>
        <v>0</v>
      </c>
      <c r="S1551" s="137">
        <f t="shared" si="409"/>
        <v>0</v>
      </c>
      <c r="T1551" s="137">
        <f t="shared" si="409"/>
        <v>0</v>
      </c>
      <c r="U1551" s="137">
        <f t="shared" si="409"/>
        <v>0</v>
      </c>
      <c r="V1551" s="137">
        <f t="shared" si="409"/>
        <v>50</v>
      </c>
      <c r="W1551" s="137">
        <f t="shared" si="410"/>
        <v>50</v>
      </c>
      <c r="X1551" s="137">
        <f t="shared" si="410"/>
        <v>50</v>
      </c>
      <c r="Y1551" s="137">
        <f t="shared" si="410"/>
        <v>50</v>
      </c>
      <c r="Z1551" s="137">
        <f t="shared" si="410"/>
        <v>0</v>
      </c>
      <c r="AA1551" s="137">
        <f t="shared" si="410"/>
        <v>0</v>
      </c>
      <c r="AB1551" s="137">
        <f t="shared" si="410"/>
        <v>0</v>
      </c>
      <c r="AC1551" s="137">
        <f t="shared" si="410"/>
        <v>0</v>
      </c>
      <c r="AD1551" s="137">
        <f t="shared" si="410"/>
        <v>0</v>
      </c>
      <c r="AE1551" s="137">
        <f t="shared" si="410"/>
        <v>0</v>
      </c>
      <c r="AF1551" s="137">
        <f t="shared" si="410"/>
        <v>0</v>
      </c>
      <c r="AG1551" s="137">
        <f t="shared" si="410"/>
        <v>0</v>
      </c>
      <c r="AH1551" s="137">
        <f t="shared" si="410"/>
        <v>0</v>
      </c>
      <c r="AI1551" s="137">
        <f t="shared" si="410"/>
        <v>0</v>
      </c>
      <c r="AJ1551" s="137">
        <f t="shared" si="410"/>
        <v>0</v>
      </c>
      <c r="AK1551" s="136">
        <f ca="1">IF(AND(AND($AK$3&lt;=B1551,B1551&lt;=$AK$1),B1551&lt;&gt;""),1,0)</f>
        <v>1</v>
      </c>
      <c r="AL1551" s="136">
        <f>IF(OR(F1551="工事・メンテ（共用可）",F1551="要調整"),0.5,IF(F1551="ヘリ訓練日",0.4,1))</f>
        <v>0.5</v>
      </c>
      <c r="AM1551" s="136">
        <v>0.5</v>
      </c>
    </row>
    <row r="1552" spans="1:39" ht="75">
      <c r="A1552" s="149">
        <v>1920</v>
      </c>
      <c r="B1552" s="150">
        <v>46440</v>
      </c>
      <c r="C1552" s="156">
        <v>9</v>
      </c>
      <c r="D1552" s="156">
        <v>13</v>
      </c>
      <c r="E1552" s="213" t="s">
        <v>55</v>
      </c>
      <c r="F1552" s="151" t="s">
        <v>495</v>
      </c>
      <c r="G1552" s="154" t="s">
        <v>1</v>
      </c>
      <c r="H1552" s="138" t="str">
        <f>IF(OR(G1552="中止",G1552="取消"),"998",IF(ISNA(MATCH($E1552,施設情報!$B$2:$B$96,0)),"999",INDEX(施設情報!$C$2:$C$96,MATCH($E1552,施設情報!$B$2:$B$96,0))))</f>
        <v>034</v>
      </c>
      <c r="I1552" s="139">
        <f t="shared" si="405"/>
        <v>46440</v>
      </c>
      <c r="J1552" s="137" t="str">
        <f t="shared" si="406"/>
        <v>034-46440</v>
      </c>
      <c r="K1552" s="137">
        <f t="shared" si="407"/>
        <v>0.375</v>
      </c>
      <c r="L1552" s="137">
        <f t="shared" si="408"/>
        <v>0.54166666666666663</v>
      </c>
      <c r="M1552" s="137">
        <f t="shared" si="409"/>
        <v>0</v>
      </c>
      <c r="N1552" s="137">
        <f t="shared" si="409"/>
        <v>0</v>
      </c>
      <c r="O1552" s="137">
        <f t="shared" si="409"/>
        <v>0</v>
      </c>
      <c r="P1552" s="137">
        <f t="shared" si="409"/>
        <v>0</v>
      </c>
      <c r="Q1552" s="137">
        <f t="shared" si="409"/>
        <v>0</v>
      </c>
      <c r="R1552" s="137">
        <f t="shared" si="409"/>
        <v>0</v>
      </c>
      <c r="S1552" s="137">
        <f t="shared" si="409"/>
        <v>0</v>
      </c>
      <c r="T1552" s="137">
        <f t="shared" si="409"/>
        <v>0</v>
      </c>
      <c r="U1552" s="137">
        <f t="shared" si="409"/>
        <v>0</v>
      </c>
      <c r="V1552" s="137">
        <f t="shared" si="409"/>
        <v>50</v>
      </c>
      <c r="W1552" s="137">
        <f t="shared" si="410"/>
        <v>50</v>
      </c>
      <c r="X1552" s="137">
        <f t="shared" si="410"/>
        <v>50</v>
      </c>
      <c r="Y1552" s="137">
        <f t="shared" si="410"/>
        <v>50</v>
      </c>
      <c r="Z1552" s="137">
        <f t="shared" si="410"/>
        <v>0</v>
      </c>
      <c r="AA1552" s="137">
        <f t="shared" si="410"/>
        <v>0</v>
      </c>
      <c r="AB1552" s="137">
        <f t="shared" si="410"/>
        <v>0</v>
      </c>
      <c r="AC1552" s="137">
        <f t="shared" si="410"/>
        <v>0</v>
      </c>
      <c r="AD1552" s="137">
        <f t="shared" si="410"/>
        <v>0</v>
      </c>
      <c r="AE1552" s="137">
        <f t="shared" si="410"/>
        <v>0</v>
      </c>
      <c r="AF1552" s="137">
        <f t="shared" si="410"/>
        <v>0</v>
      </c>
      <c r="AG1552" s="137">
        <f t="shared" si="410"/>
        <v>0</v>
      </c>
      <c r="AH1552" s="137">
        <f t="shared" si="410"/>
        <v>0</v>
      </c>
      <c r="AI1552" s="137">
        <f t="shared" si="410"/>
        <v>0</v>
      </c>
      <c r="AJ1552" s="137">
        <f t="shared" si="410"/>
        <v>0</v>
      </c>
      <c r="AK1552" s="136">
        <f ca="1">IF(AND(AND($AK$3&lt;=B1552,B1552&lt;=$AK$1),B1552&lt;&gt;""),1,0)</f>
        <v>1</v>
      </c>
      <c r="AL1552" s="136">
        <f>IF(OR(F1552="工事・メンテ（共用可）",F1552="要調整"),0.5,IF(F1552="ヘリ訓練日",0.4,1))</f>
        <v>0.5</v>
      </c>
      <c r="AM1552" s="136">
        <v>0.5</v>
      </c>
    </row>
    <row r="1553" spans="1:39" ht="37.5">
      <c r="A1553" s="149">
        <v>1921</v>
      </c>
      <c r="B1553" s="150">
        <v>46440</v>
      </c>
      <c r="C1553" s="156">
        <v>9</v>
      </c>
      <c r="D1553" s="156">
        <v>13</v>
      </c>
      <c r="E1553" s="213" t="s">
        <v>56</v>
      </c>
      <c r="F1553" s="151" t="s">
        <v>495</v>
      </c>
      <c r="G1553" s="154" t="s">
        <v>1</v>
      </c>
      <c r="H1553" s="138" t="str">
        <f>IF(OR(G1553="中止",G1553="取消"),"998",IF(ISNA(MATCH($E1553,施設情報!$B$2:$B$96,0)),"999",INDEX(施設情報!$C$2:$C$96,MATCH($E1553,施設情報!$B$2:$B$96,0))))</f>
        <v>035</v>
      </c>
      <c r="I1553" s="139">
        <f t="shared" si="405"/>
        <v>46440</v>
      </c>
      <c r="J1553" s="137" t="str">
        <f t="shared" si="406"/>
        <v>035-46440</v>
      </c>
      <c r="K1553" s="137">
        <f t="shared" si="407"/>
        <v>0.375</v>
      </c>
      <c r="L1553" s="137">
        <f t="shared" si="408"/>
        <v>0.54166666666666663</v>
      </c>
      <c r="M1553" s="137">
        <f t="shared" si="409"/>
        <v>0</v>
      </c>
      <c r="N1553" s="137">
        <f t="shared" si="409"/>
        <v>0</v>
      </c>
      <c r="O1553" s="137">
        <f t="shared" si="409"/>
        <v>0</v>
      </c>
      <c r="P1553" s="137">
        <f t="shared" si="409"/>
        <v>0</v>
      </c>
      <c r="Q1553" s="137">
        <f t="shared" si="409"/>
        <v>0</v>
      </c>
      <c r="R1553" s="137">
        <f t="shared" si="409"/>
        <v>0</v>
      </c>
      <c r="S1553" s="137">
        <f t="shared" si="409"/>
        <v>0</v>
      </c>
      <c r="T1553" s="137">
        <f t="shared" si="409"/>
        <v>0</v>
      </c>
      <c r="U1553" s="137">
        <f t="shared" si="409"/>
        <v>0</v>
      </c>
      <c r="V1553" s="137">
        <f t="shared" si="409"/>
        <v>50</v>
      </c>
      <c r="W1553" s="137">
        <f t="shared" si="410"/>
        <v>50</v>
      </c>
      <c r="X1553" s="137">
        <f t="shared" si="410"/>
        <v>50</v>
      </c>
      <c r="Y1553" s="137">
        <f t="shared" si="410"/>
        <v>50</v>
      </c>
      <c r="Z1553" s="137">
        <f t="shared" si="410"/>
        <v>0</v>
      </c>
      <c r="AA1553" s="137">
        <f t="shared" si="410"/>
        <v>0</v>
      </c>
      <c r="AB1553" s="137">
        <f t="shared" si="410"/>
        <v>0</v>
      </c>
      <c r="AC1553" s="137">
        <f t="shared" si="410"/>
        <v>0</v>
      </c>
      <c r="AD1553" s="137">
        <f t="shared" si="410"/>
        <v>0</v>
      </c>
      <c r="AE1553" s="137">
        <f t="shared" si="410"/>
        <v>0</v>
      </c>
      <c r="AF1553" s="137">
        <f t="shared" si="410"/>
        <v>0</v>
      </c>
      <c r="AG1553" s="137">
        <f t="shared" si="410"/>
        <v>0</v>
      </c>
      <c r="AH1553" s="137">
        <f t="shared" si="410"/>
        <v>0</v>
      </c>
      <c r="AI1553" s="137">
        <f t="shared" si="410"/>
        <v>0</v>
      </c>
      <c r="AJ1553" s="137">
        <f t="shared" si="410"/>
        <v>0</v>
      </c>
      <c r="AK1553" s="136">
        <f ca="1">IF(AND(AND($AK$3&lt;=B1553,B1553&lt;=$AK$1),B1553&lt;&gt;""),1,0)</f>
        <v>1</v>
      </c>
      <c r="AL1553" s="136">
        <f>IF(OR(F1553="工事・メンテ（共用可）",F1553="要調整"),0.5,IF(F1553="ヘリ訓練日",0.4,1))</f>
        <v>0.5</v>
      </c>
      <c r="AM1553" s="136">
        <v>0.5</v>
      </c>
    </row>
    <row r="1554" spans="1:39" ht="37.5">
      <c r="A1554" s="149">
        <v>1922</v>
      </c>
      <c r="B1554" s="150">
        <v>46440</v>
      </c>
      <c r="C1554" s="156">
        <v>9</v>
      </c>
      <c r="D1554" s="156">
        <v>13</v>
      </c>
      <c r="E1554" s="213" t="s">
        <v>57</v>
      </c>
      <c r="F1554" s="151" t="s">
        <v>495</v>
      </c>
      <c r="G1554" s="154" t="s">
        <v>1</v>
      </c>
      <c r="H1554" s="138" t="str">
        <f>IF(OR(G1554="中止",G1554="取消"),"998",IF(ISNA(MATCH($E1554,施設情報!$B$2:$B$96,0)),"999",INDEX(施設情報!$C$2:$C$96,MATCH($E1554,施設情報!$B$2:$B$96,0))))</f>
        <v>033</v>
      </c>
      <c r="I1554" s="139">
        <f t="shared" si="405"/>
        <v>46440</v>
      </c>
      <c r="J1554" s="137" t="str">
        <f t="shared" si="406"/>
        <v>033-46440</v>
      </c>
      <c r="K1554" s="137">
        <f t="shared" si="407"/>
        <v>0.375</v>
      </c>
      <c r="L1554" s="137">
        <f t="shared" si="408"/>
        <v>0.54166666666666663</v>
      </c>
      <c r="M1554" s="137">
        <f t="shared" si="409"/>
        <v>0</v>
      </c>
      <c r="N1554" s="137">
        <f t="shared" si="409"/>
        <v>0</v>
      </c>
      <c r="O1554" s="137">
        <f t="shared" si="409"/>
        <v>0</v>
      </c>
      <c r="P1554" s="137">
        <f t="shared" si="409"/>
        <v>0</v>
      </c>
      <c r="Q1554" s="137">
        <f t="shared" si="409"/>
        <v>0</v>
      </c>
      <c r="R1554" s="137">
        <f t="shared" si="409"/>
        <v>0</v>
      </c>
      <c r="S1554" s="137">
        <f t="shared" si="409"/>
        <v>0</v>
      </c>
      <c r="T1554" s="137">
        <f t="shared" si="409"/>
        <v>0</v>
      </c>
      <c r="U1554" s="137">
        <f t="shared" si="409"/>
        <v>0</v>
      </c>
      <c r="V1554" s="137">
        <f t="shared" si="409"/>
        <v>50</v>
      </c>
      <c r="W1554" s="137">
        <f t="shared" si="410"/>
        <v>50</v>
      </c>
      <c r="X1554" s="137">
        <f t="shared" si="410"/>
        <v>50</v>
      </c>
      <c r="Y1554" s="137">
        <f t="shared" si="410"/>
        <v>50</v>
      </c>
      <c r="Z1554" s="137">
        <f t="shared" si="410"/>
        <v>0</v>
      </c>
      <c r="AA1554" s="137">
        <f t="shared" si="410"/>
        <v>0</v>
      </c>
      <c r="AB1554" s="137">
        <f t="shared" si="410"/>
        <v>0</v>
      </c>
      <c r="AC1554" s="137">
        <f t="shared" si="410"/>
        <v>0</v>
      </c>
      <c r="AD1554" s="137">
        <f t="shared" si="410"/>
        <v>0</v>
      </c>
      <c r="AE1554" s="137">
        <f t="shared" si="410"/>
        <v>0</v>
      </c>
      <c r="AF1554" s="137">
        <f t="shared" si="410"/>
        <v>0</v>
      </c>
      <c r="AG1554" s="137">
        <f t="shared" si="410"/>
        <v>0</v>
      </c>
      <c r="AH1554" s="137">
        <f t="shared" si="410"/>
        <v>0</v>
      </c>
      <c r="AI1554" s="137">
        <f t="shared" si="410"/>
        <v>0</v>
      </c>
      <c r="AJ1554" s="137">
        <f t="shared" si="410"/>
        <v>0</v>
      </c>
      <c r="AK1554" s="136">
        <f ca="1">IF(AND(AND($AK$3&lt;=B1554,B1554&lt;=$AK$1),B1554&lt;&gt;""),1,0)</f>
        <v>1</v>
      </c>
      <c r="AL1554" s="136">
        <f>IF(OR(F1554="工事・メンテ（共用可）",F1554="要調整"),0.5,IF(F1554="ヘリ訓練日",0.4,1))</f>
        <v>0.5</v>
      </c>
      <c r="AM1554" s="136">
        <v>0.5</v>
      </c>
    </row>
    <row r="1555" spans="1:39" ht="56.25">
      <c r="A1555" s="149">
        <v>1923</v>
      </c>
      <c r="B1555" s="150">
        <v>46440</v>
      </c>
      <c r="C1555" s="156">
        <v>9</v>
      </c>
      <c r="D1555" s="156">
        <v>13</v>
      </c>
      <c r="E1555" s="213" t="s">
        <v>30</v>
      </c>
      <c r="F1555" s="151" t="s">
        <v>495</v>
      </c>
      <c r="G1555" s="154" t="s">
        <v>1</v>
      </c>
      <c r="H1555" s="138" t="str">
        <f>IF(OR(G1555="中止",G1555="取消"),"998",IF(ISNA(MATCH($E1555,施設情報!$B$2:$B$96,0)),"999",INDEX(施設情報!$C$2:$C$96,MATCH($E1555,施設情報!$B$2:$B$96,0))))</f>
        <v>027</v>
      </c>
      <c r="I1555" s="139">
        <f t="shared" si="405"/>
        <v>46440</v>
      </c>
      <c r="J1555" s="137" t="str">
        <f t="shared" si="406"/>
        <v>027-46440</v>
      </c>
      <c r="K1555" s="137">
        <f t="shared" si="407"/>
        <v>0.375</v>
      </c>
      <c r="L1555" s="137">
        <f t="shared" si="408"/>
        <v>0.54166666666666663</v>
      </c>
      <c r="M1555" s="137">
        <f t="shared" ref="M1555:V1564" si="411">IF(AND(M$3&gt;=$K1555,M$3&lt;$L1555),100*$AM1555,0)</f>
        <v>0</v>
      </c>
      <c r="N1555" s="137">
        <f t="shared" si="411"/>
        <v>0</v>
      </c>
      <c r="O1555" s="137">
        <f t="shared" si="411"/>
        <v>0</v>
      </c>
      <c r="P1555" s="137">
        <f t="shared" si="411"/>
        <v>0</v>
      </c>
      <c r="Q1555" s="137">
        <f t="shared" si="411"/>
        <v>0</v>
      </c>
      <c r="R1555" s="137">
        <f t="shared" si="411"/>
        <v>0</v>
      </c>
      <c r="S1555" s="137">
        <f t="shared" si="411"/>
        <v>0</v>
      </c>
      <c r="T1555" s="137">
        <f t="shared" si="411"/>
        <v>0</v>
      </c>
      <c r="U1555" s="137">
        <f t="shared" si="411"/>
        <v>0</v>
      </c>
      <c r="V1555" s="137">
        <f t="shared" si="411"/>
        <v>50</v>
      </c>
      <c r="W1555" s="137">
        <f t="shared" ref="W1555:AJ1564" si="412">IF(AND(W$3&gt;=$K1555,W$3&lt;$L1555),100*$AM1555,0)</f>
        <v>50</v>
      </c>
      <c r="X1555" s="137">
        <f t="shared" si="412"/>
        <v>50</v>
      </c>
      <c r="Y1555" s="137">
        <f t="shared" si="412"/>
        <v>50</v>
      </c>
      <c r="Z1555" s="137">
        <f t="shared" si="412"/>
        <v>0</v>
      </c>
      <c r="AA1555" s="137">
        <f t="shared" si="412"/>
        <v>0</v>
      </c>
      <c r="AB1555" s="137">
        <f t="shared" si="412"/>
        <v>0</v>
      </c>
      <c r="AC1555" s="137">
        <f t="shared" si="412"/>
        <v>0</v>
      </c>
      <c r="AD1555" s="137">
        <f t="shared" si="412"/>
        <v>0</v>
      </c>
      <c r="AE1555" s="137">
        <f t="shared" si="412"/>
        <v>0</v>
      </c>
      <c r="AF1555" s="137">
        <f t="shared" si="412"/>
        <v>0</v>
      </c>
      <c r="AG1555" s="137">
        <f t="shared" si="412"/>
        <v>0</v>
      </c>
      <c r="AH1555" s="137">
        <f t="shared" si="412"/>
        <v>0</v>
      </c>
      <c r="AI1555" s="137">
        <f t="shared" si="412"/>
        <v>0</v>
      </c>
      <c r="AJ1555" s="137">
        <f t="shared" si="412"/>
        <v>0</v>
      </c>
      <c r="AK1555" s="136">
        <f ca="1">IF(AND(AND($AK$3&lt;=B1555,B1555&lt;=$AK$1),B1555&lt;&gt;""),1,0)</f>
        <v>1</v>
      </c>
      <c r="AL1555" s="136">
        <f>IF(OR(F1555="工事・メンテ（共用可）",F1555="要調整"),0.5,IF(F1555="ヘリ訓練日",0.4,1))</f>
        <v>0.5</v>
      </c>
      <c r="AM1555" s="136">
        <v>0.5</v>
      </c>
    </row>
    <row r="1556" spans="1:39" ht="93.75">
      <c r="A1556" s="149">
        <v>1924</v>
      </c>
      <c r="B1556" s="150">
        <v>46440</v>
      </c>
      <c r="C1556" s="156">
        <v>9</v>
      </c>
      <c r="D1556" s="156">
        <v>13</v>
      </c>
      <c r="E1556" s="213" t="s">
        <v>58</v>
      </c>
      <c r="F1556" s="151" t="s">
        <v>495</v>
      </c>
      <c r="G1556" s="154" t="s">
        <v>1</v>
      </c>
      <c r="H1556" s="138" t="str">
        <f>IF(OR(G1556="中止",G1556="取消"),"998",IF(ISNA(MATCH($E1556,施設情報!$B$2:$B$96,0)),"999",INDEX(施設情報!$C$2:$C$96,MATCH($E1556,施設情報!$B$2:$B$96,0))))</f>
        <v>030</v>
      </c>
      <c r="I1556" s="139">
        <f t="shared" si="405"/>
        <v>46440</v>
      </c>
      <c r="J1556" s="137" t="str">
        <f t="shared" si="406"/>
        <v>030-46440</v>
      </c>
      <c r="K1556" s="137">
        <f t="shared" si="407"/>
        <v>0.375</v>
      </c>
      <c r="L1556" s="137">
        <f t="shared" si="408"/>
        <v>0.54166666666666663</v>
      </c>
      <c r="M1556" s="137">
        <f t="shared" si="411"/>
        <v>0</v>
      </c>
      <c r="N1556" s="137">
        <f t="shared" si="411"/>
        <v>0</v>
      </c>
      <c r="O1556" s="137">
        <f t="shared" si="411"/>
        <v>0</v>
      </c>
      <c r="P1556" s="137">
        <f t="shared" si="411"/>
        <v>0</v>
      </c>
      <c r="Q1556" s="137">
        <f t="shared" si="411"/>
        <v>0</v>
      </c>
      <c r="R1556" s="137">
        <f t="shared" si="411"/>
        <v>0</v>
      </c>
      <c r="S1556" s="137">
        <f t="shared" si="411"/>
        <v>0</v>
      </c>
      <c r="T1556" s="137">
        <f t="shared" si="411"/>
        <v>0</v>
      </c>
      <c r="U1556" s="137">
        <f t="shared" si="411"/>
        <v>0</v>
      </c>
      <c r="V1556" s="137">
        <f t="shared" si="411"/>
        <v>50</v>
      </c>
      <c r="W1556" s="137">
        <f t="shared" si="412"/>
        <v>50</v>
      </c>
      <c r="X1556" s="137">
        <f t="shared" si="412"/>
        <v>50</v>
      </c>
      <c r="Y1556" s="137">
        <f t="shared" si="412"/>
        <v>50</v>
      </c>
      <c r="Z1556" s="137">
        <f t="shared" si="412"/>
        <v>0</v>
      </c>
      <c r="AA1556" s="137">
        <f t="shared" si="412"/>
        <v>0</v>
      </c>
      <c r="AB1556" s="137">
        <f t="shared" si="412"/>
        <v>0</v>
      </c>
      <c r="AC1556" s="137">
        <f t="shared" si="412"/>
        <v>0</v>
      </c>
      <c r="AD1556" s="137">
        <f t="shared" si="412"/>
        <v>0</v>
      </c>
      <c r="AE1556" s="137">
        <f t="shared" si="412"/>
        <v>0</v>
      </c>
      <c r="AF1556" s="137">
        <f t="shared" si="412"/>
        <v>0</v>
      </c>
      <c r="AG1556" s="137">
        <f t="shared" si="412"/>
        <v>0</v>
      </c>
      <c r="AH1556" s="137">
        <f t="shared" si="412"/>
        <v>0</v>
      </c>
      <c r="AI1556" s="137">
        <f t="shared" si="412"/>
        <v>0</v>
      </c>
      <c r="AJ1556" s="137">
        <f t="shared" si="412"/>
        <v>0</v>
      </c>
      <c r="AK1556" s="136">
        <f ca="1">IF(AND(AND($AK$3&lt;=B1556,B1556&lt;=$AK$1),B1556&lt;&gt;""),1,0)</f>
        <v>1</v>
      </c>
      <c r="AL1556" s="136">
        <f>IF(OR(F1556="工事・メンテ（共用可）",F1556="要調整"),0.5,IF(F1556="ヘリ訓練日",0.4,1))</f>
        <v>0.5</v>
      </c>
      <c r="AM1556" s="136">
        <v>0.5</v>
      </c>
    </row>
    <row r="1557" spans="1:39" ht="112.5">
      <c r="A1557" s="149">
        <v>1925</v>
      </c>
      <c r="B1557" s="150">
        <v>46440</v>
      </c>
      <c r="C1557" s="156">
        <v>9</v>
      </c>
      <c r="D1557" s="156">
        <v>13</v>
      </c>
      <c r="E1557" s="213" t="s">
        <v>59</v>
      </c>
      <c r="F1557" s="151" t="s">
        <v>495</v>
      </c>
      <c r="G1557" s="154" t="s">
        <v>1</v>
      </c>
      <c r="H1557" s="138" t="str">
        <f>IF(OR(G1557="中止",G1557="取消"),"998",IF(ISNA(MATCH($E1557,施設情報!$B$2:$B$96,0)),"999",INDEX(施設情報!$C$2:$C$96,MATCH($E1557,施設情報!$B$2:$B$96,0))))</f>
        <v>031</v>
      </c>
      <c r="I1557" s="139">
        <f t="shared" si="405"/>
        <v>46440</v>
      </c>
      <c r="J1557" s="137" t="str">
        <f t="shared" si="406"/>
        <v>031-46440</v>
      </c>
      <c r="K1557" s="137">
        <f t="shared" si="407"/>
        <v>0.375</v>
      </c>
      <c r="L1557" s="137">
        <f t="shared" si="408"/>
        <v>0.54166666666666663</v>
      </c>
      <c r="M1557" s="137">
        <f t="shared" si="411"/>
        <v>0</v>
      </c>
      <c r="N1557" s="137">
        <f t="shared" si="411"/>
        <v>0</v>
      </c>
      <c r="O1557" s="137">
        <f t="shared" si="411"/>
        <v>0</v>
      </c>
      <c r="P1557" s="137">
        <f t="shared" si="411"/>
        <v>0</v>
      </c>
      <c r="Q1557" s="137">
        <f t="shared" si="411"/>
        <v>0</v>
      </c>
      <c r="R1557" s="137">
        <f t="shared" si="411"/>
        <v>0</v>
      </c>
      <c r="S1557" s="137">
        <f t="shared" si="411"/>
        <v>0</v>
      </c>
      <c r="T1557" s="137">
        <f t="shared" si="411"/>
        <v>0</v>
      </c>
      <c r="U1557" s="137">
        <f t="shared" si="411"/>
        <v>0</v>
      </c>
      <c r="V1557" s="137">
        <f t="shared" si="411"/>
        <v>50</v>
      </c>
      <c r="W1557" s="137">
        <f t="shared" si="412"/>
        <v>50</v>
      </c>
      <c r="X1557" s="137">
        <f t="shared" si="412"/>
        <v>50</v>
      </c>
      <c r="Y1557" s="137">
        <f t="shared" si="412"/>
        <v>50</v>
      </c>
      <c r="Z1557" s="137">
        <f t="shared" si="412"/>
        <v>0</v>
      </c>
      <c r="AA1557" s="137">
        <f t="shared" si="412"/>
        <v>0</v>
      </c>
      <c r="AB1557" s="137">
        <f t="shared" si="412"/>
        <v>0</v>
      </c>
      <c r="AC1557" s="137">
        <f t="shared" si="412"/>
        <v>0</v>
      </c>
      <c r="AD1557" s="137">
        <f t="shared" si="412"/>
        <v>0</v>
      </c>
      <c r="AE1557" s="137">
        <f t="shared" si="412"/>
        <v>0</v>
      </c>
      <c r="AF1557" s="137">
        <f t="shared" si="412"/>
        <v>0</v>
      </c>
      <c r="AG1557" s="137">
        <f t="shared" si="412"/>
        <v>0</v>
      </c>
      <c r="AH1557" s="137">
        <f t="shared" si="412"/>
        <v>0</v>
      </c>
      <c r="AI1557" s="137">
        <f t="shared" si="412"/>
        <v>0</v>
      </c>
      <c r="AJ1557" s="137">
        <f t="shared" si="412"/>
        <v>0</v>
      </c>
      <c r="AK1557" s="136">
        <f ca="1">IF(AND(AND($AK$3&lt;=B1557,B1557&lt;=$AK$1),B1557&lt;&gt;""),1,0)</f>
        <v>1</v>
      </c>
      <c r="AL1557" s="136">
        <f>IF(OR(F1557="工事・メンテ（共用可）",F1557="要調整"),0.5,IF(F1557="ヘリ訓練日",0.4,1))</f>
        <v>0.5</v>
      </c>
      <c r="AM1557" s="136">
        <v>0.5</v>
      </c>
    </row>
    <row r="1558" spans="1:39" ht="75">
      <c r="A1558" s="149">
        <v>1926</v>
      </c>
      <c r="B1558" s="150">
        <v>46440</v>
      </c>
      <c r="C1558" s="156">
        <v>9</v>
      </c>
      <c r="D1558" s="156">
        <v>13</v>
      </c>
      <c r="E1558" s="213" t="s">
        <v>60</v>
      </c>
      <c r="F1558" s="151" t="s">
        <v>495</v>
      </c>
      <c r="G1558" s="154" t="s">
        <v>1</v>
      </c>
      <c r="H1558" s="138" t="str">
        <f>IF(OR(G1558="中止",G1558="取消"),"998",IF(ISNA(MATCH($E1558,施設情報!$B$2:$B$96,0)),"999",INDEX(施設情報!$C$2:$C$96,MATCH($E1558,施設情報!$B$2:$B$96,0))))</f>
        <v>028</v>
      </c>
      <c r="I1558" s="139">
        <f t="shared" si="405"/>
        <v>46440</v>
      </c>
      <c r="J1558" s="137" t="str">
        <f t="shared" si="406"/>
        <v>028-46440</v>
      </c>
      <c r="K1558" s="137">
        <f t="shared" si="407"/>
        <v>0.375</v>
      </c>
      <c r="L1558" s="137">
        <f t="shared" si="408"/>
        <v>0.54166666666666663</v>
      </c>
      <c r="M1558" s="137">
        <f t="shared" si="411"/>
        <v>0</v>
      </c>
      <c r="N1558" s="137">
        <f t="shared" si="411"/>
        <v>0</v>
      </c>
      <c r="O1558" s="137">
        <f t="shared" si="411"/>
        <v>0</v>
      </c>
      <c r="P1558" s="137">
        <f t="shared" si="411"/>
        <v>0</v>
      </c>
      <c r="Q1558" s="137">
        <f t="shared" si="411"/>
        <v>0</v>
      </c>
      <c r="R1558" s="137">
        <f t="shared" si="411"/>
        <v>0</v>
      </c>
      <c r="S1558" s="137">
        <f t="shared" si="411"/>
        <v>0</v>
      </c>
      <c r="T1558" s="137">
        <f t="shared" si="411"/>
        <v>0</v>
      </c>
      <c r="U1558" s="137">
        <f t="shared" si="411"/>
        <v>0</v>
      </c>
      <c r="V1558" s="137">
        <f t="shared" si="411"/>
        <v>50</v>
      </c>
      <c r="W1558" s="137">
        <f t="shared" si="412"/>
        <v>50</v>
      </c>
      <c r="X1558" s="137">
        <f t="shared" si="412"/>
        <v>50</v>
      </c>
      <c r="Y1558" s="137">
        <f t="shared" si="412"/>
        <v>50</v>
      </c>
      <c r="Z1558" s="137">
        <f t="shared" si="412"/>
        <v>0</v>
      </c>
      <c r="AA1558" s="137">
        <f t="shared" si="412"/>
        <v>0</v>
      </c>
      <c r="AB1558" s="137">
        <f t="shared" si="412"/>
        <v>0</v>
      </c>
      <c r="AC1558" s="137">
        <f t="shared" si="412"/>
        <v>0</v>
      </c>
      <c r="AD1558" s="137">
        <f t="shared" si="412"/>
        <v>0</v>
      </c>
      <c r="AE1558" s="137">
        <f t="shared" si="412"/>
        <v>0</v>
      </c>
      <c r="AF1558" s="137">
        <f t="shared" si="412"/>
        <v>0</v>
      </c>
      <c r="AG1558" s="137">
        <f t="shared" si="412"/>
        <v>0</v>
      </c>
      <c r="AH1558" s="137">
        <f t="shared" si="412"/>
        <v>0</v>
      </c>
      <c r="AI1558" s="137">
        <f t="shared" si="412"/>
        <v>0</v>
      </c>
      <c r="AJ1558" s="137">
        <f t="shared" si="412"/>
        <v>0</v>
      </c>
      <c r="AK1558" s="136">
        <f ca="1">IF(AND(AND($AK$3&lt;=B1558,B1558&lt;=$AK$1),B1558&lt;&gt;""),1,0)</f>
        <v>1</v>
      </c>
      <c r="AL1558" s="136">
        <f>IF(OR(F1558="工事・メンテ（共用可）",F1558="要調整"),0.5,IF(F1558="ヘリ訓練日",0.4,1))</f>
        <v>0.5</v>
      </c>
      <c r="AM1558" s="136">
        <v>0.5</v>
      </c>
    </row>
    <row r="1559" spans="1:39" ht="75">
      <c r="A1559" s="149">
        <v>1927</v>
      </c>
      <c r="B1559" s="150">
        <v>46440</v>
      </c>
      <c r="C1559" s="156">
        <v>9</v>
      </c>
      <c r="D1559" s="156">
        <v>13</v>
      </c>
      <c r="E1559" s="213" t="s">
        <v>61</v>
      </c>
      <c r="F1559" s="151" t="s">
        <v>495</v>
      </c>
      <c r="G1559" s="154" t="s">
        <v>1</v>
      </c>
      <c r="H1559" s="138" t="str">
        <f>IF(OR(G1559="中止",G1559="取消"),"998",IF(ISNA(MATCH($E1559,施設情報!$B$2:$B$96,0)),"999",INDEX(施設情報!$C$2:$C$96,MATCH($E1559,施設情報!$B$2:$B$96,0))))</f>
        <v>029</v>
      </c>
      <c r="I1559" s="139">
        <f t="shared" si="405"/>
        <v>46440</v>
      </c>
      <c r="J1559" s="137" t="str">
        <f t="shared" si="406"/>
        <v>029-46440</v>
      </c>
      <c r="K1559" s="137">
        <f t="shared" si="407"/>
        <v>0.375</v>
      </c>
      <c r="L1559" s="137">
        <f t="shared" si="408"/>
        <v>0.54166666666666663</v>
      </c>
      <c r="M1559" s="137">
        <f t="shared" si="411"/>
        <v>0</v>
      </c>
      <c r="N1559" s="137">
        <f t="shared" si="411"/>
        <v>0</v>
      </c>
      <c r="O1559" s="137">
        <f t="shared" si="411"/>
        <v>0</v>
      </c>
      <c r="P1559" s="137">
        <f t="shared" si="411"/>
        <v>0</v>
      </c>
      <c r="Q1559" s="137">
        <f t="shared" si="411"/>
        <v>0</v>
      </c>
      <c r="R1559" s="137">
        <f t="shared" si="411"/>
        <v>0</v>
      </c>
      <c r="S1559" s="137">
        <f t="shared" si="411"/>
        <v>0</v>
      </c>
      <c r="T1559" s="137">
        <f t="shared" si="411"/>
        <v>0</v>
      </c>
      <c r="U1559" s="137">
        <f t="shared" si="411"/>
        <v>0</v>
      </c>
      <c r="V1559" s="137">
        <f t="shared" si="411"/>
        <v>50</v>
      </c>
      <c r="W1559" s="137">
        <f t="shared" si="412"/>
        <v>50</v>
      </c>
      <c r="X1559" s="137">
        <f t="shared" si="412"/>
        <v>50</v>
      </c>
      <c r="Y1559" s="137">
        <f t="shared" si="412"/>
        <v>50</v>
      </c>
      <c r="Z1559" s="137">
        <f t="shared" si="412"/>
        <v>0</v>
      </c>
      <c r="AA1559" s="137">
        <f t="shared" si="412"/>
        <v>0</v>
      </c>
      <c r="AB1559" s="137">
        <f t="shared" si="412"/>
        <v>0</v>
      </c>
      <c r="AC1559" s="137">
        <f t="shared" si="412"/>
        <v>0</v>
      </c>
      <c r="AD1559" s="137">
        <f t="shared" si="412"/>
        <v>0</v>
      </c>
      <c r="AE1559" s="137">
        <f t="shared" si="412"/>
        <v>0</v>
      </c>
      <c r="AF1559" s="137">
        <f t="shared" si="412"/>
        <v>0</v>
      </c>
      <c r="AG1559" s="137">
        <f t="shared" si="412"/>
        <v>0</v>
      </c>
      <c r="AH1559" s="137">
        <f t="shared" si="412"/>
        <v>0</v>
      </c>
      <c r="AI1559" s="137">
        <f t="shared" si="412"/>
        <v>0</v>
      </c>
      <c r="AJ1559" s="137">
        <f t="shared" si="412"/>
        <v>0</v>
      </c>
      <c r="AK1559" s="136">
        <f ca="1">IF(AND(AND($AK$3&lt;=B1559,B1559&lt;=$AK$1),B1559&lt;&gt;""),1,0)</f>
        <v>1</v>
      </c>
      <c r="AL1559" s="136">
        <f>IF(OR(F1559="工事・メンテ（共用可）",F1559="要調整"),0.5,IF(F1559="ヘリ訓練日",0.4,1))</f>
        <v>0.5</v>
      </c>
      <c r="AM1559" s="136">
        <v>0.5</v>
      </c>
    </row>
    <row r="1560" spans="1:39" ht="37.5">
      <c r="A1560" s="149">
        <v>1928</v>
      </c>
      <c r="B1560" s="150">
        <v>46440</v>
      </c>
      <c r="C1560" s="156">
        <v>9</v>
      </c>
      <c r="D1560" s="156">
        <v>13</v>
      </c>
      <c r="E1560" s="213" t="s">
        <v>62</v>
      </c>
      <c r="F1560" s="151" t="s">
        <v>492</v>
      </c>
      <c r="G1560" s="154" t="s">
        <v>1</v>
      </c>
      <c r="H1560" s="138" t="str">
        <f>IF(OR(G1560="中止",G1560="取消"),"998",IF(ISNA(MATCH($E1560,施設情報!$B$2:$B$96,0)),"999",INDEX(施設情報!$C$2:$C$96,MATCH($E1560,施設情報!$B$2:$B$96,0))))</f>
        <v>036</v>
      </c>
      <c r="I1560" s="139">
        <f t="shared" si="405"/>
        <v>46440</v>
      </c>
      <c r="J1560" s="137" t="str">
        <f t="shared" si="406"/>
        <v>036-46440</v>
      </c>
      <c r="K1560" s="137">
        <f t="shared" si="407"/>
        <v>0.375</v>
      </c>
      <c r="L1560" s="137">
        <f t="shared" si="408"/>
        <v>0.54166666666666663</v>
      </c>
      <c r="M1560" s="137">
        <f t="shared" si="411"/>
        <v>0</v>
      </c>
      <c r="N1560" s="137">
        <f t="shared" si="411"/>
        <v>0</v>
      </c>
      <c r="O1560" s="137">
        <f t="shared" si="411"/>
        <v>0</v>
      </c>
      <c r="P1560" s="137">
        <f t="shared" si="411"/>
        <v>0</v>
      </c>
      <c r="Q1560" s="137">
        <f t="shared" si="411"/>
        <v>0</v>
      </c>
      <c r="R1560" s="137">
        <f t="shared" si="411"/>
        <v>0</v>
      </c>
      <c r="S1560" s="137">
        <f t="shared" si="411"/>
        <v>0</v>
      </c>
      <c r="T1560" s="137">
        <f t="shared" si="411"/>
        <v>0</v>
      </c>
      <c r="U1560" s="137">
        <f t="shared" si="411"/>
        <v>0</v>
      </c>
      <c r="V1560" s="137">
        <f t="shared" si="411"/>
        <v>100</v>
      </c>
      <c r="W1560" s="137">
        <f t="shared" si="412"/>
        <v>100</v>
      </c>
      <c r="X1560" s="137">
        <f t="shared" si="412"/>
        <v>100</v>
      </c>
      <c r="Y1560" s="137">
        <f t="shared" si="412"/>
        <v>100</v>
      </c>
      <c r="Z1560" s="137">
        <f t="shared" si="412"/>
        <v>0</v>
      </c>
      <c r="AA1560" s="137">
        <f t="shared" si="412"/>
        <v>0</v>
      </c>
      <c r="AB1560" s="137">
        <f t="shared" si="412"/>
        <v>0</v>
      </c>
      <c r="AC1560" s="137">
        <f t="shared" si="412"/>
        <v>0</v>
      </c>
      <c r="AD1560" s="137">
        <f t="shared" si="412"/>
        <v>0</v>
      </c>
      <c r="AE1560" s="137">
        <f t="shared" si="412"/>
        <v>0</v>
      </c>
      <c r="AF1560" s="137">
        <f t="shared" si="412"/>
        <v>0</v>
      </c>
      <c r="AG1560" s="137">
        <f t="shared" si="412"/>
        <v>0</v>
      </c>
      <c r="AH1560" s="137">
        <f t="shared" si="412"/>
        <v>0</v>
      </c>
      <c r="AI1560" s="137">
        <f t="shared" si="412"/>
        <v>0</v>
      </c>
      <c r="AJ1560" s="137">
        <f t="shared" si="412"/>
        <v>0</v>
      </c>
      <c r="AK1560" s="136">
        <f ca="1">IF(AND(AND($AK$3&lt;=B1560,B1560&lt;=$AK$1),B1560&lt;&gt;""),1,0)</f>
        <v>1</v>
      </c>
      <c r="AL1560" s="136">
        <f>IF(OR(F1560="工事・メンテ（共用可）",F1560="要調整"),0.5,IF(F1560="ヘリ訓練日",0.4,1))</f>
        <v>1</v>
      </c>
      <c r="AM1560" s="136">
        <v>1</v>
      </c>
    </row>
    <row r="1561" spans="1:39" ht="37.5">
      <c r="A1561" s="149">
        <v>1929</v>
      </c>
      <c r="B1561" s="150">
        <v>46440</v>
      </c>
      <c r="C1561" s="156">
        <v>9</v>
      </c>
      <c r="D1561" s="156">
        <v>13</v>
      </c>
      <c r="E1561" s="213" t="s">
        <v>63</v>
      </c>
      <c r="F1561" s="151" t="s">
        <v>492</v>
      </c>
      <c r="G1561" s="154" t="s">
        <v>1</v>
      </c>
      <c r="H1561" s="138" t="str">
        <f>IF(OR(G1561="中止",G1561="取消"),"998",IF(ISNA(MATCH($E1561,施設情報!$B$2:$B$96,0)),"999",INDEX(施設情報!$C$2:$C$96,MATCH($E1561,施設情報!$B$2:$B$96,0))))</f>
        <v>062</v>
      </c>
      <c r="I1561" s="139">
        <f t="shared" si="405"/>
        <v>46440</v>
      </c>
      <c r="J1561" s="137" t="str">
        <f t="shared" si="406"/>
        <v>062-46440</v>
      </c>
      <c r="K1561" s="137">
        <f t="shared" si="407"/>
        <v>0.375</v>
      </c>
      <c r="L1561" s="137">
        <f t="shared" si="408"/>
        <v>0.54166666666666663</v>
      </c>
      <c r="M1561" s="137">
        <f t="shared" si="411"/>
        <v>0</v>
      </c>
      <c r="N1561" s="137">
        <f t="shared" si="411"/>
        <v>0</v>
      </c>
      <c r="O1561" s="137">
        <f t="shared" si="411"/>
        <v>0</v>
      </c>
      <c r="P1561" s="137">
        <f t="shared" si="411"/>
        <v>0</v>
      </c>
      <c r="Q1561" s="137">
        <f t="shared" si="411"/>
        <v>0</v>
      </c>
      <c r="R1561" s="137">
        <f t="shared" si="411"/>
        <v>0</v>
      </c>
      <c r="S1561" s="137">
        <f t="shared" si="411"/>
        <v>0</v>
      </c>
      <c r="T1561" s="137">
        <f t="shared" si="411"/>
        <v>0</v>
      </c>
      <c r="U1561" s="137">
        <f t="shared" si="411"/>
        <v>0</v>
      </c>
      <c r="V1561" s="137">
        <f t="shared" si="411"/>
        <v>100</v>
      </c>
      <c r="W1561" s="137">
        <f t="shared" si="412"/>
        <v>100</v>
      </c>
      <c r="X1561" s="137">
        <f t="shared" si="412"/>
        <v>100</v>
      </c>
      <c r="Y1561" s="137">
        <f t="shared" si="412"/>
        <v>100</v>
      </c>
      <c r="Z1561" s="137">
        <f t="shared" si="412"/>
        <v>0</v>
      </c>
      <c r="AA1561" s="137">
        <f t="shared" si="412"/>
        <v>0</v>
      </c>
      <c r="AB1561" s="137">
        <f t="shared" si="412"/>
        <v>0</v>
      </c>
      <c r="AC1561" s="137">
        <f t="shared" si="412"/>
        <v>0</v>
      </c>
      <c r="AD1561" s="137">
        <f t="shared" si="412"/>
        <v>0</v>
      </c>
      <c r="AE1561" s="137">
        <f t="shared" si="412"/>
        <v>0</v>
      </c>
      <c r="AF1561" s="137">
        <f t="shared" si="412"/>
        <v>0</v>
      </c>
      <c r="AG1561" s="137">
        <f t="shared" si="412"/>
        <v>0</v>
      </c>
      <c r="AH1561" s="137">
        <f t="shared" si="412"/>
        <v>0</v>
      </c>
      <c r="AI1561" s="137">
        <f t="shared" si="412"/>
        <v>0</v>
      </c>
      <c r="AJ1561" s="137">
        <f t="shared" si="412"/>
        <v>0</v>
      </c>
      <c r="AK1561" s="136">
        <f ca="1">IF(AND(AND($AK$3&lt;=B1561,B1561&lt;=$AK$1),B1561&lt;&gt;""),1,0)</f>
        <v>1</v>
      </c>
      <c r="AL1561" s="136">
        <f>IF(OR(F1561="工事・メンテ（共用可）",F1561="要調整"),0.5,IF(F1561="ヘリ訓練日",0.4,1))</f>
        <v>1</v>
      </c>
      <c r="AM1561" s="136">
        <v>1</v>
      </c>
    </row>
    <row r="1562" spans="1:39" ht="37.5">
      <c r="A1562" s="149">
        <v>1930</v>
      </c>
      <c r="B1562" s="150">
        <v>46440</v>
      </c>
      <c r="C1562" s="156">
        <v>9</v>
      </c>
      <c r="D1562" s="156">
        <v>13</v>
      </c>
      <c r="E1562" s="213" t="s">
        <v>64</v>
      </c>
      <c r="F1562" s="151" t="s">
        <v>492</v>
      </c>
      <c r="G1562" s="154" t="s">
        <v>1</v>
      </c>
      <c r="H1562" s="138" t="str">
        <f>IF(OR(G1562="中止",G1562="取消"),"998",IF(ISNA(MATCH($E1562,施設情報!$B$2:$B$96,0)),"999",INDEX(施設情報!$C$2:$C$96,MATCH($E1562,施設情報!$B$2:$B$96,0))))</f>
        <v>061</v>
      </c>
      <c r="I1562" s="139">
        <f t="shared" si="405"/>
        <v>46440</v>
      </c>
      <c r="J1562" s="137" t="str">
        <f t="shared" si="406"/>
        <v>061-46440</v>
      </c>
      <c r="K1562" s="137">
        <f t="shared" si="407"/>
        <v>0.375</v>
      </c>
      <c r="L1562" s="137">
        <f t="shared" si="408"/>
        <v>0.54166666666666663</v>
      </c>
      <c r="M1562" s="137">
        <f t="shared" si="411"/>
        <v>0</v>
      </c>
      <c r="N1562" s="137">
        <f t="shared" si="411"/>
        <v>0</v>
      </c>
      <c r="O1562" s="137">
        <f t="shared" si="411"/>
        <v>0</v>
      </c>
      <c r="P1562" s="137">
        <f t="shared" si="411"/>
        <v>0</v>
      </c>
      <c r="Q1562" s="137">
        <f t="shared" si="411"/>
        <v>0</v>
      </c>
      <c r="R1562" s="137">
        <f t="shared" si="411"/>
        <v>0</v>
      </c>
      <c r="S1562" s="137">
        <f t="shared" si="411"/>
        <v>0</v>
      </c>
      <c r="T1562" s="137">
        <f t="shared" si="411"/>
        <v>0</v>
      </c>
      <c r="U1562" s="137">
        <f t="shared" si="411"/>
        <v>0</v>
      </c>
      <c r="V1562" s="137">
        <f t="shared" si="411"/>
        <v>100</v>
      </c>
      <c r="W1562" s="137">
        <f t="shared" si="412"/>
        <v>100</v>
      </c>
      <c r="X1562" s="137">
        <f t="shared" si="412"/>
        <v>100</v>
      </c>
      <c r="Y1562" s="137">
        <f t="shared" si="412"/>
        <v>100</v>
      </c>
      <c r="Z1562" s="137">
        <f t="shared" si="412"/>
        <v>0</v>
      </c>
      <c r="AA1562" s="137">
        <f t="shared" si="412"/>
        <v>0</v>
      </c>
      <c r="AB1562" s="137">
        <f t="shared" si="412"/>
        <v>0</v>
      </c>
      <c r="AC1562" s="137">
        <f t="shared" si="412"/>
        <v>0</v>
      </c>
      <c r="AD1562" s="137">
        <f t="shared" si="412"/>
        <v>0</v>
      </c>
      <c r="AE1562" s="137">
        <f t="shared" si="412"/>
        <v>0</v>
      </c>
      <c r="AF1562" s="137">
        <f t="shared" si="412"/>
        <v>0</v>
      </c>
      <c r="AG1562" s="137">
        <f t="shared" si="412"/>
        <v>0</v>
      </c>
      <c r="AH1562" s="137">
        <f t="shared" si="412"/>
        <v>0</v>
      </c>
      <c r="AI1562" s="137">
        <f t="shared" si="412"/>
        <v>0</v>
      </c>
      <c r="AJ1562" s="137">
        <f t="shared" si="412"/>
        <v>0</v>
      </c>
      <c r="AK1562" s="136">
        <f ca="1">IF(AND(AND($AK$3&lt;=B1562,B1562&lt;=$AK$1),B1562&lt;&gt;""),1,0)</f>
        <v>1</v>
      </c>
      <c r="AL1562" s="136">
        <f>IF(OR(F1562="工事・メンテ（共用可）",F1562="要調整"),0.5,IF(F1562="ヘリ訓練日",0.4,1))</f>
        <v>1</v>
      </c>
      <c r="AM1562" s="136">
        <v>1</v>
      </c>
    </row>
    <row r="1563" spans="1:39" ht="37.5">
      <c r="A1563" s="149">
        <v>1931</v>
      </c>
      <c r="B1563" s="150">
        <v>46440</v>
      </c>
      <c r="C1563" s="156">
        <v>9</v>
      </c>
      <c r="D1563" s="156">
        <v>13</v>
      </c>
      <c r="E1563" s="213" t="s">
        <v>65</v>
      </c>
      <c r="F1563" s="151" t="s">
        <v>492</v>
      </c>
      <c r="G1563" s="154" t="s">
        <v>1</v>
      </c>
      <c r="H1563" s="138" t="str">
        <f>IF(OR(G1563="中止",G1563="取消"),"998",IF(ISNA(MATCH($E1563,施設情報!$B$2:$B$96,0)),"999",INDEX(施設情報!$C$2:$C$96,MATCH($E1563,施設情報!$B$2:$B$96,0))))</f>
        <v>037</v>
      </c>
      <c r="I1563" s="139">
        <f t="shared" si="405"/>
        <v>46440</v>
      </c>
      <c r="J1563" s="137" t="str">
        <f t="shared" si="406"/>
        <v>037-46440</v>
      </c>
      <c r="K1563" s="137">
        <f t="shared" si="407"/>
        <v>0.375</v>
      </c>
      <c r="L1563" s="137">
        <f t="shared" si="408"/>
        <v>0.54166666666666663</v>
      </c>
      <c r="M1563" s="137">
        <f t="shared" si="411"/>
        <v>0</v>
      </c>
      <c r="N1563" s="137">
        <f t="shared" si="411"/>
        <v>0</v>
      </c>
      <c r="O1563" s="137">
        <f t="shared" si="411"/>
        <v>0</v>
      </c>
      <c r="P1563" s="137">
        <f t="shared" si="411"/>
        <v>0</v>
      </c>
      <c r="Q1563" s="137">
        <f t="shared" si="411"/>
        <v>0</v>
      </c>
      <c r="R1563" s="137">
        <f t="shared" si="411"/>
        <v>0</v>
      </c>
      <c r="S1563" s="137">
        <f t="shared" si="411"/>
        <v>0</v>
      </c>
      <c r="T1563" s="137">
        <f t="shared" si="411"/>
        <v>0</v>
      </c>
      <c r="U1563" s="137">
        <f t="shared" si="411"/>
        <v>0</v>
      </c>
      <c r="V1563" s="137">
        <f t="shared" si="411"/>
        <v>100</v>
      </c>
      <c r="W1563" s="137">
        <f t="shared" si="412"/>
        <v>100</v>
      </c>
      <c r="X1563" s="137">
        <f t="shared" si="412"/>
        <v>100</v>
      </c>
      <c r="Y1563" s="137">
        <f t="shared" si="412"/>
        <v>100</v>
      </c>
      <c r="Z1563" s="137">
        <f t="shared" si="412"/>
        <v>0</v>
      </c>
      <c r="AA1563" s="137">
        <f t="shared" si="412"/>
        <v>0</v>
      </c>
      <c r="AB1563" s="137">
        <f t="shared" si="412"/>
        <v>0</v>
      </c>
      <c r="AC1563" s="137">
        <f t="shared" si="412"/>
        <v>0</v>
      </c>
      <c r="AD1563" s="137">
        <f t="shared" si="412"/>
        <v>0</v>
      </c>
      <c r="AE1563" s="137">
        <f t="shared" si="412"/>
        <v>0</v>
      </c>
      <c r="AF1563" s="137">
        <f t="shared" si="412"/>
        <v>0</v>
      </c>
      <c r="AG1563" s="137">
        <f t="shared" si="412"/>
        <v>0</v>
      </c>
      <c r="AH1563" s="137">
        <f t="shared" si="412"/>
        <v>0</v>
      </c>
      <c r="AI1563" s="137">
        <f t="shared" si="412"/>
        <v>0</v>
      </c>
      <c r="AJ1563" s="137">
        <f t="shared" si="412"/>
        <v>0</v>
      </c>
      <c r="AK1563" s="136">
        <f ca="1">IF(AND(AND($AK$3&lt;=B1563,B1563&lt;=$AK$1),B1563&lt;&gt;""),1,0)</f>
        <v>1</v>
      </c>
      <c r="AL1563" s="136">
        <f>IF(OR(F1563="工事・メンテ（共用可）",F1563="要調整"),0.5,IF(F1563="ヘリ訓練日",0.4,1))</f>
        <v>1</v>
      </c>
      <c r="AM1563" s="136">
        <v>1</v>
      </c>
    </row>
    <row r="1564" spans="1:39" ht="56.25">
      <c r="A1564" s="149">
        <v>1932</v>
      </c>
      <c r="B1564" s="150">
        <v>46440</v>
      </c>
      <c r="C1564" s="156">
        <v>9</v>
      </c>
      <c r="D1564" s="156">
        <v>13</v>
      </c>
      <c r="E1564" s="213" t="s">
        <v>32</v>
      </c>
      <c r="F1564" s="151" t="s">
        <v>492</v>
      </c>
      <c r="G1564" s="154" t="s">
        <v>1</v>
      </c>
      <c r="H1564" s="138" t="str">
        <f>IF(OR(G1564="中止",G1564="取消"),"998",IF(ISNA(MATCH($E1564,施設情報!$B$2:$B$96,0)),"999",INDEX(施設情報!$C$2:$C$96,MATCH($E1564,施設情報!$B$2:$B$96,0))))</f>
        <v>039</v>
      </c>
      <c r="I1564" s="139">
        <f t="shared" si="405"/>
        <v>46440</v>
      </c>
      <c r="J1564" s="137" t="str">
        <f t="shared" si="406"/>
        <v>039-46440</v>
      </c>
      <c r="K1564" s="137">
        <f t="shared" si="407"/>
        <v>0.375</v>
      </c>
      <c r="L1564" s="137">
        <f t="shared" si="408"/>
        <v>0.54166666666666663</v>
      </c>
      <c r="M1564" s="137">
        <f t="shared" si="411"/>
        <v>0</v>
      </c>
      <c r="N1564" s="137">
        <f t="shared" si="411"/>
        <v>0</v>
      </c>
      <c r="O1564" s="137">
        <f t="shared" si="411"/>
        <v>0</v>
      </c>
      <c r="P1564" s="137">
        <f t="shared" si="411"/>
        <v>0</v>
      </c>
      <c r="Q1564" s="137">
        <f t="shared" si="411"/>
        <v>0</v>
      </c>
      <c r="R1564" s="137">
        <f t="shared" si="411"/>
        <v>0</v>
      </c>
      <c r="S1564" s="137">
        <f t="shared" si="411"/>
        <v>0</v>
      </c>
      <c r="T1564" s="137">
        <f t="shared" si="411"/>
        <v>0</v>
      </c>
      <c r="U1564" s="137">
        <f t="shared" si="411"/>
        <v>0</v>
      </c>
      <c r="V1564" s="137">
        <f t="shared" si="411"/>
        <v>100</v>
      </c>
      <c r="W1564" s="137">
        <f t="shared" si="412"/>
        <v>100</v>
      </c>
      <c r="X1564" s="137">
        <f t="shared" si="412"/>
        <v>100</v>
      </c>
      <c r="Y1564" s="137">
        <f t="shared" si="412"/>
        <v>100</v>
      </c>
      <c r="Z1564" s="137">
        <f t="shared" si="412"/>
        <v>0</v>
      </c>
      <c r="AA1564" s="137">
        <f t="shared" si="412"/>
        <v>0</v>
      </c>
      <c r="AB1564" s="137">
        <f t="shared" si="412"/>
        <v>0</v>
      </c>
      <c r="AC1564" s="137">
        <f t="shared" si="412"/>
        <v>0</v>
      </c>
      <c r="AD1564" s="137">
        <f t="shared" si="412"/>
        <v>0</v>
      </c>
      <c r="AE1564" s="137">
        <f t="shared" si="412"/>
        <v>0</v>
      </c>
      <c r="AF1564" s="137">
        <f t="shared" si="412"/>
        <v>0</v>
      </c>
      <c r="AG1564" s="137">
        <f t="shared" si="412"/>
        <v>0</v>
      </c>
      <c r="AH1564" s="137">
        <f t="shared" si="412"/>
        <v>0</v>
      </c>
      <c r="AI1564" s="137">
        <f t="shared" si="412"/>
        <v>0</v>
      </c>
      <c r="AJ1564" s="137">
        <f t="shared" si="412"/>
        <v>0</v>
      </c>
      <c r="AK1564" s="136">
        <f ca="1">IF(AND(AND($AK$3&lt;=B1564,B1564&lt;=$AK$1),B1564&lt;&gt;""),1,0)</f>
        <v>1</v>
      </c>
      <c r="AL1564" s="136">
        <f>IF(OR(F1564="工事・メンテ（共用可）",F1564="要調整"),0.5,IF(F1564="ヘリ訓練日",0.4,1))</f>
        <v>1</v>
      </c>
      <c r="AM1564" s="136">
        <v>1</v>
      </c>
    </row>
    <row r="1565" spans="1:39" ht="56.25">
      <c r="A1565" s="149">
        <v>1933</v>
      </c>
      <c r="B1565" s="150">
        <v>46440</v>
      </c>
      <c r="C1565" s="156">
        <v>9</v>
      </c>
      <c r="D1565" s="156">
        <v>13</v>
      </c>
      <c r="E1565" s="213" t="s">
        <v>33</v>
      </c>
      <c r="F1565" s="151" t="s">
        <v>492</v>
      </c>
      <c r="G1565" s="154" t="s">
        <v>1</v>
      </c>
      <c r="H1565" s="138" t="str">
        <f>IF(OR(G1565="中止",G1565="取消"),"998",IF(ISNA(MATCH($E1565,施設情報!$B$2:$B$96,0)),"999",INDEX(施設情報!$C$2:$C$96,MATCH($E1565,施設情報!$B$2:$B$96,0))))</f>
        <v>038</v>
      </c>
      <c r="I1565" s="139">
        <f t="shared" si="405"/>
        <v>46440</v>
      </c>
      <c r="J1565" s="137" t="str">
        <f t="shared" si="406"/>
        <v>038-46440</v>
      </c>
      <c r="K1565" s="137">
        <f t="shared" si="407"/>
        <v>0.375</v>
      </c>
      <c r="L1565" s="137">
        <f t="shared" si="408"/>
        <v>0.54166666666666663</v>
      </c>
      <c r="M1565" s="137">
        <f t="shared" ref="M1565:V1574" si="413">IF(AND(M$3&gt;=$K1565,M$3&lt;$L1565),100*$AM1565,0)</f>
        <v>0</v>
      </c>
      <c r="N1565" s="137">
        <f t="shared" si="413"/>
        <v>0</v>
      </c>
      <c r="O1565" s="137">
        <f t="shared" si="413"/>
        <v>0</v>
      </c>
      <c r="P1565" s="137">
        <f t="shared" si="413"/>
        <v>0</v>
      </c>
      <c r="Q1565" s="137">
        <f t="shared" si="413"/>
        <v>0</v>
      </c>
      <c r="R1565" s="137">
        <f t="shared" si="413"/>
        <v>0</v>
      </c>
      <c r="S1565" s="137">
        <f t="shared" si="413"/>
        <v>0</v>
      </c>
      <c r="T1565" s="137">
        <f t="shared" si="413"/>
        <v>0</v>
      </c>
      <c r="U1565" s="137">
        <f t="shared" si="413"/>
        <v>0</v>
      </c>
      <c r="V1565" s="137">
        <f t="shared" si="413"/>
        <v>100</v>
      </c>
      <c r="W1565" s="137">
        <f t="shared" ref="W1565:AJ1574" si="414">IF(AND(W$3&gt;=$K1565,W$3&lt;$L1565),100*$AM1565,0)</f>
        <v>100</v>
      </c>
      <c r="X1565" s="137">
        <f t="shared" si="414"/>
        <v>100</v>
      </c>
      <c r="Y1565" s="137">
        <f t="shared" si="414"/>
        <v>100</v>
      </c>
      <c r="Z1565" s="137">
        <f t="shared" si="414"/>
        <v>0</v>
      </c>
      <c r="AA1565" s="137">
        <f t="shared" si="414"/>
        <v>0</v>
      </c>
      <c r="AB1565" s="137">
        <f t="shared" si="414"/>
        <v>0</v>
      </c>
      <c r="AC1565" s="137">
        <f t="shared" si="414"/>
        <v>0</v>
      </c>
      <c r="AD1565" s="137">
        <f t="shared" si="414"/>
        <v>0</v>
      </c>
      <c r="AE1565" s="137">
        <f t="shared" si="414"/>
        <v>0</v>
      </c>
      <c r="AF1565" s="137">
        <f t="shared" si="414"/>
        <v>0</v>
      </c>
      <c r="AG1565" s="137">
        <f t="shared" si="414"/>
        <v>0</v>
      </c>
      <c r="AH1565" s="137">
        <f t="shared" si="414"/>
        <v>0</v>
      </c>
      <c r="AI1565" s="137">
        <f t="shared" si="414"/>
        <v>0</v>
      </c>
      <c r="AJ1565" s="137">
        <f t="shared" si="414"/>
        <v>0</v>
      </c>
      <c r="AK1565" s="136">
        <f ca="1">IF(AND(AND($AK$3&lt;=B1565,B1565&lt;=$AK$1),B1565&lt;&gt;""),1,0)</f>
        <v>1</v>
      </c>
      <c r="AL1565" s="136">
        <f>IF(OR(F1565="工事・メンテ（共用可）",F1565="要調整"),0.5,IF(F1565="ヘリ訓練日",0.4,1))</f>
        <v>1</v>
      </c>
      <c r="AM1565" s="136">
        <v>1</v>
      </c>
    </row>
    <row r="1566" spans="1:39" ht="56.25">
      <c r="A1566" s="149">
        <v>1934</v>
      </c>
      <c r="B1566" s="150">
        <v>46440</v>
      </c>
      <c r="C1566" s="156">
        <v>9</v>
      </c>
      <c r="D1566" s="156">
        <v>13</v>
      </c>
      <c r="E1566" s="213" t="s">
        <v>34</v>
      </c>
      <c r="F1566" s="151" t="s">
        <v>492</v>
      </c>
      <c r="G1566" s="154" t="s">
        <v>1</v>
      </c>
      <c r="H1566" s="138" t="str">
        <f>IF(OR(G1566="中止",G1566="取消"),"998",IF(ISNA(MATCH($E1566,施設情報!$B$2:$B$96,0)),"999",INDEX(施設情報!$C$2:$C$96,MATCH($E1566,施設情報!$B$2:$B$96,0))))</f>
        <v>040</v>
      </c>
      <c r="I1566" s="139">
        <f t="shared" si="405"/>
        <v>46440</v>
      </c>
      <c r="J1566" s="137" t="str">
        <f t="shared" si="406"/>
        <v>040-46440</v>
      </c>
      <c r="K1566" s="137">
        <f t="shared" si="407"/>
        <v>0.375</v>
      </c>
      <c r="L1566" s="137">
        <f t="shared" si="408"/>
        <v>0.54166666666666663</v>
      </c>
      <c r="M1566" s="137">
        <f t="shared" si="413"/>
        <v>0</v>
      </c>
      <c r="N1566" s="137">
        <f t="shared" si="413"/>
        <v>0</v>
      </c>
      <c r="O1566" s="137">
        <f t="shared" si="413"/>
        <v>0</v>
      </c>
      <c r="P1566" s="137">
        <f t="shared" si="413"/>
        <v>0</v>
      </c>
      <c r="Q1566" s="137">
        <f t="shared" si="413"/>
        <v>0</v>
      </c>
      <c r="R1566" s="137">
        <f t="shared" si="413"/>
        <v>0</v>
      </c>
      <c r="S1566" s="137">
        <f t="shared" si="413"/>
        <v>0</v>
      </c>
      <c r="T1566" s="137">
        <f t="shared" si="413"/>
        <v>0</v>
      </c>
      <c r="U1566" s="137">
        <f t="shared" si="413"/>
        <v>0</v>
      </c>
      <c r="V1566" s="137">
        <f t="shared" si="413"/>
        <v>100</v>
      </c>
      <c r="W1566" s="137">
        <f t="shared" si="414"/>
        <v>100</v>
      </c>
      <c r="X1566" s="137">
        <f t="shared" si="414"/>
        <v>100</v>
      </c>
      <c r="Y1566" s="137">
        <f t="shared" si="414"/>
        <v>100</v>
      </c>
      <c r="Z1566" s="137">
        <f t="shared" si="414"/>
        <v>0</v>
      </c>
      <c r="AA1566" s="137">
        <f t="shared" si="414"/>
        <v>0</v>
      </c>
      <c r="AB1566" s="137">
        <f t="shared" si="414"/>
        <v>0</v>
      </c>
      <c r="AC1566" s="137">
        <f t="shared" si="414"/>
        <v>0</v>
      </c>
      <c r="AD1566" s="137">
        <f t="shared" si="414"/>
        <v>0</v>
      </c>
      <c r="AE1566" s="137">
        <f t="shared" si="414"/>
        <v>0</v>
      </c>
      <c r="AF1566" s="137">
        <f t="shared" si="414"/>
        <v>0</v>
      </c>
      <c r="AG1566" s="137">
        <f t="shared" si="414"/>
        <v>0</v>
      </c>
      <c r="AH1566" s="137">
        <f t="shared" si="414"/>
        <v>0</v>
      </c>
      <c r="AI1566" s="137">
        <f t="shared" si="414"/>
        <v>0</v>
      </c>
      <c r="AJ1566" s="137">
        <f t="shared" si="414"/>
        <v>0</v>
      </c>
      <c r="AK1566" s="136">
        <f ca="1">IF(AND(AND($AK$3&lt;=B1566,B1566&lt;=$AK$1),B1566&lt;&gt;""),1,0)</f>
        <v>1</v>
      </c>
      <c r="AL1566" s="136">
        <f>IF(OR(F1566="工事・メンテ（共用可）",F1566="要調整"),0.5,IF(F1566="ヘリ訓練日",0.4,1))</f>
        <v>1</v>
      </c>
      <c r="AM1566" s="136">
        <v>1</v>
      </c>
    </row>
    <row r="1567" spans="1:39" ht="56.25">
      <c r="A1567" s="149">
        <v>1935</v>
      </c>
      <c r="B1567" s="150">
        <v>46440</v>
      </c>
      <c r="C1567" s="156">
        <v>9</v>
      </c>
      <c r="D1567" s="156">
        <v>13</v>
      </c>
      <c r="E1567" s="213" t="s">
        <v>35</v>
      </c>
      <c r="F1567" s="151" t="s">
        <v>492</v>
      </c>
      <c r="G1567" s="154" t="s">
        <v>1</v>
      </c>
      <c r="H1567" s="138" t="str">
        <f>IF(OR(G1567="中止",G1567="取消"),"998",IF(ISNA(MATCH($E1567,施設情報!$B$2:$B$96,0)),"999",INDEX(施設情報!$C$2:$C$96,MATCH($E1567,施設情報!$B$2:$B$96,0))))</f>
        <v>041</v>
      </c>
      <c r="I1567" s="139">
        <f t="shared" si="405"/>
        <v>46440</v>
      </c>
      <c r="J1567" s="137" t="str">
        <f t="shared" si="406"/>
        <v>041-46440</v>
      </c>
      <c r="K1567" s="137">
        <f t="shared" si="407"/>
        <v>0.375</v>
      </c>
      <c r="L1567" s="137">
        <f t="shared" si="408"/>
        <v>0.54166666666666663</v>
      </c>
      <c r="M1567" s="137">
        <f t="shared" si="413"/>
        <v>0</v>
      </c>
      <c r="N1567" s="137">
        <f t="shared" si="413"/>
        <v>0</v>
      </c>
      <c r="O1567" s="137">
        <f t="shared" si="413"/>
        <v>0</v>
      </c>
      <c r="P1567" s="137">
        <f t="shared" si="413"/>
        <v>0</v>
      </c>
      <c r="Q1567" s="137">
        <f t="shared" si="413"/>
        <v>0</v>
      </c>
      <c r="R1567" s="137">
        <f t="shared" si="413"/>
        <v>0</v>
      </c>
      <c r="S1567" s="137">
        <f t="shared" si="413"/>
        <v>0</v>
      </c>
      <c r="T1567" s="137">
        <f t="shared" si="413"/>
        <v>0</v>
      </c>
      <c r="U1567" s="137">
        <f t="shared" si="413"/>
        <v>0</v>
      </c>
      <c r="V1567" s="137">
        <f t="shared" si="413"/>
        <v>100</v>
      </c>
      <c r="W1567" s="137">
        <f t="shared" si="414"/>
        <v>100</v>
      </c>
      <c r="X1567" s="137">
        <f t="shared" si="414"/>
        <v>100</v>
      </c>
      <c r="Y1567" s="137">
        <f t="shared" si="414"/>
        <v>100</v>
      </c>
      <c r="Z1567" s="137">
        <f t="shared" si="414"/>
        <v>0</v>
      </c>
      <c r="AA1567" s="137">
        <f t="shared" si="414"/>
        <v>0</v>
      </c>
      <c r="AB1567" s="137">
        <f t="shared" si="414"/>
        <v>0</v>
      </c>
      <c r="AC1567" s="137">
        <f t="shared" si="414"/>
        <v>0</v>
      </c>
      <c r="AD1567" s="137">
        <f t="shared" si="414"/>
        <v>0</v>
      </c>
      <c r="AE1567" s="137">
        <f t="shared" si="414"/>
        <v>0</v>
      </c>
      <c r="AF1567" s="137">
        <f t="shared" si="414"/>
        <v>0</v>
      </c>
      <c r="AG1567" s="137">
        <f t="shared" si="414"/>
        <v>0</v>
      </c>
      <c r="AH1567" s="137">
        <f t="shared" si="414"/>
        <v>0</v>
      </c>
      <c r="AI1567" s="137">
        <f t="shared" si="414"/>
        <v>0</v>
      </c>
      <c r="AJ1567" s="137">
        <f t="shared" si="414"/>
        <v>0</v>
      </c>
      <c r="AK1567" s="136">
        <f ca="1">IF(AND(AND($AK$3&lt;=B1567,B1567&lt;=$AK$1),B1567&lt;&gt;""),1,0)</f>
        <v>1</v>
      </c>
      <c r="AL1567" s="136">
        <f>IF(OR(F1567="工事・メンテ（共用可）",F1567="要調整"),0.5,IF(F1567="ヘリ訓練日",0.4,1))</f>
        <v>1</v>
      </c>
      <c r="AM1567" s="136">
        <v>1</v>
      </c>
    </row>
    <row r="1568" spans="1:39" ht="56.25">
      <c r="A1568" s="149">
        <v>1936</v>
      </c>
      <c r="B1568" s="150">
        <v>46440</v>
      </c>
      <c r="C1568" s="156">
        <v>9</v>
      </c>
      <c r="D1568" s="156">
        <v>13</v>
      </c>
      <c r="E1568" s="152" t="s">
        <v>36</v>
      </c>
      <c r="F1568" s="151" t="s">
        <v>492</v>
      </c>
      <c r="G1568" s="154" t="s">
        <v>1</v>
      </c>
      <c r="H1568" s="138" t="str">
        <f>IF(OR(G1568="中止",G1568="取消"),"998",IF(ISNA(MATCH($E1568,施設情報!$B$2:$B$96,0)),"999",INDEX(施設情報!$C$2:$C$96,MATCH($E1568,施設情報!$B$2:$B$96,0))))</f>
        <v>042</v>
      </c>
      <c r="I1568" s="139">
        <f t="shared" si="405"/>
        <v>46440</v>
      </c>
      <c r="J1568" s="137" t="str">
        <f t="shared" si="406"/>
        <v>042-46440</v>
      </c>
      <c r="K1568" s="137">
        <f t="shared" si="407"/>
        <v>0.375</v>
      </c>
      <c r="L1568" s="137">
        <f t="shared" si="408"/>
        <v>0.54166666666666663</v>
      </c>
      <c r="M1568" s="137">
        <f t="shared" si="413"/>
        <v>0</v>
      </c>
      <c r="N1568" s="137">
        <f t="shared" si="413"/>
        <v>0</v>
      </c>
      <c r="O1568" s="137">
        <f t="shared" si="413"/>
        <v>0</v>
      </c>
      <c r="P1568" s="137">
        <f t="shared" si="413"/>
        <v>0</v>
      </c>
      <c r="Q1568" s="137">
        <f t="shared" si="413"/>
        <v>0</v>
      </c>
      <c r="R1568" s="137">
        <f t="shared" si="413"/>
        <v>0</v>
      </c>
      <c r="S1568" s="137">
        <f t="shared" si="413"/>
        <v>0</v>
      </c>
      <c r="T1568" s="137">
        <f t="shared" si="413"/>
        <v>0</v>
      </c>
      <c r="U1568" s="137">
        <f t="shared" si="413"/>
        <v>0</v>
      </c>
      <c r="V1568" s="137">
        <f t="shared" si="413"/>
        <v>100</v>
      </c>
      <c r="W1568" s="137">
        <f t="shared" si="414"/>
        <v>100</v>
      </c>
      <c r="X1568" s="137">
        <f t="shared" si="414"/>
        <v>100</v>
      </c>
      <c r="Y1568" s="137">
        <f t="shared" si="414"/>
        <v>100</v>
      </c>
      <c r="Z1568" s="137">
        <f t="shared" si="414"/>
        <v>0</v>
      </c>
      <c r="AA1568" s="137">
        <f t="shared" si="414"/>
        <v>0</v>
      </c>
      <c r="AB1568" s="137">
        <f t="shared" si="414"/>
        <v>0</v>
      </c>
      <c r="AC1568" s="137">
        <f t="shared" si="414"/>
        <v>0</v>
      </c>
      <c r="AD1568" s="137">
        <f t="shared" si="414"/>
        <v>0</v>
      </c>
      <c r="AE1568" s="137">
        <f t="shared" si="414"/>
        <v>0</v>
      </c>
      <c r="AF1568" s="137">
        <f t="shared" si="414"/>
        <v>0</v>
      </c>
      <c r="AG1568" s="137">
        <f t="shared" si="414"/>
        <v>0</v>
      </c>
      <c r="AH1568" s="137">
        <f t="shared" si="414"/>
        <v>0</v>
      </c>
      <c r="AI1568" s="137">
        <f t="shared" si="414"/>
        <v>0</v>
      </c>
      <c r="AJ1568" s="137">
        <f t="shared" si="414"/>
        <v>0</v>
      </c>
      <c r="AK1568" s="136">
        <f ca="1">IF(AND(AND($AK$3&lt;=B1568,B1568&lt;=$AK$1),B1568&lt;&gt;""),1,0)</f>
        <v>1</v>
      </c>
      <c r="AL1568" s="136">
        <f>IF(OR(F1568="工事・メンテ（共用可）",F1568="要調整"),0.5,IF(F1568="ヘリ訓練日",0.4,1))</f>
        <v>1</v>
      </c>
      <c r="AM1568" s="136">
        <v>1</v>
      </c>
    </row>
    <row r="1569" spans="1:39" ht="56.25">
      <c r="A1569" s="149">
        <v>1937</v>
      </c>
      <c r="B1569" s="150">
        <v>46440</v>
      </c>
      <c r="C1569" s="156">
        <v>9</v>
      </c>
      <c r="D1569" s="156">
        <v>13</v>
      </c>
      <c r="E1569" s="152" t="s">
        <v>37</v>
      </c>
      <c r="F1569" s="151" t="s">
        <v>492</v>
      </c>
      <c r="G1569" s="154" t="s">
        <v>1</v>
      </c>
      <c r="H1569" s="138" t="str">
        <f>IF(OR(G1569="中止",G1569="取消"),"998",IF(ISNA(MATCH($E1569,施設情報!$B$2:$B$96,0)),"999",INDEX(施設情報!$C$2:$C$96,MATCH($E1569,施設情報!$B$2:$B$96,0))))</f>
        <v>043</v>
      </c>
      <c r="I1569" s="139">
        <f t="shared" si="405"/>
        <v>46440</v>
      </c>
      <c r="J1569" s="137" t="str">
        <f t="shared" si="406"/>
        <v>043-46440</v>
      </c>
      <c r="K1569" s="137">
        <f t="shared" si="407"/>
        <v>0.375</v>
      </c>
      <c r="L1569" s="137">
        <f t="shared" si="408"/>
        <v>0.54166666666666663</v>
      </c>
      <c r="M1569" s="137">
        <f t="shared" si="413"/>
        <v>0</v>
      </c>
      <c r="N1569" s="137">
        <f t="shared" si="413"/>
        <v>0</v>
      </c>
      <c r="O1569" s="137">
        <f t="shared" si="413"/>
        <v>0</v>
      </c>
      <c r="P1569" s="137">
        <f t="shared" si="413"/>
        <v>0</v>
      </c>
      <c r="Q1569" s="137">
        <f t="shared" si="413"/>
        <v>0</v>
      </c>
      <c r="R1569" s="137">
        <f t="shared" si="413"/>
        <v>0</v>
      </c>
      <c r="S1569" s="137">
        <f t="shared" si="413"/>
        <v>0</v>
      </c>
      <c r="T1569" s="137">
        <f t="shared" si="413"/>
        <v>0</v>
      </c>
      <c r="U1569" s="137">
        <f t="shared" si="413"/>
        <v>0</v>
      </c>
      <c r="V1569" s="137">
        <f t="shared" si="413"/>
        <v>100</v>
      </c>
      <c r="W1569" s="137">
        <f t="shared" si="414"/>
        <v>100</v>
      </c>
      <c r="X1569" s="137">
        <f t="shared" si="414"/>
        <v>100</v>
      </c>
      <c r="Y1569" s="137">
        <f t="shared" si="414"/>
        <v>100</v>
      </c>
      <c r="Z1569" s="137">
        <f t="shared" si="414"/>
        <v>0</v>
      </c>
      <c r="AA1569" s="137">
        <f t="shared" si="414"/>
        <v>0</v>
      </c>
      <c r="AB1569" s="137">
        <f t="shared" si="414"/>
        <v>0</v>
      </c>
      <c r="AC1569" s="137">
        <f t="shared" si="414"/>
        <v>0</v>
      </c>
      <c r="AD1569" s="137">
        <f t="shared" si="414"/>
        <v>0</v>
      </c>
      <c r="AE1569" s="137">
        <f t="shared" si="414"/>
        <v>0</v>
      </c>
      <c r="AF1569" s="137">
        <f t="shared" si="414"/>
        <v>0</v>
      </c>
      <c r="AG1569" s="137">
        <f t="shared" si="414"/>
        <v>0</v>
      </c>
      <c r="AH1569" s="137">
        <f t="shared" si="414"/>
        <v>0</v>
      </c>
      <c r="AI1569" s="137">
        <f t="shared" si="414"/>
        <v>0</v>
      </c>
      <c r="AJ1569" s="137">
        <f t="shared" si="414"/>
        <v>0</v>
      </c>
      <c r="AK1569" s="136">
        <f ca="1">IF(AND(AND($AK$3&lt;=B1569,B1569&lt;=$AK$1),B1569&lt;&gt;""),1,0)</f>
        <v>1</v>
      </c>
      <c r="AL1569" s="136">
        <f>IF(OR(F1569="工事・メンテ（共用可）",F1569="要調整"),0.5,IF(F1569="ヘリ訓練日",0.4,1))</f>
        <v>1</v>
      </c>
      <c r="AM1569" s="136">
        <v>1</v>
      </c>
    </row>
    <row r="1570" spans="1:39" ht="56.25">
      <c r="A1570" s="149">
        <v>1938</v>
      </c>
      <c r="B1570" s="150">
        <v>46440</v>
      </c>
      <c r="C1570" s="156">
        <v>9</v>
      </c>
      <c r="D1570" s="156">
        <v>13</v>
      </c>
      <c r="E1570" s="152" t="s">
        <v>66</v>
      </c>
      <c r="F1570" s="151" t="s">
        <v>492</v>
      </c>
      <c r="G1570" s="154" t="s">
        <v>1</v>
      </c>
      <c r="H1570" s="138" t="str">
        <f>IF(OR(G1570="中止",G1570="取消"),"998",IF(ISNA(MATCH($E1570,施設情報!$B$2:$B$96,0)),"999",INDEX(施設情報!$C$2:$C$96,MATCH($E1570,施設情報!$B$2:$B$96,0))))</f>
        <v>044</v>
      </c>
      <c r="I1570" s="139">
        <f t="shared" si="405"/>
        <v>46440</v>
      </c>
      <c r="J1570" s="137" t="str">
        <f t="shared" si="406"/>
        <v>044-46440</v>
      </c>
      <c r="K1570" s="137">
        <f t="shared" si="407"/>
        <v>0.375</v>
      </c>
      <c r="L1570" s="137">
        <f t="shared" si="408"/>
        <v>0.54166666666666663</v>
      </c>
      <c r="M1570" s="137">
        <f t="shared" si="413"/>
        <v>0</v>
      </c>
      <c r="N1570" s="137">
        <f t="shared" si="413"/>
        <v>0</v>
      </c>
      <c r="O1570" s="137">
        <f t="shared" si="413"/>
        <v>0</v>
      </c>
      <c r="P1570" s="137">
        <f t="shared" si="413"/>
        <v>0</v>
      </c>
      <c r="Q1570" s="137">
        <f t="shared" si="413"/>
        <v>0</v>
      </c>
      <c r="R1570" s="137">
        <f t="shared" si="413"/>
        <v>0</v>
      </c>
      <c r="S1570" s="137">
        <f t="shared" si="413"/>
        <v>0</v>
      </c>
      <c r="T1570" s="137">
        <f t="shared" si="413"/>
        <v>0</v>
      </c>
      <c r="U1570" s="137">
        <f t="shared" si="413"/>
        <v>0</v>
      </c>
      <c r="V1570" s="137">
        <f t="shared" si="413"/>
        <v>100</v>
      </c>
      <c r="W1570" s="137">
        <f t="shared" si="414"/>
        <v>100</v>
      </c>
      <c r="X1570" s="137">
        <f t="shared" si="414"/>
        <v>100</v>
      </c>
      <c r="Y1570" s="137">
        <f t="shared" si="414"/>
        <v>100</v>
      </c>
      <c r="Z1570" s="137">
        <f t="shared" si="414"/>
        <v>0</v>
      </c>
      <c r="AA1570" s="137">
        <f t="shared" si="414"/>
        <v>0</v>
      </c>
      <c r="AB1570" s="137">
        <f t="shared" si="414"/>
        <v>0</v>
      </c>
      <c r="AC1570" s="137">
        <f t="shared" si="414"/>
        <v>0</v>
      </c>
      <c r="AD1570" s="137">
        <f t="shared" si="414"/>
        <v>0</v>
      </c>
      <c r="AE1570" s="137">
        <f t="shared" si="414"/>
        <v>0</v>
      </c>
      <c r="AF1570" s="137">
        <f t="shared" si="414"/>
        <v>0</v>
      </c>
      <c r="AG1570" s="137">
        <f t="shared" si="414"/>
        <v>0</v>
      </c>
      <c r="AH1570" s="137">
        <f t="shared" si="414"/>
        <v>0</v>
      </c>
      <c r="AI1570" s="137">
        <f t="shared" si="414"/>
        <v>0</v>
      </c>
      <c r="AJ1570" s="137">
        <f t="shared" si="414"/>
        <v>0</v>
      </c>
      <c r="AK1570" s="136">
        <f ca="1">IF(AND(AND($AK$3&lt;=B1570,B1570&lt;=$AK$1),B1570&lt;&gt;""),1,0)</f>
        <v>1</v>
      </c>
      <c r="AL1570" s="136">
        <f>IF(OR(F1570="工事・メンテ（共用可）",F1570="要調整"),0.5,IF(F1570="ヘリ訓練日",0.4,1))</f>
        <v>1</v>
      </c>
      <c r="AM1570" s="136">
        <v>1</v>
      </c>
    </row>
    <row r="1571" spans="1:39" ht="75">
      <c r="A1571" s="149">
        <v>1939</v>
      </c>
      <c r="B1571" s="150">
        <v>46440</v>
      </c>
      <c r="C1571" s="156">
        <v>9</v>
      </c>
      <c r="D1571" s="156">
        <v>13</v>
      </c>
      <c r="E1571" s="152" t="s">
        <v>67</v>
      </c>
      <c r="F1571" s="151" t="s">
        <v>492</v>
      </c>
      <c r="G1571" s="154" t="s">
        <v>1</v>
      </c>
      <c r="H1571" s="138" t="str">
        <f>IF(OR(G1571="中止",G1571="取消"),"998",IF(ISNA(MATCH($E1571,施設情報!$B$2:$B$96,0)),"999",INDEX(施設情報!$C$2:$C$96,MATCH($E1571,施設情報!$B$2:$B$96,0))))</f>
        <v>045</v>
      </c>
      <c r="I1571" s="139">
        <f t="shared" si="405"/>
        <v>46440</v>
      </c>
      <c r="J1571" s="137" t="str">
        <f t="shared" si="406"/>
        <v>045-46440</v>
      </c>
      <c r="K1571" s="137">
        <f t="shared" si="407"/>
        <v>0.375</v>
      </c>
      <c r="L1571" s="137">
        <f t="shared" si="408"/>
        <v>0.54166666666666663</v>
      </c>
      <c r="M1571" s="137">
        <f t="shared" si="413"/>
        <v>0</v>
      </c>
      <c r="N1571" s="137">
        <f t="shared" si="413"/>
        <v>0</v>
      </c>
      <c r="O1571" s="137">
        <f t="shared" si="413"/>
        <v>0</v>
      </c>
      <c r="P1571" s="137">
        <f t="shared" si="413"/>
        <v>0</v>
      </c>
      <c r="Q1571" s="137">
        <f t="shared" si="413"/>
        <v>0</v>
      </c>
      <c r="R1571" s="137">
        <f t="shared" si="413"/>
        <v>0</v>
      </c>
      <c r="S1571" s="137">
        <f t="shared" si="413"/>
        <v>0</v>
      </c>
      <c r="T1571" s="137">
        <f t="shared" si="413"/>
        <v>0</v>
      </c>
      <c r="U1571" s="137">
        <f t="shared" si="413"/>
        <v>0</v>
      </c>
      <c r="V1571" s="137">
        <f t="shared" si="413"/>
        <v>100</v>
      </c>
      <c r="W1571" s="137">
        <f t="shared" si="414"/>
        <v>100</v>
      </c>
      <c r="X1571" s="137">
        <f t="shared" si="414"/>
        <v>100</v>
      </c>
      <c r="Y1571" s="137">
        <f t="shared" si="414"/>
        <v>100</v>
      </c>
      <c r="Z1571" s="137">
        <f t="shared" si="414"/>
        <v>0</v>
      </c>
      <c r="AA1571" s="137">
        <f t="shared" si="414"/>
        <v>0</v>
      </c>
      <c r="AB1571" s="137">
        <f t="shared" si="414"/>
        <v>0</v>
      </c>
      <c r="AC1571" s="137">
        <f t="shared" si="414"/>
        <v>0</v>
      </c>
      <c r="AD1571" s="137">
        <f t="shared" si="414"/>
        <v>0</v>
      </c>
      <c r="AE1571" s="137">
        <f t="shared" si="414"/>
        <v>0</v>
      </c>
      <c r="AF1571" s="137">
        <f t="shared" si="414"/>
        <v>0</v>
      </c>
      <c r="AG1571" s="137">
        <f t="shared" si="414"/>
        <v>0</v>
      </c>
      <c r="AH1571" s="137">
        <f t="shared" si="414"/>
        <v>0</v>
      </c>
      <c r="AI1571" s="137">
        <f t="shared" si="414"/>
        <v>0</v>
      </c>
      <c r="AJ1571" s="137">
        <f t="shared" si="414"/>
        <v>0</v>
      </c>
      <c r="AK1571" s="136">
        <f ca="1">IF(AND(AND($AK$3&lt;=B1571,B1571&lt;=$AK$1),B1571&lt;&gt;""),1,0)</f>
        <v>1</v>
      </c>
      <c r="AL1571" s="136">
        <f>IF(OR(F1571="工事・メンテ（共用可）",F1571="要調整"),0.5,IF(F1571="ヘリ訓練日",0.4,1))</f>
        <v>1</v>
      </c>
      <c r="AM1571" s="136">
        <v>1</v>
      </c>
    </row>
    <row r="1572" spans="1:39" ht="75">
      <c r="A1572" s="149">
        <v>1940</v>
      </c>
      <c r="B1572" s="150">
        <v>46440</v>
      </c>
      <c r="C1572" s="156">
        <v>9</v>
      </c>
      <c r="D1572" s="156">
        <v>13</v>
      </c>
      <c r="E1572" s="152" t="s">
        <v>68</v>
      </c>
      <c r="F1572" s="151" t="s">
        <v>492</v>
      </c>
      <c r="G1572" s="154" t="s">
        <v>1</v>
      </c>
      <c r="H1572" s="138" t="str">
        <f>IF(OR(G1572="中止",G1572="取消"),"998",IF(ISNA(MATCH($E1572,施設情報!$B$2:$B$96,0)),"999",INDEX(施設情報!$C$2:$C$96,MATCH($E1572,施設情報!$B$2:$B$96,0))))</f>
        <v>046</v>
      </c>
      <c r="I1572" s="139">
        <f t="shared" si="405"/>
        <v>46440</v>
      </c>
      <c r="J1572" s="137" t="str">
        <f t="shared" si="406"/>
        <v>046-46440</v>
      </c>
      <c r="K1572" s="137">
        <f t="shared" si="407"/>
        <v>0.375</v>
      </c>
      <c r="L1572" s="137">
        <f t="shared" si="408"/>
        <v>0.54166666666666663</v>
      </c>
      <c r="M1572" s="137">
        <f t="shared" si="413"/>
        <v>0</v>
      </c>
      <c r="N1572" s="137">
        <f t="shared" si="413"/>
        <v>0</v>
      </c>
      <c r="O1572" s="137">
        <f t="shared" si="413"/>
        <v>0</v>
      </c>
      <c r="P1572" s="137">
        <f t="shared" si="413"/>
        <v>0</v>
      </c>
      <c r="Q1572" s="137">
        <f t="shared" si="413"/>
        <v>0</v>
      </c>
      <c r="R1572" s="137">
        <f t="shared" si="413"/>
        <v>0</v>
      </c>
      <c r="S1572" s="137">
        <f t="shared" si="413"/>
        <v>0</v>
      </c>
      <c r="T1572" s="137">
        <f t="shared" si="413"/>
        <v>0</v>
      </c>
      <c r="U1572" s="137">
        <f t="shared" si="413"/>
        <v>0</v>
      </c>
      <c r="V1572" s="137">
        <f t="shared" si="413"/>
        <v>100</v>
      </c>
      <c r="W1572" s="137">
        <f t="shared" si="414"/>
        <v>100</v>
      </c>
      <c r="X1572" s="137">
        <f t="shared" si="414"/>
        <v>100</v>
      </c>
      <c r="Y1572" s="137">
        <f t="shared" si="414"/>
        <v>100</v>
      </c>
      <c r="Z1572" s="137">
        <f t="shared" si="414"/>
        <v>0</v>
      </c>
      <c r="AA1572" s="137">
        <f t="shared" si="414"/>
        <v>0</v>
      </c>
      <c r="AB1572" s="137">
        <f t="shared" si="414"/>
        <v>0</v>
      </c>
      <c r="AC1572" s="137">
        <f t="shared" si="414"/>
        <v>0</v>
      </c>
      <c r="AD1572" s="137">
        <f t="shared" si="414"/>
        <v>0</v>
      </c>
      <c r="AE1572" s="137">
        <f t="shared" si="414"/>
        <v>0</v>
      </c>
      <c r="AF1572" s="137">
        <f t="shared" si="414"/>
        <v>0</v>
      </c>
      <c r="AG1572" s="137">
        <f t="shared" si="414"/>
        <v>0</v>
      </c>
      <c r="AH1572" s="137">
        <f t="shared" si="414"/>
        <v>0</v>
      </c>
      <c r="AI1572" s="137">
        <f t="shared" si="414"/>
        <v>0</v>
      </c>
      <c r="AJ1572" s="137">
        <f t="shared" si="414"/>
        <v>0</v>
      </c>
      <c r="AK1572" s="136">
        <f ca="1">IF(AND(AND($AK$3&lt;=B1572,B1572&lt;=$AK$1),B1572&lt;&gt;""),1,0)</f>
        <v>1</v>
      </c>
      <c r="AL1572" s="136">
        <f>IF(OR(F1572="工事・メンテ（共用可）",F1572="要調整"),0.5,IF(F1572="ヘリ訓練日",0.4,1))</f>
        <v>1</v>
      </c>
      <c r="AM1572" s="136">
        <v>1</v>
      </c>
    </row>
    <row r="1573" spans="1:39" ht="75">
      <c r="A1573" s="149">
        <v>1941</v>
      </c>
      <c r="B1573" s="150">
        <v>46440</v>
      </c>
      <c r="C1573" s="156">
        <v>9</v>
      </c>
      <c r="D1573" s="156">
        <v>13</v>
      </c>
      <c r="E1573" s="152" t="s">
        <v>69</v>
      </c>
      <c r="F1573" s="151" t="s">
        <v>492</v>
      </c>
      <c r="G1573" s="154" t="s">
        <v>1</v>
      </c>
      <c r="H1573" s="138" t="str">
        <f>IF(OR(G1573="中止",G1573="取消"),"998",IF(ISNA(MATCH($E1573,施設情報!$B$2:$B$96,0)),"999",INDEX(施設情報!$C$2:$C$96,MATCH($E1573,施設情報!$B$2:$B$96,0))))</f>
        <v>047</v>
      </c>
      <c r="I1573" s="139">
        <f t="shared" si="405"/>
        <v>46440</v>
      </c>
      <c r="J1573" s="137" t="str">
        <f t="shared" si="406"/>
        <v>047-46440</v>
      </c>
      <c r="K1573" s="137">
        <f t="shared" si="407"/>
        <v>0.375</v>
      </c>
      <c r="L1573" s="137">
        <f t="shared" si="408"/>
        <v>0.54166666666666663</v>
      </c>
      <c r="M1573" s="137">
        <f t="shared" si="413"/>
        <v>0</v>
      </c>
      <c r="N1573" s="137">
        <f t="shared" si="413"/>
        <v>0</v>
      </c>
      <c r="O1573" s="137">
        <f t="shared" si="413"/>
        <v>0</v>
      </c>
      <c r="P1573" s="137">
        <f t="shared" si="413"/>
        <v>0</v>
      </c>
      <c r="Q1573" s="137">
        <f t="shared" si="413"/>
        <v>0</v>
      </c>
      <c r="R1573" s="137">
        <f t="shared" si="413"/>
        <v>0</v>
      </c>
      <c r="S1573" s="137">
        <f t="shared" si="413"/>
        <v>0</v>
      </c>
      <c r="T1573" s="137">
        <f t="shared" si="413"/>
        <v>0</v>
      </c>
      <c r="U1573" s="137">
        <f t="shared" si="413"/>
        <v>0</v>
      </c>
      <c r="V1573" s="137">
        <f t="shared" si="413"/>
        <v>100</v>
      </c>
      <c r="W1573" s="137">
        <f t="shared" si="414"/>
        <v>100</v>
      </c>
      <c r="X1573" s="137">
        <f t="shared" si="414"/>
        <v>100</v>
      </c>
      <c r="Y1573" s="137">
        <f t="shared" si="414"/>
        <v>100</v>
      </c>
      <c r="Z1573" s="137">
        <f t="shared" si="414"/>
        <v>0</v>
      </c>
      <c r="AA1573" s="137">
        <f t="shared" si="414"/>
        <v>0</v>
      </c>
      <c r="AB1573" s="137">
        <f t="shared" si="414"/>
        <v>0</v>
      </c>
      <c r="AC1573" s="137">
        <f t="shared" si="414"/>
        <v>0</v>
      </c>
      <c r="AD1573" s="137">
        <f t="shared" si="414"/>
        <v>0</v>
      </c>
      <c r="AE1573" s="137">
        <f t="shared" si="414"/>
        <v>0</v>
      </c>
      <c r="AF1573" s="137">
        <f t="shared" si="414"/>
        <v>0</v>
      </c>
      <c r="AG1573" s="137">
        <f t="shared" si="414"/>
        <v>0</v>
      </c>
      <c r="AH1573" s="137">
        <f t="shared" si="414"/>
        <v>0</v>
      </c>
      <c r="AI1573" s="137">
        <f t="shared" si="414"/>
        <v>0</v>
      </c>
      <c r="AJ1573" s="137">
        <f t="shared" si="414"/>
        <v>0</v>
      </c>
      <c r="AK1573" s="136">
        <f ca="1">IF(AND(AND($AK$3&lt;=B1573,B1573&lt;=$AK$1),B1573&lt;&gt;""),1,0)</f>
        <v>1</v>
      </c>
      <c r="AL1573" s="136">
        <f>IF(OR(F1573="工事・メンテ（共用可）",F1573="要調整"),0.5,IF(F1573="ヘリ訓練日",0.4,1))</f>
        <v>1</v>
      </c>
      <c r="AM1573" s="136">
        <v>1</v>
      </c>
    </row>
    <row r="1574" spans="1:39" ht="93.75">
      <c r="A1574" s="149">
        <v>1942</v>
      </c>
      <c r="B1574" s="150">
        <v>46440</v>
      </c>
      <c r="C1574" s="156">
        <v>9</v>
      </c>
      <c r="D1574" s="156">
        <v>13</v>
      </c>
      <c r="E1574" s="152" t="s">
        <v>70</v>
      </c>
      <c r="F1574" s="151" t="s">
        <v>492</v>
      </c>
      <c r="G1574" s="154" t="s">
        <v>1</v>
      </c>
      <c r="H1574" s="138" t="str">
        <f>IF(OR(G1574="中止",G1574="取消"),"998",IF(ISNA(MATCH($E1574,施設情報!$B$2:$B$96,0)),"999",INDEX(施設情報!$C$2:$C$96,MATCH($E1574,施設情報!$B$2:$B$96,0))))</f>
        <v>050</v>
      </c>
      <c r="I1574" s="139">
        <f t="shared" si="405"/>
        <v>46440</v>
      </c>
      <c r="J1574" s="137" t="str">
        <f t="shared" si="406"/>
        <v>050-46440</v>
      </c>
      <c r="K1574" s="137">
        <f t="shared" si="407"/>
        <v>0.375</v>
      </c>
      <c r="L1574" s="137">
        <f t="shared" si="408"/>
        <v>0.54166666666666663</v>
      </c>
      <c r="M1574" s="137">
        <f t="shared" si="413"/>
        <v>0</v>
      </c>
      <c r="N1574" s="137">
        <f t="shared" si="413"/>
        <v>0</v>
      </c>
      <c r="O1574" s="137">
        <f t="shared" si="413"/>
        <v>0</v>
      </c>
      <c r="P1574" s="137">
        <f t="shared" si="413"/>
        <v>0</v>
      </c>
      <c r="Q1574" s="137">
        <f t="shared" si="413"/>
        <v>0</v>
      </c>
      <c r="R1574" s="137">
        <f t="shared" si="413"/>
        <v>0</v>
      </c>
      <c r="S1574" s="137">
        <f t="shared" si="413"/>
        <v>0</v>
      </c>
      <c r="T1574" s="137">
        <f t="shared" si="413"/>
        <v>0</v>
      </c>
      <c r="U1574" s="137">
        <f t="shared" si="413"/>
        <v>0</v>
      </c>
      <c r="V1574" s="137">
        <f t="shared" si="413"/>
        <v>100</v>
      </c>
      <c r="W1574" s="137">
        <f t="shared" si="414"/>
        <v>100</v>
      </c>
      <c r="X1574" s="137">
        <f t="shared" si="414"/>
        <v>100</v>
      </c>
      <c r="Y1574" s="137">
        <f t="shared" si="414"/>
        <v>100</v>
      </c>
      <c r="Z1574" s="137">
        <f t="shared" si="414"/>
        <v>0</v>
      </c>
      <c r="AA1574" s="137">
        <f t="shared" si="414"/>
        <v>0</v>
      </c>
      <c r="AB1574" s="137">
        <f t="shared" si="414"/>
        <v>0</v>
      </c>
      <c r="AC1574" s="137">
        <f t="shared" si="414"/>
        <v>0</v>
      </c>
      <c r="AD1574" s="137">
        <f t="shared" si="414"/>
        <v>0</v>
      </c>
      <c r="AE1574" s="137">
        <f t="shared" si="414"/>
        <v>0</v>
      </c>
      <c r="AF1574" s="137">
        <f t="shared" si="414"/>
        <v>0</v>
      </c>
      <c r="AG1574" s="137">
        <f t="shared" si="414"/>
        <v>0</v>
      </c>
      <c r="AH1574" s="137">
        <f t="shared" si="414"/>
        <v>0</v>
      </c>
      <c r="AI1574" s="137">
        <f t="shared" si="414"/>
        <v>0</v>
      </c>
      <c r="AJ1574" s="137">
        <f t="shared" si="414"/>
        <v>0</v>
      </c>
      <c r="AK1574" s="136">
        <f ca="1">IF(AND(AND($AK$3&lt;=B1574,B1574&lt;=$AK$1),B1574&lt;&gt;""),1,0)</f>
        <v>1</v>
      </c>
      <c r="AL1574" s="136">
        <f>IF(OR(F1574="工事・メンテ（共用可）",F1574="要調整"),0.5,IF(F1574="ヘリ訓練日",0.4,1))</f>
        <v>1</v>
      </c>
      <c r="AM1574" s="136">
        <v>1</v>
      </c>
    </row>
    <row r="1575" spans="1:39" ht="93.75">
      <c r="A1575" s="149">
        <v>1943</v>
      </c>
      <c r="B1575" s="150">
        <v>46440</v>
      </c>
      <c r="C1575" s="156">
        <v>9</v>
      </c>
      <c r="D1575" s="156">
        <v>13</v>
      </c>
      <c r="E1575" s="152" t="s">
        <v>71</v>
      </c>
      <c r="F1575" s="151" t="s">
        <v>492</v>
      </c>
      <c r="G1575" s="154" t="s">
        <v>1</v>
      </c>
      <c r="H1575" s="138" t="str">
        <f>IF(OR(G1575="中止",G1575="取消"),"998",IF(ISNA(MATCH($E1575,施設情報!$B$2:$B$96,0)),"999",INDEX(施設情報!$C$2:$C$96,MATCH($E1575,施設情報!$B$2:$B$96,0))))</f>
        <v>051</v>
      </c>
      <c r="I1575" s="139">
        <f t="shared" si="405"/>
        <v>46440</v>
      </c>
      <c r="J1575" s="137" t="str">
        <f t="shared" si="406"/>
        <v>051-46440</v>
      </c>
      <c r="K1575" s="137">
        <f t="shared" si="407"/>
        <v>0.375</v>
      </c>
      <c r="L1575" s="137">
        <f t="shared" si="408"/>
        <v>0.54166666666666663</v>
      </c>
      <c r="M1575" s="137">
        <f t="shared" ref="M1575:V1584" si="415">IF(AND(M$3&gt;=$K1575,M$3&lt;$L1575),100*$AM1575,0)</f>
        <v>0</v>
      </c>
      <c r="N1575" s="137">
        <f t="shared" si="415"/>
        <v>0</v>
      </c>
      <c r="O1575" s="137">
        <f t="shared" si="415"/>
        <v>0</v>
      </c>
      <c r="P1575" s="137">
        <f t="shared" si="415"/>
        <v>0</v>
      </c>
      <c r="Q1575" s="137">
        <f t="shared" si="415"/>
        <v>0</v>
      </c>
      <c r="R1575" s="137">
        <f t="shared" si="415"/>
        <v>0</v>
      </c>
      <c r="S1575" s="137">
        <f t="shared" si="415"/>
        <v>0</v>
      </c>
      <c r="T1575" s="137">
        <f t="shared" si="415"/>
        <v>0</v>
      </c>
      <c r="U1575" s="137">
        <f t="shared" si="415"/>
        <v>0</v>
      </c>
      <c r="V1575" s="137">
        <f t="shared" si="415"/>
        <v>100</v>
      </c>
      <c r="W1575" s="137">
        <f t="shared" ref="W1575:AJ1584" si="416">IF(AND(W$3&gt;=$K1575,W$3&lt;$L1575),100*$AM1575,0)</f>
        <v>100</v>
      </c>
      <c r="X1575" s="137">
        <f t="shared" si="416"/>
        <v>100</v>
      </c>
      <c r="Y1575" s="137">
        <f t="shared" si="416"/>
        <v>100</v>
      </c>
      <c r="Z1575" s="137">
        <f t="shared" si="416"/>
        <v>0</v>
      </c>
      <c r="AA1575" s="137">
        <f t="shared" si="416"/>
        <v>0</v>
      </c>
      <c r="AB1575" s="137">
        <f t="shared" si="416"/>
        <v>0</v>
      </c>
      <c r="AC1575" s="137">
        <f t="shared" si="416"/>
        <v>0</v>
      </c>
      <c r="AD1575" s="137">
        <f t="shared" si="416"/>
        <v>0</v>
      </c>
      <c r="AE1575" s="137">
        <f t="shared" si="416"/>
        <v>0</v>
      </c>
      <c r="AF1575" s="137">
        <f t="shared" si="416"/>
        <v>0</v>
      </c>
      <c r="AG1575" s="137">
        <f t="shared" si="416"/>
        <v>0</v>
      </c>
      <c r="AH1575" s="137">
        <f t="shared" si="416"/>
        <v>0</v>
      </c>
      <c r="AI1575" s="137">
        <f t="shared" si="416"/>
        <v>0</v>
      </c>
      <c r="AJ1575" s="137">
        <f t="shared" si="416"/>
        <v>0</v>
      </c>
      <c r="AK1575" s="136">
        <f ca="1">IF(AND(AND($AK$3&lt;=B1575,B1575&lt;=$AK$1),B1575&lt;&gt;""),1,0)</f>
        <v>1</v>
      </c>
      <c r="AL1575" s="136">
        <f>IF(OR(F1575="工事・メンテ（共用可）",F1575="要調整"),0.5,IF(F1575="ヘリ訓練日",0.4,1))</f>
        <v>1</v>
      </c>
      <c r="AM1575" s="136">
        <v>1</v>
      </c>
    </row>
    <row r="1576" spans="1:39" ht="93.75">
      <c r="A1576" s="149">
        <v>1944</v>
      </c>
      <c r="B1576" s="150">
        <v>46440</v>
      </c>
      <c r="C1576" s="156">
        <v>9</v>
      </c>
      <c r="D1576" s="156">
        <v>13</v>
      </c>
      <c r="E1576" s="152" t="s">
        <v>72</v>
      </c>
      <c r="F1576" s="151" t="s">
        <v>492</v>
      </c>
      <c r="G1576" s="154" t="s">
        <v>1</v>
      </c>
      <c r="H1576" s="138" t="str">
        <f>IF(OR(G1576="中止",G1576="取消"),"998",IF(ISNA(MATCH($E1576,施設情報!$B$2:$B$96,0)),"999",INDEX(施設情報!$C$2:$C$96,MATCH($E1576,施設情報!$B$2:$B$96,0))))</f>
        <v>052</v>
      </c>
      <c r="I1576" s="139">
        <f t="shared" si="405"/>
        <v>46440</v>
      </c>
      <c r="J1576" s="137" t="str">
        <f t="shared" si="406"/>
        <v>052-46440</v>
      </c>
      <c r="K1576" s="137">
        <f t="shared" si="407"/>
        <v>0.375</v>
      </c>
      <c r="L1576" s="137">
        <f t="shared" si="408"/>
        <v>0.54166666666666663</v>
      </c>
      <c r="M1576" s="137">
        <f t="shared" si="415"/>
        <v>0</v>
      </c>
      <c r="N1576" s="137">
        <f t="shared" si="415"/>
        <v>0</v>
      </c>
      <c r="O1576" s="137">
        <f t="shared" si="415"/>
        <v>0</v>
      </c>
      <c r="P1576" s="137">
        <f t="shared" si="415"/>
        <v>0</v>
      </c>
      <c r="Q1576" s="137">
        <f t="shared" si="415"/>
        <v>0</v>
      </c>
      <c r="R1576" s="137">
        <f t="shared" si="415"/>
        <v>0</v>
      </c>
      <c r="S1576" s="137">
        <f t="shared" si="415"/>
        <v>0</v>
      </c>
      <c r="T1576" s="137">
        <f t="shared" si="415"/>
        <v>0</v>
      </c>
      <c r="U1576" s="137">
        <f t="shared" si="415"/>
        <v>0</v>
      </c>
      <c r="V1576" s="137">
        <f t="shared" si="415"/>
        <v>100</v>
      </c>
      <c r="W1576" s="137">
        <f t="shared" si="416"/>
        <v>100</v>
      </c>
      <c r="X1576" s="137">
        <f t="shared" si="416"/>
        <v>100</v>
      </c>
      <c r="Y1576" s="137">
        <f t="shared" si="416"/>
        <v>100</v>
      </c>
      <c r="Z1576" s="137">
        <f t="shared" si="416"/>
        <v>0</v>
      </c>
      <c r="AA1576" s="137">
        <f t="shared" si="416"/>
        <v>0</v>
      </c>
      <c r="AB1576" s="137">
        <f t="shared" si="416"/>
        <v>0</v>
      </c>
      <c r="AC1576" s="137">
        <f t="shared" si="416"/>
        <v>0</v>
      </c>
      <c r="AD1576" s="137">
        <f t="shared" si="416"/>
        <v>0</v>
      </c>
      <c r="AE1576" s="137">
        <f t="shared" si="416"/>
        <v>0</v>
      </c>
      <c r="AF1576" s="137">
        <f t="shared" si="416"/>
        <v>0</v>
      </c>
      <c r="AG1576" s="137">
        <f t="shared" si="416"/>
        <v>0</v>
      </c>
      <c r="AH1576" s="137">
        <f t="shared" si="416"/>
        <v>0</v>
      </c>
      <c r="AI1576" s="137">
        <f t="shared" si="416"/>
        <v>0</v>
      </c>
      <c r="AJ1576" s="137">
        <f t="shared" si="416"/>
        <v>0</v>
      </c>
      <c r="AK1576" s="136">
        <f ca="1">IF(AND(AND($AK$3&lt;=B1576,B1576&lt;=$AK$1),B1576&lt;&gt;""),1,0)</f>
        <v>1</v>
      </c>
      <c r="AL1576" s="136">
        <f>IF(OR(F1576="工事・メンテ（共用可）",F1576="要調整"),0.5,IF(F1576="ヘリ訓練日",0.4,1))</f>
        <v>1</v>
      </c>
      <c r="AM1576" s="136">
        <v>1</v>
      </c>
    </row>
    <row r="1577" spans="1:39" ht="93.75">
      <c r="A1577" s="149">
        <v>1945</v>
      </c>
      <c r="B1577" s="150">
        <v>46440</v>
      </c>
      <c r="C1577" s="156">
        <v>9</v>
      </c>
      <c r="D1577" s="156">
        <v>13</v>
      </c>
      <c r="E1577" s="152" t="s">
        <v>73</v>
      </c>
      <c r="F1577" s="151" t="s">
        <v>492</v>
      </c>
      <c r="G1577" s="154" t="s">
        <v>1</v>
      </c>
      <c r="H1577" s="138" t="str">
        <f>IF(OR(G1577="中止",G1577="取消"),"998",IF(ISNA(MATCH($E1577,施設情報!$B$2:$B$96,0)),"999",INDEX(施設情報!$C$2:$C$96,MATCH($E1577,施設情報!$B$2:$B$96,0))))</f>
        <v>053</v>
      </c>
      <c r="I1577" s="139">
        <f t="shared" si="405"/>
        <v>46440</v>
      </c>
      <c r="J1577" s="137" t="str">
        <f t="shared" si="406"/>
        <v>053-46440</v>
      </c>
      <c r="K1577" s="137">
        <f t="shared" si="407"/>
        <v>0.375</v>
      </c>
      <c r="L1577" s="137">
        <f t="shared" si="408"/>
        <v>0.54166666666666663</v>
      </c>
      <c r="M1577" s="137">
        <f t="shared" si="415"/>
        <v>0</v>
      </c>
      <c r="N1577" s="137">
        <f t="shared" si="415"/>
        <v>0</v>
      </c>
      <c r="O1577" s="137">
        <f t="shared" si="415"/>
        <v>0</v>
      </c>
      <c r="P1577" s="137">
        <f t="shared" si="415"/>
        <v>0</v>
      </c>
      <c r="Q1577" s="137">
        <f t="shared" si="415"/>
        <v>0</v>
      </c>
      <c r="R1577" s="137">
        <f t="shared" si="415"/>
        <v>0</v>
      </c>
      <c r="S1577" s="137">
        <f t="shared" si="415"/>
        <v>0</v>
      </c>
      <c r="T1577" s="137">
        <f t="shared" si="415"/>
        <v>0</v>
      </c>
      <c r="U1577" s="137">
        <f t="shared" si="415"/>
        <v>0</v>
      </c>
      <c r="V1577" s="137">
        <f t="shared" si="415"/>
        <v>100</v>
      </c>
      <c r="W1577" s="137">
        <f t="shared" si="416"/>
        <v>100</v>
      </c>
      <c r="X1577" s="137">
        <f t="shared" si="416"/>
        <v>100</v>
      </c>
      <c r="Y1577" s="137">
        <f t="shared" si="416"/>
        <v>100</v>
      </c>
      <c r="Z1577" s="137">
        <f t="shared" si="416"/>
        <v>0</v>
      </c>
      <c r="AA1577" s="137">
        <f t="shared" si="416"/>
        <v>0</v>
      </c>
      <c r="AB1577" s="137">
        <f t="shared" si="416"/>
        <v>0</v>
      </c>
      <c r="AC1577" s="137">
        <f t="shared" si="416"/>
        <v>0</v>
      </c>
      <c r="AD1577" s="137">
        <f t="shared" si="416"/>
        <v>0</v>
      </c>
      <c r="AE1577" s="137">
        <f t="shared" si="416"/>
        <v>0</v>
      </c>
      <c r="AF1577" s="137">
        <f t="shared" si="416"/>
        <v>0</v>
      </c>
      <c r="AG1577" s="137">
        <f t="shared" si="416"/>
        <v>0</v>
      </c>
      <c r="AH1577" s="137">
        <f t="shared" si="416"/>
        <v>0</v>
      </c>
      <c r="AI1577" s="137">
        <f t="shared" si="416"/>
        <v>0</v>
      </c>
      <c r="AJ1577" s="137">
        <f t="shared" si="416"/>
        <v>0</v>
      </c>
      <c r="AK1577" s="136">
        <f ca="1">IF(AND(AND($AK$3&lt;=B1577,B1577&lt;=$AK$1),B1577&lt;&gt;""),1,0)</f>
        <v>1</v>
      </c>
      <c r="AL1577" s="136">
        <f>IF(OR(F1577="工事・メンテ（共用可）",F1577="要調整"),0.5,IF(F1577="ヘリ訓練日",0.4,1))</f>
        <v>1</v>
      </c>
      <c r="AM1577" s="136">
        <v>1</v>
      </c>
    </row>
    <row r="1578" spans="1:39" ht="75">
      <c r="A1578" s="149">
        <v>1946</v>
      </c>
      <c r="B1578" s="150">
        <v>46440</v>
      </c>
      <c r="C1578" s="156">
        <v>9</v>
      </c>
      <c r="D1578" s="156">
        <v>13</v>
      </c>
      <c r="E1578" s="152" t="s">
        <v>74</v>
      </c>
      <c r="F1578" s="151" t="s">
        <v>492</v>
      </c>
      <c r="G1578" s="154" t="s">
        <v>1</v>
      </c>
      <c r="H1578" s="138" t="str">
        <f>IF(OR(G1578="中止",G1578="取消"),"998",IF(ISNA(MATCH($E1578,施設情報!$B$2:$B$96,0)),"999",INDEX(施設情報!$C$2:$C$96,MATCH($E1578,施設情報!$B$2:$B$96,0))))</f>
        <v>048</v>
      </c>
      <c r="I1578" s="139">
        <f t="shared" si="405"/>
        <v>46440</v>
      </c>
      <c r="J1578" s="137" t="str">
        <f t="shared" si="406"/>
        <v>048-46440</v>
      </c>
      <c r="K1578" s="137">
        <f t="shared" si="407"/>
        <v>0.375</v>
      </c>
      <c r="L1578" s="137">
        <f t="shared" si="408"/>
        <v>0.54166666666666663</v>
      </c>
      <c r="M1578" s="137">
        <f t="shared" si="415"/>
        <v>0</v>
      </c>
      <c r="N1578" s="137">
        <f t="shared" si="415"/>
        <v>0</v>
      </c>
      <c r="O1578" s="137">
        <f t="shared" si="415"/>
        <v>0</v>
      </c>
      <c r="P1578" s="137">
        <f t="shared" si="415"/>
        <v>0</v>
      </c>
      <c r="Q1578" s="137">
        <f t="shared" si="415"/>
        <v>0</v>
      </c>
      <c r="R1578" s="137">
        <f t="shared" si="415"/>
        <v>0</v>
      </c>
      <c r="S1578" s="137">
        <f t="shared" si="415"/>
        <v>0</v>
      </c>
      <c r="T1578" s="137">
        <f t="shared" si="415"/>
        <v>0</v>
      </c>
      <c r="U1578" s="137">
        <f t="shared" si="415"/>
        <v>0</v>
      </c>
      <c r="V1578" s="137">
        <f t="shared" si="415"/>
        <v>100</v>
      </c>
      <c r="W1578" s="137">
        <f t="shared" si="416"/>
        <v>100</v>
      </c>
      <c r="X1578" s="137">
        <f t="shared" si="416"/>
        <v>100</v>
      </c>
      <c r="Y1578" s="137">
        <f t="shared" si="416"/>
        <v>100</v>
      </c>
      <c r="Z1578" s="137">
        <f t="shared" si="416"/>
        <v>0</v>
      </c>
      <c r="AA1578" s="137">
        <f t="shared" si="416"/>
        <v>0</v>
      </c>
      <c r="AB1578" s="137">
        <f t="shared" si="416"/>
        <v>0</v>
      </c>
      <c r="AC1578" s="137">
        <f t="shared" si="416"/>
        <v>0</v>
      </c>
      <c r="AD1578" s="137">
        <f t="shared" si="416"/>
        <v>0</v>
      </c>
      <c r="AE1578" s="137">
        <f t="shared" si="416"/>
        <v>0</v>
      </c>
      <c r="AF1578" s="137">
        <f t="shared" si="416"/>
        <v>0</v>
      </c>
      <c r="AG1578" s="137">
        <f t="shared" si="416"/>
        <v>0</v>
      </c>
      <c r="AH1578" s="137">
        <f t="shared" si="416"/>
        <v>0</v>
      </c>
      <c r="AI1578" s="137">
        <f t="shared" si="416"/>
        <v>0</v>
      </c>
      <c r="AJ1578" s="137">
        <f t="shared" si="416"/>
        <v>0</v>
      </c>
      <c r="AK1578" s="136">
        <f ca="1">IF(AND(AND($AK$3&lt;=B1578,B1578&lt;=$AK$1),B1578&lt;&gt;""),1,0)</f>
        <v>1</v>
      </c>
      <c r="AL1578" s="136">
        <f>IF(OR(F1578="工事・メンテ（共用可）",F1578="要調整"),0.5,IF(F1578="ヘリ訓練日",0.4,1))</f>
        <v>1</v>
      </c>
      <c r="AM1578" s="136">
        <v>1</v>
      </c>
    </row>
    <row r="1579" spans="1:39" ht="75">
      <c r="A1579" s="149">
        <v>1947</v>
      </c>
      <c r="B1579" s="150">
        <v>46440</v>
      </c>
      <c r="C1579" s="156">
        <v>9</v>
      </c>
      <c r="D1579" s="156">
        <v>13</v>
      </c>
      <c r="E1579" s="152" t="s">
        <v>75</v>
      </c>
      <c r="F1579" s="151" t="s">
        <v>492</v>
      </c>
      <c r="G1579" s="154" t="s">
        <v>1</v>
      </c>
      <c r="H1579" s="138" t="str">
        <f>IF(OR(G1579="中止",G1579="取消"),"998",IF(ISNA(MATCH($E1579,施設情報!$B$2:$B$96,0)),"999",INDEX(施設情報!$C$2:$C$96,MATCH($E1579,施設情報!$B$2:$B$96,0))))</f>
        <v>049</v>
      </c>
      <c r="I1579" s="139">
        <f t="shared" si="405"/>
        <v>46440</v>
      </c>
      <c r="J1579" s="137" t="str">
        <f t="shared" si="406"/>
        <v>049-46440</v>
      </c>
      <c r="K1579" s="137">
        <f t="shared" si="407"/>
        <v>0.375</v>
      </c>
      <c r="L1579" s="137">
        <f t="shared" si="408"/>
        <v>0.54166666666666663</v>
      </c>
      <c r="M1579" s="137">
        <f t="shared" si="415"/>
        <v>0</v>
      </c>
      <c r="N1579" s="137">
        <f t="shared" si="415"/>
        <v>0</v>
      </c>
      <c r="O1579" s="137">
        <f t="shared" si="415"/>
        <v>0</v>
      </c>
      <c r="P1579" s="137">
        <f t="shared" si="415"/>
        <v>0</v>
      </c>
      <c r="Q1579" s="137">
        <f t="shared" si="415"/>
        <v>0</v>
      </c>
      <c r="R1579" s="137">
        <f t="shared" si="415"/>
        <v>0</v>
      </c>
      <c r="S1579" s="137">
        <f t="shared" si="415"/>
        <v>0</v>
      </c>
      <c r="T1579" s="137">
        <f t="shared" si="415"/>
        <v>0</v>
      </c>
      <c r="U1579" s="137">
        <f t="shared" si="415"/>
        <v>0</v>
      </c>
      <c r="V1579" s="137">
        <f t="shared" si="415"/>
        <v>100</v>
      </c>
      <c r="W1579" s="137">
        <f t="shared" si="416"/>
        <v>100</v>
      </c>
      <c r="X1579" s="137">
        <f t="shared" si="416"/>
        <v>100</v>
      </c>
      <c r="Y1579" s="137">
        <f t="shared" si="416"/>
        <v>100</v>
      </c>
      <c r="Z1579" s="137">
        <f t="shared" si="416"/>
        <v>0</v>
      </c>
      <c r="AA1579" s="137">
        <f t="shared" si="416"/>
        <v>0</v>
      </c>
      <c r="AB1579" s="137">
        <f t="shared" si="416"/>
        <v>0</v>
      </c>
      <c r="AC1579" s="137">
        <f t="shared" si="416"/>
        <v>0</v>
      </c>
      <c r="AD1579" s="137">
        <f t="shared" si="416"/>
        <v>0</v>
      </c>
      <c r="AE1579" s="137">
        <f t="shared" si="416"/>
        <v>0</v>
      </c>
      <c r="AF1579" s="137">
        <f t="shared" si="416"/>
        <v>0</v>
      </c>
      <c r="AG1579" s="137">
        <f t="shared" si="416"/>
        <v>0</v>
      </c>
      <c r="AH1579" s="137">
        <f t="shared" si="416"/>
        <v>0</v>
      </c>
      <c r="AI1579" s="137">
        <f t="shared" si="416"/>
        <v>0</v>
      </c>
      <c r="AJ1579" s="137">
        <f t="shared" si="416"/>
        <v>0</v>
      </c>
      <c r="AK1579" s="136">
        <f ca="1">IF(AND(AND($AK$3&lt;=B1579,B1579&lt;=$AK$1),B1579&lt;&gt;""),1,0)</f>
        <v>1</v>
      </c>
      <c r="AL1579" s="136">
        <f>IF(OR(F1579="工事・メンテ（共用可）",F1579="要調整"),0.5,IF(F1579="ヘリ訓練日",0.4,1))</f>
        <v>1</v>
      </c>
      <c r="AM1579" s="136">
        <v>1</v>
      </c>
    </row>
    <row r="1580" spans="1:39" ht="75">
      <c r="A1580" s="149">
        <v>1948</v>
      </c>
      <c r="B1580" s="150">
        <v>46440</v>
      </c>
      <c r="C1580" s="156">
        <v>9</v>
      </c>
      <c r="D1580" s="156">
        <v>13</v>
      </c>
      <c r="E1580" s="152" t="s">
        <v>76</v>
      </c>
      <c r="F1580" s="151" t="s">
        <v>492</v>
      </c>
      <c r="G1580" s="154" t="s">
        <v>1</v>
      </c>
      <c r="H1580" s="138" t="str">
        <f>IF(OR(G1580="中止",G1580="取消"),"998",IF(ISNA(MATCH($E1580,施設情報!$B$2:$B$96,0)),"999",INDEX(施設情報!$C$2:$C$96,MATCH($E1580,施設情報!$B$2:$B$96,0))))</f>
        <v>054</v>
      </c>
      <c r="I1580" s="139">
        <f t="shared" si="405"/>
        <v>46440</v>
      </c>
      <c r="J1580" s="137" t="str">
        <f t="shared" si="406"/>
        <v>054-46440</v>
      </c>
      <c r="K1580" s="137">
        <f t="shared" si="407"/>
        <v>0.375</v>
      </c>
      <c r="L1580" s="137">
        <f t="shared" si="408"/>
        <v>0.54166666666666663</v>
      </c>
      <c r="M1580" s="137">
        <f t="shared" si="415"/>
        <v>0</v>
      </c>
      <c r="N1580" s="137">
        <f t="shared" si="415"/>
        <v>0</v>
      </c>
      <c r="O1580" s="137">
        <f t="shared" si="415"/>
        <v>0</v>
      </c>
      <c r="P1580" s="137">
        <f t="shared" si="415"/>
        <v>0</v>
      </c>
      <c r="Q1580" s="137">
        <f t="shared" si="415"/>
        <v>0</v>
      </c>
      <c r="R1580" s="137">
        <f t="shared" si="415"/>
        <v>0</v>
      </c>
      <c r="S1580" s="137">
        <f t="shared" si="415"/>
        <v>0</v>
      </c>
      <c r="T1580" s="137">
        <f t="shared" si="415"/>
        <v>0</v>
      </c>
      <c r="U1580" s="137">
        <f t="shared" si="415"/>
        <v>0</v>
      </c>
      <c r="V1580" s="137">
        <f t="shared" si="415"/>
        <v>100</v>
      </c>
      <c r="W1580" s="137">
        <f t="shared" si="416"/>
        <v>100</v>
      </c>
      <c r="X1580" s="137">
        <f t="shared" si="416"/>
        <v>100</v>
      </c>
      <c r="Y1580" s="137">
        <f t="shared" si="416"/>
        <v>100</v>
      </c>
      <c r="Z1580" s="137">
        <f t="shared" si="416"/>
        <v>0</v>
      </c>
      <c r="AA1580" s="137">
        <f t="shared" si="416"/>
        <v>0</v>
      </c>
      <c r="AB1580" s="137">
        <f t="shared" si="416"/>
        <v>0</v>
      </c>
      <c r="AC1580" s="137">
        <f t="shared" si="416"/>
        <v>0</v>
      </c>
      <c r="AD1580" s="137">
        <f t="shared" si="416"/>
        <v>0</v>
      </c>
      <c r="AE1580" s="137">
        <f t="shared" si="416"/>
        <v>0</v>
      </c>
      <c r="AF1580" s="137">
        <f t="shared" si="416"/>
        <v>0</v>
      </c>
      <c r="AG1580" s="137">
        <f t="shared" si="416"/>
        <v>0</v>
      </c>
      <c r="AH1580" s="137">
        <f t="shared" si="416"/>
        <v>0</v>
      </c>
      <c r="AI1580" s="137">
        <f t="shared" si="416"/>
        <v>0</v>
      </c>
      <c r="AJ1580" s="137">
        <f t="shared" si="416"/>
        <v>0</v>
      </c>
      <c r="AK1580" s="136">
        <f ca="1">IF(AND(AND($AK$3&lt;=B1580,B1580&lt;=$AK$1),B1580&lt;&gt;""),1,0)</f>
        <v>1</v>
      </c>
      <c r="AL1580" s="136">
        <f>IF(OR(F1580="工事・メンテ（共用可）",F1580="要調整"),0.5,IF(F1580="ヘリ訓練日",0.4,1))</f>
        <v>1</v>
      </c>
      <c r="AM1580" s="136">
        <v>1</v>
      </c>
    </row>
    <row r="1581" spans="1:39" ht="112.5">
      <c r="A1581" s="149">
        <v>1949</v>
      </c>
      <c r="B1581" s="150">
        <v>46440</v>
      </c>
      <c r="C1581" s="156">
        <v>9</v>
      </c>
      <c r="D1581" s="156">
        <v>13</v>
      </c>
      <c r="E1581" s="152" t="s">
        <v>77</v>
      </c>
      <c r="F1581" s="151" t="s">
        <v>492</v>
      </c>
      <c r="G1581" s="154" t="s">
        <v>1</v>
      </c>
      <c r="H1581" s="138" t="str">
        <f>IF(OR(G1581="中止",G1581="取消"),"998",IF(ISNA(MATCH($E1581,施設情報!$B$2:$B$96,0)),"999",INDEX(施設情報!$C$2:$C$96,MATCH($E1581,施設情報!$B$2:$B$96,0))))</f>
        <v>055</v>
      </c>
      <c r="I1581" s="139">
        <f t="shared" si="405"/>
        <v>46440</v>
      </c>
      <c r="J1581" s="137" t="str">
        <f t="shared" si="406"/>
        <v>055-46440</v>
      </c>
      <c r="K1581" s="137">
        <f t="shared" si="407"/>
        <v>0.375</v>
      </c>
      <c r="L1581" s="137">
        <f t="shared" si="408"/>
        <v>0.54166666666666663</v>
      </c>
      <c r="M1581" s="137">
        <f t="shared" si="415"/>
        <v>0</v>
      </c>
      <c r="N1581" s="137">
        <f t="shared" si="415"/>
        <v>0</v>
      </c>
      <c r="O1581" s="137">
        <f t="shared" si="415"/>
        <v>0</v>
      </c>
      <c r="P1581" s="137">
        <f t="shared" si="415"/>
        <v>0</v>
      </c>
      <c r="Q1581" s="137">
        <f t="shared" si="415"/>
        <v>0</v>
      </c>
      <c r="R1581" s="137">
        <f t="shared" si="415"/>
        <v>0</v>
      </c>
      <c r="S1581" s="137">
        <f t="shared" si="415"/>
        <v>0</v>
      </c>
      <c r="T1581" s="137">
        <f t="shared" si="415"/>
        <v>0</v>
      </c>
      <c r="U1581" s="137">
        <f t="shared" si="415"/>
        <v>0</v>
      </c>
      <c r="V1581" s="137">
        <f t="shared" si="415"/>
        <v>100</v>
      </c>
      <c r="W1581" s="137">
        <f t="shared" si="416"/>
        <v>100</v>
      </c>
      <c r="X1581" s="137">
        <f t="shared" si="416"/>
        <v>100</v>
      </c>
      <c r="Y1581" s="137">
        <f t="shared" si="416"/>
        <v>100</v>
      </c>
      <c r="Z1581" s="137">
        <f t="shared" si="416"/>
        <v>0</v>
      </c>
      <c r="AA1581" s="137">
        <f t="shared" si="416"/>
        <v>0</v>
      </c>
      <c r="AB1581" s="137">
        <f t="shared" si="416"/>
        <v>0</v>
      </c>
      <c r="AC1581" s="137">
        <f t="shared" si="416"/>
        <v>0</v>
      </c>
      <c r="AD1581" s="137">
        <f t="shared" si="416"/>
        <v>0</v>
      </c>
      <c r="AE1581" s="137">
        <f t="shared" si="416"/>
        <v>0</v>
      </c>
      <c r="AF1581" s="137">
        <f t="shared" si="416"/>
        <v>0</v>
      </c>
      <c r="AG1581" s="137">
        <f t="shared" si="416"/>
        <v>0</v>
      </c>
      <c r="AH1581" s="137">
        <f t="shared" si="416"/>
        <v>0</v>
      </c>
      <c r="AI1581" s="137">
        <f t="shared" si="416"/>
        <v>0</v>
      </c>
      <c r="AJ1581" s="137">
        <f t="shared" si="416"/>
        <v>0</v>
      </c>
      <c r="AK1581" s="136">
        <f ca="1">IF(AND(AND($AK$3&lt;=B1581,B1581&lt;=$AK$1),B1581&lt;&gt;""),1,0)</f>
        <v>1</v>
      </c>
      <c r="AL1581" s="136">
        <f>IF(OR(F1581="工事・メンテ（共用可）",F1581="要調整"),0.5,IF(F1581="ヘリ訓練日",0.4,1))</f>
        <v>1</v>
      </c>
      <c r="AM1581" s="136">
        <v>1</v>
      </c>
    </row>
    <row r="1582" spans="1:39" ht="93.75">
      <c r="A1582" s="149">
        <v>1950</v>
      </c>
      <c r="B1582" s="150">
        <v>46440</v>
      </c>
      <c r="C1582" s="156">
        <v>9</v>
      </c>
      <c r="D1582" s="156">
        <v>13</v>
      </c>
      <c r="E1582" s="152" t="s">
        <v>78</v>
      </c>
      <c r="F1582" s="151" t="s">
        <v>492</v>
      </c>
      <c r="G1582" s="154" t="s">
        <v>1</v>
      </c>
      <c r="H1582" s="138" t="str">
        <f>IF(OR(G1582="中止",G1582="取消"),"998",IF(ISNA(MATCH($E1582,施設情報!$B$2:$B$96,0)),"999",INDEX(施設情報!$C$2:$C$96,MATCH($E1582,施設情報!$B$2:$B$96,0))))</f>
        <v>056</v>
      </c>
      <c r="I1582" s="139">
        <f t="shared" si="405"/>
        <v>46440</v>
      </c>
      <c r="J1582" s="137" t="str">
        <f t="shared" si="406"/>
        <v>056-46440</v>
      </c>
      <c r="K1582" s="137">
        <f t="shared" si="407"/>
        <v>0.375</v>
      </c>
      <c r="L1582" s="137">
        <f t="shared" si="408"/>
        <v>0.54166666666666663</v>
      </c>
      <c r="M1582" s="137">
        <f t="shared" si="415"/>
        <v>0</v>
      </c>
      <c r="N1582" s="137">
        <f t="shared" si="415"/>
        <v>0</v>
      </c>
      <c r="O1582" s="137">
        <f t="shared" si="415"/>
        <v>0</v>
      </c>
      <c r="P1582" s="137">
        <f t="shared" si="415"/>
        <v>0</v>
      </c>
      <c r="Q1582" s="137">
        <f t="shared" si="415"/>
        <v>0</v>
      </c>
      <c r="R1582" s="137">
        <f t="shared" si="415"/>
        <v>0</v>
      </c>
      <c r="S1582" s="137">
        <f t="shared" si="415"/>
        <v>0</v>
      </c>
      <c r="T1582" s="137">
        <f t="shared" si="415"/>
        <v>0</v>
      </c>
      <c r="U1582" s="137">
        <f t="shared" si="415"/>
        <v>0</v>
      </c>
      <c r="V1582" s="137">
        <f t="shared" si="415"/>
        <v>100</v>
      </c>
      <c r="W1582" s="137">
        <f t="shared" si="416"/>
        <v>100</v>
      </c>
      <c r="X1582" s="137">
        <f t="shared" si="416"/>
        <v>100</v>
      </c>
      <c r="Y1582" s="137">
        <f t="shared" si="416"/>
        <v>100</v>
      </c>
      <c r="Z1582" s="137">
        <f t="shared" si="416"/>
        <v>0</v>
      </c>
      <c r="AA1582" s="137">
        <f t="shared" si="416"/>
        <v>0</v>
      </c>
      <c r="AB1582" s="137">
        <f t="shared" si="416"/>
        <v>0</v>
      </c>
      <c r="AC1582" s="137">
        <f t="shared" si="416"/>
        <v>0</v>
      </c>
      <c r="AD1582" s="137">
        <f t="shared" si="416"/>
        <v>0</v>
      </c>
      <c r="AE1582" s="137">
        <f t="shared" si="416"/>
        <v>0</v>
      </c>
      <c r="AF1582" s="137">
        <f t="shared" si="416"/>
        <v>0</v>
      </c>
      <c r="AG1582" s="137">
        <f t="shared" si="416"/>
        <v>0</v>
      </c>
      <c r="AH1582" s="137">
        <f t="shared" si="416"/>
        <v>0</v>
      </c>
      <c r="AI1582" s="137">
        <f t="shared" si="416"/>
        <v>0</v>
      </c>
      <c r="AJ1582" s="137">
        <f t="shared" si="416"/>
        <v>0</v>
      </c>
      <c r="AK1582" s="136">
        <f ca="1">IF(AND(AND($AK$3&lt;=B1582,B1582&lt;=$AK$1),B1582&lt;&gt;""),1,0)</f>
        <v>1</v>
      </c>
      <c r="AL1582" s="136">
        <f>IF(OR(F1582="工事・メンテ（共用可）",F1582="要調整"),0.5,IF(F1582="ヘリ訓練日",0.4,1))</f>
        <v>1</v>
      </c>
      <c r="AM1582" s="136">
        <v>1</v>
      </c>
    </row>
    <row r="1583" spans="1:39" ht="112.5">
      <c r="A1583" s="149">
        <v>1951</v>
      </c>
      <c r="B1583" s="150">
        <v>46440</v>
      </c>
      <c r="C1583" s="156">
        <v>9</v>
      </c>
      <c r="D1583" s="156">
        <v>13</v>
      </c>
      <c r="E1583" s="152" t="s">
        <v>79</v>
      </c>
      <c r="F1583" s="151" t="s">
        <v>492</v>
      </c>
      <c r="G1583" s="154" t="s">
        <v>1</v>
      </c>
      <c r="H1583" s="138" t="str">
        <f>IF(OR(G1583="中止",G1583="取消"),"998",IF(ISNA(MATCH($E1583,施設情報!$B$2:$B$96,0)),"999",INDEX(施設情報!$C$2:$C$96,MATCH($E1583,施設情報!$B$2:$B$96,0))))</f>
        <v>057</v>
      </c>
      <c r="I1583" s="139">
        <f t="shared" si="405"/>
        <v>46440</v>
      </c>
      <c r="J1583" s="137" t="str">
        <f t="shared" si="406"/>
        <v>057-46440</v>
      </c>
      <c r="K1583" s="137">
        <f t="shared" si="407"/>
        <v>0.375</v>
      </c>
      <c r="L1583" s="137">
        <f t="shared" si="408"/>
        <v>0.54166666666666663</v>
      </c>
      <c r="M1583" s="137">
        <f t="shared" si="415"/>
        <v>0</v>
      </c>
      <c r="N1583" s="137">
        <f t="shared" si="415"/>
        <v>0</v>
      </c>
      <c r="O1583" s="137">
        <f t="shared" si="415"/>
        <v>0</v>
      </c>
      <c r="P1583" s="137">
        <f t="shared" si="415"/>
        <v>0</v>
      </c>
      <c r="Q1583" s="137">
        <f t="shared" si="415"/>
        <v>0</v>
      </c>
      <c r="R1583" s="137">
        <f t="shared" si="415"/>
        <v>0</v>
      </c>
      <c r="S1583" s="137">
        <f t="shared" si="415"/>
        <v>0</v>
      </c>
      <c r="T1583" s="137">
        <f t="shared" si="415"/>
        <v>0</v>
      </c>
      <c r="U1583" s="137">
        <f t="shared" si="415"/>
        <v>0</v>
      </c>
      <c r="V1583" s="137">
        <f t="shared" si="415"/>
        <v>100</v>
      </c>
      <c r="W1583" s="137">
        <f t="shared" si="416"/>
        <v>100</v>
      </c>
      <c r="X1583" s="137">
        <f t="shared" si="416"/>
        <v>100</v>
      </c>
      <c r="Y1583" s="137">
        <f t="shared" si="416"/>
        <v>100</v>
      </c>
      <c r="Z1583" s="137">
        <f t="shared" si="416"/>
        <v>0</v>
      </c>
      <c r="AA1583" s="137">
        <f t="shared" si="416"/>
        <v>0</v>
      </c>
      <c r="AB1583" s="137">
        <f t="shared" si="416"/>
        <v>0</v>
      </c>
      <c r="AC1583" s="137">
        <f t="shared" si="416"/>
        <v>0</v>
      </c>
      <c r="AD1583" s="137">
        <f t="shared" si="416"/>
        <v>0</v>
      </c>
      <c r="AE1583" s="137">
        <f t="shared" si="416"/>
        <v>0</v>
      </c>
      <c r="AF1583" s="137">
        <f t="shared" si="416"/>
        <v>0</v>
      </c>
      <c r="AG1583" s="137">
        <f t="shared" si="416"/>
        <v>0</v>
      </c>
      <c r="AH1583" s="137">
        <f t="shared" si="416"/>
        <v>0</v>
      </c>
      <c r="AI1583" s="137">
        <f t="shared" si="416"/>
        <v>0</v>
      </c>
      <c r="AJ1583" s="137">
        <f t="shared" si="416"/>
        <v>0</v>
      </c>
      <c r="AK1583" s="136">
        <f ca="1">IF(AND(AND($AK$3&lt;=B1583,B1583&lt;=$AK$1),B1583&lt;&gt;""),1,0)</f>
        <v>1</v>
      </c>
      <c r="AL1583" s="136">
        <f>IF(OR(F1583="工事・メンテ（共用可）",F1583="要調整"),0.5,IF(F1583="ヘリ訓練日",0.4,1))</f>
        <v>1</v>
      </c>
      <c r="AM1583" s="136">
        <v>1</v>
      </c>
    </row>
    <row r="1584" spans="1:39" ht="112.5">
      <c r="A1584" s="149">
        <v>1952</v>
      </c>
      <c r="B1584" s="150">
        <v>46440</v>
      </c>
      <c r="C1584" s="156">
        <v>9</v>
      </c>
      <c r="D1584" s="156">
        <v>13</v>
      </c>
      <c r="E1584" s="152" t="s">
        <v>80</v>
      </c>
      <c r="F1584" s="151" t="s">
        <v>492</v>
      </c>
      <c r="G1584" s="154" t="s">
        <v>1</v>
      </c>
      <c r="H1584" s="138" t="str">
        <f>IF(OR(G1584="中止",G1584="取消"),"998",IF(ISNA(MATCH($E1584,施設情報!$B$2:$B$96,0)),"999",INDEX(施設情報!$C$2:$C$96,MATCH($E1584,施設情報!$B$2:$B$96,0))))</f>
        <v>058</v>
      </c>
      <c r="I1584" s="139">
        <f t="shared" si="405"/>
        <v>46440</v>
      </c>
      <c r="J1584" s="137" t="str">
        <f t="shared" si="406"/>
        <v>058-46440</v>
      </c>
      <c r="K1584" s="137">
        <f t="shared" si="407"/>
        <v>0.375</v>
      </c>
      <c r="L1584" s="137">
        <f t="shared" si="408"/>
        <v>0.54166666666666663</v>
      </c>
      <c r="M1584" s="137">
        <f t="shared" si="415"/>
        <v>0</v>
      </c>
      <c r="N1584" s="137">
        <f t="shared" si="415"/>
        <v>0</v>
      </c>
      <c r="O1584" s="137">
        <f t="shared" si="415"/>
        <v>0</v>
      </c>
      <c r="P1584" s="137">
        <f t="shared" si="415"/>
        <v>0</v>
      </c>
      <c r="Q1584" s="137">
        <f t="shared" si="415"/>
        <v>0</v>
      </c>
      <c r="R1584" s="137">
        <f t="shared" si="415"/>
        <v>0</v>
      </c>
      <c r="S1584" s="137">
        <f t="shared" si="415"/>
        <v>0</v>
      </c>
      <c r="T1584" s="137">
        <f t="shared" si="415"/>
        <v>0</v>
      </c>
      <c r="U1584" s="137">
        <f t="shared" si="415"/>
        <v>0</v>
      </c>
      <c r="V1584" s="137">
        <f t="shared" si="415"/>
        <v>100</v>
      </c>
      <c r="W1584" s="137">
        <f t="shared" si="416"/>
        <v>100</v>
      </c>
      <c r="X1584" s="137">
        <f t="shared" si="416"/>
        <v>100</v>
      </c>
      <c r="Y1584" s="137">
        <f t="shared" si="416"/>
        <v>100</v>
      </c>
      <c r="Z1584" s="137">
        <f t="shared" si="416"/>
        <v>0</v>
      </c>
      <c r="AA1584" s="137">
        <f t="shared" si="416"/>
        <v>0</v>
      </c>
      <c r="AB1584" s="137">
        <f t="shared" si="416"/>
        <v>0</v>
      </c>
      <c r="AC1584" s="137">
        <f t="shared" si="416"/>
        <v>0</v>
      </c>
      <c r="AD1584" s="137">
        <f t="shared" si="416"/>
        <v>0</v>
      </c>
      <c r="AE1584" s="137">
        <f t="shared" si="416"/>
        <v>0</v>
      </c>
      <c r="AF1584" s="137">
        <f t="shared" si="416"/>
        <v>0</v>
      </c>
      <c r="AG1584" s="137">
        <f t="shared" si="416"/>
        <v>0</v>
      </c>
      <c r="AH1584" s="137">
        <f t="shared" si="416"/>
        <v>0</v>
      </c>
      <c r="AI1584" s="137">
        <f t="shared" si="416"/>
        <v>0</v>
      </c>
      <c r="AJ1584" s="137">
        <f t="shared" si="416"/>
        <v>0</v>
      </c>
      <c r="AK1584" s="136">
        <f ca="1">IF(AND(AND($AK$3&lt;=B1584,B1584&lt;=$AK$1),B1584&lt;&gt;""),1,0)</f>
        <v>1</v>
      </c>
      <c r="AL1584" s="136">
        <f>IF(OR(F1584="工事・メンテ（共用可）",F1584="要調整"),0.5,IF(F1584="ヘリ訓練日",0.4,1))</f>
        <v>1</v>
      </c>
      <c r="AM1584" s="136">
        <v>1</v>
      </c>
    </row>
    <row r="1585" spans="1:39" ht="93.75">
      <c r="A1585" s="149">
        <v>1953</v>
      </c>
      <c r="B1585" s="150">
        <v>46440</v>
      </c>
      <c r="C1585" s="156">
        <v>9</v>
      </c>
      <c r="D1585" s="156">
        <v>13</v>
      </c>
      <c r="E1585" s="152" t="s">
        <v>81</v>
      </c>
      <c r="F1585" s="151" t="s">
        <v>492</v>
      </c>
      <c r="G1585" s="154" t="s">
        <v>1</v>
      </c>
      <c r="H1585" s="138" t="str">
        <f>IF(OR(G1585="中止",G1585="取消"),"998",IF(ISNA(MATCH($E1585,施設情報!$B$2:$B$96,0)),"999",INDEX(施設情報!$C$2:$C$96,MATCH($E1585,施設情報!$B$2:$B$96,0))))</f>
        <v>059</v>
      </c>
      <c r="I1585" s="139">
        <f t="shared" si="405"/>
        <v>46440</v>
      </c>
      <c r="J1585" s="137" t="str">
        <f t="shared" si="406"/>
        <v>059-46440</v>
      </c>
      <c r="K1585" s="137">
        <f t="shared" si="407"/>
        <v>0.375</v>
      </c>
      <c r="L1585" s="137">
        <f t="shared" si="408"/>
        <v>0.54166666666666663</v>
      </c>
      <c r="M1585" s="137">
        <f t="shared" ref="M1585:V1594" si="417">IF(AND(M$3&gt;=$K1585,M$3&lt;$L1585),100*$AM1585,0)</f>
        <v>0</v>
      </c>
      <c r="N1585" s="137">
        <f t="shared" si="417"/>
        <v>0</v>
      </c>
      <c r="O1585" s="137">
        <f t="shared" si="417"/>
        <v>0</v>
      </c>
      <c r="P1585" s="137">
        <f t="shared" si="417"/>
        <v>0</v>
      </c>
      <c r="Q1585" s="137">
        <f t="shared" si="417"/>
        <v>0</v>
      </c>
      <c r="R1585" s="137">
        <f t="shared" si="417"/>
        <v>0</v>
      </c>
      <c r="S1585" s="137">
        <f t="shared" si="417"/>
        <v>0</v>
      </c>
      <c r="T1585" s="137">
        <f t="shared" si="417"/>
        <v>0</v>
      </c>
      <c r="U1585" s="137">
        <f t="shared" si="417"/>
        <v>0</v>
      </c>
      <c r="V1585" s="137">
        <f t="shared" si="417"/>
        <v>100</v>
      </c>
      <c r="W1585" s="137">
        <f t="shared" ref="W1585:AJ1594" si="418">IF(AND(W$3&gt;=$K1585,W$3&lt;$L1585),100*$AM1585,0)</f>
        <v>100</v>
      </c>
      <c r="X1585" s="137">
        <f t="shared" si="418"/>
        <v>100</v>
      </c>
      <c r="Y1585" s="137">
        <f t="shared" si="418"/>
        <v>100</v>
      </c>
      <c r="Z1585" s="137">
        <f t="shared" si="418"/>
        <v>0</v>
      </c>
      <c r="AA1585" s="137">
        <f t="shared" si="418"/>
        <v>0</v>
      </c>
      <c r="AB1585" s="137">
        <f t="shared" si="418"/>
        <v>0</v>
      </c>
      <c r="AC1585" s="137">
        <f t="shared" si="418"/>
        <v>0</v>
      </c>
      <c r="AD1585" s="137">
        <f t="shared" si="418"/>
        <v>0</v>
      </c>
      <c r="AE1585" s="137">
        <f t="shared" si="418"/>
        <v>0</v>
      </c>
      <c r="AF1585" s="137">
        <f t="shared" si="418"/>
        <v>0</v>
      </c>
      <c r="AG1585" s="137">
        <f t="shared" si="418"/>
        <v>0</v>
      </c>
      <c r="AH1585" s="137">
        <f t="shared" si="418"/>
        <v>0</v>
      </c>
      <c r="AI1585" s="137">
        <f t="shared" si="418"/>
        <v>0</v>
      </c>
      <c r="AJ1585" s="137">
        <f t="shared" si="418"/>
        <v>0</v>
      </c>
      <c r="AK1585" s="136">
        <f ca="1">IF(AND(AND($AK$3&lt;=B1585,B1585&lt;=$AK$1),B1585&lt;&gt;""),1,0)</f>
        <v>1</v>
      </c>
      <c r="AL1585" s="136">
        <f>IF(OR(F1585="工事・メンテ（共用可）",F1585="要調整"),0.5,IF(F1585="ヘリ訓練日",0.4,1))</f>
        <v>1</v>
      </c>
      <c r="AM1585" s="136">
        <v>1</v>
      </c>
    </row>
    <row r="1586" spans="1:39" ht="93.75">
      <c r="A1586" s="149">
        <v>1954</v>
      </c>
      <c r="B1586" s="150">
        <v>46440</v>
      </c>
      <c r="C1586" s="156">
        <v>9</v>
      </c>
      <c r="D1586" s="156">
        <v>13</v>
      </c>
      <c r="E1586" s="152" t="s">
        <v>82</v>
      </c>
      <c r="F1586" s="151" t="s">
        <v>492</v>
      </c>
      <c r="G1586" s="154" t="s">
        <v>1</v>
      </c>
      <c r="H1586" s="138" t="str">
        <f>IF(OR(G1586="中止",G1586="取消"),"998",IF(ISNA(MATCH($E1586,施設情報!$B$2:$B$96,0)),"999",INDEX(施設情報!$C$2:$C$96,MATCH($E1586,施設情報!$B$2:$B$96,0))))</f>
        <v>060</v>
      </c>
      <c r="I1586" s="139">
        <f t="shared" si="405"/>
        <v>46440</v>
      </c>
      <c r="J1586" s="137" t="str">
        <f t="shared" si="406"/>
        <v>060-46440</v>
      </c>
      <c r="K1586" s="137">
        <f t="shared" si="407"/>
        <v>0.375</v>
      </c>
      <c r="L1586" s="137">
        <f t="shared" si="408"/>
        <v>0.54166666666666663</v>
      </c>
      <c r="M1586" s="137">
        <f t="shared" si="417"/>
        <v>0</v>
      </c>
      <c r="N1586" s="137">
        <f t="shared" si="417"/>
        <v>0</v>
      </c>
      <c r="O1586" s="137">
        <f t="shared" si="417"/>
        <v>0</v>
      </c>
      <c r="P1586" s="137">
        <f t="shared" si="417"/>
        <v>0</v>
      </c>
      <c r="Q1586" s="137">
        <f t="shared" si="417"/>
        <v>0</v>
      </c>
      <c r="R1586" s="137">
        <f t="shared" si="417"/>
        <v>0</v>
      </c>
      <c r="S1586" s="137">
        <f t="shared" si="417"/>
        <v>0</v>
      </c>
      <c r="T1586" s="137">
        <f t="shared" si="417"/>
        <v>0</v>
      </c>
      <c r="U1586" s="137">
        <f t="shared" si="417"/>
        <v>0</v>
      </c>
      <c r="V1586" s="137">
        <f t="shared" si="417"/>
        <v>100</v>
      </c>
      <c r="W1586" s="137">
        <f t="shared" si="418"/>
        <v>100</v>
      </c>
      <c r="X1586" s="137">
        <f t="shared" si="418"/>
        <v>100</v>
      </c>
      <c r="Y1586" s="137">
        <f t="shared" si="418"/>
        <v>100</v>
      </c>
      <c r="Z1586" s="137">
        <f t="shared" si="418"/>
        <v>0</v>
      </c>
      <c r="AA1586" s="137">
        <f t="shared" si="418"/>
        <v>0</v>
      </c>
      <c r="AB1586" s="137">
        <f t="shared" si="418"/>
        <v>0</v>
      </c>
      <c r="AC1586" s="137">
        <f t="shared" si="418"/>
        <v>0</v>
      </c>
      <c r="AD1586" s="137">
        <f t="shared" si="418"/>
        <v>0</v>
      </c>
      <c r="AE1586" s="137">
        <f t="shared" si="418"/>
        <v>0</v>
      </c>
      <c r="AF1586" s="137">
        <f t="shared" si="418"/>
        <v>0</v>
      </c>
      <c r="AG1586" s="137">
        <f t="shared" si="418"/>
        <v>0</v>
      </c>
      <c r="AH1586" s="137">
        <f t="shared" si="418"/>
        <v>0</v>
      </c>
      <c r="AI1586" s="137">
        <f t="shared" si="418"/>
        <v>0</v>
      </c>
      <c r="AJ1586" s="137">
        <f t="shared" si="418"/>
        <v>0</v>
      </c>
      <c r="AK1586" s="136">
        <f ca="1">IF(AND(AND($AK$3&lt;=B1586,B1586&lt;=$AK$1),B1586&lt;&gt;""),1,0)</f>
        <v>1</v>
      </c>
      <c r="AL1586" s="136">
        <f>IF(OR(F1586="工事・メンテ（共用可）",F1586="要調整"),0.5,IF(F1586="ヘリ訓練日",0.4,1))</f>
        <v>1</v>
      </c>
      <c r="AM1586" s="136">
        <v>1</v>
      </c>
    </row>
    <row r="1587" spans="1:39" ht="56.25">
      <c r="A1587" s="149">
        <v>1955</v>
      </c>
      <c r="B1587" s="150">
        <v>46440</v>
      </c>
      <c r="C1587" s="156">
        <v>9</v>
      </c>
      <c r="D1587" s="156">
        <v>13</v>
      </c>
      <c r="E1587" s="152" t="s">
        <v>83</v>
      </c>
      <c r="F1587" s="151" t="s">
        <v>495</v>
      </c>
      <c r="G1587" s="154" t="s">
        <v>1</v>
      </c>
      <c r="H1587" s="138" t="str">
        <f>IF(OR(G1587="中止",G1587="取消"),"998",IF(ISNA(MATCH($E1587,施設情報!$B$2:$B$96,0)),"999",INDEX(施設情報!$C$2:$C$96,MATCH($E1587,施設情報!$B$2:$B$96,0))))</f>
        <v>067</v>
      </c>
      <c r="I1587" s="139">
        <f t="shared" si="405"/>
        <v>46440</v>
      </c>
      <c r="J1587" s="137" t="str">
        <f t="shared" si="406"/>
        <v>067-46440</v>
      </c>
      <c r="K1587" s="137">
        <f t="shared" si="407"/>
        <v>0.375</v>
      </c>
      <c r="L1587" s="137">
        <f t="shared" si="408"/>
        <v>0.54166666666666663</v>
      </c>
      <c r="M1587" s="137">
        <f t="shared" si="417"/>
        <v>0</v>
      </c>
      <c r="N1587" s="137">
        <f t="shared" si="417"/>
        <v>0</v>
      </c>
      <c r="O1587" s="137">
        <f t="shared" si="417"/>
        <v>0</v>
      </c>
      <c r="P1587" s="137">
        <f t="shared" si="417"/>
        <v>0</v>
      </c>
      <c r="Q1587" s="137">
        <f t="shared" si="417"/>
        <v>0</v>
      </c>
      <c r="R1587" s="137">
        <f t="shared" si="417"/>
        <v>0</v>
      </c>
      <c r="S1587" s="137">
        <f t="shared" si="417"/>
        <v>0</v>
      </c>
      <c r="T1587" s="137">
        <f t="shared" si="417"/>
        <v>0</v>
      </c>
      <c r="U1587" s="137">
        <f t="shared" si="417"/>
        <v>0</v>
      </c>
      <c r="V1587" s="137">
        <f t="shared" si="417"/>
        <v>50</v>
      </c>
      <c r="W1587" s="137">
        <f t="shared" si="418"/>
        <v>50</v>
      </c>
      <c r="X1587" s="137">
        <f t="shared" si="418"/>
        <v>50</v>
      </c>
      <c r="Y1587" s="137">
        <f t="shared" si="418"/>
        <v>50</v>
      </c>
      <c r="Z1587" s="137">
        <f t="shared" si="418"/>
        <v>0</v>
      </c>
      <c r="AA1587" s="137">
        <f t="shared" si="418"/>
        <v>0</v>
      </c>
      <c r="AB1587" s="137">
        <f t="shared" si="418"/>
        <v>0</v>
      </c>
      <c r="AC1587" s="137">
        <f t="shared" si="418"/>
        <v>0</v>
      </c>
      <c r="AD1587" s="137">
        <f t="shared" si="418"/>
        <v>0</v>
      </c>
      <c r="AE1587" s="137">
        <f t="shared" si="418"/>
        <v>0</v>
      </c>
      <c r="AF1587" s="137">
        <f t="shared" si="418"/>
        <v>0</v>
      </c>
      <c r="AG1587" s="137">
        <f t="shared" si="418"/>
        <v>0</v>
      </c>
      <c r="AH1587" s="137">
        <f t="shared" si="418"/>
        <v>0</v>
      </c>
      <c r="AI1587" s="137">
        <f t="shared" si="418"/>
        <v>0</v>
      </c>
      <c r="AJ1587" s="137">
        <f t="shared" si="418"/>
        <v>0</v>
      </c>
      <c r="AK1587" s="136">
        <f ca="1">IF(AND(AND($AK$3&lt;=B1587,B1587&lt;=$AK$1),B1587&lt;&gt;""),1,0)</f>
        <v>1</v>
      </c>
      <c r="AL1587" s="136">
        <f>IF(OR(F1587="工事・メンテ（共用可）",F1587="要調整"),0.5,IF(F1587="ヘリ訓練日",0.4,1))</f>
        <v>0.5</v>
      </c>
      <c r="AM1587" s="136">
        <v>0.5</v>
      </c>
    </row>
    <row r="1588" spans="1:39" ht="56.25">
      <c r="A1588" s="149">
        <v>1956</v>
      </c>
      <c r="B1588" s="150">
        <v>46440</v>
      </c>
      <c r="C1588" s="156">
        <v>9</v>
      </c>
      <c r="D1588" s="156">
        <v>13</v>
      </c>
      <c r="E1588" s="152" t="s">
        <v>84</v>
      </c>
      <c r="F1588" s="151" t="s">
        <v>495</v>
      </c>
      <c r="G1588" s="154" t="s">
        <v>1</v>
      </c>
      <c r="H1588" s="138" t="str">
        <f>IF(OR(G1588="中止",G1588="取消"),"998",IF(ISNA(MATCH($E1588,施設情報!$B$2:$B$96,0)),"999",INDEX(施設情報!$C$2:$C$96,MATCH($E1588,施設情報!$B$2:$B$96,0))))</f>
        <v>065</v>
      </c>
      <c r="I1588" s="139">
        <f t="shared" si="405"/>
        <v>46440</v>
      </c>
      <c r="J1588" s="137" t="str">
        <f t="shared" si="406"/>
        <v>065-46440</v>
      </c>
      <c r="K1588" s="137">
        <f t="shared" si="407"/>
        <v>0.375</v>
      </c>
      <c r="L1588" s="137">
        <f t="shared" si="408"/>
        <v>0.54166666666666663</v>
      </c>
      <c r="M1588" s="137">
        <f t="shared" si="417"/>
        <v>0</v>
      </c>
      <c r="N1588" s="137">
        <f t="shared" si="417"/>
        <v>0</v>
      </c>
      <c r="O1588" s="137">
        <f t="shared" si="417"/>
        <v>0</v>
      </c>
      <c r="P1588" s="137">
        <f t="shared" si="417"/>
        <v>0</v>
      </c>
      <c r="Q1588" s="137">
        <f t="shared" si="417"/>
        <v>0</v>
      </c>
      <c r="R1588" s="137">
        <f t="shared" si="417"/>
        <v>0</v>
      </c>
      <c r="S1588" s="137">
        <f t="shared" si="417"/>
        <v>0</v>
      </c>
      <c r="T1588" s="137">
        <f t="shared" si="417"/>
        <v>0</v>
      </c>
      <c r="U1588" s="137">
        <f t="shared" si="417"/>
        <v>0</v>
      </c>
      <c r="V1588" s="137">
        <f t="shared" si="417"/>
        <v>50</v>
      </c>
      <c r="W1588" s="137">
        <f t="shared" si="418"/>
        <v>50</v>
      </c>
      <c r="X1588" s="137">
        <f t="shared" si="418"/>
        <v>50</v>
      </c>
      <c r="Y1588" s="137">
        <f t="shared" si="418"/>
        <v>50</v>
      </c>
      <c r="Z1588" s="137">
        <f t="shared" si="418"/>
        <v>0</v>
      </c>
      <c r="AA1588" s="137">
        <f t="shared" si="418"/>
        <v>0</v>
      </c>
      <c r="AB1588" s="137">
        <f t="shared" si="418"/>
        <v>0</v>
      </c>
      <c r="AC1588" s="137">
        <f t="shared" si="418"/>
        <v>0</v>
      </c>
      <c r="AD1588" s="137">
        <f t="shared" si="418"/>
        <v>0</v>
      </c>
      <c r="AE1588" s="137">
        <f t="shared" si="418"/>
        <v>0</v>
      </c>
      <c r="AF1588" s="137">
        <f t="shared" si="418"/>
        <v>0</v>
      </c>
      <c r="AG1588" s="137">
        <f t="shared" si="418"/>
        <v>0</v>
      </c>
      <c r="AH1588" s="137">
        <f t="shared" si="418"/>
        <v>0</v>
      </c>
      <c r="AI1588" s="137">
        <f t="shared" si="418"/>
        <v>0</v>
      </c>
      <c r="AJ1588" s="137">
        <f t="shared" si="418"/>
        <v>0</v>
      </c>
      <c r="AK1588" s="136">
        <f ca="1">IF(AND(AND($AK$3&lt;=B1588,B1588&lt;=$AK$1),B1588&lt;&gt;""),1,0)</f>
        <v>1</v>
      </c>
      <c r="AL1588" s="136">
        <f>IF(OR(F1588="工事・メンテ（共用可）",F1588="要調整"),0.5,IF(F1588="ヘリ訓練日",0.4,1))</f>
        <v>0.5</v>
      </c>
      <c r="AM1588" s="136">
        <v>0.5</v>
      </c>
    </row>
    <row r="1589" spans="1:39" ht="56.25">
      <c r="A1589" s="149">
        <v>1957</v>
      </c>
      <c r="B1589" s="150">
        <v>46440</v>
      </c>
      <c r="C1589" s="156">
        <v>9</v>
      </c>
      <c r="D1589" s="156">
        <v>13</v>
      </c>
      <c r="E1589" s="152" t="s">
        <v>85</v>
      </c>
      <c r="F1589" s="151" t="s">
        <v>495</v>
      </c>
      <c r="G1589" s="154" t="s">
        <v>1</v>
      </c>
      <c r="H1589" s="138" t="str">
        <f>IF(OR(G1589="中止",G1589="取消"),"998",IF(ISNA(MATCH($E1589,施設情報!$B$2:$B$96,0)),"999",INDEX(施設情報!$C$2:$C$96,MATCH($E1589,施設情報!$B$2:$B$96,0))))</f>
        <v>066</v>
      </c>
      <c r="I1589" s="139">
        <f t="shared" si="405"/>
        <v>46440</v>
      </c>
      <c r="J1589" s="137" t="str">
        <f t="shared" si="406"/>
        <v>066-46440</v>
      </c>
      <c r="K1589" s="137">
        <f t="shared" si="407"/>
        <v>0.375</v>
      </c>
      <c r="L1589" s="137">
        <f t="shared" si="408"/>
        <v>0.54166666666666663</v>
      </c>
      <c r="M1589" s="137">
        <f t="shared" si="417"/>
        <v>0</v>
      </c>
      <c r="N1589" s="137">
        <f t="shared" si="417"/>
        <v>0</v>
      </c>
      <c r="O1589" s="137">
        <f t="shared" si="417"/>
        <v>0</v>
      </c>
      <c r="P1589" s="137">
        <f t="shared" si="417"/>
        <v>0</v>
      </c>
      <c r="Q1589" s="137">
        <f t="shared" si="417"/>
        <v>0</v>
      </c>
      <c r="R1589" s="137">
        <f t="shared" si="417"/>
        <v>0</v>
      </c>
      <c r="S1589" s="137">
        <f t="shared" si="417"/>
        <v>0</v>
      </c>
      <c r="T1589" s="137">
        <f t="shared" si="417"/>
        <v>0</v>
      </c>
      <c r="U1589" s="137">
        <f t="shared" si="417"/>
        <v>0</v>
      </c>
      <c r="V1589" s="137">
        <f t="shared" si="417"/>
        <v>50</v>
      </c>
      <c r="W1589" s="137">
        <f t="shared" si="418"/>
        <v>50</v>
      </c>
      <c r="X1589" s="137">
        <f t="shared" si="418"/>
        <v>50</v>
      </c>
      <c r="Y1589" s="137">
        <f t="shared" si="418"/>
        <v>50</v>
      </c>
      <c r="Z1589" s="137">
        <f t="shared" si="418"/>
        <v>0</v>
      </c>
      <c r="AA1589" s="137">
        <f t="shared" si="418"/>
        <v>0</v>
      </c>
      <c r="AB1589" s="137">
        <f t="shared" si="418"/>
        <v>0</v>
      </c>
      <c r="AC1589" s="137">
        <f t="shared" si="418"/>
        <v>0</v>
      </c>
      <c r="AD1589" s="137">
        <f t="shared" si="418"/>
        <v>0</v>
      </c>
      <c r="AE1589" s="137">
        <f t="shared" si="418"/>
        <v>0</v>
      </c>
      <c r="AF1589" s="137">
        <f t="shared" si="418"/>
        <v>0</v>
      </c>
      <c r="AG1589" s="137">
        <f t="shared" si="418"/>
        <v>0</v>
      </c>
      <c r="AH1589" s="137">
        <f t="shared" si="418"/>
        <v>0</v>
      </c>
      <c r="AI1589" s="137">
        <f t="shared" si="418"/>
        <v>0</v>
      </c>
      <c r="AJ1589" s="137">
        <f t="shared" si="418"/>
        <v>0</v>
      </c>
      <c r="AK1589" s="136">
        <f ca="1">IF(AND(AND($AK$3&lt;=B1589,B1589&lt;=$AK$1),B1589&lt;&gt;""),1,0)</f>
        <v>1</v>
      </c>
      <c r="AL1589" s="136">
        <f>IF(OR(F1589="工事・メンテ（共用可）",F1589="要調整"),0.5,IF(F1589="ヘリ訓練日",0.4,1))</f>
        <v>0.5</v>
      </c>
      <c r="AM1589" s="136">
        <v>0.5</v>
      </c>
    </row>
    <row r="1590" spans="1:39" ht="37.5">
      <c r="A1590" s="149">
        <v>1958</v>
      </c>
      <c r="B1590" s="150">
        <v>46440</v>
      </c>
      <c r="C1590" s="156">
        <v>9</v>
      </c>
      <c r="D1590" s="156">
        <v>13</v>
      </c>
      <c r="E1590" s="152" t="s">
        <v>86</v>
      </c>
      <c r="F1590" s="151" t="s">
        <v>492</v>
      </c>
      <c r="G1590" s="154" t="s">
        <v>1</v>
      </c>
      <c r="H1590" s="138" t="str">
        <f>IF(OR(G1590="中止",G1590="取消"),"998",IF(ISNA(MATCH($E1590,施設情報!$B$2:$B$96,0)),"999",INDEX(施設情報!$C$2:$C$96,MATCH($E1590,施設情報!$B$2:$B$96,0))))</f>
        <v>068</v>
      </c>
      <c r="I1590" s="139">
        <f t="shared" si="405"/>
        <v>46440</v>
      </c>
      <c r="J1590" s="137" t="str">
        <f t="shared" si="406"/>
        <v>068-46440</v>
      </c>
      <c r="K1590" s="137">
        <f t="shared" si="407"/>
        <v>0.375</v>
      </c>
      <c r="L1590" s="137">
        <f t="shared" si="408"/>
        <v>0.54166666666666663</v>
      </c>
      <c r="M1590" s="137">
        <f t="shared" si="417"/>
        <v>0</v>
      </c>
      <c r="N1590" s="137">
        <f t="shared" si="417"/>
        <v>0</v>
      </c>
      <c r="O1590" s="137">
        <f t="shared" si="417"/>
        <v>0</v>
      </c>
      <c r="P1590" s="137">
        <f t="shared" si="417"/>
        <v>0</v>
      </c>
      <c r="Q1590" s="137">
        <f t="shared" si="417"/>
        <v>0</v>
      </c>
      <c r="R1590" s="137">
        <f t="shared" si="417"/>
        <v>0</v>
      </c>
      <c r="S1590" s="137">
        <f t="shared" si="417"/>
        <v>0</v>
      </c>
      <c r="T1590" s="137">
        <f t="shared" si="417"/>
        <v>0</v>
      </c>
      <c r="U1590" s="137">
        <f t="shared" si="417"/>
        <v>0</v>
      </c>
      <c r="V1590" s="137">
        <f t="shared" si="417"/>
        <v>100</v>
      </c>
      <c r="W1590" s="137">
        <f t="shared" si="418"/>
        <v>100</v>
      </c>
      <c r="X1590" s="137">
        <f t="shared" si="418"/>
        <v>100</v>
      </c>
      <c r="Y1590" s="137">
        <f t="shared" si="418"/>
        <v>100</v>
      </c>
      <c r="Z1590" s="137">
        <f t="shared" si="418"/>
        <v>0</v>
      </c>
      <c r="AA1590" s="137">
        <f t="shared" si="418"/>
        <v>0</v>
      </c>
      <c r="AB1590" s="137">
        <f t="shared" si="418"/>
        <v>0</v>
      </c>
      <c r="AC1590" s="137">
        <f t="shared" si="418"/>
        <v>0</v>
      </c>
      <c r="AD1590" s="137">
        <f t="shared" si="418"/>
        <v>0</v>
      </c>
      <c r="AE1590" s="137">
        <f t="shared" si="418"/>
        <v>0</v>
      </c>
      <c r="AF1590" s="137">
        <f t="shared" si="418"/>
        <v>0</v>
      </c>
      <c r="AG1590" s="137">
        <f t="shared" si="418"/>
        <v>0</v>
      </c>
      <c r="AH1590" s="137">
        <f t="shared" si="418"/>
        <v>0</v>
      </c>
      <c r="AI1590" s="137">
        <f t="shared" si="418"/>
        <v>0</v>
      </c>
      <c r="AJ1590" s="137">
        <f t="shared" si="418"/>
        <v>0</v>
      </c>
      <c r="AK1590" s="136">
        <f ca="1">IF(AND(AND($AK$3&lt;=B1590,B1590&lt;=$AK$1),B1590&lt;&gt;""),1,0)</f>
        <v>1</v>
      </c>
      <c r="AL1590" s="136">
        <f>IF(OR(F1590="工事・メンテ（共用可）",F1590="要調整"),0.5,IF(F1590="ヘリ訓練日",0.4,1))</f>
        <v>1</v>
      </c>
      <c r="AM1590" s="136">
        <v>1</v>
      </c>
    </row>
    <row r="1591" spans="1:39" ht="37.5">
      <c r="A1591" s="149">
        <v>1959</v>
      </c>
      <c r="B1591" s="150">
        <v>46440</v>
      </c>
      <c r="C1591" s="156">
        <v>9</v>
      </c>
      <c r="D1591" s="156">
        <v>13</v>
      </c>
      <c r="E1591" s="152" t="s">
        <v>87</v>
      </c>
      <c r="F1591" s="151" t="s">
        <v>495</v>
      </c>
      <c r="G1591" s="154" t="s">
        <v>1</v>
      </c>
      <c r="H1591" s="138" t="str">
        <f>IF(OR(G1591="中止",G1591="取消"),"998",IF(ISNA(MATCH($E1591,施設情報!$B$2:$B$96,0)),"999",INDEX(施設情報!$C$2:$C$96,MATCH($E1591,施設情報!$B$2:$B$96,0))))</f>
        <v>063</v>
      </c>
      <c r="I1591" s="139">
        <f t="shared" si="405"/>
        <v>46440</v>
      </c>
      <c r="J1591" s="137" t="str">
        <f t="shared" si="406"/>
        <v>063-46440</v>
      </c>
      <c r="K1591" s="137">
        <f t="shared" si="407"/>
        <v>0.375</v>
      </c>
      <c r="L1591" s="137">
        <f t="shared" si="408"/>
        <v>0.54166666666666663</v>
      </c>
      <c r="M1591" s="137">
        <f t="shared" si="417"/>
        <v>0</v>
      </c>
      <c r="N1591" s="137">
        <f t="shared" si="417"/>
        <v>0</v>
      </c>
      <c r="O1591" s="137">
        <f t="shared" si="417"/>
        <v>0</v>
      </c>
      <c r="P1591" s="137">
        <f t="shared" si="417"/>
        <v>0</v>
      </c>
      <c r="Q1591" s="137">
        <f t="shared" si="417"/>
        <v>0</v>
      </c>
      <c r="R1591" s="137">
        <f t="shared" si="417"/>
        <v>0</v>
      </c>
      <c r="S1591" s="137">
        <f t="shared" si="417"/>
        <v>0</v>
      </c>
      <c r="T1591" s="137">
        <f t="shared" si="417"/>
        <v>0</v>
      </c>
      <c r="U1591" s="137">
        <f t="shared" si="417"/>
        <v>0</v>
      </c>
      <c r="V1591" s="137">
        <f t="shared" si="417"/>
        <v>50</v>
      </c>
      <c r="W1591" s="137">
        <f t="shared" si="418"/>
        <v>50</v>
      </c>
      <c r="X1591" s="137">
        <f t="shared" si="418"/>
        <v>50</v>
      </c>
      <c r="Y1591" s="137">
        <f t="shared" si="418"/>
        <v>50</v>
      </c>
      <c r="Z1591" s="137">
        <f t="shared" si="418"/>
        <v>0</v>
      </c>
      <c r="AA1591" s="137">
        <f t="shared" si="418"/>
        <v>0</v>
      </c>
      <c r="AB1591" s="137">
        <f t="shared" si="418"/>
        <v>0</v>
      </c>
      <c r="AC1591" s="137">
        <f t="shared" si="418"/>
        <v>0</v>
      </c>
      <c r="AD1591" s="137">
        <f t="shared" si="418"/>
        <v>0</v>
      </c>
      <c r="AE1591" s="137">
        <f t="shared" si="418"/>
        <v>0</v>
      </c>
      <c r="AF1591" s="137">
        <f t="shared" si="418"/>
        <v>0</v>
      </c>
      <c r="AG1591" s="137">
        <f t="shared" si="418"/>
        <v>0</v>
      </c>
      <c r="AH1591" s="137">
        <f t="shared" si="418"/>
        <v>0</v>
      </c>
      <c r="AI1591" s="137">
        <f t="shared" si="418"/>
        <v>0</v>
      </c>
      <c r="AJ1591" s="137">
        <f t="shared" si="418"/>
        <v>0</v>
      </c>
      <c r="AK1591" s="136">
        <f ca="1">IF(AND(AND($AK$3&lt;=B1591,B1591&lt;=$AK$1),B1591&lt;&gt;""),1,0)</f>
        <v>1</v>
      </c>
      <c r="AL1591" s="136">
        <f>IF(OR(F1591="工事・メンテ（共用可）",F1591="要調整"),0.5,IF(F1591="ヘリ訓練日",0.4,1))</f>
        <v>0.5</v>
      </c>
      <c r="AM1591" s="136">
        <v>0.5</v>
      </c>
    </row>
    <row r="1592" spans="1:39" ht="37.5">
      <c r="A1592" s="149">
        <v>1960</v>
      </c>
      <c r="B1592" s="150">
        <v>46440</v>
      </c>
      <c r="C1592" s="156">
        <v>9</v>
      </c>
      <c r="D1592" s="156">
        <v>13</v>
      </c>
      <c r="E1592" s="152" t="s">
        <v>88</v>
      </c>
      <c r="F1592" s="151" t="s">
        <v>495</v>
      </c>
      <c r="G1592" s="154" t="s">
        <v>1</v>
      </c>
      <c r="H1592" s="138" t="str">
        <f>IF(OR(G1592="中止",G1592="取消"),"998",IF(ISNA(MATCH($E1592,施設情報!$B$2:$B$96,0)),"999",INDEX(施設情報!$C$2:$C$96,MATCH($E1592,施設情報!$B$2:$B$96,0))))</f>
        <v>064</v>
      </c>
      <c r="I1592" s="139">
        <f t="shared" si="405"/>
        <v>46440</v>
      </c>
      <c r="J1592" s="137" t="str">
        <f t="shared" si="406"/>
        <v>064-46440</v>
      </c>
      <c r="K1592" s="137">
        <f t="shared" si="407"/>
        <v>0.375</v>
      </c>
      <c r="L1592" s="137">
        <f t="shared" si="408"/>
        <v>0.54166666666666663</v>
      </c>
      <c r="M1592" s="137">
        <f t="shared" si="417"/>
        <v>0</v>
      </c>
      <c r="N1592" s="137">
        <f t="shared" si="417"/>
        <v>0</v>
      </c>
      <c r="O1592" s="137">
        <f t="shared" si="417"/>
        <v>0</v>
      </c>
      <c r="P1592" s="137">
        <f t="shared" si="417"/>
        <v>0</v>
      </c>
      <c r="Q1592" s="137">
        <f t="shared" si="417"/>
        <v>0</v>
      </c>
      <c r="R1592" s="137">
        <f t="shared" si="417"/>
        <v>0</v>
      </c>
      <c r="S1592" s="137">
        <f t="shared" si="417"/>
        <v>0</v>
      </c>
      <c r="T1592" s="137">
        <f t="shared" si="417"/>
        <v>0</v>
      </c>
      <c r="U1592" s="137">
        <f t="shared" si="417"/>
        <v>0</v>
      </c>
      <c r="V1592" s="137">
        <f t="shared" si="417"/>
        <v>50</v>
      </c>
      <c r="W1592" s="137">
        <f t="shared" si="418"/>
        <v>50</v>
      </c>
      <c r="X1592" s="137">
        <f t="shared" si="418"/>
        <v>50</v>
      </c>
      <c r="Y1592" s="137">
        <f t="shared" si="418"/>
        <v>50</v>
      </c>
      <c r="Z1592" s="137">
        <f t="shared" si="418"/>
        <v>0</v>
      </c>
      <c r="AA1592" s="137">
        <f t="shared" si="418"/>
        <v>0</v>
      </c>
      <c r="AB1592" s="137">
        <f t="shared" si="418"/>
        <v>0</v>
      </c>
      <c r="AC1592" s="137">
        <f t="shared" si="418"/>
        <v>0</v>
      </c>
      <c r="AD1592" s="137">
        <f t="shared" si="418"/>
        <v>0</v>
      </c>
      <c r="AE1592" s="137">
        <f t="shared" si="418"/>
        <v>0</v>
      </c>
      <c r="AF1592" s="137">
        <f t="shared" si="418"/>
        <v>0</v>
      </c>
      <c r="AG1592" s="137">
        <f t="shared" si="418"/>
        <v>0</v>
      </c>
      <c r="AH1592" s="137">
        <f t="shared" si="418"/>
        <v>0</v>
      </c>
      <c r="AI1592" s="137">
        <f t="shared" si="418"/>
        <v>0</v>
      </c>
      <c r="AJ1592" s="137">
        <f t="shared" si="418"/>
        <v>0</v>
      </c>
      <c r="AK1592" s="136">
        <f ca="1">IF(AND(AND($AK$3&lt;=B1592,B1592&lt;=$AK$1),B1592&lt;&gt;""),1,0)</f>
        <v>1</v>
      </c>
      <c r="AL1592" s="136">
        <f>IF(OR(F1592="工事・メンテ（共用可）",F1592="要調整"),0.5,IF(F1592="ヘリ訓練日",0.4,1))</f>
        <v>0.5</v>
      </c>
      <c r="AM1592" s="136">
        <v>0.5</v>
      </c>
    </row>
    <row r="1593" spans="1:39" ht="37.5">
      <c r="A1593" s="149">
        <v>1961</v>
      </c>
      <c r="B1593" s="150">
        <v>46440</v>
      </c>
      <c r="C1593" s="156">
        <v>9</v>
      </c>
      <c r="D1593" s="156">
        <v>13</v>
      </c>
      <c r="E1593" s="152" t="s">
        <v>89</v>
      </c>
      <c r="F1593" s="151" t="s">
        <v>492</v>
      </c>
      <c r="G1593" s="154" t="s">
        <v>1</v>
      </c>
      <c r="H1593" s="138" t="str">
        <f>IF(OR(G1593="中止",G1593="取消"),"998",IF(ISNA(MATCH($E1593,施設情報!$B$2:$B$96,0)),"999",INDEX(施設情報!$C$2:$C$96,MATCH($E1593,施設情報!$B$2:$B$96,0))))</f>
        <v>019</v>
      </c>
      <c r="I1593" s="139">
        <f t="shared" si="405"/>
        <v>46440</v>
      </c>
      <c r="J1593" s="137" t="str">
        <f t="shared" si="406"/>
        <v>019-46440</v>
      </c>
      <c r="K1593" s="137">
        <f t="shared" si="407"/>
        <v>0.375</v>
      </c>
      <c r="L1593" s="137">
        <f t="shared" si="408"/>
        <v>0.54166666666666663</v>
      </c>
      <c r="M1593" s="137">
        <f t="shared" si="417"/>
        <v>0</v>
      </c>
      <c r="N1593" s="137">
        <f t="shared" si="417"/>
        <v>0</v>
      </c>
      <c r="O1593" s="137">
        <f t="shared" si="417"/>
        <v>0</v>
      </c>
      <c r="P1593" s="137">
        <f t="shared" si="417"/>
        <v>0</v>
      </c>
      <c r="Q1593" s="137">
        <f t="shared" si="417"/>
        <v>0</v>
      </c>
      <c r="R1593" s="137">
        <f t="shared" si="417"/>
        <v>0</v>
      </c>
      <c r="S1593" s="137">
        <f t="shared" si="417"/>
        <v>0</v>
      </c>
      <c r="T1593" s="137">
        <f t="shared" si="417"/>
        <v>0</v>
      </c>
      <c r="U1593" s="137">
        <f t="shared" si="417"/>
        <v>0</v>
      </c>
      <c r="V1593" s="137">
        <f t="shared" si="417"/>
        <v>100</v>
      </c>
      <c r="W1593" s="137">
        <f t="shared" si="418"/>
        <v>100</v>
      </c>
      <c r="X1593" s="137">
        <f t="shared" si="418"/>
        <v>100</v>
      </c>
      <c r="Y1593" s="137">
        <f t="shared" si="418"/>
        <v>100</v>
      </c>
      <c r="Z1593" s="137">
        <f t="shared" si="418"/>
        <v>0</v>
      </c>
      <c r="AA1593" s="137">
        <f t="shared" si="418"/>
        <v>0</v>
      </c>
      <c r="AB1593" s="137">
        <f t="shared" si="418"/>
        <v>0</v>
      </c>
      <c r="AC1593" s="137">
        <f t="shared" si="418"/>
        <v>0</v>
      </c>
      <c r="AD1593" s="137">
        <f t="shared" si="418"/>
        <v>0</v>
      </c>
      <c r="AE1593" s="137">
        <f t="shared" si="418"/>
        <v>0</v>
      </c>
      <c r="AF1593" s="137">
        <f t="shared" si="418"/>
        <v>0</v>
      </c>
      <c r="AG1593" s="137">
        <f t="shared" si="418"/>
        <v>0</v>
      </c>
      <c r="AH1593" s="137">
        <f t="shared" si="418"/>
        <v>0</v>
      </c>
      <c r="AI1593" s="137">
        <f t="shared" si="418"/>
        <v>0</v>
      </c>
      <c r="AJ1593" s="137">
        <f t="shared" si="418"/>
        <v>0</v>
      </c>
      <c r="AK1593" s="136">
        <f ca="1">IF(AND(AND($AK$3&lt;=B1593,B1593&lt;=$AK$1),B1593&lt;&gt;""),1,0)</f>
        <v>1</v>
      </c>
      <c r="AL1593" s="136">
        <f>IF(OR(F1593="工事・メンテ（共用可）",F1593="要調整"),0.5,IF(F1593="ヘリ訓練日",0.4,1))</f>
        <v>1</v>
      </c>
      <c r="AM1593" s="136">
        <v>1</v>
      </c>
    </row>
    <row r="1594" spans="1:39" ht="37.5">
      <c r="A1594" s="149">
        <v>1962</v>
      </c>
      <c r="B1594" s="150">
        <v>46440</v>
      </c>
      <c r="C1594" s="156">
        <v>9</v>
      </c>
      <c r="D1594" s="156">
        <v>13</v>
      </c>
      <c r="E1594" s="152" t="s">
        <v>90</v>
      </c>
      <c r="F1594" s="151" t="s">
        <v>492</v>
      </c>
      <c r="G1594" s="154" t="s">
        <v>1</v>
      </c>
      <c r="H1594" s="138" t="str">
        <f>IF(OR(G1594="中止",G1594="取消"),"998",IF(ISNA(MATCH($E1594,施設情報!$B$2:$B$96,0)),"999",INDEX(施設情報!$C$2:$C$96,MATCH($E1594,施設情報!$B$2:$B$96,0))))</f>
        <v>018</v>
      </c>
      <c r="I1594" s="139">
        <f t="shared" si="405"/>
        <v>46440</v>
      </c>
      <c r="J1594" s="137" t="str">
        <f t="shared" si="406"/>
        <v>018-46440</v>
      </c>
      <c r="K1594" s="137">
        <f t="shared" si="407"/>
        <v>0.375</v>
      </c>
      <c r="L1594" s="137">
        <f t="shared" si="408"/>
        <v>0.54166666666666663</v>
      </c>
      <c r="M1594" s="137">
        <f t="shared" si="417"/>
        <v>0</v>
      </c>
      <c r="N1594" s="137">
        <f t="shared" si="417"/>
        <v>0</v>
      </c>
      <c r="O1594" s="137">
        <f t="shared" si="417"/>
        <v>0</v>
      </c>
      <c r="P1594" s="137">
        <f t="shared" si="417"/>
        <v>0</v>
      </c>
      <c r="Q1594" s="137">
        <f t="shared" si="417"/>
        <v>0</v>
      </c>
      <c r="R1594" s="137">
        <f t="shared" si="417"/>
        <v>0</v>
      </c>
      <c r="S1594" s="137">
        <f t="shared" si="417"/>
        <v>0</v>
      </c>
      <c r="T1594" s="137">
        <f t="shared" si="417"/>
        <v>0</v>
      </c>
      <c r="U1594" s="137">
        <f t="shared" si="417"/>
        <v>0</v>
      </c>
      <c r="V1594" s="137">
        <f t="shared" si="417"/>
        <v>100</v>
      </c>
      <c r="W1594" s="137">
        <f t="shared" si="418"/>
        <v>100</v>
      </c>
      <c r="X1594" s="137">
        <f t="shared" si="418"/>
        <v>100</v>
      </c>
      <c r="Y1594" s="137">
        <f t="shared" si="418"/>
        <v>100</v>
      </c>
      <c r="Z1594" s="137">
        <f t="shared" si="418"/>
        <v>0</v>
      </c>
      <c r="AA1594" s="137">
        <f t="shared" si="418"/>
        <v>0</v>
      </c>
      <c r="AB1594" s="137">
        <f t="shared" si="418"/>
        <v>0</v>
      </c>
      <c r="AC1594" s="137">
        <f t="shared" si="418"/>
        <v>0</v>
      </c>
      <c r="AD1594" s="137">
        <f t="shared" si="418"/>
        <v>0</v>
      </c>
      <c r="AE1594" s="137">
        <f t="shared" si="418"/>
        <v>0</v>
      </c>
      <c r="AF1594" s="137">
        <f t="shared" si="418"/>
        <v>0</v>
      </c>
      <c r="AG1594" s="137">
        <f t="shared" si="418"/>
        <v>0</v>
      </c>
      <c r="AH1594" s="137">
        <f t="shared" si="418"/>
        <v>0</v>
      </c>
      <c r="AI1594" s="137">
        <f t="shared" si="418"/>
        <v>0</v>
      </c>
      <c r="AJ1594" s="137">
        <f t="shared" si="418"/>
        <v>0</v>
      </c>
      <c r="AK1594" s="136">
        <f ca="1">IF(AND(AND($AK$3&lt;=B1594,B1594&lt;=$AK$1),B1594&lt;&gt;""),1,0)</f>
        <v>1</v>
      </c>
      <c r="AL1594" s="136">
        <f>IF(OR(F1594="工事・メンテ（共用可）",F1594="要調整"),0.5,IF(F1594="ヘリ訓練日",0.4,1))</f>
        <v>1</v>
      </c>
      <c r="AM1594" s="136">
        <v>1</v>
      </c>
    </row>
    <row r="1595" spans="1:39" ht="56.25">
      <c r="A1595" s="149">
        <v>2027</v>
      </c>
      <c r="B1595" s="150">
        <v>46440</v>
      </c>
      <c r="C1595" s="156">
        <v>9</v>
      </c>
      <c r="D1595" s="156">
        <v>17</v>
      </c>
      <c r="E1595" s="152" t="s">
        <v>31</v>
      </c>
      <c r="F1595" s="151" t="s">
        <v>490</v>
      </c>
      <c r="G1595" s="154" t="s">
        <v>491</v>
      </c>
      <c r="H1595" s="138" t="str">
        <f>IF(OR(G1595="中止",G1595="取消"),"998",IF(ISNA(MATCH($E1595,施設情報!$B$2:$B$96,0)),"999",INDEX(施設情報!$C$2:$C$96,MATCH($E1595,施設情報!$B$2:$B$96,0))))</f>
        <v>025</v>
      </c>
      <c r="I1595" s="139">
        <f t="shared" si="405"/>
        <v>46440</v>
      </c>
      <c r="J1595" s="137" t="str">
        <f t="shared" si="406"/>
        <v>025-46440</v>
      </c>
      <c r="K1595" s="137">
        <f t="shared" si="407"/>
        <v>0.375</v>
      </c>
      <c r="L1595" s="137">
        <f t="shared" si="408"/>
        <v>0.70833333333333337</v>
      </c>
      <c r="M1595" s="137">
        <f t="shared" ref="M1595:V1604" si="419">IF(AND(M$3&gt;=$K1595,M$3&lt;$L1595),100*$AM1595,0)</f>
        <v>0</v>
      </c>
      <c r="N1595" s="137">
        <f t="shared" si="419"/>
        <v>0</v>
      </c>
      <c r="O1595" s="137">
        <f t="shared" si="419"/>
        <v>0</v>
      </c>
      <c r="P1595" s="137">
        <f t="shared" si="419"/>
        <v>0</v>
      </c>
      <c r="Q1595" s="137">
        <f t="shared" si="419"/>
        <v>0</v>
      </c>
      <c r="R1595" s="137">
        <f t="shared" si="419"/>
        <v>0</v>
      </c>
      <c r="S1595" s="137">
        <f t="shared" si="419"/>
        <v>0</v>
      </c>
      <c r="T1595" s="137">
        <f t="shared" si="419"/>
        <v>0</v>
      </c>
      <c r="U1595" s="137">
        <f t="shared" si="419"/>
        <v>0</v>
      </c>
      <c r="V1595" s="137">
        <f t="shared" si="419"/>
        <v>100</v>
      </c>
      <c r="W1595" s="137">
        <f t="shared" ref="W1595:AJ1604" si="420">IF(AND(W$3&gt;=$K1595,W$3&lt;$L1595),100*$AM1595,0)</f>
        <v>100</v>
      </c>
      <c r="X1595" s="137">
        <f t="shared" si="420"/>
        <v>100</v>
      </c>
      <c r="Y1595" s="137">
        <f t="shared" si="420"/>
        <v>100</v>
      </c>
      <c r="Z1595" s="137">
        <f t="shared" si="420"/>
        <v>100</v>
      </c>
      <c r="AA1595" s="137">
        <f t="shared" si="420"/>
        <v>100</v>
      </c>
      <c r="AB1595" s="137">
        <f t="shared" si="420"/>
        <v>100</v>
      </c>
      <c r="AC1595" s="137">
        <f t="shared" si="420"/>
        <v>100</v>
      </c>
      <c r="AD1595" s="137">
        <f t="shared" si="420"/>
        <v>0</v>
      </c>
      <c r="AE1595" s="137">
        <f t="shared" si="420"/>
        <v>0</v>
      </c>
      <c r="AF1595" s="137">
        <f t="shared" si="420"/>
        <v>0</v>
      </c>
      <c r="AG1595" s="137">
        <f t="shared" si="420"/>
        <v>0</v>
      </c>
      <c r="AH1595" s="137">
        <f t="shared" si="420"/>
        <v>0</v>
      </c>
      <c r="AI1595" s="137">
        <f t="shared" si="420"/>
        <v>0</v>
      </c>
      <c r="AJ1595" s="137">
        <f t="shared" si="420"/>
        <v>0</v>
      </c>
      <c r="AK1595" s="136">
        <f ca="1">IF(AND(AND($AK$3&lt;=B1595,B1595&lt;=$AK$1),B1595&lt;&gt;""),1,0)</f>
        <v>1</v>
      </c>
      <c r="AL1595" s="136">
        <f>IF(OR(F1595="工事・メンテ（共用可）",F1595="要調整"),0.5,IF(F1595="ヘリ訓練日",0.4,1))</f>
        <v>1</v>
      </c>
      <c r="AM1595" s="136">
        <v>1</v>
      </c>
    </row>
    <row r="1596" spans="1:39" ht="37.5">
      <c r="A1596" s="149">
        <v>2028</v>
      </c>
      <c r="B1596" s="150">
        <v>46440</v>
      </c>
      <c r="C1596" s="156">
        <v>9</v>
      </c>
      <c r="D1596" s="156">
        <v>17</v>
      </c>
      <c r="E1596" s="152" t="s">
        <v>39</v>
      </c>
      <c r="F1596" s="151" t="s">
        <v>490</v>
      </c>
      <c r="G1596" s="154" t="s">
        <v>491</v>
      </c>
      <c r="H1596" s="138" t="str">
        <f>IF(OR(G1596="中止",G1596="取消"),"998",IF(ISNA(MATCH($E1596,施設情報!$B$2:$B$96,0)),"999",INDEX(施設情報!$C$2:$C$96,MATCH($E1596,施設情報!$B$2:$B$96,0))))</f>
        <v>003</v>
      </c>
      <c r="I1596" s="139">
        <f t="shared" si="405"/>
        <v>46440</v>
      </c>
      <c r="J1596" s="137" t="str">
        <f t="shared" si="406"/>
        <v>003-46440</v>
      </c>
      <c r="K1596" s="137">
        <f t="shared" si="407"/>
        <v>0.375</v>
      </c>
      <c r="L1596" s="137">
        <f t="shared" si="408"/>
        <v>0.70833333333333337</v>
      </c>
      <c r="M1596" s="137">
        <f t="shared" si="419"/>
        <v>0</v>
      </c>
      <c r="N1596" s="137">
        <f t="shared" si="419"/>
        <v>0</v>
      </c>
      <c r="O1596" s="137">
        <f t="shared" si="419"/>
        <v>0</v>
      </c>
      <c r="P1596" s="137">
        <f t="shared" si="419"/>
        <v>0</v>
      </c>
      <c r="Q1596" s="137">
        <f t="shared" si="419"/>
        <v>0</v>
      </c>
      <c r="R1596" s="137">
        <f t="shared" si="419"/>
        <v>0</v>
      </c>
      <c r="S1596" s="137">
        <f t="shared" si="419"/>
        <v>0</v>
      </c>
      <c r="T1596" s="137">
        <f t="shared" si="419"/>
        <v>0</v>
      </c>
      <c r="U1596" s="137">
        <f t="shared" si="419"/>
        <v>0</v>
      </c>
      <c r="V1596" s="137">
        <f t="shared" si="419"/>
        <v>100</v>
      </c>
      <c r="W1596" s="137">
        <f t="shared" si="420"/>
        <v>100</v>
      </c>
      <c r="X1596" s="137">
        <f t="shared" si="420"/>
        <v>100</v>
      </c>
      <c r="Y1596" s="137">
        <f t="shared" si="420"/>
        <v>100</v>
      </c>
      <c r="Z1596" s="137">
        <f t="shared" si="420"/>
        <v>100</v>
      </c>
      <c r="AA1596" s="137">
        <f t="shared" si="420"/>
        <v>100</v>
      </c>
      <c r="AB1596" s="137">
        <f t="shared" si="420"/>
        <v>100</v>
      </c>
      <c r="AC1596" s="137">
        <f t="shared" si="420"/>
        <v>100</v>
      </c>
      <c r="AD1596" s="137">
        <f t="shared" si="420"/>
        <v>0</v>
      </c>
      <c r="AE1596" s="137">
        <f t="shared" si="420"/>
        <v>0</v>
      </c>
      <c r="AF1596" s="137">
        <f t="shared" si="420"/>
        <v>0</v>
      </c>
      <c r="AG1596" s="137">
        <f t="shared" si="420"/>
        <v>0</v>
      </c>
      <c r="AH1596" s="137">
        <f t="shared" si="420"/>
        <v>0</v>
      </c>
      <c r="AI1596" s="137">
        <f t="shared" si="420"/>
        <v>0</v>
      </c>
      <c r="AJ1596" s="137">
        <f t="shared" si="420"/>
        <v>0</v>
      </c>
      <c r="AK1596" s="136">
        <f ca="1">IF(AND(AND($AK$3&lt;=B1596,B1596&lt;=$AK$1),B1596&lt;&gt;""),1,0)</f>
        <v>1</v>
      </c>
      <c r="AL1596" s="136">
        <f>IF(OR(F1596="工事・メンテ（共用可）",F1596="要調整"),0.5,IF(F1596="ヘリ訓練日",0.4,1))</f>
        <v>1</v>
      </c>
      <c r="AM1596" s="136">
        <v>1</v>
      </c>
    </row>
    <row r="1597" spans="1:39" ht="37.5">
      <c r="A1597" s="149">
        <v>108</v>
      </c>
      <c r="B1597" s="150">
        <v>46441</v>
      </c>
      <c r="C1597" s="156">
        <v>0</v>
      </c>
      <c r="D1597" s="156">
        <v>24</v>
      </c>
      <c r="E1597" s="152" t="s">
        <v>28</v>
      </c>
      <c r="F1597" s="151" t="s">
        <v>29</v>
      </c>
      <c r="G1597" s="154" t="s">
        <v>1</v>
      </c>
      <c r="H1597" s="138" t="str">
        <f>IF(OR(G1597="中止",G1597="取消"),"998",IF(ISNA(MATCH($E1597,施設情報!$B$2:$B$96,0)),"999",INDEX(施設情報!$C$2:$C$96,MATCH($E1597,施設情報!$B$2:$B$96,0))))</f>
        <v>001</v>
      </c>
      <c r="I1597" s="139">
        <f t="shared" si="405"/>
        <v>46441</v>
      </c>
      <c r="J1597" s="137" t="str">
        <f t="shared" si="406"/>
        <v>001-46441</v>
      </c>
      <c r="K1597" s="137">
        <f t="shared" si="407"/>
        <v>0</v>
      </c>
      <c r="L1597" s="137">
        <f t="shared" si="408"/>
        <v>1</v>
      </c>
      <c r="M1597" s="137">
        <f t="shared" si="419"/>
        <v>100</v>
      </c>
      <c r="N1597" s="137">
        <f t="shared" si="419"/>
        <v>100</v>
      </c>
      <c r="O1597" s="137">
        <f t="shared" si="419"/>
        <v>100</v>
      </c>
      <c r="P1597" s="137">
        <f t="shared" si="419"/>
        <v>100</v>
      </c>
      <c r="Q1597" s="137">
        <f t="shared" si="419"/>
        <v>100</v>
      </c>
      <c r="R1597" s="137">
        <f t="shared" si="419"/>
        <v>100</v>
      </c>
      <c r="S1597" s="137">
        <f t="shared" si="419"/>
        <v>100</v>
      </c>
      <c r="T1597" s="137">
        <f t="shared" si="419"/>
        <v>100</v>
      </c>
      <c r="U1597" s="137">
        <f t="shared" si="419"/>
        <v>100</v>
      </c>
      <c r="V1597" s="137">
        <f t="shared" si="419"/>
        <v>100</v>
      </c>
      <c r="W1597" s="137">
        <f t="shared" si="420"/>
        <v>100</v>
      </c>
      <c r="X1597" s="137">
        <f t="shared" si="420"/>
        <v>100</v>
      </c>
      <c r="Y1597" s="137">
        <f t="shared" si="420"/>
        <v>100</v>
      </c>
      <c r="Z1597" s="137">
        <f t="shared" si="420"/>
        <v>100</v>
      </c>
      <c r="AA1597" s="137">
        <f t="shared" si="420"/>
        <v>100</v>
      </c>
      <c r="AB1597" s="137">
        <f t="shared" si="420"/>
        <v>100</v>
      </c>
      <c r="AC1597" s="137">
        <f t="shared" si="420"/>
        <v>100</v>
      </c>
      <c r="AD1597" s="137">
        <f t="shared" si="420"/>
        <v>100</v>
      </c>
      <c r="AE1597" s="137">
        <f t="shared" si="420"/>
        <v>100</v>
      </c>
      <c r="AF1597" s="137">
        <f t="shared" si="420"/>
        <v>100</v>
      </c>
      <c r="AG1597" s="137">
        <f t="shared" si="420"/>
        <v>100</v>
      </c>
      <c r="AH1597" s="137">
        <f t="shared" si="420"/>
        <v>100</v>
      </c>
      <c r="AI1597" s="137">
        <f t="shared" si="420"/>
        <v>100</v>
      </c>
      <c r="AJ1597" s="137">
        <f t="shared" si="420"/>
        <v>100</v>
      </c>
      <c r="AK1597" s="136">
        <f ca="1">IF(AND(AND($AK$3&lt;=B1597,B1597&lt;=$AK$1),B1597&lt;&gt;""),1,0)</f>
        <v>1</v>
      </c>
      <c r="AL1597" s="136">
        <f>IF(OR(F1597="工事・メンテ（共用可）",F1597="要調整"),0.5,IF(F1597="ヘリ訓練日",0.4,1))</f>
        <v>1</v>
      </c>
      <c r="AM1597" s="136">
        <v>1</v>
      </c>
    </row>
    <row r="1598" spans="1:39" ht="56.25">
      <c r="A1598" s="149">
        <v>357</v>
      </c>
      <c r="B1598" s="150">
        <v>46441</v>
      </c>
      <c r="C1598" s="156">
        <v>0</v>
      </c>
      <c r="D1598" s="156">
        <v>24</v>
      </c>
      <c r="E1598" s="152" t="s">
        <v>52</v>
      </c>
      <c r="F1598" s="151" t="s">
        <v>95</v>
      </c>
      <c r="G1598" s="205" t="s">
        <v>1</v>
      </c>
      <c r="H1598" s="138" t="str">
        <f>IF(OR(G1598="中止",G1598="取消"),"998",IF(ISNA(MATCH($E1598,施設情報!$B$2:$B$96,0)),"999",INDEX(施設情報!$C$2:$C$96,MATCH($E1598,施設情報!$B$2:$B$96,0))))</f>
        <v>024</v>
      </c>
      <c r="I1598" s="139">
        <f t="shared" si="405"/>
        <v>46441</v>
      </c>
      <c r="J1598" s="137" t="str">
        <f t="shared" si="406"/>
        <v>024-46441</v>
      </c>
      <c r="K1598" s="137">
        <f t="shared" si="407"/>
        <v>0</v>
      </c>
      <c r="L1598" s="137">
        <f t="shared" si="408"/>
        <v>1</v>
      </c>
      <c r="M1598" s="137">
        <f t="shared" si="419"/>
        <v>100</v>
      </c>
      <c r="N1598" s="137">
        <f t="shared" si="419"/>
        <v>100</v>
      </c>
      <c r="O1598" s="137">
        <f t="shared" si="419"/>
        <v>100</v>
      </c>
      <c r="P1598" s="137">
        <f t="shared" si="419"/>
        <v>100</v>
      </c>
      <c r="Q1598" s="137">
        <f t="shared" si="419"/>
        <v>100</v>
      </c>
      <c r="R1598" s="137">
        <f t="shared" si="419"/>
        <v>100</v>
      </c>
      <c r="S1598" s="137">
        <f t="shared" si="419"/>
        <v>100</v>
      </c>
      <c r="T1598" s="137">
        <f t="shared" si="419"/>
        <v>100</v>
      </c>
      <c r="U1598" s="137">
        <f t="shared" si="419"/>
        <v>100</v>
      </c>
      <c r="V1598" s="137">
        <f t="shared" si="419"/>
        <v>100</v>
      </c>
      <c r="W1598" s="137">
        <f t="shared" si="420"/>
        <v>100</v>
      </c>
      <c r="X1598" s="137">
        <f t="shared" si="420"/>
        <v>100</v>
      </c>
      <c r="Y1598" s="137">
        <f t="shared" si="420"/>
        <v>100</v>
      </c>
      <c r="Z1598" s="137">
        <f t="shared" si="420"/>
        <v>100</v>
      </c>
      <c r="AA1598" s="137">
        <f t="shared" si="420"/>
        <v>100</v>
      </c>
      <c r="AB1598" s="137">
        <f t="shared" si="420"/>
        <v>100</v>
      </c>
      <c r="AC1598" s="137">
        <f t="shared" si="420"/>
        <v>100</v>
      </c>
      <c r="AD1598" s="137">
        <f t="shared" si="420"/>
        <v>100</v>
      </c>
      <c r="AE1598" s="137">
        <f t="shared" si="420"/>
        <v>100</v>
      </c>
      <c r="AF1598" s="137">
        <f t="shared" si="420"/>
        <v>100</v>
      </c>
      <c r="AG1598" s="137">
        <f t="shared" si="420"/>
        <v>100</v>
      </c>
      <c r="AH1598" s="137">
        <f t="shared" si="420"/>
        <v>100</v>
      </c>
      <c r="AI1598" s="137">
        <f t="shared" si="420"/>
        <v>100</v>
      </c>
      <c r="AJ1598" s="137">
        <f t="shared" si="420"/>
        <v>100</v>
      </c>
      <c r="AK1598" s="136">
        <f ca="1">IF(AND(AND($AK$3&lt;=B1598,B1598&lt;=$AK$1),B1598&lt;&gt;""),1,0)</f>
        <v>1</v>
      </c>
      <c r="AL1598" s="136">
        <f>IF(OR(F1598="工事・メンテ（共用可）",F1598="要調整"),0.5,IF(F1598="ヘリ訓練日",0.4,1))</f>
        <v>1</v>
      </c>
      <c r="AM1598" s="136">
        <v>1</v>
      </c>
    </row>
    <row r="1599" spans="1:39" ht="56.25">
      <c r="A1599" s="149">
        <v>2029</v>
      </c>
      <c r="B1599" s="150">
        <v>46441</v>
      </c>
      <c r="C1599" s="156">
        <v>9</v>
      </c>
      <c r="D1599" s="156">
        <v>17</v>
      </c>
      <c r="E1599" s="152" t="s">
        <v>31</v>
      </c>
      <c r="F1599" s="151" t="s">
        <v>490</v>
      </c>
      <c r="G1599" s="154" t="s">
        <v>491</v>
      </c>
      <c r="H1599" s="138" t="str">
        <f>IF(OR(G1599="中止",G1599="取消"),"998",IF(ISNA(MATCH($E1599,施設情報!$B$2:$B$96,0)),"999",INDEX(施設情報!$C$2:$C$96,MATCH($E1599,施設情報!$B$2:$B$96,0))))</f>
        <v>025</v>
      </c>
      <c r="I1599" s="139">
        <f t="shared" si="405"/>
        <v>46441</v>
      </c>
      <c r="J1599" s="137" t="str">
        <f t="shared" si="406"/>
        <v>025-46441</v>
      </c>
      <c r="K1599" s="137">
        <f t="shared" si="407"/>
        <v>0.375</v>
      </c>
      <c r="L1599" s="137">
        <f t="shared" si="408"/>
        <v>0.70833333333333337</v>
      </c>
      <c r="M1599" s="137">
        <f t="shared" si="419"/>
        <v>0</v>
      </c>
      <c r="N1599" s="137">
        <f t="shared" si="419"/>
        <v>0</v>
      </c>
      <c r="O1599" s="137">
        <f t="shared" si="419"/>
        <v>0</v>
      </c>
      <c r="P1599" s="137">
        <f t="shared" si="419"/>
        <v>0</v>
      </c>
      <c r="Q1599" s="137">
        <f t="shared" si="419"/>
        <v>0</v>
      </c>
      <c r="R1599" s="137">
        <f t="shared" si="419"/>
        <v>0</v>
      </c>
      <c r="S1599" s="137">
        <f t="shared" si="419"/>
        <v>0</v>
      </c>
      <c r="T1599" s="137">
        <f t="shared" si="419"/>
        <v>0</v>
      </c>
      <c r="U1599" s="137">
        <f t="shared" si="419"/>
        <v>0</v>
      </c>
      <c r="V1599" s="137">
        <f t="shared" si="419"/>
        <v>100</v>
      </c>
      <c r="W1599" s="137">
        <f t="shared" si="420"/>
        <v>100</v>
      </c>
      <c r="X1599" s="137">
        <f t="shared" si="420"/>
        <v>100</v>
      </c>
      <c r="Y1599" s="137">
        <f t="shared" si="420"/>
        <v>100</v>
      </c>
      <c r="Z1599" s="137">
        <f t="shared" si="420"/>
        <v>100</v>
      </c>
      <c r="AA1599" s="137">
        <f t="shared" si="420"/>
        <v>100</v>
      </c>
      <c r="AB1599" s="137">
        <f t="shared" si="420"/>
        <v>100</v>
      </c>
      <c r="AC1599" s="137">
        <f t="shared" si="420"/>
        <v>100</v>
      </c>
      <c r="AD1599" s="137">
        <f t="shared" si="420"/>
        <v>0</v>
      </c>
      <c r="AE1599" s="137">
        <f t="shared" si="420"/>
        <v>0</v>
      </c>
      <c r="AF1599" s="137">
        <f t="shared" si="420"/>
        <v>0</v>
      </c>
      <c r="AG1599" s="137">
        <f t="shared" si="420"/>
        <v>0</v>
      </c>
      <c r="AH1599" s="137">
        <f t="shared" si="420"/>
        <v>0</v>
      </c>
      <c r="AI1599" s="137">
        <f t="shared" si="420"/>
        <v>0</v>
      </c>
      <c r="AJ1599" s="137">
        <f t="shared" si="420"/>
        <v>0</v>
      </c>
      <c r="AK1599" s="136">
        <f ca="1">IF(AND(AND($AK$3&lt;=B1599,B1599&lt;=$AK$1),B1599&lt;&gt;""),1,0)</f>
        <v>1</v>
      </c>
      <c r="AL1599" s="136">
        <f>IF(OR(F1599="工事・メンテ（共用可）",F1599="要調整"),0.5,IF(F1599="ヘリ訓練日",0.4,1))</f>
        <v>1</v>
      </c>
      <c r="AM1599" s="136">
        <v>1</v>
      </c>
    </row>
    <row r="1600" spans="1:39" ht="37.5">
      <c r="A1600" s="149">
        <v>2030</v>
      </c>
      <c r="B1600" s="150">
        <v>46441</v>
      </c>
      <c r="C1600" s="156">
        <v>9</v>
      </c>
      <c r="D1600" s="156">
        <v>17</v>
      </c>
      <c r="E1600" s="152" t="s">
        <v>39</v>
      </c>
      <c r="F1600" s="151" t="s">
        <v>490</v>
      </c>
      <c r="G1600" s="154" t="s">
        <v>491</v>
      </c>
      <c r="H1600" s="138" t="str">
        <f>IF(OR(G1600="中止",G1600="取消"),"998",IF(ISNA(MATCH($E1600,施設情報!$B$2:$B$96,0)),"999",INDEX(施設情報!$C$2:$C$96,MATCH($E1600,施設情報!$B$2:$B$96,0))))</f>
        <v>003</v>
      </c>
      <c r="I1600" s="139">
        <f t="shared" si="405"/>
        <v>46441</v>
      </c>
      <c r="J1600" s="137" t="str">
        <f t="shared" si="406"/>
        <v>003-46441</v>
      </c>
      <c r="K1600" s="137">
        <f t="shared" si="407"/>
        <v>0.375</v>
      </c>
      <c r="L1600" s="137">
        <f t="shared" si="408"/>
        <v>0.70833333333333337</v>
      </c>
      <c r="M1600" s="137">
        <f t="shared" si="419"/>
        <v>0</v>
      </c>
      <c r="N1600" s="137">
        <f t="shared" si="419"/>
        <v>0</v>
      </c>
      <c r="O1600" s="137">
        <f t="shared" si="419"/>
        <v>0</v>
      </c>
      <c r="P1600" s="137">
        <f t="shared" si="419"/>
        <v>0</v>
      </c>
      <c r="Q1600" s="137">
        <f t="shared" si="419"/>
        <v>0</v>
      </c>
      <c r="R1600" s="137">
        <f t="shared" si="419"/>
        <v>0</v>
      </c>
      <c r="S1600" s="137">
        <f t="shared" si="419"/>
        <v>0</v>
      </c>
      <c r="T1600" s="137">
        <f t="shared" si="419"/>
        <v>0</v>
      </c>
      <c r="U1600" s="137">
        <f t="shared" si="419"/>
        <v>0</v>
      </c>
      <c r="V1600" s="137">
        <f t="shared" si="419"/>
        <v>100</v>
      </c>
      <c r="W1600" s="137">
        <f t="shared" si="420"/>
        <v>100</v>
      </c>
      <c r="X1600" s="137">
        <f t="shared" si="420"/>
        <v>100</v>
      </c>
      <c r="Y1600" s="137">
        <f t="shared" si="420"/>
        <v>100</v>
      </c>
      <c r="Z1600" s="137">
        <f t="shared" si="420"/>
        <v>100</v>
      </c>
      <c r="AA1600" s="137">
        <f t="shared" si="420"/>
        <v>100</v>
      </c>
      <c r="AB1600" s="137">
        <f t="shared" si="420"/>
        <v>100</v>
      </c>
      <c r="AC1600" s="137">
        <f t="shared" si="420"/>
        <v>100</v>
      </c>
      <c r="AD1600" s="137">
        <f t="shared" si="420"/>
        <v>0</v>
      </c>
      <c r="AE1600" s="137">
        <f t="shared" si="420"/>
        <v>0</v>
      </c>
      <c r="AF1600" s="137">
        <f t="shared" si="420"/>
        <v>0</v>
      </c>
      <c r="AG1600" s="137">
        <f t="shared" si="420"/>
        <v>0</v>
      </c>
      <c r="AH1600" s="137">
        <f t="shared" si="420"/>
        <v>0</v>
      </c>
      <c r="AI1600" s="137">
        <f t="shared" si="420"/>
        <v>0</v>
      </c>
      <c r="AJ1600" s="137">
        <f t="shared" si="420"/>
        <v>0</v>
      </c>
      <c r="AK1600" s="136">
        <f ca="1">IF(AND(AND($AK$3&lt;=B1600,B1600&lt;=$AK$1),B1600&lt;&gt;""),1,0)</f>
        <v>1</v>
      </c>
      <c r="AL1600" s="136">
        <f>IF(OR(F1600="工事・メンテ（共用可）",F1600="要調整"),0.5,IF(F1600="ヘリ訓練日",0.4,1))</f>
        <v>1</v>
      </c>
      <c r="AM1600" s="136">
        <v>1</v>
      </c>
    </row>
    <row r="1601" spans="1:39" ht="56.25">
      <c r="A1601" s="149">
        <v>358</v>
      </c>
      <c r="B1601" s="150">
        <v>46442</v>
      </c>
      <c r="C1601" s="156">
        <v>0</v>
      </c>
      <c r="D1601" s="156">
        <v>24</v>
      </c>
      <c r="E1601" s="152" t="s">
        <v>52</v>
      </c>
      <c r="F1601" s="151" t="s">
        <v>95</v>
      </c>
      <c r="G1601" s="205" t="s">
        <v>1</v>
      </c>
      <c r="H1601" s="138" t="str">
        <f>IF(OR(G1601="中止",G1601="取消"),"998",IF(ISNA(MATCH($E1601,施設情報!$B$2:$B$96,0)),"999",INDEX(施設情報!$C$2:$C$96,MATCH($E1601,施設情報!$B$2:$B$96,0))))</f>
        <v>024</v>
      </c>
      <c r="I1601" s="139">
        <f t="shared" si="405"/>
        <v>46442</v>
      </c>
      <c r="J1601" s="137" t="str">
        <f t="shared" si="406"/>
        <v>024-46442</v>
      </c>
      <c r="K1601" s="137">
        <f t="shared" si="407"/>
        <v>0</v>
      </c>
      <c r="L1601" s="137">
        <f t="shared" si="408"/>
        <v>1</v>
      </c>
      <c r="M1601" s="137">
        <f t="shared" si="419"/>
        <v>100</v>
      </c>
      <c r="N1601" s="137">
        <f t="shared" si="419"/>
        <v>100</v>
      </c>
      <c r="O1601" s="137">
        <f t="shared" si="419"/>
        <v>100</v>
      </c>
      <c r="P1601" s="137">
        <f t="shared" si="419"/>
        <v>100</v>
      </c>
      <c r="Q1601" s="137">
        <f t="shared" si="419"/>
        <v>100</v>
      </c>
      <c r="R1601" s="137">
        <f t="shared" si="419"/>
        <v>100</v>
      </c>
      <c r="S1601" s="137">
        <f t="shared" si="419"/>
        <v>100</v>
      </c>
      <c r="T1601" s="137">
        <f t="shared" si="419"/>
        <v>100</v>
      </c>
      <c r="U1601" s="137">
        <f t="shared" si="419"/>
        <v>100</v>
      </c>
      <c r="V1601" s="137">
        <f t="shared" si="419"/>
        <v>100</v>
      </c>
      <c r="W1601" s="137">
        <f t="shared" si="420"/>
        <v>100</v>
      </c>
      <c r="X1601" s="137">
        <f t="shared" si="420"/>
        <v>100</v>
      </c>
      <c r="Y1601" s="137">
        <f t="shared" si="420"/>
        <v>100</v>
      </c>
      <c r="Z1601" s="137">
        <f t="shared" si="420"/>
        <v>100</v>
      </c>
      <c r="AA1601" s="137">
        <f t="shared" si="420"/>
        <v>100</v>
      </c>
      <c r="AB1601" s="137">
        <f t="shared" si="420"/>
        <v>100</v>
      </c>
      <c r="AC1601" s="137">
        <f t="shared" si="420"/>
        <v>100</v>
      </c>
      <c r="AD1601" s="137">
        <f t="shared" si="420"/>
        <v>100</v>
      </c>
      <c r="AE1601" s="137">
        <f t="shared" si="420"/>
        <v>100</v>
      </c>
      <c r="AF1601" s="137">
        <f t="shared" si="420"/>
        <v>100</v>
      </c>
      <c r="AG1601" s="137">
        <f t="shared" si="420"/>
        <v>100</v>
      </c>
      <c r="AH1601" s="137">
        <f t="shared" si="420"/>
        <v>100</v>
      </c>
      <c r="AI1601" s="137">
        <f t="shared" si="420"/>
        <v>100</v>
      </c>
      <c r="AJ1601" s="137">
        <f t="shared" si="420"/>
        <v>100</v>
      </c>
      <c r="AK1601" s="136">
        <f ca="1">IF(AND(AND($AK$3&lt;=B1601,B1601&lt;=$AK$1),B1601&lt;&gt;""),1,0)</f>
        <v>1</v>
      </c>
      <c r="AL1601" s="136">
        <f>IF(OR(F1601="工事・メンテ（共用可）",F1601="要調整"),0.5,IF(F1601="ヘリ訓練日",0.4,1))</f>
        <v>1</v>
      </c>
      <c r="AM1601" s="136">
        <v>1</v>
      </c>
    </row>
    <row r="1602" spans="1:39" ht="56.25">
      <c r="A1602" s="149">
        <v>2031</v>
      </c>
      <c r="B1602" s="150">
        <v>46442</v>
      </c>
      <c r="C1602" s="156">
        <v>9</v>
      </c>
      <c r="D1602" s="156">
        <v>17</v>
      </c>
      <c r="E1602" s="152" t="s">
        <v>31</v>
      </c>
      <c r="F1602" s="151" t="s">
        <v>490</v>
      </c>
      <c r="G1602" s="154" t="s">
        <v>491</v>
      </c>
      <c r="H1602" s="138" t="str">
        <f>IF(OR(G1602="中止",G1602="取消"),"998",IF(ISNA(MATCH($E1602,施設情報!$B$2:$B$96,0)),"999",INDEX(施設情報!$C$2:$C$96,MATCH($E1602,施設情報!$B$2:$B$96,0))))</f>
        <v>025</v>
      </c>
      <c r="I1602" s="139">
        <f t="shared" si="405"/>
        <v>46442</v>
      </c>
      <c r="J1602" s="137" t="str">
        <f t="shared" si="406"/>
        <v>025-46442</v>
      </c>
      <c r="K1602" s="137">
        <f t="shared" si="407"/>
        <v>0.375</v>
      </c>
      <c r="L1602" s="137">
        <f t="shared" si="408"/>
        <v>0.70833333333333337</v>
      </c>
      <c r="M1602" s="137">
        <f t="shared" si="419"/>
        <v>0</v>
      </c>
      <c r="N1602" s="137">
        <f t="shared" si="419"/>
        <v>0</v>
      </c>
      <c r="O1602" s="137">
        <f t="shared" si="419"/>
        <v>0</v>
      </c>
      <c r="P1602" s="137">
        <f t="shared" si="419"/>
        <v>0</v>
      </c>
      <c r="Q1602" s="137">
        <f t="shared" si="419"/>
        <v>0</v>
      </c>
      <c r="R1602" s="137">
        <f t="shared" si="419"/>
        <v>0</v>
      </c>
      <c r="S1602" s="137">
        <f t="shared" si="419"/>
        <v>0</v>
      </c>
      <c r="T1602" s="137">
        <f t="shared" si="419"/>
        <v>0</v>
      </c>
      <c r="U1602" s="137">
        <f t="shared" si="419"/>
        <v>0</v>
      </c>
      <c r="V1602" s="137">
        <f t="shared" si="419"/>
        <v>100</v>
      </c>
      <c r="W1602" s="137">
        <f t="shared" si="420"/>
        <v>100</v>
      </c>
      <c r="X1602" s="137">
        <f t="shared" si="420"/>
        <v>100</v>
      </c>
      <c r="Y1602" s="137">
        <f t="shared" si="420"/>
        <v>100</v>
      </c>
      <c r="Z1602" s="137">
        <f t="shared" si="420"/>
        <v>100</v>
      </c>
      <c r="AA1602" s="137">
        <f t="shared" si="420"/>
        <v>100</v>
      </c>
      <c r="AB1602" s="137">
        <f t="shared" si="420"/>
        <v>100</v>
      </c>
      <c r="AC1602" s="137">
        <f t="shared" si="420"/>
        <v>100</v>
      </c>
      <c r="AD1602" s="137">
        <f t="shared" si="420"/>
        <v>0</v>
      </c>
      <c r="AE1602" s="137">
        <f t="shared" si="420"/>
        <v>0</v>
      </c>
      <c r="AF1602" s="137">
        <f t="shared" si="420"/>
        <v>0</v>
      </c>
      <c r="AG1602" s="137">
        <f t="shared" si="420"/>
        <v>0</v>
      </c>
      <c r="AH1602" s="137">
        <f t="shared" si="420"/>
        <v>0</v>
      </c>
      <c r="AI1602" s="137">
        <f t="shared" si="420"/>
        <v>0</v>
      </c>
      <c r="AJ1602" s="137">
        <f t="shared" si="420"/>
        <v>0</v>
      </c>
      <c r="AK1602" s="136">
        <f ca="1">IF(AND(AND($AK$3&lt;=B1602,B1602&lt;=$AK$1),B1602&lt;&gt;""),1,0)</f>
        <v>1</v>
      </c>
      <c r="AL1602" s="136">
        <f>IF(OR(F1602="工事・メンテ（共用可）",F1602="要調整"),0.5,IF(F1602="ヘリ訓練日",0.4,1))</f>
        <v>1</v>
      </c>
      <c r="AM1602" s="136">
        <v>1</v>
      </c>
    </row>
    <row r="1603" spans="1:39" ht="37.5">
      <c r="A1603" s="149">
        <v>2032</v>
      </c>
      <c r="B1603" s="150">
        <v>46442</v>
      </c>
      <c r="C1603" s="156">
        <v>9</v>
      </c>
      <c r="D1603" s="156">
        <v>17</v>
      </c>
      <c r="E1603" s="152" t="s">
        <v>39</v>
      </c>
      <c r="F1603" s="151" t="s">
        <v>490</v>
      </c>
      <c r="G1603" s="154" t="s">
        <v>491</v>
      </c>
      <c r="H1603" s="138" t="str">
        <f>IF(OR(G1603="中止",G1603="取消"),"998",IF(ISNA(MATCH($E1603,施設情報!$B$2:$B$96,0)),"999",INDEX(施設情報!$C$2:$C$96,MATCH($E1603,施設情報!$B$2:$B$96,0))))</f>
        <v>003</v>
      </c>
      <c r="I1603" s="139">
        <f t="shared" si="405"/>
        <v>46442</v>
      </c>
      <c r="J1603" s="137" t="str">
        <f t="shared" si="406"/>
        <v>003-46442</v>
      </c>
      <c r="K1603" s="137">
        <f t="shared" si="407"/>
        <v>0.375</v>
      </c>
      <c r="L1603" s="137">
        <f t="shared" si="408"/>
        <v>0.70833333333333337</v>
      </c>
      <c r="M1603" s="137">
        <f t="shared" si="419"/>
        <v>0</v>
      </c>
      <c r="N1603" s="137">
        <f t="shared" si="419"/>
        <v>0</v>
      </c>
      <c r="O1603" s="137">
        <f t="shared" si="419"/>
        <v>0</v>
      </c>
      <c r="P1603" s="137">
        <f t="shared" si="419"/>
        <v>0</v>
      </c>
      <c r="Q1603" s="137">
        <f t="shared" si="419"/>
        <v>0</v>
      </c>
      <c r="R1603" s="137">
        <f t="shared" si="419"/>
        <v>0</v>
      </c>
      <c r="S1603" s="137">
        <f t="shared" si="419"/>
        <v>0</v>
      </c>
      <c r="T1603" s="137">
        <f t="shared" si="419"/>
        <v>0</v>
      </c>
      <c r="U1603" s="137">
        <f t="shared" si="419"/>
        <v>0</v>
      </c>
      <c r="V1603" s="137">
        <f t="shared" si="419"/>
        <v>100</v>
      </c>
      <c r="W1603" s="137">
        <f t="shared" si="420"/>
        <v>100</v>
      </c>
      <c r="X1603" s="137">
        <f t="shared" si="420"/>
        <v>100</v>
      </c>
      <c r="Y1603" s="137">
        <f t="shared" si="420"/>
        <v>100</v>
      </c>
      <c r="Z1603" s="137">
        <f t="shared" si="420"/>
        <v>100</v>
      </c>
      <c r="AA1603" s="137">
        <f t="shared" si="420"/>
        <v>100</v>
      </c>
      <c r="AB1603" s="137">
        <f t="shared" si="420"/>
        <v>100</v>
      </c>
      <c r="AC1603" s="137">
        <f t="shared" si="420"/>
        <v>100</v>
      </c>
      <c r="AD1603" s="137">
        <f t="shared" si="420"/>
        <v>0</v>
      </c>
      <c r="AE1603" s="137">
        <f t="shared" si="420"/>
        <v>0</v>
      </c>
      <c r="AF1603" s="137">
        <f t="shared" si="420"/>
        <v>0</v>
      </c>
      <c r="AG1603" s="137">
        <f t="shared" si="420"/>
        <v>0</v>
      </c>
      <c r="AH1603" s="137">
        <f t="shared" si="420"/>
        <v>0</v>
      </c>
      <c r="AI1603" s="137">
        <f t="shared" si="420"/>
        <v>0</v>
      </c>
      <c r="AJ1603" s="137">
        <f t="shared" si="420"/>
        <v>0</v>
      </c>
      <c r="AK1603" s="136">
        <f ca="1">IF(AND(AND($AK$3&lt;=B1603,B1603&lt;=$AK$1),B1603&lt;&gt;""),1,0)</f>
        <v>1</v>
      </c>
      <c r="AL1603" s="136">
        <f>IF(OR(F1603="工事・メンテ（共用可）",F1603="要調整"),0.5,IF(F1603="ヘリ訓練日",0.4,1))</f>
        <v>1</v>
      </c>
      <c r="AM1603" s="136">
        <v>1</v>
      </c>
    </row>
    <row r="1604" spans="1:39" ht="56.25">
      <c r="A1604" s="149">
        <v>359</v>
      </c>
      <c r="B1604" s="150">
        <v>46443</v>
      </c>
      <c r="C1604" s="156">
        <v>0</v>
      </c>
      <c r="D1604" s="156">
        <v>24</v>
      </c>
      <c r="E1604" s="152" t="s">
        <v>52</v>
      </c>
      <c r="F1604" s="151" t="s">
        <v>95</v>
      </c>
      <c r="G1604" s="205" t="s">
        <v>1</v>
      </c>
      <c r="H1604" s="138" t="str">
        <f>IF(OR(G1604="中止",G1604="取消"),"998",IF(ISNA(MATCH($E1604,施設情報!$B$2:$B$96,0)),"999",INDEX(施設情報!$C$2:$C$96,MATCH($E1604,施設情報!$B$2:$B$96,0))))</f>
        <v>024</v>
      </c>
      <c r="I1604" s="139">
        <f t="shared" si="405"/>
        <v>46443</v>
      </c>
      <c r="J1604" s="137" t="str">
        <f t="shared" si="406"/>
        <v>024-46443</v>
      </c>
      <c r="K1604" s="137">
        <f t="shared" si="407"/>
        <v>0</v>
      </c>
      <c r="L1604" s="137">
        <f t="shared" si="408"/>
        <v>1</v>
      </c>
      <c r="M1604" s="137">
        <f t="shared" si="419"/>
        <v>100</v>
      </c>
      <c r="N1604" s="137">
        <f t="shared" si="419"/>
        <v>100</v>
      </c>
      <c r="O1604" s="137">
        <f t="shared" si="419"/>
        <v>100</v>
      </c>
      <c r="P1604" s="137">
        <f t="shared" si="419"/>
        <v>100</v>
      </c>
      <c r="Q1604" s="137">
        <f t="shared" si="419"/>
        <v>100</v>
      </c>
      <c r="R1604" s="137">
        <f t="shared" si="419"/>
        <v>100</v>
      </c>
      <c r="S1604" s="137">
        <f t="shared" si="419"/>
        <v>100</v>
      </c>
      <c r="T1604" s="137">
        <f t="shared" si="419"/>
        <v>100</v>
      </c>
      <c r="U1604" s="137">
        <f t="shared" si="419"/>
        <v>100</v>
      </c>
      <c r="V1604" s="137">
        <f t="shared" si="419"/>
        <v>100</v>
      </c>
      <c r="W1604" s="137">
        <f t="shared" si="420"/>
        <v>100</v>
      </c>
      <c r="X1604" s="137">
        <f t="shared" si="420"/>
        <v>100</v>
      </c>
      <c r="Y1604" s="137">
        <f t="shared" si="420"/>
        <v>100</v>
      </c>
      <c r="Z1604" s="137">
        <f t="shared" si="420"/>
        <v>100</v>
      </c>
      <c r="AA1604" s="137">
        <f t="shared" si="420"/>
        <v>100</v>
      </c>
      <c r="AB1604" s="137">
        <f t="shared" si="420"/>
        <v>100</v>
      </c>
      <c r="AC1604" s="137">
        <f t="shared" si="420"/>
        <v>100</v>
      </c>
      <c r="AD1604" s="137">
        <f t="shared" si="420"/>
        <v>100</v>
      </c>
      <c r="AE1604" s="137">
        <f t="shared" si="420"/>
        <v>100</v>
      </c>
      <c r="AF1604" s="137">
        <f t="shared" si="420"/>
        <v>100</v>
      </c>
      <c r="AG1604" s="137">
        <f t="shared" si="420"/>
        <v>100</v>
      </c>
      <c r="AH1604" s="137">
        <f t="shared" si="420"/>
        <v>100</v>
      </c>
      <c r="AI1604" s="137">
        <f t="shared" si="420"/>
        <v>100</v>
      </c>
      <c r="AJ1604" s="137">
        <f t="shared" si="420"/>
        <v>100</v>
      </c>
      <c r="AK1604" s="136">
        <f ca="1">IF(AND(AND($AK$3&lt;=B1604,B1604&lt;=$AK$1),B1604&lt;&gt;""),1,0)</f>
        <v>1</v>
      </c>
      <c r="AL1604" s="136">
        <f>IF(OR(F1604="工事・メンテ（共用可）",F1604="要調整"),0.5,IF(F1604="ヘリ訓練日",0.4,1))</f>
        <v>1</v>
      </c>
      <c r="AM1604" s="136">
        <v>1</v>
      </c>
    </row>
    <row r="1605" spans="1:39" ht="72">
      <c r="A1605" s="149">
        <v>843</v>
      </c>
      <c r="B1605" s="210">
        <v>46443</v>
      </c>
      <c r="C1605" s="211">
        <v>8</v>
      </c>
      <c r="D1605" s="211">
        <v>17</v>
      </c>
      <c r="E1605" s="213" t="s">
        <v>92</v>
      </c>
      <c r="F1605" s="147" t="s">
        <v>95</v>
      </c>
      <c r="G1605" s="154" t="s">
        <v>494</v>
      </c>
      <c r="H1605" s="138" t="str">
        <f>IF(OR(G1605="中止",G1605="取消"),"998",IF(ISNA(MATCH($E1605,施設情報!$B$2:$B$96,0)),"999",INDEX(施設情報!$C$2:$C$96,MATCH($E1605,施設情報!$B$2:$B$96,0))))</f>
        <v>010</v>
      </c>
      <c r="I1605" s="139">
        <f t="shared" ref="I1605:I1668" si="421">B1605</f>
        <v>46443</v>
      </c>
      <c r="J1605" s="137" t="str">
        <f t="shared" ref="J1605:J1668" si="422">H1605&amp;"-"&amp;I1605</f>
        <v>010-46443</v>
      </c>
      <c r="K1605" s="137">
        <f t="shared" ref="K1605:K1668" si="423">C1605/24</f>
        <v>0.33333333333333331</v>
      </c>
      <c r="L1605" s="137">
        <f t="shared" ref="L1605:L1668" si="424">D1605/24</f>
        <v>0.70833333333333337</v>
      </c>
      <c r="M1605" s="137">
        <f t="shared" ref="M1605:V1614" si="425">IF(AND(M$3&gt;=$K1605,M$3&lt;$L1605),100*$AM1605,0)</f>
        <v>0</v>
      </c>
      <c r="N1605" s="137">
        <f t="shared" si="425"/>
        <v>0</v>
      </c>
      <c r="O1605" s="137">
        <f t="shared" si="425"/>
        <v>0</v>
      </c>
      <c r="P1605" s="137">
        <f t="shared" si="425"/>
        <v>0</v>
      </c>
      <c r="Q1605" s="137">
        <f t="shared" si="425"/>
        <v>0</v>
      </c>
      <c r="R1605" s="137">
        <f t="shared" si="425"/>
        <v>0</v>
      </c>
      <c r="S1605" s="137">
        <f t="shared" si="425"/>
        <v>0</v>
      </c>
      <c r="T1605" s="137">
        <f t="shared" si="425"/>
        <v>0</v>
      </c>
      <c r="U1605" s="137">
        <f t="shared" si="425"/>
        <v>100</v>
      </c>
      <c r="V1605" s="137">
        <f t="shared" si="425"/>
        <v>100</v>
      </c>
      <c r="W1605" s="137">
        <f t="shared" ref="W1605:AJ1614" si="426">IF(AND(W$3&gt;=$K1605,W$3&lt;$L1605),100*$AM1605,0)</f>
        <v>100</v>
      </c>
      <c r="X1605" s="137">
        <f t="shared" si="426"/>
        <v>100</v>
      </c>
      <c r="Y1605" s="137">
        <f t="shared" si="426"/>
        <v>100</v>
      </c>
      <c r="Z1605" s="137">
        <f t="shared" si="426"/>
        <v>100</v>
      </c>
      <c r="AA1605" s="137">
        <f t="shared" si="426"/>
        <v>100</v>
      </c>
      <c r="AB1605" s="137">
        <f t="shared" si="426"/>
        <v>100</v>
      </c>
      <c r="AC1605" s="137">
        <f t="shared" si="426"/>
        <v>100</v>
      </c>
      <c r="AD1605" s="137">
        <f t="shared" si="426"/>
        <v>0</v>
      </c>
      <c r="AE1605" s="137">
        <f t="shared" si="426"/>
        <v>0</v>
      </c>
      <c r="AF1605" s="137">
        <f t="shared" si="426"/>
        <v>0</v>
      </c>
      <c r="AG1605" s="137">
        <f t="shared" si="426"/>
        <v>0</v>
      </c>
      <c r="AH1605" s="137">
        <f t="shared" si="426"/>
        <v>0</v>
      </c>
      <c r="AI1605" s="137">
        <f t="shared" si="426"/>
        <v>0</v>
      </c>
      <c r="AJ1605" s="137">
        <f t="shared" si="426"/>
        <v>0</v>
      </c>
      <c r="AK1605" s="136">
        <f ca="1">IF(AND(AND($AK$3&lt;=B1605,B1605&lt;=$AK$1),B1605&lt;&gt;""),1,0)</f>
        <v>1</v>
      </c>
      <c r="AL1605" s="136">
        <f>IF(OR(F1605="工事・メンテ（共用可）",F1605="要調整"),0.5,IF(F1605="ヘリ訓練日",0.4,1))</f>
        <v>1</v>
      </c>
      <c r="AM1605" s="136">
        <v>1</v>
      </c>
    </row>
    <row r="1606" spans="1:39" ht="90">
      <c r="A1606" s="149">
        <v>844</v>
      </c>
      <c r="B1606" s="210">
        <v>46443</v>
      </c>
      <c r="C1606" s="211">
        <v>8</v>
      </c>
      <c r="D1606" s="211">
        <v>17</v>
      </c>
      <c r="E1606" s="213" t="s">
        <v>94</v>
      </c>
      <c r="F1606" s="147" t="s">
        <v>95</v>
      </c>
      <c r="G1606" s="154" t="s">
        <v>494</v>
      </c>
      <c r="H1606" s="138" t="str">
        <f>IF(OR(G1606="中止",G1606="取消"),"998",IF(ISNA(MATCH($E1606,施設情報!$B$2:$B$96,0)),"999",INDEX(施設情報!$C$2:$C$96,MATCH($E1606,施設情報!$B$2:$B$96,0))))</f>
        <v>011</v>
      </c>
      <c r="I1606" s="139">
        <f t="shared" si="421"/>
        <v>46443</v>
      </c>
      <c r="J1606" s="137" t="str">
        <f t="shared" si="422"/>
        <v>011-46443</v>
      </c>
      <c r="K1606" s="137">
        <f t="shared" si="423"/>
        <v>0.33333333333333331</v>
      </c>
      <c r="L1606" s="137">
        <f t="shared" si="424"/>
        <v>0.70833333333333337</v>
      </c>
      <c r="M1606" s="137">
        <f t="shared" si="425"/>
        <v>0</v>
      </c>
      <c r="N1606" s="137">
        <f t="shared" si="425"/>
        <v>0</v>
      </c>
      <c r="O1606" s="137">
        <f t="shared" si="425"/>
        <v>0</v>
      </c>
      <c r="P1606" s="137">
        <f t="shared" si="425"/>
        <v>0</v>
      </c>
      <c r="Q1606" s="137">
        <f t="shared" si="425"/>
        <v>0</v>
      </c>
      <c r="R1606" s="137">
        <f t="shared" si="425"/>
        <v>0</v>
      </c>
      <c r="S1606" s="137">
        <f t="shared" si="425"/>
        <v>0</v>
      </c>
      <c r="T1606" s="137">
        <f t="shared" si="425"/>
        <v>0</v>
      </c>
      <c r="U1606" s="137">
        <f t="shared" si="425"/>
        <v>100</v>
      </c>
      <c r="V1606" s="137">
        <f t="shared" si="425"/>
        <v>100</v>
      </c>
      <c r="W1606" s="137">
        <f t="shared" si="426"/>
        <v>100</v>
      </c>
      <c r="X1606" s="137">
        <f t="shared" si="426"/>
        <v>100</v>
      </c>
      <c r="Y1606" s="137">
        <f t="shared" si="426"/>
        <v>100</v>
      </c>
      <c r="Z1606" s="137">
        <f t="shared" si="426"/>
        <v>100</v>
      </c>
      <c r="AA1606" s="137">
        <f t="shared" si="426"/>
        <v>100</v>
      </c>
      <c r="AB1606" s="137">
        <f t="shared" si="426"/>
        <v>100</v>
      </c>
      <c r="AC1606" s="137">
        <f t="shared" si="426"/>
        <v>100</v>
      </c>
      <c r="AD1606" s="137">
        <f t="shared" si="426"/>
        <v>0</v>
      </c>
      <c r="AE1606" s="137">
        <f t="shared" si="426"/>
        <v>0</v>
      </c>
      <c r="AF1606" s="137">
        <f t="shared" si="426"/>
        <v>0</v>
      </c>
      <c r="AG1606" s="137">
        <f t="shared" si="426"/>
        <v>0</v>
      </c>
      <c r="AH1606" s="137">
        <f t="shared" si="426"/>
        <v>0</v>
      </c>
      <c r="AI1606" s="137">
        <f t="shared" si="426"/>
        <v>0</v>
      </c>
      <c r="AJ1606" s="137">
        <f t="shared" si="426"/>
        <v>0</v>
      </c>
      <c r="AK1606" s="136">
        <f ca="1">IF(AND(AND($AK$3&lt;=B1606,B1606&lt;=$AK$1),B1606&lt;&gt;""),1,0)</f>
        <v>1</v>
      </c>
      <c r="AL1606" s="136">
        <f>IF(OR(F1606="工事・メンテ（共用可）",F1606="要調整"),0.5,IF(F1606="ヘリ訓練日",0.4,1))</f>
        <v>1</v>
      </c>
      <c r="AM1606" s="136">
        <v>1</v>
      </c>
    </row>
    <row r="1607" spans="1:39" ht="72">
      <c r="A1607" s="149">
        <v>845</v>
      </c>
      <c r="B1607" s="210">
        <v>46443</v>
      </c>
      <c r="C1607" s="211">
        <v>8</v>
      </c>
      <c r="D1607" s="211">
        <v>17</v>
      </c>
      <c r="E1607" s="213" t="s">
        <v>93</v>
      </c>
      <c r="F1607" s="147" t="s">
        <v>95</v>
      </c>
      <c r="G1607" s="154" t="s">
        <v>494</v>
      </c>
      <c r="H1607" s="138" t="str">
        <f>IF(OR(G1607="中止",G1607="取消"),"998",IF(ISNA(MATCH($E1607,施設情報!$B$2:$B$96,0)),"999",INDEX(施設情報!$C$2:$C$96,MATCH($E1607,施設情報!$B$2:$B$96,0))))</f>
        <v>012</v>
      </c>
      <c r="I1607" s="139">
        <f t="shared" si="421"/>
        <v>46443</v>
      </c>
      <c r="J1607" s="137" t="str">
        <f t="shared" si="422"/>
        <v>012-46443</v>
      </c>
      <c r="K1607" s="137">
        <f t="shared" si="423"/>
        <v>0.33333333333333331</v>
      </c>
      <c r="L1607" s="137">
        <f t="shared" si="424"/>
        <v>0.70833333333333337</v>
      </c>
      <c r="M1607" s="137">
        <f t="shared" si="425"/>
        <v>0</v>
      </c>
      <c r="N1607" s="137">
        <f t="shared" si="425"/>
        <v>0</v>
      </c>
      <c r="O1607" s="137">
        <f t="shared" si="425"/>
        <v>0</v>
      </c>
      <c r="P1607" s="137">
        <f t="shared" si="425"/>
        <v>0</v>
      </c>
      <c r="Q1607" s="137">
        <f t="shared" si="425"/>
        <v>0</v>
      </c>
      <c r="R1607" s="137">
        <f t="shared" si="425"/>
        <v>0</v>
      </c>
      <c r="S1607" s="137">
        <f t="shared" si="425"/>
        <v>0</v>
      </c>
      <c r="T1607" s="137">
        <f t="shared" si="425"/>
        <v>0</v>
      </c>
      <c r="U1607" s="137">
        <f t="shared" si="425"/>
        <v>100</v>
      </c>
      <c r="V1607" s="137">
        <f t="shared" si="425"/>
        <v>100</v>
      </c>
      <c r="W1607" s="137">
        <f t="shared" si="426"/>
        <v>100</v>
      </c>
      <c r="X1607" s="137">
        <f t="shared" si="426"/>
        <v>100</v>
      </c>
      <c r="Y1607" s="137">
        <f t="shared" si="426"/>
        <v>100</v>
      </c>
      <c r="Z1607" s="137">
        <f t="shared" si="426"/>
        <v>100</v>
      </c>
      <c r="AA1607" s="137">
        <f t="shared" si="426"/>
        <v>100</v>
      </c>
      <c r="AB1607" s="137">
        <f t="shared" si="426"/>
        <v>100</v>
      </c>
      <c r="AC1607" s="137">
        <f t="shared" si="426"/>
        <v>100</v>
      </c>
      <c r="AD1607" s="137">
        <f t="shared" si="426"/>
        <v>0</v>
      </c>
      <c r="AE1607" s="137">
        <f t="shared" si="426"/>
        <v>0</v>
      </c>
      <c r="AF1607" s="137">
        <f t="shared" si="426"/>
        <v>0</v>
      </c>
      <c r="AG1607" s="137">
        <f t="shared" si="426"/>
        <v>0</v>
      </c>
      <c r="AH1607" s="137">
        <f t="shared" si="426"/>
        <v>0</v>
      </c>
      <c r="AI1607" s="137">
        <f t="shared" si="426"/>
        <v>0</v>
      </c>
      <c r="AJ1607" s="137">
        <f t="shared" si="426"/>
        <v>0</v>
      </c>
      <c r="AK1607" s="136">
        <f ca="1">IF(AND(AND($AK$3&lt;=B1607,B1607&lt;=$AK$1),B1607&lt;&gt;""),1,0)</f>
        <v>1</v>
      </c>
      <c r="AL1607" s="136">
        <f>IF(OR(F1607="工事・メンテ（共用可）",F1607="要調整"),0.5,IF(F1607="ヘリ訓練日",0.4,1))</f>
        <v>1</v>
      </c>
      <c r="AM1607" s="136">
        <v>1</v>
      </c>
    </row>
    <row r="1608" spans="1:39" ht="56.25">
      <c r="A1608" s="149">
        <v>2033</v>
      </c>
      <c r="B1608" s="150">
        <v>46443</v>
      </c>
      <c r="C1608" s="156">
        <v>9</v>
      </c>
      <c r="D1608" s="156">
        <v>17</v>
      </c>
      <c r="E1608" s="152" t="s">
        <v>31</v>
      </c>
      <c r="F1608" s="151" t="s">
        <v>490</v>
      </c>
      <c r="G1608" s="154" t="s">
        <v>491</v>
      </c>
      <c r="H1608" s="138" t="str">
        <f>IF(OR(G1608="中止",G1608="取消"),"998",IF(ISNA(MATCH($E1608,施設情報!$B$2:$B$96,0)),"999",INDEX(施設情報!$C$2:$C$96,MATCH($E1608,施設情報!$B$2:$B$96,0))))</f>
        <v>025</v>
      </c>
      <c r="I1608" s="139">
        <f t="shared" si="421"/>
        <v>46443</v>
      </c>
      <c r="J1608" s="137" t="str">
        <f t="shared" si="422"/>
        <v>025-46443</v>
      </c>
      <c r="K1608" s="137">
        <f t="shared" si="423"/>
        <v>0.375</v>
      </c>
      <c r="L1608" s="137">
        <f t="shared" si="424"/>
        <v>0.70833333333333337</v>
      </c>
      <c r="M1608" s="137">
        <f t="shared" si="425"/>
        <v>0</v>
      </c>
      <c r="N1608" s="137">
        <f t="shared" si="425"/>
        <v>0</v>
      </c>
      <c r="O1608" s="137">
        <f t="shared" si="425"/>
        <v>0</v>
      </c>
      <c r="P1608" s="137">
        <f t="shared" si="425"/>
        <v>0</v>
      </c>
      <c r="Q1608" s="137">
        <f t="shared" si="425"/>
        <v>0</v>
      </c>
      <c r="R1608" s="137">
        <f t="shared" si="425"/>
        <v>0</v>
      </c>
      <c r="S1608" s="137">
        <f t="shared" si="425"/>
        <v>0</v>
      </c>
      <c r="T1608" s="137">
        <f t="shared" si="425"/>
        <v>0</v>
      </c>
      <c r="U1608" s="137">
        <f t="shared" si="425"/>
        <v>0</v>
      </c>
      <c r="V1608" s="137">
        <f t="shared" si="425"/>
        <v>100</v>
      </c>
      <c r="W1608" s="137">
        <f t="shared" si="426"/>
        <v>100</v>
      </c>
      <c r="X1608" s="137">
        <f t="shared" si="426"/>
        <v>100</v>
      </c>
      <c r="Y1608" s="137">
        <f t="shared" si="426"/>
        <v>100</v>
      </c>
      <c r="Z1608" s="137">
        <f t="shared" si="426"/>
        <v>100</v>
      </c>
      <c r="AA1608" s="137">
        <f t="shared" si="426"/>
        <v>100</v>
      </c>
      <c r="AB1608" s="137">
        <f t="shared" si="426"/>
        <v>100</v>
      </c>
      <c r="AC1608" s="137">
        <f t="shared" si="426"/>
        <v>100</v>
      </c>
      <c r="AD1608" s="137">
        <f t="shared" si="426"/>
        <v>0</v>
      </c>
      <c r="AE1608" s="137">
        <f t="shared" si="426"/>
        <v>0</v>
      </c>
      <c r="AF1608" s="137">
        <f t="shared" si="426"/>
        <v>0</v>
      </c>
      <c r="AG1608" s="137">
        <f t="shared" si="426"/>
        <v>0</v>
      </c>
      <c r="AH1608" s="137">
        <f t="shared" si="426"/>
        <v>0</v>
      </c>
      <c r="AI1608" s="137">
        <f t="shared" si="426"/>
        <v>0</v>
      </c>
      <c r="AJ1608" s="137">
        <f t="shared" si="426"/>
        <v>0</v>
      </c>
      <c r="AK1608" s="136">
        <f ca="1">IF(AND(AND($AK$3&lt;=B1608,B1608&lt;=$AK$1),B1608&lt;&gt;""),1,0)</f>
        <v>1</v>
      </c>
      <c r="AL1608" s="136">
        <f>IF(OR(F1608="工事・メンテ（共用可）",F1608="要調整"),0.5,IF(F1608="ヘリ訓練日",0.4,1))</f>
        <v>1</v>
      </c>
      <c r="AM1608" s="136">
        <v>1</v>
      </c>
    </row>
    <row r="1609" spans="1:39" ht="37.5">
      <c r="A1609" s="149">
        <v>2034</v>
      </c>
      <c r="B1609" s="150">
        <v>46443</v>
      </c>
      <c r="C1609" s="156">
        <v>9</v>
      </c>
      <c r="D1609" s="156">
        <v>17</v>
      </c>
      <c r="E1609" s="152" t="s">
        <v>39</v>
      </c>
      <c r="F1609" s="151" t="s">
        <v>490</v>
      </c>
      <c r="G1609" s="154" t="s">
        <v>491</v>
      </c>
      <c r="H1609" s="138" t="str">
        <f>IF(OR(G1609="中止",G1609="取消"),"998",IF(ISNA(MATCH($E1609,施設情報!$B$2:$B$96,0)),"999",INDEX(施設情報!$C$2:$C$96,MATCH($E1609,施設情報!$B$2:$B$96,0))))</f>
        <v>003</v>
      </c>
      <c r="I1609" s="139">
        <f t="shared" si="421"/>
        <v>46443</v>
      </c>
      <c r="J1609" s="137" t="str">
        <f t="shared" si="422"/>
        <v>003-46443</v>
      </c>
      <c r="K1609" s="137">
        <f t="shared" si="423"/>
        <v>0.375</v>
      </c>
      <c r="L1609" s="137">
        <f t="shared" si="424"/>
        <v>0.70833333333333337</v>
      </c>
      <c r="M1609" s="137">
        <f t="shared" si="425"/>
        <v>0</v>
      </c>
      <c r="N1609" s="137">
        <f t="shared" si="425"/>
        <v>0</v>
      </c>
      <c r="O1609" s="137">
        <f t="shared" si="425"/>
        <v>0</v>
      </c>
      <c r="P1609" s="137">
        <f t="shared" si="425"/>
        <v>0</v>
      </c>
      <c r="Q1609" s="137">
        <f t="shared" si="425"/>
        <v>0</v>
      </c>
      <c r="R1609" s="137">
        <f t="shared" si="425"/>
        <v>0</v>
      </c>
      <c r="S1609" s="137">
        <f t="shared" si="425"/>
        <v>0</v>
      </c>
      <c r="T1609" s="137">
        <f t="shared" si="425"/>
        <v>0</v>
      </c>
      <c r="U1609" s="137">
        <f t="shared" si="425"/>
        <v>0</v>
      </c>
      <c r="V1609" s="137">
        <f t="shared" si="425"/>
        <v>100</v>
      </c>
      <c r="W1609" s="137">
        <f t="shared" si="426"/>
        <v>100</v>
      </c>
      <c r="X1609" s="137">
        <f t="shared" si="426"/>
        <v>100</v>
      </c>
      <c r="Y1609" s="137">
        <f t="shared" si="426"/>
        <v>100</v>
      </c>
      <c r="Z1609" s="137">
        <f t="shared" si="426"/>
        <v>100</v>
      </c>
      <c r="AA1609" s="137">
        <f t="shared" si="426"/>
        <v>100</v>
      </c>
      <c r="AB1609" s="137">
        <f t="shared" si="426"/>
        <v>100</v>
      </c>
      <c r="AC1609" s="137">
        <f t="shared" si="426"/>
        <v>100</v>
      </c>
      <c r="AD1609" s="137">
        <f t="shared" si="426"/>
        <v>0</v>
      </c>
      <c r="AE1609" s="137">
        <f t="shared" si="426"/>
        <v>0</v>
      </c>
      <c r="AF1609" s="137">
        <f t="shared" si="426"/>
        <v>0</v>
      </c>
      <c r="AG1609" s="137">
        <f t="shared" si="426"/>
        <v>0</v>
      </c>
      <c r="AH1609" s="137">
        <f t="shared" si="426"/>
        <v>0</v>
      </c>
      <c r="AI1609" s="137">
        <f t="shared" si="426"/>
        <v>0</v>
      </c>
      <c r="AJ1609" s="137">
        <f t="shared" si="426"/>
        <v>0</v>
      </c>
      <c r="AK1609" s="136">
        <f ca="1">IF(AND(AND($AK$3&lt;=B1609,B1609&lt;=$AK$1),B1609&lt;&gt;""),1,0)</f>
        <v>1</v>
      </c>
      <c r="AL1609" s="136">
        <f>IF(OR(F1609="工事・メンテ（共用可）",F1609="要調整"),0.5,IF(F1609="ヘリ訓練日",0.4,1))</f>
        <v>1</v>
      </c>
      <c r="AM1609" s="136">
        <v>1</v>
      </c>
    </row>
    <row r="1610" spans="1:39" ht="56.25">
      <c r="A1610" s="149">
        <v>360</v>
      </c>
      <c r="B1610" s="150">
        <v>46444</v>
      </c>
      <c r="C1610" s="156">
        <v>0</v>
      </c>
      <c r="D1610" s="156">
        <v>24</v>
      </c>
      <c r="E1610" s="152" t="s">
        <v>52</v>
      </c>
      <c r="F1610" s="151" t="s">
        <v>95</v>
      </c>
      <c r="G1610" s="205" t="s">
        <v>1</v>
      </c>
      <c r="H1610" s="138" t="str">
        <f>IF(OR(G1610="中止",G1610="取消"),"998",IF(ISNA(MATCH($E1610,施設情報!$B$2:$B$96,0)),"999",INDEX(施設情報!$C$2:$C$96,MATCH($E1610,施設情報!$B$2:$B$96,0))))</f>
        <v>024</v>
      </c>
      <c r="I1610" s="139">
        <f t="shared" si="421"/>
        <v>46444</v>
      </c>
      <c r="J1610" s="137" t="str">
        <f t="shared" si="422"/>
        <v>024-46444</v>
      </c>
      <c r="K1610" s="137">
        <f t="shared" si="423"/>
        <v>0</v>
      </c>
      <c r="L1610" s="137">
        <f t="shared" si="424"/>
        <v>1</v>
      </c>
      <c r="M1610" s="137">
        <f t="shared" si="425"/>
        <v>100</v>
      </c>
      <c r="N1610" s="137">
        <f t="shared" si="425"/>
        <v>100</v>
      </c>
      <c r="O1610" s="137">
        <f t="shared" si="425"/>
        <v>100</v>
      </c>
      <c r="P1610" s="137">
        <f t="shared" si="425"/>
        <v>100</v>
      </c>
      <c r="Q1610" s="137">
        <f t="shared" si="425"/>
        <v>100</v>
      </c>
      <c r="R1610" s="137">
        <f t="shared" si="425"/>
        <v>100</v>
      </c>
      <c r="S1610" s="137">
        <f t="shared" si="425"/>
        <v>100</v>
      </c>
      <c r="T1610" s="137">
        <f t="shared" si="425"/>
        <v>100</v>
      </c>
      <c r="U1610" s="137">
        <f t="shared" si="425"/>
        <v>100</v>
      </c>
      <c r="V1610" s="137">
        <f t="shared" si="425"/>
        <v>100</v>
      </c>
      <c r="W1610" s="137">
        <f t="shared" si="426"/>
        <v>100</v>
      </c>
      <c r="X1610" s="137">
        <f t="shared" si="426"/>
        <v>100</v>
      </c>
      <c r="Y1610" s="137">
        <f t="shared" si="426"/>
        <v>100</v>
      </c>
      <c r="Z1610" s="137">
        <f t="shared" si="426"/>
        <v>100</v>
      </c>
      <c r="AA1610" s="137">
        <f t="shared" si="426"/>
        <v>100</v>
      </c>
      <c r="AB1610" s="137">
        <f t="shared" si="426"/>
        <v>100</v>
      </c>
      <c r="AC1610" s="137">
        <f t="shared" si="426"/>
        <v>100</v>
      </c>
      <c r="AD1610" s="137">
        <f t="shared" si="426"/>
        <v>100</v>
      </c>
      <c r="AE1610" s="137">
        <f t="shared" si="426"/>
        <v>100</v>
      </c>
      <c r="AF1610" s="137">
        <f t="shared" si="426"/>
        <v>100</v>
      </c>
      <c r="AG1610" s="137">
        <f t="shared" si="426"/>
        <v>100</v>
      </c>
      <c r="AH1610" s="137">
        <f t="shared" si="426"/>
        <v>100</v>
      </c>
      <c r="AI1610" s="137">
        <f t="shared" si="426"/>
        <v>100</v>
      </c>
      <c r="AJ1610" s="137">
        <f t="shared" si="426"/>
        <v>100</v>
      </c>
      <c r="AK1610" s="136">
        <f ca="1">IF(AND(AND($AK$3&lt;=B1610,B1610&lt;=$AK$1),B1610&lt;&gt;""),1,0)</f>
        <v>1</v>
      </c>
      <c r="AL1610" s="136">
        <f>IF(OR(F1610="工事・メンテ（共用可）",F1610="要調整"),0.5,IF(F1610="ヘリ訓練日",0.4,1))</f>
        <v>1</v>
      </c>
      <c r="AM1610" s="136">
        <v>1</v>
      </c>
    </row>
    <row r="1611" spans="1:39" ht="56.25">
      <c r="A1611" s="149">
        <v>2035</v>
      </c>
      <c r="B1611" s="150">
        <v>46444</v>
      </c>
      <c r="C1611" s="156">
        <v>9</v>
      </c>
      <c r="D1611" s="156">
        <v>17</v>
      </c>
      <c r="E1611" s="152" t="s">
        <v>31</v>
      </c>
      <c r="F1611" s="151" t="s">
        <v>490</v>
      </c>
      <c r="G1611" s="154" t="s">
        <v>491</v>
      </c>
      <c r="H1611" s="138" t="str">
        <f>IF(OR(G1611="中止",G1611="取消"),"998",IF(ISNA(MATCH($E1611,施設情報!$B$2:$B$96,0)),"999",INDEX(施設情報!$C$2:$C$96,MATCH($E1611,施設情報!$B$2:$B$96,0))))</f>
        <v>025</v>
      </c>
      <c r="I1611" s="139">
        <f t="shared" si="421"/>
        <v>46444</v>
      </c>
      <c r="J1611" s="137" t="str">
        <f t="shared" si="422"/>
        <v>025-46444</v>
      </c>
      <c r="K1611" s="137">
        <f t="shared" si="423"/>
        <v>0.375</v>
      </c>
      <c r="L1611" s="137">
        <f t="shared" si="424"/>
        <v>0.70833333333333337</v>
      </c>
      <c r="M1611" s="137">
        <f t="shared" si="425"/>
        <v>0</v>
      </c>
      <c r="N1611" s="137">
        <f t="shared" si="425"/>
        <v>0</v>
      </c>
      <c r="O1611" s="137">
        <f t="shared" si="425"/>
        <v>0</v>
      </c>
      <c r="P1611" s="137">
        <f t="shared" si="425"/>
        <v>0</v>
      </c>
      <c r="Q1611" s="137">
        <f t="shared" si="425"/>
        <v>0</v>
      </c>
      <c r="R1611" s="137">
        <f t="shared" si="425"/>
        <v>0</v>
      </c>
      <c r="S1611" s="137">
        <f t="shared" si="425"/>
        <v>0</v>
      </c>
      <c r="T1611" s="137">
        <f t="shared" si="425"/>
        <v>0</v>
      </c>
      <c r="U1611" s="137">
        <f t="shared" si="425"/>
        <v>0</v>
      </c>
      <c r="V1611" s="137">
        <f t="shared" si="425"/>
        <v>100</v>
      </c>
      <c r="W1611" s="137">
        <f t="shared" si="426"/>
        <v>100</v>
      </c>
      <c r="X1611" s="137">
        <f t="shared" si="426"/>
        <v>100</v>
      </c>
      <c r="Y1611" s="137">
        <f t="shared" si="426"/>
        <v>100</v>
      </c>
      <c r="Z1611" s="137">
        <f t="shared" si="426"/>
        <v>100</v>
      </c>
      <c r="AA1611" s="137">
        <f t="shared" si="426"/>
        <v>100</v>
      </c>
      <c r="AB1611" s="137">
        <f t="shared" si="426"/>
        <v>100</v>
      </c>
      <c r="AC1611" s="137">
        <f t="shared" si="426"/>
        <v>100</v>
      </c>
      <c r="AD1611" s="137">
        <f t="shared" si="426"/>
        <v>0</v>
      </c>
      <c r="AE1611" s="137">
        <f t="shared" si="426"/>
        <v>0</v>
      </c>
      <c r="AF1611" s="137">
        <f t="shared" si="426"/>
        <v>0</v>
      </c>
      <c r="AG1611" s="137">
        <f t="shared" si="426"/>
        <v>0</v>
      </c>
      <c r="AH1611" s="137">
        <f t="shared" si="426"/>
        <v>0</v>
      </c>
      <c r="AI1611" s="137">
        <f t="shared" si="426"/>
        <v>0</v>
      </c>
      <c r="AJ1611" s="137">
        <f t="shared" si="426"/>
        <v>0</v>
      </c>
      <c r="AK1611" s="136">
        <f ca="1">IF(AND(AND($AK$3&lt;=B1611,B1611&lt;=$AK$1),B1611&lt;&gt;""),1,0)</f>
        <v>1</v>
      </c>
      <c r="AL1611" s="136">
        <f>IF(OR(F1611="工事・メンテ（共用可）",F1611="要調整"),0.5,IF(F1611="ヘリ訓練日",0.4,1))</f>
        <v>1</v>
      </c>
      <c r="AM1611" s="136">
        <v>1</v>
      </c>
    </row>
    <row r="1612" spans="1:39" ht="37.5">
      <c r="A1612" s="149">
        <v>2036</v>
      </c>
      <c r="B1612" s="150">
        <v>46444</v>
      </c>
      <c r="C1612" s="156">
        <v>9</v>
      </c>
      <c r="D1612" s="156">
        <v>17</v>
      </c>
      <c r="E1612" s="152" t="s">
        <v>39</v>
      </c>
      <c r="F1612" s="151" t="s">
        <v>490</v>
      </c>
      <c r="G1612" s="154" t="s">
        <v>491</v>
      </c>
      <c r="H1612" s="138" t="str">
        <f>IF(OR(G1612="中止",G1612="取消"),"998",IF(ISNA(MATCH($E1612,施設情報!$B$2:$B$96,0)),"999",INDEX(施設情報!$C$2:$C$96,MATCH($E1612,施設情報!$B$2:$B$96,0))))</f>
        <v>003</v>
      </c>
      <c r="I1612" s="139">
        <f t="shared" si="421"/>
        <v>46444</v>
      </c>
      <c r="J1612" s="137" t="str">
        <f t="shared" si="422"/>
        <v>003-46444</v>
      </c>
      <c r="K1612" s="137">
        <f t="shared" si="423"/>
        <v>0.375</v>
      </c>
      <c r="L1612" s="137">
        <f t="shared" si="424"/>
        <v>0.70833333333333337</v>
      </c>
      <c r="M1612" s="137">
        <f t="shared" si="425"/>
        <v>0</v>
      </c>
      <c r="N1612" s="137">
        <f t="shared" si="425"/>
        <v>0</v>
      </c>
      <c r="O1612" s="137">
        <f t="shared" si="425"/>
        <v>0</v>
      </c>
      <c r="P1612" s="137">
        <f t="shared" si="425"/>
        <v>0</v>
      </c>
      <c r="Q1612" s="137">
        <f t="shared" si="425"/>
        <v>0</v>
      </c>
      <c r="R1612" s="137">
        <f t="shared" si="425"/>
        <v>0</v>
      </c>
      <c r="S1612" s="137">
        <f t="shared" si="425"/>
        <v>0</v>
      </c>
      <c r="T1612" s="137">
        <f t="shared" si="425"/>
        <v>0</v>
      </c>
      <c r="U1612" s="137">
        <f t="shared" si="425"/>
        <v>0</v>
      </c>
      <c r="V1612" s="137">
        <f t="shared" si="425"/>
        <v>100</v>
      </c>
      <c r="W1612" s="137">
        <f t="shared" si="426"/>
        <v>100</v>
      </c>
      <c r="X1612" s="137">
        <f t="shared" si="426"/>
        <v>100</v>
      </c>
      <c r="Y1612" s="137">
        <f t="shared" si="426"/>
        <v>100</v>
      </c>
      <c r="Z1612" s="137">
        <f t="shared" si="426"/>
        <v>100</v>
      </c>
      <c r="AA1612" s="137">
        <f t="shared" si="426"/>
        <v>100</v>
      </c>
      <c r="AB1612" s="137">
        <f t="shared" si="426"/>
        <v>100</v>
      </c>
      <c r="AC1612" s="137">
        <f t="shared" si="426"/>
        <v>100</v>
      </c>
      <c r="AD1612" s="137">
        <f t="shared" si="426"/>
        <v>0</v>
      </c>
      <c r="AE1612" s="137">
        <f t="shared" si="426"/>
        <v>0</v>
      </c>
      <c r="AF1612" s="137">
        <f t="shared" si="426"/>
        <v>0</v>
      </c>
      <c r="AG1612" s="137">
        <f t="shared" si="426"/>
        <v>0</v>
      </c>
      <c r="AH1612" s="137">
        <f t="shared" si="426"/>
        <v>0</v>
      </c>
      <c r="AI1612" s="137">
        <f t="shared" si="426"/>
        <v>0</v>
      </c>
      <c r="AJ1612" s="137">
        <f t="shared" si="426"/>
        <v>0</v>
      </c>
      <c r="AK1612" s="136">
        <f ca="1">IF(AND(AND($AK$3&lt;=B1612,B1612&lt;=$AK$1),B1612&lt;&gt;""),1,0)</f>
        <v>1</v>
      </c>
      <c r="AL1612" s="136">
        <f>IF(OR(F1612="工事・メンテ（共用可）",F1612="要調整"),0.5,IF(F1612="ヘリ訓練日",0.4,1))</f>
        <v>1</v>
      </c>
      <c r="AM1612" s="136">
        <v>1</v>
      </c>
    </row>
    <row r="1613" spans="1:39" ht="37.5">
      <c r="A1613" s="149">
        <v>17</v>
      </c>
      <c r="B1613" s="150">
        <v>46445</v>
      </c>
      <c r="C1613" s="156">
        <v>0</v>
      </c>
      <c r="D1613" s="156">
        <v>24</v>
      </c>
      <c r="E1613" s="152" t="s">
        <v>28</v>
      </c>
      <c r="F1613" s="151" t="s">
        <v>29</v>
      </c>
      <c r="G1613" s="154" t="s">
        <v>1</v>
      </c>
      <c r="H1613" s="138" t="str">
        <f>IF(OR(G1613="中止",G1613="取消"),"998",IF(ISNA(MATCH($E1613,施設情報!$B$2:$B$96,0)),"999",INDEX(施設情報!$C$2:$C$96,MATCH($E1613,施設情報!$B$2:$B$96,0))))</f>
        <v>001</v>
      </c>
      <c r="I1613" s="139">
        <f t="shared" si="421"/>
        <v>46445</v>
      </c>
      <c r="J1613" s="137" t="str">
        <f t="shared" si="422"/>
        <v>001-46445</v>
      </c>
      <c r="K1613" s="137">
        <f t="shared" si="423"/>
        <v>0</v>
      </c>
      <c r="L1613" s="137">
        <f t="shared" si="424"/>
        <v>1</v>
      </c>
      <c r="M1613" s="137">
        <f t="shared" si="425"/>
        <v>100</v>
      </c>
      <c r="N1613" s="137">
        <f t="shared" si="425"/>
        <v>100</v>
      </c>
      <c r="O1613" s="137">
        <f t="shared" si="425"/>
        <v>100</v>
      </c>
      <c r="P1613" s="137">
        <f t="shared" si="425"/>
        <v>100</v>
      </c>
      <c r="Q1613" s="137">
        <f t="shared" si="425"/>
        <v>100</v>
      </c>
      <c r="R1613" s="137">
        <f t="shared" si="425"/>
        <v>100</v>
      </c>
      <c r="S1613" s="137">
        <f t="shared" si="425"/>
        <v>100</v>
      </c>
      <c r="T1613" s="137">
        <f t="shared" si="425"/>
        <v>100</v>
      </c>
      <c r="U1613" s="137">
        <f t="shared" si="425"/>
        <v>100</v>
      </c>
      <c r="V1613" s="137">
        <f t="shared" si="425"/>
        <v>100</v>
      </c>
      <c r="W1613" s="137">
        <f t="shared" si="426"/>
        <v>100</v>
      </c>
      <c r="X1613" s="137">
        <f t="shared" si="426"/>
        <v>100</v>
      </c>
      <c r="Y1613" s="137">
        <f t="shared" si="426"/>
        <v>100</v>
      </c>
      <c r="Z1613" s="137">
        <f t="shared" si="426"/>
        <v>100</v>
      </c>
      <c r="AA1613" s="137">
        <f t="shared" si="426"/>
        <v>100</v>
      </c>
      <c r="AB1613" s="137">
        <f t="shared" si="426"/>
        <v>100</v>
      </c>
      <c r="AC1613" s="137">
        <f t="shared" si="426"/>
        <v>100</v>
      </c>
      <c r="AD1613" s="137">
        <f t="shared" si="426"/>
        <v>100</v>
      </c>
      <c r="AE1613" s="137">
        <f t="shared" si="426"/>
        <v>100</v>
      </c>
      <c r="AF1613" s="137">
        <f t="shared" si="426"/>
        <v>100</v>
      </c>
      <c r="AG1613" s="137">
        <f t="shared" si="426"/>
        <v>100</v>
      </c>
      <c r="AH1613" s="137">
        <f t="shared" si="426"/>
        <v>100</v>
      </c>
      <c r="AI1613" s="137">
        <f t="shared" si="426"/>
        <v>100</v>
      </c>
      <c r="AJ1613" s="137">
        <f t="shared" si="426"/>
        <v>100</v>
      </c>
      <c r="AK1613" s="136">
        <f ca="1">IF(AND(AND($AK$3&lt;=B1613,B1613&lt;=$AK$1),B1613&lt;&gt;""),1,0)</f>
        <v>1</v>
      </c>
      <c r="AL1613" s="136">
        <f>IF(OR(F1613="工事・メンテ（共用可）",F1613="要調整"),0.5,IF(F1613="ヘリ訓練日",0.4,1))</f>
        <v>1</v>
      </c>
      <c r="AM1613" s="136">
        <v>1</v>
      </c>
    </row>
    <row r="1614" spans="1:39" ht="56.25">
      <c r="A1614" s="149">
        <v>361</v>
      </c>
      <c r="B1614" s="150">
        <v>46445</v>
      </c>
      <c r="C1614" s="156">
        <v>0</v>
      </c>
      <c r="D1614" s="156">
        <v>24</v>
      </c>
      <c r="E1614" s="152" t="s">
        <v>52</v>
      </c>
      <c r="F1614" s="151" t="s">
        <v>95</v>
      </c>
      <c r="G1614" s="205" t="s">
        <v>1</v>
      </c>
      <c r="H1614" s="138" t="str">
        <f>IF(OR(G1614="中止",G1614="取消"),"998",IF(ISNA(MATCH($E1614,施設情報!$B$2:$B$96,0)),"999",INDEX(施設情報!$C$2:$C$96,MATCH($E1614,施設情報!$B$2:$B$96,0))))</f>
        <v>024</v>
      </c>
      <c r="I1614" s="139">
        <f t="shared" si="421"/>
        <v>46445</v>
      </c>
      <c r="J1614" s="137" t="str">
        <f t="shared" si="422"/>
        <v>024-46445</v>
      </c>
      <c r="K1614" s="137">
        <f t="shared" si="423"/>
        <v>0</v>
      </c>
      <c r="L1614" s="137">
        <f t="shared" si="424"/>
        <v>1</v>
      </c>
      <c r="M1614" s="137">
        <f t="shared" si="425"/>
        <v>100</v>
      </c>
      <c r="N1614" s="137">
        <f t="shared" si="425"/>
        <v>100</v>
      </c>
      <c r="O1614" s="137">
        <f t="shared" si="425"/>
        <v>100</v>
      </c>
      <c r="P1614" s="137">
        <f t="shared" si="425"/>
        <v>100</v>
      </c>
      <c r="Q1614" s="137">
        <f t="shared" si="425"/>
        <v>100</v>
      </c>
      <c r="R1614" s="137">
        <f t="shared" si="425"/>
        <v>100</v>
      </c>
      <c r="S1614" s="137">
        <f t="shared" si="425"/>
        <v>100</v>
      </c>
      <c r="T1614" s="137">
        <f t="shared" si="425"/>
        <v>100</v>
      </c>
      <c r="U1614" s="137">
        <f t="shared" si="425"/>
        <v>100</v>
      </c>
      <c r="V1614" s="137">
        <f t="shared" si="425"/>
        <v>100</v>
      </c>
      <c r="W1614" s="137">
        <f t="shared" si="426"/>
        <v>100</v>
      </c>
      <c r="X1614" s="137">
        <f t="shared" si="426"/>
        <v>100</v>
      </c>
      <c r="Y1614" s="137">
        <f t="shared" si="426"/>
        <v>100</v>
      </c>
      <c r="Z1614" s="137">
        <f t="shared" si="426"/>
        <v>100</v>
      </c>
      <c r="AA1614" s="137">
        <f t="shared" si="426"/>
        <v>100</v>
      </c>
      <c r="AB1614" s="137">
        <f t="shared" si="426"/>
        <v>100</v>
      </c>
      <c r="AC1614" s="137">
        <f t="shared" si="426"/>
        <v>100</v>
      </c>
      <c r="AD1614" s="137">
        <f t="shared" si="426"/>
        <v>100</v>
      </c>
      <c r="AE1614" s="137">
        <f t="shared" si="426"/>
        <v>100</v>
      </c>
      <c r="AF1614" s="137">
        <f t="shared" si="426"/>
        <v>100</v>
      </c>
      <c r="AG1614" s="137">
        <f t="shared" si="426"/>
        <v>100</v>
      </c>
      <c r="AH1614" s="137">
        <f t="shared" si="426"/>
        <v>100</v>
      </c>
      <c r="AI1614" s="137">
        <f t="shared" si="426"/>
        <v>100</v>
      </c>
      <c r="AJ1614" s="137">
        <f t="shared" si="426"/>
        <v>100</v>
      </c>
      <c r="AK1614" s="136">
        <f ca="1">IF(AND(AND($AK$3&lt;=B1614,B1614&lt;=$AK$1),B1614&lt;&gt;""),1,0)</f>
        <v>1</v>
      </c>
      <c r="AL1614" s="136">
        <f>IF(OR(F1614="工事・メンテ（共用可）",F1614="要調整"),0.5,IF(F1614="ヘリ訓練日",0.4,1))</f>
        <v>1</v>
      </c>
      <c r="AM1614" s="136">
        <v>1</v>
      </c>
    </row>
    <row r="1615" spans="1:39" ht="37.5">
      <c r="A1615" s="149">
        <v>18</v>
      </c>
      <c r="B1615" s="150">
        <v>46446</v>
      </c>
      <c r="C1615" s="156">
        <v>0</v>
      </c>
      <c r="D1615" s="156">
        <v>24</v>
      </c>
      <c r="E1615" s="152" t="s">
        <v>28</v>
      </c>
      <c r="F1615" s="151" t="s">
        <v>29</v>
      </c>
      <c r="G1615" s="154" t="s">
        <v>1</v>
      </c>
      <c r="H1615" s="138" t="str">
        <f>IF(OR(G1615="中止",G1615="取消"),"998",IF(ISNA(MATCH($E1615,施設情報!$B$2:$B$96,0)),"999",INDEX(施設情報!$C$2:$C$96,MATCH($E1615,施設情報!$B$2:$B$96,0))))</f>
        <v>001</v>
      </c>
      <c r="I1615" s="139">
        <f t="shared" si="421"/>
        <v>46446</v>
      </c>
      <c r="J1615" s="137" t="str">
        <f t="shared" si="422"/>
        <v>001-46446</v>
      </c>
      <c r="K1615" s="137">
        <f t="shared" si="423"/>
        <v>0</v>
      </c>
      <c r="L1615" s="137">
        <f t="shared" si="424"/>
        <v>1</v>
      </c>
      <c r="M1615" s="137">
        <f t="shared" ref="M1615:V1624" si="427">IF(AND(M$3&gt;=$K1615,M$3&lt;$L1615),100*$AM1615,0)</f>
        <v>100</v>
      </c>
      <c r="N1615" s="137">
        <f t="shared" si="427"/>
        <v>100</v>
      </c>
      <c r="O1615" s="137">
        <f t="shared" si="427"/>
        <v>100</v>
      </c>
      <c r="P1615" s="137">
        <f t="shared" si="427"/>
        <v>100</v>
      </c>
      <c r="Q1615" s="137">
        <f t="shared" si="427"/>
        <v>100</v>
      </c>
      <c r="R1615" s="137">
        <f t="shared" si="427"/>
        <v>100</v>
      </c>
      <c r="S1615" s="137">
        <f t="shared" si="427"/>
        <v>100</v>
      </c>
      <c r="T1615" s="137">
        <f t="shared" si="427"/>
        <v>100</v>
      </c>
      <c r="U1615" s="137">
        <f t="shared" si="427"/>
        <v>100</v>
      </c>
      <c r="V1615" s="137">
        <f t="shared" si="427"/>
        <v>100</v>
      </c>
      <c r="W1615" s="137">
        <f t="shared" ref="W1615:AJ1624" si="428">IF(AND(W$3&gt;=$K1615,W$3&lt;$L1615),100*$AM1615,0)</f>
        <v>100</v>
      </c>
      <c r="X1615" s="137">
        <f t="shared" si="428"/>
        <v>100</v>
      </c>
      <c r="Y1615" s="137">
        <f t="shared" si="428"/>
        <v>100</v>
      </c>
      <c r="Z1615" s="137">
        <f t="shared" si="428"/>
        <v>100</v>
      </c>
      <c r="AA1615" s="137">
        <f t="shared" si="428"/>
        <v>100</v>
      </c>
      <c r="AB1615" s="137">
        <f t="shared" si="428"/>
        <v>100</v>
      </c>
      <c r="AC1615" s="137">
        <f t="shared" si="428"/>
        <v>100</v>
      </c>
      <c r="AD1615" s="137">
        <f t="shared" si="428"/>
        <v>100</v>
      </c>
      <c r="AE1615" s="137">
        <f t="shared" si="428"/>
        <v>100</v>
      </c>
      <c r="AF1615" s="137">
        <f t="shared" si="428"/>
        <v>100</v>
      </c>
      <c r="AG1615" s="137">
        <f t="shared" si="428"/>
        <v>100</v>
      </c>
      <c r="AH1615" s="137">
        <f t="shared" si="428"/>
        <v>100</v>
      </c>
      <c r="AI1615" s="137">
        <f t="shared" si="428"/>
        <v>100</v>
      </c>
      <c r="AJ1615" s="137">
        <f t="shared" si="428"/>
        <v>100</v>
      </c>
      <c r="AK1615" s="136">
        <f ca="1">IF(AND(AND($AK$3&lt;=B1615,B1615&lt;=$AK$1),B1615&lt;&gt;""),1,0)</f>
        <v>1</v>
      </c>
      <c r="AL1615" s="136">
        <f>IF(OR(F1615="工事・メンテ（共用可）",F1615="要調整"),0.5,IF(F1615="ヘリ訓練日",0.4,1))</f>
        <v>1</v>
      </c>
      <c r="AM1615" s="136">
        <v>1</v>
      </c>
    </row>
    <row r="1616" spans="1:39" ht="56.25">
      <c r="A1616" s="149">
        <v>362</v>
      </c>
      <c r="B1616" s="150">
        <v>46446</v>
      </c>
      <c r="C1616" s="156">
        <v>0</v>
      </c>
      <c r="D1616" s="156">
        <v>24</v>
      </c>
      <c r="E1616" s="152" t="s">
        <v>52</v>
      </c>
      <c r="F1616" s="151" t="s">
        <v>95</v>
      </c>
      <c r="G1616" s="205" t="s">
        <v>1</v>
      </c>
      <c r="H1616" s="138" t="str">
        <f>IF(OR(G1616="中止",G1616="取消"),"998",IF(ISNA(MATCH($E1616,施設情報!$B$2:$B$96,0)),"999",INDEX(施設情報!$C$2:$C$96,MATCH($E1616,施設情報!$B$2:$B$96,0))))</f>
        <v>024</v>
      </c>
      <c r="I1616" s="139">
        <f t="shared" si="421"/>
        <v>46446</v>
      </c>
      <c r="J1616" s="137" t="str">
        <f t="shared" si="422"/>
        <v>024-46446</v>
      </c>
      <c r="K1616" s="137">
        <f t="shared" si="423"/>
        <v>0</v>
      </c>
      <c r="L1616" s="137">
        <f t="shared" si="424"/>
        <v>1</v>
      </c>
      <c r="M1616" s="137">
        <f t="shared" si="427"/>
        <v>100</v>
      </c>
      <c r="N1616" s="137">
        <f t="shared" si="427"/>
        <v>100</v>
      </c>
      <c r="O1616" s="137">
        <f t="shared" si="427"/>
        <v>100</v>
      </c>
      <c r="P1616" s="137">
        <f t="shared" si="427"/>
        <v>100</v>
      </c>
      <c r="Q1616" s="137">
        <f t="shared" si="427"/>
        <v>100</v>
      </c>
      <c r="R1616" s="137">
        <f t="shared" si="427"/>
        <v>100</v>
      </c>
      <c r="S1616" s="137">
        <f t="shared" si="427"/>
        <v>100</v>
      </c>
      <c r="T1616" s="137">
        <f t="shared" si="427"/>
        <v>100</v>
      </c>
      <c r="U1616" s="137">
        <f t="shared" si="427"/>
        <v>100</v>
      </c>
      <c r="V1616" s="137">
        <f t="shared" si="427"/>
        <v>100</v>
      </c>
      <c r="W1616" s="137">
        <f t="shared" si="428"/>
        <v>100</v>
      </c>
      <c r="X1616" s="137">
        <f t="shared" si="428"/>
        <v>100</v>
      </c>
      <c r="Y1616" s="137">
        <f t="shared" si="428"/>
        <v>100</v>
      </c>
      <c r="Z1616" s="137">
        <f t="shared" si="428"/>
        <v>100</v>
      </c>
      <c r="AA1616" s="137">
        <f t="shared" si="428"/>
        <v>100</v>
      </c>
      <c r="AB1616" s="137">
        <f t="shared" si="428"/>
        <v>100</v>
      </c>
      <c r="AC1616" s="137">
        <f t="shared" si="428"/>
        <v>100</v>
      </c>
      <c r="AD1616" s="137">
        <f t="shared" si="428"/>
        <v>100</v>
      </c>
      <c r="AE1616" s="137">
        <f t="shared" si="428"/>
        <v>100</v>
      </c>
      <c r="AF1616" s="137">
        <f t="shared" si="428"/>
        <v>100</v>
      </c>
      <c r="AG1616" s="137">
        <f t="shared" si="428"/>
        <v>100</v>
      </c>
      <c r="AH1616" s="137">
        <f t="shared" si="428"/>
        <v>100</v>
      </c>
      <c r="AI1616" s="137">
        <f t="shared" si="428"/>
        <v>100</v>
      </c>
      <c r="AJ1616" s="137">
        <f t="shared" si="428"/>
        <v>100</v>
      </c>
      <c r="AK1616" s="136">
        <f ca="1">IF(AND(AND($AK$3&lt;=B1616,B1616&lt;=$AK$1),B1616&lt;&gt;""),1,0)</f>
        <v>1</v>
      </c>
      <c r="AL1616" s="136">
        <f>IF(OR(F1616="工事・メンテ（共用可）",F1616="要調整"),0.5,IF(F1616="ヘリ訓練日",0.4,1))</f>
        <v>1</v>
      </c>
      <c r="AM1616" s="136">
        <v>1</v>
      </c>
    </row>
    <row r="1617" spans="1:39" ht="56.25">
      <c r="A1617" s="149">
        <v>363</v>
      </c>
      <c r="B1617" s="150">
        <v>46447</v>
      </c>
      <c r="C1617" s="156">
        <v>0</v>
      </c>
      <c r="D1617" s="156">
        <v>24</v>
      </c>
      <c r="E1617" s="152" t="s">
        <v>52</v>
      </c>
      <c r="F1617" s="151" t="s">
        <v>95</v>
      </c>
      <c r="G1617" s="205" t="s">
        <v>1</v>
      </c>
      <c r="H1617" s="138" t="str">
        <f>IF(OR(G1617="中止",G1617="取消"),"998",IF(ISNA(MATCH($E1617,施設情報!$B$2:$B$96,0)),"999",INDEX(施設情報!$C$2:$C$96,MATCH($E1617,施設情報!$B$2:$B$96,0))))</f>
        <v>024</v>
      </c>
      <c r="I1617" s="139">
        <f t="shared" si="421"/>
        <v>46447</v>
      </c>
      <c r="J1617" s="137" t="str">
        <f t="shared" si="422"/>
        <v>024-46447</v>
      </c>
      <c r="K1617" s="137">
        <f t="shared" si="423"/>
        <v>0</v>
      </c>
      <c r="L1617" s="137">
        <f t="shared" si="424"/>
        <v>1</v>
      </c>
      <c r="M1617" s="137">
        <f t="shared" si="427"/>
        <v>100</v>
      </c>
      <c r="N1617" s="137">
        <f t="shared" si="427"/>
        <v>100</v>
      </c>
      <c r="O1617" s="137">
        <f t="shared" si="427"/>
        <v>100</v>
      </c>
      <c r="P1617" s="137">
        <f t="shared" si="427"/>
        <v>100</v>
      </c>
      <c r="Q1617" s="137">
        <f t="shared" si="427"/>
        <v>100</v>
      </c>
      <c r="R1617" s="137">
        <f t="shared" si="427"/>
        <v>100</v>
      </c>
      <c r="S1617" s="137">
        <f t="shared" si="427"/>
        <v>100</v>
      </c>
      <c r="T1617" s="137">
        <f t="shared" si="427"/>
        <v>100</v>
      </c>
      <c r="U1617" s="137">
        <f t="shared" si="427"/>
        <v>100</v>
      </c>
      <c r="V1617" s="137">
        <f t="shared" si="427"/>
        <v>100</v>
      </c>
      <c r="W1617" s="137">
        <f t="shared" si="428"/>
        <v>100</v>
      </c>
      <c r="X1617" s="137">
        <f t="shared" si="428"/>
        <v>100</v>
      </c>
      <c r="Y1617" s="137">
        <f t="shared" si="428"/>
        <v>100</v>
      </c>
      <c r="Z1617" s="137">
        <f t="shared" si="428"/>
        <v>100</v>
      </c>
      <c r="AA1617" s="137">
        <f t="shared" si="428"/>
        <v>100</v>
      </c>
      <c r="AB1617" s="137">
        <f t="shared" si="428"/>
        <v>100</v>
      </c>
      <c r="AC1617" s="137">
        <f t="shared" si="428"/>
        <v>100</v>
      </c>
      <c r="AD1617" s="137">
        <f t="shared" si="428"/>
        <v>100</v>
      </c>
      <c r="AE1617" s="137">
        <f t="shared" si="428"/>
        <v>100</v>
      </c>
      <c r="AF1617" s="137">
        <f t="shared" si="428"/>
        <v>100</v>
      </c>
      <c r="AG1617" s="137">
        <f t="shared" si="428"/>
        <v>100</v>
      </c>
      <c r="AH1617" s="137">
        <f t="shared" si="428"/>
        <v>100</v>
      </c>
      <c r="AI1617" s="137">
        <f t="shared" si="428"/>
        <v>100</v>
      </c>
      <c r="AJ1617" s="137">
        <f t="shared" si="428"/>
        <v>100</v>
      </c>
      <c r="AK1617" s="136">
        <f ca="1">IF(AND(AND($AK$3&lt;=B1617,B1617&lt;=$AK$1),B1617&lt;&gt;""),1,0)</f>
        <v>1</v>
      </c>
      <c r="AL1617" s="136">
        <f>IF(OR(F1617="工事・メンテ（共用可）",F1617="要調整"),0.5,IF(F1617="ヘリ訓練日",0.4,1))</f>
        <v>1</v>
      </c>
      <c r="AM1617" s="136">
        <v>1</v>
      </c>
    </row>
    <row r="1618" spans="1:39" ht="56.25">
      <c r="A1618" s="149">
        <v>2037</v>
      </c>
      <c r="B1618" s="150">
        <v>46447</v>
      </c>
      <c r="C1618" s="156">
        <v>9</v>
      </c>
      <c r="D1618" s="156">
        <v>17</v>
      </c>
      <c r="E1618" s="152" t="s">
        <v>31</v>
      </c>
      <c r="F1618" s="151" t="s">
        <v>490</v>
      </c>
      <c r="G1618" s="154" t="s">
        <v>491</v>
      </c>
      <c r="H1618" s="138" t="str">
        <f>IF(OR(G1618="中止",G1618="取消"),"998",IF(ISNA(MATCH($E1618,施設情報!$B$2:$B$96,0)),"999",INDEX(施設情報!$C$2:$C$96,MATCH($E1618,施設情報!$B$2:$B$96,0))))</f>
        <v>025</v>
      </c>
      <c r="I1618" s="139">
        <f t="shared" si="421"/>
        <v>46447</v>
      </c>
      <c r="J1618" s="137" t="str">
        <f t="shared" si="422"/>
        <v>025-46447</v>
      </c>
      <c r="K1618" s="137">
        <f t="shared" si="423"/>
        <v>0.375</v>
      </c>
      <c r="L1618" s="137">
        <f t="shared" si="424"/>
        <v>0.70833333333333337</v>
      </c>
      <c r="M1618" s="137">
        <f t="shared" si="427"/>
        <v>0</v>
      </c>
      <c r="N1618" s="137">
        <f t="shared" si="427"/>
        <v>0</v>
      </c>
      <c r="O1618" s="137">
        <f t="shared" si="427"/>
        <v>0</v>
      </c>
      <c r="P1618" s="137">
        <f t="shared" si="427"/>
        <v>0</v>
      </c>
      <c r="Q1618" s="137">
        <f t="shared" si="427"/>
        <v>0</v>
      </c>
      <c r="R1618" s="137">
        <f t="shared" si="427"/>
        <v>0</v>
      </c>
      <c r="S1618" s="137">
        <f t="shared" si="427"/>
        <v>0</v>
      </c>
      <c r="T1618" s="137">
        <f t="shared" si="427"/>
        <v>0</v>
      </c>
      <c r="U1618" s="137">
        <f t="shared" si="427"/>
        <v>0</v>
      </c>
      <c r="V1618" s="137">
        <f t="shared" si="427"/>
        <v>100</v>
      </c>
      <c r="W1618" s="137">
        <f t="shared" si="428"/>
        <v>100</v>
      </c>
      <c r="X1618" s="137">
        <f t="shared" si="428"/>
        <v>100</v>
      </c>
      <c r="Y1618" s="137">
        <f t="shared" si="428"/>
        <v>100</v>
      </c>
      <c r="Z1618" s="137">
        <f t="shared" si="428"/>
        <v>100</v>
      </c>
      <c r="AA1618" s="137">
        <f t="shared" si="428"/>
        <v>100</v>
      </c>
      <c r="AB1618" s="137">
        <f t="shared" si="428"/>
        <v>100</v>
      </c>
      <c r="AC1618" s="137">
        <f t="shared" si="428"/>
        <v>100</v>
      </c>
      <c r="AD1618" s="137">
        <f t="shared" si="428"/>
        <v>0</v>
      </c>
      <c r="AE1618" s="137">
        <f t="shared" si="428"/>
        <v>0</v>
      </c>
      <c r="AF1618" s="137">
        <f t="shared" si="428"/>
        <v>0</v>
      </c>
      <c r="AG1618" s="137">
        <f t="shared" si="428"/>
        <v>0</v>
      </c>
      <c r="AH1618" s="137">
        <f t="shared" si="428"/>
        <v>0</v>
      </c>
      <c r="AI1618" s="137">
        <f t="shared" si="428"/>
        <v>0</v>
      </c>
      <c r="AJ1618" s="137">
        <f t="shared" si="428"/>
        <v>0</v>
      </c>
      <c r="AK1618" s="136">
        <f ca="1">IF(AND(AND($AK$3&lt;=B1618,B1618&lt;=$AK$1),B1618&lt;&gt;""),1,0)</f>
        <v>1</v>
      </c>
      <c r="AL1618" s="136">
        <f>IF(OR(F1618="工事・メンテ（共用可）",F1618="要調整"),0.5,IF(F1618="ヘリ訓練日",0.4,1))</f>
        <v>1</v>
      </c>
      <c r="AM1618" s="136">
        <v>1</v>
      </c>
    </row>
    <row r="1619" spans="1:39" ht="37.5">
      <c r="A1619" s="149">
        <v>2038</v>
      </c>
      <c r="B1619" s="150">
        <v>46447</v>
      </c>
      <c r="C1619" s="156">
        <v>9</v>
      </c>
      <c r="D1619" s="156">
        <v>17</v>
      </c>
      <c r="E1619" s="152" t="s">
        <v>39</v>
      </c>
      <c r="F1619" s="151" t="s">
        <v>490</v>
      </c>
      <c r="G1619" s="154" t="s">
        <v>491</v>
      </c>
      <c r="H1619" s="138" t="str">
        <f>IF(OR(G1619="中止",G1619="取消"),"998",IF(ISNA(MATCH($E1619,施設情報!$B$2:$B$96,0)),"999",INDEX(施設情報!$C$2:$C$96,MATCH($E1619,施設情報!$B$2:$B$96,0))))</f>
        <v>003</v>
      </c>
      <c r="I1619" s="139">
        <f t="shared" si="421"/>
        <v>46447</v>
      </c>
      <c r="J1619" s="137" t="str">
        <f t="shared" si="422"/>
        <v>003-46447</v>
      </c>
      <c r="K1619" s="137">
        <f t="shared" si="423"/>
        <v>0.375</v>
      </c>
      <c r="L1619" s="137">
        <f t="shared" si="424"/>
        <v>0.70833333333333337</v>
      </c>
      <c r="M1619" s="137">
        <f t="shared" si="427"/>
        <v>0</v>
      </c>
      <c r="N1619" s="137">
        <f t="shared" si="427"/>
        <v>0</v>
      </c>
      <c r="O1619" s="137">
        <f t="shared" si="427"/>
        <v>0</v>
      </c>
      <c r="P1619" s="137">
        <f t="shared" si="427"/>
        <v>0</v>
      </c>
      <c r="Q1619" s="137">
        <f t="shared" si="427"/>
        <v>0</v>
      </c>
      <c r="R1619" s="137">
        <f t="shared" si="427"/>
        <v>0</v>
      </c>
      <c r="S1619" s="137">
        <f t="shared" si="427"/>
        <v>0</v>
      </c>
      <c r="T1619" s="137">
        <f t="shared" si="427"/>
        <v>0</v>
      </c>
      <c r="U1619" s="137">
        <f t="shared" si="427"/>
        <v>0</v>
      </c>
      <c r="V1619" s="137">
        <f t="shared" si="427"/>
        <v>100</v>
      </c>
      <c r="W1619" s="137">
        <f t="shared" si="428"/>
        <v>100</v>
      </c>
      <c r="X1619" s="137">
        <f t="shared" si="428"/>
        <v>100</v>
      </c>
      <c r="Y1619" s="137">
        <f t="shared" si="428"/>
        <v>100</v>
      </c>
      <c r="Z1619" s="137">
        <f t="shared" si="428"/>
        <v>100</v>
      </c>
      <c r="AA1619" s="137">
        <f t="shared" si="428"/>
        <v>100</v>
      </c>
      <c r="AB1619" s="137">
        <f t="shared" si="428"/>
        <v>100</v>
      </c>
      <c r="AC1619" s="137">
        <f t="shared" si="428"/>
        <v>100</v>
      </c>
      <c r="AD1619" s="137">
        <f t="shared" si="428"/>
        <v>0</v>
      </c>
      <c r="AE1619" s="137">
        <f t="shared" si="428"/>
        <v>0</v>
      </c>
      <c r="AF1619" s="137">
        <f t="shared" si="428"/>
        <v>0</v>
      </c>
      <c r="AG1619" s="137">
        <f t="shared" si="428"/>
        <v>0</v>
      </c>
      <c r="AH1619" s="137">
        <f t="shared" si="428"/>
        <v>0</v>
      </c>
      <c r="AI1619" s="137">
        <f t="shared" si="428"/>
        <v>0</v>
      </c>
      <c r="AJ1619" s="137">
        <f t="shared" si="428"/>
        <v>0</v>
      </c>
      <c r="AK1619" s="136">
        <f ca="1">IF(AND(AND($AK$3&lt;=B1619,B1619&lt;=$AK$1),B1619&lt;&gt;""),1,0)</f>
        <v>1</v>
      </c>
      <c r="AL1619" s="136">
        <f>IF(OR(F1619="工事・メンテ（共用可）",F1619="要調整"),0.5,IF(F1619="ヘリ訓練日",0.4,1))</f>
        <v>1</v>
      </c>
      <c r="AM1619" s="136">
        <v>1</v>
      </c>
    </row>
    <row r="1620" spans="1:39" ht="56.25">
      <c r="A1620" s="149">
        <v>364</v>
      </c>
      <c r="B1620" s="150">
        <v>46448</v>
      </c>
      <c r="C1620" s="156">
        <v>0</v>
      </c>
      <c r="D1620" s="156">
        <v>24</v>
      </c>
      <c r="E1620" s="152" t="s">
        <v>52</v>
      </c>
      <c r="F1620" s="151" t="s">
        <v>95</v>
      </c>
      <c r="G1620" s="205" t="s">
        <v>1</v>
      </c>
      <c r="H1620" s="138" t="str">
        <f>IF(OR(G1620="中止",G1620="取消"),"998",IF(ISNA(MATCH($E1620,施設情報!$B$2:$B$96,0)),"999",INDEX(施設情報!$C$2:$C$96,MATCH($E1620,施設情報!$B$2:$B$96,0))))</f>
        <v>024</v>
      </c>
      <c r="I1620" s="139">
        <f t="shared" si="421"/>
        <v>46448</v>
      </c>
      <c r="J1620" s="137" t="str">
        <f t="shared" si="422"/>
        <v>024-46448</v>
      </c>
      <c r="K1620" s="137">
        <f t="shared" si="423"/>
        <v>0</v>
      </c>
      <c r="L1620" s="137">
        <f t="shared" si="424"/>
        <v>1</v>
      </c>
      <c r="M1620" s="137">
        <f t="shared" si="427"/>
        <v>100</v>
      </c>
      <c r="N1620" s="137">
        <f t="shared" si="427"/>
        <v>100</v>
      </c>
      <c r="O1620" s="137">
        <f t="shared" si="427"/>
        <v>100</v>
      </c>
      <c r="P1620" s="137">
        <f t="shared" si="427"/>
        <v>100</v>
      </c>
      <c r="Q1620" s="137">
        <f t="shared" si="427"/>
        <v>100</v>
      </c>
      <c r="R1620" s="137">
        <f t="shared" si="427"/>
        <v>100</v>
      </c>
      <c r="S1620" s="137">
        <f t="shared" si="427"/>
        <v>100</v>
      </c>
      <c r="T1620" s="137">
        <f t="shared" si="427"/>
        <v>100</v>
      </c>
      <c r="U1620" s="137">
        <f t="shared" si="427"/>
        <v>100</v>
      </c>
      <c r="V1620" s="137">
        <f t="shared" si="427"/>
        <v>100</v>
      </c>
      <c r="W1620" s="137">
        <f t="shared" si="428"/>
        <v>100</v>
      </c>
      <c r="X1620" s="137">
        <f t="shared" si="428"/>
        <v>100</v>
      </c>
      <c r="Y1620" s="137">
        <f t="shared" si="428"/>
        <v>100</v>
      </c>
      <c r="Z1620" s="137">
        <f t="shared" si="428"/>
        <v>100</v>
      </c>
      <c r="AA1620" s="137">
        <f t="shared" si="428"/>
        <v>100</v>
      </c>
      <c r="AB1620" s="137">
        <f t="shared" si="428"/>
        <v>100</v>
      </c>
      <c r="AC1620" s="137">
        <f t="shared" si="428"/>
        <v>100</v>
      </c>
      <c r="AD1620" s="137">
        <f t="shared" si="428"/>
        <v>100</v>
      </c>
      <c r="AE1620" s="137">
        <f t="shared" si="428"/>
        <v>100</v>
      </c>
      <c r="AF1620" s="137">
        <f t="shared" si="428"/>
        <v>100</v>
      </c>
      <c r="AG1620" s="137">
        <f t="shared" si="428"/>
        <v>100</v>
      </c>
      <c r="AH1620" s="137">
        <f t="shared" si="428"/>
        <v>100</v>
      </c>
      <c r="AI1620" s="137">
        <f t="shared" si="428"/>
        <v>100</v>
      </c>
      <c r="AJ1620" s="137">
        <f t="shared" si="428"/>
        <v>100</v>
      </c>
      <c r="AK1620" s="136">
        <f ca="1">IF(AND(AND($AK$3&lt;=B1620,B1620&lt;=$AK$1),B1620&lt;&gt;""),1,0)</f>
        <v>1</v>
      </c>
      <c r="AL1620" s="136">
        <f>IF(OR(F1620="工事・メンテ（共用可）",F1620="要調整"),0.5,IF(F1620="ヘリ訓練日",0.4,1))</f>
        <v>1</v>
      </c>
      <c r="AM1620" s="136">
        <v>1</v>
      </c>
    </row>
    <row r="1621" spans="1:39" ht="56.25">
      <c r="A1621" s="149">
        <v>2039</v>
      </c>
      <c r="B1621" s="150">
        <v>46448</v>
      </c>
      <c r="C1621" s="156">
        <v>9</v>
      </c>
      <c r="D1621" s="156">
        <v>17</v>
      </c>
      <c r="E1621" s="152" t="s">
        <v>31</v>
      </c>
      <c r="F1621" s="151" t="s">
        <v>490</v>
      </c>
      <c r="G1621" s="154" t="s">
        <v>491</v>
      </c>
      <c r="H1621" s="138" t="str">
        <f>IF(OR(G1621="中止",G1621="取消"),"998",IF(ISNA(MATCH($E1621,施設情報!$B$2:$B$96,0)),"999",INDEX(施設情報!$C$2:$C$96,MATCH($E1621,施設情報!$B$2:$B$96,0))))</f>
        <v>025</v>
      </c>
      <c r="I1621" s="139">
        <f t="shared" si="421"/>
        <v>46448</v>
      </c>
      <c r="J1621" s="137" t="str">
        <f t="shared" si="422"/>
        <v>025-46448</v>
      </c>
      <c r="K1621" s="137">
        <f t="shared" si="423"/>
        <v>0.375</v>
      </c>
      <c r="L1621" s="137">
        <f t="shared" si="424"/>
        <v>0.70833333333333337</v>
      </c>
      <c r="M1621" s="137">
        <f t="shared" si="427"/>
        <v>0</v>
      </c>
      <c r="N1621" s="137">
        <f t="shared" si="427"/>
        <v>0</v>
      </c>
      <c r="O1621" s="137">
        <f t="shared" si="427"/>
        <v>0</v>
      </c>
      <c r="P1621" s="137">
        <f t="shared" si="427"/>
        <v>0</v>
      </c>
      <c r="Q1621" s="137">
        <f t="shared" si="427"/>
        <v>0</v>
      </c>
      <c r="R1621" s="137">
        <f t="shared" si="427"/>
        <v>0</v>
      </c>
      <c r="S1621" s="137">
        <f t="shared" si="427"/>
        <v>0</v>
      </c>
      <c r="T1621" s="137">
        <f t="shared" si="427"/>
        <v>0</v>
      </c>
      <c r="U1621" s="137">
        <f t="shared" si="427"/>
        <v>0</v>
      </c>
      <c r="V1621" s="137">
        <f t="shared" si="427"/>
        <v>100</v>
      </c>
      <c r="W1621" s="137">
        <f t="shared" si="428"/>
        <v>100</v>
      </c>
      <c r="X1621" s="137">
        <f t="shared" si="428"/>
        <v>100</v>
      </c>
      <c r="Y1621" s="137">
        <f t="shared" si="428"/>
        <v>100</v>
      </c>
      <c r="Z1621" s="137">
        <f t="shared" si="428"/>
        <v>100</v>
      </c>
      <c r="AA1621" s="137">
        <f t="shared" si="428"/>
        <v>100</v>
      </c>
      <c r="AB1621" s="137">
        <f t="shared" si="428"/>
        <v>100</v>
      </c>
      <c r="AC1621" s="137">
        <f t="shared" si="428"/>
        <v>100</v>
      </c>
      <c r="AD1621" s="137">
        <f t="shared" si="428"/>
        <v>0</v>
      </c>
      <c r="AE1621" s="137">
        <f t="shared" si="428"/>
        <v>0</v>
      </c>
      <c r="AF1621" s="137">
        <f t="shared" si="428"/>
        <v>0</v>
      </c>
      <c r="AG1621" s="137">
        <f t="shared" si="428"/>
        <v>0</v>
      </c>
      <c r="AH1621" s="137">
        <f t="shared" si="428"/>
        <v>0</v>
      </c>
      <c r="AI1621" s="137">
        <f t="shared" si="428"/>
        <v>0</v>
      </c>
      <c r="AJ1621" s="137">
        <f t="shared" si="428"/>
        <v>0</v>
      </c>
      <c r="AK1621" s="136">
        <f ca="1">IF(AND(AND($AK$3&lt;=B1621,B1621&lt;=$AK$1),B1621&lt;&gt;""),1,0)</f>
        <v>1</v>
      </c>
      <c r="AL1621" s="136">
        <f>IF(OR(F1621="工事・メンテ（共用可）",F1621="要調整"),0.5,IF(F1621="ヘリ訓練日",0.4,1))</f>
        <v>1</v>
      </c>
      <c r="AM1621" s="136">
        <v>1</v>
      </c>
    </row>
    <row r="1622" spans="1:39" ht="37.5">
      <c r="A1622" s="149">
        <v>2040</v>
      </c>
      <c r="B1622" s="150">
        <v>46448</v>
      </c>
      <c r="C1622" s="156">
        <v>9</v>
      </c>
      <c r="D1622" s="156">
        <v>17</v>
      </c>
      <c r="E1622" s="152" t="s">
        <v>39</v>
      </c>
      <c r="F1622" s="151" t="s">
        <v>490</v>
      </c>
      <c r="G1622" s="154" t="s">
        <v>491</v>
      </c>
      <c r="H1622" s="138" t="str">
        <f>IF(OR(G1622="中止",G1622="取消"),"998",IF(ISNA(MATCH($E1622,施設情報!$B$2:$B$96,0)),"999",INDEX(施設情報!$C$2:$C$96,MATCH($E1622,施設情報!$B$2:$B$96,0))))</f>
        <v>003</v>
      </c>
      <c r="I1622" s="139">
        <f t="shared" si="421"/>
        <v>46448</v>
      </c>
      <c r="J1622" s="137" t="str">
        <f t="shared" si="422"/>
        <v>003-46448</v>
      </c>
      <c r="K1622" s="137">
        <f t="shared" si="423"/>
        <v>0.375</v>
      </c>
      <c r="L1622" s="137">
        <f t="shared" si="424"/>
        <v>0.70833333333333337</v>
      </c>
      <c r="M1622" s="137">
        <f t="shared" si="427"/>
        <v>0</v>
      </c>
      <c r="N1622" s="137">
        <f t="shared" si="427"/>
        <v>0</v>
      </c>
      <c r="O1622" s="137">
        <f t="shared" si="427"/>
        <v>0</v>
      </c>
      <c r="P1622" s="137">
        <f t="shared" si="427"/>
        <v>0</v>
      </c>
      <c r="Q1622" s="137">
        <f t="shared" si="427"/>
        <v>0</v>
      </c>
      <c r="R1622" s="137">
        <f t="shared" si="427"/>
        <v>0</v>
      </c>
      <c r="S1622" s="137">
        <f t="shared" si="427"/>
        <v>0</v>
      </c>
      <c r="T1622" s="137">
        <f t="shared" si="427"/>
        <v>0</v>
      </c>
      <c r="U1622" s="137">
        <f t="shared" si="427"/>
        <v>0</v>
      </c>
      <c r="V1622" s="137">
        <f t="shared" si="427"/>
        <v>100</v>
      </c>
      <c r="W1622" s="137">
        <f t="shared" si="428"/>
        <v>100</v>
      </c>
      <c r="X1622" s="137">
        <f t="shared" si="428"/>
        <v>100</v>
      </c>
      <c r="Y1622" s="137">
        <f t="shared" si="428"/>
        <v>100</v>
      </c>
      <c r="Z1622" s="137">
        <f t="shared" si="428"/>
        <v>100</v>
      </c>
      <c r="AA1622" s="137">
        <f t="shared" si="428"/>
        <v>100</v>
      </c>
      <c r="AB1622" s="137">
        <f t="shared" si="428"/>
        <v>100</v>
      </c>
      <c r="AC1622" s="137">
        <f t="shared" si="428"/>
        <v>100</v>
      </c>
      <c r="AD1622" s="137">
        <f t="shared" si="428"/>
        <v>0</v>
      </c>
      <c r="AE1622" s="137">
        <f t="shared" si="428"/>
        <v>0</v>
      </c>
      <c r="AF1622" s="137">
        <f t="shared" si="428"/>
        <v>0</v>
      </c>
      <c r="AG1622" s="137">
        <f t="shared" si="428"/>
        <v>0</v>
      </c>
      <c r="AH1622" s="137">
        <f t="shared" si="428"/>
        <v>0</v>
      </c>
      <c r="AI1622" s="137">
        <f t="shared" si="428"/>
        <v>0</v>
      </c>
      <c r="AJ1622" s="137">
        <f t="shared" si="428"/>
        <v>0</v>
      </c>
      <c r="AK1622" s="136">
        <f ca="1">IF(AND(AND($AK$3&lt;=B1622,B1622&lt;=$AK$1),B1622&lt;&gt;""),1,0)</f>
        <v>1</v>
      </c>
      <c r="AL1622" s="136">
        <f>IF(OR(F1622="工事・メンテ（共用可）",F1622="要調整"),0.5,IF(F1622="ヘリ訓練日",0.4,1))</f>
        <v>1</v>
      </c>
      <c r="AM1622" s="136">
        <v>1</v>
      </c>
    </row>
    <row r="1623" spans="1:39" ht="56.25">
      <c r="A1623" s="149">
        <v>365</v>
      </c>
      <c r="B1623" s="150">
        <v>46449</v>
      </c>
      <c r="C1623" s="156">
        <v>0</v>
      </c>
      <c r="D1623" s="156">
        <v>24</v>
      </c>
      <c r="E1623" s="152" t="s">
        <v>52</v>
      </c>
      <c r="F1623" s="151" t="s">
        <v>95</v>
      </c>
      <c r="G1623" s="205" t="s">
        <v>1</v>
      </c>
      <c r="H1623" s="138" t="str">
        <f>IF(OR(G1623="中止",G1623="取消"),"998",IF(ISNA(MATCH($E1623,施設情報!$B$2:$B$96,0)),"999",INDEX(施設情報!$C$2:$C$96,MATCH($E1623,施設情報!$B$2:$B$96,0))))</f>
        <v>024</v>
      </c>
      <c r="I1623" s="139">
        <f t="shared" si="421"/>
        <v>46449</v>
      </c>
      <c r="J1623" s="137" t="str">
        <f t="shared" si="422"/>
        <v>024-46449</v>
      </c>
      <c r="K1623" s="137">
        <f t="shared" si="423"/>
        <v>0</v>
      </c>
      <c r="L1623" s="137">
        <f t="shared" si="424"/>
        <v>1</v>
      </c>
      <c r="M1623" s="137">
        <f t="shared" si="427"/>
        <v>100</v>
      </c>
      <c r="N1623" s="137">
        <f t="shared" si="427"/>
        <v>100</v>
      </c>
      <c r="O1623" s="137">
        <f t="shared" si="427"/>
        <v>100</v>
      </c>
      <c r="P1623" s="137">
        <f t="shared" si="427"/>
        <v>100</v>
      </c>
      <c r="Q1623" s="137">
        <f t="shared" si="427"/>
        <v>100</v>
      </c>
      <c r="R1623" s="137">
        <f t="shared" si="427"/>
        <v>100</v>
      </c>
      <c r="S1623" s="137">
        <f t="shared" si="427"/>
        <v>100</v>
      </c>
      <c r="T1623" s="137">
        <f t="shared" si="427"/>
        <v>100</v>
      </c>
      <c r="U1623" s="137">
        <f t="shared" si="427"/>
        <v>100</v>
      </c>
      <c r="V1623" s="137">
        <f t="shared" si="427"/>
        <v>100</v>
      </c>
      <c r="W1623" s="137">
        <f t="shared" si="428"/>
        <v>100</v>
      </c>
      <c r="X1623" s="137">
        <f t="shared" si="428"/>
        <v>100</v>
      </c>
      <c r="Y1623" s="137">
        <f t="shared" si="428"/>
        <v>100</v>
      </c>
      <c r="Z1623" s="137">
        <f t="shared" si="428"/>
        <v>100</v>
      </c>
      <c r="AA1623" s="137">
        <f t="shared" si="428"/>
        <v>100</v>
      </c>
      <c r="AB1623" s="137">
        <f t="shared" si="428"/>
        <v>100</v>
      </c>
      <c r="AC1623" s="137">
        <f t="shared" si="428"/>
        <v>100</v>
      </c>
      <c r="AD1623" s="137">
        <f t="shared" si="428"/>
        <v>100</v>
      </c>
      <c r="AE1623" s="137">
        <f t="shared" si="428"/>
        <v>100</v>
      </c>
      <c r="AF1623" s="137">
        <f t="shared" si="428"/>
        <v>100</v>
      </c>
      <c r="AG1623" s="137">
        <f t="shared" si="428"/>
        <v>100</v>
      </c>
      <c r="AH1623" s="137">
        <f t="shared" si="428"/>
        <v>100</v>
      </c>
      <c r="AI1623" s="137">
        <f t="shared" si="428"/>
        <v>100</v>
      </c>
      <c r="AJ1623" s="137">
        <f t="shared" si="428"/>
        <v>100</v>
      </c>
      <c r="AK1623" s="136">
        <f ca="1">IF(AND(AND($AK$3&lt;=B1623,B1623&lt;=$AK$1),B1623&lt;&gt;""),1,0)</f>
        <v>1</v>
      </c>
      <c r="AL1623" s="136">
        <f>IF(OR(F1623="工事・メンテ（共用可）",F1623="要調整"),0.5,IF(F1623="ヘリ訓練日",0.4,1))</f>
        <v>1</v>
      </c>
      <c r="AM1623" s="136">
        <v>1</v>
      </c>
    </row>
    <row r="1624" spans="1:39" ht="56.25">
      <c r="A1624" s="149">
        <v>2041</v>
      </c>
      <c r="B1624" s="150">
        <v>46449</v>
      </c>
      <c r="C1624" s="156">
        <v>9</v>
      </c>
      <c r="D1624" s="156">
        <v>17</v>
      </c>
      <c r="E1624" s="152" t="s">
        <v>31</v>
      </c>
      <c r="F1624" s="151" t="s">
        <v>490</v>
      </c>
      <c r="G1624" s="154" t="s">
        <v>491</v>
      </c>
      <c r="H1624" s="138" t="str">
        <f>IF(OR(G1624="中止",G1624="取消"),"998",IF(ISNA(MATCH($E1624,施設情報!$B$2:$B$96,0)),"999",INDEX(施設情報!$C$2:$C$96,MATCH($E1624,施設情報!$B$2:$B$96,0))))</f>
        <v>025</v>
      </c>
      <c r="I1624" s="139">
        <f t="shared" si="421"/>
        <v>46449</v>
      </c>
      <c r="J1624" s="137" t="str">
        <f t="shared" si="422"/>
        <v>025-46449</v>
      </c>
      <c r="K1624" s="137">
        <f t="shared" si="423"/>
        <v>0.375</v>
      </c>
      <c r="L1624" s="137">
        <f t="shared" si="424"/>
        <v>0.70833333333333337</v>
      </c>
      <c r="M1624" s="137">
        <f t="shared" si="427"/>
        <v>0</v>
      </c>
      <c r="N1624" s="137">
        <f t="shared" si="427"/>
        <v>0</v>
      </c>
      <c r="O1624" s="137">
        <f t="shared" si="427"/>
        <v>0</v>
      </c>
      <c r="P1624" s="137">
        <f t="shared" si="427"/>
        <v>0</v>
      </c>
      <c r="Q1624" s="137">
        <f t="shared" si="427"/>
        <v>0</v>
      </c>
      <c r="R1624" s="137">
        <f t="shared" si="427"/>
        <v>0</v>
      </c>
      <c r="S1624" s="137">
        <f t="shared" si="427"/>
        <v>0</v>
      </c>
      <c r="T1624" s="137">
        <f t="shared" si="427"/>
        <v>0</v>
      </c>
      <c r="U1624" s="137">
        <f t="shared" si="427"/>
        <v>0</v>
      </c>
      <c r="V1624" s="137">
        <f t="shared" si="427"/>
        <v>100</v>
      </c>
      <c r="W1624" s="137">
        <f t="shared" si="428"/>
        <v>100</v>
      </c>
      <c r="X1624" s="137">
        <f t="shared" si="428"/>
        <v>100</v>
      </c>
      <c r="Y1624" s="137">
        <f t="shared" si="428"/>
        <v>100</v>
      </c>
      <c r="Z1624" s="137">
        <f t="shared" si="428"/>
        <v>100</v>
      </c>
      <c r="AA1624" s="137">
        <f t="shared" si="428"/>
        <v>100</v>
      </c>
      <c r="AB1624" s="137">
        <f t="shared" si="428"/>
        <v>100</v>
      </c>
      <c r="AC1624" s="137">
        <f t="shared" si="428"/>
        <v>100</v>
      </c>
      <c r="AD1624" s="137">
        <f t="shared" si="428"/>
        <v>0</v>
      </c>
      <c r="AE1624" s="137">
        <f t="shared" si="428"/>
        <v>0</v>
      </c>
      <c r="AF1624" s="137">
        <f t="shared" si="428"/>
        <v>0</v>
      </c>
      <c r="AG1624" s="137">
        <f t="shared" si="428"/>
        <v>0</v>
      </c>
      <c r="AH1624" s="137">
        <f t="shared" si="428"/>
        <v>0</v>
      </c>
      <c r="AI1624" s="137">
        <f t="shared" si="428"/>
        <v>0</v>
      </c>
      <c r="AJ1624" s="137">
        <f t="shared" si="428"/>
        <v>0</v>
      </c>
      <c r="AK1624" s="136">
        <f ca="1">IF(AND(AND($AK$3&lt;=B1624,B1624&lt;=$AK$1),B1624&lt;&gt;""),1,0)</f>
        <v>1</v>
      </c>
      <c r="AL1624" s="136">
        <f>IF(OR(F1624="工事・メンテ（共用可）",F1624="要調整"),0.5,IF(F1624="ヘリ訓練日",0.4,1))</f>
        <v>1</v>
      </c>
      <c r="AM1624" s="136">
        <v>1</v>
      </c>
    </row>
    <row r="1625" spans="1:39" ht="37.5">
      <c r="A1625" s="149">
        <v>2042</v>
      </c>
      <c r="B1625" s="150">
        <v>46449</v>
      </c>
      <c r="C1625" s="156">
        <v>9</v>
      </c>
      <c r="D1625" s="156">
        <v>17</v>
      </c>
      <c r="E1625" s="152" t="s">
        <v>39</v>
      </c>
      <c r="F1625" s="151" t="s">
        <v>490</v>
      </c>
      <c r="G1625" s="154" t="s">
        <v>491</v>
      </c>
      <c r="H1625" s="138" t="str">
        <f>IF(OR(G1625="中止",G1625="取消"),"998",IF(ISNA(MATCH($E1625,施設情報!$B$2:$B$96,0)),"999",INDEX(施設情報!$C$2:$C$96,MATCH($E1625,施設情報!$B$2:$B$96,0))))</f>
        <v>003</v>
      </c>
      <c r="I1625" s="139">
        <f t="shared" si="421"/>
        <v>46449</v>
      </c>
      <c r="J1625" s="137" t="str">
        <f t="shared" si="422"/>
        <v>003-46449</v>
      </c>
      <c r="K1625" s="137">
        <f t="shared" si="423"/>
        <v>0.375</v>
      </c>
      <c r="L1625" s="137">
        <f t="shared" si="424"/>
        <v>0.70833333333333337</v>
      </c>
      <c r="M1625" s="137">
        <f t="shared" ref="M1625:V1634" si="429">IF(AND(M$3&gt;=$K1625,M$3&lt;$L1625),100*$AM1625,0)</f>
        <v>0</v>
      </c>
      <c r="N1625" s="137">
        <f t="shared" si="429"/>
        <v>0</v>
      </c>
      <c r="O1625" s="137">
        <f t="shared" si="429"/>
        <v>0</v>
      </c>
      <c r="P1625" s="137">
        <f t="shared" si="429"/>
        <v>0</v>
      </c>
      <c r="Q1625" s="137">
        <f t="shared" si="429"/>
        <v>0</v>
      </c>
      <c r="R1625" s="137">
        <f t="shared" si="429"/>
        <v>0</v>
      </c>
      <c r="S1625" s="137">
        <f t="shared" si="429"/>
        <v>0</v>
      </c>
      <c r="T1625" s="137">
        <f t="shared" si="429"/>
        <v>0</v>
      </c>
      <c r="U1625" s="137">
        <f t="shared" si="429"/>
        <v>0</v>
      </c>
      <c r="V1625" s="137">
        <f t="shared" si="429"/>
        <v>100</v>
      </c>
      <c r="W1625" s="137">
        <f t="shared" ref="W1625:AJ1634" si="430">IF(AND(W$3&gt;=$K1625,W$3&lt;$L1625),100*$AM1625,0)</f>
        <v>100</v>
      </c>
      <c r="X1625" s="137">
        <f t="shared" si="430"/>
        <v>100</v>
      </c>
      <c r="Y1625" s="137">
        <f t="shared" si="430"/>
        <v>100</v>
      </c>
      <c r="Z1625" s="137">
        <f t="shared" si="430"/>
        <v>100</v>
      </c>
      <c r="AA1625" s="137">
        <f t="shared" si="430"/>
        <v>100</v>
      </c>
      <c r="AB1625" s="137">
        <f t="shared" si="430"/>
        <v>100</v>
      </c>
      <c r="AC1625" s="137">
        <f t="shared" si="430"/>
        <v>100</v>
      </c>
      <c r="AD1625" s="137">
        <f t="shared" si="430"/>
        <v>0</v>
      </c>
      <c r="AE1625" s="137">
        <f t="shared" si="430"/>
        <v>0</v>
      </c>
      <c r="AF1625" s="137">
        <f t="shared" si="430"/>
        <v>0</v>
      </c>
      <c r="AG1625" s="137">
        <f t="shared" si="430"/>
        <v>0</v>
      </c>
      <c r="AH1625" s="137">
        <f t="shared" si="430"/>
        <v>0</v>
      </c>
      <c r="AI1625" s="137">
        <f t="shared" si="430"/>
        <v>0</v>
      </c>
      <c r="AJ1625" s="137">
        <f t="shared" si="430"/>
        <v>0</v>
      </c>
      <c r="AK1625" s="136">
        <f ca="1">IF(AND(AND($AK$3&lt;=B1625,B1625&lt;=$AK$1),B1625&lt;&gt;""),1,0)</f>
        <v>1</v>
      </c>
      <c r="AL1625" s="136">
        <f>IF(OR(F1625="工事・メンテ（共用可）",F1625="要調整"),0.5,IF(F1625="ヘリ訓練日",0.4,1))</f>
        <v>1</v>
      </c>
      <c r="AM1625" s="136">
        <v>1</v>
      </c>
    </row>
    <row r="1626" spans="1:39" ht="56.25">
      <c r="A1626" s="149">
        <v>366</v>
      </c>
      <c r="B1626" s="150">
        <v>46450</v>
      </c>
      <c r="C1626" s="156">
        <v>0</v>
      </c>
      <c r="D1626" s="156">
        <v>24</v>
      </c>
      <c r="E1626" s="152" t="s">
        <v>52</v>
      </c>
      <c r="F1626" s="151" t="s">
        <v>95</v>
      </c>
      <c r="G1626" s="205" t="s">
        <v>1</v>
      </c>
      <c r="H1626" s="138" t="str">
        <f>IF(OR(G1626="中止",G1626="取消"),"998",IF(ISNA(MATCH($E1626,施設情報!$B$2:$B$96,0)),"999",INDEX(施設情報!$C$2:$C$96,MATCH($E1626,施設情報!$B$2:$B$96,0))))</f>
        <v>024</v>
      </c>
      <c r="I1626" s="139">
        <f t="shared" si="421"/>
        <v>46450</v>
      </c>
      <c r="J1626" s="137" t="str">
        <f t="shared" si="422"/>
        <v>024-46450</v>
      </c>
      <c r="K1626" s="137">
        <f t="shared" si="423"/>
        <v>0</v>
      </c>
      <c r="L1626" s="137">
        <f t="shared" si="424"/>
        <v>1</v>
      </c>
      <c r="M1626" s="137">
        <f t="shared" si="429"/>
        <v>100</v>
      </c>
      <c r="N1626" s="137">
        <f t="shared" si="429"/>
        <v>100</v>
      </c>
      <c r="O1626" s="137">
        <f t="shared" si="429"/>
        <v>100</v>
      </c>
      <c r="P1626" s="137">
        <f t="shared" si="429"/>
        <v>100</v>
      </c>
      <c r="Q1626" s="137">
        <f t="shared" si="429"/>
        <v>100</v>
      </c>
      <c r="R1626" s="137">
        <f t="shared" si="429"/>
        <v>100</v>
      </c>
      <c r="S1626" s="137">
        <f t="shared" si="429"/>
        <v>100</v>
      </c>
      <c r="T1626" s="137">
        <f t="shared" si="429"/>
        <v>100</v>
      </c>
      <c r="U1626" s="137">
        <f t="shared" si="429"/>
        <v>100</v>
      </c>
      <c r="V1626" s="137">
        <f t="shared" si="429"/>
        <v>100</v>
      </c>
      <c r="W1626" s="137">
        <f t="shared" si="430"/>
        <v>100</v>
      </c>
      <c r="X1626" s="137">
        <f t="shared" si="430"/>
        <v>100</v>
      </c>
      <c r="Y1626" s="137">
        <f t="shared" si="430"/>
        <v>100</v>
      </c>
      <c r="Z1626" s="137">
        <f t="shared" si="430"/>
        <v>100</v>
      </c>
      <c r="AA1626" s="137">
        <f t="shared" si="430"/>
        <v>100</v>
      </c>
      <c r="AB1626" s="137">
        <f t="shared" si="430"/>
        <v>100</v>
      </c>
      <c r="AC1626" s="137">
        <f t="shared" si="430"/>
        <v>100</v>
      </c>
      <c r="AD1626" s="137">
        <f t="shared" si="430"/>
        <v>100</v>
      </c>
      <c r="AE1626" s="137">
        <f t="shared" si="430"/>
        <v>100</v>
      </c>
      <c r="AF1626" s="137">
        <f t="shared" si="430"/>
        <v>100</v>
      </c>
      <c r="AG1626" s="137">
        <f t="shared" si="430"/>
        <v>100</v>
      </c>
      <c r="AH1626" s="137">
        <f t="shared" si="430"/>
        <v>100</v>
      </c>
      <c r="AI1626" s="137">
        <f t="shared" si="430"/>
        <v>100</v>
      </c>
      <c r="AJ1626" s="137">
        <f t="shared" si="430"/>
        <v>100</v>
      </c>
      <c r="AK1626" s="136">
        <f ca="1">IF(AND(AND($AK$3&lt;=B1626,B1626&lt;=$AK$1),B1626&lt;&gt;""),1,0)</f>
        <v>1</v>
      </c>
      <c r="AL1626" s="136">
        <f>IF(OR(F1626="工事・メンテ（共用可）",F1626="要調整"),0.5,IF(F1626="ヘリ訓練日",0.4,1))</f>
        <v>1</v>
      </c>
      <c r="AM1626" s="136">
        <v>1</v>
      </c>
    </row>
    <row r="1627" spans="1:39" ht="56.25">
      <c r="A1627" s="149">
        <v>2043</v>
      </c>
      <c r="B1627" s="150">
        <v>46450</v>
      </c>
      <c r="C1627" s="156">
        <v>9</v>
      </c>
      <c r="D1627" s="156">
        <v>17</v>
      </c>
      <c r="E1627" s="152" t="s">
        <v>31</v>
      </c>
      <c r="F1627" s="151" t="s">
        <v>490</v>
      </c>
      <c r="G1627" s="154" t="s">
        <v>491</v>
      </c>
      <c r="H1627" s="138" t="str">
        <f>IF(OR(G1627="中止",G1627="取消"),"998",IF(ISNA(MATCH($E1627,施設情報!$B$2:$B$96,0)),"999",INDEX(施設情報!$C$2:$C$96,MATCH($E1627,施設情報!$B$2:$B$96,0))))</f>
        <v>025</v>
      </c>
      <c r="I1627" s="139">
        <f t="shared" si="421"/>
        <v>46450</v>
      </c>
      <c r="J1627" s="137" t="str">
        <f t="shared" si="422"/>
        <v>025-46450</v>
      </c>
      <c r="K1627" s="137">
        <f t="shared" si="423"/>
        <v>0.375</v>
      </c>
      <c r="L1627" s="137">
        <f t="shared" si="424"/>
        <v>0.70833333333333337</v>
      </c>
      <c r="M1627" s="137">
        <f t="shared" si="429"/>
        <v>0</v>
      </c>
      <c r="N1627" s="137">
        <f t="shared" si="429"/>
        <v>0</v>
      </c>
      <c r="O1627" s="137">
        <f t="shared" si="429"/>
        <v>0</v>
      </c>
      <c r="P1627" s="137">
        <f t="shared" si="429"/>
        <v>0</v>
      </c>
      <c r="Q1627" s="137">
        <f t="shared" si="429"/>
        <v>0</v>
      </c>
      <c r="R1627" s="137">
        <f t="shared" si="429"/>
        <v>0</v>
      </c>
      <c r="S1627" s="137">
        <f t="shared" si="429"/>
        <v>0</v>
      </c>
      <c r="T1627" s="137">
        <f t="shared" si="429"/>
        <v>0</v>
      </c>
      <c r="U1627" s="137">
        <f t="shared" si="429"/>
        <v>0</v>
      </c>
      <c r="V1627" s="137">
        <f t="shared" si="429"/>
        <v>100</v>
      </c>
      <c r="W1627" s="137">
        <f t="shared" si="430"/>
        <v>100</v>
      </c>
      <c r="X1627" s="137">
        <f t="shared" si="430"/>
        <v>100</v>
      </c>
      <c r="Y1627" s="137">
        <f t="shared" si="430"/>
        <v>100</v>
      </c>
      <c r="Z1627" s="137">
        <f t="shared" si="430"/>
        <v>100</v>
      </c>
      <c r="AA1627" s="137">
        <f t="shared" si="430"/>
        <v>100</v>
      </c>
      <c r="AB1627" s="137">
        <f t="shared" si="430"/>
        <v>100</v>
      </c>
      <c r="AC1627" s="137">
        <f t="shared" si="430"/>
        <v>100</v>
      </c>
      <c r="AD1627" s="137">
        <f t="shared" si="430"/>
        <v>0</v>
      </c>
      <c r="AE1627" s="137">
        <f t="shared" si="430"/>
        <v>0</v>
      </c>
      <c r="AF1627" s="137">
        <f t="shared" si="430"/>
        <v>0</v>
      </c>
      <c r="AG1627" s="137">
        <f t="shared" si="430"/>
        <v>0</v>
      </c>
      <c r="AH1627" s="137">
        <f t="shared" si="430"/>
        <v>0</v>
      </c>
      <c r="AI1627" s="137">
        <f t="shared" si="430"/>
        <v>0</v>
      </c>
      <c r="AJ1627" s="137">
        <f t="shared" si="430"/>
        <v>0</v>
      </c>
      <c r="AK1627" s="136">
        <f ca="1">IF(AND(AND($AK$3&lt;=B1627,B1627&lt;=$AK$1),B1627&lt;&gt;""),1,0)</f>
        <v>1</v>
      </c>
      <c r="AL1627" s="136">
        <f>IF(OR(F1627="工事・メンテ（共用可）",F1627="要調整"),0.5,IF(F1627="ヘリ訓練日",0.4,1))</f>
        <v>1</v>
      </c>
      <c r="AM1627" s="136">
        <v>1</v>
      </c>
    </row>
    <row r="1628" spans="1:39" ht="37.5">
      <c r="A1628" s="149">
        <v>2044</v>
      </c>
      <c r="B1628" s="150">
        <v>46450</v>
      </c>
      <c r="C1628" s="156">
        <v>9</v>
      </c>
      <c r="D1628" s="156">
        <v>17</v>
      </c>
      <c r="E1628" s="152" t="s">
        <v>39</v>
      </c>
      <c r="F1628" s="151" t="s">
        <v>490</v>
      </c>
      <c r="G1628" s="154" t="s">
        <v>491</v>
      </c>
      <c r="H1628" s="138" t="str">
        <f>IF(OR(G1628="中止",G1628="取消"),"998",IF(ISNA(MATCH($E1628,施設情報!$B$2:$B$96,0)),"999",INDEX(施設情報!$C$2:$C$96,MATCH($E1628,施設情報!$B$2:$B$96,0))))</f>
        <v>003</v>
      </c>
      <c r="I1628" s="139">
        <f t="shared" si="421"/>
        <v>46450</v>
      </c>
      <c r="J1628" s="137" t="str">
        <f t="shared" si="422"/>
        <v>003-46450</v>
      </c>
      <c r="K1628" s="137">
        <f t="shared" si="423"/>
        <v>0.375</v>
      </c>
      <c r="L1628" s="137">
        <f t="shared" si="424"/>
        <v>0.70833333333333337</v>
      </c>
      <c r="M1628" s="137">
        <f t="shared" si="429"/>
        <v>0</v>
      </c>
      <c r="N1628" s="137">
        <f t="shared" si="429"/>
        <v>0</v>
      </c>
      <c r="O1628" s="137">
        <f t="shared" si="429"/>
        <v>0</v>
      </c>
      <c r="P1628" s="137">
        <f t="shared" si="429"/>
        <v>0</v>
      </c>
      <c r="Q1628" s="137">
        <f t="shared" si="429"/>
        <v>0</v>
      </c>
      <c r="R1628" s="137">
        <f t="shared" si="429"/>
        <v>0</v>
      </c>
      <c r="S1628" s="137">
        <f t="shared" si="429"/>
        <v>0</v>
      </c>
      <c r="T1628" s="137">
        <f t="shared" si="429"/>
        <v>0</v>
      </c>
      <c r="U1628" s="137">
        <f t="shared" si="429"/>
        <v>0</v>
      </c>
      <c r="V1628" s="137">
        <f t="shared" si="429"/>
        <v>100</v>
      </c>
      <c r="W1628" s="137">
        <f t="shared" si="430"/>
        <v>100</v>
      </c>
      <c r="X1628" s="137">
        <f t="shared" si="430"/>
        <v>100</v>
      </c>
      <c r="Y1628" s="137">
        <f t="shared" si="430"/>
        <v>100</v>
      </c>
      <c r="Z1628" s="137">
        <f t="shared" si="430"/>
        <v>100</v>
      </c>
      <c r="AA1628" s="137">
        <f t="shared" si="430"/>
        <v>100</v>
      </c>
      <c r="AB1628" s="137">
        <f t="shared" si="430"/>
        <v>100</v>
      </c>
      <c r="AC1628" s="137">
        <f t="shared" si="430"/>
        <v>100</v>
      </c>
      <c r="AD1628" s="137">
        <f t="shared" si="430"/>
        <v>0</v>
      </c>
      <c r="AE1628" s="137">
        <f t="shared" si="430"/>
        <v>0</v>
      </c>
      <c r="AF1628" s="137">
        <f t="shared" si="430"/>
        <v>0</v>
      </c>
      <c r="AG1628" s="137">
        <f t="shared" si="430"/>
        <v>0</v>
      </c>
      <c r="AH1628" s="137">
        <f t="shared" si="430"/>
        <v>0</v>
      </c>
      <c r="AI1628" s="137">
        <f t="shared" si="430"/>
        <v>0</v>
      </c>
      <c r="AJ1628" s="137">
        <f t="shared" si="430"/>
        <v>0</v>
      </c>
      <c r="AK1628" s="136">
        <f ca="1">IF(AND(AND($AK$3&lt;=B1628,B1628&lt;=$AK$1),B1628&lt;&gt;""),1,0)</f>
        <v>1</v>
      </c>
      <c r="AL1628" s="136">
        <f>IF(OR(F1628="工事・メンテ（共用可）",F1628="要調整"),0.5,IF(F1628="ヘリ訓練日",0.4,1))</f>
        <v>1</v>
      </c>
      <c r="AM1628" s="136">
        <v>1</v>
      </c>
    </row>
    <row r="1629" spans="1:39" ht="56.25">
      <c r="A1629" s="149">
        <v>367</v>
      </c>
      <c r="B1629" s="150">
        <v>46451</v>
      </c>
      <c r="C1629" s="156">
        <v>0</v>
      </c>
      <c r="D1629" s="156">
        <v>24</v>
      </c>
      <c r="E1629" s="152" t="s">
        <v>52</v>
      </c>
      <c r="F1629" s="151" t="s">
        <v>95</v>
      </c>
      <c r="G1629" s="205" t="s">
        <v>1</v>
      </c>
      <c r="H1629" s="138" t="str">
        <f>IF(OR(G1629="中止",G1629="取消"),"998",IF(ISNA(MATCH($E1629,施設情報!$B$2:$B$96,0)),"999",INDEX(施設情報!$C$2:$C$96,MATCH($E1629,施設情報!$B$2:$B$96,0))))</f>
        <v>024</v>
      </c>
      <c r="I1629" s="139">
        <f t="shared" si="421"/>
        <v>46451</v>
      </c>
      <c r="J1629" s="137" t="str">
        <f t="shared" si="422"/>
        <v>024-46451</v>
      </c>
      <c r="K1629" s="137">
        <f t="shared" si="423"/>
        <v>0</v>
      </c>
      <c r="L1629" s="137">
        <f t="shared" si="424"/>
        <v>1</v>
      </c>
      <c r="M1629" s="137">
        <f t="shared" si="429"/>
        <v>100</v>
      </c>
      <c r="N1629" s="137">
        <f t="shared" si="429"/>
        <v>100</v>
      </c>
      <c r="O1629" s="137">
        <f t="shared" si="429"/>
        <v>100</v>
      </c>
      <c r="P1629" s="137">
        <f t="shared" si="429"/>
        <v>100</v>
      </c>
      <c r="Q1629" s="137">
        <f t="shared" si="429"/>
        <v>100</v>
      </c>
      <c r="R1629" s="137">
        <f t="shared" si="429"/>
        <v>100</v>
      </c>
      <c r="S1629" s="137">
        <f t="shared" si="429"/>
        <v>100</v>
      </c>
      <c r="T1629" s="137">
        <f t="shared" si="429"/>
        <v>100</v>
      </c>
      <c r="U1629" s="137">
        <f t="shared" si="429"/>
        <v>100</v>
      </c>
      <c r="V1629" s="137">
        <f t="shared" si="429"/>
        <v>100</v>
      </c>
      <c r="W1629" s="137">
        <f t="shared" si="430"/>
        <v>100</v>
      </c>
      <c r="X1629" s="137">
        <f t="shared" si="430"/>
        <v>100</v>
      </c>
      <c r="Y1629" s="137">
        <f t="shared" si="430"/>
        <v>100</v>
      </c>
      <c r="Z1629" s="137">
        <f t="shared" si="430"/>
        <v>100</v>
      </c>
      <c r="AA1629" s="137">
        <f t="shared" si="430"/>
        <v>100</v>
      </c>
      <c r="AB1629" s="137">
        <f t="shared" si="430"/>
        <v>100</v>
      </c>
      <c r="AC1629" s="137">
        <f t="shared" si="430"/>
        <v>100</v>
      </c>
      <c r="AD1629" s="137">
        <f t="shared" si="430"/>
        <v>100</v>
      </c>
      <c r="AE1629" s="137">
        <f t="shared" si="430"/>
        <v>100</v>
      </c>
      <c r="AF1629" s="137">
        <f t="shared" si="430"/>
        <v>100</v>
      </c>
      <c r="AG1629" s="137">
        <f t="shared" si="430"/>
        <v>100</v>
      </c>
      <c r="AH1629" s="137">
        <f t="shared" si="430"/>
        <v>100</v>
      </c>
      <c r="AI1629" s="137">
        <f t="shared" si="430"/>
        <v>100</v>
      </c>
      <c r="AJ1629" s="137">
        <f t="shared" si="430"/>
        <v>100</v>
      </c>
      <c r="AK1629" s="136">
        <f ca="1">IF(AND(AND($AK$3&lt;=B1629,B1629&lt;=$AK$1),B1629&lt;&gt;""),1,0)</f>
        <v>1</v>
      </c>
      <c r="AL1629" s="136">
        <f>IF(OR(F1629="工事・メンテ（共用可）",F1629="要調整"),0.5,IF(F1629="ヘリ訓練日",0.4,1))</f>
        <v>1</v>
      </c>
      <c r="AM1629" s="136">
        <v>1</v>
      </c>
    </row>
    <row r="1630" spans="1:39" ht="56.25">
      <c r="A1630" s="149">
        <v>2045</v>
      </c>
      <c r="B1630" s="150">
        <v>46451</v>
      </c>
      <c r="C1630" s="156">
        <v>9</v>
      </c>
      <c r="D1630" s="156">
        <v>17</v>
      </c>
      <c r="E1630" s="152" t="s">
        <v>31</v>
      </c>
      <c r="F1630" s="151" t="s">
        <v>490</v>
      </c>
      <c r="G1630" s="154" t="s">
        <v>491</v>
      </c>
      <c r="H1630" s="138" t="str">
        <f>IF(OR(G1630="中止",G1630="取消"),"998",IF(ISNA(MATCH($E1630,施設情報!$B$2:$B$96,0)),"999",INDEX(施設情報!$C$2:$C$96,MATCH($E1630,施設情報!$B$2:$B$96,0))))</f>
        <v>025</v>
      </c>
      <c r="I1630" s="139">
        <f t="shared" si="421"/>
        <v>46451</v>
      </c>
      <c r="J1630" s="137" t="str">
        <f t="shared" si="422"/>
        <v>025-46451</v>
      </c>
      <c r="K1630" s="137">
        <f t="shared" si="423"/>
        <v>0.375</v>
      </c>
      <c r="L1630" s="137">
        <f t="shared" si="424"/>
        <v>0.70833333333333337</v>
      </c>
      <c r="M1630" s="137">
        <f t="shared" si="429"/>
        <v>0</v>
      </c>
      <c r="N1630" s="137">
        <f t="shared" si="429"/>
        <v>0</v>
      </c>
      <c r="O1630" s="137">
        <f t="shared" si="429"/>
        <v>0</v>
      </c>
      <c r="P1630" s="137">
        <f t="shared" si="429"/>
        <v>0</v>
      </c>
      <c r="Q1630" s="137">
        <f t="shared" si="429"/>
        <v>0</v>
      </c>
      <c r="R1630" s="137">
        <f t="shared" si="429"/>
        <v>0</v>
      </c>
      <c r="S1630" s="137">
        <f t="shared" si="429"/>
        <v>0</v>
      </c>
      <c r="T1630" s="137">
        <f t="shared" si="429"/>
        <v>0</v>
      </c>
      <c r="U1630" s="137">
        <f t="shared" si="429"/>
        <v>0</v>
      </c>
      <c r="V1630" s="137">
        <f t="shared" si="429"/>
        <v>100</v>
      </c>
      <c r="W1630" s="137">
        <f t="shared" si="430"/>
        <v>100</v>
      </c>
      <c r="X1630" s="137">
        <f t="shared" si="430"/>
        <v>100</v>
      </c>
      <c r="Y1630" s="137">
        <f t="shared" si="430"/>
        <v>100</v>
      </c>
      <c r="Z1630" s="137">
        <f t="shared" si="430"/>
        <v>100</v>
      </c>
      <c r="AA1630" s="137">
        <f t="shared" si="430"/>
        <v>100</v>
      </c>
      <c r="AB1630" s="137">
        <f t="shared" si="430"/>
        <v>100</v>
      </c>
      <c r="AC1630" s="137">
        <f t="shared" si="430"/>
        <v>100</v>
      </c>
      <c r="AD1630" s="137">
        <f t="shared" si="430"/>
        <v>0</v>
      </c>
      <c r="AE1630" s="137">
        <f t="shared" si="430"/>
        <v>0</v>
      </c>
      <c r="AF1630" s="137">
        <f t="shared" si="430"/>
        <v>0</v>
      </c>
      <c r="AG1630" s="137">
        <f t="shared" si="430"/>
        <v>0</v>
      </c>
      <c r="AH1630" s="137">
        <f t="shared" si="430"/>
        <v>0</v>
      </c>
      <c r="AI1630" s="137">
        <f t="shared" si="430"/>
        <v>0</v>
      </c>
      <c r="AJ1630" s="137">
        <f t="shared" si="430"/>
        <v>0</v>
      </c>
      <c r="AK1630" s="136">
        <f ca="1">IF(AND(AND($AK$3&lt;=B1630,B1630&lt;=$AK$1),B1630&lt;&gt;""),1,0)</f>
        <v>1</v>
      </c>
      <c r="AL1630" s="136">
        <f>IF(OR(F1630="工事・メンテ（共用可）",F1630="要調整"),0.5,IF(F1630="ヘリ訓練日",0.4,1))</f>
        <v>1</v>
      </c>
      <c r="AM1630" s="136">
        <v>1</v>
      </c>
    </row>
    <row r="1631" spans="1:39" ht="37.5">
      <c r="A1631" s="149">
        <v>2046</v>
      </c>
      <c r="B1631" s="150">
        <v>46451</v>
      </c>
      <c r="C1631" s="156">
        <v>9</v>
      </c>
      <c r="D1631" s="156">
        <v>17</v>
      </c>
      <c r="E1631" s="152" t="s">
        <v>39</v>
      </c>
      <c r="F1631" s="151" t="s">
        <v>490</v>
      </c>
      <c r="G1631" s="154" t="s">
        <v>491</v>
      </c>
      <c r="H1631" s="138" t="str">
        <f>IF(OR(G1631="中止",G1631="取消"),"998",IF(ISNA(MATCH($E1631,施設情報!$B$2:$B$96,0)),"999",INDEX(施設情報!$C$2:$C$96,MATCH($E1631,施設情報!$B$2:$B$96,0))))</f>
        <v>003</v>
      </c>
      <c r="I1631" s="139">
        <f t="shared" si="421"/>
        <v>46451</v>
      </c>
      <c r="J1631" s="137" t="str">
        <f t="shared" si="422"/>
        <v>003-46451</v>
      </c>
      <c r="K1631" s="137">
        <f t="shared" si="423"/>
        <v>0.375</v>
      </c>
      <c r="L1631" s="137">
        <f t="shared" si="424"/>
        <v>0.70833333333333337</v>
      </c>
      <c r="M1631" s="137">
        <f t="shared" si="429"/>
        <v>0</v>
      </c>
      <c r="N1631" s="137">
        <f t="shared" si="429"/>
        <v>0</v>
      </c>
      <c r="O1631" s="137">
        <f t="shared" si="429"/>
        <v>0</v>
      </c>
      <c r="P1631" s="137">
        <f t="shared" si="429"/>
        <v>0</v>
      </c>
      <c r="Q1631" s="137">
        <f t="shared" si="429"/>
        <v>0</v>
      </c>
      <c r="R1631" s="137">
        <f t="shared" si="429"/>
        <v>0</v>
      </c>
      <c r="S1631" s="137">
        <f t="shared" si="429"/>
        <v>0</v>
      </c>
      <c r="T1631" s="137">
        <f t="shared" si="429"/>
        <v>0</v>
      </c>
      <c r="U1631" s="137">
        <f t="shared" si="429"/>
        <v>0</v>
      </c>
      <c r="V1631" s="137">
        <f t="shared" si="429"/>
        <v>100</v>
      </c>
      <c r="W1631" s="137">
        <f t="shared" si="430"/>
        <v>100</v>
      </c>
      <c r="X1631" s="137">
        <f t="shared" si="430"/>
        <v>100</v>
      </c>
      <c r="Y1631" s="137">
        <f t="shared" si="430"/>
        <v>100</v>
      </c>
      <c r="Z1631" s="137">
        <f t="shared" si="430"/>
        <v>100</v>
      </c>
      <c r="AA1631" s="137">
        <f t="shared" si="430"/>
        <v>100</v>
      </c>
      <c r="AB1631" s="137">
        <f t="shared" si="430"/>
        <v>100</v>
      </c>
      <c r="AC1631" s="137">
        <f t="shared" si="430"/>
        <v>100</v>
      </c>
      <c r="AD1631" s="137">
        <f t="shared" si="430"/>
        <v>0</v>
      </c>
      <c r="AE1631" s="137">
        <f t="shared" si="430"/>
        <v>0</v>
      </c>
      <c r="AF1631" s="137">
        <f t="shared" si="430"/>
        <v>0</v>
      </c>
      <c r="AG1631" s="137">
        <f t="shared" si="430"/>
        <v>0</v>
      </c>
      <c r="AH1631" s="137">
        <f t="shared" si="430"/>
        <v>0</v>
      </c>
      <c r="AI1631" s="137">
        <f t="shared" si="430"/>
        <v>0</v>
      </c>
      <c r="AJ1631" s="137">
        <f t="shared" si="430"/>
        <v>0</v>
      </c>
      <c r="AK1631" s="136">
        <f ca="1">IF(AND(AND($AK$3&lt;=B1631,B1631&lt;=$AK$1),B1631&lt;&gt;""),1,0)</f>
        <v>1</v>
      </c>
      <c r="AL1631" s="136">
        <f>IF(OR(F1631="工事・メンテ（共用可）",F1631="要調整"),0.5,IF(F1631="ヘリ訓練日",0.4,1))</f>
        <v>1</v>
      </c>
      <c r="AM1631" s="136">
        <v>1</v>
      </c>
    </row>
    <row r="1632" spans="1:39" ht="37.5">
      <c r="A1632" s="149">
        <v>19</v>
      </c>
      <c r="B1632" s="150">
        <v>46452</v>
      </c>
      <c r="C1632" s="156">
        <v>0</v>
      </c>
      <c r="D1632" s="156">
        <v>24</v>
      </c>
      <c r="E1632" s="152" t="s">
        <v>28</v>
      </c>
      <c r="F1632" s="151" t="s">
        <v>29</v>
      </c>
      <c r="G1632" s="154" t="s">
        <v>1</v>
      </c>
      <c r="H1632" s="138" t="str">
        <f>IF(OR(G1632="中止",G1632="取消"),"998",IF(ISNA(MATCH($E1632,施設情報!$B$2:$B$96,0)),"999",INDEX(施設情報!$C$2:$C$96,MATCH($E1632,施設情報!$B$2:$B$96,0))))</f>
        <v>001</v>
      </c>
      <c r="I1632" s="139">
        <f t="shared" si="421"/>
        <v>46452</v>
      </c>
      <c r="J1632" s="137" t="str">
        <f t="shared" si="422"/>
        <v>001-46452</v>
      </c>
      <c r="K1632" s="137">
        <f t="shared" si="423"/>
        <v>0</v>
      </c>
      <c r="L1632" s="137">
        <f t="shared" si="424"/>
        <v>1</v>
      </c>
      <c r="M1632" s="137">
        <f t="shared" si="429"/>
        <v>100</v>
      </c>
      <c r="N1632" s="137">
        <f t="shared" si="429"/>
        <v>100</v>
      </c>
      <c r="O1632" s="137">
        <f t="shared" si="429"/>
        <v>100</v>
      </c>
      <c r="P1632" s="137">
        <f t="shared" si="429"/>
        <v>100</v>
      </c>
      <c r="Q1632" s="137">
        <f t="shared" si="429"/>
        <v>100</v>
      </c>
      <c r="R1632" s="137">
        <f t="shared" si="429"/>
        <v>100</v>
      </c>
      <c r="S1632" s="137">
        <f t="shared" si="429"/>
        <v>100</v>
      </c>
      <c r="T1632" s="137">
        <f t="shared" si="429"/>
        <v>100</v>
      </c>
      <c r="U1632" s="137">
        <f t="shared" si="429"/>
        <v>100</v>
      </c>
      <c r="V1632" s="137">
        <f t="shared" si="429"/>
        <v>100</v>
      </c>
      <c r="W1632" s="137">
        <f t="shared" si="430"/>
        <v>100</v>
      </c>
      <c r="X1632" s="137">
        <f t="shared" si="430"/>
        <v>100</v>
      </c>
      <c r="Y1632" s="137">
        <f t="shared" si="430"/>
        <v>100</v>
      </c>
      <c r="Z1632" s="137">
        <f t="shared" si="430"/>
        <v>100</v>
      </c>
      <c r="AA1632" s="137">
        <f t="shared" si="430"/>
        <v>100</v>
      </c>
      <c r="AB1632" s="137">
        <f t="shared" si="430"/>
        <v>100</v>
      </c>
      <c r="AC1632" s="137">
        <f t="shared" si="430"/>
        <v>100</v>
      </c>
      <c r="AD1632" s="137">
        <f t="shared" si="430"/>
        <v>100</v>
      </c>
      <c r="AE1632" s="137">
        <f t="shared" si="430"/>
        <v>100</v>
      </c>
      <c r="AF1632" s="137">
        <f t="shared" si="430"/>
        <v>100</v>
      </c>
      <c r="AG1632" s="137">
        <f t="shared" si="430"/>
        <v>100</v>
      </c>
      <c r="AH1632" s="137">
        <f t="shared" si="430"/>
        <v>100</v>
      </c>
      <c r="AI1632" s="137">
        <f t="shared" si="430"/>
        <v>100</v>
      </c>
      <c r="AJ1632" s="137">
        <f t="shared" si="430"/>
        <v>100</v>
      </c>
      <c r="AK1632" s="136">
        <f ca="1">IF(AND(AND($AK$3&lt;=B1632,B1632&lt;=$AK$1),B1632&lt;&gt;""),1,0)</f>
        <v>1</v>
      </c>
      <c r="AL1632" s="136">
        <f>IF(OR(F1632="工事・メンテ（共用可）",F1632="要調整"),0.5,IF(F1632="ヘリ訓練日",0.4,1))</f>
        <v>1</v>
      </c>
      <c r="AM1632" s="136">
        <v>1</v>
      </c>
    </row>
    <row r="1633" spans="1:39" ht="56.25">
      <c r="A1633" s="149">
        <v>368</v>
      </c>
      <c r="B1633" s="150">
        <v>46452</v>
      </c>
      <c r="C1633" s="156">
        <v>0</v>
      </c>
      <c r="D1633" s="156">
        <v>24</v>
      </c>
      <c r="E1633" s="152" t="s">
        <v>52</v>
      </c>
      <c r="F1633" s="151" t="s">
        <v>95</v>
      </c>
      <c r="G1633" s="205" t="s">
        <v>1</v>
      </c>
      <c r="H1633" s="138" t="str">
        <f>IF(OR(G1633="中止",G1633="取消"),"998",IF(ISNA(MATCH($E1633,施設情報!$B$2:$B$96,0)),"999",INDEX(施設情報!$C$2:$C$96,MATCH($E1633,施設情報!$B$2:$B$96,0))))</f>
        <v>024</v>
      </c>
      <c r="I1633" s="139">
        <f t="shared" si="421"/>
        <v>46452</v>
      </c>
      <c r="J1633" s="137" t="str">
        <f t="shared" si="422"/>
        <v>024-46452</v>
      </c>
      <c r="K1633" s="137">
        <f t="shared" si="423"/>
        <v>0</v>
      </c>
      <c r="L1633" s="137">
        <f t="shared" si="424"/>
        <v>1</v>
      </c>
      <c r="M1633" s="137">
        <f t="shared" si="429"/>
        <v>100</v>
      </c>
      <c r="N1633" s="137">
        <f t="shared" si="429"/>
        <v>100</v>
      </c>
      <c r="O1633" s="137">
        <f t="shared" si="429"/>
        <v>100</v>
      </c>
      <c r="P1633" s="137">
        <f t="shared" si="429"/>
        <v>100</v>
      </c>
      <c r="Q1633" s="137">
        <f t="shared" si="429"/>
        <v>100</v>
      </c>
      <c r="R1633" s="137">
        <f t="shared" si="429"/>
        <v>100</v>
      </c>
      <c r="S1633" s="137">
        <f t="shared" si="429"/>
        <v>100</v>
      </c>
      <c r="T1633" s="137">
        <f t="shared" si="429"/>
        <v>100</v>
      </c>
      <c r="U1633" s="137">
        <f t="shared" si="429"/>
        <v>100</v>
      </c>
      <c r="V1633" s="137">
        <f t="shared" si="429"/>
        <v>100</v>
      </c>
      <c r="W1633" s="137">
        <f t="shared" si="430"/>
        <v>100</v>
      </c>
      <c r="X1633" s="137">
        <f t="shared" si="430"/>
        <v>100</v>
      </c>
      <c r="Y1633" s="137">
        <f t="shared" si="430"/>
        <v>100</v>
      </c>
      <c r="Z1633" s="137">
        <f t="shared" si="430"/>
        <v>100</v>
      </c>
      <c r="AA1633" s="137">
        <f t="shared" si="430"/>
        <v>100</v>
      </c>
      <c r="AB1633" s="137">
        <f t="shared" si="430"/>
        <v>100</v>
      </c>
      <c r="AC1633" s="137">
        <f t="shared" si="430"/>
        <v>100</v>
      </c>
      <c r="AD1633" s="137">
        <f t="shared" si="430"/>
        <v>100</v>
      </c>
      <c r="AE1633" s="137">
        <f t="shared" si="430"/>
        <v>100</v>
      </c>
      <c r="AF1633" s="137">
        <f t="shared" si="430"/>
        <v>100</v>
      </c>
      <c r="AG1633" s="137">
        <f t="shared" si="430"/>
        <v>100</v>
      </c>
      <c r="AH1633" s="137">
        <f t="shared" si="430"/>
        <v>100</v>
      </c>
      <c r="AI1633" s="137">
        <f t="shared" si="430"/>
        <v>100</v>
      </c>
      <c r="AJ1633" s="137">
        <f t="shared" si="430"/>
        <v>100</v>
      </c>
      <c r="AK1633" s="136">
        <f ca="1">IF(AND(AND($AK$3&lt;=B1633,B1633&lt;=$AK$1),B1633&lt;&gt;""),1,0)</f>
        <v>1</v>
      </c>
      <c r="AL1633" s="136">
        <f>IF(OR(F1633="工事・メンテ（共用可）",F1633="要調整"),0.5,IF(F1633="ヘリ訓練日",0.4,1))</f>
        <v>1</v>
      </c>
      <c r="AM1633" s="136">
        <v>1</v>
      </c>
    </row>
    <row r="1634" spans="1:39" ht="37.5">
      <c r="A1634" s="149">
        <v>20</v>
      </c>
      <c r="B1634" s="150">
        <v>46453</v>
      </c>
      <c r="C1634" s="156">
        <v>0</v>
      </c>
      <c r="D1634" s="156">
        <v>24</v>
      </c>
      <c r="E1634" s="152" t="s">
        <v>28</v>
      </c>
      <c r="F1634" s="151" t="s">
        <v>29</v>
      </c>
      <c r="G1634" s="154" t="s">
        <v>1</v>
      </c>
      <c r="H1634" s="138" t="str">
        <f>IF(OR(G1634="中止",G1634="取消"),"998",IF(ISNA(MATCH($E1634,施設情報!$B$2:$B$96,0)),"999",INDEX(施設情報!$C$2:$C$96,MATCH($E1634,施設情報!$B$2:$B$96,0))))</f>
        <v>001</v>
      </c>
      <c r="I1634" s="139">
        <f t="shared" si="421"/>
        <v>46453</v>
      </c>
      <c r="J1634" s="137" t="str">
        <f t="shared" si="422"/>
        <v>001-46453</v>
      </c>
      <c r="K1634" s="137">
        <f t="shared" si="423"/>
        <v>0</v>
      </c>
      <c r="L1634" s="137">
        <f t="shared" si="424"/>
        <v>1</v>
      </c>
      <c r="M1634" s="137">
        <f t="shared" si="429"/>
        <v>100</v>
      </c>
      <c r="N1634" s="137">
        <f t="shared" si="429"/>
        <v>100</v>
      </c>
      <c r="O1634" s="137">
        <f t="shared" si="429"/>
        <v>100</v>
      </c>
      <c r="P1634" s="137">
        <f t="shared" si="429"/>
        <v>100</v>
      </c>
      <c r="Q1634" s="137">
        <f t="shared" si="429"/>
        <v>100</v>
      </c>
      <c r="R1634" s="137">
        <f t="shared" si="429"/>
        <v>100</v>
      </c>
      <c r="S1634" s="137">
        <f t="shared" si="429"/>
        <v>100</v>
      </c>
      <c r="T1634" s="137">
        <f t="shared" si="429"/>
        <v>100</v>
      </c>
      <c r="U1634" s="137">
        <f t="shared" si="429"/>
        <v>100</v>
      </c>
      <c r="V1634" s="137">
        <f t="shared" si="429"/>
        <v>100</v>
      </c>
      <c r="W1634" s="137">
        <f t="shared" si="430"/>
        <v>100</v>
      </c>
      <c r="X1634" s="137">
        <f t="shared" si="430"/>
        <v>100</v>
      </c>
      <c r="Y1634" s="137">
        <f t="shared" si="430"/>
        <v>100</v>
      </c>
      <c r="Z1634" s="137">
        <f t="shared" si="430"/>
        <v>100</v>
      </c>
      <c r="AA1634" s="137">
        <f t="shared" si="430"/>
        <v>100</v>
      </c>
      <c r="AB1634" s="137">
        <f t="shared" si="430"/>
        <v>100</v>
      </c>
      <c r="AC1634" s="137">
        <f t="shared" si="430"/>
        <v>100</v>
      </c>
      <c r="AD1634" s="137">
        <f t="shared" si="430"/>
        <v>100</v>
      </c>
      <c r="AE1634" s="137">
        <f t="shared" si="430"/>
        <v>100</v>
      </c>
      <c r="AF1634" s="137">
        <f t="shared" si="430"/>
        <v>100</v>
      </c>
      <c r="AG1634" s="137">
        <f t="shared" si="430"/>
        <v>100</v>
      </c>
      <c r="AH1634" s="137">
        <f t="shared" si="430"/>
        <v>100</v>
      </c>
      <c r="AI1634" s="137">
        <f t="shared" si="430"/>
        <v>100</v>
      </c>
      <c r="AJ1634" s="137">
        <f t="shared" si="430"/>
        <v>100</v>
      </c>
      <c r="AK1634" s="136">
        <f ca="1">IF(AND(AND($AK$3&lt;=B1634,B1634&lt;=$AK$1),B1634&lt;&gt;""),1,0)</f>
        <v>1</v>
      </c>
      <c r="AL1634" s="136">
        <f>IF(OR(F1634="工事・メンテ（共用可）",F1634="要調整"),0.5,IF(F1634="ヘリ訓練日",0.4,1))</f>
        <v>1</v>
      </c>
      <c r="AM1634" s="136">
        <v>1</v>
      </c>
    </row>
    <row r="1635" spans="1:39" ht="56.25">
      <c r="A1635" s="149">
        <v>369</v>
      </c>
      <c r="B1635" s="150">
        <v>46453</v>
      </c>
      <c r="C1635" s="156">
        <v>0</v>
      </c>
      <c r="D1635" s="156">
        <v>24</v>
      </c>
      <c r="E1635" s="152" t="s">
        <v>52</v>
      </c>
      <c r="F1635" s="151" t="s">
        <v>95</v>
      </c>
      <c r="G1635" s="205" t="s">
        <v>1</v>
      </c>
      <c r="H1635" s="138" t="str">
        <f>IF(OR(G1635="中止",G1635="取消"),"998",IF(ISNA(MATCH($E1635,施設情報!$B$2:$B$96,0)),"999",INDEX(施設情報!$C$2:$C$96,MATCH($E1635,施設情報!$B$2:$B$96,0))))</f>
        <v>024</v>
      </c>
      <c r="I1635" s="139">
        <f t="shared" si="421"/>
        <v>46453</v>
      </c>
      <c r="J1635" s="137" t="str">
        <f t="shared" si="422"/>
        <v>024-46453</v>
      </c>
      <c r="K1635" s="137">
        <f t="shared" si="423"/>
        <v>0</v>
      </c>
      <c r="L1635" s="137">
        <f t="shared" si="424"/>
        <v>1</v>
      </c>
      <c r="M1635" s="137">
        <f t="shared" ref="M1635:V1644" si="431">IF(AND(M$3&gt;=$K1635,M$3&lt;$L1635),100*$AM1635,0)</f>
        <v>100</v>
      </c>
      <c r="N1635" s="137">
        <f t="shared" si="431"/>
        <v>100</v>
      </c>
      <c r="O1635" s="137">
        <f t="shared" si="431"/>
        <v>100</v>
      </c>
      <c r="P1635" s="137">
        <f t="shared" si="431"/>
        <v>100</v>
      </c>
      <c r="Q1635" s="137">
        <f t="shared" si="431"/>
        <v>100</v>
      </c>
      <c r="R1635" s="137">
        <f t="shared" si="431"/>
        <v>100</v>
      </c>
      <c r="S1635" s="137">
        <f t="shared" si="431"/>
        <v>100</v>
      </c>
      <c r="T1635" s="137">
        <f t="shared" si="431"/>
        <v>100</v>
      </c>
      <c r="U1635" s="137">
        <f t="shared" si="431"/>
        <v>100</v>
      </c>
      <c r="V1635" s="137">
        <f t="shared" si="431"/>
        <v>100</v>
      </c>
      <c r="W1635" s="137">
        <f t="shared" ref="W1635:AJ1644" si="432">IF(AND(W$3&gt;=$K1635,W$3&lt;$L1635),100*$AM1635,0)</f>
        <v>100</v>
      </c>
      <c r="X1635" s="137">
        <f t="shared" si="432"/>
        <v>100</v>
      </c>
      <c r="Y1635" s="137">
        <f t="shared" si="432"/>
        <v>100</v>
      </c>
      <c r="Z1635" s="137">
        <f t="shared" si="432"/>
        <v>100</v>
      </c>
      <c r="AA1635" s="137">
        <f t="shared" si="432"/>
        <v>100</v>
      </c>
      <c r="AB1635" s="137">
        <f t="shared" si="432"/>
        <v>100</v>
      </c>
      <c r="AC1635" s="137">
        <f t="shared" si="432"/>
        <v>100</v>
      </c>
      <c r="AD1635" s="137">
        <f t="shared" si="432"/>
        <v>100</v>
      </c>
      <c r="AE1635" s="137">
        <f t="shared" si="432"/>
        <v>100</v>
      </c>
      <c r="AF1635" s="137">
        <f t="shared" si="432"/>
        <v>100</v>
      </c>
      <c r="AG1635" s="137">
        <f t="shared" si="432"/>
        <v>100</v>
      </c>
      <c r="AH1635" s="137">
        <f t="shared" si="432"/>
        <v>100</v>
      </c>
      <c r="AI1635" s="137">
        <f t="shared" si="432"/>
        <v>100</v>
      </c>
      <c r="AJ1635" s="137">
        <f t="shared" si="432"/>
        <v>100</v>
      </c>
      <c r="AK1635" s="136">
        <f ca="1">IF(AND(AND($AK$3&lt;=B1635,B1635&lt;=$AK$1),B1635&lt;&gt;""),1,0)</f>
        <v>1</v>
      </c>
      <c r="AL1635" s="136">
        <f>IF(OR(F1635="工事・メンテ（共用可）",F1635="要調整"),0.5,IF(F1635="ヘリ訓練日",0.4,1))</f>
        <v>1</v>
      </c>
      <c r="AM1635" s="136">
        <v>1</v>
      </c>
    </row>
    <row r="1636" spans="1:39" ht="54">
      <c r="A1636" s="149">
        <v>293</v>
      </c>
      <c r="B1636" s="210">
        <v>46454</v>
      </c>
      <c r="C1636" s="211">
        <v>9</v>
      </c>
      <c r="D1636" s="211">
        <v>17</v>
      </c>
      <c r="E1636" s="152" t="s">
        <v>38</v>
      </c>
      <c r="F1636" s="147" t="s">
        <v>490</v>
      </c>
      <c r="G1636" s="205" t="s">
        <v>491</v>
      </c>
      <c r="H1636" s="138" t="str">
        <f>IF(OR(G1636="中止",G1636="取消"),"998",IF(ISNA(MATCH($E1636,施設情報!$B$2:$B$96,0)),"999",INDEX(施設情報!$C$2:$C$96,MATCH($E1636,施設情報!$B$2:$B$96,0))))</f>
        <v>002</v>
      </c>
      <c r="I1636" s="139">
        <f t="shared" si="421"/>
        <v>46454</v>
      </c>
      <c r="J1636" s="137" t="str">
        <f t="shared" si="422"/>
        <v>002-46454</v>
      </c>
      <c r="K1636" s="137">
        <f t="shared" si="423"/>
        <v>0.375</v>
      </c>
      <c r="L1636" s="137">
        <f t="shared" si="424"/>
        <v>0.70833333333333337</v>
      </c>
      <c r="M1636" s="137">
        <f t="shared" si="431"/>
        <v>0</v>
      </c>
      <c r="N1636" s="137">
        <f t="shared" si="431"/>
        <v>0</v>
      </c>
      <c r="O1636" s="137">
        <f t="shared" si="431"/>
        <v>0</v>
      </c>
      <c r="P1636" s="137">
        <f t="shared" si="431"/>
        <v>0</v>
      </c>
      <c r="Q1636" s="137">
        <f t="shared" si="431"/>
        <v>0</v>
      </c>
      <c r="R1636" s="137">
        <f t="shared" si="431"/>
        <v>0</v>
      </c>
      <c r="S1636" s="137">
        <f t="shared" si="431"/>
        <v>0</v>
      </c>
      <c r="T1636" s="137">
        <f t="shared" si="431"/>
        <v>0</v>
      </c>
      <c r="U1636" s="137">
        <f t="shared" si="431"/>
        <v>0</v>
      </c>
      <c r="V1636" s="137">
        <f t="shared" si="431"/>
        <v>100</v>
      </c>
      <c r="W1636" s="137">
        <f t="shared" si="432"/>
        <v>100</v>
      </c>
      <c r="X1636" s="137">
        <f t="shared" si="432"/>
        <v>100</v>
      </c>
      <c r="Y1636" s="137">
        <f t="shared" si="432"/>
        <v>100</v>
      </c>
      <c r="Z1636" s="137">
        <f t="shared" si="432"/>
        <v>100</v>
      </c>
      <c r="AA1636" s="137">
        <f t="shared" si="432"/>
        <v>100</v>
      </c>
      <c r="AB1636" s="137">
        <f t="shared" si="432"/>
        <v>100</v>
      </c>
      <c r="AC1636" s="137">
        <f t="shared" si="432"/>
        <v>100</v>
      </c>
      <c r="AD1636" s="137">
        <f t="shared" si="432"/>
        <v>0</v>
      </c>
      <c r="AE1636" s="137">
        <f t="shared" si="432"/>
        <v>0</v>
      </c>
      <c r="AF1636" s="137">
        <f t="shared" si="432"/>
        <v>0</v>
      </c>
      <c r="AG1636" s="137">
        <f t="shared" si="432"/>
        <v>0</v>
      </c>
      <c r="AH1636" s="137">
        <f t="shared" si="432"/>
        <v>0</v>
      </c>
      <c r="AI1636" s="137">
        <f t="shared" si="432"/>
        <v>0</v>
      </c>
      <c r="AJ1636" s="137">
        <f t="shared" si="432"/>
        <v>0</v>
      </c>
      <c r="AK1636" s="136">
        <f ca="1">IF(AND(AND($AK$3&lt;=B1636,B1636&lt;=$AK$1),B1636&lt;&gt;""),1,0)</f>
        <v>1</v>
      </c>
      <c r="AL1636" s="136">
        <f>IF(OR(F1636="工事・メンテ（共用可）",F1636="要調整"),0.5,IF(F1636="ヘリ訓練日",0.4,1))</f>
        <v>1</v>
      </c>
      <c r="AM1636" s="136">
        <v>1</v>
      </c>
    </row>
    <row r="1637" spans="1:39" ht="56.25">
      <c r="A1637" s="149">
        <v>370</v>
      </c>
      <c r="B1637" s="150">
        <v>46454</v>
      </c>
      <c r="C1637" s="156">
        <v>0</v>
      </c>
      <c r="D1637" s="156">
        <v>24</v>
      </c>
      <c r="E1637" s="152" t="s">
        <v>52</v>
      </c>
      <c r="F1637" s="151" t="s">
        <v>95</v>
      </c>
      <c r="G1637" s="205" t="s">
        <v>1</v>
      </c>
      <c r="H1637" s="138" t="str">
        <f>IF(OR(G1637="中止",G1637="取消"),"998",IF(ISNA(MATCH($E1637,施設情報!$B$2:$B$96,0)),"999",INDEX(施設情報!$C$2:$C$96,MATCH($E1637,施設情報!$B$2:$B$96,0))))</f>
        <v>024</v>
      </c>
      <c r="I1637" s="139">
        <f t="shared" si="421"/>
        <v>46454</v>
      </c>
      <c r="J1637" s="137" t="str">
        <f t="shared" si="422"/>
        <v>024-46454</v>
      </c>
      <c r="K1637" s="137">
        <f t="shared" si="423"/>
        <v>0</v>
      </c>
      <c r="L1637" s="137">
        <f t="shared" si="424"/>
        <v>1</v>
      </c>
      <c r="M1637" s="137">
        <f t="shared" si="431"/>
        <v>100</v>
      </c>
      <c r="N1637" s="137">
        <f t="shared" si="431"/>
        <v>100</v>
      </c>
      <c r="O1637" s="137">
        <f t="shared" si="431"/>
        <v>100</v>
      </c>
      <c r="P1637" s="137">
        <f t="shared" si="431"/>
        <v>100</v>
      </c>
      <c r="Q1637" s="137">
        <f t="shared" si="431"/>
        <v>100</v>
      </c>
      <c r="R1637" s="137">
        <f t="shared" si="431"/>
        <v>100</v>
      </c>
      <c r="S1637" s="137">
        <f t="shared" si="431"/>
        <v>100</v>
      </c>
      <c r="T1637" s="137">
        <f t="shared" si="431"/>
        <v>100</v>
      </c>
      <c r="U1637" s="137">
        <f t="shared" si="431"/>
        <v>100</v>
      </c>
      <c r="V1637" s="137">
        <f t="shared" si="431"/>
        <v>100</v>
      </c>
      <c r="W1637" s="137">
        <f t="shared" si="432"/>
        <v>100</v>
      </c>
      <c r="X1637" s="137">
        <f t="shared" si="432"/>
        <v>100</v>
      </c>
      <c r="Y1637" s="137">
        <f t="shared" si="432"/>
        <v>100</v>
      </c>
      <c r="Z1637" s="137">
        <f t="shared" si="432"/>
        <v>100</v>
      </c>
      <c r="AA1637" s="137">
        <f t="shared" si="432"/>
        <v>100</v>
      </c>
      <c r="AB1637" s="137">
        <f t="shared" si="432"/>
        <v>100</v>
      </c>
      <c r="AC1637" s="137">
        <f t="shared" si="432"/>
        <v>100</v>
      </c>
      <c r="AD1637" s="137">
        <f t="shared" si="432"/>
        <v>100</v>
      </c>
      <c r="AE1637" s="137">
        <f t="shared" si="432"/>
        <v>100</v>
      </c>
      <c r="AF1637" s="137">
        <f t="shared" si="432"/>
        <v>100</v>
      </c>
      <c r="AG1637" s="137">
        <f t="shared" si="432"/>
        <v>100</v>
      </c>
      <c r="AH1637" s="137">
        <f t="shared" si="432"/>
        <v>100</v>
      </c>
      <c r="AI1637" s="137">
        <f t="shared" si="432"/>
        <v>100</v>
      </c>
      <c r="AJ1637" s="137">
        <f t="shared" si="432"/>
        <v>100</v>
      </c>
      <c r="AK1637" s="136">
        <f ca="1">IF(AND(AND($AK$3&lt;=B1637,B1637&lt;=$AK$1),B1637&lt;&gt;""),1,0)</f>
        <v>1</v>
      </c>
      <c r="AL1637" s="136">
        <f>IF(OR(F1637="工事・メンテ（共用可）",F1637="要調整"),0.5,IF(F1637="ヘリ訓練日",0.4,1))</f>
        <v>1</v>
      </c>
      <c r="AM1637" s="136">
        <v>1</v>
      </c>
    </row>
    <row r="1638" spans="1:39" ht="54">
      <c r="A1638" s="149">
        <v>1965</v>
      </c>
      <c r="B1638" s="150">
        <v>46454</v>
      </c>
      <c r="C1638" s="156">
        <v>9</v>
      </c>
      <c r="D1638" s="156">
        <v>17</v>
      </c>
      <c r="E1638" s="152" t="s">
        <v>38</v>
      </c>
      <c r="F1638" s="151" t="s">
        <v>492</v>
      </c>
      <c r="G1638" s="154" t="s">
        <v>1</v>
      </c>
      <c r="H1638" s="138" t="str">
        <f>IF(OR(G1638="中止",G1638="取消"),"998",IF(ISNA(MATCH($E1638,施設情報!$B$2:$B$96,0)),"999",INDEX(施設情報!$C$2:$C$96,MATCH($E1638,施設情報!$B$2:$B$96,0))))</f>
        <v>002</v>
      </c>
      <c r="I1638" s="139">
        <f t="shared" si="421"/>
        <v>46454</v>
      </c>
      <c r="J1638" s="137" t="str">
        <f t="shared" si="422"/>
        <v>002-46454</v>
      </c>
      <c r="K1638" s="137">
        <f t="shared" si="423"/>
        <v>0.375</v>
      </c>
      <c r="L1638" s="137">
        <f t="shared" si="424"/>
        <v>0.70833333333333337</v>
      </c>
      <c r="M1638" s="137">
        <f t="shared" si="431"/>
        <v>0</v>
      </c>
      <c r="N1638" s="137">
        <f t="shared" si="431"/>
        <v>0</v>
      </c>
      <c r="O1638" s="137">
        <f t="shared" si="431"/>
        <v>0</v>
      </c>
      <c r="P1638" s="137">
        <f t="shared" si="431"/>
        <v>0</v>
      </c>
      <c r="Q1638" s="137">
        <f t="shared" si="431"/>
        <v>0</v>
      </c>
      <c r="R1638" s="137">
        <f t="shared" si="431"/>
        <v>0</v>
      </c>
      <c r="S1638" s="137">
        <f t="shared" si="431"/>
        <v>0</v>
      </c>
      <c r="T1638" s="137">
        <f t="shared" si="431"/>
        <v>0</v>
      </c>
      <c r="U1638" s="137">
        <f t="shared" si="431"/>
        <v>0</v>
      </c>
      <c r="V1638" s="137">
        <f t="shared" si="431"/>
        <v>100</v>
      </c>
      <c r="W1638" s="137">
        <f t="shared" si="432"/>
        <v>100</v>
      </c>
      <c r="X1638" s="137">
        <f t="shared" si="432"/>
        <v>100</v>
      </c>
      <c r="Y1638" s="137">
        <f t="shared" si="432"/>
        <v>100</v>
      </c>
      <c r="Z1638" s="137">
        <f t="shared" si="432"/>
        <v>100</v>
      </c>
      <c r="AA1638" s="137">
        <f t="shared" si="432"/>
        <v>100</v>
      </c>
      <c r="AB1638" s="137">
        <f t="shared" si="432"/>
        <v>100</v>
      </c>
      <c r="AC1638" s="137">
        <f t="shared" si="432"/>
        <v>100</v>
      </c>
      <c r="AD1638" s="137">
        <f t="shared" si="432"/>
        <v>0</v>
      </c>
      <c r="AE1638" s="137">
        <f t="shared" si="432"/>
        <v>0</v>
      </c>
      <c r="AF1638" s="137">
        <f t="shared" si="432"/>
        <v>0</v>
      </c>
      <c r="AG1638" s="137">
        <f t="shared" si="432"/>
        <v>0</v>
      </c>
      <c r="AH1638" s="137">
        <f t="shared" si="432"/>
        <v>0</v>
      </c>
      <c r="AI1638" s="137">
        <f t="shared" si="432"/>
        <v>0</v>
      </c>
      <c r="AJ1638" s="137">
        <f t="shared" si="432"/>
        <v>0</v>
      </c>
      <c r="AK1638" s="136">
        <f ca="1">IF(AND(AND($AK$3&lt;=B1638,B1638&lt;=$AK$1),B1638&lt;&gt;""),1,0)</f>
        <v>1</v>
      </c>
      <c r="AL1638" s="136">
        <f>IF(OR(F1638="工事・メンテ（共用可）",F1638="要調整"),0.5,IF(F1638="ヘリ訓練日",0.4,1))</f>
        <v>1</v>
      </c>
      <c r="AM1638" s="136">
        <v>1</v>
      </c>
    </row>
    <row r="1639" spans="1:39" ht="37.5">
      <c r="A1639" s="149">
        <v>1966</v>
      </c>
      <c r="B1639" s="150">
        <v>46454</v>
      </c>
      <c r="C1639" s="156">
        <v>9</v>
      </c>
      <c r="D1639" s="156">
        <v>17</v>
      </c>
      <c r="E1639" s="152" t="s">
        <v>39</v>
      </c>
      <c r="F1639" s="151" t="s">
        <v>492</v>
      </c>
      <c r="G1639" s="154" t="s">
        <v>1</v>
      </c>
      <c r="H1639" s="138" t="str">
        <f>IF(OR(G1639="中止",G1639="取消"),"998",IF(ISNA(MATCH($E1639,施設情報!$B$2:$B$96,0)),"999",INDEX(施設情報!$C$2:$C$96,MATCH($E1639,施設情報!$B$2:$B$96,0))))</f>
        <v>003</v>
      </c>
      <c r="I1639" s="139">
        <f t="shared" si="421"/>
        <v>46454</v>
      </c>
      <c r="J1639" s="137" t="str">
        <f t="shared" si="422"/>
        <v>003-46454</v>
      </c>
      <c r="K1639" s="137">
        <f t="shared" si="423"/>
        <v>0.375</v>
      </c>
      <c r="L1639" s="137">
        <f t="shared" si="424"/>
        <v>0.70833333333333337</v>
      </c>
      <c r="M1639" s="137">
        <f t="shared" si="431"/>
        <v>0</v>
      </c>
      <c r="N1639" s="137">
        <f t="shared" si="431"/>
        <v>0</v>
      </c>
      <c r="O1639" s="137">
        <f t="shared" si="431"/>
        <v>0</v>
      </c>
      <c r="P1639" s="137">
        <f t="shared" si="431"/>
        <v>0</v>
      </c>
      <c r="Q1639" s="137">
        <f t="shared" si="431"/>
        <v>0</v>
      </c>
      <c r="R1639" s="137">
        <f t="shared" si="431"/>
        <v>0</v>
      </c>
      <c r="S1639" s="137">
        <f t="shared" si="431"/>
        <v>0</v>
      </c>
      <c r="T1639" s="137">
        <f t="shared" si="431"/>
        <v>0</v>
      </c>
      <c r="U1639" s="137">
        <f t="shared" si="431"/>
        <v>0</v>
      </c>
      <c r="V1639" s="137">
        <f t="shared" si="431"/>
        <v>100</v>
      </c>
      <c r="W1639" s="137">
        <f t="shared" si="432"/>
        <v>100</v>
      </c>
      <c r="X1639" s="137">
        <f t="shared" si="432"/>
        <v>100</v>
      </c>
      <c r="Y1639" s="137">
        <f t="shared" si="432"/>
        <v>100</v>
      </c>
      <c r="Z1639" s="137">
        <f t="shared" si="432"/>
        <v>100</v>
      </c>
      <c r="AA1639" s="137">
        <f t="shared" si="432"/>
        <v>100</v>
      </c>
      <c r="AB1639" s="137">
        <f t="shared" si="432"/>
        <v>100</v>
      </c>
      <c r="AC1639" s="137">
        <f t="shared" si="432"/>
        <v>100</v>
      </c>
      <c r="AD1639" s="137">
        <f t="shared" si="432"/>
        <v>0</v>
      </c>
      <c r="AE1639" s="137">
        <f t="shared" si="432"/>
        <v>0</v>
      </c>
      <c r="AF1639" s="137">
        <f t="shared" si="432"/>
        <v>0</v>
      </c>
      <c r="AG1639" s="137">
        <f t="shared" si="432"/>
        <v>0</v>
      </c>
      <c r="AH1639" s="137">
        <f t="shared" si="432"/>
        <v>0</v>
      </c>
      <c r="AI1639" s="137">
        <f t="shared" si="432"/>
        <v>0</v>
      </c>
      <c r="AJ1639" s="137">
        <f t="shared" si="432"/>
        <v>0</v>
      </c>
      <c r="AK1639" s="136">
        <f ca="1">IF(AND(AND($AK$3&lt;=B1639,B1639&lt;=$AK$1),B1639&lt;&gt;""),1,0)</f>
        <v>1</v>
      </c>
      <c r="AL1639" s="136">
        <f>IF(OR(F1639="工事・メンテ（共用可）",F1639="要調整"),0.5,IF(F1639="ヘリ訓練日",0.4,1))</f>
        <v>1</v>
      </c>
      <c r="AM1639" s="136">
        <v>1</v>
      </c>
    </row>
    <row r="1640" spans="1:39" ht="75">
      <c r="A1640" s="149">
        <v>1967</v>
      </c>
      <c r="B1640" s="150">
        <v>46454</v>
      </c>
      <c r="C1640" s="156">
        <v>9</v>
      </c>
      <c r="D1640" s="156">
        <v>17</v>
      </c>
      <c r="E1640" s="152" t="s">
        <v>40</v>
      </c>
      <c r="F1640" s="151" t="s">
        <v>492</v>
      </c>
      <c r="G1640" s="154" t="s">
        <v>1</v>
      </c>
      <c r="H1640" s="138" t="str">
        <f>IF(OR(G1640="中止",G1640="取消"),"998",IF(ISNA(MATCH($E1640,施設情報!$B$2:$B$96,0)),"999",INDEX(施設情報!$C$2:$C$96,MATCH($E1640,施設情報!$B$2:$B$96,0))))</f>
        <v>004</v>
      </c>
      <c r="I1640" s="139">
        <f t="shared" si="421"/>
        <v>46454</v>
      </c>
      <c r="J1640" s="137" t="str">
        <f t="shared" si="422"/>
        <v>004-46454</v>
      </c>
      <c r="K1640" s="137">
        <f t="shared" si="423"/>
        <v>0.375</v>
      </c>
      <c r="L1640" s="137">
        <f t="shared" si="424"/>
        <v>0.70833333333333337</v>
      </c>
      <c r="M1640" s="137">
        <f t="shared" si="431"/>
        <v>0</v>
      </c>
      <c r="N1640" s="137">
        <f t="shared" si="431"/>
        <v>0</v>
      </c>
      <c r="O1640" s="137">
        <f t="shared" si="431"/>
        <v>0</v>
      </c>
      <c r="P1640" s="137">
        <f t="shared" si="431"/>
        <v>0</v>
      </c>
      <c r="Q1640" s="137">
        <f t="shared" si="431"/>
        <v>0</v>
      </c>
      <c r="R1640" s="137">
        <f t="shared" si="431"/>
        <v>0</v>
      </c>
      <c r="S1640" s="137">
        <f t="shared" si="431"/>
        <v>0</v>
      </c>
      <c r="T1640" s="137">
        <f t="shared" si="431"/>
        <v>0</v>
      </c>
      <c r="U1640" s="137">
        <f t="shared" si="431"/>
        <v>0</v>
      </c>
      <c r="V1640" s="137">
        <f t="shared" si="431"/>
        <v>100</v>
      </c>
      <c r="W1640" s="137">
        <f t="shared" si="432"/>
        <v>100</v>
      </c>
      <c r="X1640" s="137">
        <f t="shared" si="432"/>
        <v>100</v>
      </c>
      <c r="Y1640" s="137">
        <f t="shared" si="432"/>
        <v>100</v>
      </c>
      <c r="Z1640" s="137">
        <f t="shared" si="432"/>
        <v>100</v>
      </c>
      <c r="AA1640" s="137">
        <f t="shared" si="432"/>
        <v>100</v>
      </c>
      <c r="AB1640" s="137">
        <f t="shared" si="432"/>
        <v>100</v>
      </c>
      <c r="AC1640" s="137">
        <f t="shared" si="432"/>
        <v>100</v>
      </c>
      <c r="AD1640" s="137">
        <f t="shared" si="432"/>
        <v>0</v>
      </c>
      <c r="AE1640" s="137">
        <f t="shared" si="432"/>
        <v>0</v>
      </c>
      <c r="AF1640" s="137">
        <f t="shared" si="432"/>
        <v>0</v>
      </c>
      <c r="AG1640" s="137">
        <f t="shared" si="432"/>
        <v>0</v>
      </c>
      <c r="AH1640" s="137">
        <f t="shared" si="432"/>
        <v>0</v>
      </c>
      <c r="AI1640" s="137">
        <f t="shared" si="432"/>
        <v>0</v>
      </c>
      <c r="AJ1640" s="137">
        <f t="shared" si="432"/>
        <v>0</v>
      </c>
      <c r="AK1640" s="136">
        <f ca="1">IF(AND(AND($AK$3&lt;=B1640,B1640&lt;=$AK$1),B1640&lt;&gt;""),1,0)</f>
        <v>1</v>
      </c>
      <c r="AL1640" s="136">
        <f>IF(OR(F1640="工事・メンテ（共用可）",F1640="要調整"),0.5,IF(F1640="ヘリ訓練日",0.4,1))</f>
        <v>1</v>
      </c>
      <c r="AM1640" s="136">
        <v>1</v>
      </c>
    </row>
    <row r="1641" spans="1:39" ht="93.75">
      <c r="A1641" s="149">
        <v>1968</v>
      </c>
      <c r="B1641" s="150">
        <v>46454</v>
      </c>
      <c r="C1641" s="156">
        <v>9</v>
      </c>
      <c r="D1641" s="156">
        <v>17</v>
      </c>
      <c r="E1641" s="152" t="s">
        <v>41</v>
      </c>
      <c r="F1641" s="151" t="s">
        <v>492</v>
      </c>
      <c r="G1641" s="154" t="s">
        <v>1</v>
      </c>
      <c r="H1641" s="138" t="str">
        <f>IF(OR(G1641="中止",G1641="取消"),"998",IF(ISNA(MATCH($E1641,施設情報!$B$2:$B$96,0)),"999",INDEX(施設情報!$C$2:$C$96,MATCH($E1641,施設情報!$B$2:$B$96,0))))</f>
        <v>005</v>
      </c>
      <c r="I1641" s="139">
        <f t="shared" si="421"/>
        <v>46454</v>
      </c>
      <c r="J1641" s="137" t="str">
        <f t="shared" si="422"/>
        <v>005-46454</v>
      </c>
      <c r="K1641" s="137">
        <f t="shared" si="423"/>
        <v>0.375</v>
      </c>
      <c r="L1641" s="137">
        <f t="shared" si="424"/>
        <v>0.70833333333333337</v>
      </c>
      <c r="M1641" s="137">
        <f t="shared" si="431"/>
        <v>0</v>
      </c>
      <c r="N1641" s="137">
        <f t="shared" si="431"/>
        <v>0</v>
      </c>
      <c r="O1641" s="137">
        <f t="shared" si="431"/>
        <v>0</v>
      </c>
      <c r="P1641" s="137">
        <f t="shared" si="431"/>
        <v>0</v>
      </c>
      <c r="Q1641" s="137">
        <f t="shared" si="431"/>
        <v>0</v>
      </c>
      <c r="R1641" s="137">
        <f t="shared" si="431"/>
        <v>0</v>
      </c>
      <c r="S1641" s="137">
        <f t="shared" si="431"/>
        <v>0</v>
      </c>
      <c r="T1641" s="137">
        <f t="shared" si="431"/>
        <v>0</v>
      </c>
      <c r="U1641" s="137">
        <f t="shared" si="431"/>
        <v>0</v>
      </c>
      <c r="V1641" s="137">
        <f t="shared" si="431"/>
        <v>100</v>
      </c>
      <c r="W1641" s="137">
        <f t="shared" si="432"/>
        <v>100</v>
      </c>
      <c r="X1641" s="137">
        <f t="shared" si="432"/>
        <v>100</v>
      </c>
      <c r="Y1641" s="137">
        <f t="shared" si="432"/>
        <v>100</v>
      </c>
      <c r="Z1641" s="137">
        <f t="shared" si="432"/>
        <v>100</v>
      </c>
      <c r="AA1641" s="137">
        <f t="shared" si="432"/>
        <v>100</v>
      </c>
      <c r="AB1641" s="137">
        <f t="shared" si="432"/>
        <v>100</v>
      </c>
      <c r="AC1641" s="137">
        <f t="shared" si="432"/>
        <v>100</v>
      </c>
      <c r="AD1641" s="137">
        <f t="shared" si="432"/>
        <v>0</v>
      </c>
      <c r="AE1641" s="137">
        <f t="shared" si="432"/>
        <v>0</v>
      </c>
      <c r="AF1641" s="137">
        <f t="shared" si="432"/>
        <v>0</v>
      </c>
      <c r="AG1641" s="137">
        <f t="shared" si="432"/>
        <v>0</v>
      </c>
      <c r="AH1641" s="137">
        <f t="shared" si="432"/>
        <v>0</v>
      </c>
      <c r="AI1641" s="137">
        <f t="shared" si="432"/>
        <v>0</v>
      </c>
      <c r="AJ1641" s="137">
        <f t="shared" si="432"/>
        <v>0</v>
      </c>
      <c r="AK1641" s="136">
        <f ca="1">IF(AND(AND($AK$3&lt;=B1641,B1641&lt;=$AK$1),B1641&lt;&gt;""),1,0)</f>
        <v>1</v>
      </c>
      <c r="AL1641" s="136">
        <f>IF(OR(F1641="工事・メンテ（共用可）",F1641="要調整"),0.5,IF(F1641="ヘリ訓練日",0.4,1))</f>
        <v>1</v>
      </c>
      <c r="AM1641" s="136">
        <v>1</v>
      </c>
    </row>
    <row r="1642" spans="1:39" ht="75">
      <c r="A1642" s="149">
        <v>1969</v>
      </c>
      <c r="B1642" s="150">
        <v>46454</v>
      </c>
      <c r="C1642" s="156">
        <v>9</v>
      </c>
      <c r="D1642" s="156">
        <v>17</v>
      </c>
      <c r="E1642" s="152" t="s">
        <v>42</v>
      </c>
      <c r="F1642" s="151" t="s">
        <v>492</v>
      </c>
      <c r="G1642" s="154" t="s">
        <v>1</v>
      </c>
      <c r="H1642" s="138" t="str">
        <f>IF(OR(G1642="中止",G1642="取消"),"998",IF(ISNA(MATCH($E1642,施設情報!$B$2:$B$96,0)),"999",INDEX(施設情報!$C$2:$C$96,MATCH($E1642,施設情報!$B$2:$B$96,0))))</f>
        <v>006</v>
      </c>
      <c r="I1642" s="139">
        <f t="shared" si="421"/>
        <v>46454</v>
      </c>
      <c r="J1642" s="137" t="str">
        <f t="shared" si="422"/>
        <v>006-46454</v>
      </c>
      <c r="K1642" s="137">
        <f t="shared" si="423"/>
        <v>0.375</v>
      </c>
      <c r="L1642" s="137">
        <f t="shared" si="424"/>
        <v>0.70833333333333337</v>
      </c>
      <c r="M1642" s="137">
        <f t="shared" si="431"/>
        <v>0</v>
      </c>
      <c r="N1642" s="137">
        <f t="shared" si="431"/>
        <v>0</v>
      </c>
      <c r="O1642" s="137">
        <f t="shared" si="431"/>
        <v>0</v>
      </c>
      <c r="P1642" s="137">
        <f t="shared" si="431"/>
        <v>0</v>
      </c>
      <c r="Q1642" s="137">
        <f t="shared" si="431"/>
        <v>0</v>
      </c>
      <c r="R1642" s="137">
        <f t="shared" si="431"/>
        <v>0</v>
      </c>
      <c r="S1642" s="137">
        <f t="shared" si="431"/>
        <v>0</v>
      </c>
      <c r="T1642" s="137">
        <f t="shared" si="431"/>
        <v>0</v>
      </c>
      <c r="U1642" s="137">
        <f t="shared" si="431"/>
        <v>0</v>
      </c>
      <c r="V1642" s="137">
        <f t="shared" si="431"/>
        <v>100</v>
      </c>
      <c r="W1642" s="137">
        <f t="shared" si="432"/>
        <v>100</v>
      </c>
      <c r="X1642" s="137">
        <f t="shared" si="432"/>
        <v>100</v>
      </c>
      <c r="Y1642" s="137">
        <f t="shared" si="432"/>
        <v>100</v>
      </c>
      <c r="Z1642" s="137">
        <f t="shared" si="432"/>
        <v>100</v>
      </c>
      <c r="AA1642" s="137">
        <f t="shared" si="432"/>
        <v>100</v>
      </c>
      <c r="AB1642" s="137">
        <f t="shared" si="432"/>
        <v>100</v>
      </c>
      <c r="AC1642" s="137">
        <f t="shared" si="432"/>
        <v>100</v>
      </c>
      <c r="AD1642" s="137">
        <f t="shared" si="432"/>
        <v>0</v>
      </c>
      <c r="AE1642" s="137">
        <f t="shared" si="432"/>
        <v>0</v>
      </c>
      <c r="AF1642" s="137">
        <f t="shared" si="432"/>
        <v>0</v>
      </c>
      <c r="AG1642" s="137">
        <f t="shared" si="432"/>
        <v>0</v>
      </c>
      <c r="AH1642" s="137">
        <f t="shared" si="432"/>
        <v>0</v>
      </c>
      <c r="AI1642" s="137">
        <f t="shared" si="432"/>
        <v>0</v>
      </c>
      <c r="AJ1642" s="137">
        <f t="shared" si="432"/>
        <v>0</v>
      </c>
      <c r="AK1642" s="136">
        <f ca="1">IF(AND(AND($AK$3&lt;=B1642,B1642&lt;=$AK$1),B1642&lt;&gt;""),1,0)</f>
        <v>1</v>
      </c>
      <c r="AL1642" s="136">
        <f>IF(OR(F1642="工事・メンテ（共用可）",F1642="要調整"),0.5,IF(F1642="ヘリ訓練日",0.4,1))</f>
        <v>1</v>
      </c>
      <c r="AM1642" s="136">
        <v>1</v>
      </c>
    </row>
    <row r="1643" spans="1:39" ht="37.5">
      <c r="A1643" s="149">
        <v>1970</v>
      </c>
      <c r="B1643" s="150">
        <v>46454</v>
      </c>
      <c r="C1643" s="156">
        <v>9</v>
      </c>
      <c r="D1643" s="156">
        <v>17</v>
      </c>
      <c r="E1643" s="152" t="s">
        <v>2</v>
      </c>
      <c r="F1643" s="151" t="s">
        <v>490</v>
      </c>
      <c r="G1643" s="154" t="s">
        <v>1</v>
      </c>
      <c r="H1643" s="138" t="str">
        <f>IF(OR(G1643="中止",G1643="取消"),"998",IF(ISNA(MATCH($E1643,施設情報!$B$2:$B$96,0)),"999",INDEX(施設情報!$C$2:$C$96,MATCH($E1643,施設情報!$B$2:$B$96,0))))</f>
        <v>008</v>
      </c>
      <c r="I1643" s="139">
        <f t="shared" si="421"/>
        <v>46454</v>
      </c>
      <c r="J1643" s="137" t="str">
        <f t="shared" si="422"/>
        <v>008-46454</v>
      </c>
      <c r="K1643" s="137">
        <f t="shared" si="423"/>
        <v>0.375</v>
      </c>
      <c r="L1643" s="137">
        <f t="shared" si="424"/>
        <v>0.70833333333333337</v>
      </c>
      <c r="M1643" s="137">
        <f t="shared" si="431"/>
        <v>0</v>
      </c>
      <c r="N1643" s="137">
        <f t="shared" si="431"/>
        <v>0</v>
      </c>
      <c r="O1643" s="137">
        <f t="shared" si="431"/>
        <v>0</v>
      </c>
      <c r="P1643" s="137">
        <f t="shared" si="431"/>
        <v>0</v>
      </c>
      <c r="Q1643" s="137">
        <f t="shared" si="431"/>
        <v>0</v>
      </c>
      <c r="R1643" s="137">
        <f t="shared" si="431"/>
        <v>0</v>
      </c>
      <c r="S1643" s="137">
        <f t="shared" si="431"/>
        <v>0</v>
      </c>
      <c r="T1643" s="137">
        <f t="shared" si="431"/>
        <v>0</v>
      </c>
      <c r="U1643" s="137">
        <f t="shared" si="431"/>
        <v>0</v>
      </c>
      <c r="V1643" s="137">
        <f t="shared" si="431"/>
        <v>100</v>
      </c>
      <c r="W1643" s="137">
        <f t="shared" si="432"/>
        <v>100</v>
      </c>
      <c r="X1643" s="137">
        <f t="shared" si="432"/>
        <v>100</v>
      </c>
      <c r="Y1643" s="137">
        <f t="shared" si="432"/>
        <v>100</v>
      </c>
      <c r="Z1643" s="137">
        <f t="shared" si="432"/>
        <v>100</v>
      </c>
      <c r="AA1643" s="137">
        <f t="shared" si="432"/>
        <v>100</v>
      </c>
      <c r="AB1643" s="137">
        <f t="shared" si="432"/>
        <v>100</v>
      </c>
      <c r="AC1643" s="137">
        <f t="shared" si="432"/>
        <v>100</v>
      </c>
      <c r="AD1643" s="137">
        <f t="shared" si="432"/>
        <v>0</v>
      </c>
      <c r="AE1643" s="137">
        <f t="shared" si="432"/>
        <v>0</v>
      </c>
      <c r="AF1643" s="137">
        <f t="shared" si="432"/>
        <v>0</v>
      </c>
      <c r="AG1643" s="137">
        <f t="shared" si="432"/>
        <v>0</v>
      </c>
      <c r="AH1643" s="137">
        <f t="shared" si="432"/>
        <v>0</v>
      </c>
      <c r="AI1643" s="137">
        <f t="shared" si="432"/>
        <v>0</v>
      </c>
      <c r="AJ1643" s="137">
        <f t="shared" si="432"/>
        <v>0</v>
      </c>
      <c r="AK1643" s="136">
        <f ca="1">IF(AND(AND($AK$3&lt;=B1643,B1643&lt;=$AK$1),B1643&lt;&gt;""),1,0)</f>
        <v>1</v>
      </c>
      <c r="AL1643" s="136">
        <f>IF(OR(F1643="工事・メンテ（共用可）",F1643="要調整"),0.5,IF(F1643="ヘリ訓練日",0.4,1))</f>
        <v>1</v>
      </c>
      <c r="AM1643" s="136">
        <v>1</v>
      </c>
    </row>
    <row r="1644" spans="1:39" ht="56.25">
      <c r="A1644" s="149">
        <v>1971</v>
      </c>
      <c r="B1644" s="150">
        <v>46454</v>
      </c>
      <c r="C1644" s="156">
        <v>9</v>
      </c>
      <c r="D1644" s="156">
        <v>17</v>
      </c>
      <c r="E1644" s="152" t="s">
        <v>43</v>
      </c>
      <c r="F1644" s="151" t="s">
        <v>495</v>
      </c>
      <c r="G1644" s="154" t="s">
        <v>1</v>
      </c>
      <c r="H1644" s="138" t="str">
        <f>IF(OR(G1644="中止",G1644="取消"),"998",IF(ISNA(MATCH($E1644,施設情報!$B$2:$B$96,0)),"999",INDEX(施設情報!$C$2:$C$96,MATCH($E1644,施設情報!$B$2:$B$96,0))))</f>
        <v>014</v>
      </c>
      <c r="I1644" s="139">
        <f t="shared" si="421"/>
        <v>46454</v>
      </c>
      <c r="J1644" s="137" t="str">
        <f t="shared" si="422"/>
        <v>014-46454</v>
      </c>
      <c r="K1644" s="137">
        <f t="shared" si="423"/>
        <v>0.375</v>
      </c>
      <c r="L1644" s="137">
        <f t="shared" si="424"/>
        <v>0.70833333333333337</v>
      </c>
      <c r="M1644" s="137">
        <f t="shared" si="431"/>
        <v>0</v>
      </c>
      <c r="N1644" s="137">
        <f t="shared" si="431"/>
        <v>0</v>
      </c>
      <c r="O1644" s="137">
        <f t="shared" si="431"/>
        <v>0</v>
      </c>
      <c r="P1644" s="137">
        <f t="shared" si="431"/>
        <v>0</v>
      </c>
      <c r="Q1644" s="137">
        <f t="shared" si="431"/>
        <v>0</v>
      </c>
      <c r="R1644" s="137">
        <f t="shared" si="431"/>
        <v>0</v>
      </c>
      <c r="S1644" s="137">
        <f t="shared" si="431"/>
        <v>0</v>
      </c>
      <c r="T1644" s="137">
        <f t="shared" si="431"/>
        <v>0</v>
      </c>
      <c r="U1644" s="137">
        <f t="shared" si="431"/>
        <v>0</v>
      </c>
      <c r="V1644" s="137">
        <f t="shared" si="431"/>
        <v>50</v>
      </c>
      <c r="W1644" s="137">
        <f t="shared" si="432"/>
        <v>50</v>
      </c>
      <c r="X1644" s="137">
        <f t="shared" si="432"/>
        <v>50</v>
      </c>
      <c r="Y1644" s="137">
        <f t="shared" si="432"/>
        <v>50</v>
      </c>
      <c r="Z1644" s="137">
        <f t="shared" si="432"/>
        <v>50</v>
      </c>
      <c r="AA1644" s="137">
        <f t="shared" si="432"/>
        <v>50</v>
      </c>
      <c r="AB1644" s="137">
        <f t="shared" si="432"/>
        <v>50</v>
      </c>
      <c r="AC1644" s="137">
        <f t="shared" si="432"/>
        <v>50</v>
      </c>
      <c r="AD1644" s="137">
        <f t="shared" si="432"/>
        <v>0</v>
      </c>
      <c r="AE1644" s="137">
        <f t="shared" si="432"/>
        <v>0</v>
      </c>
      <c r="AF1644" s="137">
        <f t="shared" si="432"/>
        <v>0</v>
      </c>
      <c r="AG1644" s="137">
        <f t="shared" si="432"/>
        <v>0</v>
      </c>
      <c r="AH1644" s="137">
        <f t="shared" si="432"/>
        <v>0</v>
      </c>
      <c r="AI1644" s="137">
        <f t="shared" si="432"/>
        <v>0</v>
      </c>
      <c r="AJ1644" s="137">
        <f t="shared" si="432"/>
        <v>0</v>
      </c>
      <c r="AK1644" s="136">
        <f ca="1">IF(AND(AND($AK$3&lt;=B1644,B1644&lt;=$AK$1),B1644&lt;&gt;""),1,0)</f>
        <v>1</v>
      </c>
      <c r="AL1644" s="136">
        <f>IF(OR(F1644="工事・メンテ（共用可）",F1644="要調整"),0.5,IF(F1644="ヘリ訓練日",0.4,1))</f>
        <v>0.5</v>
      </c>
      <c r="AM1644" s="136">
        <v>0.5</v>
      </c>
    </row>
    <row r="1645" spans="1:39" ht="56.25">
      <c r="A1645" s="149">
        <v>1972</v>
      </c>
      <c r="B1645" s="150">
        <v>46454</v>
      </c>
      <c r="C1645" s="156">
        <v>9</v>
      </c>
      <c r="D1645" s="156">
        <v>17</v>
      </c>
      <c r="E1645" s="152" t="s">
        <v>44</v>
      </c>
      <c r="F1645" s="151" t="s">
        <v>495</v>
      </c>
      <c r="G1645" s="154" t="s">
        <v>1</v>
      </c>
      <c r="H1645" s="138" t="str">
        <f>IF(OR(G1645="中止",G1645="取消"),"998",IF(ISNA(MATCH($E1645,施設情報!$B$2:$B$96,0)),"999",INDEX(施設情報!$C$2:$C$96,MATCH($E1645,施設情報!$B$2:$B$96,0))))</f>
        <v>015</v>
      </c>
      <c r="I1645" s="139">
        <f t="shared" si="421"/>
        <v>46454</v>
      </c>
      <c r="J1645" s="137" t="str">
        <f t="shared" si="422"/>
        <v>015-46454</v>
      </c>
      <c r="K1645" s="137">
        <f t="shared" si="423"/>
        <v>0.375</v>
      </c>
      <c r="L1645" s="137">
        <f t="shared" si="424"/>
        <v>0.70833333333333337</v>
      </c>
      <c r="M1645" s="137">
        <f t="shared" ref="M1645:V1654" si="433">IF(AND(M$3&gt;=$K1645,M$3&lt;$L1645),100*$AM1645,0)</f>
        <v>0</v>
      </c>
      <c r="N1645" s="137">
        <f t="shared" si="433"/>
        <v>0</v>
      </c>
      <c r="O1645" s="137">
        <f t="shared" si="433"/>
        <v>0</v>
      </c>
      <c r="P1645" s="137">
        <f t="shared" si="433"/>
        <v>0</v>
      </c>
      <c r="Q1645" s="137">
        <f t="shared" si="433"/>
        <v>0</v>
      </c>
      <c r="R1645" s="137">
        <f t="shared" si="433"/>
        <v>0</v>
      </c>
      <c r="S1645" s="137">
        <f t="shared" si="433"/>
        <v>0</v>
      </c>
      <c r="T1645" s="137">
        <f t="shared" si="433"/>
        <v>0</v>
      </c>
      <c r="U1645" s="137">
        <f t="shared" si="433"/>
        <v>0</v>
      </c>
      <c r="V1645" s="137">
        <f t="shared" si="433"/>
        <v>50</v>
      </c>
      <c r="W1645" s="137">
        <f t="shared" ref="W1645:AJ1654" si="434">IF(AND(W$3&gt;=$K1645,W$3&lt;$L1645),100*$AM1645,0)</f>
        <v>50</v>
      </c>
      <c r="X1645" s="137">
        <f t="shared" si="434"/>
        <v>50</v>
      </c>
      <c r="Y1645" s="137">
        <f t="shared" si="434"/>
        <v>50</v>
      </c>
      <c r="Z1645" s="137">
        <f t="shared" si="434"/>
        <v>50</v>
      </c>
      <c r="AA1645" s="137">
        <f t="shared" si="434"/>
        <v>50</v>
      </c>
      <c r="AB1645" s="137">
        <f t="shared" si="434"/>
        <v>50</v>
      </c>
      <c r="AC1645" s="137">
        <f t="shared" si="434"/>
        <v>50</v>
      </c>
      <c r="AD1645" s="137">
        <f t="shared" si="434"/>
        <v>0</v>
      </c>
      <c r="AE1645" s="137">
        <f t="shared" si="434"/>
        <v>0</v>
      </c>
      <c r="AF1645" s="137">
        <f t="shared" si="434"/>
        <v>0</v>
      </c>
      <c r="AG1645" s="137">
        <f t="shared" si="434"/>
        <v>0</v>
      </c>
      <c r="AH1645" s="137">
        <f t="shared" si="434"/>
        <v>0</v>
      </c>
      <c r="AI1645" s="137">
        <f t="shared" si="434"/>
        <v>0</v>
      </c>
      <c r="AJ1645" s="137">
        <f t="shared" si="434"/>
        <v>0</v>
      </c>
      <c r="AK1645" s="136">
        <f ca="1">IF(AND(AND($AK$3&lt;=B1645,B1645&lt;=$AK$1),B1645&lt;&gt;""),1,0)</f>
        <v>1</v>
      </c>
      <c r="AL1645" s="136">
        <f>IF(OR(F1645="工事・メンテ（共用可）",F1645="要調整"),0.5,IF(F1645="ヘリ訓練日",0.4,1))</f>
        <v>0.5</v>
      </c>
      <c r="AM1645" s="136">
        <v>0.5</v>
      </c>
    </row>
    <row r="1646" spans="1:39" ht="75">
      <c r="A1646" s="149">
        <v>1973</v>
      </c>
      <c r="B1646" s="150">
        <v>46454</v>
      </c>
      <c r="C1646" s="156">
        <v>9</v>
      </c>
      <c r="D1646" s="156">
        <v>17</v>
      </c>
      <c r="E1646" s="152" t="s">
        <v>45</v>
      </c>
      <c r="F1646" s="151" t="s">
        <v>495</v>
      </c>
      <c r="G1646" s="154" t="s">
        <v>1</v>
      </c>
      <c r="H1646" s="138" t="str">
        <f>IF(OR(G1646="中止",G1646="取消"),"998",IF(ISNA(MATCH($E1646,施設情報!$B$2:$B$96,0)),"999",INDEX(施設情報!$C$2:$C$96,MATCH($E1646,施設情報!$B$2:$B$96,0))))</f>
        <v>016</v>
      </c>
      <c r="I1646" s="139">
        <f t="shared" si="421"/>
        <v>46454</v>
      </c>
      <c r="J1646" s="137" t="str">
        <f t="shared" si="422"/>
        <v>016-46454</v>
      </c>
      <c r="K1646" s="137">
        <f t="shared" si="423"/>
        <v>0.375</v>
      </c>
      <c r="L1646" s="137">
        <f t="shared" si="424"/>
        <v>0.70833333333333337</v>
      </c>
      <c r="M1646" s="137">
        <f t="shared" si="433"/>
        <v>0</v>
      </c>
      <c r="N1646" s="137">
        <f t="shared" si="433"/>
        <v>0</v>
      </c>
      <c r="O1646" s="137">
        <f t="shared" si="433"/>
        <v>0</v>
      </c>
      <c r="P1646" s="137">
        <f t="shared" si="433"/>
        <v>0</v>
      </c>
      <c r="Q1646" s="137">
        <f t="shared" si="433"/>
        <v>0</v>
      </c>
      <c r="R1646" s="137">
        <f t="shared" si="433"/>
        <v>0</v>
      </c>
      <c r="S1646" s="137">
        <f t="shared" si="433"/>
        <v>0</v>
      </c>
      <c r="T1646" s="137">
        <f t="shared" si="433"/>
        <v>0</v>
      </c>
      <c r="U1646" s="137">
        <f t="shared" si="433"/>
        <v>0</v>
      </c>
      <c r="V1646" s="137">
        <f t="shared" si="433"/>
        <v>50</v>
      </c>
      <c r="W1646" s="137">
        <f t="shared" si="434"/>
        <v>50</v>
      </c>
      <c r="X1646" s="137">
        <f t="shared" si="434"/>
        <v>50</v>
      </c>
      <c r="Y1646" s="137">
        <f t="shared" si="434"/>
        <v>50</v>
      </c>
      <c r="Z1646" s="137">
        <f t="shared" si="434"/>
        <v>50</v>
      </c>
      <c r="AA1646" s="137">
        <f t="shared" si="434"/>
        <v>50</v>
      </c>
      <c r="AB1646" s="137">
        <f t="shared" si="434"/>
        <v>50</v>
      </c>
      <c r="AC1646" s="137">
        <f t="shared" si="434"/>
        <v>50</v>
      </c>
      <c r="AD1646" s="137">
        <f t="shared" si="434"/>
        <v>0</v>
      </c>
      <c r="AE1646" s="137">
        <f t="shared" si="434"/>
        <v>0</v>
      </c>
      <c r="AF1646" s="137">
        <f t="shared" si="434"/>
        <v>0</v>
      </c>
      <c r="AG1646" s="137">
        <f t="shared" si="434"/>
        <v>0</v>
      </c>
      <c r="AH1646" s="137">
        <f t="shared" si="434"/>
        <v>0</v>
      </c>
      <c r="AI1646" s="137">
        <f t="shared" si="434"/>
        <v>0</v>
      </c>
      <c r="AJ1646" s="137">
        <f t="shared" si="434"/>
        <v>0</v>
      </c>
      <c r="AK1646" s="136">
        <f ca="1">IF(AND(AND($AK$3&lt;=B1646,B1646&lt;=$AK$1),B1646&lt;&gt;""),1,0)</f>
        <v>1</v>
      </c>
      <c r="AL1646" s="136">
        <f>IF(OR(F1646="工事・メンテ（共用可）",F1646="要調整"),0.5,IF(F1646="ヘリ訓練日",0.4,1))</f>
        <v>0.5</v>
      </c>
      <c r="AM1646" s="136">
        <v>0.5</v>
      </c>
    </row>
    <row r="1647" spans="1:39" ht="75">
      <c r="A1647" s="149">
        <v>1974</v>
      </c>
      <c r="B1647" s="150">
        <v>46454</v>
      </c>
      <c r="C1647" s="156">
        <v>9</v>
      </c>
      <c r="D1647" s="156">
        <v>17</v>
      </c>
      <c r="E1647" s="152" t="s">
        <v>46</v>
      </c>
      <c r="F1647" s="151" t="s">
        <v>495</v>
      </c>
      <c r="G1647" s="154" t="s">
        <v>1</v>
      </c>
      <c r="H1647" s="138" t="str">
        <f>IF(OR(G1647="中止",G1647="取消"),"998",IF(ISNA(MATCH($E1647,施設情報!$B$2:$B$96,0)),"999",INDEX(施設情報!$C$2:$C$96,MATCH($E1647,施設情報!$B$2:$B$96,0))))</f>
        <v>017</v>
      </c>
      <c r="I1647" s="139">
        <f t="shared" si="421"/>
        <v>46454</v>
      </c>
      <c r="J1647" s="137" t="str">
        <f t="shared" si="422"/>
        <v>017-46454</v>
      </c>
      <c r="K1647" s="137">
        <f t="shared" si="423"/>
        <v>0.375</v>
      </c>
      <c r="L1647" s="137">
        <f t="shared" si="424"/>
        <v>0.70833333333333337</v>
      </c>
      <c r="M1647" s="137">
        <f t="shared" si="433"/>
        <v>0</v>
      </c>
      <c r="N1647" s="137">
        <f t="shared" si="433"/>
        <v>0</v>
      </c>
      <c r="O1647" s="137">
        <f t="shared" si="433"/>
        <v>0</v>
      </c>
      <c r="P1647" s="137">
        <f t="shared" si="433"/>
        <v>0</v>
      </c>
      <c r="Q1647" s="137">
        <f t="shared" si="433"/>
        <v>0</v>
      </c>
      <c r="R1647" s="137">
        <f t="shared" si="433"/>
        <v>0</v>
      </c>
      <c r="S1647" s="137">
        <f t="shared" si="433"/>
        <v>0</v>
      </c>
      <c r="T1647" s="137">
        <f t="shared" si="433"/>
        <v>0</v>
      </c>
      <c r="U1647" s="137">
        <f t="shared" si="433"/>
        <v>0</v>
      </c>
      <c r="V1647" s="137">
        <f t="shared" si="433"/>
        <v>50</v>
      </c>
      <c r="W1647" s="137">
        <f t="shared" si="434"/>
        <v>50</v>
      </c>
      <c r="X1647" s="137">
        <f t="shared" si="434"/>
        <v>50</v>
      </c>
      <c r="Y1647" s="137">
        <f t="shared" si="434"/>
        <v>50</v>
      </c>
      <c r="Z1647" s="137">
        <f t="shared" si="434"/>
        <v>50</v>
      </c>
      <c r="AA1647" s="137">
        <f t="shared" si="434"/>
        <v>50</v>
      </c>
      <c r="AB1647" s="137">
        <f t="shared" si="434"/>
        <v>50</v>
      </c>
      <c r="AC1647" s="137">
        <f t="shared" si="434"/>
        <v>50</v>
      </c>
      <c r="AD1647" s="137">
        <f t="shared" si="434"/>
        <v>0</v>
      </c>
      <c r="AE1647" s="137">
        <f t="shared" si="434"/>
        <v>0</v>
      </c>
      <c r="AF1647" s="137">
        <f t="shared" si="434"/>
        <v>0</v>
      </c>
      <c r="AG1647" s="137">
        <f t="shared" si="434"/>
        <v>0</v>
      </c>
      <c r="AH1647" s="137">
        <f t="shared" si="434"/>
        <v>0</v>
      </c>
      <c r="AI1647" s="137">
        <f t="shared" si="434"/>
        <v>0</v>
      </c>
      <c r="AJ1647" s="137">
        <f t="shared" si="434"/>
        <v>0</v>
      </c>
      <c r="AK1647" s="136">
        <f ca="1">IF(AND(AND($AK$3&lt;=B1647,B1647&lt;=$AK$1),B1647&lt;&gt;""),1,0)</f>
        <v>1</v>
      </c>
      <c r="AL1647" s="136">
        <f>IF(OR(F1647="工事・メンテ（共用可）",F1647="要調整"),0.5,IF(F1647="ヘリ訓練日",0.4,1))</f>
        <v>0.5</v>
      </c>
      <c r="AM1647" s="136">
        <v>0.5</v>
      </c>
    </row>
    <row r="1648" spans="1:39" ht="56.25">
      <c r="A1648" s="149">
        <v>1975</v>
      </c>
      <c r="B1648" s="150">
        <v>46454</v>
      </c>
      <c r="C1648" s="156">
        <v>9</v>
      </c>
      <c r="D1648" s="156">
        <v>17</v>
      </c>
      <c r="E1648" s="152" t="s">
        <v>47</v>
      </c>
      <c r="F1648" s="151" t="s">
        <v>492</v>
      </c>
      <c r="G1648" s="154" t="s">
        <v>1</v>
      </c>
      <c r="H1648" s="138" t="str">
        <f>IF(OR(G1648="中止",G1648="取消"),"998",IF(ISNA(MATCH($E1648,施設情報!$B$2:$B$96,0)),"999",INDEX(施設情報!$C$2:$C$96,MATCH($E1648,施設情報!$B$2:$B$96,0))))</f>
        <v>020</v>
      </c>
      <c r="I1648" s="139">
        <f t="shared" si="421"/>
        <v>46454</v>
      </c>
      <c r="J1648" s="137" t="str">
        <f t="shared" si="422"/>
        <v>020-46454</v>
      </c>
      <c r="K1648" s="137">
        <f t="shared" si="423"/>
        <v>0.375</v>
      </c>
      <c r="L1648" s="137">
        <f t="shared" si="424"/>
        <v>0.70833333333333337</v>
      </c>
      <c r="M1648" s="137">
        <f t="shared" si="433"/>
        <v>0</v>
      </c>
      <c r="N1648" s="137">
        <f t="shared" si="433"/>
        <v>0</v>
      </c>
      <c r="O1648" s="137">
        <f t="shared" si="433"/>
        <v>0</v>
      </c>
      <c r="P1648" s="137">
        <f t="shared" si="433"/>
        <v>0</v>
      </c>
      <c r="Q1648" s="137">
        <f t="shared" si="433"/>
        <v>0</v>
      </c>
      <c r="R1648" s="137">
        <f t="shared" si="433"/>
        <v>0</v>
      </c>
      <c r="S1648" s="137">
        <f t="shared" si="433"/>
        <v>0</v>
      </c>
      <c r="T1648" s="137">
        <f t="shared" si="433"/>
        <v>0</v>
      </c>
      <c r="U1648" s="137">
        <f t="shared" si="433"/>
        <v>0</v>
      </c>
      <c r="V1648" s="137">
        <f t="shared" si="433"/>
        <v>100</v>
      </c>
      <c r="W1648" s="137">
        <f t="shared" si="434"/>
        <v>100</v>
      </c>
      <c r="X1648" s="137">
        <f t="shared" si="434"/>
        <v>100</v>
      </c>
      <c r="Y1648" s="137">
        <f t="shared" si="434"/>
        <v>100</v>
      </c>
      <c r="Z1648" s="137">
        <f t="shared" si="434"/>
        <v>100</v>
      </c>
      <c r="AA1648" s="137">
        <f t="shared" si="434"/>
        <v>100</v>
      </c>
      <c r="AB1648" s="137">
        <f t="shared" si="434"/>
        <v>100</v>
      </c>
      <c r="AC1648" s="137">
        <f t="shared" si="434"/>
        <v>100</v>
      </c>
      <c r="AD1648" s="137">
        <f t="shared" si="434"/>
        <v>0</v>
      </c>
      <c r="AE1648" s="137">
        <f t="shared" si="434"/>
        <v>0</v>
      </c>
      <c r="AF1648" s="137">
        <f t="shared" si="434"/>
        <v>0</v>
      </c>
      <c r="AG1648" s="137">
        <f t="shared" si="434"/>
        <v>0</v>
      </c>
      <c r="AH1648" s="137">
        <f t="shared" si="434"/>
        <v>0</v>
      </c>
      <c r="AI1648" s="137">
        <f t="shared" si="434"/>
        <v>0</v>
      </c>
      <c r="AJ1648" s="137">
        <f t="shared" si="434"/>
        <v>0</v>
      </c>
      <c r="AK1648" s="136">
        <f ca="1">IF(AND(AND($AK$3&lt;=B1648,B1648&lt;=$AK$1),B1648&lt;&gt;""),1,0)</f>
        <v>1</v>
      </c>
      <c r="AL1648" s="136">
        <f>IF(OR(F1648="工事・メンテ（共用可）",F1648="要調整"),0.5,IF(F1648="ヘリ訓練日",0.4,1))</f>
        <v>1</v>
      </c>
      <c r="AM1648" s="136">
        <v>1</v>
      </c>
    </row>
    <row r="1649" spans="1:39" ht="75">
      <c r="A1649" s="149">
        <v>1976</v>
      </c>
      <c r="B1649" s="150">
        <v>46454</v>
      </c>
      <c r="C1649" s="156">
        <v>9</v>
      </c>
      <c r="D1649" s="156">
        <v>17</v>
      </c>
      <c r="E1649" s="152" t="s">
        <v>48</v>
      </c>
      <c r="F1649" s="151" t="s">
        <v>492</v>
      </c>
      <c r="G1649" s="154" t="s">
        <v>1</v>
      </c>
      <c r="H1649" s="138" t="str">
        <f>IF(OR(G1649="中止",G1649="取消"),"998",IF(ISNA(MATCH($E1649,施設情報!$B$2:$B$96,0)),"999",INDEX(施設情報!$C$2:$C$96,MATCH($E1649,施設情報!$B$2:$B$96,0))))</f>
        <v>021</v>
      </c>
      <c r="I1649" s="139">
        <f t="shared" si="421"/>
        <v>46454</v>
      </c>
      <c r="J1649" s="137" t="str">
        <f t="shared" si="422"/>
        <v>021-46454</v>
      </c>
      <c r="K1649" s="137">
        <f t="shared" si="423"/>
        <v>0.375</v>
      </c>
      <c r="L1649" s="137">
        <f t="shared" si="424"/>
        <v>0.70833333333333337</v>
      </c>
      <c r="M1649" s="137">
        <f t="shared" si="433"/>
        <v>0</v>
      </c>
      <c r="N1649" s="137">
        <f t="shared" si="433"/>
        <v>0</v>
      </c>
      <c r="O1649" s="137">
        <f t="shared" si="433"/>
        <v>0</v>
      </c>
      <c r="P1649" s="137">
        <f t="shared" si="433"/>
        <v>0</v>
      </c>
      <c r="Q1649" s="137">
        <f t="shared" si="433"/>
        <v>0</v>
      </c>
      <c r="R1649" s="137">
        <f t="shared" si="433"/>
        <v>0</v>
      </c>
      <c r="S1649" s="137">
        <f t="shared" si="433"/>
        <v>0</v>
      </c>
      <c r="T1649" s="137">
        <f t="shared" si="433"/>
        <v>0</v>
      </c>
      <c r="U1649" s="137">
        <f t="shared" si="433"/>
        <v>0</v>
      </c>
      <c r="V1649" s="137">
        <f t="shared" si="433"/>
        <v>100</v>
      </c>
      <c r="W1649" s="137">
        <f t="shared" si="434"/>
        <v>100</v>
      </c>
      <c r="X1649" s="137">
        <f t="shared" si="434"/>
        <v>100</v>
      </c>
      <c r="Y1649" s="137">
        <f t="shared" si="434"/>
        <v>100</v>
      </c>
      <c r="Z1649" s="137">
        <f t="shared" si="434"/>
        <v>100</v>
      </c>
      <c r="AA1649" s="137">
        <f t="shared" si="434"/>
        <v>100</v>
      </c>
      <c r="AB1649" s="137">
        <f t="shared" si="434"/>
        <v>100</v>
      </c>
      <c r="AC1649" s="137">
        <f t="shared" si="434"/>
        <v>100</v>
      </c>
      <c r="AD1649" s="137">
        <f t="shared" si="434"/>
        <v>0</v>
      </c>
      <c r="AE1649" s="137">
        <f t="shared" si="434"/>
        <v>0</v>
      </c>
      <c r="AF1649" s="137">
        <f t="shared" si="434"/>
        <v>0</v>
      </c>
      <c r="AG1649" s="137">
        <f t="shared" si="434"/>
        <v>0</v>
      </c>
      <c r="AH1649" s="137">
        <f t="shared" si="434"/>
        <v>0</v>
      </c>
      <c r="AI1649" s="137">
        <f t="shared" si="434"/>
        <v>0</v>
      </c>
      <c r="AJ1649" s="137">
        <f t="shared" si="434"/>
        <v>0</v>
      </c>
      <c r="AK1649" s="136">
        <f ca="1">IF(AND(AND($AK$3&lt;=B1649,B1649&lt;=$AK$1),B1649&lt;&gt;""),1,0)</f>
        <v>1</v>
      </c>
      <c r="AL1649" s="136">
        <f>IF(OR(F1649="工事・メンテ（共用可）",F1649="要調整"),0.5,IF(F1649="ヘリ訓練日",0.4,1))</f>
        <v>1</v>
      </c>
      <c r="AM1649" s="136">
        <v>1</v>
      </c>
    </row>
    <row r="1650" spans="1:39" ht="37.5">
      <c r="A1650" s="149">
        <v>1977</v>
      </c>
      <c r="B1650" s="150">
        <v>46454</v>
      </c>
      <c r="C1650" s="156">
        <v>9</v>
      </c>
      <c r="D1650" s="156">
        <v>17</v>
      </c>
      <c r="E1650" s="152" t="s">
        <v>49</v>
      </c>
      <c r="F1650" s="151" t="s">
        <v>495</v>
      </c>
      <c r="G1650" s="154" t="s">
        <v>1</v>
      </c>
      <c r="H1650" s="138" t="str">
        <f>IF(OR(G1650="中止",G1650="取消"),"998",IF(ISNA(MATCH($E1650,施設情報!$B$2:$B$96,0)),"999",INDEX(施設情報!$C$2:$C$96,MATCH($E1650,施設情報!$B$2:$B$96,0))))</f>
        <v>022</v>
      </c>
      <c r="I1650" s="139">
        <f t="shared" si="421"/>
        <v>46454</v>
      </c>
      <c r="J1650" s="137" t="str">
        <f t="shared" si="422"/>
        <v>022-46454</v>
      </c>
      <c r="K1650" s="137">
        <f t="shared" si="423"/>
        <v>0.375</v>
      </c>
      <c r="L1650" s="137">
        <f t="shared" si="424"/>
        <v>0.70833333333333337</v>
      </c>
      <c r="M1650" s="137">
        <f t="shared" si="433"/>
        <v>0</v>
      </c>
      <c r="N1650" s="137">
        <f t="shared" si="433"/>
        <v>0</v>
      </c>
      <c r="O1650" s="137">
        <f t="shared" si="433"/>
        <v>0</v>
      </c>
      <c r="P1650" s="137">
        <f t="shared" si="433"/>
        <v>0</v>
      </c>
      <c r="Q1650" s="137">
        <f t="shared" si="433"/>
        <v>0</v>
      </c>
      <c r="R1650" s="137">
        <f t="shared" si="433"/>
        <v>0</v>
      </c>
      <c r="S1650" s="137">
        <f t="shared" si="433"/>
        <v>0</v>
      </c>
      <c r="T1650" s="137">
        <f t="shared" si="433"/>
        <v>0</v>
      </c>
      <c r="U1650" s="137">
        <f t="shared" si="433"/>
        <v>0</v>
      </c>
      <c r="V1650" s="137">
        <f t="shared" si="433"/>
        <v>50</v>
      </c>
      <c r="W1650" s="137">
        <f t="shared" si="434"/>
        <v>50</v>
      </c>
      <c r="X1650" s="137">
        <f t="shared" si="434"/>
        <v>50</v>
      </c>
      <c r="Y1650" s="137">
        <f t="shared" si="434"/>
        <v>50</v>
      </c>
      <c r="Z1650" s="137">
        <f t="shared" si="434"/>
        <v>50</v>
      </c>
      <c r="AA1650" s="137">
        <f t="shared" si="434"/>
        <v>50</v>
      </c>
      <c r="AB1650" s="137">
        <f t="shared" si="434"/>
        <v>50</v>
      </c>
      <c r="AC1650" s="137">
        <f t="shared" si="434"/>
        <v>50</v>
      </c>
      <c r="AD1650" s="137">
        <f t="shared" si="434"/>
        <v>0</v>
      </c>
      <c r="AE1650" s="137">
        <f t="shared" si="434"/>
        <v>0</v>
      </c>
      <c r="AF1650" s="137">
        <f t="shared" si="434"/>
        <v>0</v>
      </c>
      <c r="AG1650" s="137">
        <f t="shared" si="434"/>
        <v>0</v>
      </c>
      <c r="AH1650" s="137">
        <f t="shared" si="434"/>
        <v>0</v>
      </c>
      <c r="AI1650" s="137">
        <f t="shared" si="434"/>
        <v>0</v>
      </c>
      <c r="AJ1650" s="137">
        <f t="shared" si="434"/>
        <v>0</v>
      </c>
      <c r="AK1650" s="136">
        <f ca="1">IF(AND(AND($AK$3&lt;=B1650,B1650&lt;=$AK$1),B1650&lt;&gt;""),1,0)</f>
        <v>1</v>
      </c>
      <c r="AL1650" s="136">
        <f>IF(OR(F1650="工事・メンテ（共用可）",F1650="要調整"),0.5,IF(F1650="ヘリ訓練日",0.4,1))</f>
        <v>0.5</v>
      </c>
      <c r="AM1650" s="136">
        <v>0.5</v>
      </c>
    </row>
    <row r="1651" spans="1:39" ht="56.25">
      <c r="A1651" s="149">
        <v>1978</v>
      </c>
      <c r="B1651" s="150">
        <v>46454</v>
      </c>
      <c r="C1651" s="156">
        <v>9</v>
      </c>
      <c r="D1651" s="156">
        <v>17</v>
      </c>
      <c r="E1651" s="152" t="s">
        <v>50</v>
      </c>
      <c r="F1651" s="151" t="s">
        <v>495</v>
      </c>
      <c r="G1651" s="154" t="s">
        <v>1</v>
      </c>
      <c r="H1651" s="138" t="str">
        <f>IF(OR(G1651="中止",G1651="取消"),"998",IF(ISNA(MATCH($E1651,施設情報!$B$2:$B$96,0)),"999",INDEX(施設情報!$C$2:$C$96,MATCH($E1651,施設情報!$B$2:$B$96,0))))</f>
        <v>023</v>
      </c>
      <c r="I1651" s="139">
        <f t="shared" si="421"/>
        <v>46454</v>
      </c>
      <c r="J1651" s="137" t="str">
        <f t="shared" si="422"/>
        <v>023-46454</v>
      </c>
      <c r="K1651" s="137">
        <f t="shared" si="423"/>
        <v>0.375</v>
      </c>
      <c r="L1651" s="137">
        <f t="shared" si="424"/>
        <v>0.70833333333333337</v>
      </c>
      <c r="M1651" s="137">
        <f t="shared" si="433"/>
        <v>0</v>
      </c>
      <c r="N1651" s="137">
        <f t="shared" si="433"/>
        <v>0</v>
      </c>
      <c r="O1651" s="137">
        <f t="shared" si="433"/>
        <v>0</v>
      </c>
      <c r="P1651" s="137">
        <f t="shared" si="433"/>
        <v>0</v>
      </c>
      <c r="Q1651" s="137">
        <f t="shared" si="433"/>
        <v>0</v>
      </c>
      <c r="R1651" s="137">
        <f t="shared" si="433"/>
        <v>0</v>
      </c>
      <c r="S1651" s="137">
        <f t="shared" si="433"/>
        <v>0</v>
      </c>
      <c r="T1651" s="137">
        <f t="shared" si="433"/>
        <v>0</v>
      </c>
      <c r="U1651" s="137">
        <f t="shared" si="433"/>
        <v>0</v>
      </c>
      <c r="V1651" s="137">
        <f t="shared" si="433"/>
        <v>50</v>
      </c>
      <c r="W1651" s="137">
        <f t="shared" si="434"/>
        <v>50</v>
      </c>
      <c r="X1651" s="137">
        <f t="shared" si="434"/>
        <v>50</v>
      </c>
      <c r="Y1651" s="137">
        <f t="shared" si="434"/>
        <v>50</v>
      </c>
      <c r="Z1651" s="137">
        <f t="shared" si="434"/>
        <v>50</v>
      </c>
      <c r="AA1651" s="137">
        <f t="shared" si="434"/>
        <v>50</v>
      </c>
      <c r="AB1651" s="137">
        <f t="shared" si="434"/>
        <v>50</v>
      </c>
      <c r="AC1651" s="137">
        <f t="shared" si="434"/>
        <v>50</v>
      </c>
      <c r="AD1651" s="137">
        <f t="shared" si="434"/>
        <v>0</v>
      </c>
      <c r="AE1651" s="137">
        <f t="shared" si="434"/>
        <v>0</v>
      </c>
      <c r="AF1651" s="137">
        <f t="shared" si="434"/>
        <v>0</v>
      </c>
      <c r="AG1651" s="137">
        <f t="shared" si="434"/>
        <v>0</v>
      </c>
      <c r="AH1651" s="137">
        <f t="shared" si="434"/>
        <v>0</v>
      </c>
      <c r="AI1651" s="137">
        <f t="shared" si="434"/>
        <v>0</v>
      </c>
      <c r="AJ1651" s="137">
        <f t="shared" si="434"/>
        <v>0</v>
      </c>
      <c r="AK1651" s="136">
        <f ca="1">IF(AND(AND($AK$3&lt;=B1651,B1651&lt;=$AK$1),B1651&lt;&gt;""),1,0)</f>
        <v>1</v>
      </c>
      <c r="AL1651" s="136">
        <f>IF(OR(F1651="工事・メンテ（共用可）",F1651="要調整"),0.5,IF(F1651="ヘリ訓練日",0.4,1))</f>
        <v>0.5</v>
      </c>
      <c r="AM1651" s="136">
        <v>0.5</v>
      </c>
    </row>
    <row r="1652" spans="1:39" ht="56.25">
      <c r="A1652" s="149">
        <v>1979</v>
      </c>
      <c r="B1652" s="150">
        <v>46454</v>
      </c>
      <c r="C1652" s="156">
        <v>9</v>
      </c>
      <c r="D1652" s="156">
        <v>17</v>
      </c>
      <c r="E1652" s="152" t="s">
        <v>51</v>
      </c>
      <c r="F1652" s="151" t="s">
        <v>495</v>
      </c>
      <c r="G1652" s="154" t="s">
        <v>1</v>
      </c>
      <c r="H1652" s="138" t="str">
        <f>IF(OR(G1652="中止",G1652="取消"),"998",IF(ISNA(MATCH($E1652,施設情報!$B$2:$B$96,0)),"999",INDEX(施設情報!$C$2:$C$96,MATCH($E1652,施設情報!$B$2:$B$96,0))))</f>
        <v>069</v>
      </c>
      <c r="I1652" s="139">
        <f t="shared" si="421"/>
        <v>46454</v>
      </c>
      <c r="J1652" s="137" t="str">
        <f t="shared" si="422"/>
        <v>069-46454</v>
      </c>
      <c r="K1652" s="137">
        <f t="shared" si="423"/>
        <v>0.375</v>
      </c>
      <c r="L1652" s="137">
        <f t="shared" si="424"/>
        <v>0.70833333333333337</v>
      </c>
      <c r="M1652" s="137">
        <f t="shared" si="433"/>
        <v>0</v>
      </c>
      <c r="N1652" s="137">
        <f t="shared" si="433"/>
        <v>0</v>
      </c>
      <c r="O1652" s="137">
        <f t="shared" si="433"/>
        <v>0</v>
      </c>
      <c r="P1652" s="137">
        <f t="shared" si="433"/>
        <v>0</v>
      </c>
      <c r="Q1652" s="137">
        <f t="shared" si="433"/>
        <v>0</v>
      </c>
      <c r="R1652" s="137">
        <f t="shared" si="433"/>
        <v>0</v>
      </c>
      <c r="S1652" s="137">
        <f t="shared" si="433"/>
        <v>0</v>
      </c>
      <c r="T1652" s="137">
        <f t="shared" si="433"/>
        <v>0</v>
      </c>
      <c r="U1652" s="137">
        <f t="shared" si="433"/>
        <v>0</v>
      </c>
      <c r="V1652" s="137">
        <f t="shared" si="433"/>
        <v>50</v>
      </c>
      <c r="W1652" s="137">
        <f t="shared" si="434"/>
        <v>50</v>
      </c>
      <c r="X1652" s="137">
        <f t="shared" si="434"/>
        <v>50</v>
      </c>
      <c r="Y1652" s="137">
        <f t="shared" si="434"/>
        <v>50</v>
      </c>
      <c r="Z1652" s="137">
        <f t="shared" si="434"/>
        <v>50</v>
      </c>
      <c r="AA1652" s="137">
        <f t="shared" si="434"/>
        <v>50</v>
      </c>
      <c r="AB1652" s="137">
        <f t="shared" si="434"/>
        <v>50</v>
      </c>
      <c r="AC1652" s="137">
        <f t="shared" si="434"/>
        <v>50</v>
      </c>
      <c r="AD1652" s="137">
        <f t="shared" si="434"/>
        <v>0</v>
      </c>
      <c r="AE1652" s="137">
        <f t="shared" si="434"/>
        <v>0</v>
      </c>
      <c r="AF1652" s="137">
        <f t="shared" si="434"/>
        <v>0</v>
      </c>
      <c r="AG1652" s="137">
        <f t="shared" si="434"/>
        <v>0</v>
      </c>
      <c r="AH1652" s="137">
        <f t="shared" si="434"/>
        <v>0</v>
      </c>
      <c r="AI1652" s="137">
        <f t="shared" si="434"/>
        <v>0</v>
      </c>
      <c r="AJ1652" s="137">
        <f t="shared" si="434"/>
        <v>0</v>
      </c>
      <c r="AK1652" s="136">
        <f ca="1">IF(AND(AND($AK$3&lt;=B1652,B1652&lt;=$AK$1),B1652&lt;&gt;""),1,0)</f>
        <v>1</v>
      </c>
      <c r="AL1652" s="136">
        <f>IF(OR(F1652="工事・メンテ（共用可）",F1652="要調整"),0.5,IF(F1652="ヘリ訓練日",0.4,1))</f>
        <v>0.5</v>
      </c>
      <c r="AM1652" s="136">
        <v>0.5</v>
      </c>
    </row>
    <row r="1653" spans="1:39" ht="56.25">
      <c r="A1653" s="149">
        <v>1980</v>
      </c>
      <c r="B1653" s="150">
        <v>46454</v>
      </c>
      <c r="C1653" s="156">
        <v>9</v>
      </c>
      <c r="D1653" s="156">
        <v>17</v>
      </c>
      <c r="E1653" s="152" t="s">
        <v>52</v>
      </c>
      <c r="F1653" s="151" t="s">
        <v>495</v>
      </c>
      <c r="G1653" s="154" t="s">
        <v>1</v>
      </c>
      <c r="H1653" s="138" t="str">
        <f>IF(OR(G1653="中止",G1653="取消"),"998",IF(ISNA(MATCH($E1653,施設情報!$B$2:$B$96,0)),"999",INDEX(施設情報!$C$2:$C$96,MATCH($E1653,施設情報!$B$2:$B$96,0))))</f>
        <v>024</v>
      </c>
      <c r="I1653" s="139">
        <f t="shared" si="421"/>
        <v>46454</v>
      </c>
      <c r="J1653" s="137" t="str">
        <f t="shared" si="422"/>
        <v>024-46454</v>
      </c>
      <c r="K1653" s="137">
        <f t="shared" si="423"/>
        <v>0.375</v>
      </c>
      <c r="L1653" s="137">
        <f t="shared" si="424"/>
        <v>0.70833333333333337</v>
      </c>
      <c r="M1653" s="137">
        <f t="shared" si="433"/>
        <v>0</v>
      </c>
      <c r="N1653" s="137">
        <f t="shared" si="433"/>
        <v>0</v>
      </c>
      <c r="O1653" s="137">
        <f t="shared" si="433"/>
        <v>0</v>
      </c>
      <c r="P1653" s="137">
        <f t="shared" si="433"/>
        <v>0</v>
      </c>
      <c r="Q1653" s="137">
        <f t="shared" si="433"/>
        <v>0</v>
      </c>
      <c r="R1653" s="137">
        <f t="shared" si="433"/>
        <v>0</v>
      </c>
      <c r="S1653" s="137">
        <f t="shared" si="433"/>
        <v>0</v>
      </c>
      <c r="T1653" s="137">
        <f t="shared" si="433"/>
        <v>0</v>
      </c>
      <c r="U1653" s="137">
        <f t="shared" si="433"/>
        <v>0</v>
      </c>
      <c r="V1653" s="137">
        <f t="shared" si="433"/>
        <v>50</v>
      </c>
      <c r="W1653" s="137">
        <f t="shared" si="434"/>
        <v>50</v>
      </c>
      <c r="X1653" s="137">
        <f t="shared" si="434"/>
        <v>50</v>
      </c>
      <c r="Y1653" s="137">
        <f t="shared" si="434"/>
        <v>50</v>
      </c>
      <c r="Z1653" s="137">
        <f t="shared" si="434"/>
        <v>50</v>
      </c>
      <c r="AA1653" s="137">
        <f t="shared" si="434"/>
        <v>50</v>
      </c>
      <c r="AB1653" s="137">
        <f t="shared" si="434"/>
        <v>50</v>
      </c>
      <c r="AC1653" s="137">
        <f t="shared" si="434"/>
        <v>50</v>
      </c>
      <c r="AD1653" s="137">
        <f t="shared" si="434"/>
        <v>0</v>
      </c>
      <c r="AE1653" s="137">
        <f t="shared" si="434"/>
        <v>0</v>
      </c>
      <c r="AF1653" s="137">
        <f t="shared" si="434"/>
        <v>0</v>
      </c>
      <c r="AG1653" s="137">
        <f t="shared" si="434"/>
        <v>0</v>
      </c>
      <c r="AH1653" s="137">
        <f t="shared" si="434"/>
        <v>0</v>
      </c>
      <c r="AI1653" s="137">
        <f t="shared" si="434"/>
        <v>0</v>
      </c>
      <c r="AJ1653" s="137">
        <f t="shared" si="434"/>
        <v>0</v>
      </c>
      <c r="AK1653" s="136">
        <f ca="1">IF(AND(AND($AK$3&lt;=B1653,B1653&lt;=$AK$1),B1653&lt;&gt;""),1,0)</f>
        <v>1</v>
      </c>
      <c r="AL1653" s="136">
        <f>IF(OR(F1653="工事・メンテ（共用可）",F1653="要調整"),0.5,IF(F1653="ヘリ訓練日",0.4,1))</f>
        <v>0.5</v>
      </c>
      <c r="AM1653" s="136">
        <v>0.5</v>
      </c>
    </row>
    <row r="1654" spans="1:39" ht="56.25">
      <c r="A1654" s="149">
        <v>1981</v>
      </c>
      <c r="B1654" s="150">
        <v>46454</v>
      </c>
      <c r="C1654" s="156">
        <v>9</v>
      </c>
      <c r="D1654" s="156">
        <v>13</v>
      </c>
      <c r="E1654" s="152" t="s">
        <v>31</v>
      </c>
      <c r="F1654" s="151" t="s">
        <v>490</v>
      </c>
      <c r="G1654" s="154" t="s">
        <v>1</v>
      </c>
      <c r="H1654" s="138" t="str">
        <f>IF(OR(G1654="中止",G1654="取消"),"998",IF(ISNA(MATCH($E1654,施設情報!$B$2:$B$96,0)),"999",INDEX(施設情報!$C$2:$C$96,MATCH($E1654,施設情報!$B$2:$B$96,0))))</f>
        <v>025</v>
      </c>
      <c r="I1654" s="139">
        <f t="shared" si="421"/>
        <v>46454</v>
      </c>
      <c r="J1654" s="137" t="str">
        <f t="shared" si="422"/>
        <v>025-46454</v>
      </c>
      <c r="K1654" s="137">
        <f t="shared" si="423"/>
        <v>0.375</v>
      </c>
      <c r="L1654" s="137">
        <f t="shared" si="424"/>
        <v>0.54166666666666663</v>
      </c>
      <c r="M1654" s="137">
        <f t="shared" si="433"/>
        <v>0</v>
      </c>
      <c r="N1654" s="137">
        <f t="shared" si="433"/>
        <v>0</v>
      </c>
      <c r="O1654" s="137">
        <f t="shared" si="433"/>
        <v>0</v>
      </c>
      <c r="P1654" s="137">
        <f t="shared" si="433"/>
        <v>0</v>
      </c>
      <c r="Q1654" s="137">
        <f t="shared" si="433"/>
        <v>0</v>
      </c>
      <c r="R1654" s="137">
        <f t="shared" si="433"/>
        <v>0</v>
      </c>
      <c r="S1654" s="137">
        <f t="shared" si="433"/>
        <v>0</v>
      </c>
      <c r="T1654" s="137">
        <f t="shared" si="433"/>
        <v>0</v>
      </c>
      <c r="U1654" s="137">
        <f t="shared" si="433"/>
        <v>0</v>
      </c>
      <c r="V1654" s="137">
        <f t="shared" si="433"/>
        <v>100</v>
      </c>
      <c r="W1654" s="137">
        <f t="shared" si="434"/>
        <v>100</v>
      </c>
      <c r="X1654" s="137">
        <f t="shared" si="434"/>
        <v>100</v>
      </c>
      <c r="Y1654" s="137">
        <f t="shared" si="434"/>
        <v>100</v>
      </c>
      <c r="Z1654" s="137">
        <f t="shared" si="434"/>
        <v>0</v>
      </c>
      <c r="AA1654" s="137">
        <f t="shared" si="434"/>
        <v>0</v>
      </c>
      <c r="AB1654" s="137">
        <f t="shared" si="434"/>
        <v>0</v>
      </c>
      <c r="AC1654" s="137">
        <f t="shared" si="434"/>
        <v>0</v>
      </c>
      <c r="AD1654" s="137">
        <f t="shared" si="434"/>
        <v>0</v>
      </c>
      <c r="AE1654" s="137">
        <f t="shared" si="434"/>
        <v>0</v>
      </c>
      <c r="AF1654" s="137">
        <f t="shared" si="434"/>
        <v>0</v>
      </c>
      <c r="AG1654" s="137">
        <f t="shared" si="434"/>
        <v>0</v>
      </c>
      <c r="AH1654" s="137">
        <f t="shared" si="434"/>
        <v>0</v>
      </c>
      <c r="AI1654" s="137">
        <f t="shared" si="434"/>
        <v>0</v>
      </c>
      <c r="AJ1654" s="137">
        <f t="shared" si="434"/>
        <v>0</v>
      </c>
      <c r="AK1654" s="136">
        <f ca="1">IF(AND(AND($AK$3&lt;=B1654,B1654&lt;=$AK$1),B1654&lt;&gt;""),1,0)</f>
        <v>1</v>
      </c>
      <c r="AL1654" s="136">
        <f>IF(OR(F1654="工事・メンテ（共用可）",F1654="要調整"),0.5,IF(F1654="ヘリ訓練日",0.4,1))</f>
        <v>1</v>
      </c>
      <c r="AM1654" s="136">
        <v>1</v>
      </c>
    </row>
    <row r="1655" spans="1:39" ht="56.25">
      <c r="A1655" s="149">
        <v>1982</v>
      </c>
      <c r="B1655" s="150">
        <v>46454</v>
      </c>
      <c r="C1655" s="156">
        <v>9</v>
      </c>
      <c r="D1655" s="156">
        <v>17</v>
      </c>
      <c r="E1655" s="152" t="s">
        <v>53</v>
      </c>
      <c r="F1655" s="151" t="s">
        <v>495</v>
      </c>
      <c r="G1655" s="154" t="s">
        <v>1</v>
      </c>
      <c r="H1655" s="138" t="str">
        <f>IF(OR(G1655="中止",G1655="取消"),"998",IF(ISNA(MATCH($E1655,施設情報!$B$2:$B$96,0)),"999",INDEX(施設情報!$C$2:$C$96,MATCH($E1655,施設情報!$B$2:$B$96,0))))</f>
        <v>026</v>
      </c>
      <c r="I1655" s="139">
        <f t="shared" si="421"/>
        <v>46454</v>
      </c>
      <c r="J1655" s="137" t="str">
        <f t="shared" si="422"/>
        <v>026-46454</v>
      </c>
      <c r="K1655" s="137">
        <f t="shared" si="423"/>
        <v>0.375</v>
      </c>
      <c r="L1655" s="137">
        <f t="shared" si="424"/>
        <v>0.70833333333333337</v>
      </c>
      <c r="M1655" s="137">
        <f t="shared" ref="M1655:V1664" si="435">IF(AND(M$3&gt;=$K1655,M$3&lt;$L1655),100*$AM1655,0)</f>
        <v>0</v>
      </c>
      <c r="N1655" s="137">
        <f t="shared" si="435"/>
        <v>0</v>
      </c>
      <c r="O1655" s="137">
        <f t="shared" si="435"/>
        <v>0</v>
      </c>
      <c r="P1655" s="137">
        <f t="shared" si="435"/>
        <v>0</v>
      </c>
      <c r="Q1655" s="137">
        <f t="shared" si="435"/>
        <v>0</v>
      </c>
      <c r="R1655" s="137">
        <f t="shared" si="435"/>
        <v>0</v>
      </c>
      <c r="S1655" s="137">
        <f t="shared" si="435"/>
        <v>0</v>
      </c>
      <c r="T1655" s="137">
        <f t="shared" si="435"/>
        <v>0</v>
      </c>
      <c r="U1655" s="137">
        <f t="shared" si="435"/>
        <v>0</v>
      </c>
      <c r="V1655" s="137">
        <f t="shared" si="435"/>
        <v>50</v>
      </c>
      <c r="W1655" s="137">
        <f t="shared" ref="W1655:AJ1664" si="436">IF(AND(W$3&gt;=$K1655,W$3&lt;$L1655),100*$AM1655,0)</f>
        <v>50</v>
      </c>
      <c r="X1655" s="137">
        <f t="shared" si="436"/>
        <v>50</v>
      </c>
      <c r="Y1655" s="137">
        <f t="shared" si="436"/>
        <v>50</v>
      </c>
      <c r="Z1655" s="137">
        <f t="shared" si="436"/>
        <v>50</v>
      </c>
      <c r="AA1655" s="137">
        <f t="shared" si="436"/>
        <v>50</v>
      </c>
      <c r="AB1655" s="137">
        <f t="shared" si="436"/>
        <v>50</v>
      </c>
      <c r="AC1655" s="137">
        <f t="shared" si="436"/>
        <v>50</v>
      </c>
      <c r="AD1655" s="137">
        <f t="shared" si="436"/>
        <v>0</v>
      </c>
      <c r="AE1655" s="137">
        <f t="shared" si="436"/>
        <v>0</v>
      </c>
      <c r="AF1655" s="137">
        <f t="shared" si="436"/>
        <v>0</v>
      </c>
      <c r="AG1655" s="137">
        <f t="shared" si="436"/>
        <v>0</v>
      </c>
      <c r="AH1655" s="137">
        <f t="shared" si="436"/>
        <v>0</v>
      </c>
      <c r="AI1655" s="137">
        <f t="shared" si="436"/>
        <v>0</v>
      </c>
      <c r="AJ1655" s="137">
        <f t="shared" si="436"/>
        <v>0</v>
      </c>
      <c r="AK1655" s="136">
        <f ca="1">IF(AND(AND($AK$3&lt;=B1655,B1655&lt;=$AK$1),B1655&lt;&gt;""),1,0)</f>
        <v>1</v>
      </c>
      <c r="AL1655" s="136">
        <f>IF(OR(F1655="工事・メンテ（共用可）",F1655="要調整"),0.5,IF(F1655="ヘリ訓練日",0.4,1))</f>
        <v>0.5</v>
      </c>
      <c r="AM1655" s="136">
        <v>0.5</v>
      </c>
    </row>
    <row r="1656" spans="1:39" ht="112.5">
      <c r="A1656" s="149">
        <v>1983</v>
      </c>
      <c r="B1656" s="150">
        <v>46454</v>
      </c>
      <c r="C1656" s="156">
        <v>9</v>
      </c>
      <c r="D1656" s="156">
        <v>17</v>
      </c>
      <c r="E1656" s="152" t="s">
        <v>54</v>
      </c>
      <c r="F1656" s="151" t="s">
        <v>495</v>
      </c>
      <c r="G1656" s="154" t="s">
        <v>1</v>
      </c>
      <c r="H1656" s="138" t="str">
        <f>IF(OR(G1656="中止",G1656="取消"),"998",IF(ISNA(MATCH($E1656,施設情報!$B$2:$B$96,0)),"999",INDEX(施設情報!$C$2:$C$96,MATCH($E1656,施設情報!$B$2:$B$96,0))))</f>
        <v>032</v>
      </c>
      <c r="I1656" s="139">
        <f t="shared" si="421"/>
        <v>46454</v>
      </c>
      <c r="J1656" s="137" t="str">
        <f t="shared" si="422"/>
        <v>032-46454</v>
      </c>
      <c r="K1656" s="137">
        <f t="shared" si="423"/>
        <v>0.375</v>
      </c>
      <c r="L1656" s="137">
        <f t="shared" si="424"/>
        <v>0.70833333333333337</v>
      </c>
      <c r="M1656" s="137">
        <f t="shared" si="435"/>
        <v>0</v>
      </c>
      <c r="N1656" s="137">
        <f t="shared" si="435"/>
        <v>0</v>
      </c>
      <c r="O1656" s="137">
        <f t="shared" si="435"/>
        <v>0</v>
      </c>
      <c r="P1656" s="137">
        <f t="shared" si="435"/>
        <v>0</v>
      </c>
      <c r="Q1656" s="137">
        <f t="shared" si="435"/>
        <v>0</v>
      </c>
      <c r="R1656" s="137">
        <f t="shared" si="435"/>
        <v>0</v>
      </c>
      <c r="S1656" s="137">
        <f t="shared" si="435"/>
        <v>0</v>
      </c>
      <c r="T1656" s="137">
        <f t="shared" si="435"/>
        <v>0</v>
      </c>
      <c r="U1656" s="137">
        <f t="shared" si="435"/>
        <v>0</v>
      </c>
      <c r="V1656" s="137">
        <f t="shared" si="435"/>
        <v>50</v>
      </c>
      <c r="W1656" s="137">
        <f t="shared" si="436"/>
        <v>50</v>
      </c>
      <c r="X1656" s="137">
        <f t="shared" si="436"/>
        <v>50</v>
      </c>
      <c r="Y1656" s="137">
        <f t="shared" si="436"/>
        <v>50</v>
      </c>
      <c r="Z1656" s="137">
        <f t="shared" si="436"/>
        <v>50</v>
      </c>
      <c r="AA1656" s="137">
        <f t="shared" si="436"/>
        <v>50</v>
      </c>
      <c r="AB1656" s="137">
        <f t="shared" si="436"/>
        <v>50</v>
      </c>
      <c r="AC1656" s="137">
        <f t="shared" si="436"/>
        <v>50</v>
      </c>
      <c r="AD1656" s="137">
        <f t="shared" si="436"/>
        <v>0</v>
      </c>
      <c r="AE1656" s="137">
        <f t="shared" si="436"/>
        <v>0</v>
      </c>
      <c r="AF1656" s="137">
        <f t="shared" si="436"/>
        <v>0</v>
      </c>
      <c r="AG1656" s="137">
        <f t="shared" si="436"/>
        <v>0</v>
      </c>
      <c r="AH1656" s="137">
        <f t="shared" si="436"/>
        <v>0</v>
      </c>
      <c r="AI1656" s="137">
        <f t="shared" si="436"/>
        <v>0</v>
      </c>
      <c r="AJ1656" s="137">
        <f t="shared" si="436"/>
        <v>0</v>
      </c>
      <c r="AK1656" s="136">
        <f ca="1">IF(AND(AND($AK$3&lt;=B1656,B1656&lt;=$AK$1),B1656&lt;&gt;""),1,0)</f>
        <v>1</v>
      </c>
      <c r="AL1656" s="136">
        <f>IF(OR(F1656="工事・メンテ（共用可）",F1656="要調整"),0.5,IF(F1656="ヘリ訓練日",0.4,1))</f>
        <v>0.5</v>
      </c>
      <c r="AM1656" s="136">
        <v>0.5</v>
      </c>
    </row>
    <row r="1657" spans="1:39" ht="75">
      <c r="A1657" s="149">
        <v>1984</v>
      </c>
      <c r="B1657" s="150">
        <v>46454</v>
      </c>
      <c r="C1657" s="156">
        <v>9</v>
      </c>
      <c r="D1657" s="156">
        <v>17</v>
      </c>
      <c r="E1657" s="152" t="s">
        <v>55</v>
      </c>
      <c r="F1657" s="151" t="s">
        <v>495</v>
      </c>
      <c r="G1657" s="154" t="s">
        <v>1</v>
      </c>
      <c r="H1657" s="138" t="str">
        <f>IF(OR(G1657="中止",G1657="取消"),"998",IF(ISNA(MATCH($E1657,施設情報!$B$2:$B$96,0)),"999",INDEX(施設情報!$C$2:$C$96,MATCH($E1657,施設情報!$B$2:$B$96,0))))</f>
        <v>034</v>
      </c>
      <c r="I1657" s="139">
        <f t="shared" si="421"/>
        <v>46454</v>
      </c>
      <c r="J1657" s="137" t="str">
        <f t="shared" si="422"/>
        <v>034-46454</v>
      </c>
      <c r="K1657" s="137">
        <f t="shared" si="423"/>
        <v>0.375</v>
      </c>
      <c r="L1657" s="137">
        <f t="shared" si="424"/>
        <v>0.70833333333333337</v>
      </c>
      <c r="M1657" s="137">
        <f t="shared" si="435"/>
        <v>0</v>
      </c>
      <c r="N1657" s="137">
        <f t="shared" si="435"/>
        <v>0</v>
      </c>
      <c r="O1657" s="137">
        <f t="shared" si="435"/>
        <v>0</v>
      </c>
      <c r="P1657" s="137">
        <f t="shared" si="435"/>
        <v>0</v>
      </c>
      <c r="Q1657" s="137">
        <f t="shared" si="435"/>
        <v>0</v>
      </c>
      <c r="R1657" s="137">
        <f t="shared" si="435"/>
        <v>0</v>
      </c>
      <c r="S1657" s="137">
        <f t="shared" si="435"/>
        <v>0</v>
      </c>
      <c r="T1657" s="137">
        <f t="shared" si="435"/>
        <v>0</v>
      </c>
      <c r="U1657" s="137">
        <f t="shared" si="435"/>
        <v>0</v>
      </c>
      <c r="V1657" s="137">
        <f t="shared" si="435"/>
        <v>50</v>
      </c>
      <c r="W1657" s="137">
        <f t="shared" si="436"/>
        <v>50</v>
      </c>
      <c r="X1657" s="137">
        <f t="shared" si="436"/>
        <v>50</v>
      </c>
      <c r="Y1657" s="137">
        <f t="shared" si="436"/>
        <v>50</v>
      </c>
      <c r="Z1657" s="137">
        <f t="shared" si="436"/>
        <v>50</v>
      </c>
      <c r="AA1657" s="137">
        <f t="shared" si="436"/>
        <v>50</v>
      </c>
      <c r="AB1657" s="137">
        <f t="shared" si="436"/>
        <v>50</v>
      </c>
      <c r="AC1657" s="137">
        <f t="shared" si="436"/>
        <v>50</v>
      </c>
      <c r="AD1657" s="137">
        <f t="shared" si="436"/>
        <v>0</v>
      </c>
      <c r="AE1657" s="137">
        <f t="shared" si="436"/>
        <v>0</v>
      </c>
      <c r="AF1657" s="137">
        <f t="shared" si="436"/>
        <v>0</v>
      </c>
      <c r="AG1657" s="137">
        <f t="shared" si="436"/>
        <v>0</v>
      </c>
      <c r="AH1657" s="137">
        <f t="shared" si="436"/>
        <v>0</v>
      </c>
      <c r="AI1657" s="137">
        <f t="shared" si="436"/>
        <v>0</v>
      </c>
      <c r="AJ1657" s="137">
        <f t="shared" si="436"/>
        <v>0</v>
      </c>
      <c r="AK1657" s="136">
        <f ca="1">IF(AND(AND($AK$3&lt;=B1657,B1657&lt;=$AK$1),B1657&lt;&gt;""),1,0)</f>
        <v>1</v>
      </c>
      <c r="AL1657" s="136">
        <f>IF(OR(F1657="工事・メンテ（共用可）",F1657="要調整"),0.5,IF(F1657="ヘリ訓練日",0.4,1))</f>
        <v>0.5</v>
      </c>
      <c r="AM1657" s="136">
        <v>0.5</v>
      </c>
    </row>
    <row r="1658" spans="1:39" ht="37.5">
      <c r="A1658" s="149">
        <v>1985</v>
      </c>
      <c r="B1658" s="150">
        <v>46454</v>
      </c>
      <c r="C1658" s="156">
        <v>9</v>
      </c>
      <c r="D1658" s="156">
        <v>17</v>
      </c>
      <c r="E1658" s="152" t="s">
        <v>56</v>
      </c>
      <c r="F1658" s="151" t="s">
        <v>495</v>
      </c>
      <c r="G1658" s="154" t="s">
        <v>1</v>
      </c>
      <c r="H1658" s="138" t="str">
        <f>IF(OR(G1658="中止",G1658="取消"),"998",IF(ISNA(MATCH($E1658,施設情報!$B$2:$B$96,0)),"999",INDEX(施設情報!$C$2:$C$96,MATCH($E1658,施設情報!$B$2:$B$96,0))))</f>
        <v>035</v>
      </c>
      <c r="I1658" s="139">
        <f t="shared" si="421"/>
        <v>46454</v>
      </c>
      <c r="J1658" s="137" t="str">
        <f t="shared" si="422"/>
        <v>035-46454</v>
      </c>
      <c r="K1658" s="137">
        <f t="shared" si="423"/>
        <v>0.375</v>
      </c>
      <c r="L1658" s="137">
        <f t="shared" si="424"/>
        <v>0.70833333333333337</v>
      </c>
      <c r="M1658" s="137">
        <f t="shared" si="435"/>
        <v>0</v>
      </c>
      <c r="N1658" s="137">
        <f t="shared" si="435"/>
        <v>0</v>
      </c>
      <c r="O1658" s="137">
        <f t="shared" si="435"/>
        <v>0</v>
      </c>
      <c r="P1658" s="137">
        <f t="shared" si="435"/>
        <v>0</v>
      </c>
      <c r="Q1658" s="137">
        <f t="shared" si="435"/>
        <v>0</v>
      </c>
      <c r="R1658" s="137">
        <f t="shared" si="435"/>
        <v>0</v>
      </c>
      <c r="S1658" s="137">
        <f t="shared" si="435"/>
        <v>0</v>
      </c>
      <c r="T1658" s="137">
        <f t="shared" si="435"/>
        <v>0</v>
      </c>
      <c r="U1658" s="137">
        <f t="shared" si="435"/>
        <v>0</v>
      </c>
      <c r="V1658" s="137">
        <f t="shared" si="435"/>
        <v>50</v>
      </c>
      <c r="W1658" s="137">
        <f t="shared" si="436"/>
        <v>50</v>
      </c>
      <c r="X1658" s="137">
        <f t="shared" si="436"/>
        <v>50</v>
      </c>
      <c r="Y1658" s="137">
        <f t="shared" si="436"/>
        <v>50</v>
      </c>
      <c r="Z1658" s="137">
        <f t="shared" si="436"/>
        <v>50</v>
      </c>
      <c r="AA1658" s="137">
        <f t="shared" si="436"/>
        <v>50</v>
      </c>
      <c r="AB1658" s="137">
        <f t="shared" si="436"/>
        <v>50</v>
      </c>
      <c r="AC1658" s="137">
        <f t="shared" si="436"/>
        <v>50</v>
      </c>
      <c r="AD1658" s="137">
        <f t="shared" si="436"/>
        <v>0</v>
      </c>
      <c r="AE1658" s="137">
        <f t="shared" si="436"/>
        <v>0</v>
      </c>
      <c r="AF1658" s="137">
        <f t="shared" si="436"/>
        <v>0</v>
      </c>
      <c r="AG1658" s="137">
        <f t="shared" si="436"/>
        <v>0</v>
      </c>
      <c r="AH1658" s="137">
        <f t="shared" si="436"/>
        <v>0</v>
      </c>
      <c r="AI1658" s="137">
        <f t="shared" si="436"/>
        <v>0</v>
      </c>
      <c r="AJ1658" s="137">
        <f t="shared" si="436"/>
        <v>0</v>
      </c>
      <c r="AK1658" s="136">
        <f ca="1">IF(AND(AND($AK$3&lt;=B1658,B1658&lt;=$AK$1),B1658&lt;&gt;""),1,0)</f>
        <v>1</v>
      </c>
      <c r="AL1658" s="136">
        <f>IF(OR(F1658="工事・メンテ（共用可）",F1658="要調整"),0.5,IF(F1658="ヘリ訓練日",0.4,1))</f>
        <v>0.5</v>
      </c>
      <c r="AM1658" s="136">
        <v>0.5</v>
      </c>
    </row>
    <row r="1659" spans="1:39" ht="37.5">
      <c r="A1659" s="149">
        <v>1986</v>
      </c>
      <c r="B1659" s="150">
        <v>46454</v>
      </c>
      <c r="C1659" s="156">
        <v>9</v>
      </c>
      <c r="D1659" s="156">
        <v>17</v>
      </c>
      <c r="E1659" s="152" t="s">
        <v>57</v>
      </c>
      <c r="F1659" s="151" t="s">
        <v>495</v>
      </c>
      <c r="G1659" s="154" t="s">
        <v>1</v>
      </c>
      <c r="H1659" s="138" t="str">
        <f>IF(OR(G1659="中止",G1659="取消"),"998",IF(ISNA(MATCH($E1659,施設情報!$B$2:$B$96,0)),"999",INDEX(施設情報!$C$2:$C$96,MATCH($E1659,施設情報!$B$2:$B$96,0))))</f>
        <v>033</v>
      </c>
      <c r="I1659" s="139">
        <f t="shared" si="421"/>
        <v>46454</v>
      </c>
      <c r="J1659" s="137" t="str">
        <f t="shared" si="422"/>
        <v>033-46454</v>
      </c>
      <c r="K1659" s="137">
        <f t="shared" si="423"/>
        <v>0.375</v>
      </c>
      <c r="L1659" s="137">
        <f t="shared" si="424"/>
        <v>0.70833333333333337</v>
      </c>
      <c r="M1659" s="137">
        <f t="shared" si="435"/>
        <v>0</v>
      </c>
      <c r="N1659" s="137">
        <f t="shared" si="435"/>
        <v>0</v>
      </c>
      <c r="O1659" s="137">
        <f t="shared" si="435"/>
        <v>0</v>
      </c>
      <c r="P1659" s="137">
        <f t="shared" si="435"/>
        <v>0</v>
      </c>
      <c r="Q1659" s="137">
        <f t="shared" si="435"/>
        <v>0</v>
      </c>
      <c r="R1659" s="137">
        <f t="shared" si="435"/>
        <v>0</v>
      </c>
      <c r="S1659" s="137">
        <f t="shared" si="435"/>
        <v>0</v>
      </c>
      <c r="T1659" s="137">
        <f t="shared" si="435"/>
        <v>0</v>
      </c>
      <c r="U1659" s="137">
        <f t="shared" si="435"/>
        <v>0</v>
      </c>
      <c r="V1659" s="137">
        <f t="shared" si="435"/>
        <v>50</v>
      </c>
      <c r="W1659" s="137">
        <f t="shared" si="436"/>
        <v>50</v>
      </c>
      <c r="X1659" s="137">
        <f t="shared" si="436"/>
        <v>50</v>
      </c>
      <c r="Y1659" s="137">
        <f t="shared" si="436"/>
        <v>50</v>
      </c>
      <c r="Z1659" s="137">
        <f t="shared" si="436"/>
        <v>50</v>
      </c>
      <c r="AA1659" s="137">
        <f t="shared" si="436"/>
        <v>50</v>
      </c>
      <c r="AB1659" s="137">
        <f t="shared" si="436"/>
        <v>50</v>
      </c>
      <c r="AC1659" s="137">
        <f t="shared" si="436"/>
        <v>50</v>
      </c>
      <c r="AD1659" s="137">
        <f t="shared" si="436"/>
        <v>0</v>
      </c>
      <c r="AE1659" s="137">
        <f t="shared" si="436"/>
        <v>0</v>
      </c>
      <c r="AF1659" s="137">
        <f t="shared" si="436"/>
        <v>0</v>
      </c>
      <c r="AG1659" s="137">
        <f t="shared" si="436"/>
        <v>0</v>
      </c>
      <c r="AH1659" s="137">
        <f t="shared" si="436"/>
        <v>0</v>
      </c>
      <c r="AI1659" s="137">
        <f t="shared" si="436"/>
        <v>0</v>
      </c>
      <c r="AJ1659" s="137">
        <f t="shared" si="436"/>
        <v>0</v>
      </c>
      <c r="AK1659" s="136">
        <f ca="1">IF(AND(AND($AK$3&lt;=B1659,B1659&lt;=$AK$1),B1659&lt;&gt;""),1,0)</f>
        <v>1</v>
      </c>
      <c r="AL1659" s="136">
        <f>IF(OR(F1659="工事・メンテ（共用可）",F1659="要調整"),0.5,IF(F1659="ヘリ訓練日",0.4,1))</f>
        <v>0.5</v>
      </c>
      <c r="AM1659" s="136">
        <v>0.5</v>
      </c>
    </row>
    <row r="1660" spans="1:39" ht="56.25">
      <c r="A1660" s="149">
        <v>1987</v>
      </c>
      <c r="B1660" s="150">
        <v>46454</v>
      </c>
      <c r="C1660" s="156">
        <v>9</v>
      </c>
      <c r="D1660" s="156">
        <v>17</v>
      </c>
      <c r="E1660" s="152" t="s">
        <v>30</v>
      </c>
      <c r="F1660" s="151" t="s">
        <v>495</v>
      </c>
      <c r="G1660" s="154" t="s">
        <v>1</v>
      </c>
      <c r="H1660" s="138" t="str">
        <f>IF(OR(G1660="中止",G1660="取消"),"998",IF(ISNA(MATCH($E1660,施設情報!$B$2:$B$96,0)),"999",INDEX(施設情報!$C$2:$C$96,MATCH($E1660,施設情報!$B$2:$B$96,0))))</f>
        <v>027</v>
      </c>
      <c r="I1660" s="139">
        <f t="shared" si="421"/>
        <v>46454</v>
      </c>
      <c r="J1660" s="137" t="str">
        <f t="shared" si="422"/>
        <v>027-46454</v>
      </c>
      <c r="K1660" s="137">
        <f t="shared" si="423"/>
        <v>0.375</v>
      </c>
      <c r="L1660" s="137">
        <f t="shared" si="424"/>
        <v>0.70833333333333337</v>
      </c>
      <c r="M1660" s="137">
        <f t="shared" si="435"/>
        <v>0</v>
      </c>
      <c r="N1660" s="137">
        <f t="shared" si="435"/>
        <v>0</v>
      </c>
      <c r="O1660" s="137">
        <f t="shared" si="435"/>
        <v>0</v>
      </c>
      <c r="P1660" s="137">
        <f t="shared" si="435"/>
        <v>0</v>
      </c>
      <c r="Q1660" s="137">
        <f t="shared" si="435"/>
        <v>0</v>
      </c>
      <c r="R1660" s="137">
        <f t="shared" si="435"/>
        <v>0</v>
      </c>
      <c r="S1660" s="137">
        <f t="shared" si="435"/>
        <v>0</v>
      </c>
      <c r="T1660" s="137">
        <f t="shared" si="435"/>
        <v>0</v>
      </c>
      <c r="U1660" s="137">
        <f t="shared" si="435"/>
        <v>0</v>
      </c>
      <c r="V1660" s="137">
        <f t="shared" si="435"/>
        <v>50</v>
      </c>
      <c r="W1660" s="137">
        <f t="shared" si="436"/>
        <v>50</v>
      </c>
      <c r="X1660" s="137">
        <f t="shared" si="436"/>
        <v>50</v>
      </c>
      <c r="Y1660" s="137">
        <f t="shared" si="436"/>
        <v>50</v>
      </c>
      <c r="Z1660" s="137">
        <f t="shared" si="436"/>
        <v>50</v>
      </c>
      <c r="AA1660" s="137">
        <f t="shared" si="436"/>
        <v>50</v>
      </c>
      <c r="AB1660" s="137">
        <f t="shared" si="436"/>
        <v>50</v>
      </c>
      <c r="AC1660" s="137">
        <f t="shared" si="436"/>
        <v>50</v>
      </c>
      <c r="AD1660" s="137">
        <f t="shared" si="436"/>
        <v>0</v>
      </c>
      <c r="AE1660" s="137">
        <f t="shared" si="436"/>
        <v>0</v>
      </c>
      <c r="AF1660" s="137">
        <f t="shared" si="436"/>
        <v>0</v>
      </c>
      <c r="AG1660" s="137">
        <f t="shared" si="436"/>
        <v>0</v>
      </c>
      <c r="AH1660" s="137">
        <f t="shared" si="436"/>
        <v>0</v>
      </c>
      <c r="AI1660" s="137">
        <f t="shared" si="436"/>
        <v>0</v>
      </c>
      <c r="AJ1660" s="137">
        <f t="shared" si="436"/>
        <v>0</v>
      </c>
      <c r="AK1660" s="136">
        <f ca="1">IF(AND(AND($AK$3&lt;=B1660,B1660&lt;=$AK$1),B1660&lt;&gt;""),1,0)</f>
        <v>1</v>
      </c>
      <c r="AL1660" s="136">
        <f>IF(OR(F1660="工事・メンテ（共用可）",F1660="要調整"),0.5,IF(F1660="ヘリ訓練日",0.4,1))</f>
        <v>0.5</v>
      </c>
      <c r="AM1660" s="136">
        <v>0.5</v>
      </c>
    </row>
    <row r="1661" spans="1:39" ht="93.75">
      <c r="A1661" s="149">
        <v>1988</v>
      </c>
      <c r="B1661" s="150">
        <v>46454</v>
      </c>
      <c r="C1661" s="156">
        <v>9</v>
      </c>
      <c r="D1661" s="156">
        <v>17</v>
      </c>
      <c r="E1661" s="152" t="s">
        <v>58</v>
      </c>
      <c r="F1661" s="151" t="s">
        <v>495</v>
      </c>
      <c r="G1661" s="154" t="s">
        <v>1</v>
      </c>
      <c r="H1661" s="138" t="str">
        <f>IF(OR(G1661="中止",G1661="取消"),"998",IF(ISNA(MATCH($E1661,施設情報!$B$2:$B$96,0)),"999",INDEX(施設情報!$C$2:$C$96,MATCH($E1661,施設情報!$B$2:$B$96,0))))</f>
        <v>030</v>
      </c>
      <c r="I1661" s="139">
        <f t="shared" si="421"/>
        <v>46454</v>
      </c>
      <c r="J1661" s="137" t="str">
        <f t="shared" si="422"/>
        <v>030-46454</v>
      </c>
      <c r="K1661" s="137">
        <f t="shared" si="423"/>
        <v>0.375</v>
      </c>
      <c r="L1661" s="137">
        <f t="shared" si="424"/>
        <v>0.70833333333333337</v>
      </c>
      <c r="M1661" s="137">
        <f t="shared" si="435"/>
        <v>0</v>
      </c>
      <c r="N1661" s="137">
        <f t="shared" si="435"/>
        <v>0</v>
      </c>
      <c r="O1661" s="137">
        <f t="shared" si="435"/>
        <v>0</v>
      </c>
      <c r="P1661" s="137">
        <f t="shared" si="435"/>
        <v>0</v>
      </c>
      <c r="Q1661" s="137">
        <f t="shared" si="435"/>
        <v>0</v>
      </c>
      <c r="R1661" s="137">
        <f t="shared" si="435"/>
        <v>0</v>
      </c>
      <c r="S1661" s="137">
        <f t="shared" si="435"/>
        <v>0</v>
      </c>
      <c r="T1661" s="137">
        <f t="shared" si="435"/>
        <v>0</v>
      </c>
      <c r="U1661" s="137">
        <f t="shared" si="435"/>
        <v>0</v>
      </c>
      <c r="V1661" s="137">
        <f t="shared" si="435"/>
        <v>50</v>
      </c>
      <c r="W1661" s="137">
        <f t="shared" si="436"/>
        <v>50</v>
      </c>
      <c r="X1661" s="137">
        <f t="shared" si="436"/>
        <v>50</v>
      </c>
      <c r="Y1661" s="137">
        <f t="shared" si="436"/>
        <v>50</v>
      </c>
      <c r="Z1661" s="137">
        <f t="shared" si="436"/>
        <v>50</v>
      </c>
      <c r="AA1661" s="137">
        <f t="shared" si="436"/>
        <v>50</v>
      </c>
      <c r="AB1661" s="137">
        <f t="shared" si="436"/>
        <v>50</v>
      </c>
      <c r="AC1661" s="137">
        <f t="shared" si="436"/>
        <v>50</v>
      </c>
      <c r="AD1661" s="137">
        <f t="shared" si="436"/>
        <v>0</v>
      </c>
      <c r="AE1661" s="137">
        <f t="shared" si="436"/>
        <v>0</v>
      </c>
      <c r="AF1661" s="137">
        <f t="shared" si="436"/>
        <v>0</v>
      </c>
      <c r="AG1661" s="137">
        <f t="shared" si="436"/>
        <v>0</v>
      </c>
      <c r="AH1661" s="137">
        <f t="shared" si="436"/>
        <v>0</v>
      </c>
      <c r="AI1661" s="137">
        <f t="shared" si="436"/>
        <v>0</v>
      </c>
      <c r="AJ1661" s="137">
        <f t="shared" si="436"/>
        <v>0</v>
      </c>
      <c r="AK1661" s="136">
        <f ca="1">IF(AND(AND($AK$3&lt;=B1661,B1661&lt;=$AK$1),B1661&lt;&gt;""),1,0)</f>
        <v>1</v>
      </c>
      <c r="AL1661" s="136">
        <f>IF(OR(F1661="工事・メンテ（共用可）",F1661="要調整"),0.5,IF(F1661="ヘリ訓練日",0.4,1))</f>
        <v>0.5</v>
      </c>
      <c r="AM1661" s="136">
        <v>0.5</v>
      </c>
    </row>
    <row r="1662" spans="1:39" ht="112.5">
      <c r="A1662" s="149">
        <v>1989</v>
      </c>
      <c r="B1662" s="150">
        <v>46454</v>
      </c>
      <c r="C1662" s="156">
        <v>9</v>
      </c>
      <c r="D1662" s="156">
        <v>17</v>
      </c>
      <c r="E1662" s="152" t="s">
        <v>59</v>
      </c>
      <c r="F1662" s="151" t="s">
        <v>495</v>
      </c>
      <c r="G1662" s="154" t="s">
        <v>1</v>
      </c>
      <c r="H1662" s="138" t="str">
        <f>IF(OR(G1662="中止",G1662="取消"),"998",IF(ISNA(MATCH($E1662,施設情報!$B$2:$B$96,0)),"999",INDEX(施設情報!$C$2:$C$96,MATCH($E1662,施設情報!$B$2:$B$96,0))))</f>
        <v>031</v>
      </c>
      <c r="I1662" s="139">
        <f t="shared" si="421"/>
        <v>46454</v>
      </c>
      <c r="J1662" s="137" t="str">
        <f t="shared" si="422"/>
        <v>031-46454</v>
      </c>
      <c r="K1662" s="137">
        <f t="shared" si="423"/>
        <v>0.375</v>
      </c>
      <c r="L1662" s="137">
        <f t="shared" si="424"/>
        <v>0.70833333333333337</v>
      </c>
      <c r="M1662" s="137">
        <f t="shared" si="435"/>
        <v>0</v>
      </c>
      <c r="N1662" s="137">
        <f t="shared" si="435"/>
        <v>0</v>
      </c>
      <c r="O1662" s="137">
        <f t="shared" si="435"/>
        <v>0</v>
      </c>
      <c r="P1662" s="137">
        <f t="shared" si="435"/>
        <v>0</v>
      </c>
      <c r="Q1662" s="137">
        <f t="shared" si="435"/>
        <v>0</v>
      </c>
      <c r="R1662" s="137">
        <f t="shared" si="435"/>
        <v>0</v>
      </c>
      <c r="S1662" s="137">
        <f t="shared" si="435"/>
        <v>0</v>
      </c>
      <c r="T1662" s="137">
        <f t="shared" si="435"/>
        <v>0</v>
      </c>
      <c r="U1662" s="137">
        <f t="shared" si="435"/>
        <v>0</v>
      </c>
      <c r="V1662" s="137">
        <f t="shared" si="435"/>
        <v>50</v>
      </c>
      <c r="W1662" s="137">
        <f t="shared" si="436"/>
        <v>50</v>
      </c>
      <c r="X1662" s="137">
        <f t="shared" si="436"/>
        <v>50</v>
      </c>
      <c r="Y1662" s="137">
        <f t="shared" si="436"/>
        <v>50</v>
      </c>
      <c r="Z1662" s="137">
        <f t="shared" si="436"/>
        <v>50</v>
      </c>
      <c r="AA1662" s="137">
        <f t="shared" si="436"/>
        <v>50</v>
      </c>
      <c r="AB1662" s="137">
        <f t="shared" si="436"/>
        <v>50</v>
      </c>
      <c r="AC1662" s="137">
        <f t="shared" si="436"/>
        <v>50</v>
      </c>
      <c r="AD1662" s="137">
        <f t="shared" si="436"/>
        <v>0</v>
      </c>
      <c r="AE1662" s="137">
        <f t="shared" si="436"/>
        <v>0</v>
      </c>
      <c r="AF1662" s="137">
        <f t="shared" si="436"/>
        <v>0</v>
      </c>
      <c r="AG1662" s="137">
        <f t="shared" si="436"/>
        <v>0</v>
      </c>
      <c r="AH1662" s="137">
        <f t="shared" si="436"/>
        <v>0</v>
      </c>
      <c r="AI1662" s="137">
        <f t="shared" si="436"/>
        <v>0</v>
      </c>
      <c r="AJ1662" s="137">
        <f t="shared" si="436"/>
        <v>0</v>
      </c>
      <c r="AK1662" s="136">
        <f ca="1">IF(AND(AND($AK$3&lt;=B1662,B1662&lt;=$AK$1),B1662&lt;&gt;""),1,0)</f>
        <v>1</v>
      </c>
      <c r="AL1662" s="136">
        <f>IF(OR(F1662="工事・メンテ（共用可）",F1662="要調整"),0.5,IF(F1662="ヘリ訓練日",0.4,1))</f>
        <v>0.5</v>
      </c>
      <c r="AM1662" s="136">
        <v>0.5</v>
      </c>
    </row>
    <row r="1663" spans="1:39" ht="75">
      <c r="A1663" s="149">
        <v>1990</v>
      </c>
      <c r="B1663" s="150">
        <v>46454</v>
      </c>
      <c r="C1663" s="156">
        <v>9</v>
      </c>
      <c r="D1663" s="156">
        <v>17</v>
      </c>
      <c r="E1663" s="152" t="s">
        <v>60</v>
      </c>
      <c r="F1663" s="151" t="s">
        <v>495</v>
      </c>
      <c r="G1663" s="154" t="s">
        <v>1</v>
      </c>
      <c r="H1663" s="138" t="str">
        <f>IF(OR(G1663="中止",G1663="取消"),"998",IF(ISNA(MATCH($E1663,施設情報!$B$2:$B$96,0)),"999",INDEX(施設情報!$C$2:$C$96,MATCH($E1663,施設情報!$B$2:$B$96,0))))</f>
        <v>028</v>
      </c>
      <c r="I1663" s="139">
        <f t="shared" si="421"/>
        <v>46454</v>
      </c>
      <c r="J1663" s="137" t="str">
        <f t="shared" si="422"/>
        <v>028-46454</v>
      </c>
      <c r="K1663" s="137">
        <f t="shared" si="423"/>
        <v>0.375</v>
      </c>
      <c r="L1663" s="137">
        <f t="shared" si="424"/>
        <v>0.70833333333333337</v>
      </c>
      <c r="M1663" s="137">
        <f t="shared" si="435"/>
        <v>0</v>
      </c>
      <c r="N1663" s="137">
        <f t="shared" si="435"/>
        <v>0</v>
      </c>
      <c r="O1663" s="137">
        <f t="shared" si="435"/>
        <v>0</v>
      </c>
      <c r="P1663" s="137">
        <f t="shared" si="435"/>
        <v>0</v>
      </c>
      <c r="Q1663" s="137">
        <f t="shared" si="435"/>
        <v>0</v>
      </c>
      <c r="R1663" s="137">
        <f t="shared" si="435"/>
        <v>0</v>
      </c>
      <c r="S1663" s="137">
        <f t="shared" si="435"/>
        <v>0</v>
      </c>
      <c r="T1663" s="137">
        <f t="shared" si="435"/>
        <v>0</v>
      </c>
      <c r="U1663" s="137">
        <f t="shared" si="435"/>
        <v>0</v>
      </c>
      <c r="V1663" s="137">
        <f t="shared" si="435"/>
        <v>50</v>
      </c>
      <c r="W1663" s="137">
        <f t="shared" si="436"/>
        <v>50</v>
      </c>
      <c r="X1663" s="137">
        <f t="shared" si="436"/>
        <v>50</v>
      </c>
      <c r="Y1663" s="137">
        <f t="shared" si="436"/>
        <v>50</v>
      </c>
      <c r="Z1663" s="137">
        <f t="shared" si="436"/>
        <v>50</v>
      </c>
      <c r="AA1663" s="137">
        <f t="shared" si="436"/>
        <v>50</v>
      </c>
      <c r="AB1663" s="137">
        <f t="shared" si="436"/>
        <v>50</v>
      </c>
      <c r="AC1663" s="137">
        <f t="shared" si="436"/>
        <v>50</v>
      </c>
      <c r="AD1663" s="137">
        <f t="shared" si="436"/>
        <v>0</v>
      </c>
      <c r="AE1663" s="137">
        <f t="shared" si="436"/>
        <v>0</v>
      </c>
      <c r="AF1663" s="137">
        <f t="shared" si="436"/>
        <v>0</v>
      </c>
      <c r="AG1663" s="137">
        <f t="shared" si="436"/>
        <v>0</v>
      </c>
      <c r="AH1663" s="137">
        <f t="shared" si="436"/>
        <v>0</v>
      </c>
      <c r="AI1663" s="137">
        <f t="shared" si="436"/>
        <v>0</v>
      </c>
      <c r="AJ1663" s="137">
        <f t="shared" si="436"/>
        <v>0</v>
      </c>
      <c r="AK1663" s="136">
        <f ca="1">IF(AND(AND($AK$3&lt;=B1663,B1663&lt;=$AK$1),B1663&lt;&gt;""),1,0)</f>
        <v>1</v>
      </c>
      <c r="AL1663" s="136">
        <f>IF(OR(F1663="工事・メンテ（共用可）",F1663="要調整"),0.5,IF(F1663="ヘリ訓練日",0.4,1))</f>
        <v>0.5</v>
      </c>
      <c r="AM1663" s="136">
        <v>0.5</v>
      </c>
    </row>
    <row r="1664" spans="1:39" ht="75">
      <c r="A1664" s="149">
        <v>1991</v>
      </c>
      <c r="B1664" s="150">
        <v>46454</v>
      </c>
      <c r="C1664" s="156">
        <v>9</v>
      </c>
      <c r="D1664" s="156">
        <v>17</v>
      </c>
      <c r="E1664" s="152" t="s">
        <v>61</v>
      </c>
      <c r="F1664" s="151" t="s">
        <v>495</v>
      </c>
      <c r="G1664" s="154" t="s">
        <v>1</v>
      </c>
      <c r="H1664" s="138" t="str">
        <f>IF(OR(G1664="中止",G1664="取消"),"998",IF(ISNA(MATCH($E1664,施設情報!$B$2:$B$96,0)),"999",INDEX(施設情報!$C$2:$C$96,MATCH($E1664,施設情報!$B$2:$B$96,0))))</f>
        <v>029</v>
      </c>
      <c r="I1664" s="139">
        <f t="shared" si="421"/>
        <v>46454</v>
      </c>
      <c r="J1664" s="137" t="str">
        <f t="shared" si="422"/>
        <v>029-46454</v>
      </c>
      <c r="K1664" s="137">
        <f t="shared" si="423"/>
        <v>0.375</v>
      </c>
      <c r="L1664" s="137">
        <f t="shared" si="424"/>
        <v>0.70833333333333337</v>
      </c>
      <c r="M1664" s="137">
        <f t="shared" si="435"/>
        <v>0</v>
      </c>
      <c r="N1664" s="137">
        <f t="shared" si="435"/>
        <v>0</v>
      </c>
      <c r="O1664" s="137">
        <f t="shared" si="435"/>
        <v>0</v>
      </c>
      <c r="P1664" s="137">
        <f t="shared" si="435"/>
        <v>0</v>
      </c>
      <c r="Q1664" s="137">
        <f t="shared" si="435"/>
        <v>0</v>
      </c>
      <c r="R1664" s="137">
        <f t="shared" si="435"/>
        <v>0</v>
      </c>
      <c r="S1664" s="137">
        <f t="shared" si="435"/>
        <v>0</v>
      </c>
      <c r="T1664" s="137">
        <f t="shared" si="435"/>
        <v>0</v>
      </c>
      <c r="U1664" s="137">
        <f t="shared" si="435"/>
        <v>0</v>
      </c>
      <c r="V1664" s="137">
        <f t="shared" si="435"/>
        <v>50</v>
      </c>
      <c r="W1664" s="137">
        <f t="shared" si="436"/>
        <v>50</v>
      </c>
      <c r="X1664" s="137">
        <f t="shared" si="436"/>
        <v>50</v>
      </c>
      <c r="Y1664" s="137">
        <f t="shared" si="436"/>
        <v>50</v>
      </c>
      <c r="Z1664" s="137">
        <f t="shared" si="436"/>
        <v>50</v>
      </c>
      <c r="AA1664" s="137">
        <f t="shared" si="436"/>
        <v>50</v>
      </c>
      <c r="AB1664" s="137">
        <f t="shared" si="436"/>
        <v>50</v>
      </c>
      <c r="AC1664" s="137">
        <f t="shared" si="436"/>
        <v>50</v>
      </c>
      <c r="AD1664" s="137">
        <f t="shared" si="436"/>
        <v>0</v>
      </c>
      <c r="AE1664" s="137">
        <f t="shared" si="436"/>
        <v>0</v>
      </c>
      <c r="AF1664" s="137">
        <f t="shared" si="436"/>
        <v>0</v>
      </c>
      <c r="AG1664" s="137">
        <f t="shared" si="436"/>
        <v>0</v>
      </c>
      <c r="AH1664" s="137">
        <f t="shared" si="436"/>
        <v>0</v>
      </c>
      <c r="AI1664" s="137">
        <f t="shared" si="436"/>
        <v>0</v>
      </c>
      <c r="AJ1664" s="137">
        <f t="shared" si="436"/>
        <v>0</v>
      </c>
      <c r="AK1664" s="136">
        <f ca="1">IF(AND(AND($AK$3&lt;=B1664,B1664&lt;=$AK$1),B1664&lt;&gt;""),1,0)</f>
        <v>1</v>
      </c>
      <c r="AL1664" s="136">
        <f>IF(OR(F1664="工事・メンテ（共用可）",F1664="要調整"),0.5,IF(F1664="ヘリ訓練日",0.4,1))</f>
        <v>0.5</v>
      </c>
      <c r="AM1664" s="136">
        <v>0.5</v>
      </c>
    </row>
    <row r="1665" spans="1:39" ht="37.5">
      <c r="A1665" s="149">
        <v>1992</v>
      </c>
      <c r="B1665" s="150">
        <v>46454</v>
      </c>
      <c r="C1665" s="156">
        <v>9</v>
      </c>
      <c r="D1665" s="156">
        <v>17</v>
      </c>
      <c r="E1665" s="152" t="s">
        <v>62</v>
      </c>
      <c r="F1665" s="151" t="s">
        <v>492</v>
      </c>
      <c r="G1665" s="154" t="s">
        <v>1</v>
      </c>
      <c r="H1665" s="138" t="str">
        <f>IF(OR(G1665="中止",G1665="取消"),"998",IF(ISNA(MATCH($E1665,施設情報!$B$2:$B$96,0)),"999",INDEX(施設情報!$C$2:$C$96,MATCH($E1665,施設情報!$B$2:$B$96,0))))</f>
        <v>036</v>
      </c>
      <c r="I1665" s="139">
        <f t="shared" si="421"/>
        <v>46454</v>
      </c>
      <c r="J1665" s="137" t="str">
        <f t="shared" si="422"/>
        <v>036-46454</v>
      </c>
      <c r="K1665" s="137">
        <f t="shared" si="423"/>
        <v>0.375</v>
      </c>
      <c r="L1665" s="137">
        <f t="shared" si="424"/>
        <v>0.70833333333333337</v>
      </c>
      <c r="M1665" s="137">
        <f t="shared" ref="M1665:V1674" si="437">IF(AND(M$3&gt;=$K1665,M$3&lt;$L1665),100*$AM1665,0)</f>
        <v>0</v>
      </c>
      <c r="N1665" s="137">
        <f t="shared" si="437"/>
        <v>0</v>
      </c>
      <c r="O1665" s="137">
        <f t="shared" si="437"/>
        <v>0</v>
      </c>
      <c r="P1665" s="137">
        <f t="shared" si="437"/>
        <v>0</v>
      </c>
      <c r="Q1665" s="137">
        <f t="shared" si="437"/>
        <v>0</v>
      </c>
      <c r="R1665" s="137">
        <f t="shared" si="437"/>
        <v>0</v>
      </c>
      <c r="S1665" s="137">
        <f t="shared" si="437"/>
        <v>0</v>
      </c>
      <c r="T1665" s="137">
        <f t="shared" si="437"/>
        <v>0</v>
      </c>
      <c r="U1665" s="137">
        <f t="shared" si="437"/>
        <v>0</v>
      </c>
      <c r="V1665" s="137">
        <f t="shared" si="437"/>
        <v>100</v>
      </c>
      <c r="W1665" s="137">
        <f t="shared" ref="W1665:AJ1674" si="438">IF(AND(W$3&gt;=$K1665,W$3&lt;$L1665),100*$AM1665,0)</f>
        <v>100</v>
      </c>
      <c r="X1665" s="137">
        <f t="shared" si="438"/>
        <v>100</v>
      </c>
      <c r="Y1665" s="137">
        <f t="shared" si="438"/>
        <v>100</v>
      </c>
      <c r="Z1665" s="137">
        <f t="shared" si="438"/>
        <v>100</v>
      </c>
      <c r="AA1665" s="137">
        <f t="shared" si="438"/>
        <v>100</v>
      </c>
      <c r="AB1665" s="137">
        <f t="shared" si="438"/>
        <v>100</v>
      </c>
      <c r="AC1665" s="137">
        <f t="shared" si="438"/>
        <v>100</v>
      </c>
      <c r="AD1665" s="137">
        <f t="shared" si="438"/>
        <v>0</v>
      </c>
      <c r="AE1665" s="137">
        <f t="shared" si="438"/>
        <v>0</v>
      </c>
      <c r="AF1665" s="137">
        <f t="shared" si="438"/>
        <v>0</v>
      </c>
      <c r="AG1665" s="137">
        <f t="shared" si="438"/>
        <v>0</v>
      </c>
      <c r="AH1665" s="137">
        <f t="shared" si="438"/>
        <v>0</v>
      </c>
      <c r="AI1665" s="137">
        <f t="shared" si="438"/>
        <v>0</v>
      </c>
      <c r="AJ1665" s="137">
        <f t="shared" si="438"/>
        <v>0</v>
      </c>
      <c r="AK1665" s="136">
        <f ca="1">IF(AND(AND($AK$3&lt;=B1665,B1665&lt;=$AK$1),B1665&lt;&gt;""),1,0)</f>
        <v>1</v>
      </c>
      <c r="AL1665" s="136">
        <f>IF(OR(F1665="工事・メンテ（共用可）",F1665="要調整"),0.5,IF(F1665="ヘリ訓練日",0.4,1))</f>
        <v>1</v>
      </c>
      <c r="AM1665" s="136">
        <v>1</v>
      </c>
    </row>
    <row r="1666" spans="1:39" ht="37.5">
      <c r="A1666" s="149">
        <v>1993</v>
      </c>
      <c r="B1666" s="150">
        <v>46454</v>
      </c>
      <c r="C1666" s="156">
        <v>9</v>
      </c>
      <c r="D1666" s="156">
        <v>17</v>
      </c>
      <c r="E1666" s="152" t="s">
        <v>63</v>
      </c>
      <c r="F1666" s="151" t="s">
        <v>492</v>
      </c>
      <c r="G1666" s="154" t="s">
        <v>1</v>
      </c>
      <c r="H1666" s="138" t="str">
        <f>IF(OR(G1666="中止",G1666="取消"),"998",IF(ISNA(MATCH($E1666,施設情報!$B$2:$B$96,0)),"999",INDEX(施設情報!$C$2:$C$96,MATCH($E1666,施設情報!$B$2:$B$96,0))))</f>
        <v>062</v>
      </c>
      <c r="I1666" s="139">
        <f t="shared" si="421"/>
        <v>46454</v>
      </c>
      <c r="J1666" s="137" t="str">
        <f t="shared" si="422"/>
        <v>062-46454</v>
      </c>
      <c r="K1666" s="137">
        <f t="shared" si="423"/>
        <v>0.375</v>
      </c>
      <c r="L1666" s="137">
        <f t="shared" si="424"/>
        <v>0.70833333333333337</v>
      </c>
      <c r="M1666" s="137">
        <f t="shared" si="437"/>
        <v>0</v>
      </c>
      <c r="N1666" s="137">
        <f t="shared" si="437"/>
        <v>0</v>
      </c>
      <c r="O1666" s="137">
        <f t="shared" si="437"/>
        <v>0</v>
      </c>
      <c r="P1666" s="137">
        <f t="shared" si="437"/>
        <v>0</v>
      </c>
      <c r="Q1666" s="137">
        <f t="shared" si="437"/>
        <v>0</v>
      </c>
      <c r="R1666" s="137">
        <f t="shared" si="437"/>
        <v>0</v>
      </c>
      <c r="S1666" s="137">
        <f t="shared" si="437"/>
        <v>0</v>
      </c>
      <c r="T1666" s="137">
        <f t="shared" si="437"/>
        <v>0</v>
      </c>
      <c r="U1666" s="137">
        <f t="shared" si="437"/>
        <v>0</v>
      </c>
      <c r="V1666" s="137">
        <f t="shared" si="437"/>
        <v>100</v>
      </c>
      <c r="W1666" s="137">
        <f t="shared" si="438"/>
        <v>100</v>
      </c>
      <c r="X1666" s="137">
        <f t="shared" si="438"/>
        <v>100</v>
      </c>
      <c r="Y1666" s="137">
        <f t="shared" si="438"/>
        <v>100</v>
      </c>
      <c r="Z1666" s="137">
        <f t="shared" si="438"/>
        <v>100</v>
      </c>
      <c r="AA1666" s="137">
        <f t="shared" si="438"/>
        <v>100</v>
      </c>
      <c r="AB1666" s="137">
        <f t="shared" si="438"/>
        <v>100</v>
      </c>
      <c r="AC1666" s="137">
        <f t="shared" si="438"/>
        <v>100</v>
      </c>
      <c r="AD1666" s="137">
        <f t="shared" si="438"/>
        <v>0</v>
      </c>
      <c r="AE1666" s="137">
        <f t="shared" si="438"/>
        <v>0</v>
      </c>
      <c r="AF1666" s="137">
        <f t="shared" si="438"/>
        <v>0</v>
      </c>
      <c r="AG1666" s="137">
        <f t="shared" si="438"/>
        <v>0</v>
      </c>
      <c r="AH1666" s="137">
        <f t="shared" si="438"/>
        <v>0</v>
      </c>
      <c r="AI1666" s="137">
        <f t="shared" si="438"/>
        <v>0</v>
      </c>
      <c r="AJ1666" s="137">
        <f t="shared" si="438"/>
        <v>0</v>
      </c>
      <c r="AK1666" s="136">
        <f ca="1">IF(AND(AND($AK$3&lt;=B1666,B1666&lt;=$AK$1),B1666&lt;&gt;""),1,0)</f>
        <v>1</v>
      </c>
      <c r="AL1666" s="136">
        <f>IF(OR(F1666="工事・メンテ（共用可）",F1666="要調整"),0.5,IF(F1666="ヘリ訓練日",0.4,1))</f>
        <v>1</v>
      </c>
      <c r="AM1666" s="136">
        <v>1</v>
      </c>
    </row>
    <row r="1667" spans="1:39" ht="37.5">
      <c r="A1667" s="149">
        <v>1994</v>
      </c>
      <c r="B1667" s="150">
        <v>46454</v>
      </c>
      <c r="C1667" s="156">
        <v>9</v>
      </c>
      <c r="D1667" s="156">
        <v>17</v>
      </c>
      <c r="E1667" s="152" t="s">
        <v>64</v>
      </c>
      <c r="F1667" s="151" t="s">
        <v>492</v>
      </c>
      <c r="G1667" s="154" t="s">
        <v>1</v>
      </c>
      <c r="H1667" s="138" t="str">
        <f>IF(OR(G1667="中止",G1667="取消"),"998",IF(ISNA(MATCH($E1667,施設情報!$B$2:$B$96,0)),"999",INDEX(施設情報!$C$2:$C$96,MATCH($E1667,施設情報!$B$2:$B$96,0))))</f>
        <v>061</v>
      </c>
      <c r="I1667" s="139">
        <f t="shared" si="421"/>
        <v>46454</v>
      </c>
      <c r="J1667" s="137" t="str">
        <f t="shared" si="422"/>
        <v>061-46454</v>
      </c>
      <c r="K1667" s="137">
        <f t="shared" si="423"/>
        <v>0.375</v>
      </c>
      <c r="L1667" s="137">
        <f t="shared" si="424"/>
        <v>0.70833333333333337</v>
      </c>
      <c r="M1667" s="137">
        <f t="shared" si="437"/>
        <v>0</v>
      </c>
      <c r="N1667" s="137">
        <f t="shared" si="437"/>
        <v>0</v>
      </c>
      <c r="O1667" s="137">
        <f t="shared" si="437"/>
        <v>0</v>
      </c>
      <c r="P1667" s="137">
        <f t="shared" si="437"/>
        <v>0</v>
      </c>
      <c r="Q1667" s="137">
        <f t="shared" si="437"/>
        <v>0</v>
      </c>
      <c r="R1667" s="137">
        <f t="shared" si="437"/>
        <v>0</v>
      </c>
      <c r="S1667" s="137">
        <f t="shared" si="437"/>
        <v>0</v>
      </c>
      <c r="T1667" s="137">
        <f t="shared" si="437"/>
        <v>0</v>
      </c>
      <c r="U1667" s="137">
        <f t="shared" si="437"/>
        <v>0</v>
      </c>
      <c r="V1667" s="137">
        <f t="shared" si="437"/>
        <v>100</v>
      </c>
      <c r="W1667" s="137">
        <f t="shared" si="438"/>
        <v>100</v>
      </c>
      <c r="X1667" s="137">
        <f t="shared" si="438"/>
        <v>100</v>
      </c>
      <c r="Y1667" s="137">
        <f t="shared" si="438"/>
        <v>100</v>
      </c>
      <c r="Z1667" s="137">
        <f t="shared" si="438"/>
        <v>100</v>
      </c>
      <c r="AA1667" s="137">
        <f t="shared" si="438"/>
        <v>100</v>
      </c>
      <c r="AB1667" s="137">
        <f t="shared" si="438"/>
        <v>100</v>
      </c>
      <c r="AC1667" s="137">
        <f t="shared" si="438"/>
        <v>100</v>
      </c>
      <c r="AD1667" s="137">
        <f t="shared" si="438"/>
        <v>0</v>
      </c>
      <c r="AE1667" s="137">
        <f t="shared" si="438"/>
        <v>0</v>
      </c>
      <c r="AF1667" s="137">
        <f t="shared" si="438"/>
        <v>0</v>
      </c>
      <c r="AG1667" s="137">
        <f t="shared" si="438"/>
        <v>0</v>
      </c>
      <c r="AH1667" s="137">
        <f t="shared" si="438"/>
        <v>0</v>
      </c>
      <c r="AI1667" s="137">
        <f t="shared" si="438"/>
        <v>0</v>
      </c>
      <c r="AJ1667" s="137">
        <f t="shared" si="438"/>
        <v>0</v>
      </c>
      <c r="AK1667" s="136">
        <f ca="1">IF(AND(AND($AK$3&lt;=B1667,B1667&lt;=$AK$1),B1667&lt;&gt;""),1,0)</f>
        <v>1</v>
      </c>
      <c r="AL1667" s="136">
        <f>IF(OR(F1667="工事・メンテ（共用可）",F1667="要調整"),0.5,IF(F1667="ヘリ訓練日",0.4,1))</f>
        <v>1</v>
      </c>
      <c r="AM1667" s="136">
        <v>1</v>
      </c>
    </row>
    <row r="1668" spans="1:39" ht="37.5">
      <c r="A1668" s="149">
        <v>1995</v>
      </c>
      <c r="B1668" s="150">
        <v>46454</v>
      </c>
      <c r="C1668" s="156">
        <v>9</v>
      </c>
      <c r="D1668" s="156">
        <v>17</v>
      </c>
      <c r="E1668" s="152" t="s">
        <v>65</v>
      </c>
      <c r="F1668" s="151" t="s">
        <v>492</v>
      </c>
      <c r="G1668" s="154" t="s">
        <v>1</v>
      </c>
      <c r="H1668" s="138" t="str">
        <f>IF(OR(G1668="中止",G1668="取消"),"998",IF(ISNA(MATCH($E1668,施設情報!$B$2:$B$96,0)),"999",INDEX(施設情報!$C$2:$C$96,MATCH($E1668,施設情報!$B$2:$B$96,0))))</f>
        <v>037</v>
      </c>
      <c r="I1668" s="139">
        <f t="shared" si="421"/>
        <v>46454</v>
      </c>
      <c r="J1668" s="137" t="str">
        <f t="shared" si="422"/>
        <v>037-46454</v>
      </c>
      <c r="K1668" s="137">
        <f t="shared" si="423"/>
        <v>0.375</v>
      </c>
      <c r="L1668" s="137">
        <f t="shared" si="424"/>
        <v>0.70833333333333337</v>
      </c>
      <c r="M1668" s="137">
        <f t="shared" si="437"/>
        <v>0</v>
      </c>
      <c r="N1668" s="137">
        <f t="shared" si="437"/>
        <v>0</v>
      </c>
      <c r="O1668" s="137">
        <f t="shared" si="437"/>
        <v>0</v>
      </c>
      <c r="P1668" s="137">
        <f t="shared" si="437"/>
        <v>0</v>
      </c>
      <c r="Q1668" s="137">
        <f t="shared" si="437"/>
        <v>0</v>
      </c>
      <c r="R1668" s="137">
        <f t="shared" si="437"/>
        <v>0</v>
      </c>
      <c r="S1668" s="137">
        <f t="shared" si="437"/>
        <v>0</v>
      </c>
      <c r="T1668" s="137">
        <f t="shared" si="437"/>
        <v>0</v>
      </c>
      <c r="U1668" s="137">
        <f t="shared" si="437"/>
        <v>0</v>
      </c>
      <c r="V1668" s="137">
        <f t="shared" si="437"/>
        <v>100</v>
      </c>
      <c r="W1668" s="137">
        <f t="shared" si="438"/>
        <v>100</v>
      </c>
      <c r="X1668" s="137">
        <f t="shared" si="438"/>
        <v>100</v>
      </c>
      <c r="Y1668" s="137">
        <f t="shared" si="438"/>
        <v>100</v>
      </c>
      <c r="Z1668" s="137">
        <f t="shared" si="438"/>
        <v>100</v>
      </c>
      <c r="AA1668" s="137">
        <f t="shared" si="438"/>
        <v>100</v>
      </c>
      <c r="AB1668" s="137">
        <f t="shared" si="438"/>
        <v>100</v>
      </c>
      <c r="AC1668" s="137">
        <f t="shared" si="438"/>
        <v>100</v>
      </c>
      <c r="AD1668" s="137">
        <f t="shared" si="438"/>
        <v>0</v>
      </c>
      <c r="AE1668" s="137">
        <f t="shared" si="438"/>
        <v>0</v>
      </c>
      <c r="AF1668" s="137">
        <f t="shared" si="438"/>
        <v>0</v>
      </c>
      <c r="AG1668" s="137">
        <f t="shared" si="438"/>
        <v>0</v>
      </c>
      <c r="AH1668" s="137">
        <f t="shared" si="438"/>
        <v>0</v>
      </c>
      <c r="AI1668" s="137">
        <f t="shared" si="438"/>
        <v>0</v>
      </c>
      <c r="AJ1668" s="137">
        <f t="shared" si="438"/>
        <v>0</v>
      </c>
      <c r="AK1668" s="136">
        <f ca="1">IF(AND(AND($AK$3&lt;=B1668,B1668&lt;=$AK$1),B1668&lt;&gt;""),1,0)</f>
        <v>1</v>
      </c>
      <c r="AL1668" s="136">
        <f>IF(OR(F1668="工事・メンテ（共用可）",F1668="要調整"),0.5,IF(F1668="ヘリ訓練日",0.4,1))</f>
        <v>1</v>
      </c>
      <c r="AM1668" s="136">
        <v>1</v>
      </c>
    </row>
    <row r="1669" spans="1:39" ht="56.25">
      <c r="A1669" s="149">
        <v>1996</v>
      </c>
      <c r="B1669" s="150">
        <v>46454</v>
      </c>
      <c r="C1669" s="156">
        <v>9</v>
      </c>
      <c r="D1669" s="156">
        <v>17</v>
      </c>
      <c r="E1669" s="152" t="s">
        <v>32</v>
      </c>
      <c r="F1669" s="151" t="s">
        <v>492</v>
      </c>
      <c r="G1669" s="154" t="s">
        <v>1</v>
      </c>
      <c r="H1669" s="138" t="str">
        <f>IF(OR(G1669="中止",G1669="取消"),"998",IF(ISNA(MATCH($E1669,施設情報!$B$2:$B$96,0)),"999",INDEX(施設情報!$C$2:$C$96,MATCH($E1669,施設情報!$B$2:$B$96,0))))</f>
        <v>039</v>
      </c>
      <c r="I1669" s="139">
        <f t="shared" ref="I1669:I1732" si="439">B1669</f>
        <v>46454</v>
      </c>
      <c r="J1669" s="137" t="str">
        <f t="shared" ref="J1669:J1732" si="440">H1669&amp;"-"&amp;I1669</f>
        <v>039-46454</v>
      </c>
      <c r="K1669" s="137">
        <f t="shared" ref="K1669:K1732" si="441">C1669/24</f>
        <v>0.375</v>
      </c>
      <c r="L1669" s="137">
        <f t="shared" ref="L1669:L1732" si="442">D1669/24</f>
        <v>0.70833333333333337</v>
      </c>
      <c r="M1669" s="137">
        <f t="shared" si="437"/>
        <v>0</v>
      </c>
      <c r="N1669" s="137">
        <f t="shared" si="437"/>
        <v>0</v>
      </c>
      <c r="O1669" s="137">
        <f t="shared" si="437"/>
        <v>0</v>
      </c>
      <c r="P1669" s="137">
        <f t="shared" si="437"/>
        <v>0</v>
      </c>
      <c r="Q1669" s="137">
        <f t="shared" si="437"/>
        <v>0</v>
      </c>
      <c r="R1669" s="137">
        <f t="shared" si="437"/>
        <v>0</v>
      </c>
      <c r="S1669" s="137">
        <f t="shared" si="437"/>
        <v>0</v>
      </c>
      <c r="T1669" s="137">
        <f t="shared" si="437"/>
        <v>0</v>
      </c>
      <c r="U1669" s="137">
        <f t="shared" si="437"/>
        <v>0</v>
      </c>
      <c r="V1669" s="137">
        <f t="shared" si="437"/>
        <v>100</v>
      </c>
      <c r="W1669" s="137">
        <f t="shared" si="438"/>
        <v>100</v>
      </c>
      <c r="X1669" s="137">
        <f t="shared" si="438"/>
        <v>100</v>
      </c>
      <c r="Y1669" s="137">
        <f t="shared" si="438"/>
        <v>100</v>
      </c>
      <c r="Z1669" s="137">
        <f t="shared" si="438"/>
        <v>100</v>
      </c>
      <c r="AA1669" s="137">
        <f t="shared" si="438"/>
        <v>100</v>
      </c>
      <c r="AB1669" s="137">
        <f t="shared" si="438"/>
        <v>100</v>
      </c>
      <c r="AC1669" s="137">
        <f t="shared" si="438"/>
        <v>100</v>
      </c>
      <c r="AD1669" s="137">
        <f t="shared" si="438"/>
        <v>0</v>
      </c>
      <c r="AE1669" s="137">
        <f t="shared" si="438"/>
        <v>0</v>
      </c>
      <c r="AF1669" s="137">
        <f t="shared" si="438"/>
        <v>0</v>
      </c>
      <c r="AG1669" s="137">
        <f t="shared" si="438"/>
        <v>0</v>
      </c>
      <c r="AH1669" s="137">
        <f t="shared" si="438"/>
        <v>0</v>
      </c>
      <c r="AI1669" s="137">
        <f t="shared" si="438"/>
        <v>0</v>
      </c>
      <c r="AJ1669" s="137">
        <f t="shared" si="438"/>
        <v>0</v>
      </c>
      <c r="AK1669" s="136">
        <f ca="1">IF(AND(AND($AK$3&lt;=B1669,B1669&lt;=$AK$1),B1669&lt;&gt;""),1,0)</f>
        <v>1</v>
      </c>
      <c r="AL1669" s="136">
        <f>IF(OR(F1669="工事・メンテ（共用可）",F1669="要調整"),0.5,IF(F1669="ヘリ訓練日",0.4,1))</f>
        <v>1</v>
      </c>
      <c r="AM1669" s="136">
        <v>1</v>
      </c>
    </row>
    <row r="1670" spans="1:39" ht="56.25">
      <c r="A1670" s="149">
        <v>1997</v>
      </c>
      <c r="B1670" s="150">
        <v>46454</v>
      </c>
      <c r="C1670" s="156">
        <v>9</v>
      </c>
      <c r="D1670" s="156">
        <v>17</v>
      </c>
      <c r="E1670" s="152" t="s">
        <v>33</v>
      </c>
      <c r="F1670" s="151" t="s">
        <v>492</v>
      </c>
      <c r="G1670" s="154" t="s">
        <v>1</v>
      </c>
      <c r="H1670" s="138" t="str">
        <f>IF(OR(G1670="中止",G1670="取消"),"998",IF(ISNA(MATCH($E1670,施設情報!$B$2:$B$96,0)),"999",INDEX(施設情報!$C$2:$C$96,MATCH($E1670,施設情報!$B$2:$B$96,0))))</f>
        <v>038</v>
      </c>
      <c r="I1670" s="139">
        <f t="shared" si="439"/>
        <v>46454</v>
      </c>
      <c r="J1670" s="137" t="str">
        <f t="shared" si="440"/>
        <v>038-46454</v>
      </c>
      <c r="K1670" s="137">
        <f t="shared" si="441"/>
        <v>0.375</v>
      </c>
      <c r="L1670" s="137">
        <f t="shared" si="442"/>
        <v>0.70833333333333337</v>
      </c>
      <c r="M1670" s="137">
        <f t="shared" si="437"/>
        <v>0</v>
      </c>
      <c r="N1670" s="137">
        <f t="shared" si="437"/>
        <v>0</v>
      </c>
      <c r="O1670" s="137">
        <f t="shared" si="437"/>
        <v>0</v>
      </c>
      <c r="P1670" s="137">
        <f t="shared" si="437"/>
        <v>0</v>
      </c>
      <c r="Q1670" s="137">
        <f t="shared" si="437"/>
        <v>0</v>
      </c>
      <c r="R1670" s="137">
        <f t="shared" si="437"/>
        <v>0</v>
      </c>
      <c r="S1670" s="137">
        <f t="shared" si="437"/>
        <v>0</v>
      </c>
      <c r="T1670" s="137">
        <f t="shared" si="437"/>
        <v>0</v>
      </c>
      <c r="U1670" s="137">
        <f t="shared" si="437"/>
        <v>0</v>
      </c>
      <c r="V1670" s="137">
        <f t="shared" si="437"/>
        <v>100</v>
      </c>
      <c r="W1670" s="137">
        <f t="shared" si="438"/>
        <v>100</v>
      </c>
      <c r="X1670" s="137">
        <f t="shared" si="438"/>
        <v>100</v>
      </c>
      <c r="Y1670" s="137">
        <f t="shared" si="438"/>
        <v>100</v>
      </c>
      <c r="Z1670" s="137">
        <f t="shared" si="438"/>
        <v>100</v>
      </c>
      <c r="AA1670" s="137">
        <f t="shared" si="438"/>
        <v>100</v>
      </c>
      <c r="AB1670" s="137">
        <f t="shared" si="438"/>
        <v>100</v>
      </c>
      <c r="AC1670" s="137">
        <f t="shared" si="438"/>
        <v>100</v>
      </c>
      <c r="AD1670" s="137">
        <f t="shared" si="438"/>
        <v>0</v>
      </c>
      <c r="AE1670" s="137">
        <f t="shared" si="438"/>
        <v>0</v>
      </c>
      <c r="AF1670" s="137">
        <f t="shared" si="438"/>
        <v>0</v>
      </c>
      <c r="AG1670" s="137">
        <f t="shared" si="438"/>
        <v>0</v>
      </c>
      <c r="AH1670" s="137">
        <f t="shared" si="438"/>
        <v>0</v>
      </c>
      <c r="AI1670" s="137">
        <f t="shared" si="438"/>
        <v>0</v>
      </c>
      <c r="AJ1670" s="137">
        <f t="shared" si="438"/>
        <v>0</v>
      </c>
      <c r="AK1670" s="136">
        <f ca="1">IF(AND(AND($AK$3&lt;=B1670,B1670&lt;=$AK$1),B1670&lt;&gt;""),1,0)</f>
        <v>1</v>
      </c>
      <c r="AL1670" s="136">
        <f>IF(OR(F1670="工事・メンテ（共用可）",F1670="要調整"),0.5,IF(F1670="ヘリ訓練日",0.4,1))</f>
        <v>1</v>
      </c>
      <c r="AM1670" s="136">
        <v>1</v>
      </c>
    </row>
    <row r="1671" spans="1:39" ht="56.25">
      <c r="A1671" s="149">
        <v>1998</v>
      </c>
      <c r="B1671" s="150">
        <v>46454</v>
      </c>
      <c r="C1671" s="156">
        <v>9</v>
      </c>
      <c r="D1671" s="156">
        <v>17</v>
      </c>
      <c r="E1671" s="152" t="s">
        <v>34</v>
      </c>
      <c r="F1671" s="151" t="s">
        <v>492</v>
      </c>
      <c r="G1671" s="154" t="s">
        <v>1</v>
      </c>
      <c r="H1671" s="138" t="str">
        <f>IF(OR(G1671="中止",G1671="取消"),"998",IF(ISNA(MATCH($E1671,施設情報!$B$2:$B$96,0)),"999",INDEX(施設情報!$C$2:$C$96,MATCH($E1671,施設情報!$B$2:$B$96,0))))</f>
        <v>040</v>
      </c>
      <c r="I1671" s="139">
        <f t="shared" si="439"/>
        <v>46454</v>
      </c>
      <c r="J1671" s="137" t="str">
        <f t="shared" si="440"/>
        <v>040-46454</v>
      </c>
      <c r="K1671" s="137">
        <f t="shared" si="441"/>
        <v>0.375</v>
      </c>
      <c r="L1671" s="137">
        <f t="shared" si="442"/>
        <v>0.70833333333333337</v>
      </c>
      <c r="M1671" s="137">
        <f t="shared" si="437"/>
        <v>0</v>
      </c>
      <c r="N1671" s="137">
        <f t="shared" si="437"/>
        <v>0</v>
      </c>
      <c r="O1671" s="137">
        <f t="shared" si="437"/>
        <v>0</v>
      </c>
      <c r="P1671" s="137">
        <f t="shared" si="437"/>
        <v>0</v>
      </c>
      <c r="Q1671" s="137">
        <f t="shared" si="437"/>
        <v>0</v>
      </c>
      <c r="R1671" s="137">
        <f t="shared" si="437"/>
        <v>0</v>
      </c>
      <c r="S1671" s="137">
        <f t="shared" si="437"/>
        <v>0</v>
      </c>
      <c r="T1671" s="137">
        <f t="shared" si="437"/>
        <v>0</v>
      </c>
      <c r="U1671" s="137">
        <f t="shared" si="437"/>
        <v>0</v>
      </c>
      <c r="V1671" s="137">
        <f t="shared" si="437"/>
        <v>100</v>
      </c>
      <c r="W1671" s="137">
        <f t="shared" si="438"/>
        <v>100</v>
      </c>
      <c r="X1671" s="137">
        <f t="shared" si="438"/>
        <v>100</v>
      </c>
      <c r="Y1671" s="137">
        <f t="shared" si="438"/>
        <v>100</v>
      </c>
      <c r="Z1671" s="137">
        <f t="shared" si="438"/>
        <v>100</v>
      </c>
      <c r="AA1671" s="137">
        <f t="shared" si="438"/>
        <v>100</v>
      </c>
      <c r="AB1671" s="137">
        <f t="shared" si="438"/>
        <v>100</v>
      </c>
      <c r="AC1671" s="137">
        <f t="shared" si="438"/>
        <v>100</v>
      </c>
      <c r="AD1671" s="137">
        <f t="shared" si="438"/>
        <v>0</v>
      </c>
      <c r="AE1671" s="137">
        <f t="shared" si="438"/>
        <v>0</v>
      </c>
      <c r="AF1671" s="137">
        <f t="shared" si="438"/>
        <v>0</v>
      </c>
      <c r="AG1671" s="137">
        <f t="shared" si="438"/>
        <v>0</v>
      </c>
      <c r="AH1671" s="137">
        <f t="shared" si="438"/>
        <v>0</v>
      </c>
      <c r="AI1671" s="137">
        <f t="shared" si="438"/>
        <v>0</v>
      </c>
      <c r="AJ1671" s="137">
        <f t="shared" si="438"/>
        <v>0</v>
      </c>
      <c r="AK1671" s="136">
        <f ca="1">IF(AND(AND($AK$3&lt;=B1671,B1671&lt;=$AK$1),B1671&lt;&gt;""),1,0)</f>
        <v>1</v>
      </c>
      <c r="AL1671" s="136">
        <f>IF(OR(F1671="工事・メンテ（共用可）",F1671="要調整"),0.5,IF(F1671="ヘリ訓練日",0.4,1))</f>
        <v>1</v>
      </c>
      <c r="AM1671" s="136">
        <v>1</v>
      </c>
    </row>
    <row r="1672" spans="1:39" ht="56.25">
      <c r="A1672" s="149">
        <v>1999</v>
      </c>
      <c r="B1672" s="150">
        <v>46454</v>
      </c>
      <c r="C1672" s="156">
        <v>9</v>
      </c>
      <c r="D1672" s="156">
        <v>17</v>
      </c>
      <c r="E1672" s="152" t="s">
        <v>35</v>
      </c>
      <c r="F1672" s="151" t="s">
        <v>492</v>
      </c>
      <c r="G1672" s="154" t="s">
        <v>1</v>
      </c>
      <c r="H1672" s="138" t="str">
        <f>IF(OR(G1672="中止",G1672="取消"),"998",IF(ISNA(MATCH($E1672,施設情報!$B$2:$B$96,0)),"999",INDEX(施設情報!$C$2:$C$96,MATCH($E1672,施設情報!$B$2:$B$96,0))))</f>
        <v>041</v>
      </c>
      <c r="I1672" s="139">
        <f t="shared" si="439"/>
        <v>46454</v>
      </c>
      <c r="J1672" s="137" t="str">
        <f t="shared" si="440"/>
        <v>041-46454</v>
      </c>
      <c r="K1672" s="137">
        <f t="shared" si="441"/>
        <v>0.375</v>
      </c>
      <c r="L1672" s="137">
        <f t="shared" si="442"/>
        <v>0.70833333333333337</v>
      </c>
      <c r="M1672" s="137">
        <f t="shared" si="437"/>
        <v>0</v>
      </c>
      <c r="N1672" s="137">
        <f t="shared" si="437"/>
        <v>0</v>
      </c>
      <c r="O1672" s="137">
        <f t="shared" si="437"/>
        <v>0</v>
      </c>
      <c r="P1672" s="137">
        <f t="shared" si="437"/>
        <v>0</v>
      </c>
      <c r="Q1672" s="137">
        <f t="shared" si="437"/>
        <v>0</v>
      </c>
      <c r="R1672" s="137">
        <f t="shared" si="437"/>
        <v>0</v>
      </c>
      <c r="S1672" s="137">
        <f t="shared" si="437"/>
        <v>0</v>
      </c>
      <c r="T1672" s="137">
        <f t="shared" si="437"/>
        <v>0</v>
      </c>
      <c r="U1672" s="137">
        <f t="shared" si="437"/>
        <v>0</v>
      </c>
      <c r="V1672" s="137">
        <f t="shared" si="437"/>
        <v>100</v>
      </c>
      <c r="W1672" s="137">
        <f t="shared" si="438"/>
        <v>100</v>
      </c>
      <c r="X1672" s="137">
        <f t="shared" si="438"/>
        <v>100</v>
      </c>
      <c r="Y1672" s="137">
        <f t="shared" si="438"/>
        <v>100</v>
      </c>
      <c r="Z1672" s="137">
        <f t="shared" si="438"/>
        <v>100</v>
      </c>
      <c r="AA1672" s="137">
        <f t="shared" si="438"/>
        <v>100</v>
      </c>
      <c r="AB1672" s="137">
        <f t="shared" si="438"/>
        <v>100</v>
      </c>
      <c r="AC1672" s="137">
        <f t="shared" si="438"/>
        <v>100</v>
      </c>
      <c r="AD1672" s="137">
        <f t="shared" si="438"/>
        <v>0</v>
      </c>
      <c r="AE1672" s="137">
        <f t="shared" si="438"/>
        <v>0</v>
      </c>
      <c r="AF1672" s="137">
        <f t="shared" si="438"/>
        <v>0</v>
      </c>
      <c r="AG1672" s="137">
        <f t="shared" si="438"/>
        <v>0</v>
      </c>
      <c r="AH1672" s="137">
        <f t="shared" si="438"/>
        <v>0</v>
      </c>
      <c r="AI1672" s="137">
        <f t="shared" si="438"/>
        <v>0</v>
      </c>
      <c r="AJ1672" s="137">
        <f t="shared" si="438"/>
        <v>0</v>
      </c>
      <c r="AK1672" s="136">
        <f ca="1">IF(AND(AND($AK$3&lt;=B1672,B1672&lt;=$AK$1),B1672&lt;&gt;""),1,0)</f>
        <v>1</v>
      </c>
      <c r="AL1672" s="136">
        <f>IF(OR(F1672="工事・メンテ（共用可）",F1672="要調整"),0.5,IF(F1672="ヘリ訓練日",0.4,1))</f>
        <v>1</v>
      </c>
      <c r="AM1672" s="136">
        <v>1</v>
      </c>
    </row>
    <row r="1673" spans="1:39" ht="56.25">
      <c r="A1673" s="149">
        <v>2000</v>
      </c>
      <c r="B1673" s="150">
        <v>46454</v>
      </c>
      <c r="C1673" s="156">
        <v>9</v>
      </c>
      <c r="D1673" s="156">
        <v>17</v>
      </c>
      <c r="E1673" s="152" t="s">
        <v>36</v>
      </c>
      <c r="F1673" s="151" t="s">
        <v>492</v>
      </c>
      <c r="G1673" s="154" t="s">
        <v>1</v>
      </c>
      <c r="H1673" s="138" t="str">
        <f>IF(OR(G1673="中止",G1673="取消"),"998",IF(ISNA(MATCH($E1673,施設情報!$B$2:$B$96,0)),"999",INDEX(施設情報!$C$2:$C$96,MATCH($E1673,施設情報!$B$2:$B$96,0))))</f>
        <v>042</v>
      </c>
      <c r="I1673" s="139">
        <f t="shared" si="439"/>
        <v>46454</v>
      </c>
      <c r="J1673" s="137" t="str">
        <f t="shared" si="440"/>
        <v>042-46454</v>
      </c>
      <c r="K1673" s="137">
        <f t="shared" si="441"/>
        <v>0.375</v>
      </c>
      <c r="L1673" s="137">
        <f t="shared" si="442"/>
        <v>0.70833333333333337</v>
      </c>
      <c r="M1673" s="137">
        <f t="shared" si="437"/>
        <v>0</v>
      </c>
      <c r="N1673" s="137">
        <f t="shared" si="437"/>
        <v>0</v>
      </c>
      <c r="O1673" s="137">
        <f t="shared" si="437"/>
        <v>0</v>
      </c>
      <c r="P1673" s="137">
        <f t="shared" si="437"/>
        <v>0</v>
      </c>
      <c r="Q1673" s="137">
        <f t="shared" si="437"/>
        <v>0</v>
      </c>
      <c r="R1673" s="137">
        <f t="shared" si="437"/>
        <v>0</v>
      </c>
      <c r="S1673" s="137">
        <f t="shared" si="437"/>
        <v>0</v>
      </c>
      <c r="T1673" s="137">
        <f t="shared" si="437"/>
        <v>0</v>
      </c>
      <c r="U1673" s="137">
        <f t="shared" si="437"/>
        <v>0</v>
      </c>
      <c r="V1673" s="137">
        <f t="shared" si="437"/>
        <v>100</v>
      </c>
      <c r="W1673" s="137">
        <f t="shared" si="438"/>
        <v>100</v>
      </c>
      <c r="X1673" s="137">
        <f t="shared" si="438"/>
        <v>100</v>
      </c>
      <c r="Y1673" s="137">
        <f t="shared" si="438"/>
        <v>100</v>
      </c>
      <c r="Z1673" s="137">
        <f t="shared" si="438"/>
        <v>100</v>
      </c>
      <c r="AA1673" s="137">
        <f t="shared" si="438"/>
        <v>100</v>
      </c>
      <c r="AB1673" s="137">
        <f t="shared" si="438"/>
        <v>100</v>
      </c>
      <c r="AC1673" s="137">
        <f t="shared" si="438"/>
        <v>100</v>
      </c>
      <c r="AD1673" s="137">
        <f t="shared" si="438"/>
        <v>0</v>
      </c>
      <c r="AE1673" s="137">
        <f t="shared" si="438"/>
        <v>0</v>
      </c>
      <c r="AF1673" s="137">
        <f t="shared" si="438"/>
        <v>0</v>
      </c>
      <c r="AG1673" s="137">
        <f t="shared" si="438"/>
        <v>0</v>
      </c>
      <c r="AH1673" s="137">
        <f t="shared" si="438"/>
        <v>0</v>
      </c>
      <c r="AI1673" s="137">
        <f t="shared" si="438"/>
        <v>0</v>
      </c>
      <c r="AJ1673" s="137">
        <f t="shared" si="438"/>
        <v>0</v>
      </c>
      <c r="AK1673" s="136">
        <f ca="1">IF(AND(AND($AK$3&lt;=B1673,B1673&lt;=$AK$1),B1673&lt;&gt;""),1,0)</f>
        <v>1</v>
      </c>
      <c r="AL1673" s="136">
        <f>IF(OR(F1673="工事・メンテ（共用可）",F1673="要調整"),0.5,IF(F1673="ヘリ訓練日",0.4,1))</f>
        <v>1</v>
      </c>
      <c r="AM1673" s="136">
        <v>1</v>
      </c>
    </row>
    <row r="1674" spans="1:39" ht="56.25">
      <c r="A1674" s="149">
        <v>2001</v>
      </c>
      <c r="B1674" s="150">
        <v>46454</v>
      </c>
      <c r="C1674" s="156">
        <v>9</v>
      </c>
      <c r="D1674" s="156">
        <v>17</v>
      </c>
      <c r="E1674" s="152" t="s">
        <v>37</v>
      </c>
      <c r="F1674" s="151" t="s">
        <v>492</v>
      </c>
      <c r="G1674" s="154" t="s">
        <v>1</v>
      </c>
      <c r="H1674" s="138" t="str">
        <f>IF(OR(G1674="中止",G1674="取消"),"998",IF(ISNA(MATCH($E1674,施設情報!$B$2:$B$96,0)),"999",INDEX(施設情報!$C$2:$C$96,MATCH($E1674,施設情報!$B$2:$B$96,0))))</f>
        <v>043</v>
      </c>
      <c r="I1674" s="139">
        <f t="shared" si="439"/>
        <v>46454</v>
      </c>
      <c r="J1674" s="137" t="str">
        <f t="shared" si="440"/>
        <v>043-46454</v>
      </c>
      <c r="K1674" s="137">
        <f t="shared" si="441"/>
        <v>0.375</v>
      </c>
      <c r="L1674" s="137">
        <f t="shared" si="442"/>
        <v>0.70833333333333337</v>
      </c>
      <c r="M1674" s="137">
        <f t="shared" si="437"/>
        <v>0</v>
      </c>
      <c r="N1674" s="137">
        <f t="shared" si="437"/>
        <v>0</v>
      </c>
      <c r="O1674" s="137">
        <f t="shared" si="437"/>
        <v>0</v>
      </c>
      <c r="P1674" s="137">
        <f t="shared" si="437"/>
        <v>0</v>
      </c>
      <c r="Q1674" s="137">
        <f t="shared" si="437"/>
        <v>0</v>
      </c>
      <c r="R1674" s="137">
        <f t="shared" si="437"/>
        <v>0</v>
      </c>
      <c r="S1674" s="137">
        <f t="shared" si="437"/>
        <v>0</v>
      </c>
      <c r="T1674" s="137">
        <f t="shared" si="437"/>
        <v>0</v>
      </c>
      <c r="U1674" s="137">
        <f t="shared" si="437"/>
        <v>0</v>
      </c>
      <c r="V1674" s="137">
        <f t="shared" si="437"/>
        <v>100</v>
      </c>
      <c r="W1674" s="137">
        <f t="shared" si="438"/>
        <v>100</v>
      </c>
      <c r="X1674" s="137">
        <f t="shared" si="438"/>
        <v>100</v>
      </c>
      <c r="Y1674" s="137">
        <f t="shared" si="438"/>
        <v>100</v>
      </c>
      <c r="Z1674" s="137">
        <f t="shared" si="438"/>
        <v>100</v>
      </c>
      <c r="AA1674" s="137">
        <f t="shared" si="438"/>
        <v>100</v>
      </c>
      <c r="AB1674" s="137">
        <f t="shared" si="438"/>
        <v>100</v>
      </c>
      <c r="AC1674" s="137">
        <f t="shared" si="438"/>
        <v>100</v>
      </c>
      <c r="AD1674" s="137">
        <f t="shared" si="438"/>
        <v>0</v>
      </c>
      <c r="AE1674" s="137">
        <f t="shared" si="438"/>
        <v>0</v>
      </c>
      <c r="AF1674" s="137">
        <f t="shared" si="438"/>
        <v>0</v>
      </c>
      <c r="AG1674" s="137">
        <f t="shared" si="438"/>
        <v>0</v>
      </c>
      <c r="AH1674" s="137">
        <f t="shared" si="438"/>
        <v>0</v>
      </c>
      <c r="AI1674" s="137">
        <f t="shared" si="438"/>
        <v>0</v>
      </c>
      <c r="AJ1674" s="137">
        <f t="shared" si="438"/>
        <v>0</v>
      </c>
      <c r="AK1674" s="136">
        <f ca="1">IF(AND(AND($AK$3&lt;=B1674,B1674&lt;=$AK$1),B1674&lt;&gt;""),1,0)</f>
        <v>1</v>
      </c>
      <c r="AL1674" s="136">
        <f>IF(OR(F1674="工事・メンテ（共用可）",F1674="要調整"),0.5,IF(F1674="ヘリ訓練日",0.4,1))</f>
        <v>1</v>
      </c>
      <c r="AM1674" s="136">
        <v>1</v>
      </c>
    </row>
    <row r="1675" spans="1:39" ht="56.25">
      <c r="A1675" s="149">
        <v>2002</v>
      </c>
      <c r="B1675" s="150">
        <v>46454</v>
      </c>
      <c r="C1675" s="156">
        <v>9</v>
      </c>
      <c r="D1675" s="156">
        <v>17</v>
      </c>
      <c r="E1675" s="152" t="s">
        <v>66</v>
      </c>
      <c r="F1675" s="151" t="s">
        <v>492</v>
      </c>
      <c r="G1675" s="154" t="s">
        <v>1</v>
      </c>
      <c r="H1675" s="138" t="str">
        <f>IF(OR(G1675="中止",G1675="取消"),"998",IF(ISNA(MATCH($E1675,施設情報!$B$2:$B$96,0)),"999",INDEX(施設情報!$C$2:$C$96,MATCH($E1675,施設情報!$B$2:$B$96,0))))</f>
        <v>044</v>
      </c>
      <c r="I1675" s="139">
        <f t="shared" si="439"/>
        <v>46454</v>
      </c>
      <c r="J1675" s="137" t="str">
        <f t="shared" si="440"/>
        <v>044-46454</v>
      </c>
      <c r="K1675" s="137">
        <f t="shared" si="441"/>
        <v>0.375</v>
      </c>
      <c r="L1675" s="137">
        <f t="shared" si="442"/>
        <v>0.70833333333333337</v>
      </c>
      <c r="M1675" s="137">
        <f t="shared" ref="M1675:V1684" si="443">IF(AND(M$3&gt;=$K1675,M$3&lt;$L1675),100*$AM1675,0)</f>
        <v>0</v>
      </c>
      <c r="N1675" s="137">
        <f t="shared" si="443"/>
        <v>0</v>
      </c>
      <c r="O1675" s="137">
        <f t="shared" si="443"/>
        <v>0</v>
      </c>
      <c r="P1675" s="137">
        <f t="shared" si="443"/>
        <v>0</v>
      </c>
      <c r="Q1675" s="137">
        <f t="shared" si="443"/>
        <v>0</v>
      </c>
      <c r="R1675" s="137">
        <f t="shared" si="443"/>
        <v>0</v>
      </c>
      <c r="S1675" s="137">
        <f t="shared" si="443"/>
        <v>0</v>
      </c>
      <c r="T1675" s="137">
        <f t="shared" si="443"/>
        <v>0</v>
      </c>
      <c r="U1675" s="137">
        <f t="shared" si="443"/>
        <v>0</v>
      </c>
      <c r="V1675" s="137">
        <f t="shared" si="443"/>
        <v>100</v>
      </c>
      <c r="W1675" s="137">
        <f t="shared" ref="W1675:AJ1684" si="444">IF(AND(W$3&gt;=$K1675,W$3&lt;$L1675),100*$AM1675,0)</f>
        <v>100</v>
      </c>
      <c r="X1675" s="137">
        <f t="shared" si="444"/>
        <v>100</v>
      </c>
      <c r="Y1675" s="137">
        <f t="shared" si="444"/>
        <v>100</v>
      </c>
      <c r="Z1675" s="137">
        <f t="shared" si="444"/>
        <v>100</v>
      </c>
      <c r="AA1675" s="137">
        <f t="shared" si="444"/>
        <v>100</v>
      </c>
      <c r="AB1675" s="137">
        <f t="shared" si="444"/>
        <v>100</v>
      </c>
      <c r="AC1675" s="137">
        <f t="shared" si="444"/>
        <v>100</v>
      </c>
      <c r="AD1675" s="137">
        <f t="shared" si="444"/>
        <v>0</v>
      </c>
      <c r="AE1675" s="137">
        <f t="shared" si="444"/>
        <v>0</v>
      </c>
      <c r="AF1675" s="137">
        <f t="shared" si="444"/>
        <v>0</v>
      </c>
      <c r="AG1675" s="137">
        <f t="shared" si="444"/>
        <v>0</v>
      </c>
      <c r="AH1675" s="137">
        <f t="shared" si="444"/>
        <v>0</v>
      </c>
      <c r="AI1675" s="137">
        <f t="shared" si="444"/>
        <v>0</v>
      </c>
      <c r="AJ1675" s="137">
        <f t="shared" si="444"/>
        <v>0</v>
      </c>
      <c r="AK1675" s="136">
        <f ca="1">IF(AND(AND($AK$3&lt;=B1675,B1675&lt;=$AK$1),B1675&lt;&gt;""),1,0)</f>
        <v>1</v>
      </c>
      <c r="AL1675" s="136">
        <f>IF(OR(F1675="工事・メンテ（共用可）",F1675="要調整"),0.5,IF(F1675="ヘリ訓練日",0.4,1))</f>
        <v>1</v>
      </c>
      <c r="AM1675" s="136">
        <v>1</v>
      </c>
    </row>
    <row r="1676" spans="1:39" ht="75">
      <c r="A1676" s="149">
        <v>2003</v>
      </c>
      <c r="B1676" s="150">
        <v>46454</v>
      </c>
      <c r="C1676" s="156">
        <v>9</v>
      </c>
      <c r="D1676" s="156">
        <v>17</v>
      </c>
      <c r="E1676" s="152" t="s">
        <v>67</v>
      </c>
      <c r="F1676" s="151" t="s">
        <v>492</v>
      </c>
      <c r="G1676" s="154" t="s">
        <v>1</v>
      </c>
      <c r="H1676" s="138" t="str">
        <f>IF(OR(G1676="中止",G1676="取消"),"998",IF(ISNA(MATCH($E1676,施設情報!$B$2:$B$96,0)),"999",INDEX(施設情報!$C$2:$C$96,MATCH($E1676,施設情報!$B$2:$B$96,0))))</f>
        <v>045</v>
      </c>
      <c r="I1676" s="139">
        <f t="shared" si="439"/>
        <v>46454</v>
      </c>
      <c r="J1676" s="137" t="str">
        <f t="shared" si="440"/>
        <v>045-46454</v>
      </c>
      <c r="K1676" s="137">
        <f t="shared" si="441"/>
        <v>0.375</v>
      </c>
      <c r="L1676" s="137">
        <f t="shared" si="442"/>
        <v>0.70833333333333337</v>
      </c>
      <c r="M1676" s="137">
        <f t="shared" si="443"/>
        <v>0</v>
      </c>
      <c r="N1676" s="137">
        <f t="shared" si="443"/>
        <v>0</v>
      </c>
      <c r="O1676" s="137">
        <f t="shared" si="443"/>
        <v>0</v>
      </c>
      <c r="P1676" s="137">
        <f t="shared" si="443"/>
        <v>0</v>
      </c>
      <c r="Q1676" s="137">
        <f t="shared" si="443"/>
        <v>0</v>
      </c>
      <c r="R1676" s="137">
        <f t="shared" si="443"/>
        <v>0</v>
      </c>
      <c r="S1676" s="137">
        <f t="shared" si="443"/>
        <v>0</v>
      </c>
      <c r="T1676" s="137">
        <f t="shared" si="443"/>
        <v>0</v>
      </c>
      <c r="U1676" s="137">
        <f t="shared" si="443"/>
        <v>0</v>
      </c>
      <c r="V1676" s="137">
        <f t="shared" si="443"/>
        <v>100</v>
      </c>
      <c r="W1676" s="137">
        <f t="shared" si="444"/>
        <v>100</v>
      </c>
      <c r="X1676" s="137">
        <f t="shared" si="444"/>
        <v>100</v>
      </c>
      <c r="Y1676" s="137">
        <f t="shared" si="444"/>
        <v>100</v>
      </c>
      <c r="Z1676" s="137">
        <f t="shared" si="444"/>
        <v>100</v>
      </c>
      <c r="AA1676" s="137">
        <f t="shared" si="444"/>
        <v>100</v>
      </c>
      <c r="AB1676" s="137">
        <f t="shared" si="444"/>
        <v>100</v>
      </c>
      <c r="AC1676" s="137">
        <f t="shared" si="444"/>
        <v>100</v>
      </c>
      <c r="AD1676" s="137">
        <f t="shared" si="444"/>
        <v>0</v>
      </c>
      <c r="AE1676" s="137">
        <f t="shared" si="444"/>
        <v>0</v>
      </c>
      <c r="AF1676" s="137">
        <f t="shared" si="444"/>
        <v>0</v>
      </c>
      <c r="AG1676" s="137">
        <f t="shared" si="444"/>
        <v>0</v>
      </c>
      <c r="AH1676" s="137">
        <f t="shared" si="444"/>
        <v>0</v>
      </c>
      <c r="AI1676" s="137">
        <f t="shared" si="444"/>
        <v>0</v>
      </c>
      <c r="AJ1676" s="137">
        <f t="shared" si="444"/>
        <v>0</v>
      </c>
      <c r="AK1676" s="136">
        <f ca="1">IF(AND(AND($AK$3&lt;=B1676,B1676&lt;=$AK$1),B1676&lt;&gt;""),1,0)</f>
        <v>1</v>
      </c>
      <c r="AL1676" s="136">
        <f>IF(OR(F1676="工事・メンテ（共用可）",F1676="要調整"),0.5,IF(F1676="ヘリ訓練日",0.4,1))</f>
        <v>1</v>
      </c>
      <c r="AM1676" s="136">
        <v>1</v>
      </c>
    </row>
    <row r="1677" spans="1:39" ht="75">
      <c r="A1677" s="149">
        <v>2004</v>
      </c>
      <c r="B1677" s="150">
        <v>46454</v>
      </c>
      <c r="C1677" s="156">
        <v>9</v>
      </c>
      <c r="D1677" s="156">
        <v>17</v>
      </c>
      <c r="E1677" s="152" t="s">
        <v>68</v>
      </c>
      <c r="F1677" s="151" t="s">
        <v>492</v>
      </c>
      <c r="G1677" s="154" t="s">
        <v>1</v>
      </c>
      <c r="H1677" s="138" t="str">
        <f>IF(OR(G1677="中止",G1677="取消"),"998",IF(ISNA(MATCH($E1677,施設情報!$B$2:$B$96,0)),"999",INDEX(施設情報!$C$2:$C$96,MATCH($E1677,施設情報!$B$2:$B$96,0))))</f>
        <v>046</v>
      </c>
      <c r="I1677" s="139">
        <f t="shared" si="439"/>
        <v>46454</v>
      </c>
      <c r="J1677" s="137" t="str">
        <f t="shared" si="440"/>
        <v>046-46454</v>
      </c>
      <c r="K1677" s="137">
        <f t="shared" si="441"/>
        <v>0.375</v>
      </c>
      <c r="L1677" s="137">
        <f t="shared" si="442"/>
        <v>0.70833333333333337</v>
      </c>
      <c r="M1677" s="137">
        <f t="shared" si="443"/>
        <v>0</v>
      </c>
      <c r="N1677" s="137">
        <f t="shared" si="443"/>
        <v>0</v>
      </c>
      <c r="O1677" s="137">
        <f t="shared" si="443"/>
        <v>0</v>
      </c>
      <c r="P1677" s="137">
        <f t="shared" si="443"/>
        <v>0</v>
      </c>
      <c r="Q1677" s="137">
        <f t="shared" si="443"/>
        <v>0</v>
      </c>
      <c r="R1677" s="137">
        <f t="shared" si="443"/>
        <v>0</v>
      </c>
      <c r="S1677" s="137">
        <f t="shared" si="443"/>
        <v>0</v>
      </c>
      <c r="T1677" s="137">
        <f t="shared" si="443"/>
        <v>0</v>
      </c>
      <c r="U1677" s="137">
        <f t="shared" si="443"/>
        <v>0</v>
      </c>
      <c r="V1677" s="137">
        <f t="shared" si="443"/>
        <v>100</v>
      </c>
      <c r="W1677" s="137">
        <f t="shared" si="444"/>
        <v>100</v>
      </c>
      <c r="X1677" s="137">
        <f t="shared" si="444"/>
        <v>100</v>
      </c>
      <c r="Y1677" s="137">
        <f t="shared" si="444"/>
        <v>100</v>
      </c>
      <c r="Z1677" s="137">
        <f t="shared" si="444"/>
        <v>100</v>
      </c>
      <c r="AA1677" s="137">
        <f t="shared" si="444"/>
        <v>100</v>
      </c>
      <c r="AB1677" s="137">
        <f t="shared" si="444"/>
        <v>100</v>
      </c>
      <c r="AC1677" s="137">
        <f t="shared" si="444"/>
        <v>100</v>
      </c>
      <c r="AD1677" s="137">
        <f t="shared" si="444"/>
        <v>0</v>
      </c>
      <c r="AE1677" s="137">
        <f t="shared" si="444"/>
        <v>0</v>
      </c>
      <c r="AF1677" s="137">
        <f t="shared" si="444"/>
        <v>0</v>
      </c>
      <c r="AG1677" s="137">
        <f t="shared" si="444"/>
        <v>0</v>
      </c>
      <c r="AH1677" s="137">
        <f t="shared" si="444"/>
        <v>0</v>
      </c>
      <c r="AI1677" s="137">
        <f t="shared" si="444"/>
        <v>0</v>
      </c>
      <c r="AJ1677" s="137">
        <f t="shared" si="444"/>
        <v>0</v>
      </c>
      <c r="AK1677" s="136">
        <f ca="1">IF(AND(AND($AK$3&lt;=B1677,B1677&lt;=$AK$1),B1677&lt;&gt;""),1,0)</f>
        <v>1</v>
      </c>
      <c r="AL1677" s="136">
        <f>IF(OR(F1677="工事・メンテ（共用可）",F1677="要調整"),0.5,IF(F1677="ヘリ訓練日",0.4,1))</f>
        <v>1</v>
      </c>
      <c r="AM1677" s="136">
        <v>1</v>
      </c>
    </row>
    <row r="1678" spans="1:39" ht="75">
      <c r="A1678" s="149">
        <v>2005</v>
      </c>
      <c r="B1678" s="150">
        <v>46454</v>
      </c>
      <c r="C1678" s="156">
        <v>9</v>
      </c>
      <c r="D1678" s="156">
        <v>17</v>
      </c>
      <c r="E1678" s="152" t="s">
        <v>69</v>
      </c>
      <c r="F1678" s="151" t="s">
        <v>492</v>
      </c>
      <c r="G1678" s="154" t="s">
        <v>1</v>
      </c>
      <c r="H1678" s="138" t="str">
        <f>IF(OR(G1678="中止",G1678="取消"),"998",IF(ISNA(MATCH($E1678,施設情報!$B$2:$B$96,0)),"999",INDEX(施設情報!$C$2:$C$96,MATCH($E1678,施設情報!$B$2:$B$96,0))))</f>
        <v>047</v>
      </c>
      <c r="I1678" s="139">
        <f t="shared" si="439"/>
        <v>46454</v>
      </c>
      <c r="J1678" s="137" t="str">
        <f t="shared" si="440"/>
        <v>047-46454</v>
      </c>
      <c r="K1678" s="137">
        <f t="shared" si="441"/>
        <v>0.375</v>
      </c>
      <c r="L1678" s="137">
        <f t="shared" si="442"/>
        <v>0.70833333333333337</v>
      </c>
      <c r="M1678" s="137">
        <f t="shared" si="443"/>
        <v>0</v>
      </c>
      <c r="N1678" s="137">
        <f t="shared" si="443"/>
        <v>0</v>
      </c>
      <c r="O1678" s="137">
        <f t="shared" si="443"/>
        <v>0</v>
      </c>
      <c r="P1678" s="137">
        <f t="shared" si="443"/>
        <v>0</v>
      </c>
      <c r="Q1678" s="137">
        <f t="shared" si="443"/>
        <v>0</v>
      </c>
      <c r="R1678" s="137">
        <f t="shared" si="443"/>
        <v>0</v>
      </c>
      <c r="S1678" s="137">
        <f t="shared" si="443"/>
        <v>0</v>
      </c>
      <c r="T1678" s="137">
        <f t="shared" si="443"/>
        <v>0</v>
      </c>
      <c r="U1678" s="137">
        <f t="shared" si="443"/>
        <v>0</v>
      </c>
      <c r="V1678" s="137">
        <f t="shared" si="443"/>
        <v>100</v>
      </c>
      <c r="W1678" s="137">
        <f t="shared" si="444"/>
        <v>100</v>
      </c>
      <c r="X1678" s="137">
        <f t="shared" si="444"/>
        <v>100</v>
      </c>
      <c r="Y1678" s="137">
        <f t="shared" si="444"/>
        <v>100</v>
      </c>
      <c r="Z1678" s="137">
        <f t="shared" si="444"/>
        <v>100</v>
      </c>
      <c r="AA1678" s="137">
        <f t="shared" si="444"/>
        <v>100</v>
      </c>
      <c r="AB1678" s="137">
        <f t="shared" si="444"/>
        <v>100</v>
      </c>
      <c r="AC1678" s="137">
        <f t="shared" si="444"/>
        <v>100</v>
      </c>
      <c r="AD1678" s="137">
        <f t="shared" si="444"/>
        <v>0</v>
      </c>
      <c r="AE1678" s="137">
        <f t="shared" si="444"/>
        <v>0</v>
      </c>
      <c r="AF1678" s="137">
        <f t="shared" si="444"/>
        <v>0</v>
      </c>
      <c r="AG1678" s="137">
        <f t="shared" si="444"/>
        <v>0</v>
      </c>
      <c r="AH1678" s="137">
        <f t="shared" si="444"/>
        <v>0</v>
      </c>
      <c r="AI1678" s="137">
        <f t="shared" si="444"/>
        <v>0</v>
      </c>
      <c r="AJ1678" s="137">
        <f t="shared" si="444"/>
        <v>0</v>
      </c>
      <c r="AK1678" s="136">
        <f ca="1">IF(AND(AND($AK$3&lt;=B1678,B1678&lt;=$AK$1),B1678&lt;&gt;""),1,0)</f>
        <v>1</v>
      </c>
      <c r="AL1678" s="136">
        <f>IF(OR(F1678="工事・メンテ（共用可）",F1678="要調整"),0.5,IF(F1678="ヘリ訓練日",0.4,1))</f>
        <v>1</v>
      </c>
      <c r="AM1678" s="136">
        <v>1</v>
      </c>
    </row>
    <row r="1679" spans="1:39" ht="93.75">
      <c r="A1679" s="149">
        <v>2006</v>
      </c>
      <c r="B1679" s="150">
        <v>46454</v>
      </c>
      <c r="C1679" s="156">
        <v>9</v>
      </c>
      <c r="D1679" s="156">
        <v>17</v>
      </c>
      <c r="E1679" s="152" t="s">
        <v>70</v>
      </c>
      <c r="F1679" s="151" t="s">
        <v>492</v>
      </c>
      <c r="G1679" s="154" t="s">
        <v>1</v>
      </c>
      <c r="H1679" s="138" t="str">
        <f>IF(OR(G1679="中止",G1679="取消"),"998",IF(ISNA(MATCH($E1679,施設情報!$B$2:$B$96,0)),"999",INDEX(施設情報!$C$2:$C$96,MATCH($E1679,施設情報!$B$2:$B$96,0))))</f>
        <v>050</v>
      </c>
      <c r="I1679" s="139">
        <f t="shared" si="439"/>
        <v>46454</v>
      </c>
      <c r="J1679" s="137" t="str">
        <f t="shared" si="440"/>
        <v>050-46454</v>
      </c>
      <c r="K1679" s="137">
        <f t="shared" si="441"/>
        <v>0.375</v>
      </c>
      <c r="L1679" s="137">
        <f t="shared" si="442"/>
        <v>0.70833333333333337</v>
      </c>
      <c r="M1679" s="137">
        <f t="shared" si="443"/>
        <v>0</v>
      </c>
      <c r="N1679" s="137">
        <f t="shared" si="443"/>
        <v>0</v>
      </c>
      <c r="O1679" s="137">
        <f t="shared" si="443"/>
        <v>0</v>
      </c>
      <c r="P1679" s="137">
        <f t="shared" si="443"/>
        <v>0</v>
      </c>
      <c r="Q1679" s="137">
        <f t="shared" si="443"/>
        <v>0</v>
      </c>
      <c r="R1679" s="137">
        <f t="shared" si="443"/>
        <v>0</v>
      </c>
      <c r="S1679" s="137">
        <f t="shared" si="443"/>
        <v>0</v>
      </c>
      <c r="T1679" s="137">
        <f t="shared" si="443"/>
        <v>0</v>
      </c>
      <c r="U1679" s="137">
        <f t="shared" si="443"/>
        <v>0</v>
      </c>
      <c r="V1679" s="137">
        <f t="shared" si="443"/>
        <v>100</v>
      </c>
      <c r="W1679" s="137">
        <f t="shared" si="444"/>
        <v>100</v>
      </c>
      <c r="X1679" s="137">
        <f t="shared" si="444"/>
        <v>100</v>
      </c>
      <c r="Y1679" s="137">
        <f t="shared" si="444"/>
        <v>100</v>
      </c>
      <c r="Z1679" s="137">
        <f t="shared" si="444"/>
        <v>100</v>
      </c>
      <c r="AA1679" s="137">
        <f t="shared" si="444"/>
        <v>100</v>
      </c>
      <c r="AB1679" s="137">
        <f t="shared" si="444"/>
        <v>100</v>
      </c>
      <c r="AC1679" s="137">
        <f t="shared" si="444"/>
        <v>100</v>
      </c>
      <c r="AD1679" s="137">
        <f t="shared" si="444"/>
        <v>0</v>
      </c>
      <c r="AE1679" s="137">
        <f t="shared" si="444"/>
        <v>0</v>
      </c>
      <c r="AF1679" s="137">
        <f t="shared" si="444"/>
        <v>0</v>
      </c>
      <c r="AG1679" s="137">
        <f t="shared" si="444"/>
        <v>0</v>
      </c>
      <c r="AH1679" s="137">
        <f t="shared" si="444"/>
        <v>0</v>
      </c>
      <c r="AI1679" s="137">
        <f t="shared" si="444"/>
        <v>0</v>
      </c>
      <c r="AJ1679" s="137">
        <f t="shared" si="444"/>
        <v>0</v>
      </c>
      <c r="AK1679" s="136">
        <f ca="1">IF(AND(AND($AK$3&lt;=B1679,B1679&lt;=$AK$1),B1679&lt;&gt;""),1,0)</f>
        <v>1</v>
      </c>
      <c r="AL1679" s="136">
        <f>IF(OR(F1679="工事・メンテ（共用可）",F1679="要調整"),0.5,IF(F1679="ヘリ訓練日",0.4,1))</f>
        <v>1</v>
      </c>
      <c r="AM1679" s="136">
        <v>1</v>
      </c>
    </row>
    <row r="1680" spans="1:39" ht="93.75">
      <c r="A1680" s="149">
        <v>2007</v>
      </c>
      <c r="B1680" s="150">
        <v>46454</v>
      </c>
      <c r="C1680" s="156">
        <v>9</v>
      </c>
      <c r="D1680" s="156">
        <v>17</v>
      </c>
      <c r="E1680" s="152" t="s">
        <v>71</v>
      </c>
      <c r="F1680" s="151" t="s">
        <v>492</v>
      </c>
      <c r="G1680" s="154" t="s">
        <v>1</v>
      </c>
      <c r="H1680" s="138" t="str">
        <f>IF(OR(G1680="中止",G1680="取消"),"998",IF(ISNA(MATCH($E1680,施設情報!$B$2:$B$96,0)),"999",INDEX(施設情報!$C$2:$C$96,MATCH($E1680,施設情報!$B$2:$B$96,0))))</f>
        <v>051</v>
      </c>
      <c r="I1680" s="139">
        <f t="shared" si="439"/>
        <v>46454</v>
      </c>
      <c r="J1680" s="137" t="str">
        <f t="shared" si="440"/>
        <v>051-46454</v>
      </c>
      <c r="K1680" s="137">
        <f t="shared" si="441"/>
        <v>0.375</v>
      </c>
      <c r="L1680" s="137">
        <f t="shared" si="442"/>
        <v>0.70833333333333337</v>
      </c>
      <c r="M1680" s="137">
        <f t="shared" si="443"/>
        <v>0</v>
      </c>
      <c r="N1680" s="137">
        <f t="shared" si="443"/>
        <v>0</v>
      </c>
      <c r="O1680" s="137">
        <f t="shared" si="443"/>
        <v>0</v>
      </c>
      <c r="P1680" s="137">
        <f t="shared" si="443"/>
        <v>0</v>
      </c>
      <c r="Q1680" s="137">
        <f t="shared" si="443"/>
        <v>0</v>
      </c>
      <c r="R1680" s="137">
        <f t="shared" si="443"/>
        <v>0</v>
      </c>
      <c r="S1680" s="137">
        <f t="shared" si="443"/>
        <v>0</v>
      </c>
      <c r="T1680" s="137">
        <f t="shared" si="443"/>
        <v>0</v>
      </c>
      <c r="U1680" s="137">
        <f t="shared" si="443"/>
        <v>0</v>
      </c>
      <c r="V1680" s="137">
        <f t="shared" si="443"/>
        <v>100</v>
      </c>
      <c r="W1680" s="137">
        <f t="shared" si="444"/>
        <v>100</v>
      </c>
      <c r="X1680" s="137">
        <f t="shared" si="444"/>
        <v>100</v>
      </c>
      <c r="Y1680" s="137">
        <f t="shared" si="444"/>
        <v>100</v>
      </c>
      <c r="Z1680" s="137">
        <f t="shared" si="444"/>
        <v>100</v>
      </c>
      <c r="AA1680" s="137">
        <f t="shared" si="444"/>
        <v>100</v>
      </c>
      <c r="AB1680" s="137">
        <f t="shared" si="444"/>
        <v>100</v>
      </c>
      <c r="AC1680" s="137">
        <f t="shared" si="444"/>
        <v>100</v>
      </c>
      <c r="AD1680" s="137">
        <f t="shared" si="444"/>
        <v>0</v>
      </c>
      <c r="AE1680" s="137">
        <f t="shared" si="444"/>
        <v>0</v>
      </c>
      <c r="AF1680" s="137">
        <f t="shared" si="444"/>
        <v>0</v>
      </c>
      <c r="AG1680" s="137">
        <f t="shared" si="444"/>
        <v>0</v>
      </c>
      <c r="AH1680" s="137">
        <f t="shared" si="444"/>
        <v>0</v>
      </c>
      <c r="AI1680" s="137">
        <f t="shared" si="444"/>
        <v>0</v>
      </c>
      <c r="AJ1680" s="137">
        <f t="shared" si="444"/>
        <v>0</v>
      </c>
      <c r="AK1680" s="136">
        <f ca="1">IF(AND(AND($AK$3&lt;=B1680,B1680&lt;=$AK$1),B1680&lt;&gt;""),1,0)</f>
        <v>1</v>
      </c>
      <c r="AL1680" s="136">
        <f>IF(OR(F1680="工事・メンテ（共用可）",F1680="要調整"),0.5,IF(F1680="ヘリ訓練日",0.4,1))</f>
        <v>1</v>
      </c>
      <c r="AM1680" s="136">
        <v>1</v>
      </c>
    </row>
    <row r="1681" spans="1:39" ht="93.75">
      <c r="A1681" s="149">
        <v>2008</v>
      </c>
      <c r="B1681" s="150">
        <v>46454</v>
      </c>
      <c r="C1681" s="156">
        <v>9</v>
      </c>
      <c r="D1681" s="156">
        <v>17</v>
      </c>
      <c r="E1681" s="152" t="s">
        <v>72</v>
      </c>
      <c r="F1681" s="151" t="s">
        <v>492</v>
      </c>
      <c r="G1681" s="154" t="s">
        <v>1</v>
      </c>
      <c r="H1681" s="138" t="str">
        <f>IF(OR(G1681="中止",G1681="取消"),"998",IF(ISNA(MATCH($E1681,施設情報!$B$2:$B$96,0)),"999",INDEX(施設情報!$C$2:$C$96,MATCH($E1681,施設情報!$B$2:$B$96,0))))</f>
        <v>052</v>
      </c>
      <c r="I1681" s="139">
        <f t="shared" si="439"/>
        <v>46454</v>
      </c>
      <c r="J1681" s="137" t="str">
        <f t="shared" si="440"/>
        <v>052-46454</v>
      </c>
      <c r="K1681" s="137">
        <f t="shared" si="441"/>
        <v>0.375</v>
      </c>
      <c r="L1681" s="137">
        <f t="shared" si="442"/>
        <v>0.70833333333333337</v>
      </c>
      <c r="M1681" s="137">
        <f t="shared" si="443"/>
        <v>0</v>
      </c>
      <c r="N1681" s="137">
        <f t="shared" si="443"/>
        <v>0</v>
      </c>
      <c r="O1681" s="137">
        <f t="shared" si="443"/>
        <v>0</v>
      </c>
      <c r="P1681" s="137">
        <f t="shared" si="443"/>
        <v>0</v>
      </c>
      <c r="Q1681" s="137">
        <f t="shared" si="443"/>
        <v>0</v>
      </c>
      <c r="R1681" s="137">
        <f t="shared" si="443"/>
        <v>0</v>
      </c>
      <c r="S1681" s="137">
        <f t="shared" si="443"/>
        <v>0</v>
      </c>
      <c r="T1681" s="137">
        <f t="shared" si="443"/>
        <v>0</v>
      </c>
      <c r="U1681" s="137">
        <f t="shared" si="443"/>
        <v>0</v>
      </c>
      <c r="V1681" s="137">
        <f t="shared" si="443"/>
        <v>100</v>
      </c>
      <c r="W1681" s="137">
        <f t="shared" si="444"/>
        <v>100</v>
      </c>
      <c r="X1681" s="137">
        <f t="shared" si="444"/>
        <v>100</v>
      </c>
      <c r="Y1681" s="137">
        <f t="shared" si="444"/>
        <v>100</v>
      </c>
      <c r="Z1681" s="137">
        <f t="shared" si="444"/>
        <v>100</v>
      </c>
      <c r="AA1681" s="137">
        <f t="shared" si="444"/>
        <v>100</v>
      </c>
      <c r="AB1681" s="137">
        <f t="shared" si="444"/>
        <v>100</v>
      </c>
      <c r="AC1681" s="137">
        <f t="shared" si="444"/>
        <v>100</v>
      </c>
      <c r="AD1681" s="137">
        <f t="shared" si="444"/>
        <v>0</v>
      </c>
      <c r="AE1681" s="137">
        <f t="shared" si="444"/>
        <v>0</v>
      </c>
      <c r="AF1681" s="137">
        <f t="shared" si="444"/>
        <v>0</v>
      </c>
      <c r="AG1681" s="137">
        <f t="shared" si="444"/>
        <v>0</v>
      </c>
      <c r="AH1681" s="137">
        <f t="shared" si="444"/>
        <v>0</v>
      </c>
      <c r="AI1681" s="137">
        <f t="shared" si="444"/>
        <v>0</v>
      </c>
      <c r="AJ1681" s="137">
        <f t="shared" si="444"/>
        <v>0</v>
      </c>
      <c r="AK1681" s="136">
        <f ca="1">IF(AND(AND($AK$3&lt;=B1681,B1681&lt;=$AK$1),B1681&lt;&gt;""),1,0)</f>
        <v>1</v>
      </c>
      <c r="AL1681" s="136">
        <f>IF(OR(F1681="工事・メンテ（共用可）",F1681="要調整"),0.5,IF(F1681="ヘリ訓練日",0.4,1))</f>
        <v>1</v>
      </c>
      <c r="AM1681" s="136">
        <v>1</v>
      </c>
    </row>
    <row r="1682" spans="1:39" ht="93.75">
      <c r="A1682" s="149">
        <v>2009</v>
      </c>
      <c r="B1682" s="150">
        <v>46454</v>
      </c>
      <c r="C1682" s="156">
        <v>9</v>
      </c>
      <c r="D1682" s="156">
        <v>17</v>
      </c>
      <c r="E1682" s="152" t="s">
        <v>73</v>
      </c>
      <c r="F1682" s="151" t="s">
        <v>492</v>
      </c>
      <c r="G1682" s="154" t="s">
        <v>1</v>
      </c>
      <c r="H1682" s="138" t="str">
        <f>IF(OR(G1682="中止",G1682="取消"),"998",IF(ISNA(MATCH($E1682,施設情報!$B$2:$B$96,0)),"999",INDEX(施設情報!$C$2:$C$96,MATCH($E1682,施設情報!$B$2:$B$96,0))))</f>
        <v>053</v>
      </c>
      <c r="I1682" s="139">
        <f t="shared" si="439"/>
        <v>46454</v>
      </c>
      <c r="J1682" s="137" t="str">
        <f t="shared" si="440"/>
        <v>053-46454</v>
      </c>
      <c r="K1682" s="137">
        <f t="shared" si="441"/>
        <v>0.375</v>
      </c>
      <c r="L1682" s="137">
        <f t="shared" si="442"/>
        <v>0.70833333333333337</v>
      </c>
      <c r="M1682" s="137">
        <f t="shared" si="443"/>
        <v>0</v>
      </c>
      <c r="N1682" s="137">
        <f t="shared" si="443"/>
        <v>0</v>
      </c>
      <c r="O1682" s="137">
        <f t="shared" si="443"/>
        <v>0</v>
      </c>
      <c r="P1682" s="137">
        <f t="shared" si="443"/>
        <v>0</v>
      </c>
      <c r="Q1682" s="137">
        <f t="shared" si="443"/>
        <v>0</v>
      </c>
      <c r="R1682" s="137">
        <f t="shared" si="443"/>
        <v>0</v>
      </c>
      <c r="S1682" s="137">
        <f t="shared" si="443"/>
        <v>0</v>
      </c>
      <c r="T1682" s="137">
        <f t="shared" si="443"/>
        <v>0</v>
      </c>
      <c r="U1682" s="137">
        <f t="shared" si="443"/>
        <v>0</v>
      </c>
      <c r="V1682" s="137">
        <f t="shared" si="443"/>
        <v>100</v>
      </c>
      <c r="W1682" s="137">
        <f t="shared" si="444"/>
        <v>100</v>
      </c>
      <c r="X1682" s="137">
        <f t="shared" si="444"/>
        <v>100</v>
      </c>
      <c r="Y1682" s="137">
        <f t="shared" si="444"/>
        <v>100</v>
      </c>
      <c r="Z1682" s="137">
        <f t="shared" si="444"/>
        <v>100</v>
      </c>
      <c r="AA1682" s="137">
        <f t="shared" si="444"/>
        <v>100</v>
      </c>
      <c r="AB1682" s="137">
        <f t="shared" si="444"/>
        <v>100</v>
      </c>
      <c r="AC1682" s="137">
        <f t="shared" si="444"/>
        <v>100</v>
      </c>
      <c r="AD1682" s="137">
        <f t="shared" si="444"/>
        <v>0</v>
      </c>
      <c r="AE1682" s="137">
        <f t="shared" si="444"/>
        <v>0</v>
      </c>
      <c r="AF1682" s="137">
        <f t="shared" si="444"/>
        <v>0</v>
      </c>
      <c r="AG1682" s="137">
        <f t="shared" si="444"/>
        <v>0</v>
      </c>
      <c r="AH1682" s="137">
        <f t="shared" si="444"/>
        <v>0</v>
      </c>
      <c r="AI1682" s="137">
        <f t="shared" si="444"/>
        <v>0</v>
      </c>
      <c r="AJ1682" s="137">
        <f t="shared" si="444"/>
        <v>0</v>
      </c>
      <c r="AK1682" s="136">
        <f ca="1">IF(AND(AND($AK$3&lt;=B1682,B1682&lt;=$AK$1),B1682&lt;&gt;""),1,0)</f>
        <v>1</v>
      </c>
      <c r="AL1682" s="136">
        <f>IF(OR(F1682="工事・メンテ（共用可）",F1682="要調整"),0.5,IF(F1682="ヘリ訓練日",0.4,1))</f>
        <v>1</v>
      </c>
      <c r="AM1682" s="136">
        <v>1</v>
      </c>
    </row>
    <row r="1683" spans="1:39" ht="75">
      <c r="A1683" s="149">
        <v>2010</v>
      </c>
      <c r="B1683" s="150">
        <v>46454</v>
      </c>
      <c r="C1683" s="156">
        <v>9</v>
      </c>
      <c r="D1683" s="156">
        <v>17</v>
      </c>
      <c r="E1683" s="152" t="s">
        <v>74</v>
      </c>
      <c r="F1683" s="151" t="s">
        <v>492</v>
      </c>
      <c r="G1683" s="154" t="s">
        <v>1</v>
      </c>
      <c r="H1683" s="138" t="str">
        <f>IF(OR(G1683="中止",G1683="取消"),"998",IF(ISNA(MATCH($E1683,施設情報!$B$2:$B$96,0)),"999",INDEX(施設情報!$C$2:$C$96,MATCH($E1683,施設情報!$B$2:$B$96,0))))</f>
        <v>048</v>
      </c>
      <c r="I1683" s="139">
        <f t="shared" si="439"/>
        <v>46454</v>
      </c>
      <c r="J1683" s="137" t="str">
        <f t="shared" si="440"/>
        <v>048-46454</v>
      </c>
      <c r="K1683" s="137">
        <f t="shared" si="441"/>
        <v>0.375</v>
      </c>
      <c r="L1683" s="137">
        <f t="shared" si="442"/>
        <v>0.70833333333333337</v>
      </c>
      <c r="M1683" s="137">
        <f t="shared" si="443"/>
        <v>0</v>
      </c>
      <c r="N1683" s="137">
        <f t="shared" si="443"/>
        <v>0</v>
      </c>
      <c r="O1683" s="137">
        <f t="shared" si="443"/>
        <v>0</v>
      </c>
      <c r="P1683" s="137">
        <f t="shared" si="443"/>
        <v>0</v>
      </c>
      <c r="Q1683" s="137">
        <f t="shared" si="443"/>
        <v>0</v>
      </c>
      <c r="R1683" s="137">
        <f t="shared" si="443"/>
        <v>0</v>
      </c>
      <c r="S1683" s="137">
        <f t="shared" si="443"/>
        <v>0</v>
      </c>
      <c r="T1683" s="137">
        <f t="shared" si="443"/>
        <v>0</v>
      </c>
      <c r="U1683" s="137">
        <f t="shared" si="443"/>
        <v>0</v>
      </c>
      <c r="V1683" s="137">
        <f t="shared" si="443"/>
        <v>100</v>
      </c>
      <c r="W1683" s="137">
        <f t="shared" si="444"/>
        <v>100</v>
      </c>
      <c r="X1683" s="137">
        <f t="shared" si="444"/>
        <v>100</v>
      </c>
      <c r="Y1683" s="137">
        <f t="shared" si="444"/>
        <v>100</v>
      </c>
      <c r="Z1683" s="137">
        <f t="shared" si="444"/>
        <v>100</v>
      </c>
      <c r="AA1683" s="137">
        <f t="shared" si="444"/>
        <v>100</v>
      </c>
      <c r="AB1683" s="137">
        <f t="shared" si="444"/>
        <v>100</v>
      </c>
      <c r="AC1683" s="137">
        <f t="shared" si="444"/>
        <v>100</v>
      </c>
      <c r="AD1683" s="137">
        <f t="shared" si="444"/>
        <v>0</v>
      </c>
      <c r="AE1683" s="137">
        <f t="shared" si="444"/>
        <v>0</v>
      </c>
      <c r="AF1683" s="137">
        <f t="shared" si="444"/>
        <v>0</v>
      </c>
      <c r="AG1683" s="137">
        <f t="shared" si="444"/>
        <v>0</v>
      </c>
      <c r="AH1683" s="137">
        <f t="shared" si="444"/>
        <v>0</v>
      </c>
      <c r="AI1683" s="137">
        <f t="shared" si="444"/>
        <v>0</v>
      </c>
      <c r="AJ1683" s="137">
        <f t="shared" si="444"/>
        <v>0</v>
      </c>
      <c r="AK1683" s="136">
        <f ca="1">IF(AND(AND($AK$3&lt;=B1683,B1683&lt;=$AK$1),B1683&lt;&gt;""),1,0)</f>
        <v>1</v>
      </c>
      <c r="AL1683" s="136">
        <f>IF(OR(F1683="工事・メンテ（共用可）",F1683="要調整"),0.5,IF(F1683="ヘリ訓練日",0.4,1))</f>
        <v>1</v>
      </c>
      <c r="AM1683" s="136">
        <v>1</v>
      </c>
    </row>
    <row r="1684" spans="1:39" ht="75">
      <c r="A1684" s="149">
        <v>2011</v>
      </c>
      <c r="B1684" s="150">
        <v>46454</v>
      </c>
      <c r="C1684" s="156">
        <v>9</v>
      </c>
      <c r="D1684" s="156">
        <v>17</v>
      </c>
      <c r="E1684" s="152" t="s">
        <v>75</v>
      </c>
      <c r="F1684" s="151" t="s">
        <v>492</v>
      </c>
      <c r="G1684" s="154" t="s">
        <v>1</v>
      </c>
      <c r="H1684" s="138" t="str">
        <f>IF(OR(G1684="中止",G1684="取消"),"998",IF(ISNA(MATCH($E1684,施設情報!$B$2:$B$96,0)),"999",INDEX(施設情報!$C$2:$C$96,MATCH($E1684,施設情報!$B$2:$B$96,0))))</f>
        <v>049</v>
      </c>
      <c r="I1684" s="139">
        <f t="shared" si="439"/>
        <v>46454</v>
      </c>
      <c r="J1684" s="137" t="str">
        <f t="shared" si="440"/>
        <v>049-46454</v>
      </c>
      <c r="K1684" s="137">
        <f t="shared" si="441"/>
        <v>0.375</v>
      </c>
      <c r="L1684" s="137">
        <f t="shared" si="442"/>
        <v>0.70833333333333337</v>
      </c>
      <c r="M1684" s="137">
        <f t="shared" si="443"/>
        <v>0</v>
      </c>
      <c r="N1684" s="137">
        <f t="shared" si="443"/>
        <v>0</v>
      </c>
      <c r="O1684" s="137">
        <f t="shared" si="443"/>
        <v>0</v>
      </c>
      <c r="P1684" s="137">
        <f t="shared" si="443"/>
        <v>0</v>
      </c>
      <c r="Q1684" s="137">
        <f t="shared" si="443"/>
        <v>0</v>
      </c>
      <c r="R1684" s="137">
        <f t="shared" si="443"/>
        <v>0</v>
      </c>
      <c r="S1684" s="137">
        <f t="shared" si="443"/>
        <v>0</v>
      </c>
      <c r="T1684" s="137">
        <f t="shared" si="443"/>
        <v>0</v>
      </c>
      <c r="U1684" s="137">
        <f t="shared" si="443"/>
        <v>0</v>
      </c>
      <c r="V1684" s="137">
        <f t="shared" si="443"/>
        <v>100</v>
      </c>
      <c r="W1684" s="137">
        <f t="shared" si="444"/>
        <v>100</v>
      </c>
      <c r="X1684" s="137">
        <f t="shared" si="444"/>
        <v>100</v>
      </c>
      <c r="Y1684" s="137">
        <f t="shared" si="444"/>
        <v>100</v>
      </c>
      <c r="Z1684" s="137">
        <f t="shared" si="444"/>
        <v>100</v>
      </c>
      <c r="AA1684" s="137">
        <f t="shared" si="444"/>
        <v>100</v>
      </c>
      <c r="AB1684" s="137">
        <f t="shared" si="444"/>
        <v>100</v>
      </c>
      <c r="AC1684" s="137">
        <f t="shared" si="444"/>
        <v>100</v>
      </c>
      <c r="AD1684" s="137">
        <f t="shared" si="444"/>
        <v>0</v>
      </c>
      <c r="AE1684" s="137">
        <f t="shared" si="444"/>
        <v>0</v>
      </c>
      <c r="AF1684" s="137">
        <f t="shared" si="444"/>
        <v>0</v>
      </c>
      <c r="AG1684" s="137">
        <f t="shared" si="444"/>
        <v>0</v>
      </c>
      <c r="AH1684" s="137">
        <f t="shared" si="444"/>
        <v>0</v>
      </c>
      <c r="AI1684" s="137">
        <f t="shared" si="444"/>
        <v>0</v>
      </c>
      <c r="AJ1684" s="137">
        <f t="shared" si="444"/>
        <v>0</v>
      </c>
      <c r="AK1684" s="136">
        <f ca="1">IF(AND(AND($AK$3&lt;=B1684,B1684&lt;=$AK$1),B1684&lt;&gt;""),1,0)</f>
        <v>1</v>
      </c>
      <c r="AL1684" s="136">
        <f>IF(OR(F1684="工事・メンテ（共用可）",F1684="要調整"),0.5,IF(F1684="ヘリ訓練日",0.4,1))</f>
        <v>1</v>
      </c>
      <c r="AM1684" s="136">
        <v>1</v>
      </c>
    </row>
    <row r="1685" spans="1:39" ht="75">
      <c r="A1685" s="149">
        <v>2012</v>
      </c>
      <c r="B1685" s="150">
        <v>46454</v>
      </c>
      <c r="C1685" s="156">
        <v>9</v>
      </c>
      <c r="D1685" s="156">
        <v>17</v>
      </c>
      <c r="E1685" s="152" t="s">
        <v>76</v>
      </c>
      <c r="F1685" s="151" t="s">
        <v>492</v>
      </c>
      <c r="G1685" s="154" t="s">
        <v>1</v>
      </c>
      <c r="H1685" s="138" t="str">
        <f>IF(OR(G1685="中止",G1685="取消"),"998",IF(ISNA(MATCH($E1685,施設情報!$B$2:$B$96,0)),"999",INDEX(施設情報!$C$2:$C$96,MATCH($E1685,施設情報!$B$2:$B$96,0))))</f>
        <v>054</v>
      </c>
      <c r="I1685" s="139">
        <f t="shared" si="439"/>
        <v>46454</v>
      </c>
      <c r="J1685" s="137" t="str">
        <f t="shared" si="440"/>
        <v>054-46454</v>
      </c>
      <c r="K1685" s="137">
        <f t="shared" si="441"/>
        <v>0.375</v>
      </c>
      <c r="L1685" s="137">
        <f t="shared" si="442"/>
        <v>0.70833333333333337</v>
      </c>
      <c r="M1685" s="137">
        <f t="shared" ref="M1685:V1694" si="445">IF(AND(M$3&gt;=$K1685,M$3&lt;$L1685),100*$AM1685,0)</f>
        <v>0</v>
      </c>
      <c r="N1685" s="137">
        <f t="shared" si="445"/>
        <v>0</v>
      </c>
      <c r="O1685" s="137">
        <f t="shared" si="445"/>
        <v>0</v>
      </c>
      <c r="P1685" s="137">
        <f t="shared" si="445"/>
        <v>0</v>
      </c>
      <c r="Q1685" s="137">
        <f t="shared" si="445"/>
        <v>0</v>
      </c>
      <c r="R1685" s="137">
        <f t="shared" si="445"/>
        <v>0</v>
      </c>
      <c r="S1685" s="137">
        <f t="shared" si="445"/>
        <v>0</v>
      </c>
      <c r="T1685" s="137">
        <f t="shared" si="445"/>
        <v>0</v>
      </c>
      <c r="U1685" s="137">
        <f t="shared" si="445"/>
        <v>0</v>
      </c>
      <c r="V1685" s="137">
        <f t="shared" si="445"/>
        <v>100</v>
      </c>
      <c r="W1685" s="137">
        <f t="shared" ref="W1685:AJ1694" si="446">IF(AND(W$3&gt;=$K1685,W$3&lt;$L1685),100*$AM1685,0)</f>
        <v>100</v>
      </c>
      <c r="X1685" s="137">
        <f t="shared" si="446"/>
        <v>100</v>
      </c>
      <c r="Y1685" s="137">
        <f t="shared" si="446"/>
        <v>100</v>
      </c>
      <c r="Z1685" s="137">
        <f t="shared" si="446"/>
        <v>100</v>
      </c>
      <c r="AA1685" s="137">
        <f t="shared" si="446"/>
        <v>100</v>
      </c>
      <c r="AB1685" s="137">
        <f t="shared" si="446"/>
        <v>100</v>
      </c>
      <c r="AC1685" s="137">
        <f t="shared" si="446"/>
        <v>100</v>
      </c>
      <c r="AD1685" s="137">
        <f t="shared" si="446"/>
        <v>0</v>
      </c>
      <c r="AE1685" s="137">
        <f t="shared" si="446"/>
        <v>0</v>
      </c>
      <c r="AF1685" s="137">
        <f t="shared" si="446"/>
        <v>0</v>
      </c>
      <c r="AG1685" s="137">
        <f t="shared" si="446"/>
        <v>0</v>
      </c>
      <c r="AH1685" s="137">
        <f t="shared" si="446"/>
        <v>0</v>
      </c>
      <c r="AI1685" s="137">
        <f t="shared" si="446"/>
        <v>0</v>
      </c>
      <c r="AJ1685" s="137">
        <f t="shared" si="446"/>
        <v>0</v>
      </c>
      <c r="AK1685" s="136">
        <f ca="1">IF(AND(AND($AK$3&lt;=B1685,B1685&lt;=$AK$1),B1685&lt;&gt;""),1,0)</f>
        <v>1</v>
      </c>
      <c r="AL1685" s="136">
        <f>IF(OR(F1685="工事・メンテ（共用可）",F1685="要調整"),0.5,IF(F1685="ヘリ訓練日",0.4,1))</f>
        <v>1</v>
      </c>
      <c r="AM1685" s="136">
        <v>1</v>
      </c>
    </row>
    <row r="1686" spans="1:39" ht="112.5">
      <c r="A1686" s="149">
        <v>2013</v>
      </c>
      <c r="B1686" s="150">
        <v>46454</v>
      </c>
      <c r="C1686" s="156">
        <v>9</v>
      </c>
      <c r="D1686" s="156">
        <v>17</v>
      </c>
      <c r="E1686" s="152" t="s">
        <v>77</v>
      </c>
      <c r="F1686" s="151" t="s">
        <v>492</v>
      </c>
      <c r="G1686" s="154" t="s">
        <v>1</v>
      </c>
      <c r="H1686" s="138" t="str">
        <f>IF(OR(G1686="中止",G1686="取消"),"998",IF(ISNA(MATCH($E1686,施設情報!$B$2:$B$96,0)),"999",INDEX(施設情報!$C$2:$C$96,MATCH($E1686,施設情報!$B$2:$B$96,0))))</f>
        <v>055</v>
      </c>
      <c r="I1686" s="139">
        <f t="shared" si="439"/>
        <v>46454</v>
      </c>
      <c r="J1686" s="137" t="str">
        <f t="shared" si="440"/>
        <v>055-46454</v>
      </c>
      <c r="K1686" s="137">
        <f t="shared" si="441"/>
        <v>0.375</v>
      </c>
      <c r="L1686" s="137">
        <f t="shared" si="442"/>
        <v>0.70833333333333337</v>
      </c>
      <c r="M1686" s="137">
        <f t="shared" si="445"/>
        <v>0</v>
      </c>
      <c r="N1686" s="137">
        <f t="shared" si="445"/>
        <v>0</v>
      </c>
      <c r="O1686" s="137">
        <f t="shared" si="445"/>
        <v>0</v>
      </c>
      <c r="P1686" s="137">
        <f t="shared" si="445"/>
        <v>0</v>
      </c>
      <c r="Q1686" s="137">
        <f t="shared" si="445"/>
        <v>0</v>
      </c>
      <c r="R1686" s="137">
        <f t="shared" si="445"/>
        <v>0</v>
      </c>
      <c r="S1686" s="137">
        <f t="shared" si="445"/>
        <v>0</v>
      </c>
      <c r="T1686" s="137">
        <f t="shared" si="445"/>
        <v>0</v>
      </c>
      <c r="U1686" s="137">
        <f t="shared" si="445"/>
        <v>0</v>
      </c>
      <c r="V1686" s="137">
        <f t="shared" si="445"/>
        <v>100</v>
      </c>
      <c r="W1686" s="137">
        <f t="shared" si="446"/>
        <v>100</v>
      </c>
      <c r="X1686" s="137">
        <f t="shared" si="446"/>
        <v>100</v>
      </c>
      <c r="Y1686" s="137">
        <f t="shared" si="446"/>
        <v>100</v>
      </c>
      <c r="Z1686" s="137">
        <f t="shared" si="446"/>
        <v>100</v>
      </c>
      <c r="AA1686" s="137">
        <f t="shared" si="446"/>
        <v>100</v>
      </c>
      <c r="AB1686" s="137">
        <f t="shared" si="446"/>
        <v>100</v>
      </c>
      <c r="AC1686" s="137">
        <f t="shared" si="446"/>
        <v>100</v>
      </c>
      <c r="AD1686" s="137">
        <f t="shared" si="446"/>
        <v>0</v>
      </c>
      <c r="AE1686" s="137">
        <f t="shared" si="446"/>
        <v>0</v>
      </c>
      <c r="AF1686" s="137">
        <f t="shared" si="446"/>
        <v>0</v>
      </c>
      <c r="AG1686" s="137">
        <f t="shared" si="446"/>
        <v>0</v>
      </c>
      <c r="AH1686" s="137">
        <f t="shared" si="446"/>
        <v>0</v>
      </c>
      <c r="AI1686" s="137">
        <f t="shared" si="446"/>
        <v>0</v>
      </c>
      <c r="AJ1686" s="137">
        <f t="shared" si="446"/>
        <v>0</v>
      </c>
      <c r="AK1686" s="136">
        <f ca="1">IF(AND(AND($AK$3&lt;=B1686,B1686&lt;=$AK$1),B1686&lt;&gt;""),1,0)</f>
        <v>1</v>
      </c>
      <c r="AL1686" s="136">
        <f>IF(OR(F1686="工事・メンテ（共用可）",F1686="要調整"),0.5,IF(F1686="ヘリ訓練日",0.4,1))</f>
        <v>1</v>
      </c>
      <c r="AM1686" s="136">
        <v>1</v>
      </c>
    </row>
    <row r="1687" spans="1:39" ht="93.75">
      <c r="A1687" s="149">
        <v>2014</v>
      </c>
      <c r="B1687" s="150">
        <v>46454</v>
      </c>
      <c r="C1687" s="156">
        <v>9</v>
      </c>
      <c r="D1687" s="156">
        <v>17</v>
      </c>
      <c r="E1687" s="152" t="s">
        <v>78</v>
      </c>
      <c r="F1687" s="151" t="s">
        <v>492</v>
      </c>
      <c r="G1687" s="154" t="s">
        <v>1</v>
      </c>
      <c r="H1687" s="138" t="str">
        <f>IF(OR(G1687="中止",G1687="取消"),"998",IF(ISNA(MATCH($E1687,施設情報!$B$2:$B$96,0)),"999",INDEX(施設情報!$C$2:$C$96,MATCH($E1687,施設情報!$B$2:$B$96,0))))</f>
        <v>056</v>
      </c>
      <c r="I1687" s="139">
        <f t="shared" si="439"/>
        <v>46454</v>
      </c>
      <c r="J1687" s="137" t="str">
        <f t="shared" si="440"/>
        <v>056-46454</v>
      </c>
      <c r="K1687" s="137">
        <f t="shared" si="441"/>
        <v>0.375</v>
      </c>
      <c r="L1687" s="137">
        <f t="shared" si="442"/>
        <v>0.70833333333333337</v>
      </c>
      <c r="M1687" s="137">
        <f t="shared" si="445"/>
        <v>0</v>
      </c>
      <c r="N1687" s="137">
        <f t="shared" si="445"/>
        <v>0</v>
      </c>
      <c r="O1687" s="137">
        <f t="shared" si="445"/>
        <v>0</v>
      </c>
      <c r="P1687" s="137">
        <f t="shared" si="445"/>
        <v>0</v>
      </c>
      <c r="Q1687" s="137">
        <f t="shared" si="445"/>
        <v>0</v>
      </c>
      <c r="R1687" s="137">
        <f t="shared" si="445"/>
        <v>0</v>
      </c>
      <c r="S1687" s="137">
        <f t="shared" si="445"/>
        <v>0</v>
      </c>
      <c r="T1687" s="137">
        <f t="shared" si="445"/>
        <v>0</v>
      </c>
      <c r="U1687" s="137">
        <f t="shared" si="445"/>
        <v>0</v>
      </c>
      <c r="V1687" s="137">
        <f t="shared" si="445"/>
        <v>100</v>
      </c>
      <c r="W1687" s="137">
        <f t="shared" si="446"/>
        <v>100</v>
      </c>
      <c r="X1687" s="137">
        <f t="shared" si="446"/>
        <v>100</v>
      </c>
      <c r="Y1687" s="137">
        <f t="shared" si="446"/>
        <v>100</v>
      </c>
      <c r="Z1687" s="137">
        <f t="shared" si="446"/>
        <v>100</v>
      </c>
      <c r="AA1687" s="137">
        <f t="shared" si="446"/>
        <v>100</v>
      </c>
      <c r="AB1687" s="137">
        <f t="shared" si="446"/>
        <v>100</v>
      </c>
      <c r="AC1687" s="137">
        <f t="shared" si="446"/>
        <v>100</v>
      </c>
      <c r="AD1687" s="137">
        <f t="shared" si="446"/>
        <v>0</v>
      </c>
      <c r="AE1687" s="137">
        <f t="shared" si="446"/>
        <v>0</v>
      </c>
      <c r="AF1687" s="137">
        <f t="shared" si="446"/>
        <v>0</v>
      </c>
      <c r="AG1687" s="137">
        <f t="shared" si="446"/>
        <v>0</v>
      </c>
      <c r="AH1687" s="137">
        <f t="shared" si="446"/>
        <v>0</v>
      </c>
      <c r="AI1687" s="137">
        <f t="shared" si="446"/>
        <v>0</v>
      </c>
      <c r="AJ1687" s="137">
        <f t="shared" si="446"/>
        <v>0</v>
      </c>
      <c r="AK1687" s="136">
        <f ca="1">IF(AND(AND($AK$3&lt;=B1687,B1687&lt;=$AK$1),B1687&lt;&gt;""),1,0)</f>
        <v>1</v>
      </c>
      <c r="AL1687" s="136">
        <f>IF(OR(F1687="工事・メンテ（共用可）",F1687="要調整"),0.5,IF(F1687="ヘリ訓練日",0.4,1))</f>
        <v>1</v>
      </c>
      <c r="AM1687" s="136">
        <v>1</v>
      </c>
    </row>
    <row r="1688" spans="1:39" ht="112.5">
      <c r="A1688" s="149">
        <v>2015</v>
      </c>
      <c r="B1688" s="150">
        <v>46454</v>
      </c>
      <c r="C1688" s="156">
        <v>9</v>
      </c>
      <c r="D1688" s="156">
        <v>17</v>
      </c>
      <c r="E1688" s="152" t="s">
        <v>79</v>
      </c>
      <c r="F1688" s="151" t="s">
        <v>492</v>
      </c>
      <c r="G1688" s="154" t="s">
        <v>1</v>
      </c>
      <c r="H1688" s="138" t="str">
        <f>IF(OR(G1688="中止",G1688="取消"),"998",IF(ISNA(MATCH($E1688,施設情報!$B$2:$B$96,0)),"999",INDEX(施設情報!$C$2:$C$96,MATCH($E1688,施設情報!$B$2:$B$96,0))))</f>
        <v>057</v>
      </c>
      <c r="I1688" s="139">
        <f t="shared" si="439"/>
        <v>46454</v>
      </c>
      <c r="J1688" s="137" t="str">
        <f t="shared" si="440"/>
        <v>057-46454</v>
      </c>
      <c r="K1688" s="137">
        <f t="shared" si="441"/>
        <v>0.375</v>
      </c>
      <c r="L1688" s="137">
        <f t="shared" si="442"/>
        <v>0.70833333333333337</v>
      </c>
      <c r="M1688" s="137">
        <f t="shared" si="445"/>
        <v>0</v>
      </c>
      <c r="N1688" s="137">
        <f t="shared" si="445"/>
        <v>0</v>
      </c>
      <c r="O1688" s="137">
        <f t="shared" si="445"/>
        <v>0</v>
      </c>
      <c r="P1688" s="137">
        <f t="shared" si="445"/>
        <v>0</v>
      </c>
      <c r="Q1688" s="137">
        <f t="shared" si="445"/>
        <v>0</v>
      </c>
      <c r="R1688" s="137">
        <f t="shared" si="445"/>
        <v>0</v>
      </c>
      <c r="S1688" s="137">
        <f t="shared" si="445"/>
        <v>0</v>
      </c>
      <c r="T1688" s="137">
        <f t="shared" si="445"/>
        <v>0</v>
      </c>
      <c r="U1688" s="137">
        <f t="shared" si="445"/>
        <v>0</v>
      </c>
      <c r="V1688" s="137">
        <f t="shared" si="445"/>
        <v>100</v>
      </c>
      <c r="W1688" s="137">
        <f t="shared" si="446"/>
        <v>100</v>
      </c>
      <c r="X1688" s="137">
        <f t="shared" si="446"/>
        <v>100</v>
      </c>
      <c r="Y1688" s="137">
        <f t="shared" si="446"/>
        <v>100</v>
      </c>
      <c r="Z1688" s="137">
        <f t="shared" si="446"/>
        <v>100</v>
      </c>
      <c r="AA1688" s="137">
        <f t="shared" si="446"/>
        <v>100</v>
      </c>
      <c r="AB1688" s="137">
        <f t="shared" si="446"/>
        <v>100</v>
      </c>
      <c r="AC1688" s="137">
        <f t="shared" si="446"/>
        <v>100</v>
      </c>
      <c r="AD1688" s="137">
        <f t="shared" si="446"/>
        <v>0</v>
      </c>
      <c r="AE1688" s="137">
        <f t="shared" si="446"/>
        <v>0</v>
      </c>
      <c r="AF1688" s="137">
        <f t="shared" si="446"/>
        <v>0</v>
      </c>
      <c r="AG1688" s="137">
        <f t="shared" si="446"/>
        <v>0</v>
      </c>
      <c r="AH1688" s="137">
        <f t="shared" si="446"/>
        <v>0</v>
      </c>
      <c r="AI1688" s="137">
        <f t="shared" si="446"/>
        <v>0</v>
      </c>
      <c r="AJ1688" s="137">
        <f t="shared" si="446"/>
        <v>0</v>
      </c>
      <c r="AK1688" s="136">
        <f ca="1">IF(AND(AND($AK$3&lt;=B1688,B1688&lt;=$AK$1),B1688&lt;&gt;""),1,0)</f>
        <v>1</v>
      </c>
      <c r="AL1688" s="136">
        <f>IF(OR(F1688="工事・メンテ（共用可）",F1688="要調整"),0.5,IF(F1688="ヘリ訓練日",0.4,1))</f>
        <v>1</v>
      </c>
      <c r="AM1688" s="136">
        <v>1</v>
      </c>
    </row>
    <row r="1689" spans="1:39" ht="112.5">
      <c r="A1689" s="149">
        <v>2016</v>
      </c>
      <c r="B1689" s="150">
        <v>46454</v>
      </c>
      <c r="C1689" s="156">
        <v>9</v>
      </c>
      <c r="D1689" s="156">
        <v>17</v>
      </c>
      <c r="E1689" s="152" t="s">
        <v>80</v>
      </c>
      <c r="F1689" s="151" t="s">
        <v>492</v>
      </c>
      <c r="G1689" s="154" t="s">
        <v>1</v>
      </c>
      <c r="H1689" s="138" t="str">
        <f>IF(OR(G1689="中止",G1689="取消"),"998",IF(ISNA(MATCH($E1689,施設情報!$B$2:$B$96,0)),"999",INDEX(施設情報!$C$2:$C$96,MATCH($E1689,施設情報!$B$2:$B$96,0))))</f>
        <v>058</v>
      </c>
      <c r="I1689" s="139">
        <f t="shared" si="439"/>
        <v>46454</v>
      </c>
      <c r="J1689" s="137" t="str">
        <f t="shared" si="440"/>
        <v>058-46454</v>
      </c>
      <c r="K1689" s="137">
        <f t="shared" si="441"/>
        <v>0.375</v>
      </c>
      <c r="L1689" s="137">
        <f t="shared" si="442"/>
        <v>0.70833333333333337</v>
      </c>
      <c r="M1689" s="137">
        <f t="shared" si="445"/>
        <v>0</v>
      </c>
      <c r="N1689" s="137">
        <f t="shared" si="445"/>
        <v>0</v>
      </c>
      <c r="O1689" s="137">
        <f t="shared" si="445"/>
        <v>0</v>
      </c>
      <c r="P1689" s="137">
        <f t="shared" si="445"/>
        <v>0</v>
      </c>
      <c r="Q1689" s="137">
        <f t="shared" si="445"/>
        <v>0</v>
      </c>
      <c r="R1689" s="137">
        <f t="shared" si="445"/>
        <v>0</v>
      </c>
      <c r="S1689" s="137">
        <f t="shared" si="445"/>
        <v>0</v>
      </c>
      <c r="T1689" s="137">
        <f t="shared" si="445"/>
        <v>0</v>
      </c>
      <c r="U1689" s="137">
        <f t="shared" si="445"/>
        <v>0</v>
      </c>
      <c r="V1689" s="137">
        <f t="shared" si="445"/>
        <v>100</v>
      </c>
      <c r="W1689" s="137">
        <f t="shared" si="446"/>
        <v>100</v>
      </c>
      <c r="X1689" s="137">
        <f t="shared" si="446"/>
        <v>100</v>
      </c>
      <c r="Y1689" s="137">
        <f t="shared" si="446"/>
        <v>100</v>
      </c>
      <c r="Z1689" s="137">
        <f t="shared" si="446"/>
        <v>100</v>
      </c>
      <c r="AA1689" s="137">
        <f t="shared" si="446"/>
        <v>100</v>
      </c>
      <c r="AB1689" s="137">
        <f t="shared" si="446"/>
        <v>100</v>
      </c>
      <c r="AC1689" s="137">
        <f t="shared" si="446"/>
        <v>100</v>
      </c>
      <c r="AD1689" s="137">
        <f t="shared" si="446"/>
        <v>0</v>
      </c>
      <c r="AE1689" s="137">
        <f t="shared" si="446"/>
        <v>0</v>
      </c>
      <c r="AF1689" s="137">
        <f t="shared" si="446"/>
        <v>0</v>
      </c>
      <c r="AG1689" s="137">
        <f t="shared" si="446"/>
        <v>0</v>
      </c>
      <c r="AH1689" s="137">
        <f t="shared" si="446"/>
        <v>0</v>
      </c>
      <c r="AI1689" s="137">
        <f t="shared" si="446"/>
        <v>0</v>
      </c>
      <c r="AJ1689" s="137">
        <f t="shared" si="446"/>
        <v>0</v>
      </c>
      <c r="AK1689" s="136">
        <f ca="1">IF(AND(AND($AK$3&lt;=B1689,B1689&lt;=$AK$1),B1689&lt;&gt;""),1,0)</f>
        <v>1</v>
      </c>
      <c r="AL1689" s="136">
        <f>IF(OR(F1689="工事・メンテ（共用可）",F1689="要調整"),0.5,IF(F1689="ヘリ訓練日",0.4,1))</f>
        <v>1</v>
      </c>
      <c r="AM1689" s="136">
        <v>1</v>
      </c>
    </row>
    <row r="1690" spans="1:39" ht="93.75">
      <c r="A1690" s="149">
        <v>2017</v>
      </c>
      <c r="B1690" s="150">
        <v>46454</v>
      </c>
      <c r="C1690" s="156">
        <v>9</v>
      </c>
      <c r="D1690" s="156">
        <v>17</v>
      </c>
      <c r="E1690" s="152" t="s">
        <v>81</v>
      </c>
      <c r="F1690" s="151" t="s">
        <v>492</v>
      </c>
      <c r="G1690" s="154" t="s">
        <v>1</v>
      </c>
      <c r="H1690" s="138" t="str">
        <f>IF(OR(G1690="中止",G1690="取消"),"998",IF(ISNA(MATCH($E1690,施設情報!$B$2:$B$96,0)),"999",INDEX(施設情報!$C$2:$C$96,MATCH($E1690,施設情報!$B$2:$B$96,0))))</f>
        <v>059</v>
      </c>
      <c r="I1690" s="139">
        <f t="shared" si="439"/>
        <v>46454</v>
      </c>
      <c r="J1690" s="137" t="str">
        <f t="shared" si="440"/>
        <v>059-46454</v>
      </c>
      <c r="K1690" s="137">
        <f t="shared" si="441"/>
        <v>0.375</v>
      </c>
      <c r="L1690" s="137">
        <f t="shared" si="442"/>
        <v>0.70833333333333337</v>
      </c>
      <c r="M1690" s="137">
        <f t="shared" si="445"/>
        <v>0</v>
      </c>
      <c r="N1690" s="137">
        <f t="shared" si="445"/>
        <v>0</v>
      </c>
      <c r="O1690" s="137">
        <f t="shared" si="445"/>
        <v>0</v>
      </c>
      <c r="P1690" s="137">
        <f t="shared" si="445"/>
        <v>0</v>
      </c>
      <c r="Q1690" s="137">
        <f t="shared" si="445"/>
        <v>0</v>
      </c>
      <c r="R1690" s="137">
        <f t="shared" si="445"/>
        <v>0</v>
      </c>
      <c r="S1690" s="137">
        <f t="shared" si="445"/>
        <v>0</v>
      </c>
      <c r="T1690" s="137">
        <f t="shared" si="445"/>
        <v>0</v>
      </c>
      <c r="U1690" s="137">
        <f t="shared" si="445"/>
        <v>0</v>
      </c>
      <c r="V1690" s="137">
        <f t="shared" si="445"/>
        <v>100</v>
      </c>
      <c r="W1690" s="137">
        <f t="shared" si="446"/>
        <v>100</v>
      </c>
      <c r="X1690" s="137">
        <f t="shared" si="446"/>
        <v>100</v>
      </c>
      <c r="Y1690" s="137">
        <f t="shared" si="446"/>
        <v>100</v>
      </c>
      <c r="Z1690" s="137">
        <f t="shared" si="446"/>
        <v>100</v>
      </c>
      <c r="AA1690" s="137">
        <f t="shared" si="446"/>
        <v>100</v>
      </c>
      <c r="AB1690" s="137">
        <f t="shared" si="446"/>
        <v>100</v>
      </c>
      <c r="AC1690" s="137">
        <f t="shared" si="446"/>
        <v>100</v>
      </c>
      <c r="AD1690" s="137">
        <f t="shared" si="446"/>
        <v>0</v>
      </c>
      <c r="AE1690" s="137">
        <f t="shared" si="446"/>
        <v>0</v>
      </c>
      <c r="AF1690" s="137">
        <f t="shared" si="446"/>
        <v>0</v>
      </c>
      <c r="AG1690" s="137">
        <f t="shared" si="446"/>
        <v>0</v>
      </c>
      <c r="AH1690" s="137">
        <f t="shared" si="446"/>
        <v>0</v>
      </c>
      <c r="AI1690" s="137">
        <f t="shared" si="446"/>
        <v>0</v>
      </c>
      <c r="AJ1690" s="137">
        <f t="shared" si="446"/>
        <v>0</v>
      </c>
      <c r="AK1690" s="136">
        <f ca="1">IF(AND(AND($AK$3&lt;=B1690,B1690&lt;=$AK$1),B1690&lt;&gt;""),1,0)</f>
        <v>1</v>
      </c>
      <c r="AL1690" s="136">
        <f>IF(OR(F1690="工事・メンテ（共用可）",F1690="要調整"),0.5,IF(F1690="ヘリ訓練日",0.4,1))</f>
        <v>1</v>
      </c>
      <c r="AM1690" s="136">
        <v>1</v>
      </c>
    </row>
    <row r="1691" spans="1:39" ht="93.75">
      <c r="A1691" s="149">
        <v>2018</v>
      </c>
      <c r="B1691" s="150">
        <v>46454</v>
      </c>
      <c r="C1691" s="156">
        <v>9</v>
      </c>
      <c r="D1691" s="156">
        <v>17</v>
      </c>
      <c r="E1691" s="152" t="s">
        <v>82</v>
      </c>
      <c r="F1691" s="151" t="s">
        <v>492</v>
      </c>
      <c r="G1691" s="154" t="s">
        <v>1</v>
      </c>
      <c r="H1691" s="138" t="str">
        <f>IF(OR(G1691="中止",G1691="取消"),"998",IF(ISNA(MATCH($E1691,施設情報!$B$2:$B$96,0)),"999",INDEX(施設情報!$C$2:$C$96,MATCH($E1691,施設情報!$B$2:$B$96,0))))</f>
        <v>060</v>
      </c>
      <c r="I1691" s="139">
        <f t="shared" si="439"/>
        <v>46454</v>
      </c>
      <c r="J1691" s="137" t="str">
        <f t="shared" si="440"/>
        <v>060-46454</v>
      </c>
      <c r="K1691" s="137">
        <f t="shared" si="441"/>
        <v>0.375</v>
      </c>
      <c r="L1691" s="137">
        <f t="shared" si="442"/>
        <v>0.70833333333333337</v>
      </c>
      <c r="M1691" s="137">
        <f t="shared" si="445"/>
        <v>0</v>
      </c>
      <c r="N1691" s="137">
        <f t="shared" si="445"/>
        <v>0</v>
      </c>
      <c r="O1691" s="137">
        <f t="shared" si="445"/>
        <v>0</v>
      </c>
      <c r="P1691" s="137">
        <f t="shared" si="445"/>
        <v>0</v>
      </c>
      <c r="Q1691" s="137">
        <f t="shared" si="445"/>
        <v>0</v>
      </c>
      <c r="R1691" s="137">
        <f t="shared" si="445"/>
        <v>0</v>
      </c>
      <c r="S1691" s="137">
        <f t="shared" si="445"/>
        <v>0</v>
      </c>
      <c r="T1691" s="137">
        <f t="shared" si="445"/>
        <v>0</v>
      </c>
      <c r="U1691" s="137">
        <f t="shared" si="445"/>
        <v>0</v>
      </c>
      <c r="V1691" s="137">
        <f t="shared" si="445"/>
        <v>100</v>
      </c>
      <c r="W1691" s="137">
        <f t="shared" si="446"/>
        <v>100</v>
      </c>
      <c r="X1691" s="137">
        <f t="shared" si="446"/>
        <v>100</v>
      </c>
      <c r="Y1691" s="137">
        <f t="shared" si="446"/>
        <v>100</v>
      </c>
      <c r="Z1691" s="137">
        <f t="shared" si="446"/>
        <v>100</v>
      </c>
      <c r="AA1691" s="137">
        <f t="shared" si="446"/>
        <v>100</v>
      </c>
      <c r="AB1691" s="137">
        <f t="shared" si="446"/>
        <v>100</v>
      </c>
      <c r="AC1691" s="137">
        <f t="shared" si="446"/>
        <v>100</v>
      </c>
      <c r="AD1691" s="137">
        <f t="shared" si="446"/>
        <v>0</v>
      </c>
      <c r="AE1691" s="137">
        <f t="shared" si="446"/>
        <v>0</v>
      </c>
      <c r="AF1691" s="137">
        <f t="shared" si="446"/>
        <v>0</v>
      </c>
      <c r="AG1691" s="137">
        <f t="shared" si="446"/>
        <v>0</v>
      </c>
      <c r="AH1691" s="137">
        <f t="shared" si="446"/>
        <v>0</v>
      </c>
      <c r="AI1691" s="137">
        <f t="shared" si="446"/>
        <v>0</v>
      </c>
      <c r="AJ1691" s="137">
        <f t="shared" si="446"/>
        <v>0</v>
      </c>
      <c r="AK1691" s="136">
        <f ca="1">IF(AND(AND($AK$3&lt;=B1691,B1691&lt;=$AK$1),B1691&lt;&gt;""),1,0)</f>
        <v>1</v>
      </c>
      <c r="AL1691" s="136">
        <f>IF(OR(F1691="工事・メンテ（共用可）",F1691="要調整"),0.5,IF(F1691="ヘリ訓練日",0.4,1))</f>
        <v>1</v>
      </c>
      <c r="AM1691" s="136">
        <v>1</v>
      </c>
    </row>
    <row r="1692" spans="1:39" ht="56.25">
      <c r="A1692" s="149">
        <v>2019</v>
      </c>
      <c r="B1692" s="150">
        <v>46454</v>
      </c>
      <c r="C1692" s="156">
        <v>9</v>
      </c>
      <c r="D1692" s="156">
        <v>17</v>
      </c>
      <c r="E1692" s="152" t="s">
        <v>83</v>
      </c>
      <c r="F1692" s="151" t="s">
        <v>495</v>
      </c>
      <c r="G1692" s="154" t="s">
        <v>1</v>
      </c>
      <c r="H1692" s="138" t="str">
        <f>IF(OR(G1692="中止",G1692="取消"),"998",IF(ISNA(MATCH($E1692,施設情報!$B$2:$B$96,0)),"999",INDEX(施設情報!$C$2:$C$96,MATCH($E1692,施設情報!$B$2:$B$96,0))))</f>
        <v>067</v>
      </c>
      <c r="I1692" s="139">
        <f t="shared" si="439"/>
        <v>46454</v>
      </c>
      <c r="J1692" s="137" t="str">
        <f t="shared" si="440"/>
        <v>067-46454</v>
      </c>
      <c r="K1692" s="137">
        <f t="shared" si="441"/>
        <v>0.375</v>
      </c>
      <c r="L1692" s="137">
        <f t="shared" si="442"/>
        <v>0.70833333333333337</v>
      </c>
      <c r="M1692" s="137">
        <f t="shared" si="445"/>
        <v>0</v>
      </c>
      <c r="N1692" s="137">
        <f t="shared" si="445"/>
        <v>0</v>
      </c>
      <c r="O1692" s="137">
        <f t="shared" si="445"/>
        <v>0</v>
      </c>
      <c r="P1692" s="137">
        <f t="shared" si="445"/>
        <v>0</v>
      </c>
      <c r="Q1692" s="137">
        <f t="shared" si="445"/>
        <v>0</v>
      </c>
      <c r="R1692" s="137">
        <f t="shared" si="445"/>
        <v>0</v>
      </c>
      <c r="S1692" s="137">
        <f t="shared" si="445"/>
        <v>0</v>
      </c>
      <c r="T1692" s="137">
        <f t="shared" si="445"/>
        <v>0</v>
      </c>
      <c r="U1692" s="137">
        <f t="shared" si="445"/>
        <v>0</v>
      </c>
      <c r="V1692" s="137">
        <f t="shared" si="445"/>
        <v>50</v>
      </c>
      <c r="W1692" s="137">
        <f t="shared" si="446"/>
        <v>50</v>
      </c>
      <c r="X1692" s="137">
        <f t="shared" si="446"/>
        <v>50</v>
      </c>
      <c r="Y1692" s="137">
        <f t="shared" si="446"/>
        <v>50</v>
      </c>
      <c r="Z1692" s="137">
        <f t="shared" si="446"/>
        <v>50</v>
      </c>
      <c r="AA1692" s="137">
        <f t="shared" si="446"/>
        <v>50</v>
      </c>
      <c r="AB1692" s="137">
        <f t="shared" si="446"/>
        <v>50</v>
      </c>
      <c r="AC1692" s="137">
        <f t="shared" si="446"/>
        <v>50</v>
      </c>
      <c r="AD1692" s="137">
        <f t="shared" si="446"/>
        <v>0</v>
      </c>
      <c r="AE1692" s="137">
        <f t="shared" si="446"/>
        <v>0</v>
      </c>
      <c r="AF1692" s="137">
        <f t="shared" si="446"/>
        <v>0</v>
      </c>
      <c r="AG1692" s="137">
        <f t="shared" si="446"/>
        <v>0</v>
      </c>
      <c r="AH1692" s="137">
        <f t="shared" si="446"/>
        <v>0</v>
      </c>
      <c r="AI1692" s="137">
        <f t="shared" si="446"/>
        <v>0</v>
      </c>
      <c r="AJ1692" s="137">
        <f t="shared" si="446"/>
        <v>0</v>
      </c>
      <c r="AK1692" s="136">
        <f ca="1">IF(AND(AND($AK$3&lt;=B1692,B1692&lt;=$AK$1),B1692&lt;&gt;""),1,0)</f>
        <v>1</v>
      </c>
      <c r="AL1692" s="136">
        <f>IF(OR(F1692="工事・メンテ（共用可）",F1692="要調整"),0.5,IF(F1692="ヘリ訓練日",0.4,1))</f>
        <v>0.5</v>
      </c>
      <c r="AM1692" s="136">
        <v>0.5</v>
      </c>
    </row>
    <row r="1693" spans="1:39" ht="56.25">
      <c r="A1693" s="149">
        <v>2020</v>
      </c>
      <c r="B1693" s="150">
        <v>46454</v>
      </c>
      <c r="C1693" s="156">
        <v>9</v>
      </c>
      <c r="D1693" s="156">
        <v>17</v>
      </c>
      <c r="E1693" s="152" t="s">
        <v>84</v>
      </c>
      <c r="F1693" s="151" t="s">
        <v>495</v>
      </c>
      <c r="G1693" s="154" t="s">
        <v>1</v>
      </c>
      <c r="H1693" s="138" t="str">
        <f>IF(OR(G1693="中止",G1693="取消"),"998",IF(ISNA(MATCH($E1693,施設情報!$B$2:$B$96,0)),"999",INDEX(施設情報!$C$2:$C$96,MATCH($E1693,施設情報!$B$2:$B$96,0))))</f>
        <v>065</v>
      </c>
      <c r="I1693" s="139">
        <f t="shared" si="439"/>
        <v>46454</v>
      </c>
      <c r="J1693" s="137" t="str">
        <f t="shared" si="440"/>
        <v>065-46454</v>
      </c>
      <c r="K1693" s="137">
        <f t="shared" si="441"/>
        <v>0.375</v>
      </c>
      <c r="L1693" s="137">
        <f t="shared" si="442"/>
        <v>0.70833333333333337</v>
      </c>
      <c r="M1693" s="137">
        <f t="shared" si="445"/>
        <v>0</v>
      </c>
      <c r="N1693" s="137">
        <f t="shared" si="445"/>
        <v>0</v>
      </c>
      <c r="O1693" s="137">
        <f t="shared" si="445"/>
        <v>0</v>
      </c>
      <c r="P1693" s="137">
        <f t="shared" si="445"/>
        <v>0</v>
      </c>
      <c r="Q1693" s="137">
        <f t="shared" si="445"/>
        <v>0</v>
      </c>
      <c r="R1693" s="137">
        <f t="shared" si="445"/>
        <v>0</v>
      </c>
      <c r="S1693" s="137">
        <f t="shared" si="445"/>
        <v>0</v>
      </c>
      <c r="T1693" s="137">
        <f t="shared" si="445"/>
        <v>0</v>
      </c>
      <c r="U1693" s="137">
        <f t="shared" si="445"/>
        <v>0</v>
      </c>
      <c r="V1693" s="137">
        <f t="shared" si="445"/>
        <v>50</v>
      </c>
      <c r="W1693" s="137">
        <f t="shared" si="446"/>
        <v>50</v>
      </c>
      <c r="X1693" s="137">
        <f t="shared" si="446"/>
        <v>50</v>
      </c>
      <c r="Y1693" s="137">
        <f t="shared" si="446"/>
        <v>50</v>
      </c>
      <c r="Z1693" s="137">
        <f t="shared" si="446"/>
        <v>50</v>
      </c>
      <c r="AA1693" s="137">
        <f t="shared" si="446"/>
        <v>50</v>
      </c>
      <c r="AB1693" s="137">
        <f t="shared" si="446"/>
        <v>50</v>
      </c>
      <c r="AC1693" s="137">
        <f t="shared" si="446"/>
        <v>50</v>
      </c>
      <c r="AD1693" s="137">
        <f t="shared" si="446"/>
        <v>0</v>
      </c>
      <c r="AE1693" s="137">
        <f t="shared" si="446"/>
        <v>0</v>
      </c>
      <c r="AF1693" s="137">
        <f t="shared" si="446"/>
        <v>0</v>
      </c>
      <c r="AG1693" s="137">
        <f t="shared" si="446"/>
        <v>0</v>
      </c>
      <c r="AH1693" s="137">
        <f t="shared" si="446"/>
        <v>0</v>
      </c>
      <c r="AI1693" s="137">
        <f t="shared" si="446"/>
        <v>0</v>
      </c>
      <c r="AJ1693" s="137">
        <f t="shared" si="446"/>
        <v>0</v>
      </c>
      <c r="AK1693" s="136">
        <f ca="1">IF(AND(AND($AK$3&lt;=B1693,B1693&lt;=$AK$1),B1693&lt;&gt;""),1,0)</f>
        <v>1</v>
      </c>
      <c r="AL1693" s="136">
        <f>IF(OR(F1693="工事・メンテ（共用可）",F1693="要調整"),0.5,IF(F1693="ヘリ訓練日",0.4,1))</f>
        <v>0.5</v>
      </c>
      <c r="AM1693" s="136">
        <v>0.5</v>
      </c>
    </row>
    <row r="1694" spans="1:39" ht="56.25">
      <c r="A1694" s="149">
        <v>2021</v>
      </c>
      <c r="B1694" s="150">
        <v>46454</v>
      </c>
      <c r="C1694" s="156">
        <v>9</v>
      </c>
      <c r="D1694" s="156">
        <v>17</v>
      </c>
      <c r="E1694" s="152" t="s">
        <v>85</v>
      </c>
      <c r="F1694" s="151" t="s">
        <v>495</v>
      </c>
      <c r="G1694" s="154" t="s">
        <v>1</v>
      </c>
      <c r="H1694" s="138" t="str">
        <f>IF(OR(G1694="中止",G1694="取消"),"998",IF(ISNA(MATCH($E1694,施設情報!$B$2:$B$96,0)),"999",INDEX(施設情報!$C$2:$C$96,MATCH($E1694,施設情報!$B$2:$B$96,0))))</f>
        <v>066</v>
      </c>
      <c r="I1694" s="139">
        <f t="shared" si="439"/>
        <v>46454</v>
      </c>
      <c r="J1694" s="137" t="str">
        <f t="shared" si="440"/>
        <v>066-46454</v>
      </c>
      <c r="K1694" s="137">
        <f t="shared" si="441"/>
        <v>0.375</v>
      </c>
      <c r="L1694" s="137">
        <f t="shared" si="442"/>
        <v>0.70833333333333337</v>
      </c>
      <c r="M1694" s="137">
        <f t="shared" si="445"/>
        <v>0</v>
      </c>
      <c r="N1694" s="137">
        <f t="shared" si="445"/>
        <v>0</v>
      </c>
      <c r="O1694" s="137">
        <f t="shared" si="445"/>
        <v>0</v>
      </c>
      <c r="P1694" s="137">
        <f t="shared" si="445"/>
        <v>0</v>
      </c>
      <c r="Q1694" s="137">
        <f t="shared" si="445"/>
        <v>0</v>
      </c>
      <c r="R1694" s="137">
        <f t="shared" si="445"/>
        <v>0</v>
      </c>
      <c r="S1694" s="137">
        <f t="shared" si="445"/>
        <v>0</v>
      </c>
      <c r="T1694" s="137">
        <f t="shared" si="445"/>
        <v>0</v>
      </c>
      <c r="U1694" s="137">
        <f t="shared" si="445"/>
        <v>0</v>
      </c>
      <c r="V1694" s="137">
        <f t="shared" si="445"/>
        <v>50</v>
      </c>
      <c r="W1694" s="137">
        <f t="shared" si="446"/>
        <v>50</v>
      </c>
      <c r="X1694" s="137">
        <f t="shared" si="446"/>
        <v>50</v>
      </c>
      <c r="Y1694" s="137">
        <f t="shared" si="446"/>
        <v>50</v>
      </c>
      <c r="Z1694" s="137">
        <f t="shared" si="446"/>
        <v>50</v>
      </c>
      <c r="AA1694" s="137">
        <f t="shared" si="446"/>
        <v>50</v>
      </c>
      <c r="AB1694" s="137">
        <f t="shared" si="446"/>
        <v>50</v>
      </c>
      <c r="AC1694" s="137">
        <f t="shared" si="446"/>
        <v>50</v>
      </c>
      <c r="AD1694" s="137">
        <f t="shared" si="446"/>
        <v>0</v>
      </c>
      <c r="AE1694" s="137">
        <f t="shared" si="446"/>
        <v>0</v>
      </c>
      <c r="AF1694" s="137">
        <f t="shared" si="446"/>
        <v>0</v>
      </c>
      <c r="AG1694" s="137">
        <f t="shared" si="446"/>
        <v>0</v>
      </c>
      <c r="AH1694" s="137">
        <f t="shared" si="446"/>
        <v>0</v>
      </c>
      <c r="AI1694" s="137">
        <f t="shared" si="446"/>
        <v>0</v>
      </c>
      <c r="AJ1694" s="137">
        <f t="shared" si="446"/>
        <v>0</v>
      </c>
      <c r="AK1694" s="136">
        <f ca="1">IF(AND(AND($AK$3&lt;=B1694,B1694&lt;=$AK$1),B1694&lt;&gt;""),1,0)</f>
        <v>1</v>
      </c>
      <c r="AL1694" s="136">
        <f>IF(OR(F1694="工事・メンテ（共用可）",F1694="要調整"),0.5,IF(F1694="ヘリ訓練日",0.4,1))</f>
        <v>0.5</v>
      </c>
      <c r="AM1694" s="136">
        <v>0.5</v>
      </c>
    </row>
    <row r="1695" spans="1:39" ht="37.5">
      <c r="A1695" s="149">
        <v>2022</v>
      </c>
      <c r="B1695" s="150">
        <v>46454</v>
      </c>
      <c r="C1695" s="156">
        <v>9</v>
      </c>
      <c r="D1695" s="156">
        <v>17</v>
      </c>
      <c r="E1695" s="152" t="s">
        <v>86</v>
      </c>
      <c r="F1695" s="151" t="s">
        <v>492</v>
      </c>
      <c r="G1695" s="154" t="s">
        <v>1</v>
      </c>
      <c r="H1695" s="138" t="str">
        <f>IF(OR(G1695="中止",G1695="取消"),"998",IF(ISNA(MATCH($E1695,施設情報!$B$2:$B$96,0)),"999",INDEX(施設情報!$C$2:$C$96,MATCH($E1695,施設情報!$B$2:$B$96,0))))</f>
        <v>068</v>
      </c>
      <c r="I1695" s="139">
        <f t="shared" si="439"/>
        <v>46454</v>
      </c>
      <c r="J1695" s="137" t="str">
        <f t="shared" si="440"/>
        <v>068-46454</v>
      </c>
      <c r="K1695" s="137">
        <f t="shared" si="441"/>
        <v>0.375</v>
      </c>
      <c r="L1695" s="137">
        <f t="shared" si="442"/>
        <v>0.70833333333333337</v>
      </c>
      <c r="M1695" s="137">
        <f t="shared" ref="M1695:V1704" si="447">IF(AND(M$3&gt;=$K1695,M$3&lt;$L1695),100*$AM1695,0)</f>
        <v>0</v>
      </c>
      <c r="N1695" s="137">
        <f t="shared" si="447"/>
        <v>0</v>
      </c>
      <c r="O1695" s="137">
        <f t="shared" si="447"/>
        <v>0</v>
      </c>
      <c r="P1695" s="137">
        <f t="shared" si="447"/>
        <v>0</v>
      </c>
      <c r="Q1695" s="137">
        <f t="shared" si="447"/>
        <v>0</v>
      </c>
      <c r="R1695" s="137">
        <f t="shared" si="447"/>
        <v>0</v>
      </c>
      <c r="S1695" s="137">
        <f t="shared" si="447"/>
        <v>0</v>
      </c>
      <c r="T1695" s="137">
        <f t="shared" si="447"/>
        <v>0</v>
      </c>
      <c r="U1695" s="137">
        <f t="shared" si="447"/>
        <v>0</v>
      </c>
      <c r="V1695" s="137">
        <f t="shared" si="447"/>
        <v>100</v>
      </c>
      <c r="W1695" s="137">
        <f t="shared" ref="W1695:AJ1704" si="448">IF(AND(W$3&gt;=$K1695,W$3&lt;$L1695),100*$AM1695,0)</f>
        <v>100</v>
      </c>
      <c r="X1695" s="137">
        <f t="shared" si="448"/>
        <v>100</v>
      </c>
      <c r="Y1695" s="137">
        <f t="shared" si="448"/>
        <v>100</v>
      </c>
      <c r="Z1695" s="137">
        <f t="shared" si="448"/>
        <v>100</v>
      </c>
      <c r="AA1695" s="137">
        <f t="shared" si="448"/>
        <v>100</v>
      </c>
      <c r="AB1695" s="137">
        <f t="shared" si="448"/>
        <v>100</v>
      </c>
      <c r="AC1695" s="137">
        <f t="shared" si="448"/>
        <v>100</v>
      </c>
      <c r="AD1695" s="137">
        <f t="shared" si="448"/>
        <v>0</v>
      </c>
      <c r="AE1695" s="137">
        <f t="shared" si="448"/>
        <v>0</v>
      </c>
      <c r="AF1695" s="137">
        <f t="shared" si="448"/>
        <v>0</v>
      </c>
      <c r="AG1695" s="137">
        <f t="shared" si="448"/>
        <v>0</v>
      </c>
      <c r="AH1695" s="137">
        <f t="shared" si="448"/>
        <v>0</v>
      </c>
      <c r="AI1695" s="137">
        <f t="shared" si="448"/>
        <v>0</v>
      </c>
      <c r="AJ1695" s="137">
        <f t="shared" si="448"/>
        <v>0</v>
      </c>
      <c r="AK1695" s="136">
        <f ca="1">IF(AND(AND($AK$3&lt;=B1695,B1695&lt;=$AK$1),B1695&lt;&gt;""),1,0)</f>
        <v>1</v>
      </c>
      <c r="AL1695" s="136">
        <f>IF(OR(F1695="工事・メンテ（共用可）",F1695="要調整"),0.5,IF(F1695="ヘリ訓練日",0.4,1))</f>
        <v>1</v>
      </c>
      <c r="AM1695" s="136">
        <v>1</v>
      </c>
    </row>
    <row r="1696" spans="1:39" ht="37.5">
      <c r="A1696" s="149">
        <v>2023</v>
      </c>
      <c r="B1696" s="150">
        <v>46454</v>
      </c>
      <c r="C1696" s="156">
        <v>9</v>
      </c>
      <c r="D1696" s="156">
        <v>17</v>
      </c>
      <c r="E1696" s="152" t="s">
        <v>87</v>
      </c>
      <c r="F1696" s="151" t="s">
        <v>495</v>
      </c>
      <c r="G1696" s="154" t="s">
        <v>1</v>
      </c>
      <c r="H1696" s="138" t="str">
        <f>IF(OR(G1696="中止",G1696="取消"),"998",IF(ISNA(MATCH($E1696,施設情報!$B$2:$B$96,0)),"999",INDEX(施設情報!$C$2:$C$96,MATCH($E1696,施設情報!$B$2:$B$96,0))))</f>
        <v>063</v>
      </c>
      <c r="I1696" s="139">
        <f t="shared" si="439"/>
        <v>46454</v>
      </c>
      <c r="J1696" s="137" t="str">
        <f t="shared" si="440"/>
        <v>063-46454</v>
      </c>
      <c r="K1696" s="137">
        <f t="shared" si="441"/>
        <v>0.375</v>
      </c>
      <c r="L1696" s="137">
        <f t="shared" si="442"/>
        <v>0.70833333333333337</v>
      </c>
      <c r="M1696" s="137">
        <f t="shared" si="447"/>
        <v>0</v>
      </c>
      <c r="N1696" s="137">
        <f t="shared" si="447"/>
        <v>0</v>
      </c>
      <c r="O1696" s="137">
        <f t="shared" si="447"/>
        <v>0</v>
      </c>
      <c r="P1696" s="137">
        <f t="shared" si="447"/>
        <v>0</v>
      </c>
      <c r="Q1696" s="137">
        <f t="shared" si="447"/>
        <v>0</v>
      </c>
      <c r="R1696" s="137">
        <f t="shared" si="447"/>
        <v>0</v>
      </c>
      <c r="S1696" s="137">
        <f t="shared" si="447"/>
        <v>0</v>
      </c>
      <c r="T1696" s="137">
        <f t="shared" si="447"/>
        <v>0</v>
      </c>
      <c r="U1696" s="137">
        <f t="shared" si="447"/>
        <v>0</v>
      </c>
      <c r="V1696" s="137">
        <f t="shared" si="447"/>
        <v>50</v>
      </c>
      <c r="W1696" s="137">
        <f t="shared" si="448"/>
        <v>50</v>
      </c>
      <c r="X1696" s="137">
        <f t="shared" si="448"/>
        <v>50</v>
      </c>
      <c r="Y1696" s="137">
        <f t="shared" si="448"/>
        <v>50</v>
      </c>
      <c r="Z1696" s="137">
        <f t="shared" si="448"/>
        <v>50</v>
      </c>
      <c r="AA1696" s="137">
        <f t="shared" si="448"/>
        <v>50</v>
      </c>
      <c r="AB1696" s="137">
        <f t="shared" si="448"/>
        <v>50</v>
      </c>
      <c r="AC1696" s="137">
        <f t="shared" si="448"/>
        <v>50</v>
      </c>
      <c r="AD1696" s="137">
        <f t="shared" si="448"/>
        <v>0</v>
      </c>
      <c r="AE1696" s="137">
        <f t="shared" si="448"/>
        <v>0</v>
      </c>
      <c r="AF1696" s="137">
        <f t="shared" si="448"/>
        <v>0</v>
      </c>
      <c r="AG1696" s="137">
        <f t="shared" si="448"/>
        <v>0</v>
      </c>
      <c r="AH1696" s="137">
        <f t="shared" si="448"/>
        <v>0</v>
      </c>
      <c r="AI1696" s="137">
        <f t="shared" si="448"/>
        <v>0</v>
      </c>
      <c r="AJ1696" s="137">
        <f t="shared" si="448"/>
        <v>0</v>
      </c>
      <c r="AK1696" s="136">
        <f ca="1">IF(AND(AND($AK$3&lt;=B1696,B1696&lt;=$AK$1),B1696&lt;&gt;""),1,0)</f>
        <v>1</v>
      </c>
      <c r="AL1696" s="136">
        <f>IF(OR(F1696="工事・メンテ（共用可）",F1696="要調整"),0.5,IF(F1696="ヘリ訓練日",0.4,1))</f>
        <v>0.5</v>
      </c>
      <c r="AM1696" s="136">
        <v>0.5</v>
      </c>
    </row>
    <row r="1697" spans="1:39" ht="37.5">
      <c r="A1697" s="149">
        <v>2024</v>
      </c>
      <c r="B1697" s="150">
        <v>46454</v>
      </c>
      <c r="C1697" s="156">
        <v>9</v>
      </c>
      <c r="D1697" s="156">
        <v>17</v>
      </c>
      <c r="E1697" s="152" t="s">
        <v>88</v>
      </c>
      <c r="F1697" s="151" t="s">
        <v>495</v>
      </c>
      <c r="G1697" s="154" t="s">
        <v>1</v>
      </c>
      <c r="H1697" s="138" t="str">
        <f>IF(OR(G1697="中止",G1697="取消"),"998",IF(ISNA(MATCH($E1697,施設情報!$B$2:$B$96,0)),"999",INDEX(施設情報!$C$2:$C$96,MATCH($E1697,施設情報!$B$2:$B$96,0))))</f>
        <v>064</v>
      </c>
      <c r="I1697" s="139">
        <f t="shared" si="439"/>
        <v>46454</v>
      </c>
      <c r="J1697" s="137" t="str">
        <f t="shared" si="440"/>
        <v>064-46454</v>
      </c>
      <c r="K1697" s="137">
        <f t="shared" si="441"/>
        <v>0.375</v>
      </c>
      <c r="L1697" s="137">
        <f t="shared" si="442"/>
        <v>0.70833333333333337</v>
      </c>
      <c r="M1697" s="137">
        <f t="shared" si="447"/>
        <v>0</v>
      </c>
      <c r="N1697" s="137">
        <f t="shared" si="447"/>
        <v>0</v>
      </c>
      <c r="O1697" s="137">
        <f t="shared" si="447"/>
        <v>0</v>
      </c>
      <c r="P1697" s="137">
        <f t="shared" si="447"/>
        <v>0</v>
      </c>
      <c r="Q1697" s="137">
        <f t="shared" si="447"/>
        <v>0</v>
      </c>
      <c r="R1697" s="137">
        <f t="shared" si="447"/>
        <v>0</v>
      </c>
      <c r="S1697" s="137">
        <f t="shared" si="447"/>
        <v>0</v>
      </c>
      <c r="T1697" s="137">
        <f t="shared" si="447"/>
        <v>0</v>
      </c>
      <c r="U1697" s="137">
        <f t="shared" si="447"/>
        <v>0</v>
      </c>
      <c r="V1697" s="137">
        <f t="shared" si="447"/>
        <v>50</v>
      </c>
      <c r="W1697" s="137">
        <f t="shared" si="448"/>
        <v>50</v>
      </c>
      <c r="X1697" s="137">
        <f t="shared" si="448"/>
        <v>50</v>
      </c>
      <c r="Y1697" s="137">
        <f t="shared" si="448"/>
        <v>50</v>
      </c>
      <c r="Z1697" s="137">
        <f t="shared" si="448"/>
        <v>50</v>
      </c>
      <c r="AA1697" s="137">
        <f t="shared" si="448"/>
        <v>50</v>
      </c>
      <c r="AB1697" s="137">
        <f t="shared" si="448"/>
        <v>50</v>
      </c>
      <c r="AC1697" s="137">
        <f t="shared" si="448"/>
        <v>50</v>
      </c>
      <c r="AD1697" s="137">
        <f t="shared" si="448"/>
        <v>0</v>
      </c>
      <c r="AE1697" s="137">
        <f t="shared" si="448"/>
        <v>0</v>
      </c>
      <c r="AF1697" s="137">
        <f t="shared" si="448"/>
        <v>0</v>
      </c>
      <c r="AG1697" s="137">
        <f t="shared" si="448"/>
        <v>0</v>
      </c>
      <c r="AH1697" s="137">
        <f t="shared" si="448"/>
        <v>0</v>
      </c>
      <c r="AI1697" s="137">
        <f t="shared" si="448"/>
        <v>0</v>
      </c>
      <c r="AJ1697" s="137">
        <f t="shared" si="448"/>
        <v>0</v>
      </c>
      <c r="AK1697" s="136">
        <f ca="1">IF(AND(AND($AK$3&lt;=B1697,B1697&lt;=$AK$1),B1697&lt;&gt;""),1,0)</f>
        <v>1</v>
      </c>
      <c r="AL1697" s="136">
        <f>IF(OR(F1697="工事・メンテ（共用可）",F1697="要調整"),0.5,IF(F1697="ヘリ訓練日",0.4,1))</f>
        <v>0.5</v>
      </c>
      <c r="AM1697" s="136">
        <v>0.5</v>
      </c>
    </row>
    <row r="1698" spans="1:39" ht="37.5">
      <c r="A1698" s="149">
        <v>2025</v>
      </c>
      <c r="B1698" s="150">
        <v>46454</v>
      </c>
      <c r="C1698" s="156">
        <v>9</v>
      </c>
      <c r="D1698" s="156">
        <v>17</v>
      </c>
      <c r="E1698" s="152" t="s">
        <v>89</v>
      </c>
      <c r="F1698" s="151" t="s">
        <v>492</v>
      </c>
      <c r="G1698" s="154" t="s">
        <v>1</v>
      </c>
      <c r="H1698" s="138" t="str">
        <f>IF(OR(G1698="中止",G1698="取消"),"998",IF(ISNA(MATCH($E1698,施設情報!$B$2:$B$96,0)),"999",INDEX(施設情報!$C$2:$C$96,MATCH($E1698,施設情報!$B$2:$B$96,0))))</f>
        <v>019</v>
      </c>
      <c r="I1698" s="139">
        <f t="shared" si="439"/>
        <v>46454</v>
      </c>
      <c r="J1698" s="137" t="str">
        <f t="shared" si="440"/>
        <v>019-46454</v>
      </c>
      <c r="K1698" s="137">
        <f t="shared" si="441"/>
        <v>0.375</v>
      </c>
      <c r="L1698" s="137">
        <f t="shared" si="442"/>
        <v>0.70833333333333337</v>
      </c>
      <c r="M1698" s="137">
        <f t="shared" si="447"/>
        <v>0</v>
      </c>
      <c r="N1698" s="137">
        <f t="shared" si="447"/>
        <v>0</v>
      </c>
      <c r="O1698" s="137">
        <f t="shared" si="447"/>
        <v>0</v>
      </c>
      <c r="P1698" s="137">
        <f t="shared" si="447"/>
        <v>0</v>
      </c>
      <c r="Q1698" s="137">
        <f t="shared" si="447"/>
        <v>0</v>
      </c>
      <c r="R1698" s="137">
        <f t="shared" si="447"/>
        <v>0</v>
      </c>
      <c r="S1698" s="137">
        <f t="shared" si="447"/>
        <v>0</v>
      </c>
      <c r="T1698" s="137">
        <f t="shared" si="447"/>
        <v>0</v>
      </c>
      <c r="U1698" s="137">
        <f t="shared" si="447"/>
        <v>0</v>
      </c>
      <c r="V1698" s="137">
        <f t="shared" si="447"/>
        <v>100</v>
      </c>
      <c r="W1698" s="137">
        <f t="shared" si="448"/>
        <v>100</v>
      </c>
      <c r="X1698" s="137">
        <f t="shared" si="448"/>
        <v>100</v>
      </c>
      <c r="Y1698" s="137">
        <f t="shared" si="448"/>
        <v>100</v>
      </c>
      <c r="Z1698" s="137">
        <f t="shared" si="448"/>
        <v>100</v>
      </c>
      <c r="AA1698" s="137">
        <f t="shared" si="448"/>
        <v>100</v>
      </c>
      <c r="AB1698" s="137">
        <f t="shared" si="448"/>
        <v>100</v>
      </c>
      <c r="AC1698" s="137">
        <f t="shared" si="448"/>
        <v>100</v>
      </c>
      <c r="AD1698" s="137">
        <f t="shared" si="448"/>
        <v>0</v>
      </c>
      <c r="AE1698" s="137">
        <f t="shared" si="448"/>
        <v>0</v>
      </c>
      <c r="AF1698" s="137">
        <f t="shared" si="448"/>
        <v>0</v>
      </c>
      <c r="AG1698" s="137">
        <f t="shared" si="448"/>
        <v>0</v>
      </c>
      <c r="AH1698" s="137">
        <f t="shared" si="448"/>
        <v>0</v>
      </c>
      <c r="AI1698" s="137">
        <f t="shared" si="448"/>
        <v>0</v>
      </c>
      <c r="AJ1698" s="137">
        <f t="shared" si="448"/>
        <v>0</v>
      </c>
      <c r="AK1698" s="136">
        <f ca="1">IF(AND(AND($AK$3&lt;=B1698,B1698&lt;=$AK$1),B1698&lt;&gt;""),1,0)</f>
        <v>1</v>
      </c>
      <c r="AL1698" s="136">
        <f>IF(OR(F1698="工事・メンテ（共用可）",F1698="要調整"),0.5,IF(F1698="ヘリ訓練日",0.4,1))</f>
        <v>1</v>
      </c>
      <c r="AM1698" s="136">
        <v>1</v>
      </c>
    </row>
    <row r="1699" spans="1:39" ht="37.5">
      <c r="A1699" s="149">
        <v>2026</v>
      </c>
      <c r="B1699" s="150">
        <v>46454</v>
      </c>
      <c r="C1699" s="156">
        <v>9</v>
      </c>
      <c r="D1699" s="156">
        <v>17</v>
      </c>
      <c r="E1699" s="152" t="s">
        <v>90</v>
      </c>
      <c r="F1699" s="151" t="s">
        <v>492</v>
      </c>
      <c r="G1699" s="154" t="s">
        <v>1</v>
      </c>
      <c r="H1699" s="138" t="str">
        <f>IF(OR(G1699="中止",G1699="取消"),"998",IF(ISNA(MATCH($E1699,施設情報!$B$2:$B$96,0)),"999",INDEX(施設情報!$C$2:$C$96,MATCH($E1699,施設情報!$B$2:$B$96,0))))</f>
        <v>018</v>
      </c>
      <c r="I1699" s="139">
        <f t="shared" si="439"/>
        <v>46454</v>
      </c>
      <c r="J1699" s="137" t="str">
        <f t="shared" si="440"/>
        <v>018-46454</v>
      </c>
      <c r="K1699" s="137">
        <f t="shared" si="441"/>
        <v>0.375</v>
      </c>
      <c r="L1699" s="137">
        <f t="shared" si="442"/>
        <v>0.70833333333333337</v>
      </c>
      <c r="M1699" s="137">
        <f t="shared" si="447"/>
        <v>0</v>
      </c>
      <c r="N1699" s="137">
        <f t="shared" si="447"/>
        <v>0</v>
      </c>
      <c r="O1699" s="137">
        <f t="shared" si="447"/>
        <v>0</v>
      </c>
      <c r="P1699" s="137">
        <f t="shared" si="447"/>
        <v>0</v>
      </c>
      <c r="Q1699" s="137">
        <f t="shared" si="447"/>
        <v>0</v>
      </c>
      <c r="R1699" s="137">
        <f t="shared" si="447"/>
        <v>0</v>
      </c>
      <c r="S1699" s="137">
        <f t="shared" si="447"/>
        <v>0</v>
      </c>
      <c r="T1699" s="137">
        <f t="shared" si="447"/>
        <v>0</v>
      </c>
      <c r="U1699" s="137">
        <f t="shared" si="447"/>
        <v>0</v>
      </c>
      <c r="V1699" s="137">
        <f t="shared" si="447"/>
        <v>100</v>
      </c>
      <c r="W1699" s="137">
        <f t="shared" si="448"/>
        <v>100</v>
      </c>
      <c r="X1699" s="137">
        <f t="shared" si="448"/>
        <v>100</v>
      </c>
      <c r="Y1699" s="137">
        <f t="shared" si="448"/>
        <v>100</v>
      </c>
      <c r="Z1699" s="137">
        <f t="shared" si="448"/>
        <v>100</v>
      </c>
      <c r="AA1699" s="137">
        <f t="shared" si="448"/>
        <v>100</v>
      </c>
      <c r="AB1699" s="137">
        <f t="shared" si="448"/>
        <v>100</v>
      </c>
      <c r="AC1699" s="137">
        <f t="shared" si="448"/>
        <v>100</v>
      </c>
      <c r="AD1699" s="137">
        <f t="shared" si="448"/>
        <v>0</v>
      </c>
      <c r="AE1699" s="137">
        <f t="shared" si="448"/>
        <v>0</v>
      </c>
      <c r="AF1699" s="137">
        <f t="shared" si="448"/>
        <v>0</v>
      </c>
      <c r="AG1699" s="137">
        <f t="shared" si="448"/>
        <v>0</v>
      </c>
      <c r="AH1699" s="137">
        <f t="shared" si="448"/>
        <v>0</v>
      </c>
      <c r="AI1699" s="137">
        <f t="shared" si="448"/>
        <v>0</v>
      </c>
      <c r="AJ1699" s="137">
        <f t="shared" si="448"/>
        <v>0</v>
      </c>
      <c r="AK1699" s="136">
        <f ca="1">IF(AND(AND($AK$3&lt;=B1699,B1699&lt;=$AK$1),B1699&lt;&gt;""),1,0)</f>
        <v>1</v>
      </c>
      <c r="AL1699" s="136">
        <f>IF(OR(F1699="工事・メンテ（共用可）",F1699="要調整"),0.5,IF(F1699="ヘリ訓練日",0.4,1))</f>
        <v>1</v>
      </c>
      <c r="AM1699" s="136">
        <v>1</v>
      </c>
    </row>
    <row r="1700" spans="1:39" ht="56.25">
      <c r="A1700" s="149">
        <v>371</v>
      </c>
      <c r="B1700" s="150">
        <v>46455</v>
      </c>
      <c r="C1700" s="156">
        <v>0</v>
      </c>
      <c r="D1700" s="156">
        <v>24</v>
      </c>
      <c r="E1700" s="152" t="s">
        <v>52</v>
      </c>
      <c r="F1700" s="151" t="s">
        <v>95</v>
      </c>
      <c r="G1700" s="205" t="s">
        <v>1</v>
      </c>
      <c r="H1700" s="138" t="str">
        <f>IF(OR(G1700="中止",G1700="取消"),"998",IF(ISNA(MATCH($E1700,施設情報!$B$2:$B$96,0)),"999",INDEX(施設情報!$C$2:$C$96,MATCH($E1700,施設情報!$B$2:$B$96,0))))</f>
        <v>024</v>
      </c>
      <c r="I1700" s="139">
        <f t="shared" si="439"/>
        <v>46455</v>
      </c>
      <c r="J1700" s="137" t="str">
        <f t="shared" si="440"/>
        <v>024-46455</v>
      </c>
      <c r="K1700" s="137">
        <f t="shared" si="441"/>
        <v>0</v>
      </c>
      <c r="L1700" s="137">
        <f t="shared" si="442"/>
        <v>1</v>
      </c>
      <c r="M1700" s="137">
        <f t="shared" si="447"/>
        <v>100</v>
      </c>
      <c r="N1700" s="137">
        <f t="shared" si="447"/>
        <v>100</v>
      </c>
      <c r="O1700" s="137">
        <f t="shared" si="447"/>
        <v>100</v>
      </c>
      <c r="P1700" s="137">
        <f t="shared" si="447"/>
        <v>100</v>
      </c>
      <c r="Q1700" s="137">
        <f t="shared" si="447"/>
        <v>100</v>
      </c>
      <c r="R1700" s="137">
        <f t="shared" si="447"/>
        <v>100</v>
      </c>
      <c r="S1700" s="137">
        <f t="shared" si="447"/>
        <v>100</v>
      </c>
      <c r="T1700" s="137">
        <f t="shared" si="447"/>
        <v>100</v>
      </c>
      <c r="U1700" s="137">
        <f t="shared" si="447"/>
        <v>100</v>
      </c>
      <c r="V1700" s="137">
        <f t="shared" si="447"/>
        <v>100</v>
      </c>
      <c r="W1700" s="137">
        <f t="shared" si="448"/>
        <v>100</v>
      </c>
      <c r="X1700" s="137">
        <f t="shared" si="448"/>
        <v>100</v>
      </c>
      <c r="Y1700" s="137">
        <f t="shared" si="448"/>
        <v>100</v>
      </c>
      <c r="Z1700" s="137">
        <f t="shared" si="448"/>
        <v>100</v>
      </c>
      <c r="AA1700" s="137">
        <f t="shared" si="448"/>
        <v>100</v>
      </c>
      <c r="AB1700" s="137">
        <f t="shared" si="448"/>
        <v>100</v>
      </c>
      <c r="AC1700" s="137">
        <f t="shared" si="448"/>
        <v>100</v>
      </c>
      <c r="AD1700" s="137">
        <f t="shared" si="448"/>
        <v>100</v>
      </c>
      <c r="AE1700" s="137">
        <f t="shared" si="448"/>
        <v>100</v>
      </c>
      <c r="AF1700" s="137">
        <f t="shared" si="448"/>
        <v>100</v>
      </c>
      <c r="AG1700" s="137">
        <f t="shared" si="448"/>
        <v>100</v>
      </c>
      <c r="AH1700" s="137">
        <f t="shared" si="448"/>
        <v>100</v>
      </c>
      <c r="AI1700" s="137">
        <f t="shared" si="448"/>
        <v>100</v>
      </c>
      <c r="AJ1700" s="137">
        <f t="shared" si="448"/>
        <v>100</v>
      </c>
      <c r="AK1700" s="136">
        <f ca="1">IF(AND(AND($AK$3&lt;=B1700,B1700&lt;=$AK$1),B1700&lt;&gt;""),1,0)</f>
        <v>1</v>
      </c>
      <c r="AL1700" s="136">
        <f>IF(OR(F1700="工事・メンテ（共用可）",F1700="要調整"),0.5,IF(F1700="ヘリ訓練日",0.4,1))</f>
        <v>1</v>
      </c>
      <c r="AM1700" s="136">
        <v>1</v>
      </c>
    </row>
    <row r="1701" spans="1:39" ht="56.25">
      <c r="A1701" s="149">
        <v>372</v>
      </c>
      <c r="B1701" s="150">
        <v>46456</v>
      </c>
      <c r="C1701" s="156">
        <v>0</v>
      </c>
      <c r="D1701" s="156">
        <v>24</v>
      </c>
      <c r="E1701" s="152" t="s">
        <v>52</v>
      </c>
      <c r="F1701" s="151" t="s">
        <v>95</v>
      </c>
      <c r="G1701" s="205" t="s">
        <v>1</v>
      </c>
      <c r="H1701" s="138" t="str">
        <f>IF(OR(G1701="中止",G1701="取消"),"998",IF(ISNA(MATCH($E1701,施設情報!$B$2:$B$96,0)),"999",INDEX(施設情報!$C$2:$C$96,MATCH($E1701,施設情報!$B$2:$B$96,0))))</f>
        <v>024</v>
      </c>
      <c r="I1701" s="139">
        <f t="shared" si="439"/>
        <v>46456</v>
      </c>
      <c r="J1701" s="137" t="str">
        <f t="shared" si="440"/>
        <v>024-46456</v>
      </c>
      <c r="K1701" s="137">
        <f t="shared" si="441"/>
        <v>0</v>
      </c>
      <c r="L1701" s="137">
        <f t="shared" si="442"/>
        <v>1</v>
      </c>
      <c r="M1701" s="137">
        <f t="shared" si="447"/>
        <v>100</v>
      </c>
      <c r="N1701" s="137">
        <f t="shared" si="447"/>
        <v>100</v>
      </c>
      <c r="O1701" s="137">
        <f t="shared" si="447"/>
        <v>100</v>
      </c>
      <c r="P1701" s="137">
        <f t="shared" si="447"/>
        <v>100</v>
      </c>
      <c r="Q1701" s="137">
        <f t="shared" si="447"/>
        <v>100</v>
      </c>
      <c r="R1701" s="137">
        <f t="shared" si="447"/>
        <v>100</v>
      </c>
      <c r="S1701" s="137">
        <f t="shared" si="447"/>
        <v>100</v>
      </c>
      <c r="T1701" s="137">
        <f t="shared" si="447"/>
        <v>100</v>
      </c>
      <c r="U1701" s="137">
        <f t="shared" si="447"/>
        <v>100</v>
      </c>
      <c r="V1701" s="137">
        <f t="shared" si="447"/>
        <v>100</v>
      </c>
      <c r="W1701" s="137">
        <f t="shared" si="448"/>
        <v>100</v>
      </c>
      <c r="X1701" s="137">
        <f t="shared" si="448"/>
        <v>100</v>
      </c>
      <c r="Y1701" s="137">
        <f t="shared" si="448"/>
        <v>100</v>
      </c>
      <c r="Z1701" s="137">
        <f t="shared" si="448"/>
        <v>100</v>
      </c>
      <c r="AA1701" s="137">
        <f t="shared" si="448"/>
        <v>100</v>
      </c>
      <c r="AB1701" s="137">
        <f t="shared" si="448"/>
        <v>100</v>
      </c>
      <c r="AC1701" s="137">
        <f t="shared" si="448"/>
        <v>100</v>
      </c>
      <c r="AD1701" s="137">
        <f t="shared" si="448"/>
        <v>100</v>
      </c>
      <c r="AE1701" s="137">
        <f t="shared" si="448"/>
        <v>100</v>
      </c>
      <c r="AF1701" s="137">
        <f t="shared" si="448"/>
        <v>100</v>
      </c>
      <c r="AG1701" s="137">
        <f t="shared" si="448"/>
        <v>100</v>
      </c>
      <c r="AH1701" s="137">
        <f t="shared" si="448"/>
        <v>100</v>
      </c>
      <c r="AI1701" s="137">
        <f t="shared" si="448"/>
        <v>100</v>
      </c>
      <c r="AJ1701" s="137">
        <f t="shared" si="448"/>
        <v>100</v>
      </c>
      <c r="AK1701" s="136">
        <f ca="1">IF(AND(AND($AK$3&lt;=B1701,B1701&lt;=$AK$1),B1701&lt;&gt;""),1,0)</f>
        <v>1</v>
      </c>
      <c r="AL1701" s="136">
        <f>IF(OR(F1701="工事・メンテ（共用可）",F1701="要調整"),0.5,IF(F1701="ヘリ訓練日",0.4,1))</f>
        <v>1</v>
      </c>
      <c r="AM1701" s="136">
        <v>1</v>
      </c>
    </row>
    <row r="1702" spans="1:39" ht="56.25">
      <c r="A1702" s="149">
        <v>373</v>
      </c>
      <c r="B1702" s="150">
        <v>46457</v>
      </c>
      <c r="C1702" s="156">
        <v>0</v>
      </c>
      <c r="D1702" s="156">
        <v>24</v>
      </c>
      <c r="E1702" s="152" t="s">
        <v>52</v>
      </c>
      <c r="F1702" s="151" t="s">
        <v>95</v>
      </c>
      <c r="G1702" s="205" t="s">
        <v>1</v>
      </c>
      <c r="H1702" s="138" t="str">
        <f>IF(OR(G1702="中止",G1702="取消"),"998",IF(ISNA(MATCH($E1702,施設情報!$B$2:$B$96,0)),"999",INDEX(施設情報!$C$2:$C$96,MATCH($E1702,施設情報!$B$2:$B$96,0))))</f>
        <v>024</v>
      </c>
      <c r="I1702" s="139">
        <f t="shared" si="439"/>
        <v>46457</v>
      </c>
      <c r="J1702" s="137" t="str">
        <f t="shared" si="440"/>
        <v>024-46457</v>
      </c>
      <c r="K1702" s="137">
        <f t="shared" si="441"/>
        <v>0</v>
      </c>
      <c r="L1702" s="137">
        <f t="shared" si="442"/>
        <v>1</v>
      </c>
      <c r="M1702" s="137">
        <f t="shared" si="447"/>
        <v>100</v>
      </c>
      <c r="N1702" s="137">
        <f t="shared" si="447"/>
        <v>100</v>
      </c>
      <c r="O1702" s="137">
        <f t="shared" si="447"/>
        <v>100</v>
      </c>
      <c r="P1702" s="137">
        <f t="shared" si="447"/>
        <v>100</v>
      </c>
      <c r="Q1702" s="137">
        <f t="shared" si="447"/>
        <v>100</v>
      </c>
      <c r="R1702" s="137">
        <f t="shared" si="447"/>
        <v>100</v>
      </c>
      <c r="S1702" s="137">
        <f t="shared" si="447"/>
        <v>100</v>
      </c>
      <c r="T1702" s="137">
        <f t="shared" si="447"/>
        <v>100</v>
      </c>
      <c r="U1702" s="137">
        <f t="shared" si="447"/>
        <v>100</v>
      </c>
      <c r="V1702" s="137">
        <f t="shared" si="447"/>
        <v>100</v>
      </c>
      <c r="W1702" s="137">
        <f t="shared" si="448"/>
        <v>100</v>
      </c>
      <c r="X1702" s="137">
        <f t="shared" si="448"/>
        <v>100</v>
      </c>
      <c r="Y1702" s="137">
        <f t="shared" si="448"/>
        <v>100</v>
      </c>
      <c r="Z1702" s="137">
        <f t="shared" si="448"/>
        <v>100</v>
      </c>
      <c r="AA1702" s="137">
        <f t="shared" si="448"/>
        <v>100</v>
      </c>
      <c r="AB1702" s="137">
        <f t="shared" si="448"/>
        <v>100</v>
      </c>
      <c r="AC1702" s="137">
        <f t="shared" si="448"/>
        <v>100</v>
      </c>
      <c r="AD1702" s="137">
        <f t="shared" si="448"/>
        <v>100</v>
      </c>
      <c r="AE1702" s="137">
        <f t="shared" si="448"/>
        <v>100</v>
      </c>
      <c r="AF1702" s="137">
        <f t="shared" si="448"/>
        <v>100</v>
      </c>
      <c r="AG1702" s="137">
        <f t="shared" si="448"/>
        <v>100</v>
      </c>
      <c r="AH1702" s="137">
        <f t="shared" si="448"/>
        <v>100</v>
      </c>
      <c r="AI1702" s="137">
        <f t="shared" si="448"/>
        <v>100</v>
      </c>
      <c r="AJ1702" s="137">
        <f t="shared" si="448"/>
        <v>100</v>
      </c>
      <c r="AK1702" s="136">
        <f ca="1">IF(AND(AND($AK$3&lt;=B1702,B1702&lt;=$AK$1),B1702&lt;&gt;""),1,0)</f>
        <v>1</v>
      </c>
      <c r="AL1702" s="136">
        <f>IF(OR(F1702="工事・メンテ（共用可）",F1702="要調整"),0.5,IF(F1702="ヘリ訓練日",0.4,1))</f>
        <v>1</v>
      </c>
      <c r="AM1702" s="136">
        <v>1</v>
      </c>
    </row>
    <row r="1703" spans="1:39" ht="56.25">
      <c r="A1703" s="149">
        <v>374</v>
      </c>
      <c r="B1703" s="150">
        <v>46458</v>
      </c>
      <c r="C1703" s="156">
        <v>0</v>
      </c>
      <c r="D1703" s="156">
        <v>24</v>
      </c>
      <c r="E1703" s="152" t="s">
        <v>52</v>
      </c>
      <c r="F1703" s="151" t="s">
        <v>95</v>
      </c>
      <c r="G1703" s="205" t="s">
        <v>1</v>
      </c>
      <c r="H1703" s="138" t="str">
        <f>IF(OR(G1703="中止",G1703="取消"),"998",IF(ISNA(MATCH($E1703,施設情報!$B$2:$B$96,0)),"999",INDEX(施設情報!$C$2:$C$96,MATCH($E1703,施設情報!$B$2:$B$96,0))))</f>
        <v>024</v>
      </c>
      <c r="I1703" s="139">
        <f t="shared" si="439"/>
        <v>46458</v>
      </c>
      <c r="J1703" s="137" t="str">
        <f t="shared" si="440"/>
        <v>024-46458</v>
      </c>
      <c r="K1703" s="137">
        <f t="shared" si="441"/>
        <v>0</v>
      </c>
      <c r="L1703" s="137">
        <f t="shared" si="442"/>
        <v>1</v>
      </c>
      <c r="M1703" s="137">
        <f t="shared" si="447"/>
        <v>100</v>
      </c>
      <c r="N1703" s="137">
        <f t="shared" si="447"/>
        <v>100</v>
      </c>
      <c r="O1703" s="137">
        <f t="shared" si="447"/>
        <v>100</v>
      </c>
      <c r="P1703" s="137">
        <f t="shared" si="447"/>
        <v>100</v>
      </c>
      <c r="Q1703" s="137">
        <f t="shared" si="447"/>
        <v>100</v>
      </c>
      <c r="R1703" s="137">
        <f t="shared" si="447"/>
        <v>100</v>
      </c>
      <c r="S1703" s="137">
        <f t="shared" si="447"/>
        <v>100</v>
      </c>
      <c r="T1703" s="137">
        <f t="shared" si="447"/>
        <v>100</v>
      </c>
      <c r="U1703" s="137">
        <f t="shared" si="447"/>
        <v>100</v>
      </c>
      <c r="V1703" s="137">
        <f t="shared" si="447"/>
        <v>100</v>
      </c>
      <c r="W1703" s="137">
        <f t="shared" si="448"/>
        <v>100</v>
      </c>
      <c r="X1703" s="137">
        <f t="shared" si="448"/>
        <v>100</v>
      </c>
      <c r="Y1703" s="137">
        <f t="shared" si="448"/>
        <v>100</v>
      </c>
      <c r="Z1703" s="137">
        <f t="shared" si="448"/>
        <v>100</v>
      </c>
      <c r="AA1703" s="137">
        <f t="shared" si="448"/>
        <v>100</v>
      </c>
      <c r="AB1703" s="137">
        <f t="shared" si="448"/>
        <v>100</v>
      </c>
      <c r="AC1703" s="137">
        <f t="shared" si="448"/>
        <v>100</v>
      </c>
      <c r="AD1703" s="137">
        <f t="shared" si="448"/>
        <v>100</v>
      </c>
      <c r="AE1703" s="137">
        <f t="shared" si="448"/>
        <v>100</v>
      </c>
      <c r="AF1703" s="137">
        <f t="shared" si="448"/>
        <v>100</v>
      </c>
      <c r="AG1703" s="137">
        <f t="shared" si="448"/>
        <v>100</v>
      </c>
      <c r="AH1703" s="137">
        <f t="shared" si="448"/>
        <v>100</v>
      </c>
      <c r="AI1703" s="137">
        <f t="shared" si="448"/>
        <v>100</v>
      </c>
      <c r="AJ1703" s="137">
        <f t="shared" si="448"/>
        <v>100</v>
      </c>
      <c r="AK1703" s="136">
        <f ca="1">IF(AND(AND($AK$3&lt;=B1703,B1703&lt;=$AK$1),B1703&lt;&gt;""),1,0)</f>
        <v>1</v>
      </c>
      <c r="AL1703" s="136">
        <f>IF(OR(F1703="工事・メンテ（共用可）",F1703="要調整"),0.5,IF(F1703="ヘリ訓練日",0.4,1))</f>
        <v>1</v>
      </c>
      <c r="AM1703" s="136">
        <v>1</v>
      </c>
    </row>
    <row r="1704" spans="1:39" ht="37.5">
      <c r="A1704" s="149">
        <v>21</v>
      </c>
      <c r="B1704" s="150">
        <v>46459</v>
      </c>
      <c r="C1704" s="156">
        <v>0</v>
      </c>
      <c r="D1704" s="156">
        <v>24</v>
      </c>
      <c r="E1704" s="152" t="s">
        <v>28</v>
      </c>
      <c r="F1704" s="151" t="s">
        <v>29</v>
      </c>
      <c r="G1704" s="154" t="s">
        <v>1</v>
      </c>
      <c r="H1704" s="138" t="str">
        <f>IF(OR(G1704="中止",G1704="取消"),"998",IF(ISNA(MATCH($E1704,施設情報!$B$2:$B$96,0)),"999",INDEX(施設情報!$C$2:$C$96,MATCH($E1704,施設情報!$B$2:$B$96,0))))</f>
        <v>001</v>
      </c>
      <c r="I1704" s="139">
        <f t="shared" si="439"/>
        <v>46459</v>
      </c>
      <c r="J1704" s="137" t="str">
        <f t="shared" si="440"/>
        <v>001-46459</v>
      </c>
      <c r="K1704" s="137">
        <f t="shared" si="441"/>
        <v>0</v>
      </c>
      <c r="L1704" s="137">
        <f t="shared" si="442"/>
        <v>1</v>
      </c>
      <c r="M1704" s="137">
        <f t="shared" si="447"/>
        <v>100</v>
      </c>
      <c r="N1704" s="137">
        <f t="shared" si="447"/>
        <v>100</v>
      </c>
      <c r="O1704" s="137">
        <f t="shared" si="447"/>
        <v>100</v>
      </c>
      <c r="P1704" s="137">
        <f t="shared" si="447"/>
        <v>100</v>
      </c>
      <c r="Q1704" s="137">
        <f t="shared" si="447"/>
        <v>100</v>
      </c>
      <c r="R1704" s="137">
        <f t="shared" si="447"/>
        <v>100</v>
      </c>
      <c r="S1704" s="137">
        <f t="shared" si="447"/>
        <v>100</v>
      </c>
      <c r="T1704" s="137">
        <f t="shared" si="447"/>
        <v>100</v>
      </c>
      <c r="U1704" s="137">
        <f t="shared" si="447"/>
        <v>100</v>
      </c>
      <c r="V1704" s="137">
        <f t="shared" si="447"/>
        <v>100</v>
      </c>
      <c r="W1704" s="137">
        <f t="shared" si="448"/>
        <v>100</v>
      </c>
      <c r="X1704" s="137">
        <f t="shared" si="448"/>
        <v>100</v>
      </c>
      <c r="Y1704" s="137">
        <f t="shared" si="448"/>
        <v>100</v>
      </c>
      <c r="Z1704" s="137">
        <f t="shared" si="448"/>
        <v>100</v>
      </c>
      <c r="AA1704" s="137">
        <f t="shared" si="448"/>
        <v>100</v>
      </c>
      <c r="AB1704" s="137">
        <f t="shared" si="448"/>
        <v>100</v>
      </c>
      <c r="AC1704" s="137">
        <f t="shared" si="448"/>
        <v>100</v>
      </c>
      <c r="AD1704" s="137">
        <f t="shared" si="448"/>
        <v>100</v>
      </c>
      <c r="AE1704" s="137">
        <f t="shared" si="448"/>
        <v>100</v>
      </c>
      <c r="AF1704" s="137">
        <f t="shared" si="448"/>
        <v>100</v>
      </c>
      <c r="AG1704" s="137">
        <f t="shared" si="448"/>
        <v>100</v>
      </c>
      <c r="AH1704" s="137">
        <f t="shared" si="448"/>
        <v>100</v>
      </c>
      <c r="AI1704" s="137">
        <f t="shared" si="448"/>
        <v>100</v>
      </c>
      <c r="AJ1704" s="137">
        <f t="shared" si="448"/>
        <v>100</v>
      </c>
      <c r="AK1704" s="136">
        <f ca="1">IF(AND(AND($AK$3&lt;=B1704,B1704&lt;=$AK$1),B1704&lt;&gt;""),1,0)</f>
        <v>1</v>
      </c>
      <c r="AL1704" s="136">
        <f>IF(OR(F1704="工事・メンテ（共用可）",F1704="要調整"),0.5,IF(F1704="ヘリ訓練日",0.4,1))</f>
        <v>1</v>
      </c>
      <c r="AM1704" s="136">
        <v>1</v>
      </c>
    </row>
    <row r="1705" spans="1:39" ht="56.25">
      <c r="A1705" s="149">
        <v>375</v>
      </c>
      <c r="B1705" s="150">
        <v>46459</v>
      </c>
      <c r="C1705" s="156">
        <v>0</v>
      </c>
      <c r="D1705" s="156">
        <v>24</v>
      </c>
      <c r="E1705" s="152" t="s">
        <v>52</v>
      </c>
      <c r="F1705" s="151" t="s">
        <v>95</v>
      </c>
      <c r="G1705" s="205" t="s">
        <v>1</v>
      </c>
      <c r="H1705" s="138" t="str">
        <f>IF(OR(G1705="中止",G1705="取消"),"998",IF(ISNA(MATCH($E1705,施設情報!$B$2:$B$96,0)),"999",INDEX(施設情報!$C$2:$C$96,MATCH($E1705,施設情報!$B$2:$B$96,0))))</f>
        <v>024</v>
      </c>
      <c r="I1705" s="139">
        <f t="shared" si="439"/>
        <v>46459</v>
      </c>
      <c r="J1705" s="137" t="str">
        <f t="shared" si="440"/>
        <v>024-46459</v>
      </c>
      <c r="K1705" s="137">
        <f t="shared" si="441"/>
        <v>0</v>
      </c>
      <c r="L1705" s="137">
        <f t="shared" si="442"/>
        <v>1</v>
      </c>
      <c r="M1705" s="137">
        <f t="shared" ref="M1705:V1714" si="449">IF(AND(M$3&gt;=$K1705,M$3&lt;$L1705),100*$AM1705,0)</f>
        <v>100</v>
      </c>
      <c r="N1705" s="137">
        <f t="shared" si="449"/>
        <v>100</v>
      </c>
      <c r="O1705" s="137">
        <f t="shared" si="449"/>
        <v>100</v>
      </c>
      <c r="P1705" s="137">
        <f t="shared" si="449"/>
        <v>100</v>
      </c>
      <c r="Q1705" s="137">
        <f t="shared" si="449"/>
        <v>100</v>
      </c>
      <c r="R1705" s="137">
        <f t="shared" si="449"/>
        <v>100</v>
      </c>
      <c r="S1705" s="137">
        <f t="shared" si="449"/>
        <v>100</v>
      </c>
      <c r="T1705" s="137">
        <f t="shared" si="449"/>
        <v>100</v>
      </c>
      <c r="U1705" s="137">
        <f t="shared" si="449"/>
        <v>100</v>
      </c>
      <c r="V1705" s="137">
        <f t="shared" si="449"/>
        <v>100</v>
      </c>
      <c r="W1705" s="137">
        <f t="shared" ref="W1705:AJ1714" si="450">IF(AND(W$3&gt;=$K1705,W$3&lt;$L1705),100*$AM1705,0)</f>
        <v>100</v>
      </c>
      <c r="X1705" s="137">
        <f t="shared" si="450"/>
        <v>100</v>
      </c>
      <c r="Y1705" s="137">
        <f t="shared" si="450"/>
        <v>100</v>
      </c>
      <c r="Z1705" s="137">
        <f t="shared" si="450"/>
        <v>100</v>
      </c>
      <c r="AA1705" s="137">
        <f t="shared" si="450"/>
        <v>100</v>
      </c>
      <c r="AB1705" s="137">
        <f t="shared" si="450"/>
        <v>100</v>
      </c>
      <c r="AC1705" s="137">
        <f t="shared" si="450"/>
        <v>100</v>
      </c>
      <c r="AD1705" s="137">
        <f t="shared" si="450"/>
        <v>100</v>
      </c>
      <c r="AE1705" s="137">
        <f t="shared" si="450"/>
        <v>100</v>
      </c>
      <c r="AF1705" s="137">
        <f t="shared" si="450"/>
        <v>100</v>
      </c>
      <c r="AG1705" s="137">
        <f t="shared" si="450"/>
        <v>100</v>
      </c>
      <c r="AH1705" s="137">
        <f t="shared" si="450"/>
        <v>100</v>
      </c>
      <c r="AI1705" s="137">
        <f t="shared" si="450"/>
        <v>100</v>
      </c>
      <c r="AJ1705" s="137">
        <f t="shared" si="450"/>
        <v>100</v>
      </c>
      <c r="AK1705" s="136">
        <f ca="1">IF(AND(AND($AK$3&lt;=B1705,B1705&lt;=$AK$1),B1705&lt;&gt;""),1,0)</f>
        <v>1</v>
      </c>
      <c r="AL1705" s="136">
        <f>IF(OR(F1705="工事・メンテ（共用可）",F1705="要調整"),0.5,IF(F1705="ヘリ訓練日",0.4,1))</f>
        <v>1</v>
      </c>
      <c r="AM1705" s="136">
        <v>1</v>
      </c>
    </row>
    <row r="1706" spans="1:39" ht="37.5">
      <c r="A1706" s="149">
        <v>22</v>
      </c>
      <c r="B1706" s="150">
        <v>46460</v>
      </c>
      <c r="C1706" s="156">
        <v>0</v>
      </c>
      <c r="D1706" s="156">
        <v>24</v>
      </c>
      <c r="E1706" s="152" t="s">
        <v>28</v>
      </c>
      <c r="F1706" s="151" t="s">
        <v>29</v>
      </c>
      <c r="G1706" s="154" t="s">
        <v>1</v>
      </c>
      <c r="H1706" s="138" t="str">
        <f>IF(OR(G1706="中止",G1706="取消"),"998",IF(ISNA(MATCH($E1706,施設情報!$B$2:$B$96,0)),"999",INDEX(施設情報!$C$2:$C$96,MATCH($E1706,施設情報!$B$2:$B$96,0))))</f>
        <v>001</v>
      </c>
      <c r="I1706" s="139">
        <f t="shared" si="439"/>
        <v>46460</v>
      </c>
      <c r="J1706" s="137" t="str">
        <f t="shared" si="440"/>
        <v>001-46460</v>
      </c>
      <c r="K1706" s="137">
        <f t="shared" si="441"/>
        <v>0</v>
      </c>
      <c r="L1706" s="137">
        <f t="shared" si="442"/>
        <v>1</v>
      </c>
      <c r="M1706" s="137">
        <f t="shared" si="449"/>
        <v>100</v>
      </c>
      <c r="N1706" s="137">
        <f t="shared" si="449"/>
        <v>100</v>
      </c>
      <c r="O1706" s="137">
        <f t="shared" si="449"/>
        <v>100</v>
      </c>
      <c r="P1706" s="137">
        <f t="shared" si="449"/>
        <v>100</v>
      </c>
      <c r="Q1706" s="137">
        <f t="shared" si="449"/>
        <v>100</v>
      </c>
      <c r="R1706" s="137">
        <f t="shared" si="449"/>
        <v>100</v>
      </c>
      <c r="S1706" s="137">
        <f t="shared" si="449"/>
        <v>100</v>
      </c>
      <c r="T1706" s="137">
        <f t="shared" si="449"/>
        <v>100</v>
      </c>
      <c r="U1706" s="137">
        <f t="shared" si="449"/>
        <v>100</v>
      </c>
      <c r="V1706" s="137">
        <f t="shared" si="449"/>
        <v>100</v>
      </c>
      <c r="W1706" s="137">
        <f t="shared" si="450"/>
        <v>100</v>
      </c>
      <c r="X1706" s="137">
        <f t="shared" si="450"/>
        <v>100</v>
      </c>
      <c r="Y1706" s="137">
        <f t="shared" si="450"/>
        <v>100</v>
      </c>
      <c r="Z1706" s="137">
        <f t="shared" si="450"/>
        <v>100</v>
      </c>
      <c r="AA1706" s="137">
        <f t="shared" si="450"/>
        <v>100</v>
      </c>
      <c r="AB1706" s="137">
        <f t="shared" si="450"/>
        <v>100</v>
      </c>
      <c r="AC1706" s="137">
        <f t="shared" si="450"/>
        <v>100</v>
      </c>
      <c r="AD1706" s="137">
        <f t="shared" si="450"/>
        <v>100</v>
      </c>
      <c r="AE1706" s="137">
        <f t="shared" si="450"/>
        <v>100</v>
      </c>
      <c r="AF1706" s="137">
        <f t="shared" si="450"/>
        <v>100</v>
      </c>
      <c r="AG1706" s="137">
        <f t="shared" si="450"/>
        <v>100</v>
      </c>
      <c r="AH1706" s="137">
        <f t="shared" si="450"/>
        <v>100</v>
      </c>
      <c r="AI1706" s="137">
        <f t="shared" si="450"/>
        <v>100</v>
      </c>
      <c r="AJ1706" s="137">
        <f t="shared" si="450"/>
        <v>100</v>
      </c>
      <c r="AK1706" s="136">
        <f ca="1">IF(AND(AND($AK$3&lt;=B1706,B1706&lt;=$AK$1),B1706&lt;&gt;""),1,0)</f>
        <v>1</v>
      </c>
      <c r="AL1706" s="136">
        <f>IF(OR(F1706="工事・メンテ（共用可）",F1706="要調整"),0.5,IF(F1706="ヘリ訓練日",0.4,1))</f>
        <v>1</v>
      </c>
      <c r="AM1706" s="136">
        <v>1</v>
      </c>
    </row>
    <row r="1707" spans="1:39" ht="56.25">
      <c r="A1707" s="149">
        <v>376</v>
      </c>
      <c r="B1707" s="150">
        <v>46460</v>
      </c>
      <c r="C1707" s="156">
        <v>0</v>
      </c>
      <c r="D1707" s="156">
        <v>24</v>
      </c>
      <c r="E1707" s="152" t="s">
        <v>52</v>
      </c>
      <c r="F1707" s="151" t="s">
        <v>95</v>
      </c>
      <c r="G1707" s="205" t="s">
        <v>1</v>
      </c>
      <c r="H1707" s="138" t="str">
        <f>IF(OR(G1707="中止",G1707="取消"),"998",IF(ISNA(MATCH($E1707,施設情報!$B$2:$B$96,0)),"999",INDEX(施設情報!$C$2:$C$96,MATCH($E1707,施設情報!$B$2:$B$96,0))))</f>
        <v>024</v>
      </c>
      <c r="I1707" s="139">
        <f t="shared" si="439"/>
        <v>46460</v>
      </c>
      <c r="J1707" s="137" t="str">
        <f t="shared" si="440"/>
        <v>024-46460</v>
      </c>
      <c r="K1707" s="137">
        <f t="shared" si="441"/>
        <v>0</v>
      </c>
      <c r="L1707" s="137">
        <f t="shared" si="442"/>
        <v>1</v>
      </c>
      <c r="M1707" s="137">
        <f t="shared" si="449"/>
        <v>100</v>
      </c>
      <c r="N1707" s="137">
        <f t="shared" si="449"/>
        <v>100</v>
      </c>
      <c r="O1707" s="137">
        <f t="shared" si="449"/>
        <v>100</v>
      </c>
      <c r="P1707" s="137">
        <f t="shared" si="449"/>
        <v>100</v>
      </c>
      <c r="Q1707" s="137">
        <f t="shared" si="449"/>
        <v>100</v>
      </c>
      <c r="R1707" s="137">
        <f t="shared" si="449"/>
        <v>100</v>
      </c>
      <c r="S1707" s="137">
        <f t="shared" si="449"/>
        <v>100</v>
      </c>
      <c r="T1707" s="137">
        <f t="shared" si="449"/>
        <v>100</v>
      </c>
      <c r="U1707" s="137">
        <f t="shared" si="449"/>
        <v>100</v>
      </c>
      <c r="V1707" s="137">
        <f t="shared" si="449"/>
        <v>100</v>
      </c>
      <c r="W1707" s="137">
        <f t="shared" si="450"/>
        <v>100</v>
      </c>
      <c r="X1707" s="137">
        <f t="shared" si="450"/>
        <v>100</v>
      </c>
      <c r="Y1707" s="137">
        <f t="shared" si="450"/>
        <v>100</v>
      </c>
      <c r="Z1707" s="137">
        <f t="shared" si="450"/>
        <v>100</v>
      </c>
      <c r="AA1707" s="137">
        <f t="shared" si="450"/>
        <v>100</v>
      </c>
      <c r="AB1707" s="137">
        <f t="shared" si="450"/>
        <v>100</v>
      </c>
      <c r="AC1707" s="137">
        <f t="shared" si="450"/>
        <v>100</v>
      </c>
      <c r="AD1707" s="137">
        <f t="shared" si="450"/>
        <v>100</v>
      </c>
      <c r="AE1707" s="137">
        <f t="shared" si="450"/>
        <v>100</v>
      </c>
      <c r="AF1707" s="137">
        <f t="shared" si="450"/>
        <v>100</v>
      </c>
      <c r="AG1707" s="137">
        <f t="shared" si="450"/>
        <v>100</v>
      </c>
      <c r="AH1707" s="137">
        <f t="shared" si="450"/>
        <v>100</v>
      </c>
      <c r="AI1707" s="137">
        <f t="shared" si="450"/>
        <v>100</v>
      </c>
      <c r="AJ1707" s="137">
        <f t="shared" si="450"/>
        <v>100</v>
      </c>
      <c r="AK1707" s="136">
        <f ca="1">IF(AND(AND($AK$3&lt;=B1707,B1707&lt;=$AK$1),B1707&lt;&gt;""),1,0)</f>
        <v>1</v>
      </c>
      <c r="AL1707" s="136">
        <f>IF(OR(F1707="工事・メンテ（共用可）",F1707="要調整"),0.5,IF(F1707="ヘリ訓練日",0.4,1))</f>
        <v>1</v>
      </c>
      <c r="AM1707" s="136">
        <v>1</v>
      </c>
    </row>
    <row r="1708" spans="1:39" ht="54">
      <c r="A1708" s="149">
        <v>294</v>
      </c>
      <c r="B1708" s="210">
        <v>46461</v>
      </c>
      <c r="C1708" s="211">
        <v>9</v>
      </c>
      <c r="D1708" s="211">
        <v>17</v>
      </c>
      <c r="E1708" s="152" t="s">
        <v>38</v>
      </c>
      <c r="F1708" s="147" t="s">
        <v>490</v>
      </c>
      <c r="G1708" s="205" t="s">
        <v>491</v>
      </c>
      <c r="H1708" s="138" t="str">
        <f>IF(OR(G1708="中止",G1708="取消"),"998",IF(ISNA(MATCH($E1708,施設情報!$B$2:$B$96,0)),"999",INDEX(施設情報!$C$2:$C$96,MATCH($E1708,施設情報!$B$2:$B$96,0))))</f>
        <v>002</v>
      </c>
      <c r="I1708" s="139">
        <f t="shared" si="439"/>
        <v>46461</v>
      </c>
      <c r="J1708" s="137" t="str">
        <f t="shared" si="440"/>
        <v>002-46461</v>
      </c>
      <c r="K1708" s="137">
        <f t="shared" si="441"/>
        <v>0.375</v>
      </c>
      <c r="L1708" s="137">
        <f t="shared" si="442"/>
        <v>0.70833333333333337</v>
      </c>
      <c r="M1708" s="137">
        <f t="shared" si="449"/>
        <v>0</v>
      </c>
      <c r="N1708" s="137">
        <f t="shared" si="449"/>
        <v>0</v>
      </c>
      <c r="O1708" s="137">
        <f t="shared" si="449"/>
        <v>0</v>
      </c>
      <c r="P1708" s="137">
        <f t="shared" si="449"/>
        <v>0</v>
      </c>
      <c r="Q1708" s="137">
        <f t="shared" si="449"/>
        <v>0</v>
      </c>
      <c r="R1708" s="137">
        <f t="shared" si="449"/>
        <v>0</v>
      </c>
      <c r="S1708" s="137">
        <f t="shared" si="449"/>
        <v>0</v>
      </c>
      <c r="T1708" s="137">
        <f t="shared" si="449"/>
        <v>0</v>
      </c>
      <c r="U1708" s="137">
        <f t="shared" si="449"/>
        <v>0</v>
      </c>
      <c r="V1708" s="137">
        <f t="shared" si="449"/>
        <v>100</v>
      </c>
      <c r="W1708" s="137">
        <f t="shared" si="450"/>
        <v>100</v>
      </c>
      <c r="X1708" s="137">
        <f t="shared" si="450"/>
        <v>100</v>
      </c>
      <c r="Y1708" s="137">
        <f t="shared" si="450"/>
        <v>100</v>
      </c>
      <c r="Z1708" s="137">
        <f t="shared" si="450"/>
        <v>100</v>
      </c>
      <c r="AA1708" s="137">
        <f t="shared" si="450"/>
        <v>100</v>
      </c>
      <c r="AB1708" s="137">
        <f t="shared" si="450"/>
        <v>100</v>
      </c>
      <c r="AC1708" s="137">
        <f t="shared" si="450"/>
        <v>100</v>
      </c>
      <c r="AD1708" s="137">
        <f t="shared" si="450"/>
        <v>0</v>
      </c>
      <c r="AE1708" s="137">
        <f t="shared" si="450"/>
        <v>0</v>
      </c>
      <c r="AF1708" s="137">
        <f t="shared" si="450"/>
        <v>0</v>
      </c>
      <c r="AG1708" s="137">
        <f t="shared" si="450"/>
        <v>0</v>
      </c>
      <c r="AH1708" s="137">
        <f t="shared" si="450"/>
        <v>0</v>
      </c>
      <c r="AI1708" s="137">
        <f t="shared" si="450"/>
        <v>0</v>
      </c>
      <c r="AJ1708" s="137">
        <f t="shared" si="450"/>
        <v>0</v>
      </c>
      <c r="AK1708" s="136">
        <f ca="1">IF(AND(AND($AK$3&lt;=B1708,B1708&lt;=$AK$1),B1708&lt;&gt;""),1,0)</f>
        <v>1</v>
      </c>
      <c r="AL1708" s="136">
        <f>IF(OR(F1708="工事・メンテ（共用可）",F1708="要調整"),0.5,IF(F1708="ヘリ訓練日",0.4,1))</f>
        <v>1</v>
      </c>
      <c r="AM1708" s="136">
        <v>1</v>
      </c>
    </row>
    <row r="1709" spans="1:39" ht="56.25">
      <c r="A1709" s="149">
        <v>377</v>
      </c>
      <c r="B1709" s="150">
        <v>46461</v>
      </c>
      <c r="C1709" s="156">
        <v>0</v>
      </c>
      <c r="D1709" s="156">
        <v>24</v>
      </c>
      <c r="E1709" s="152" t="s">
        <v>52</v>
      </c>
      <c r="F1709" s="151" t="s">
        <v>95</v>
      </c>
      <c r="G1709" s="205" t="s">
        <v>1</v>
      </c>
      <c r="H1709" s="138" t="str">
        <f>IF(OR(G1709="中止",G1709="取消"),"998",IF(ISNA(MATCH($E1709,施設情報!$B$2:$B$96,0)),"999",INDEX(施設情報!$C$2:$C$96,MATCH($E1709,施設情報!$B$2:$B$96,0))))</f>
        <v>024</v>
      </c>
      <c r="I1709" s="139">
        <f t="shared" si="439"/>
        <v>46461</v>
      </c>
      <c r="J1709" s="137" t="str">
        <f t="shared" si="440"/>
        <v>024-46461</v>
      </c>
      <c r="K1709" s="137">
        <f t="shared" si="441"/>
        <v>0</v>
      </c>
      <c r="L1709" s="137">
        <f t="shared" si="442"/>
        <v>1</v>
      </c>
      <c r="M1709" s="137">
        <f t="shared" si="449"/>
        <v>100</v>
      </c>
      <c r="N1709" s="137">
        <f t="shared" si="449"/>
        <v>100</v>
      </c>
      <c r="O1709" s="137">
        <f t="shared" si="449"/>
        <v>100</v>
      </c>
      <c r="P1709" s="137">
        <f t="shared" si="449"/>
        <v>100</v>
      </c>
      <c r="Q1709" s="137">
        <f t="shared" si="449"/>
        <v>100</v>
      </c>
      <c r="R1709" s="137">
        <f t="shared" si="449"/>
        <v>100</v>
      </c>
      <c r="S1709" s="137">
        <f t="shared" si="449"/>
        <v>100</v>
      </c>
      <c r="T1709" s="137">
        <f t="shared" si="449"/>
        <v>100</v>
      </c>
      <c r="U1709" s="137">
        <f t="shared" si="449"/>
        <v>100</v>
      </c>
      <c r="V1709" s="137">
        <f t="shared" si="449"/>
        <v>100</v>
      </c>
      <c r="W1709" s="137">
        <f t="shared" si="450"/>
        <v>100</v>
      </c>
      <c r="X1709" s="137">
        <f t="shared" si="450"/>
        <v>100</v>
      </c>
      <c r="Y1709" s="137">
        <f t="shared" si="450"/>
        <v>100</v>
      </c>
      <c r="Z1709" s="137">
        <f t="shared" si="450"/>
        <v>100</v>
      </c>
      <c r="AA1709" s="137">
        <f t="shared" si="450"/>
        <v>100</v>
      </c>
      <c r="AB1709" s="137">
        <f t="shared" si="450"/>
        <v>100</v>
      </c>
      <c r="AC1709" s="137">
        <f t="shared" si="450"/>
        <v>100</v>
      </c>
      <c r="AD1709" s="137">
        <f t="shared" si="450"/>
        <v>100</v>
      </c>
      <c r="AE1709" s="137">
        <f t="shared" si="450"/>
        <v>100</v>
      </c>
      <c r="AF1709" s="137">
        <f t="shared" si="450"/>
        <v>100</v>
      </c>
      <c r="AG1709" s="137">
        <f t="shared" si="450"/>
        <v>100</v>
      </c>
      <c r="AH1709" s="137">
        <f t="shared" si="450"/>
        <v>100</v>
      </c>
      <c r="AI1709" s="137">
        <f t="shared" si="450"/>
        <v>100</v>
      </c>
      <c r="AJ1709" s="137">
        <f t="shared" si="450"/>
        <v>100</v>
      </c>
      <c r="AK1709" s="136">
        <f ca="1">IF(AND(AND($AK$3&lt;=B1709,B1709&lt;=$AK$1),B1709&lt;&gt;""),1,0)</f>
        <v>1</v>
      </c>
      <c r="AL1709" s="136">
        <f>IF(OR(F1709="工事・メンテ（共用可）",F1709="要調整"),0.5,IF(F1709="ヘリ訓練日",0.4,1))</f>
        <v>1</v>
      </c>
      <c r="AM1709" s="136">
        <v>1</v>
      </c>
    </row>
    <row r="1710" spans="1:39" ht="54">
      <c r="A1710" s="149">
        <v>729</v>
      </c>
      <c r="B1710" s="210">
        <v>46461</v>
      </c>
      <c r="C1710" s="211">
        <v>9</v>
      </c>
      <c r="D1710" s="211">
        <v>17</v>
      </c>
      <c r="E1710" s="213" t="s">
        <v>38</v>
      </c>
      <c r="F1710" s="147" t="s">
        <v>490</v>
      </c>
      <c r="G1710" s="154" t="s">
        <v>493</v>
      </c>
      <c r="H1710" s="138" t="str">
        <f>IF(OR(G1710="中止",G1710="取消"),"998",IF(ISNA(MATCH($E1710,施設情報!$B$2:$B$96,0)),"999",INDEX(施設情報!$C$2:$C$96,MATCH($E1710,施設情報!$B$2:$B$96,0))))</f>
        <v>998</v>
      </c>
      <c r="I1710" s="139">
        <f t="shared" si="439"/>
        <v>46461</v>
      </c>
      <c r="J1710" s="137" t="str">
        <f t="shared" si="440"/>
        <v>998-46461</v>
      </c>
      <c r="K1710" s="137">
        <f t="shared" si="441"/>
        <v>0.375</v>
      </c>
      <c r="L1710" s="137">
        <f t="shared" si="442"/>
        <v>0.70833333333333337</v>
      </c>
      <c r="M1710" s="137">
        <f t="shared" si="449"/>
        <v>0</v>
      </c>
      <c r="N1710" s="137">
        <f t="shared" si="449"/>
        <v>0</v>
      </c>
      <c r="O1710" s="137">
        <f t="shared" si="449"/>
        <v>0</v>
      </c>
      <c r="P1710" s="137">
        <f t="shared" si="449"/>
        <v>0</v>
      </c>
      <c r="Q1710" s="137">
        <f t="shared" si="449"/>
        <v>0</v>
      </c>
      <c r="R1710" s="137">
        <f t="shared" si="449"/>
        <v>0</v>
      </c>
      <c r="S1710" s="137">
        <f t="shared" si="449"/>
        <v>0</v>
      </c>
      <c r="T1710" s="137">
        <f t="shared" si="449"/>
        <v>0</v>
      </c>
      <c r="U1710" s="137">
        <f t="shared" si="449"/>
        <v>0</v>
      </c>
      <c r="V1710" s="137">
        <f t="shared" si="449"/>
        <v>100</v>
      </c>
      <c r="W1710" s="137">
        <f t="shared" si="450"/>
        <v>100</v>
      </c>
      <c r="X1710" s="137">
        <f t="shared" si="450"/>
        <v>100</v>
      </c>
      <c r="Y1710" s="137">
        <f t="shared" si="450"/>
        <v>100</v>
      </c>
      <c r="Z1710" s="137">
        <f t="shared" si="450"/>
        <v>100</v>
      </c>
      <c r="AA1710" s="137">
        <f t="shared" si="450"/>
        <v>100</v>
      </c>
      <c r="AB1710" s="137">
        <f t="shared" si="450"/>
        <v>100</v>
      </c>
      <c r="AC1710" s="137">
        <f t="shared" si="450"/>
        <v>100</v>
      </c>
      <c r="AD1710" s="137">
        <f t="shared" si="450"/>
        <v>0</v>
      </c>
      <c r="AE1710" s="137">
        <f t="shared" si="450"/>
        <v>0</v>
      </c>
      <c r="AF1710" s="137">
        <f t="shared" si="450"/>
        <v>0</v>
      </c>
      <c r="AG1710" s="137">
        <f t="shared" si="450"/>
        <v>0</v>
      </c>
      <c r="AH1710" s="137">
        <f t="shared" si="450"/>
        <v>0</v>
      </c>
      <c r="AI1710" s="137">
        <f t="shared" si="450"/>
        <v>0</v>
      </c>
      <c r="AJ1710" s="137">
        <f t="shared" si="450"/>
        <v>0</v>
      </c>
      <c r="AK1710" s="136">
        <f ca="1">IF(AND(AND($AK$3&lt;=B1710,B1710&lt;=$AK$1),B1710&lt;&gt;""),1,0)</f>
        <v>1</v>
      </c>
      <c r="AL1710" s="136">
        <f>IF(OR(F1710="工事・メンテ（共用可）",F1710="要調整"),0.5,IF(F1710="ヘリ訓練日",0.4,1))</f>
        <v>1</v>
      </c>
      <c r="AM1710" s="136">
        <v>1</v>
      </c>
    </row>
    <row r="1711" spans="1:39" ht="37.5">
      <c r="A1711" s="149">
        <v>730</v>
      </c>
      <c r="B1711" s="210">
        <v>46461</v>
      </c>
      <c r="C1711" s="211">
        <v>9</v>
      </c>
      <c r="D1711" s="211">
        <v>17</v>
      </c>
      <c r="E1711" s="213" t="s">
        <v>2</v>
      </c>
      <c r="F1711" s="147" t="s">
        <v>490</v>
      </c>
      <c r="G1711" s="154" t="s">
        <v>493</v>
      </c>
      <c r="H1711" s="138" t="str">
        <f>IF(OR(G1711="中止",G1711="取消"),"998",IF(ISNA(MATCH($E1711,施設情報!$B$2:$B$96,0)),"999",INDEX(施設情報!$C$2:$C$96,MATCH($E1711,施設情報!$B$2:$B$96,0))))</f>
        <v>998</v>
      </c>
      <c r="I1711" s="139">
        <f t="shared" si="439"/>
        <v>46461</v>
      </c>
      <c r="J1711" s="137" t="str">
        <f t="shared" si="440"/>
        <v>998-46461</v>
      </c>
      <c r="K1711" s="137">
        <f t="shared" si="441"/>
        <v>0.375</v>
      </c>
      <c r="L1711" s="137">
        <f t="shared" si="442"/>
        <v>0.70833333333333337</v>
      </c>
      <c r="M1711" s="137">
        <f t="shared" si="449"/>
        <v>0</v>
      </c>
      <c r="N1711" s="137">
        <f t="shared" si="449"/>
        <v>0</v>
      </c>
      <c r="O1711" s="137">
        <f t="shared" si="449"/>
        <v>0</v>
      </c>
      <c r="P1711" s="137">
        <f t="shared" si="449"/>
        <v>0</v>
      </c>
      <c r="Q1711" s="137">
        <f t="shared" si="449"/>
        <v>0</v>
      </c>
      <c r="R1711" s="137">
        <f t="shared" si="449"/>
        <v>0</v>
      </c>
      <c r="S1711" s="137">
        <f t="shared" si="449"/>
        <v>0</v>
      </c>
      <c r="T1711" s="137">
        <f t="shared" si="449"/>
        <v>0</v>
      </c>
      <c r="U1711" s="137">
        <f t="shared" si="449"/>
        <v>0</v>
      </c>
      <c r="V1711" s="137">
        <f t="shared" si="449"/>
        <v>100</v>
      </c>
      <c r="W1711" s="137">
        <f t="shared" si="450"/>
        <v>100</v>
      </c>
      <c r="X1711" s="137">
        <f t="shared" si="450"/>
        <v>100</v>
      </c>
      <c r="Y1711" s="137">
        <f t="shared" si="450"/>
        <v>100</v>
      </c>
      <c r="Z1711" s="137">
        <f t="shared" si="450"/>
        <v>100</v>
      </c>
      <c r="AA1711" s="137">
        <f t="shared" si="450"/>
        <v>100</v>
      </c>
      <c r="AB1711" s="137">
        <f t="shared" si="450"/>
        <v>100</v>
      </c>
      <c r="AC1711" s="137">
        <f t="shared" si="450"/>
        <v>100</v>
      </c>
      <c r="AD1711" s="137">
        <f t="shared" si="450"/>
        <v>0</v>
      </c>
      <c r="AE1711" s="137">
        <f t="shared" si="450"/>
        <v>0</v>
      </c>
      <c r="AF1711" s="137">
        <f t="shared" si="450"/>
        <v>0</v>
      </c>
      <c r="AG1711" s="137">
        <f t="shared" si="450"/>
        <v>0</v>
      </c>
      <c r="AH1711" s="137">
        <f t="shared" si="450"/>
        <v>0</v>
      </c>
      <c r="AI1711" s="137">
        <f t="shared" si="450"/>
        <v>0</v>
      </c>
      <c r="AJ1711" s="137">
        <f t="shared" si="450"/>
        <v>0</v>
      </c>
      <c r="AK1711" s="136">
        <f ca="1">IF(AND(AND($AK$3&lt;=B1711,B1711&lt;=$AK$1),B1711&lt;&gt;""),1,0)</f>
        <v>1</v>
      </c>
      <c r="AL1711" s="136">
        <f>IF(OR(F1711="工事・メンテ（共用可）",F1711="要調整"),0.5,IF(F1711="ヘリ訓練日",0.4,1))</f>
        <v>1</v>
      </c>
      <c r="AM1711" s="136">
        <v>1</v>
      </c>
    </row>
    <row r="1712" spans="1:39" ht="56.25">
      <c r="A1712" s="149">
        <v>731</v>
      </c>
      <c r="B1712" s="210">
        <v>46461</v>
      </c>
      <c r="C1712" s="211">
        <v>9</v>
      </c>
      <c r="D1712" s="211">
        <v>17</v>
      </c>
      <c r="E1712" s="213" t="s">
        <v>31</v>
      </c>
      <c r="F1712" s="147" t="s">
        <v>490</v>
      </c>
      <c r="G1712" s="154" t="s">
        <v>493</v>
      </c>
      <c r="H1712" s="138" t="str">
        <f>IF(OR(G1712="中止",G1712="取消"),"998",IF(ISNA(MATCH($E1712,施設情報!$B$2:$B$96,0)),"999",INDEX(施設情報!$C$2:$C$96,MATCH($E1712,施設情報!$B$2:$B$96,0))))</f>
        <v>998</v>
      </c>
      <c r="I1712" s="139">
        <f t="shared" si="439"/>
        <v>46461</v>
      </c>
      <c r="J1712" s="137" t="str">
        <f t="shared" si="440"/>
        <v>998-46461</v>
      </c>
      <c r="K1712" s="137">
        <f t="shared" si="441"/>
        <v>0.375</v>
      </c>
      <c r="L1712" s="137">
        <f t="shared" si="442"/>
        <v>0.70833333333333337</v>
      </c>
      <c r="M1712" s="137">
        <f t="shared" si="449"/>
        <v>0</v>
      </c>
      <c r="N1712" s="137">
        <f t="shared" si="449"/>
        <v>0</v>
      </c>
      <c r="O1712" s="137">
        <f t="shared" si="449"/>
        <v>0</v>
      </c>
      <c r="P1712" s="137">
        <f t="shared" si="449"/>
        <v>0</v>
      </c>
      <c r="Q1712" s="137">
        <f t="shared" si="449"/>
        <v>0</v>
      </c>
      <c r="R1712" s="137">
        <f t="shared" si="449"/>
        <v>0</v>
      </c>
      <c r="S1712" s="137">
        <f t="shared" si="449"/>
        <v>0</v>
      </c>
      <c r="T1712" s="137">
        <f t="shared" si="449"/>
        <v>0</v>
      </c>
      <c r="U1712" s="137">
        <f t="shared" si="449"/>
        <v>0</v>
      </c>
      <c r="V1712" s="137">
        <f t="shared" si="449"/>
        <v>100</v>
      </c>
      <c r="W1712" s="137">
        <f t="shared" si="450"/>
        <v>100</v>
      </c>
      <c r="X1712" s="137">
        <f t="shared" si="450"/>
        <v>100</v>
      </c>
      <c r="Y1712" s="137">
        <f t="shared" si="450"/>
        <v>100</v>
      </c>
      <c r="Z1712" s="137">
        <f t="shared" si="450"/>
        <v>100</v>
      </c>
      <c r="AA1712" s="137">
        <f t="shared" si="450"/>
        <v>100</v>
      </c>
      <c r="AB1712" s="137">
        <f t="shared" si="450"/>
        <v>100</v>
      </c>
      <c r="AC1712" s="137">
        <f t="shared" si="450"/>
        <v>100</v>
      </c>
      <c r="AD1712" s="137">
        <f t="shared" si="450"/>
        <v>0</v>
      </c>
      <c r="AE1712" s="137">
        <f t="shared" si="450"/>
        <v>0</v>
      </c>
      <c r="AF1712" s="137">
        <f t="shared" si="450"/>
        <v>0</v>
      </c>
      <c r="AG1712" s="137">
        <f t="shared" si="450"/>
        <v>0</v>
      </c>
      <c r="AH1712" s="137">
        <f t="shared" si="450"/>
        <v>0</v>
      </c>
      <c r="AI1712" s="137">
        <f t="shared" si="450"/>
        <v>0</v>
      </c>
      <c r="AJ1712" s="137">
        <f t="shared" si="450"/>
        <v>0</v>
      </c>
      <c r="AK1712" s="136">
        <f ca="1">IF(AND(AND($AK$3&lt;=B1712,B1712&lt;=$AK$1),B1712&lt;&gt;""),1,0)</f>
        <v>1</v>
      </c>
      <c r="AL1712" s="136">
        <f>IF(OR(F1712="工事・メンテ（共用可）",F1712="要調整"),0.5,IF(F1712="ヘリ訓練日",0.4,1))</f>
        <v>1</v>
      </c>
      <c r="AM1712" s="136">
        <v>1</v>
      </c>
    </row>
    <row r="1713" spans="1:39" ht="54">
      <c r="A1713" s="149">
        <v>732</v>
      </c>
      <c r="B1713" s="210">
        <v>46461</v>
      </c>
      <c r="C1713" s="211">
        <v>9</v>
      </c>
      <c r="D1713" s="211">
        <v>17</v>
      </c>
      <c r="E1713" s="213" t="s">
        <v>38</v>
      </c>
      <c r="F1713" s="147" t="s">
        <v>490</v>
      </c>
      <c r="G1713" s="154" t="s">
        <v>494</v>
      </c>
      <c r="H1713" s="138" t="str">
        <f>IF(OR(G1713="中止",G1713="取消"),"998",IF(ISNA(MATCH($E1713,施設情報!$B$2:$B$96,0)),"999",INDEX(施設情報!$C$2:$C$96,MATCH($E1713,施設情報!$B$2:$B$96,0))))</f>
        <v>002</v>
      </c>
      <c r="I1713" s="139">
        <f t="shared" si="439"/>
        <v>46461</v>
      </c>
      <c r="J1713" s="137" t="str">
        <f t="shared" si="440"/>
        <v>002-46461</v>
      </c>
      <c r="K1713" s="137">
        <f t="shared" si="441"/>
        <v>0.375</v>
      </c>
      <c r="L1713" s="137">
        <f t="shared" si="442"/>
        <v>0.70833333333333337</v>
      </c>
      <c r="M1713" s="137">
        <f t="shared" si="449"/>
        <v>0</v>
      </c>
      <c r="N1713" s="137">
        <f t="shared" si="449"/>
        <v>0</v>
      </c>
      <c r="O1713" s="137">
        <f t="shared" si="449"/>
        <v>0</v>
      </c>
      <c r="P1713" s="137">
        <f t="shared" si="449"/>
        <v>0</v>
      </c>
      <c r="Q1713" s="137">
        <f t="shared" si="449"/>
        <v>0</v>
      </c>
      <c r="R1713" s="137">
        <f t="shared" si="449"/>
        <v>0</v>
      </c>
      <c r="S1713" s="137">
        <f t="shared" si="449"/>
        <v>0</v>
      </c>
      <c r="T1713" s="137">
        <f t="shared" si="449"/>
        <v>0</v>
      </c>
      <c r="U1713" s="137">
        <f t="shared" si="449"/>
        <v>0</v>
      </c>
      <c r="V1713" s="137">
        <f t="shared" si="449"/>
        <v>100</v>
      </c>
      <c r="W1713" s="137">
        <f t="shared" si="450"/>
        <v>100</v>
      </c>
      <c r="X1713" s="137">
        <f t="shared" si="450"/>
        <v>100</v>
      </c>
      <c r="Y1713" s="137">
        <f t="shared" si="450"/>
        <v>100</v>
      </c>
      <c r="Z1713" s="137">
        <f t="shared" si="450"/>
        <v>100</v>
      </c>
      <c r="AA1713" s="137">
        <f t="shared" si="450"/>
        <v>100</v>
      </c>
      <c r="AB1713" s="137">
        <f t="shared" si="450"/>
        <v>100</v>
      </c>
      <c r="AC1713" s="137">
        <f t="shared" si="450"/>
        <v>100</v>
      </c>
      <c r="AD1713" s="137">
        <f t="shared" si="450"/>
        <v>0</v>
      </c>
      <c r="AE1713" s="137">
        <f t="shared" si="450"/>
        <v>0</v>
      </c>
      <c r="AF1713" s="137">
        <f t="shared" si="450"/>
        <v>0</v>
      </c>
      <c r="AG1713" s="137">
        <f t="shared" si="450"/>
        <v>0</v>
      </c>
      <c r="AH1713" s="137">
        <f t="shared" si="450"/>
        <v>0</v>
      </c>
      <c r="AI1713" s="137">
        <f t="shared" si="450"/>
        <v>0</v>
      </c>
      <c r="AJ1713" s="137">
        <f t="shared" si="450"/>
        <v>0</v>
      </c>
      <c r="AK1713" s="136">
        <f ca="1">IF(AND(AND($AK$3&lt;=B1713,B1713&lt;=$AK$1),B1713&lt;&gt;""),1,0)</f>
        <v>1</v>
      </c>
      <c r="AL1713" s="136">
        <f>IF(OR(F1713="工事・メンテ（共用可）",F1713="要調整"),0.5,IF(F1713="ヘリ訓練日",0.4,1))</f>
        <v>1</v>
      </c>
      <c r="AM1713" s="136">
        <v>1</v>
      </c>
    </row>
    <row r="1714" spans="1:39" ht="37.5">
      <c r="A1714" s="149">
        <v>733</v>
      </c>
      <c r="B1714" s="210">
        <v>46461</v>
      </c>
      <c r="C1714" s="211">
        <v>9</v>
      </c>
      <c r="D1714" s="211">
        <v>17</v>
      </c>
      <c r="E1714" s="213" t="s">
        <v>39</v>
      </c>
      <c r="F1714" s="147" t="s">
        <v>492</v>
      </c>
      <c r="G1714" s="154" t="s">
        <v>494</v>
      </c>
      <c r="H1714" s="138" t="str">
        <f>IF(OR(G1714="中止",G1714="取消"),"998",IF(ISNA(MATCH($E1714,施設情報!$B$2:$B$96,0)),"999",INDEX(施設情報!$C$2:$C$96,MATCH($E1714,施設情報!$B$2:$B$96,0))))</f>
        <v>003</v>
      </c>
      <c r="I1714" s="139">
        <f t="shared" si="439"/>
        <v>46461</v>
      </c>
      <c r="J1714" s="137" t="str">
        <f t="shared" si="440"/>
        <v>003-46461</v>
      </c>
      <c r="K1714" s="137">
        <f t="shared" si="441"/>
        <v>0.375</v>
      </c>
      <c r="L1714" s="137">
        <f t="shared" si="442"/>
        <v>0.70833333333333337</v>
      </c>
      <c r="M1714" s="137">
        <f t="shared" si="449"/>
        <v>0</v>
      </c>
      <c r="N1714" s="137">
        <f t="shared" si="449"/>
        <v>0</v>
      </c>
      <c r="O1714" s="137">
        <f t="shared" si="449"/>
        <v>0</v>
      </c>
      <c r="P1714" s="137">
        <f t="shared" si="449"/>
        <v>0</v>
      </c>
      <c r="Q1714" s="137">
        <f t="shared" si="449"/>
        <v>0</v>
      </c>
      <c r="R1714" s="137">
        <f t="shared" si="449"/>
        <v>0</v>
      </c>
      <c r="S1714" s="137">
        <f t="shared" si="449"/>
        <v>0</v>
      </c>
      <c r="T1714" s="137">
        <f t="shared" si="449"/>
        <v>0</v>
      </c>
      <c r="U1714" s="137">
        <f t="shared" si="449"/>
        <v>0</v>
      </c>
      <c r="V1714" s="137">
        <f t="shared" si="449"/>
        <v>100</v>
      </c>
      <c r="W1714" s="137">
        <f t="shared" si="450"/>
        <v>100</v>
      </c>
      <c r="X1714" s="137">
        <f t="shared" si="450"/>
        <v>100</v>
      </c>
      <c r="Y1714" s="137">
        <f t="shared" si="450"/>
        <v>100</v>
      </c>
      <c r="Z1714" s="137">
        <f t="shared" si="450"/>
        <v>100</v>
      </c>
      <c r="AA1714" s="137">
        <f t="shared" si="450"/>
        <v>100</v>
      </c>
      <c r="AB1714" s="137">
        <f t="shared" si="450"/>
        <v>100</v>
      </c>
      <c r="AC1714" s="137">
        <f t="shared" si="450"/>
        <v>100</v>
      </c>
      <c r="AD1714" s="137">
        <f t="shared" si="450"/>
        <v>0</v>
      </c>
      <c r="AE1714" s="137">
        <f t="shared" si="450"/>
        <v>0</v>
      </c>
      <c r="AF1714" s="137">
        <f t="shared" si="450"/>
        <v>0</v>
      </c>
      <c r="AG1714" s="137">
        <f t="shared" si="450"/>
        <v>0</v>
      </c>
      <c r="AH1714" s="137">
        <f t="shared" si="450"/>
        <v>0</v>
      </c>
      <c r="AI1714" s="137">
        <f t="shared" si="450"/>
        <v>0</v>
      </c>
      <c r="AJ1714" s="137">
        <f t="shared" si="450"/>
        <v>0</v>
      </c>
      <c r="AK1714" s="136">
        <f ca="1">IF(AND(AND($AK$3&lt;=B1714,B1714&lt;=$AK$1),B1714&lt;&gt;""),1,0)</f>
        <v>1</v>
      </c>
      <c r="AL1714" s="136">
        <f>IF(OR(F1714="工事・メンテ（共用可）",F1714="要調整"),0.5,IF(F1714="ヘリ訓練日",0.4,1))</f>
        <v>1</v>
      </c>
      <c r="AM1714" s="136">
        <v>1</v>
      </c>
    </row>
    <row r="1715" spans="1:39" ht="75">
      <c r="A1715" s="149">
        <v>734</v>
      </c>
      <c r="B1715" s="210">
        <v>46461</v>
      </c>
      <c r="C1715" s="211">
        <v>9</v>
      </c>
      <c r="D1715" s="211">
        <v>17</v>
      </c>
      <c r="E1715" s="213" t="s">
        <v>40</v>
      </c>
      <c r="F1715" s="147" t="s">
        <v>492</v>
      </c>
      <c r="G1715" s="154" t="s">
        <v>494</v>
      </c>
      <c r="H1715" s="138" t="str">
        <f>IF(OR(G1715="中止",G1715="取消"),"998",IF(ISNA(MATCH($E1715,施設情報!$B$2:$B$96,0)),"999",INDEX(施設情報!$C$2:$C$96,MATCH($E1715,施設情報!$B$2:$B$96,0))))</f>
        <v>004</v>
      </c>
      <c r="I1715" s="139">
        <f t="shared" si="439"/>
        <v>46461</v>
      </c>
      <c r="J1715" s="137" t="str">
        <f t="shared" si="440"/>
        <v>004-46461</v>
      </c>
      <c r="K1715" s="137">
        <f t="shared" si="441"/>
        <v>0.375</v>
      </c>
      <c r="L1715" s="137">
        <f t="shared" si="442"/>
        <v>0.70833333333333337</v>
      </c>
      <c r="M1715" s="137">
        <f t="shared" ref="M1715:V1724" si="451">IF(AND(M$3&gt;=$K1715,M$3&lt;$L1715),100*$AM1715,0)</f>
        <v>0</v>
      </c>
      <c r="N1715" s="137">
        <f t="shared" si="451"/>
        <v>0</v>
      </c>
      <c r="O1715" s="137">
        <f t="shared" si="451"/>
        <v>0</v>
      </c>
      <c r="P1715" s="137">
        <f t="shared" si="451"/>
        <v>0</v>
      </c>
      <c r="Q1715" s="137">
        <f t="shared" si="451"/>
        <v>0</v>
      </c>
      <c r="R1715" s="137">
        <f t="shared" si="451"/>
        <v>0</v>
      </c>
      <c r="S1715" s="137">
        <f t="shared" si="451"/>
        <v>0</v>
      </c>
      <c r="T1715" s="137">
        <f t="shared" si="451"/>
        <v>0</v>
      </c>
      <c r="U1715" s="137">
        <f t="shared" si="451"/>
        <v>0</v>
      </c>
      <c r="V1715" s="137">
        <f t="shared" si="451"/>
        <v>100</v>
      </c>
      <c r="W1715" s="137">
        <f t="shared" ref="W1715:AJ1724" si="452">IF(AND(W$3&gt;=$K1715,W$3&lt;$L1715),100*$AM1715,0)</f>
        <v>100</v>
      </c>
      <c r="X1715" s="137">
        <f t="shared" si="452"/>
        <v>100</v>
      </c>
      <c r="Y1715" s="137">
        <f t="shared" si="452"/>
        <v>100</v>
      </c>
      <c r="Z1715" s="137">
        <f t="shared" si="452"/>
        <v>100</v>
      </c>
      <c r="AA1715" s="137">
        <f t="shared" si="452"/>
        <v>100</v>
      </c>
      <c r="AB1715" s="137">
        <f t="shared" si="452"/>
        <v>100</v>
      </c>
      <c r="AC1715" s="137">
        <f t="shared" si="452"/>
        <v>100</v>
      </c>
      <c r="AD1715" s="137">
        <f t="shared" si="452"/>
        <v>0</v>
      </c>
      <c r="AE1715" s="137">
        <f t="shared" si="452"/>
        <v>0</v>
      </c>
      <c r="AF1715" s="137">
        <f t="shared" si="452"/>
        <v>0</v>
      </c>
      <c r="AG1715" s="137">
        <f t="shared" si="452"/>
        <v>0</v>
      </c>
      <c r="AH1715" s="137">
        <f t="shared" si="452"/>
        <v>0</v>
      </c>
      <c r="AI1715" s="137">
        <f t="shared" si="452"/>
        <v>0</v>
      </c>
      <c r="AJ1715" s="137">
        <f t="shared" si="452"/>
        <v>0</v>
      </c>
      <c r="AK1715" s="136">
        <f ca="1">IF(AND(AND($AK$3&lt;=B1715,B1715&lt;=$AK$1),B1715&lt;&gt;""),1,0)</f>
        <v>1</v>
      </c>
      <c r="AL1715" s="136">
        <f>IF(OR(F1715="工事・メンテ（共用可）",F1715="要調整"),0.5,IF(F1715="ヘリ訓練日",0.4,1))</f>
        <v>1</v>
      </c>
      <c r="AM1715" s="136">
        <v>1</v>
      </c>
    </row>
    <row r="1716" spans="1:39" ht="93.75">
      <c r="A1716" s="149">
        <v>735</v>
      </c>
      <c r="B1716" s="210">
        <v>46461</v>
      </c>
      <c r="C1716" s="211">
        <v>9</v>
      </c>
      <c r="D1716" s="211">
        <v>17</v>
      </c>
      <c r="E1716" s="213" t="s">
        <v>41</v>
      </c>
      <c r="F1716" s="147" t="s">
        <v>492</v>
      </c>
      <c r="G1716" s="154" t="s">
        <v>494</v>
      </c>
      <c r="H1716" s="138" t="str">
        <f>IF(OR(G1716="中止",G1716="取消"),"998",IF(ISNA(MATCH($E1716,施設情報!$B$2:$B$96,0)),"999",INDEX(施設情報!$C$2:$C$96,MATCH($E1716,施設情報!$B$2:$B$96,0))))</f>
        <v>005</v>
      </c>
      <c r="I1716" s="139">
        <f t="shared" si="439"/>
        <v>46461</v>
      </c>
      <c r="J1716" s="137" t="str">
        <f t="shared" si="440"/>
        <v>005-46461</v>
      </c>
      <c r="K1716" s="137">
        <f t="shared" si="441"/>
        <v>0.375</v>
      </c>
      <c r="L1716" s="137">
        <f t="shared" si="442"/>
        <v>0.70833333333333337</v>
      </c>
      <c r="M1716" s="137">
        <f t="shared" si="451"/>
        <v>0</v>
      </c>
      <c r="N1716" s="137">
        <f t="shared" si="451"/>
        <v>0</v>
      </c>
      <c r="O1716" s="137">
        <f t="shared" si="451"/>
        <v>0</v>
      </c>
      <c r="P1716" s="137">
        <f t="shared" si="451"/>
        <v>0</v>
      </c>
      <c r="Q1716" s="137">
        <f t="shared" si="451"/>
        <v>0</v>
      </c>
      <c r="R1716" s="137">
        <f t="shared" si="451"/>
        <v>0</v>
      </c>
      <c r="S1716" s="137">
        <f t="shared" si="451"/>
        <v>0</v>
      </c>
      <c r="T1716" s="137">
        <f t="shared" si="451"/>
        <v>0</v>
      </c>
      <c r="U1716" s="137">
        <f t="shared" si="451"/>
        <v>0</v>
      </c>
      <c r="V1716" s="137">
        <f t="shared" si="451"/>
        <v>100</v>
      </c>
      <c r="W1716" s="137">
        <f t="shared" si="452"/>
        <v>100</v>
      </c>
      <c r="X1716" s="137">
        <f t="shared" si="452"/>
        <v>100</v>
      </c>
      <c r="Y1716" s="137">
        <f t="shared" si="452"/>
        <v>100</v>
      </c>
      <c r="Z1716" s="137">
        <f t="shared" si="452"/>
        <v>100</v>
      </c>
      <c r="AA1716" s="137">
        <f t="shared" si="452"/>
        <v>100</v>
      </c>
      <c r="AB1716" s="137">
        <f t="shared" si="452"/>
        <v>100</v>
      </c>
      <c r="AC1716" s="137">
        <f t="shared" si="452"/>
        <v>100</v>
      </c>
      <c r="AD1716" s="137">
        <f t="shared" si="452"/>
        <v>0</v>
      </c>
      <c r="AE1716" s="137">
        <f t="shared" si="452"/>
        <v>0</v>
      </c>
      <c r="AF1716" s="137">
        <f t="shared" si="452"/>
        <v>0</v>
      </c>
      <c r="AG1716" s="137">
        <f t="shared" si="452"/>
        <v>0</v>
      </c>
      <c r="AH1716" s="137">
        <f t="shared" si="452"/>
        <v>0</v>
      </c>
      <c r="AI1716" s="137">
        <f t="shared" si="452"/>
        <v>0</v>
      </c>
      <c r="AJ1716" s="137">
        <f t="shared" si="452"/>
        <v>0</v>
      </c>
      <c r="AK1716" s="136">
        <f ca="1">IF(AND(AND($AK$3&lt;=B1716,B1716&lt;=$AK$1),B1716&lt;&gt;""),1,0)</f>
        <v>1</v>
      </c>
      <c r="AL1716" s="136">
        <f>IF(OR(F1716="工事・メンテ（共用可）",F1716="要調整"),0.5,IF(F1716="ヘリ訓練日",0.4,1))</f>
        <v>1</v>
      </c>
      <c r="AM1716" s="136">
        <v>1</v>
      </c>
    </row>
    <row r="1717" spans="1:39" ht="75">
      <c r="A1717" s="149">
        <v>736</v>
      </c>
      <c r="B1717" s="210">
        <v>46461</v>
      </c>
      <c r="C1717" s="211">
        <v>9</v>
      </c>
      <c r="D1717" s="211">
        <v>17</v>
      </c>
      <c r="E1717" s="213" t="s">
        <v>42</v>
      </c>
      <c r="F1717" s="147" t="s">
        <v>492</v>
      </c>
      <c r="G1717" s="154" t="s">
        <v>494</v>
      </c>
      <c r="H1717" s="138" t="str">
        <f>IF(OR(G1717="中止",G1717="取消"),"998",IF(ISNA(MATCH($E1717,施設情報!$B$2:$B$96,0)),"999",INDEX(施設情報!$C$2:$C$96,MATCH($E1717,施設情報!$B$2:$B$96,0))))</f>
        <v>006</v>
      </c>
      <c r="I1717" s="139">
        <f t="shared" si="439"/>
        <v>46461</v>
      </c>
      <c r="J1717" s="137" t="str">
        <f t="shared" si="440"/>
        <v>006-46461</v>
      </c>
      <c r="K1717" s="137">
        <f t="shared" si="441"/>
        <v>0.375</v>
      </c>
      <c r="L1717" s="137">
        <f t="shared" si="442"/>
        <v>0.70833333333333337</v>
      </c>
      <c r="M1717" s="137">
        <f t="shared" si="451"/>
        <v>0</v>
      </c>
      <c r="N1717" s="137">
        <f t="shared" si="451"/>
        <v>0</v>
      </c>
      <c r="O1717" s="137">
        <f t="shared" si="451"/>
        <v>0</v>
      </c>
      <c r="P1717" s="137">
        <f t="shared" si="451"/>
        <v>0</v>
      </c>
      <c r="Q1717" s="137">
        <f t="shared" si="451"/>
        <v>0</v>
      </c>
      <c r="R1717" s="137">
        <f t="shared" si="451"/>
        <v>0</v>
      </c>
      <c r="S1717" s="137">
        <f t="shared" si="451"/>
        <v>0</v>
      </c>
      <c r="T1717" s="137">
        <f t="shared" si="451"/>
        <v>0</v>
      </c>
      <c r="U1717" s="137">
        <f t="shared" si="451"/>
        <v>0</v>
      </c>
      <c r="V1717" s="137">
        <f t="shared" si="451"/>
        <v>100</v>
      </c>
      <c r="W1717" s="137">
        <f t="shared" si="452"/>
        <v>100</v>
      </c>
      <c r="X1717" s="137">
        <f t="shared" si="452"/>
        <v>100</v>
      </c>
      <c r="Y1717" s="137">
        <f t="shared" si="452"/>
        <v>100</v>
      </c>
      <c r="Z1717" s="137">
        <f t="shared" si="452"/>
        <v>100</v>
      </c>
      <c r="AA1717" s="137">
        <f t="shared" si="452"/>
        <v>100</v>
      </c>
      <c r="AB1717" s="137">
        <f t="shared" si="452"/>
        <v>100</v>
      </c>
      <c r="AC1717" s="137">
        <f t="shared" si="452"/>
        <v>100</v>
      </c>
      <c r="AD1717" s="137">
        <f t="shared" si="452"/>
        <v>0</v>
      </c>
      <c r="AE1717" s="137">
        <f t="shared" si="452"/>
        <v>0</v>
      </c>
      <c r="AF1717" s="137">
        <f t="shared" si="452"/>
        <v>0</v>
      </c>
      <c r="AG1717" s="137">
        <f t="shared" si="452"/>
        <v>0</v>
      </c>
      <c r="AH1717" s="137">
        <f t="shared" si="452"/>
        <v>0</v>
      </c>
      <c r="AI1717" s="137">
        <f t="shared" si="452"/>
        <v>0</v>
      </c>
      <c r="AJ1717" s="137">
        <f t="shared" si="452"/>
        <v>0</v>
      </c>
      <c r="AK1717" s="136">
        <f ca="1">IF(AND(AND($AK$3&lt;=B1717,B1717&lt;=$AK$1),B1717&lt;&gt;""),1,0)</f>
        <v>1</v>
      </c>
      <c r="AL1717" s="136">
        <f>IF(OR(F1717="工事・メンテ（共用可）",F1717="要調整"),0.5,IF(F1717="ヘリ訓練日",0.4,1))</f>
        <v>1</v>
      </c>
      <c r="AM1717" s="136">
        <v>1</v>
      </c>
    </row>
    <row r="1718" spans="1:39" ht="37.5">
      <c r="A1718" s="149">
        <v>737</v>
      </c>
      <c r="B1718" s="210">
        <v>46461</v>
      </c>
      <c r="C1718" s="211">
        <v>9</v>
      </c>
      <c r="D1718" s="211">
        <v>17</v>
      </c>
      <c r="E1718" s="213" t="s">
        <v>2</v>
      </c>
      <c r="F1718" s="147" t="s">
        <v>490</v>
      </c>
      <c r="G1718" s="154" t="s">
        <v>494</v>
      </c>
      <c r="H1718" s="138" t="str">
        <f>IF(OR(G1718="中止",G1718="取消"),"998",IF(ISNA(MATCH($E1718,施設情報!$B$2:$B$96,0)),"999",INDEX(施設情報!$C$2:$C$96,MATCH($E1718,施設情報!$B$2:$B$96,0))))</f>
        <v>008</v>
      </c>
      <c r="I1718" s="139">
        <f t="shared" si="439"/>
        <v>46461</v>
      </c>
      <c r="J1718" s="137" t="str">
        <f t="shared" si="440"/>
        <v>008-46461</v>
      </c>
      <c r="K1718" s="137">
        <f t="shared" si="441"/>
        <v>0.375</v>
      </c>
      <c r="L1718" s="137">
        <f t="shared" si="442"/>
        <v>0.70833333333333337</v>
      </c>
      <c r="M1718" s="137">
        <f t="shared" si="451"/>
        <v>0</v>
      </c>
      <c r="N1718" s="137">
        <f t="shared" si="451"/>
        <v>0</v>
      </c>
      <c r="O1718" s="137">
        <f t="shared" si="451"/>
        <v>0</v>
      </c>
      <c r="P1718" s="137">
        <f t="shared" si="451"/>
        <v>0</v>
      </c>
      <c r="Q1718" s="137">
        <f t="shared" si="451"/>
        <v>0</v>
      </c>
      <c r="R1718" s="137">
        <f t="shared" si="451"/>
        <v>0</v>
      </c>
      <c r="S1718" s="137">
        <f t="shared" si="451"/>
        <v>0</v>
      </c>
      <c r="T1718" s="137">
        <f t="shared" si="451"/>
        <v>0</v>
      </c>
      <c r="U1718" s="137">
        <f t="shared" si="451"/>
        <v>0</v>
      </c>
      <c r="V1718" s="137">
        <f t="shared" si="451"/>
        <v>100</v>
      </c>
      <c r="W1718" s="137">
        <f t="shared" si="452"/>
        <v>100</v>
      </c>
      <c r="X1718" s="137">
        <f t="shared" si="452"/>
        <v>100</v>
      </c>
      <c r="Y1718" s="137">
        <f t="shared" si="452"/>
        <v>100</v>
      </c>
      <c r="Z1718" s="137">
        <f t="shared" si="452"/>
        <v>100</v>
      </c>
      <c r="AA1718" s="137">
        <f t="shared" si="452"/>
        <v>100</v>
      </c>
      <c r="AB1718" s="137">
        <f t="shared" si="452"/>
        <v>100</v>
      </c>
      <c r="AC1718" s="137">
        <f t="shared" si="452"/>
        <v>100</v>
      </c>
      <c r="AD1718" s="137">
        <f t="shared" si="452"/>
        <v>0</v>
      </c>
      <c r="AE1718" s="137">
        <f t="shared" si="452"/>
        <v>0</v>
      </c>
      <c r="AF1718" s="137">
        <f t="shared" si="452"/>
        <v>0</v>
      </c>
      <c r="AG1718" s="137">
        <f t="shared" si="452"/>
        <v>0</v>
      </c>
      <c r="AH1718" s="137">
        <f t="shared" si="452"/>
        <v>0</v>
      </c>
      <c r="AI1718" s="137">
        <f t="shared" si="452"/>
        <v>0</v>
      </c>
      <c r="AJ1718" s="137">
        <f t="shared" si="452"/>
        <v>0</v>
      </c>
      <c r="AK1718" s="136">
        <f ca="1">IF(AND(AND($AK$3&lt;=B1718,B1718&lt;=$AK$1),B1718&lt;&gt;""),1,0)</f>
        <v>1</v>
      </c>
      <c r="AL1718" s="136">
        <f>IF(OR(F1718="工事・メンテ（共用可）",F1718="要調整"),0.5,IF(F1718="ヘリ訓練日",0.4,1))</f>
        <v>1</v>
      </c>
      <c r="AM1718" s="136">
        <v>1</v>
      </c>
    </row>
    <row r="1719" spans="1:39" ht="56.25">
      <c r="A1719" s="149">
        <v>738</v>
      </c>
      <c r="B1719" s="210">
        <v>46461</v>
      </c>
      <c r="C1719" s="211">
        <v>9</v>
      </c>
      <c r="D1719" s="211">
        <v>17</v>
      </c>
      <c r="E1719" s="213" t="s">
        <v>43</v>
      </c>
      <c r="F1719" s="147" t="s">
        <v>495</v>
      </c>
      <c r="G1719" s="154" t="s">
        <v>494</v>
      </c>
      <c r="H1719" s="138" t="str">
        <f>IF(OR(G1719="中止",G1719="取消"),"998",IF(ISNA(MATCH($E1719,施設情報!$B$2:$B$96,0)),"999",INDEX(施設情報!$C$2:$C$96,MATCH($E1719,施設情報!$B$2:$B$96,0))))</f>
        <v>014</v>
      </c>
      <c r="I1719" s="139">
        <f t="shared" si="439"/>
        <v>46461</v>
      </c>
      <c r="J1719" s="137" t="str">
        <f t="shared" si="440"/>
        <v>014-46461</v>
      </c>
      <c r="K1719" s="137">
        <f t="shared" si="441"/>
        <v>0.375</v>
      </c>
      <c r="L1719" s="137">
        <f t="shared" si="442"/>
        <v>0.70833333333333337</v>
      </c>
      <c r="M1719" s="137">
        <f t="shared" si="451"/>
        <v>0</v>
      </c>
      <c r="N1719" s="137">
        <f t="shared" si="451"/>
        <v>0</v>
      </c>
      <c r="O1719" s="137">
        <f t="shared" si="451"/>
        <v>0</v>
      </c>
      <c r="P1719" s="137">
        <f t="shared" si="451"/>
        <v>0</v>
      </c>
      <c r="Q1719" s="137">
        <f t="shared" si="451"/>
        <v>0</v>
      </c>
      <c r="R1719" s="137">
        <f t="shared" si="451"/>
        <v>0</v>
      </c>
      <c r="S1719" s="137">
        <f t="shared" si="451"/>
        <v>0</v>
      </c>
      <c r="T1719" s="137">
        <f t="shared" si="451"/>
        <v>0</v>
      </c>
      <c r="U1719" s="137">
        <f t="shared" si="451"/>
        <v>0</v>
      </c>
      <c r="V1719" s="137">
        <f t="shared" si="451"/>
        <v>50</v>
      </c>
      <c r="W1719" s="137">
        <f t="shared" si="452"/>
        <v>50</v>
      </c>
      <c r="X1719" s="137">
        <f t="shared" si="452"/>
        <v>50</v>
      </c>
      <c r="Y1719" s="137">
        <f t="shared" si="452"/>
        <v>50</v>
      </c>
      <c r="Z1719" s="137">
        <f t="shared" si="452"/>
        <v>50</v>
      </c>
      <c r="AA1719" s="137">
        <f t="shared" si="452"/>
        <v>50</v>
      </c>
      <c r="AB1719" s="137">
        <f t="shared" si="452"/>
        <v>50</v>
      </c>
      <c r="AC1719" s="137">
        <f t="shared" si="452"/>
        <v>50</v>
      </c>
      <c r="AD1719" s="137">
        <f t="shared" si="452"/>
        <v>0</v>
      </c>
      <c r="AE1719" s="137">
        <f t="shared" si="452"/>
        <v>0</v>
      </c>
      <c r="AF1719" s="137">
        <f t="shared" si="452"/>
        <v>0</v>
      </c>
      <c r="AG1719" s="137">
        <f t="shared" si="452"/>
        <v>0</v>
      </c>
      <c r="AH1719" s="137">
        <f t="shared" si="452"/>
        <v>0</v>
      </c>
      <c r="AI1719" s="137">
        <f t="shared" si="452"/>
        <v>0</v>
      </c>
      <c r="AJ1719" s="137">
        <f t="shared" si="452"/>
        <v>0</v>
      </c>
      <c r="AK1719" s="136">
        <f ca="1">IF(AND(AND($AK$3&lt;=B1719,B1719&lt;=$AK$1),B1719&lt;&gt;""),1,0)</f>
        <v>1</v>
      </c>
      <c r="AL1719" s="136">
        <f>IF(OR(F1719="工事・メンテ（共用可）",F1719="要調整"),0.5,IF(F1719="ヘリ訓練日",0.4,1))</f>
        <v>0.5</v>
      </c>
      <c r="AM1719" s="136">
        <v>0.5</v>
      </c>
    </row>
    <row r="1720" spans="1:39" ht="56.25">
      <c r="A1720" s="149">
        <v>739</v>
      </c>
      <c r="B1720" s="210">
        <v>46461</v>
      </c>
      <c r="C1720" s="211">
        <v>9</v>
      </c>
      <c r="D1720" s="211">
        <v>17</v>
      </c>
      <c r="E1720" s="213" t="s">
        <v>44</v>
      </c>
      <c r="F1720" s="147" t="s">
        <v>495</v>
      </c>
      <c r="G1720" s="154" t="s">
        <v>494</v>
      </c>
      <c r="H1720" s="138" t="str">
        <f>IF(OR(G1720="中止",G1720="取消"),"998",IF(ISNA(MATCH($E1720,施設情報!$B$2:$B$96,0)),"999",INDEX(施設情報!$C$2:$C$96,MATCH($E1720,施設情報!$B$2:$B$96,0))))</f>
        <v>015</v>
      </c>
      <c r="I1720" s="139">
        <f t="shared" si="439"/>
        <v>46461</v>
      </c>
      <c r="J1720" s="137" t="str">
        <f t="shared" si="440"/>
        <v>015-46461</v>
      </c>
      <c r="K1720" s="137">
        <f t="shared" si="441"/>
        <v>0.375</v>
      </c>
      <c r="L1720" s="137">
        <f t="shared" si="442"/>
        <v>0.70833333333333337</v>
      </c>
      <c r="M1720" s="137">
        <f t="shared" si="451"/>
        <v>0</v>
      </c>
      <c r="N1720" s="137">
        <f t="shared" si="451"/>
        <v>0</v>
      </c>
      <c r="O1720" s="137">
        <f t="shared" si="451"/>
        <v>0</v>
      </c>
      <c r="P1720" s="137">
        <f t="shared" si="451"/>
        <v>0</v>
      </c>
      <c r="Q1720" s="137">
        <f t="shared" si="451"/>
        <v>0</v>
      </c>
      <c r="R1720" s="137">
        <f t="shared" si="451"/>
        <v>0</v>
      </c>
      <c r="S1720" s="137">
        <f t="shared" si="451"/>
        <v>0</v>
      </c>
      <c r="T1720" s="137">
        <f t="shared" si="451"/>
        <v>0</v>
      </c>
      <c r="U1720" s="137">
        <f t="shared" si="451"/>
        <v>0</v>
      </c>
      <c r="V1720" s="137">
        <f t="shared" si="451"/>
        <v>50</v>
      </c>
      <c r="W1720" s="137">
        <f t="shared" si="452"/>
        <v>50</v>
      </c>
      <c r="X1720" s="137">
        <f t="shared" si="452"/>
        <v>50</v>
      </c>
      <c r="Y1720" s="137">
        <f t="shared" si="452"/>
        <v>50</v>
      </c>
      <c r="Z1720" s="137">
        <f t="shared" si="452"/>
        <v>50</v>
      </c>
      <c r="AA1720" s="137">
        <f t="shared" si="452"/>
        <v>50</v>
      </c>
      <c r="AB1720" s="137">
        <f t="shared" si="452"/>
        <v>50</v>
      </c>
      <c r="AC1720" s="137">
        <f t="shared" si="452"/>
        <v>50</v>
      </c>
      <c r="AD1720" s="137">
        <f t="shared" si="452"/>
        <v>0</v>
      </c>
      <c r="AE1720" s="137">
        <f t="shared" si="452"/>
        <v>0</v>
      </c>
      <c r="AF1720" s="137">
        <f t="shared" si="452"/>
        <v>0</v>
      </c>
      <c r="AG1720" s="137">
        <f t="shared" si="452"/>
        <v>0</v>
      </c>
      <c r="AH1720" s="137">
        <f t="shared" si="452"/>
        <v>0</v>
      </c>
      <c r="AI1720" s="137">
        <f t="shared" si="452"/>
        <v>0</v>
      </c>
      <c r="AJ1720" s="137">
        <f t="shared" si="452"/>
        <v>0</v>
      </c>
      <c r="AK1720" s="136">
        <f ca="1">IF(AND(AND($AK$3&lt;=B1720,B1720&lt;=$AK$1),B1720&lt;&gt;""),1,0)</f>
        <v>1</v>
      </c>
      <c r="AL1720" s="136">
        <f>IF(OR(F1720="工事・メンテ（共用可）",F1720="要調整"),0.5,IF(F1720="ヘリ訓練日",0.4,1))</f>
        <v>0.5</v>
      </c>
      <c r="AM1720" s="136">
        <v>0.5</v>
      </c>
    </row>
    <row r="1721" spans="1:39" ht="75">
      <c r="A1721" s="149">
        <v>740</v>
      </c>
      <c r="B1721" s="210">
        <v>46461</v>
      </c>
      <c r="C1721" s="211">
        <v>9</v>
      </c>
      <c r="D1721" s="211">
        <v>17</v>
      </c>
      <c r="E1721" s="213" t="s">
        <v>45</v>
      </c>
      <c r="F1721" s="147" t="s">
        <v>495</v>
      </c>
      <c r="G1721" s="154" t="s">
        <v>494</v>
      </c>
      <c r="H1721" s="138" t="str">
        <f>IF(OR(G1721="中止",G1721="取消"),"998",IF(ISNA(MATCH($E1721,施設情報!$B$2:$B$96,0)),"999",INDEX(施設情報!$C$2:$C$96,MATCH($E1721,施設情報!$B$2:$B$96,0))))</f>
        <v>016</v>
      </c>
      <c r="I1721" s="139">
        <f t="shared" si="439"/>
        <v>46461</v>
      </c>
      <c r="J1721" s="137" t="str">
        <f t="shared" si="440"/>
        <v>016-46461</v>
      </c>
      <c r="K1721" s="137">
        <f t="shared" si="441"/>
        <v>0.375</v>
      </c>
      <c r="L1721" s="137">
        <f t="shared" si="442"/>
        <v>0.70833333333333337</v>
      </c>
      <c r="M1721" s="137">
        <f t="shared" si="451"/>
        <v>0</v>
      </c>
      <c r="N1721" s="137">
        <f t="shared" si="451"/>
        <v>0</v>
      </c>
      <c r="O1721" s="137">
        <f t="shared" si="451"/>
        <v>0</v>
      </c>
      <c r="P1721" s="137">
        <f t="shared" si="451"/>
        <v>0</v>
      </c>
      <c r="Q1721" s="137">
        <f t="shared" si="451"/>
        <v>0</v>
      </c>
      <c r="R1721" s="137">
        <f t="shared" si="451"/>
        <v>0</v>
      </c>
      <c r="S1721" s="137">
        <f t="shared" si="451"/>
        <v>0</v>
      </c>
      <c r="T1721" s="137">
        <f t="shared" si="451"/>
        <v>0</v>
      </c>
      <c r="U1721" s="137">
        <f t="shared" si="451"/>
        <v>0</v>
      </c>
      <c r="V1721" s="137">
        <f t="shared" si="451"/>
        <v>50</v>
      </c>
      <c r="W1721" s="137">
        <f t="shared" si="452"/>
        <v>50</v>
      </c>
      <c r="X1721" s="137">
        <f t="shared" si="452"/>
        <v>50</v>
      </c>
      <c r="Y1721" s="137">
        <f t="shared" si="452"/>
        <v>50</v>
      </c>
      <c r="Z1721" s="137">
        <f t="shared" si="452"/>
        <v>50</v>
      </c>
      <c r="AA1721" s="137">
        <f t="shared" si="452"/>
        <v>50</v>
      </c>
      <c r="AB1721" s="137">
        <f t="shared" si="452"/>
        <v>50</v>
      </c>
      <c r="AC1721" s="137">
        <f t="shared" si="452"/>
        <v>50</v>
      </c>
      <c r="AD1721" s="137">
        <f t="shared" si="452"/>
        <v>0</v>
      </c>
      <c r="AE1721" s="137">
        <f t="shared" si="452"/>
        <v>0</v>
      </c>
      <c r="AF1721" s="137">
        <f t="shared" si="452"/>
        <v>0</v>
      </c>
      <c r="AG1721" s="137">
        <f t="shared" si="452"/>
        <v>0</v>
      </c>
      <c r="AH1721" s="137">
        <f t="shared" si="452"/>
        <v>0</v>
      </c>
      <c r="AI1721" s="137">
        <f t="shared" si="452"/>
        <v>0</v>
      </c>
      <c r="AJ1721" s="137">
        <f t="shared" si="452"/>
        <v>0</v>
      </c>
      <c r="AK1721" s="136">
        <f ca="1">IF(AND(AND($AK$3&lt;=B1721,B1721&lt;=$AK$1),B1721&lt;&gt;""),1,0)</f>
        <v>1</v>
      </c>
      <c r="AL1721" s="136">
        <f>IF(OR(F1721="工事・メンテ（共用可）",F1721="要調整"),0.5,IF(F1721="ヘリ訓練日",0.4,1))</f>
        <v>0.5</v>
      </c>
      <c r="AM1721" s="136">
        <v>0.5</v>
      </c>
    </row>
    <row r="1722" spans="1:39" ht="75">
      <c r="A1722" s="149">
        <v>741</v>
      </c>
      <c r="B1722" s="210">
        <v>46461</v>
      </c>
      <c r="C1722" s="211">
        <v>9</v>
      </c>
      <c r="D1722" s="211">
        <v>17</v>
      </c>
      <c r="E1722" s="213" t="s">
        <v>46</v>
      </c>
      <c r="F1722" s="147" t="s">
        <v>495</v>
      </c>
      <c r="G1722" s="154" t="s">
        <v>494</v>
      </c>
      <c r="H1722" s="138" t="str">
        <f>IF(OR(G1722="中止",G1722="取消"),"998",IF(ISNA(MATCH($E1722,施設情報!$B$2:$B$96,0)),"999",INDEX(施設情報!$C$2:$C$96,MATCH($E1722,施設情報!$B$2:$B$96,0))))</f>
        <v>017</v>
      </c>
      <c r="I1722" s="139">
        <f t="shared" si="439"/>
        <v>46461</v>
      </c>
      <c r="J1722" s="137" t="str">
        <f t="shared" si="440"/>
        <v>017-46461</v>
      </c>
      <c r="K1722" s="137">
        <f t="shared" si="441"/>
        <v>0.375</v>
      </c>
      <c r="L1722" s="137">
        <f t="shared" si="442"/>
        <v>0.70833333333333337</v>
      </c>
      <c r="M1722" s="137">
        <f t="shared" si="451"/>
        <v>0</v>
      </c>
      <c r="N1722" s="137">
        <f t="shared" si="451"/>
        <v>0</v>
      </c>
      <c r="O1722" s="137">
        <f t="shared" si="451"/>
        <v>0</v>
      </c>
      <c r="P1722" s="137">
        <f t="shared" si="451"/>
        <v>0</v>
      </c>
      <c r="Q1722" s="137">
        <f t="shared" si="451"/>
        <v>0</v>
      </c>
      <c r="R1722" s="137">
        <f t="shared" si="451"/>
        <v>0</v>
      </c>
      <c r="S1722" s="137">
        <f t="shared" si="451"/>
        <v>0</v>
      </c>
      <c r="T1722" s="137">
        <f t="shared" si="451"/>
        <v>0</v>
      </c>
      <c r="U1722" s="137">
        <f t="shared" si="451"/>
        <v>0</v>
      </c>
      <c r="V1722" s="137">
        <f t="shared" si="451"/>
        <v>50</v>
      </c>
      <c r="W1722" s="137">
        <f t="shared" si="452"/>
        <v>50</v>
      </c>
      <c r="X1722" s="137">
        <f t="shared" si="452"/>
        <v>50</v>
      </c>
      <c r="Y1722" s="137">
        <f t="shared" si="452"/>
        <v>50</v>
      </c>
      <c r="Z1722" s="137">
        <f t="shared" si="452"/>
        <v>50</v>
      </c>
      <c r="AA1722" s="137">
        <f t="shared" si="452"/>
        <v>50</v>
      </c>
      <c r="AB1722" s="137">
        <f t="shared" si="452"/>
        <v>50</v>
      </c>
      <c r="AC1722" s="137">
        <f t="shared" si="452"/>
        <v>50</v>
      </c>
      <c r="AD1722" s="137">
        <f t="shared" si="452"/>
        <v>0</v>
      </c>
      <c r="AE1722" s="137">
        <f t="shared" si="452"/>
        <v>0</v>
      </c>
      <c r="AF1722" s="137">
        <f t="shared" si="452"/>
        <v>0</v>
      </c>
      <c r="AG1722" s="137">
        <f t="shared" si="452"/>
        <v>0</v>
      </c>
      <c r="AH1722" s="137">
        <f t="shared" si="452"/>
        <v>0</v>
      </c>
      <c r="AI1722" s="137">
        <f t="shared" si="452"/>
        <v>0</v>
      </c>
      <c r="AJ1722" s="137">
        <f t="shared" si="452"/>
        <v>0</v>
      </c>
      <c r="AK1722" s="136">
        <f ca="1">IF(AND(AND($AK$3&lt;=B1722,B1722&lt;=$AK$1),B1722&lt;&gt;""),1,0)</f>
        <v>1</v>
      </c>
      <c r="AL1722" s="136">
        <f>IF(OR(F1722="工事・メンテ（共用可）",F1722="要調整"),0.5,IF(F1722="ヘリ訓練日",0.4,1))</f>
        <v>0.5</v>
      </c>
      <c r="AM1722" s="136">
        <v>0.5</v>
      </c>
    </row>
    <row r="1723" spans="1:39" ht="56.25">
      <c r="A1723" s="149">
        <v>742</v>
      </c>
      <c r="B1723" s="210">
        <v>46461</v>
      </c>
      <c r="C1723" s="211">
        <v>9</v>
      </c>
      <c r="D1723" s="211">
        <v>17</v>
      </c>
      <c r="E1723" s="213" t="s">
        <v>47</v>
      </c>
      <c r="F1723" s="147" t="s">
        <v>492</v>
      </c>
      <c r="G1723" s="154" t="s">
        <v>494</v>
      </c>
      <c r="H1723" s="138" t="str">
        <f>IF(OR(G1723="中止",G1723="取消"),"998",IF(ISNA(MATCH($E1723,施設情報!$B$2:$B$96,0)),"999",INDEX(施設情報!$C$2:$C$96,MATCH($E1723,施設情報!$B$2:$B$96,0))))</f>
        <v>020</v>
      </c>
      <c r="I1723" s="139">
        <f t="shared" si="439"/>
        <v>46461</v>
      </c>
      <c r="J1723" s="137" t="str">
        <f t="shared" si="440"/>
        <v>020-46461</v>
      </c>
      <c r="K1723" s="137">
        <f t="shared" si="441"/>
        <v>0.375</v>
      </c>
      <c r="L1723" s="137">
        <f t="shared" si="442"/>
        <v>0.70833333333333337</v>
      </c>
      <c r="M1723" s="137">
        <f t="shared" si="451"/>
        <v>0</v>
      </c>
      <c r="N1723" s="137">
        <f t="shared" si="451"/>
        <v>0</v>
      </c>
      <c r="O1723" s="137">
        <f t="shared" si="451"/>
        <v>0</v>
      </c>
      <c r="P1723" s="137">
        <f t="shared" si="451"/>
        <v>0</v>
      </c>
      <c r="Q1723" s="137">
        <f t="shared" si="451"/>
        <v>0</v>
      </c>
      <c r="R1723" s="137">
        <f t="shared" si="451"/>
        <v>0</v>
      </c>
      <c r="S1723" s="137">
        <f t="shared" si="451"/>
        <v>0</v>
      </c>
      <c r="T1723" s="137">
        <f t="shared" si="451"/>
        <v>0</v>
      </c>
      <c r="U1723" s="137">
        <f t="shared" si="451"/>
        <v>0</v>
      </c>
      <c r="V1723" s="137">
        <f t="shared" si="451"/>
        <v>100</v>
      </c>
      <c r="W1723" s="137">
        <f t="shared" si="452"/>
        <v>100</v>
      </c>
      <c r="X1723" s="137">
        <f t="shared" si="452"/>
        <v>100</v>
      </c>
      <c r="Y1723" s="137">
        <f t="shared" si="452"/>
        <v>100</v>
      </c>
      <c r="Z1723" s="137">
        <f t="shared" si="452"/>
        <v>100</v>
      </c>
      <c r="AA1723" s="137">
        <f t="shared" si="452"/>
        <v>100</v>
      </c>
      <c r="AB1723" s="137">
        <f t="shared" si="452"/>
        <v>100</v>
      </c>
      <c r="AC1723" s="137">
        <f t="shared" si="452"/>
        <v>100</v>
      </c>
      <c r="AD1723" s="137">
        <f t="shared" si="452"/>
        <v>0</v>
      </c>
      <c r="AE1723" s="137">
        <f t="shared" si="452"/>
        <v>0</v>
      </c>
      <c r="AF1723" s="137">
        <f t="shared" si="452"/>
        <v>0</v>
      </c>
      <c r="AG1723" s="137">
        <f t="shared" si="452"/>
        <v>0</v>
      </c>
      <c r="AH1723" s="137">
        <f t="shared" si="452"/>
        <v>0</v>
      </c>
      <c r="AI1723" s="137">
        <f t="shared" si="452"/>
        <v>0</v>
      </c>
      <c r="AJ1723" s="137">
        <f t="shared" si="452"/>
        <v>0</v>
      </c>
      <c r="AK1723" s="136">
        <f ca="1">IF(AND(AND($AK$3&lt;=B1723,B1723&lt;=$AK$1),B1723&lt;&gt;""),1,0)</f>
        <v>1</v>
      </c>
      <c r="AL1723" s="136">
        <f>IF(OR(F1723="工事・メンテ（共用可）",F1723="要調整"),0.5,IF(F1723="ヘリ訓練日",0.4,1))</f>
        <v>1</v>
      </c>
      <c r="AM1723" s="136">
        <v>1</v>
      </c>
    </row>
    <row r="1724" spans="1:39" ht="75">
      <c r="A1724" s="149">
        <v>743</v>
      </c>
      <c r="B1724" s="210">
        <v>46461</v>
      </c>
      <c r="C1724" s="211">
        <v>9</v>
      </c>
      <c r="D1724" s="211">
        <v>17</v>
      </c>
      <c r="E1724" s="213" t="s">
        <v>48</v>
      </c>
      <c r="F1724" s="147" t="s">
        <v>492</v>
      </c>
      <c r="G1724" s="154" t="s">
        <v>494</v>
      </c>
      <c r="H1724" s="138" t="str">
        <f>IF(OR(G1724="中止",G1724="取消"),"998",IF(ISNA(MATCH($E1724,施設情報!$B$2:$B$96,0)),"999",INDEX(施設情報!$C$2:$C$96,MATCH($E1724,施設情報!$B$2:$B$96,0))))</f>
        <v>021</v>
      </c>
      <c r="I1724" s="139">
        <f t="shared" si="439"/>
        <v>46461</v>
      </c>
      <c r="J1724" s="137" t="str">
        <f t="shared" si="440"/>
        <v>021-46461</v>
      </c>
      <c r="K1724" s="137">
        <f t="shared" si="441"/>
        <v>0.375</v>
      </c>
      <c r="L1724" s="137">
        <f t="shared" si="442"/>
        <v>0.70833333333333337</v>
      </c>
      <c r="M1724" s="137">
        <f t="shared" si="451"/>
        <v>0</v>
      </c>
      <c r="N1724" s="137">
        <f t="shared" si="451"/>
        <v>0</v>
      </c>
      <c r="O1724" s="137">
        <f t="shared" si="451"/>
        <v>0</v>
      </c>
      <c r="P1724" s="137">
        <f t="shared" si="451"/>
        <v>0</v>
      </c>
      <c r="Q1724" s="137">
        <f t="shared" si="451"/>
        <v>0</v>
      </c>
      <c r="R1724" s="137">
        <f t="shared" si="451"/>
        <v>0</v>
      </c>
      <c r="S1724" s="137">
        <f t="shared" si="451"/>
        <v>0</v>
      </c>
      <c r="T1724" s="137">
        <f t="shared" si="451"/>
        <v>0</v>
      </c>
      <c r="U1724" s="137">
        <f t="shared" si="451"/>
        <v>0</v>
      </c>
      <c r="V1724" s="137">
        <f t="shared" si="451"/>
        <v>100</v>
      </c>
      <c r="W1724" s="137">
        <f t="shared" si="452"/>
        <v>100</v>
      </c>
      <c r="X1724" s="137">
        <f t="shared" si="452"/>
        <v>100</v>
      </c>
      <c r="Y1724" s="137">
        <f t="shared" si="452"/>
        <v>100</v>
      </c>
      <c r="Z1724" s="137">
        <f t="shared" si="452"/>
        <v>100</v>
      </c>
      <c r="AA1724" s="137">
        <f t="shared" si="452"/>
        <v>100</v>
      </c>
      <c r="AB1724" s="137">
        <f t="shared" si="452"/>
        <v>100</v>
      </c>
      <c r="AC1724" s="137">
        <f t="shared" si="452"/>
        <v>100</v>
      </c>
      <c r="AD1724" s="137">
        <f t="shared" si="452"/>
        <v>0</v>
      </c>
      <c r="AE1724" s="137">
        <f t="shared" si="452"/>
        <v>0</v>
      </c>
      <c r="AF1724" s="137">
        <f t="shared" si="452"/>
        <v>0</v>
      </c>
      <c r="AG1724" s="137">
        <f t="shared" si="452"/>
        <v>0</v>
      </c>
      <c r="AH1724" s="137">
        <f t="shared" si="452"/>
        <v>0</v>
      </c>
      <c r="AI1724" s="137">
        <f t="shared" si="452"/>
        <v>0</v>
      </c>
      <c r="AJ1724" s="137">
        <f t="shared" si="452"/>
        <v>0</v>
      </c>
      <c r="AK1724" s="136">
        <f ca="1">IF(AND(AND($AK$3&lt;=B1724,B1724&lt;=$AK$1),B1724&lt;&gt;""),1,0)</f>
        <v>1</v>
      </c>
      <c r="AL1724" s="136">
        <f>IF(OR(F1724="工事・メンテ（共用可）",F1724="要調整"),0.5,IF(F1724="ヘリ訓練日",0.4,1))</f>
        <v>1</v>
      </c>
      <c r="AM1724" s="136">
        <v>1</v>
      </c>
    </row>
    <row r="1725" spans="1:39">
      <c r="A1725" s="149">
        <v>744</v>
      </c>
      <c r="B1725" s="210">
        <v>46461</v>
      </c>
      <c r="C1725" s="211">
        <v>9</v>
      </c>
      <c r="D1725" s="211">
        <v>17</v>
      </c>
      <c r="E1725" s="213" t="s">
        <v>49</v>
      </c>
      <c r="F1725" s="147" t="s">
        <v>495</v>
      </c>
      <c r="G1725" s="154" t="s">
        <v>494</v>
      </c>
      <c r="H1725" s="138" t="str">
        <f>IF(OR(G1725="中止",G1725="取消"),"998",IF(ISNA(MATCH($E1725,施設情報!$B$2:$B$96,0)),"999",INDEX(施設情報!$C$2:$C$96,MATCH($E1725,施設情報!$B$2:$B$96,0))))</f>
        <v>022</v>
      </c>
      <c r="I1725" s="139">
        <f t="shared" si="439"/>
        <v>46461</v>
      </c>
      <c r="J1725" s="137" t="str">
        <f t="shared" si="440"/>
        <v>022-46461</v>
      </c>
      <c r="K1725" s="137">
        <f t="shared" si="441"/>
        <v>0.375</v>
      </c>
      <c r="L1725" s="137">
        <f t="shared" si="442"/>
        <v>0.70833333333333337</v>
      </c>
      <c r="M1725" s="137">
        <f t="shared" ref="M1725:V1734" si="453">IF(AND(M$3&gt;=$K1725,M$3&lt;$L1725),100*$AM1725,0)</f>
        <v>0</v>
      </c>
      <c r="N1725" s="137">
        <f t="shared" si="453"/>
        <v>0</v>
      </c>
      <c r="O1725" s="137">
        <f t="shared" si="453"/>
        <v>0</v>
      </c>
      <c r="P1725" s="137">
        <f t="shared" si="453"/>
        <v>0</v>
      </c>
      <c r="Q1725" s="137">
        <f t="shared" si="453"/>
        <v>0</v>
      </c>
      <c r="R1725" s="137">
        <f t="shared" si="453"/>
        <v>0</v>
      </c>
      <c r="S1725" s="137">
        <f t="shared" si="453"/>
        <v>0</v>
      </c>
      <c r="T1725" s="137">
        <f t="shared" si="453"/>
        <v>0</v>
      </c>
      <c r="U1725" s="137">
        <f t="shared" si="453"/>
        <v>0</v>
      </c>
      <c r="V1725" s="137">
        <f t="shared" si="453"/>
        <v>50</v>
      </c>
      <c r="W1725" s="137">
        <f t="shared" ref="W1725:AJ1734" si="454">IF(AND(W$3&gt;=$K1725,W$3&lt;$L1725),100*$AM1725,0)</f>
        <v>50</v>
      </c>
      <c r="X1725" s="137">
        <f t="shared" si="454"/>
        <v>50</v>
      </c>
      <c r="Y1725" s="137">
        <f t="shared" si="454"/>
        <v>50</v>
      </c>
      <c r="Z1725" s="137">
        <f t="shared" si="454"/>
        <v>50</v>
      </c>
      <c r="AA1725" s="137">
        <f t="shared" si="454"/>
        <v>50</v>
      </c>
      <c r="AB1725" s="137">
        <f t="shared" si="454"/>
        <v>50</v>
      </c>
      <c r="AC1725" s="137">
        <f t="shared" si="454"/>
        <v>50</v>
      </c>
      <c r="AD1725" s="137">
        <f t="shared" si="454"/>
        <v>0</v>
      </c>
      <c r="AE1725" s="137">
        <f t="shared" si="454"/>
        <v>0</v>
      </c>
      <c r="AF1725" s="137">
        <f t="shared" si="454"/>
        <v>0</v>
      </c>
      <c r="AG1725" s="137">
        <f t="shared" si="454"/>
        <v>0</v>
      </c>
      <c r="AH1725" s="137">
        <f t="shared" si="454"/>
        <v>0</v>
      </c>
      <c r="AI1725" s="137">
        <f t="shared" si="454"/>
        <v>0</v>
      </c>
      <c r="AJ1725" s="137">
        <f t="shared" si="454"/>
        <v>0</v>
      </c>
      <c r="AK1725" s="136">
        <f ca="1">IF(AND(AND($AK$3&lt;=B1725,B1725&lt;=$AK$1),B1725&lt;&gt;""),1,0)</f>
        <v>1</v>
      </c>
      <c r="AL1725" s="136">
        <f>IF(OR(F1725="工事・メンテ（共用可）",F1725="要調整"),0.5,IF(F1725="ヘリ訓練日",0.4,1))</f>
        <v>0.5</v>
      </c>
      <c r="AM1725" s="136">
        <v>0.5</v>
      </c>
    </row>
    <row r="1726" spans="1:39" ht="56.25">
      <c r="A1726" s="149">
        <v>745</v>
      </c>
      <c r="B1726" s="210">
        <v>46461</v>
      </c>
      <c r="C1726" s="211">
        <v>9</v>
      </c>
      <c r="D1726" s="211">
        <v>17</v>
      </c>
      <c r="E1726" s="213" t="s">
        <v>50</v>
      </c>
      <c r="F1726" s="147" t="s">
        <v>495</v>
      </c>
      <c r="G1726" s="154" t="s">
        <v>494</v>
      </c>
      <c r="H1726" s="138" t="str">
        <f>IF(OR(G1726="中止",G1726="取消"),"998",IF(ISNA(MATCH($E1726,施設情報!$B$2:$B$96,0)),"999",INDEX(施設情報!$C$2:$C$96,MATCH($E1726,施設情報!$B$2:$B$96,0))))</f>
        <v>023</v>
      </c>
      <c r="I1726" s="139">
        <f t="shared" si="439"/>
        <v>46461</v>
      </c>
      <c r="J1726" s="137" t="str">
        <f t="shared" si="440"/>
        <v>023-46461</v>
      </c>
      <c r="K1726" s="137">
        <f t="shared" si="441"/>
        <v>0.375</v>
      </c>
      <c r="L1726" s="137">
        <f t="shared" si="442"/>
        <v>0.70833333333333337</v>
      </c>
      <c r="M1726" s="137">
        <f t="shared" si="453"/>
        <v>0</v>
      </c>
      <c r="N1726" s="137">
        <f t="shared" si="453"/>
        <v>0</v>
      </c>
      <c r="O1726" s="137">
        <f t="shared" si="453"/>
        <v>0</v>
      </c>
      <c r="P1726" s="137">
        <f t="shared" si="453"/>
        <v>0</v>
      </c>
      <c r="Q1726" s="137">
        <f t="shared" si="453"/>
        <v>0</v>
      </c>
      <c r="R1726" s="137">
        <f t="shared" si="453"/>
        <v>0</v>
      </c>
      <c r="S1726" s="137">
        <f t="shared" si="453"/>
        <v>0</v>
      </c>
      <c r="T1726" s="137">
        <f t="shared" si="453"/>
        <v>0</v>
      </c>
      <c r="U1726" s="137">
        <f t="shared" si="453"/>
        <v>0</v>
      </c>
      <c r="V1726" s="137">
        <f t="shared" si="453"/>
        <v>50</v>
      </c>
      <c r="W1726" s="137">
        <f t="shared" si="454"/>
        <v>50</v>
      </c>
      <c r="X1726" s="137">
        <f t="shared" si="454"/>
        <v>50</v>
      </c>
      <c r="Y1726" s="137">
        <f t="shared" si="454"/>
        <v>50</v>
      </c>
      <c r="Z1726" s="137">
        <f t="shared" si="454"/>
        <v>50</v>
      </c>
      <c r="AA1726" s="137">
        <f t="shared" si="454"/>
        <v>50</v>
      </c>
      <c r="AB1726" s="137">
        <f t="shared" si="454"/>
        <v>50</v>
      </c>
      <c r="AC1726" s="137">
        <f t="shared" si="454"/>
        <v>50</v>
      </c>
      <c r="AD1726" s="137">
        <f t="shared" si="454"/>
        <v>0</v>
      </c>
      <c r="AE1726" s="137">
        <f t="shared" si="454"/>
        <v>0</v>
      </c>
      <c r="AF1726" s="137">
        <f t="shared" si="454"/>
        <v>0</v>
      </c>
      <c r="AG1726" s="137">
        <f t="shared" si="454"/>
        <v>0</v>
      </c>
      <c r="AH1726" s="137">
        <f t="shared" si="454"/>
        <v>0</v>
      </c>
      <c r="AI1726" s="137">
        <f t="shared" si="454"/>
        <v>0</v>
      </c>
      <c r="AJ1726" s="137">
        <f t="shared" si="454"/>
        <v>0</v>
      </c>
      <c r="AK1726" s="136">
        <f ca="1">IF(AND(AND($AK$3&lt;=B1726,B1726&lt;=$AK$1),B1726&lt;&gt;""),1,0)</f>
        <v>1</v>
      </c>
      <c r="AL1726" s="136">
        <f>IF(OR(F1726="工事・メンテ（共用可）",F1726="要調整"),0.5,IF(F1726="ヘリ訓練日",0.4,1))</f>
        <v>0.5</v>
      </c>
      <c r="AM1726" s="136">
        <v>0.5</v>
      </c>
    </row>
    <row r="1727" spans="1:39" ht="56.25">
      <c r="A1727" s="149">
        <v>746</v>
      </c>
      <c r="B1727" s="210">
        <v>46461</v>
      </c>
      <c r="C1727" s="211">
        <v>9</v>
      </c>
      <c r="D1727" s="211">
        <v>17</v>
      </c>
      <c r="E1727" s="213" t="s">
        <v>51</v>
      </c>
      <c r="F1727" s="147" t="s">
        <v>495</v>
      </c>
      <c r="G1727" s="154" t="s">
        <v>494</v>
      </c>
      <c r="H1727" s="138" t="str">
        <f>IF(OR(G1727="中止",G1727="取消"),"998",IF(ISNA(MATCH($E1727,施設情報!$B$2:$B$96,0)),"999",INDEX(施設情報!$C$2:$C$96,MATCH($E1727,施設情報!$B$2:$B$96,0))))</f>
        <v>069</v>
      </c>
      <c r="I1727" s="139">
        <f t="shared" si="439"/>
        <v>46461</v>
      </c>
      <c r="J1727" s="137" t="str">
        <f t="shared" si="440"/>
        <v>069-46461</v>
      </c>
      <c r="K1727" s="137">
        <f t="shared" si="441"/>
        <v>0.375</v>
      </c>
      <c r="L1727" s="137">
        <f t="shared" si="442"/>
        <v>0.70833333333333337</v>
      </c>
      <c r="M1727" s="137">
        <f t="shared" si="453"/>
        <v>0</v>
      </c>
      <c r="N1727" s="137">
        <f t="shared" si="453"/>
        <v>0</v>
      </c>
      <c r="O1727" s="137">
        <f t="shared" si="453"/>
        <v>0</v>
      </c>
      <c r="P1727" s="137">
        <f t="shared" si="453"/>
        <v>0</v>
      </c>
      <c r="Q1727" s="137">
        <f t="shared" si="453"/>
        <v>0</v>
      </c>
      <c r="R1727" s="137">
        <f t="shared" si="453"/>
        <v>0</v>
      </c>
      <c r="S1727" s="137">
        <f t="shared" si="453"/>
        <v>0</v>
      </c>
      <c r="T1727" s="137">
        <f t="shared" si="453"/>
        <v>0</v>
      </c>
      <c r="U1727" s="137">
        <f t="shared" si="453"/>
        <v>0</v>
      </c>
      <c r="V1727" s="137">
        <f t="shared" si="453"/>
        <v>50</v>
      </c>
      <c r="W1727" s="137">
        <f t="shared" si="454"/>
        <v>50</v>
      </c>
      <c r="X1727" s="137">
        <f t="shared" si="454"/>
        <v>50</v>
      </c>
      <c r="Y1727" s="137">
        <f t="shared" si="454"/>
        <v>50</v>
      </c>
      <c r="Z1727" s="137">
        <f t="shared" si="454"/>
        <v>50</v>
      </c>
      <c r="AA1727" s="137">
        <f t="shared" si="454"/>
        <v>50</v>
      </c>
      <c r="AB1727" s="137">
        <f t="shared" si="454"/>
        <v>50</v>
      </c>
      <c r="AC1727" s="137">
        <f t="shared" si="454"/>
        <v>50</v>
      </c>
      <c r="AD1727" s="137">
        <f t="shared" si="454"/>
        <v>0</v>
      </c>
      <c r="AE1727" s="137">
        <f t="shared" si="454"/>
        <v>0</v>
      </c>
      <c r="AF1727" s="137">
        <f t="shared" si="454"/>
        <v>0</v>
      </c>
      <c r="AG1727" s="137">
        <f t="shared" si="454"/>
        <v>0</v>
      </c>
      <c r="AH1727" s="137">
        <f t="shared" si="454"/>
        <v>0</v>
      </c>
      <c r="AI1727" s="137">
        <f t="shared" si="454"/>
        <v>0</v>
      </c>
      <c r="AJ1727" s="137">
        <f t="shared" si="454"/>
        <v>0</v>
      </c>
      <c r="AK1727" s="136">
        <f ca="1">IF(AND(AND($AK$3&lt;=B1727,B1727&lt;=$AK$1),B1727&lt;&gt;""),1,0)</f>
        <v>1</v>
      </c>
      <c r="AL1727" s="136">
        <f>IF(OR(F1727="工事・メンテ（共用可）",F1727="要調整"),0.5,IF(F1727="ヘリ訓練日",0.4,1))</f>
        <v>0.5</v>
      </c>
      <c r="AM1727" s="136">
        <v>0.5</v>
      </c>
    </row>
    <row r="1728" spans="1:39" ht="56.25">
      <c r="A1728" s="149">
        <v>747</v>
      </c>
      <c r="B1728" s="210">
        <v>46461</v>
      </c>
      <c r="C1728" s="211">
        <v>9</v>
      </c>
      <c r="D1728" s="211">
        <v>17</v>
      </c>
      <c r="E1728" s="213" t="s">
        <v>52</v>
      </c>
      <c r="F1728" s="147" t="s">
        <v>495</v>
      </c>
      <c r="G1728" s="154" t="s">
        <v>494</v>
      </c>
      <c r="H1728" s="138" t="str">
        <f>IF(OR(G1728="中止",G1728="取消"),"998",IF(ISNA(MATCH($E1728,施設情報!$B$2:$B$96,0)),"999",INDEX(施設情報!$C$2:$C$96,MATCH($E1728,施設情報!$B$2:$B$96,0))))</f>
        <v>024</v>
      </c>
      <c r="I1728" s="139">
        <f t="shared" si="439"/>
        <v>46461</v>
      </c>
      <c r="J1728" s="137" t="str">
        <f t="shared" si="440"/>
        <v>024-46461</v>
      </c>
      <c r="K1728" s="137">
        <f t="shared" si="441"/>
        <v>0.375</v>
      </c>
      <c r="L1728" s="137">
        <f t="shared" si="442"/>
        <v>0.70833333333333337</v>
      </c>
      <c r="M1728" s="137">
        <f t="shared" si="453"/>
        <v>0</v>
      </c>
      <c r="N1728" s="137">
        <f t="shared" si="453"/>
        <v>0</v>
      </c>
      <c r="O1728" s="137">
        <f t="shared" si="453"/>
        <v>0</v>
      </c>
      <c r="P1728" s="137">
        <f t="shared" si="453"/>
        <v>0</v>
      </c>
      <c r="Q1728" s="137">
        <f t="shared" si="453"/>
        <v>0</v>
      </c>
      <c r="R1728" s="137">
        <f t="shared" si="453"/>
        <v>0</v>
      </c>
      <c r="S1728" s="137">
        <f t="shared" si="453"/>
        <v>0</v>
      </c>
      <c r="T1728" s="137">
        <f t="shared" si="453"/>
        <v>0</v>
      </c>
      <c r="U1728" s="137">
        <f t="shared" si="453"/>
        <v>0</v>
      </c>
      <c r="V1728" s="137">
        <f t="shared" si="453"/>
        <v>50</v>
      </c>
      <c r="W1728" s="137">
        <f t="shared" si="454"/>
        <v>50</v>
      </c>
      <c r="X1728" s="137">
        <f t="shared" si="454"/>
        <v>50</v>
      </c>
      <c r="Y1728" s="137">
        <f t="shared" si="454"/>
        <v>50</v>
      </c>
      <c r="Z1728" s="137">
        <f t="shared" si="454"/>
        <v>50</v>
      </c>
      <c r="AA1728" s="137">
        <f t="shared" si="454"/>
        <v>50</v>
      </c>
      <c r="AB1728" s="137">
        <f t="shared" si="454"/>
        <v>50</v>
      </c>
      <c r="AC1728" s="137">
        <f t="shared" si="454"/>
        <v>50</v>
      </c>
      <c r="AD1728" s="137">
        <f t="shared" si="454"/>
        <v>0</v>
      </c>
      <c r="AE1728" s="137">
        <f t="shared" si="454"/>
        <v>0</v>
      </c>
      <c r="AF1728" s="137">
        <f t="shared" si="454"/>
        <v>0</v>
      </c>
      <c r="AG1728" s="137">
        <f t="shared" si="454"/>
        <v>0</v>
      </c>
      <c r="AH1728" s="137">
        <f t="shared" si="454"/>
        <v>0</v>
      </c>
      <c r="AI1728" s="137">
        <f t="shared" si="454"/>
        <v>0</v>
      </c>
      <c r="AJ1728" s="137">
        <f t="shared" si="454"/>
        <v>0</v>
      </c>
      <c r="AK1728" s="136">
        <f ca="1">IF(AND(AND($AK$3&lt;=B1728,B1728&lt;=$AK$1),B1728&lt;&gt;""),1,0)</f>
        <v>1</v>
      </c>
      <c r="AL1728" s="136">
        <f>IF(OR(F1728="工事・メンテ（共用可）",F1728="要調整"),0.5,IF(F1728="ヘリ訓練日",0.4,1))</f>
        <v>0.5</v>
      </c>
      <c r="AM1728" s="136">
        <v>0.5</v>
      </c>
    </row>
    <row r="1729" spans="1:39" ht="56.25">
      <c r="A1729" s="149">
        <v>748</v>
      </c>
      <c r="B1729" s="210">
        <v>46461</v>
      </c>
      <c r="C1729" s="211">
        <v>9</v>
      </c>
      <c r="D1729" s="211">
        <v>17</v>
      </c>
      <c r="E1729" s="152" t="s">
        <v>31</v>
      </c>
      <c r="F1729" s="205" t="s">
        <v>490</v>
      </c>
      <c r="G1729" s="154" t="s">
        <v>494</v>
      </c>
      <c r="H1729" s="138" t="str">
        <f>IF(OR(G1729="中止",G1729="取消"),"998",IF(ISNA(MATCH($E1729,施設情報!$B$2:$B$96,0)),"999",INDEX(施設情報!$C$2:$C$96,MATCH($E1729,施設情報!$B$2:$B$96,0))))</f>
        <v>025</v>
      </c>
      <c r="I1729" s="139">
        <f t="shared" si="439"/>
        <v>46461</v>
      </c>
      <c r="J1729" s="137" t="str">
        <f t="shared" si="440"/>
        <v>025-46461</v>
      </c>
      <c r="K1729" s="137">
        <f t="shared" si="441"/>
        <v>0.375</v>
      </c>
      <c r="L1729" s="137">
        <f t="shared" si="442"/>
        <v>0.70833333333333337</v>
      </c>
      <c r="M1729" s="137">
        <f t="shared" si="453"/>
        <v>0</v>
      </c>
      <c r="N1729" s="137">
        <f t="shared" si="453"/>
        <v>0</v>
      </c>
      <c r="O1729" s="137">
        <f t="shared" si="453"/>
        <v>0</v>
      </c>
      <c r="P1729" s="137">
        <f t="shared" si="453"/>
        <v>0</v>
      </c>
      <c r="Q1729" s="137">
        <f t="shared" si="453"/>
        <v>0</v>
      </c>
      <c r="R1729" s="137">
        <f t="shared" si="453"/>
        <v>0</v>
      </c>
      <c r="S1729" s="137">
        <f t="shared" si="453"/>
        <v>0</v>
      </c>
      <c r="T1729" s="137">
        <f t="shared" si="453"/>
        <v>0</v>
      </c>
      <c r="U1729" s="137">
        <f t="shared" si="453"/>
        <v>0</v>
      </c>
      <c r="V1729" s="137">
        <f t="shared" si="453"/>
        <v>100</v>
      </c>
      <c r="W1729" s="137">
        <f t="shared" si="454"/>
        <v>100</v>
      </c>
      <c r="X1729" s="137">
        <f t="shared" si="454"/>
        <v>100</v>
      </c>
      <c r="Y1729" s="137">
        <f t="shared" si="454"/>
        <v>100</v>
      </c>
      <c r="Z1729" s="137">
        <f t="shared" si="454"/>
        <v>100</v>
      </c>
      <c r="AA1729" s="137">
        <f t="shared" si="454"/>
        <v>100</v>
      </c>
      <c r="AB1729" s="137">
        <f t="shared" si="454"/>
        <v>100</v>
      </c>
      <c r="AC1729" s="137">
        <f t="shared" si="454"/>
        <v>100</v>
      </c>
      <c r="AD1729" s="137">
        <f t="shared" si="454"/>
        <v>0</v>
      </c>
      <c r="AE1729" s="137">
        <f t="shared" si="454"/>
        <v>0</v>
      </c>
      <c r="AF1729" s="137">
        <f t="shared" si="454"/>
        <v>0</v>
      </c>
      <c r="AG1729" s="137">
        <f t="shared" si="454"/>
        <v>0</v>
      </c>
      <c r="AH1729" s="137">
        <f t="shared" si="454"/>
        <v>0</v>
      </c>
      <c r="AI1729" s="137">
        <f t="shared" si="454"/>
        <v>0</v>
      </c>
      <c r="AJ1729" s="137">
        <f t="shared" si="454"/>
        <v>0</v>
      </c>
      <c r="AK1729" s="136">
        <f ca="1">IF(AND(AND($AK$3&lt;=B1729,B1729&lt;=$AK$1),B1729&lt;&gt;""),1,0)</f>
        <v>1</v>
      </c>
      <c r="AL1729" s="136">
        <f>IF(OR(F1729="工事・メンテ（共用可）",F1729="要調整"),0.5,IF(F1729="ヘリ訓練日",0.4,1))</f>
        <v>1</v>
      </c>
      <c r="AM1729" s="136">
        <v>1</v>
      </c>
    </row>
    <row r="1730" spans="1:39" ht="56.25">
      <c r="A1730" s="149">
        <v>749</v>
      </c>
      <c r="B1730" s="210">
        <v>46461</v>
      </c>
      <c r="C1730" s="211">
        <v>9</v>
      </c>
      <c r="D1730" s="211">
        <v>17</v>
      </c>
      <c r="E1730" s="152" t="s">
        <v>53</v>
      </c>
      <c r="F1730" s="205" t="s">
        <v>495</v>
      </c>
      <c r="G1730" s="154" t="s">
        <v>494</v>
      </c>
      <c r="H1730" s="138" t="str">
        <f>IF(OR(G1730="中止",G1730="取消"),"998",IF(ISNA(MATCH($E1730,施設情報!$B$2:$B$96,0)),"999",INDEX(施設情報!$C$2:$C$96,MATCH($E1730,施設情報!$B$2:$B$96,0))))</f>
        <v>026</v>
      </c>
      <c r="I1730" s="139">
        <f t="shared" si="439"/>
        <v>46461</v>
      </c>
      <c r="J1730" s="137" t="str">
        <f t="shared" si="440"/>
        <v>026-46461</v>
      </c>
      <c r="K1730" s="137">
        <f t="shared" si="441"/>
        <v>0.375</v>
      </c>
      <c r="L1730" s="137">
        <f t="shared" si="442"/>
        <v>0.70833333333333337</v>
      </c>
      <c r="M1730" s="137">
        <f t="shared" si="453"/>
        <v>0</v>
      </c>
      <c r="N1730" s="137">
        <f t="shared" si="453"/>
        <v>0</v>
      </c>
      <c r="O1730" s="137">
        <f t="shared" si="453"/>
        <v>0</v>
      </c>
      <c r="P1730" s="137">
        <f t="shared" si="453"/>
        <v>0</v>
      </c>
      <c r="Q1730" s="137">
        <f t="shared" si="453"/>
        <v>0</v>
      </c>
      <c r="R1730" s="137">
        <f t="shared" si="453"/>
        <v>0</v>
      </c>
      <c r="S1730" s="137">
        <f t="shared" si="453"/>
        <v>0</v>
      </c>
      <c r="T1730" s="137">
        <f t="shared" si="453"/>
        <v>0</v>
      </c>
      <c r="U1730" s="137">
        <f t="shared" si="453"/>
        <v>0</v>
      </c>
      <c r="V1730" s="137">
        <f t="shared" si="453"/>
        <v>50</v>
      </c>
      <c r="W1730" s="137">
        <f t="shared" si="454"/>
        <v>50</v>
      </c>
      <c r="X1730" s="137">
        <f t="shared" si="454"/>
        <v>50</v>
      </c>
      <c r="Y1730" s="137">
        <f t="shared" si="454"/>
        <v>50</v>
      </c>
      <c r="Z1730" s="137">
        <f t="shared" si="454"/>
        <v>50</v>
      </c>
      <c r="AA1730" s="137">
        <f t="shared" si="454"/>
        <v>50</v>
      </c>
      <c r="AB1730" s="137">
        <f t="shared" si="454"/>
        <v>50</v>
      </c>
      <c r="AC1730" s="137">
        <f t="shared" si="454"/>
        <v>50</v>
      </c>
      <c r="AD1730" s="137">
        <f t="shared" si="454"/>
        <v>0</v>
      </c>
      <c r="AE1730" s="137">
        <f t="shared" si="454"/>
        <v>0</v>
      </c>
      <c r="AF1730" s="137">
        <f t="shared" si="454"/>
        <v>0</v>
      </c>
      <c r="AG1730" s="137">
        <f t="shared" si="454"/>
        <v>0</v>
      </c>
      <c r="AH1730" s="137">
        <f t="shared" si="454"/>
        <v>0</v>
      </c>
      <c r="AI1730" s="137">
        <f t="shared" si="454"/>
        <v>0</v>
      </c>
      <c r="AJ1730" s="137">
        <f t="shared" si="454"/>
        <v>0</v>
      </c>
      <c r="AK1730" s="136">
        <f ca="1">IF(AND(AND($AK$3&lt;=B1730,B1730&lt;=$AK$1),B1730&lt;&gt;""),1,0)</f>
        <v>1</v>
      </c>
      <c r="AL1730" s="136">
        <f>IF(OR(F1730="工事・メンテ（共用可）",F1730="要調整"),0.5,IF(F1730="ヘリ訓練日",0.4,1))</f>
        <v>0.5</v>
      </c>
      <c r="AM1730" s="136">
        <v>0.5</v>
      </c>
    </row>
    <row r="1731" spans="1:39" ht="112.5">
      <c r="A1731" s="149">
        <v>750</v>
      </c>
      <c r="B1731" s="210">
        <v>46461</v>
      </c>
      <c r="C1731" s="211">
        <v>9</v>
      </c>
      <c r="D1731" s="211">
        <v>17</v>
      </c>
      <c r="E1731" s="152" t="s">
        <v>54</v>
      </c>
      <c r="F1731" s="205" t="s">
        <v>495</v>
      </c>
      <c r="G1731" s="154" t="s">
        <v>494</v>
      </c>
      <c r="H1731" s="138" t="str">
        <f>IF(OR(G1731="中止",G1731="取消"),"998",IF(ISNA(MATCH($E1731,施設情報!$B$2:$B$96,0)),"999",INDEX(施設情報!$C$2:$C$96,MATCH($E1731,施設情報!$B$2:$B$96,0))))</f>
        <v>032</v>
      </c>
      <c r="I1731" s="139">
        <f t="shared" si="439"/>
        <v>46461</v>
      </c>
      <c r="J1731" s="137" t="str">
        <f t="shared" si="440"/>
        <v>032-46461</v>
      </c>
      <c r="K1731" s="137">
        <f t="shared" si="441"/>
        <v>0.375</v>
      </c>
      <c r="L1731" s="137">
        <f t="shared" si="442"/>
        <v>0.70833333333333337</v>
      </c>
      <c r="M1731" s="137">
        <f t="shared" si="453"/>
        <v>0</v>
      </c>
      <c r="N1731" s="137">
        <f t="shared" si="453"/>
        <v>0</v>
      </c>
      <c r="O1731" s="137">
        <f t="shared" si="453"/>
        <v>0</v>
      </c>
      <c r="P1731" s="137">
        <f t="shared" si="453"/>
        <v>0</v>
      </c>
      <c r="Q1731" s="137">
        <f t="shared" si="453"/>
        <v>0</v>
      </c>
      <c r="R1731" s="137">
        <f t="shared" si="453"/>
        <v>0</v>
      </c>
      <c r="S1731" s="137">
        <f t="shared" si="453"/>
        <v>0</v>
      </c>
      <c r="T1731" s="137">
        <f t="shared" si="453"/>
        <v>0</v>
      </c>
      <c r="U1731" s="137">
        <f t="shared" si="453"/>
        <v>0</v>
      </c>
      <c r="V1731" s="137">
        <f t="shared" si="453"/>
        <v>50</v>
      </c>
      <c r="W1731" s="137">
        <f t="shared" si="454"/>
        <v>50</v>
      </c>
      <c r="X1731" s="137">
        <f t="shared" si="454"/>
        <v>50</v>
      </c>
      <c r="Y1731" s="137">
        <f t="shared" si="454"/>
        <v>50</v>
      </c>
      <c r="Z1731" s="137">
        <f t="shared" si="454"/>
        <v>50</v>
      </c>
      <c r="AA1731" s="137">
        <f t="shared" si="454"/>
        <v>50</v>
      </c>
      <c r="AB1731" s="137">
        <f t="shared" si="454"/>
        <v>50</v>
      </c>
      <c r="AC1731" s="137">
        <f t="shared" si="454"/>
        <v>50</v>
      </c>
      <c r="AD1731" s="137">
        <f t="shared" si="454"/>
        <v>0</v>
      </c>
      <c r="AE1731" s="137">
        <f t="shared" si="454"/>
        <v>0</v>
      </c>
      <c r="AF1731" s="137">
        <f t="shared" si="454"/>
        <v>0</v>
      </c>
      <c r="AG1731" s="137">
        <f t="shared" si="454"/>
        <v>0</v>
      </c>
      <c r="AH1731" s="137">
        <f t="shared" si="454"/>
        <v>0</v>
      </c>
      <c r="AI1731" s="137">
        <f t="shared" si="454"/>
        <v>0</v>
      </c>
      <c r="AJ1731" s="137">
        <f t="shared" si="454"/>
        <v>0</v>
      </c>
      <c r="AK1731" s="136">
        <f ca="1">IF(AND(AND($AK$3&lt;=B1731,B1731&lt;=$AK$1),B1731&lt;&gt;""),1,0)</f>
        <v>1</v>
      </c>
      <c r="AL1731" s="136">
        <f>IF(OR(F1731="工事・メンテ（共用可）",F1731="要調整"),0.5,IF(F1731="ヘリ訓練日",0.4,1))</f>
        <v>0.5</v>
      </c>
      <c r="AM1731" s="136">
        <v>0.5</v>
      </c>
    </row>
    <row r="1732" spans="1:39" ht="75">
      <c r="A1732" s="149">
        <v>751</v>
      </c>
      <c r="B1732" s="210">
        <v>46461</v>
      </c>
      <c r="C1732" s="211">
        <v>9</v>
      </c>
      <c r="D1732" s="211">
        <v>17</v>
      </c>
      <c r="E1732" s="152" t="s">
        <v>55</v>
      </c>
      <c r="F1732" s="205" t="s">
        <v>495</v>
      </c>
      <c r="G1732" s="154" t="s">
        <v>494</v>
      </c>
      <c r="H1732" s="138" t="str">
        <f>IF(OR(G1732="中止",G1732="取消"),"998",IF(ISNA(MATCH($E1732,施設情報!$B$2:$B$96,0)),"999",INDEX(施設情報!$C$2:$C$96,MATCH($E1732,施設情報!$B$2:$B$96,0))))</f>
        <v>034</v>
      </c>
      <c r="I1732" s="139">
        <f t="shared" si="439"/>
        <v>46461</v>
      </c>
      <c r="J1732" s="137" t="str">
        <f t="shared" si="440"/>
        <v>034-46461</v>
      </c>
      <c r="K1732" s="137">
        <f t="shared" si="441"/>
        <v>0.375</v>
      </c>
      <c r="L1732" s="137">
        <f t="shared" si="442"/>
        <v>0.70833333333333337</v>
      </c>
      <c r="M1732" s="137">
        <f t="shared" si="453"/>
        <v>0</v>
      </c>
      <c r="N1732" s="137">
        <f t="shared" si="453"/>
        <v>0</v>
      </c>
      <c r="O1732" s="137">
        <f t="shared" si="453"/>
        <v>0</v>
      </c>
      <c r="P1732" s="137">
        <f t="shared" si="453"/>
        <v>0</v>
      </c>
      <c r="Q1732" s="137">
        <f t="shared" si="453"/>
        <v>0</v>
      </c>
      <c r="R1732" s="137">
        <f t="shared" si="453"/>
        <v>0</v>
      </c>
      <c r="S1732" s="137">
        <f t="shared" si="453"/>
        <v>0</v>
      </c>
      <c r="T1732" s="137">
        <f t="shared" si="453"/>
        <v>0</v>
      </c>
      <c r="U1732" s="137">
        <f t="shared" si="453"/>
        <v>0</v>
      </c>
      <c r="V1732" s="137">
        <f t="shared" si="453"/>
        <v>50</v>
      </c>
      <c r="W1732" s="137">
        <f t="shared" si="454"/>
        <v>50</v>
      </c>
      <c r="X1732" s="137">
        <f t="shared" si="454"/>
        <v>50</v>
      </c>
      <c r="Y1732" s="137">
        <f t="shared" si="454"/>
        <v>50</v>
      </c>
      <c r="Z1732" s="137">
        <f t="shared" si="454"/>
        <v>50</v>
      </c>
      <c r="AA1732" s="137">
        <f t="shared" si="454"/>
        <v>50</v>
      </c>
      <c r="AB1732" s="137">
        <f t="shared" si="454"/>
        <v>50</v>
      </c>
      <c r="AC1732" s="137">
        <f t="shared" si="454"/>
        <v>50</v>
      </c>
      <c r="AD1732" s="137">
        <f t="shared" si="454"/>
        <v>0</v>
      </c>
      <c r="AE1732" s="137">
        <f t="shared" si="454"/>
        <v>0</v>
      </c>
      <c r="AF1732" s="137">
        <f t="shared" si="454"/>
        <v>0</v>
      </c>
      <c r="AG1732" s="137">
        <f t="shared" si="454"/>
        <v>0</v>
      </c>
      <c r="AH1732" s="137">
        <f t="shared" si="454"/>
        <v>0</v>
      </c>
      <c r="AI1732" s="137">
        <f t="shared" si="454"/>
        <v>0</v>
      </c>
      <c r="AJ1732" s="137">
        <f t="shared" si="454"/>
        <v>0</v>
      </c>
      <c r="AK1732" s="136">
        <f ca="1">IF(AND(AND($AK$3&lt;=B1732,B1732&lt;=$AK$1),B1732&lt;&gt;""),1,0)</f>
        <v>1</v>
      </c>
      <c r="AL1732" s="136">
        <f>IF(OR(F1732="工事・メンテ（共用可）",F1732="要調整"),0.5,IF(F1732="ヘリ訓練日",0.4,1))</f>
        <v>0.5</v>
      </c>
      <c r="AM1732" s="136">
        <v>0.5</v>
      </c>
    </row>
    <row r="1733" spans="1:39" ht="37.5">
      <c r="A1733" s="149">
        <v>752</v>
      </c>
      <c r="B1733" s="210">
        <v>46461</v>
      </c>
      <c r="C1733" s="211">
        <v>9</v>
      </c>
      <c r="D1733" s="211">
        <v>17</v>
      </c>
      <c r="E1733" s="152" t="s">
        <v>56</v>
      </c>
      <c r="F1733" s="205" t="s">
        <v>495</v>
      </c>
      <c r="G1733" s="154" t="s">
        <v>494</v>
      </c>
      <c r="H1733" s="138" t="str">
        <f>IF(OR(G1733="中止",G1733="取消"),"998",IF(ISNA(MATCH($E1733,施設情報!$B$2:$B$96,0)),"999",INDEX(施設情報!$C$2:$C$96,MATCH($E1733,施設情報!$B$2:$B$96,0))))</f>
        <v>035</v>
      </c>
      <c r="I1733" s="139">
        <f t="shared" ref="I1733:I1796" si="455">B1733</f>
        <v>46461</v>
      </c>
      <c r="J1733" s="137" t="str">
        <f t="shared" ref="J1733:J1796" si="456">H1733&amp;"-"&amp;I1733</f>
        <v>035-46461</v>
      </c>
      <c r="K1733" s="137">
        <f t="shared" ref="K1733:K1796" si="457">C1733/24</f>
        <v>0.375</v>
      </c>
      <c r="L1733" s="137">
        <f t="shared" ref="L1733:L1796" si="458">D1733/24</f>
        <v>0.70833333333333337</v>
      </c>
      <c r="M1733" s="137">
        <f t="shared" si="453"/>
        <v>0</v>
      </c>
      <c r="N1733" s="137">
        <f t="shared" si="453"/>
        <v>0</v>
      </c>
      <c r="O1733" s="137">
        <f t="shared" si="453"/>
        <v>0</v>
      </c>
      <c r="P1733" s="137">
        <f t="shared" si="453"/>
        <v>0</v>
      </c>
      <c r="Q1733" s="137">
        <f t="shared" si="453"/>
        <v>0</v>
      </c>
      <c r="R1733" s="137">
        <f t="shared" si="453"/>
        <v>0</v>
      </c>
      <c r="S1733" s="137">
        <f t="shared" si="453"/>
        <v>0</v>
      </c>
      <c r="T1733" s="137">
        <f t="shared" si="453"/>
        <v>0</v>
      </c>
      <c r="U1733" s="137">
        <f t="shared" si="453"/>
        <v>0</v>
      </c>
      <c r="V1733" s="137">
        <f t="shared" si="453"/>
        <v>50</v>
      </c>
      <c r="W1733" s="137">
        <f t="shared" si="454"/>
        <v>50</v>
      </c>
      <c r="X1733" s="137">
        <f t="shared" si="454"/>
        <v>50</v>
      </c>
      <c r="Y1733" s="137">
        <f t="shared" si="454"/>
        <v>50</v>
      </c>
      <c r="Z1733" s="137">
        <f t="shared" si="454"/>
        <v>50</v>
      </c>
      <c r="AA1733" s="137">
        <f t="shared" si="454"/>
        <v>50</v>
      </c>
      <c r="AB1733" s="137">
        <f t="shared" si="454"/>
        <v>50</v>
      </c>
      <c r="AC1733" s="137">
        <f t="shared" si="454"/>
        <v>50</v>
      </c>
      <c r="AD1733" s="137">
        <f t="shared" si="454"/>
        <v>0</v>
      </c>
      <c r="AE1733" s="137">
        <f t="shared" si="454"/>
        <v>0</v>
      </c>
      <c r="AF1733" s="137">
        <f t="shared" si="454"/>
        <v>0</v>
      </c>
      <c r="AG1733" s="137">
        <f t="shared" si="454"/>
        <v>0</v>
      </c>
      <c r="AH1733" s="137">
        <f t="shared" si="454"/>
        <v>0</v>
      </c>
      <c r="AI1733" s="137">
        <f t="shared" si="454"/>
        <v>0</v>
      </c>
      <c r="AJ1733" s="137">
        <f t="shared" si="454"/>
        <v>0</v>
      </c>
      <c r="AK1733" s="136">
        <f ca="1">IF(AND(AND($AK$3&lt;=B1733,B1733&lt;=$AK$1),B1733&lt;&gt;""),1,0)</f>
        <v>1</v>
      </c>
      <c r="AL1733" s="136">
        <f>IF(OR(F1733="工事・メンテ（共用可）",F1733="要調整"),0.5,IF(F1733="ヘリ訓練日",0.4,1))</f>
        <v>0.5</v>
      </c>
      <c r="AM1733" s="136">
        <v>0.5</v>
      </c>
    </row>
    <row r="1734" spans="1:39" ht="37.5">
      <c r="A1734" s="149">
        <v>753</v>
      </c>
      <c r="B1734" s="210">
        <v>46461</v>
      </c>
      <c r="C1734" s="211">
        <v>9</v>
      </c>
      <c r="D1734" s="211">
        <v>17</v>
      </c>
      <c r="E1734" s="152" t="s">
        <v>57</v>
      </c>
      <c r="F1734" s="205" t="s">
        <v>495</v>
      </c>
      <c r="G1734" s="154" t="s">
        <v>494</v>
      </c>
      <c r="H1734" s="138" t="str">
        <f>IF(OR(G1734="中止",G1734="取消"),"998",IF(ISNA(MATCH($E1734,施設情報!$B$2:$B$96,0)),"999",INDEX(施設情報!$C$2:$C$96,MATCH($E1734,施設情報!$B$2:$B$96,0))))</f>
        <v>033</v>
      </c>
      <c r="I1734" s="139">
        <f t="shared" si="455"/>
        <v>46461</v>
      </c>
      <c r="J1734" s="137" t="str">
        <f t="shared" si="456"/>
        <v>033-46461</v>
      </c>
      <c r="K1734" s="137">
        <f t="shared" si="457"/>
        <v>0.375</v>
      </c>
      <c r="L1734" s="137">
        <f t="shared" si="458"/>
        <v>0.70833333333333337</v>
      </c>
      <c r="M1734" s="137">
        <f t="shared" si="453"/>
        <v>0</v>
      </c>
      <c r="N1734" s="137">
        <f t="shared" si="453"/>
        <v>0</v>
      </c>
      <c r="O1734" s="137">
        <f t="shared" si="453"/>
        <v>0</v>
      </c>
      <c r="P1734" s="137">
        <f t="shared" si="453"/>
        <v>0</v>
      </c>
      <c r="Q1734" s="137">
        <f t="shared" si="453"/>
        <v>0</v>
      </c>
      <c r="R1734" s="137">
        <f t="shared" si="453"/>
        <v>0</v>
      </c>
      <c r="S1734" s="137">
        <f t="shared" si="453"/>
        <v>0</v>
      </c>
      <c r="T1734" s="137">
        <f t="shared" si="453"/>
        <v>0</v>
      </c>
      <c r="U1734" s="137">
        <f t="shared" si="453"/>
        <v>0</v>
      </c>
      <c r="V1734" s="137">
        <f t="shared" si="453"/>
        <v>50</v>
      </c>
      <c r="W1734" s="137">
        <f t="shared" si="454"/>
        <v>50</v>
      </c>
      <c r="X1734" s="137">
        <f t="shared" si="454"/>
        <v>50</v>
      </c>
      <c r="Y1734" s="137">
        <f t="shared" si="454"/>
        <v>50</v>
      </c>
      <c r="Z1734" s="137">
        <f t="shared" si="454"/>
        <v>50</v>
      </c>
      <c r="AA1734" s="137">
        <f t="shared" si="454"/>
        <v>50</v>
      </c>
      <c r="AB1734" s="137">
        <f t="shared" si="454"/>
        <v>50</v>
      </c>
      <c r="AC1734" s="137">
        <f t="shared" si="454"/>
        <v>50</v>
      </c>
      <c r="AD1734" s="137">
        <f t="shared" si="454"/>
        <v>0</v>
      </c>
      <c r="AE1734" s="137">
        <f t="shared" si="454"/>
        <v>0</v>
      </c>
      <c r="AF1734" s="137">
        <f t="shared" si="454"/>
        <v>0</v>
      </c>
      <c r="AG1734" s="137">
        <f t="shared" si="454"/>
        <v>0</v>
      </c>
      <c r="AH1734" s="137">
        <f t="shared" si="454"/>
        <v>0</v>
      </c>
      <c r="AI1734" s="137">
        <f t="shared" si="454"/>
        <v>0</v>
      </c>
      <c r="AJ1734" s="137">
        <f t="shared" si="454"/>
        <v>0</v>
      </c>
      <c r="AK1734" s="136">
        <f ca="1">IF(AND(AND($AK$3&lt;=B1734,B1734&lt;=$AK$1),B1734&lt;&gt;""),1,0)</f>
        <v>1</v>
      </c>
      <c r="AL1734" s="136">
        <f>IF(OR(F1734="工事・メンテ（共用可）",F1734="要調整"),0.5,IF(F1734="ヘリ訓練日",0.4,1))</f>
        <v>0.5</v>
      </c>
      <c r="AM1734" s="136">
        <v>0.5</v>
      </c>
    </row>
    <row r="1735" spans="1:39" ht="56.25">
      <c r="A1735" s="149">
        <v>754</v>
      </c>
      <c r="B1735" s="210">
        <v>46461</v>
      </c>
      <c r="C1735" s="211">
        <v>9</v>
      </c>
      <c r="D1735" s="211">
        <v>17</v>
      </c>
      <c r="E1735" s="152" t="s">
        <v>30</v>
      </c>
      <c r="F1735" s="205" t="s">
        <v>495</v>
      </c>
      <c r="G1735" s="154" t="s">
        <v>494</v>
      </c>
      <c r="H1735" s="138" t="str">
        <f>IF(OR(G1735="中止",G1735="取消"),"998",IF(ISNA(MATCH($E1735,施設情報!$B$2:$B$96,0)),"999",INDEX(施設情報!$C$2:$C$96,MATCH($E1735,施設情報!$B$2:$B$96,0))))</f>
        <v>027</v>
      </c>
      <c r="I1735" s="139">
        <f t="shared" si="455"/>
        <v>46461</v>
      </c>
      <c r="J1735" s="137" t="str">
        <f t="shared" si="456"/>
        <v>027-46461</v>
      </c>
      <c r="K1735" s="137">
        <f t="shared" si="457"/>
        <v>0.375</v>
      </c>
      <c r="L1735" s="137">
        <f t="shared" si="458"/>
        <v>0.70833333333333337</v>
      </c>
      <c r="M1735" s="137">
        <f t="shared" ref="M1735:V1744" si="459">IF(AND(M$3&gt;=$K1735,M$3&lt;$L1735),100*$AM1735,0)</f>
        <v>0</v>
      </c>
      <c r="N1735" s="137">
        <f t="shared" si="459"/>
        <v>0</v>
      </c>
      <c r="O1735" s="137">
        <f t="shared" si="459"/>
        <v>0</v>
      </c>
      <c r="P1735" s="137">
        <f t="shared" si="459"/>
        <v>0</v>
      </c>
      <c r="Q1735" s="137">
        <f t="shared" si="459"/>
        <v>0</v>
      </c>
      <c r="R1735" s="137">
        <f t="shared" si="459"/>
        <v>0</v>
      </c>
      <c r="S1735" s="137">
        <f t="shared" si="459"/>
        <v>0</v>
      </c>
      <c r="T1735" s="137">
        <f t="shared" si="459"/>
        <v>0</v>
      </c>
      <c r="U1735" s="137">
        <f t="shared" si="459"/>
        <v>0</v>
      </c>
      <c r="V1735" s="137">
        <f t="shared" si="459"/>
        <v>50</v>
      </c>
      <c r="W1735" s="137">
        <f t="shared" ref="W1735:AJ1744" si="460">IF(AND(W$3&gt;=$K1735,W$3&lt;$L1735),100*$AM1735,0)</f>
        <v>50</v>
      </c>
      <c r="X1735" s="137">
        <f t="shared" si="460"/>
        <v>50</v>
      </c>
      <c r="Y1735" s="137">
        <f t="shared" si="460"/>
        <v>50</v>
      </c>
      <c r="Z1735" s="137">
        <f t="shared" si="460"/>
        <v>50</v>
      </c>
      <c r="AA1735" s="137">
        <f t="shared" si="460"/>
        <v>50</v>
      </c>
      <c r="AB1735" s="137">
        <f t="shared" si="460"/>
        <v>50</v>
      </c>
      <c r="AC1735" s="137">
        <f t="shared" si="460"/>
        <v>50</v>
      </c>
      <c r="AD1735" s="137">
        <f t="shared" si="460"/>
        <v>0</v>
      </c>
      <c r="AE1735" s="137">
        <f t="shared" si="460"/>
        <v>0</v>
      </c>
      <c r="AF1735" s="137">
        <f t="shared" si="460"/>
        <v>0</v>
      </c>
      <c r="AG1735" s="137">
        <f t="shared" si="460"/>
        <v>0</v>
      </c>
      <c r="AH1735" s="137">
        <f t="shared" si="460"/>
        <v>0</v>
      </c>
      <c r="AI1735" s="137">
        <f t="shared" si="460"/>
        <v>0</v>
      </c>
      <c r="AJ1735" s="137">
        <f t="shared" si="460"/>
        <v>0</v>
      </c>
      <c r="AK1735" s="136">
        <f ca="1">IF(AND(AND($AK$3&lt;=B1735,B1735&lt;=$AK$1),B1735&lt;&gt;""),1,0)</f>
        <v>1</v>
      </c>
      <c r="AL1735" s="136">
        <f>IF(OR(F1735="工事・メンテ（共用可）",F1735="要調整"),0.5,IF(F1735="ヘリ訓練日",0.4,1))</f>
        <v>0.5</v>
      </c>
      <c r="AM1735" s="136">
        <v>0.5</v>
      </c>
    </row>
    <row r="1736" spans="1:39" ht="93.75">
      <c r="A1736" s="149">
        <v>755</v>
      </c>
      <c r="B1736" s="210">
        <v>46461</v>
      </c>
      <c r="C1736" s="211">
        <v>9</v>
      </c>
      <c r="D1736" s="211">
        <v>17</v>
      </c>
      <c r="E1736" s="152" t="s">
        <v>58</v>
      </c>
      <c r="F1736" s="205" t="s">
        <v>495</v>
      </c>
      <c r="G1736" s="154" t="s">
        <v>494</v>
      </c>
      <c r="H1736" s="138" t="str">
        <f>IF(OR(G1736="中止",G1736="取消"),"998",IF(ISNA(MATCH($E1736,施設情報!$B$2:$B$96,0)),"999",INDEX(施設情報!$C$2:$C$96,MATCH($E1736,施設情報!$B$2:$B$96,0))))</f>
        <v>030</v>
      </c>
      <c r="I1736" s="139">
        <f t="shared" si="455"/>
        <v>46461</v>
      </c>
      <c r="J1736" s="137" t="str">
        <f t="shared" si="456"/>
        <v>030-46461</v>
      </c>
      <c r="K1736" s="137">
        <f t="shared" si="457"/>
        <v>0.375</v>
      </c>
      <c r="L1736" s="137">
        <f t="shared" si="458"/>
        <v>0.70833333333333337</v>
      </c>
      <c r="M1736" s="137">
        <f t="shared" si="459"/>
        <v>0</v>
      </c>
      <c r="N1736" s="137">
        <f t="shared" si="459"/>
        <v>0</v>
      </c>
      <c r="O1736" s="137">
        <f t="shared" si="459"/>
        <v>0</v>
      </c>
      <c r="P1736" s="137">
        <f t="shared" si="459"/>
        <v>0</v>
      </c>
      <c r="Q1736" s="137">
        <f t="shared" si="459"/>
        <v>0</v>
      </c>
      <c r="R1736" s="137">
        <f t="shared" si="459"/>
        <v>0</v>
      </c>
      <c r="S1736" s="137">
        <f t="shared" si="459"/>
        <v>0</v>
      </c>
      <c r="T1736" s="137">
        <f t="shared" si="459"/>
        <v>0</v>
      </c>
      <c r="U1736" s="137">
        <f t="shared" si="459"/>
        <v>0</v>
      </c>
      <c r="V1736" s="137">
        <f t="shared" si="459"/>
        <v>50</v>
      </c>
      <c r="W1736" s="137">
        <f t="shared" si="460"/>
        <v>50</v>
      </c>
      <c r="X1736" s="137">
        <f t="shared" si="460"/>
        <v>50</v>
      </c>
      <c r="Y1736" s="137">
        <f t="shared" si="460"/>
        <v>50</v>
      </c>
      <c r="Z1736" s="137">
        <f t="shared" si="460"/>
        <v>50</v>
      </c>
      <c r="AA1736" s="137">
        <f t="shared" si="460"/>
        <v>50</v>
      </c>
      <c r="AB1736" s="137">
        <f t="shared" si="460"/>
        <v>50</v>
      </c>
      <c r="AC1736" s="137">
        <f t="shared" si="460"/>
        <v>50</v>
      </c>
      <c r="AD1736" s="137">
        <f t="shared" si="460"/>
        <v>0</v>
      </c>
      <c r="AE1736" s="137">
        <f t="shared" si="460"/>
        <v>0</v>
      </c>
      <c r="AF1736" s="137">
        <f t="shared" si="460"/>
        <v>0</v>
      </c>
      <c r="AG1736" s="137">
        <f t="shared" si="460"/>
        <v>0</v>
      </c>
      <c r="AH1736" s="137">
        <f t="shared" si="460"/>
        <v>0</v>
      </c>
      <c r="AI1736" s="137">
        <f t="shared" si="460"/>
        <v>0</v>
      </c>
      <c r="AJ1736" s="137">
        <f t="shared" si="460"/>
        <v>0</v>
      </c>
      <c r="AK1736" s="136">
        <f ca="1">IF(AND(AND($AK$3&lt;=B1736,B1736&lt;=$AK$1),B1736&lt;&gt;""),1,0)</f>
        <v>1</v>
      </c>
      <c r="AL1736" s="136">
        <f>IF(OR(F1736="工事・メンテ（共用可）",F1736="要調整"),0.5,IF(F1736="ヘリ訓練日",0.4,1))</f>
        <v>0.5</v>
      </c>
      <c r="AM1736" s="136">
        <v>0.5</v>
      </c>
    </row>
    <row r="1737" spans="1:39" ht="112.5">
      <c r="A1737" s="149">
        <v>756</v>
      </c>
      <c r="B1737" s="210">
        <v>46461</v>
      </c>
      <c r="C1737" s="211">
        <v>9</v>
      </c>
      <c r="D1737" s="211">
        <v>17</v>
      </c>
      <c r="E1737" s="152" t="s">
        <v>59</v>
      </c>
      <c r="F1737" s="205" t="s">
        <v>495</v>
      </c>
      <c r="G1737" s="154" t="s">
        <v>494</v>
      </c>
      <c r="H1737" s="138" t="str">
        <f>IF(OR(G1737="中止",G1737="取消"),"998",IF(ISNA(MATCH($E1737,施設情報!$B$2:$B$96,0)),"999",INDEX(施設情報!$C$2:$C$96,MATCH($E1737,施設情報!$B$2:$B$96,0))))</f>
        <v>031</v>
      </c>
      <c r="I1737" s="139">
        <f t="shared" si="455"/>
        <v>46461</v>
      </c>
      <c r="J1737" s="137" t="str">
        <f t="shared" si="456"/>
        <v>031-46461</v>
      </c>
      <c r="K1737" s="137">
        <f t="shared" si="457"/>
        <v>0.375</v>
      </c>
      <c r="L1737" s="137">
        <f t="shared" si="458"/>
        <v>0.70833333333333337</v>
      </c>
      <c r="M1737" s="137">
        <f t="shared" si="459"/>
        <v>0</v>
      </c>
      <c r="N1737" s="137">
        <f t="shared" si="459"/>
        <v>0</v>
      </c>
      <c r="O1737" s="137">
        <f t="shared" si="459"/>
        <v>0</v>
      </c>
      <c r="P1737" s="137">
        <f t="shared" si="459"/>
        <v>0</v>
      </c>
      <c r="Q1737" s="137">
        <f t="shared" si="459"/>
        <v>0</v>
      </c>
      <c r="R1737" s="137">
        <f t="shared" si="459"/>
        <v>0</v>
      </c>
      <c r="S1737" s="137">
        <f t="shared" si="459"/>
        <v>0</v>
      </c>
      <c r="T1737" s="137">
        <f t="shared" si="459"/>
        <v>0</v>
      </c>
      <c r="U1737" s="137">
        <f t="shared" si="459"/>
        <v>0</v>
      </c>
      <c r="V1737" s="137">
        <f t="shared" si="459"/>
        <v>50</v>
      </c>
      <c r="W1737" s="137">
        <f t="shared" si="460"/>
        <v>50</v>
      </c>
      <c r="X1737" s="137">
        <f t="shared" si="460"/>
        <v>50</v>
      </c>
      <c r="Y1737" s="137">
        <f t="shared" si="460"/>
        <v>50</v>
      </c>
      <c r="Z1737" s="137">
        <f t="shared" si="460"/>
        <v>50</v>
      </c>
      <c r="AA1737" s="137">
        <f t="shared" si="460"/>
        <v>50</v>
      </c>
      <c r="AB1737" s="137">
        <f t="shared" si="460"/>
        <v>50</v>
      </c>
      <c r="AC1737" s="137">
        <f t="shared" si="460"/>
        <v>50</v>
      </c>
      <c r="AD1737" s="137">
        <f t="shared" si="460"/>
        <v>0</v>
      </c>
      <c r="AE1737" s="137">
        <f t="shared" si="460"/>
        <v>0</v>
      </c>
      <c r="AF1737" s="137">
        <f t="shared" si="460"/>
        <v>0</v>
      </c>
      <c r="AG1737" s="137">
        <f t="shared" si="460"/>
        <v>0</v>
      </c>
      <c r="AH1737" s="137">
        <f t="shared" si="460"/>
        <v>0</v>
      </c>
      <c r="AI1737" s="137">
        <f t="shared" si="460"/>
        <v>0</v>
      </c>
      <c r="AJ1737" s="137">
        <f t="shared" si="460"/>
        <v>0</v>
      </c>
      <c r="AK1737" s="136">
        <f ca="1">IF(AND(AND($AK$3&lt;=B1737,B1737&lt;=$AK$1),B1737&lt;&gt;""),1,0)</f>
        <v>1</v>
      </c>
      <c r="AL1737" s="136">
        <f>IF(OR(F1737="工事・メンテ（共用可）",F1737="要調整"),0.5,IF(F1737="ヘリ訓練日",0.4,1))</f>
        <v>0.5</v>
      </c>
      <c r="AM1737" s="136">
        <v>0.5</v>
      </c>
    </row>
    <row r="1738" spans="1:39" ht="75">
      <c r="A1738" s="149">
        <v>757</v>
      </c>
      <c r="B1738" s="210">
        <v>46461</v>
      </c>
      <c r="C1738" s="211">
        <v>9</v>
      </c>
      <c r="D1738" s="211">
        <v>17</v>
      </c>
      <c r="E1738" s="152" t="s">
        <v>60</v>
      </c>
      <c r="F1738" s="205" t="s">
        <v>495</v>
      </c>
      <c r="G1738" s="154" t="s">
        <v>494</v>
      </c>
      <c r="H1738" s="138" t="str">
        <f>IF(OR(G1738="中止",G1738="取消"),"998",IF(ISNA(MATCH($E1738,施設情報!$B$2:$B$96,0)),"999",INDEX(施設情報!$C$2:$C$96,MATCH($E1738,施設情報!$B$2:$B$96,0))))</f>
        <v>028</v>
      </c>
      <c r="I1738" s="139">
        <f t="shared" si="455"/>
        <v>46461</v>
      </c>
      <c r="J1738" s="137" t="str">
        <f t="shared" si="456"/>
        <v>028-46461</v>
      </c>
      <c r="K1738" s="137">
        <f t="shared" si="457"/>
        <v>0.375</v>
      </c>
      <c r="L1738" s="137">
        <f t="shared" si="458"/>
        <v>0.70833333333333337</v>
      </c>
      <c r="M1738" s="137">
        <f t="shared" si="459"/>
        <v>0</v>
      </c>
      <c r="N1738" s="137">
        <f t="shared" si="459"/>
        <v>0</v>
      </c>
      <c r="O1738" s="137">
        <f t="shared" si="459"/>
        <v>0</v>
      </c>
      <c r="P1738" s="137">
        <f t="shared" si="459"/>
        <v>0</v>
      </c>
      <c r="Q1738" s="137">
        <f t="shared" si="459"/>
        <v>0</v>
      </c>
      <c r="R1738" s="137">
        <f t="shared" si="459"/>
        <v>0</v>
      </c>
      <c r="S1738" s="137">
        <f t="shared" si="459"/>
        <v>0</v>
      </c>
      <c r="T1738" s="137">
        <f t="shared" si="459"/>
        <v>0</v>
      </c>
      <c r="U1738" s="137">
        <f t="shared" si="459"/>
        <v>0</v>
      </c>
      <c r="V1738" s="137">
        <f t="shared" si="459"/>
        <v>50</v>
      </c>
      <c r="W1738" s="137">
        <f t="shared" si="460"/>
        <v>50</v>
      </c>
      <c r="X1738" s="137">
        <f t="shared" si="460"/>
        <v>50</v>
      </c>
      <c r="Y1738" s="137">
        <f t="shared" si="460"/>
        <v>50</v>
      </c>
      <c r="Z1738" s="137">
        <f t="shared" si="460"/>
        <v>50</v>
      </c>
      <c r="AA1738" s="137">
        <f t="shared" si="460"/>
        <v>50</v>
      </c>
      <c r="AB1738" s="137">
        <f t="shared" si="460"/>
        <v>50</v>
      </c>
      <c r="AC1738" s="137">
        <f t="shared" si="460"/>
        <v>50</v>
      </c>
      <c r="AD1738" s="137">
        <f t="shared" si="460"/>
        <v>0</v>
      </c>
      <c r="AE1738" s="137">
        <f t="shared" si="460"/>
        <v>0</v>
      </c>
      <c r="AF1738" s="137">
        <f t="shared" si="460"/>
        <v>0</v>
      </c>
      <c r="AG1738" s="137">
        <f t="shared" si="460"/>
        <v>0</v>
      </c>
      <c r="AH1738" s="137">
        <f t="shared" si="460"/>
        <v>0</v>
      </c>
      <c r="AI1738" s="137">
        <f t="shared" si="460"/>
        <v>0</v>
      </c>
      <c r="AJ1738" s="137">
        <f t="shared" si="460"/>
        <v>0</v>
      </c>
      <c r="AK1738" s="136">
        <f ca="1">IF(AND(AND($AK$3&lt;=B1738,B1738&lt;=$AK$1),B1738&lt;&gt;""),1,0)</f>
        <v>1</v>
      </c>
      <c r="AL1738" s="136">
        <f>IF(OR(F1738="工事・メンテ（共用可）",F1738="要調整"),0.5,IF(F1738="ヘリ訓練日",0.4,1))</f>
        <v>0.5</v>
      </c>
      <c r="AM1738" s="136">
        <v>0.5</v>
      </c>
    </row>
    <row r="1739" spans="1:39" ht="75">
      <c r="A1739" s="149">
        <v>758</v>
      </c>
      <c r="B1739" s="210">
        <v>46461</v>
      </c>
      <c r="C1739" s="211">
        <v>9</v>
      </c>
      <c r="D1739" s="211">
        <v>17</v>
      </c>
      <c r="E1739" s="213" t="s">
        <v>61</v>
      </c>
      <c r="F1739" s="147" t="s">
        <v>495</v>
      </c>
      <c r="G1739" s="154" t="s">
        <v>494</v>
      </c>
      <c r="H1739" s="138" t="str">
        <f>IF(OR(G1739="中止",G1739="取消"),"998",IF(ISNA(MATCH($E1739,施設情報!$B$2:$B$96,0)),"999",INDEX(施設情報!$C$2:$C$96,MATCH($E1739,施設情報!$B$2:$B$96,0))))</f>
        <v>029</v>
      </c>
      <c r="I1739" s="139">
        <f t="shared" si="455"/>
        <v>46461</v>
      </c>
      <c r="J1739" s="137" t="str">
        <f t="shared" si="456"/>
        <v>029-46461</v>
      </c>
      <c r="K1739" s="137">
        <f t="shared" si="457"/>
        <v>0.375</v>
      </c>
      <c r="L1739" s="137">
        <f t="shared" si="458"/>
        <v>0.70833333333333337</v>
      </c>
      <c r="M1739" s="137">
        <f t="shared" si="459"/>
        <v>0</v>
      </c>
      <c r="N1739" s="137">
        <f t="shared" si="459"/>
        <v>0</v>
      </c>
      <c r="O1739" s="137">
        <f t="shared" si="459"/>
        <v>0</v>
      </c>
      <c r="P1739" s="137">
        <f t="shared" si="459"/>
        <v>0</v>
      </c>
      <c r="Q1739" s="137">
        <f t="shared" si="459"/>
        <v>0</v>
      </c>
      <c r="R1739" s="137">
        <f t="shared" si="459"/>
        <v>0</v>
      </c>
      <c r="S1739" s="137">
        <f t="shared" si="459"/>
        <v>0</v>
      </c>
      <c r="T1739" s="137">
        <f t="shared" si="459"/>
        <v>0</v>
      </c>
      <c r="U1739" s="137">
        <f t="shared" si="459"/>
        <v>0</v>
      </c>
      <c r="V1739" s="137">
        <f t="shared" si="459"/>
        <v>50</v>
      </c>
      <c r="W1739" s="137">
        <f t="shared" si="460"/>
        <v>50</v>
      </c>
      <c r="X1739" s="137">
        <f t="shared" si="460"/>
        <v>50</v>
      </c>
      <c r="Y1739" s="137">
        <f t="shared" si="460"/>
        <v>50</v>
      </c>
      <c r="Z1739" s="137">
        <f t="shared" si="460"/>
        <v>50</v>
      </c>
      <c r="AA1739" s="137">
        <f t="shared" si="460"/>
        <v>50</v>
      </c>
      <c r="AB1739" s="137">
        <f t="shared" si="460"/>
        <v>50</v>
      </c>
      <c r="AC1739" s="137">
        <f t="shared" si="460"/>
        <v>50</v>
      </c>
      <c r="AD1739" s="137">
        <f t="shared" si="460"/>
        <v>0</v>
      </c>
      <c r="AE1739" s="137">
        <f t="shared" si="460"/>
        <v>0</v>
      </c>
      <c r="AF1739" s="137">
        <f t="shared" si="460"/>
        <v>0</v>
      </c>
      <c r="AG1739" s="137">
        <f t="shared" si="460"/>
        <v>0</v>
      </c>
      <c r="AH1739" s="137">
        <f t="shared" si="460"/>
        <v>0</v>
      </c>
      <c r="AI1739" s="137">
        <f t="shared" si="460"/>
        <v>0</v>
      </c>
      <c r="AJ1739" s="137">
        <f t="shared" si="460"/>
        <v>0</v>
      </c>
      <c r="AK1739" s="136">
        <f ca="1">IF(AND(AND($AK$3&lt;=B1739,B1739&lt;=$AK$1),B1739&lt;&gt;""),1,0)</f>
        <v>1</v>
      </c>
      <c r="AL1739" s="136">
        <f>IF(OR(F1739="工事・メンテ（共用可）",F1739="要調整"),0.5,IF(F1739="ヘリ訓練日",0.4,1))</f>
        <v>0.5</v>
      </c>
      <c r="AM1739" s="136">
        <v>0.5</v>
      </c>
    </row>
    <row r="1740" spans="1:39" ht="37.5">
      <c r="A1740" s="149">
        <v>759</v>
      </c>
      <c r="B1740" s="210">
        <v>46461</v>
      </c>
      <c r="C1740" s="211">
        <v>9</v>
      </c>
      <c r="D1740" s="211">
        <v>17</v>
      </c>
      <c r="E1740" s="213" t="s">
        <v>62</v>
      </c>
      <c r="F1740" s="147" t="s">
        <v>492</v>
      </c>
      <c r="G1740" s="154" t="s">
        <v>494</v>
      </c>
      <c r="H1740" s="138" t="str">
        <f>IF(OR(G1740="中止",G1740="取消"),"998",IF(ISNA(MATCH($E1740,施設情報!$B$2:$B$96,0)),"999",INDEX(施設情報!$C$2:$C$96,MATCH($E1740,施設情報!$B$2:$B$96,0))))</f>
        <v>036</v>
      </c>
      <c r="I1740" s="139">
        <f t="shared" si="455"/>
        <v>46461</v>
      </c>
      <c r="J1740" s="137" t="str">
        <f t="shared" si="456"/>
        <v>036-46461</v>
      </c>
      <c r="K1740" s="137">
        <f t="shared" si="457"/>
        <v>0.375</v>
      </c>
      <c r="L1740" s="137">
        <f t="shared" si="458"/>
        <v>0.70833333333333337</v>
      </c>
      <c r="M1740" s="137">
        <f t="shared" si="459"/>
        <v>0</v>
      </c>
      <c r="N1740" s="137">
        <f t="shared" si="459"/>
        <v>0</v>
      </c>
      <c r="O1740" s="137">
        <f t="shared" si="459"/>
        <v>0</v>
      </c>
      <c r="P1740" s="137">
        <f t="shared" si="459"/>
        <v>0</v>
      </c>
      <c r="Q1740" s="137">
        <f t="shared" si="459"/>
        <v>0</v>
      </c>
      <c r="R1740" s="137">
        <f t="shared" si="459"/>
        <v>0</v>
      </c>
      <c r="S1740" s="137">
        <f t="shared" si="459"/>
        <v>0</v>
      </c>
      <c r="T1740" s="137">
        <f t="shared" si="459"/>
        <v>0</v>
      </c>
      <c r="U1740" s="137">
        <f t="shared" si="459"/>
        <v>0</v>
      </c>
      <c r="V1740" s="137">
        <f t="shared" si="459"/>
        <v>100</v>
      </c>
      <c r="W1740" s="137">
        <f t="shared" si="460"/>
        <v>100</v>
      </c>
      <c r="X1740" s="137">
        <f t="shared" si="460"/>
        <v>100</v>
      </c>
      <c r="Y1740" s="137">
        <f t="shared" si="460"/>
        <v>100</v>
      </c>
      <c r="Z1740" s="137">
        <f t="shared" si="460"/>
        <v>100</v>
      </c>
      <c r="AA1740" s="137">
        <f t="shared" si="460"/>
        <v>100</v>
      </c>
      <c r="AB1740" s="137">
        <f t="shared" si="460"/>
        <v>100</v>
      </c>
      <c r="AC1740" s="137">
        <f t="shared" si="460"/>
        <v>100</v>
      </c>
      <c r="AD1740" s="137">
        <f t="shared" si="460"/>
        <v>0</v>
      </c>
      <c r="AE1740" s="137">
        <f t="shared" si="460"/>
        <v>0</v>
      </c>
      <c r="AF1740" s="137">
        <f t="shared" si="460"/>
        <v>0</v>
      </c>
      <c r="AG1740" s="137">
        <f t="shared" si="460"/>
        <v>0</v>
      </c>
      <c r="AH1740" s="137">
        <f t="shared" si="460"/>
        <v>0</v>
      </c>
      <c r="AI1740" s="137">
        <f t="shared" si="460"/>
        <v>0</v>
      </c>
      <c r="AJ1740" s="137">
        <f t="shared" si="460"/>
        <v>0</v>
      </c>
      <c r="AK1740" s="136">
        <f ca="1">IF(AND(AND($AK$3&lt;=B1740,B1740&lt;=$AK$1),B1740&lt;&gt;""),1,0)</f>
        <v>1</v>
      </c>
      <c r="AL1740" s="136">
        <f>IF(OR(F1740="工事・メンテ（共用可）",F1740="要調整"),0.5,IF(F1740="ヘリ訓練日",0.4,1))</f>
        <v>1</v>
      </c>
      <c r="AM1740" s="136">
        <v>1</v>
      </c>
    </row>
    <row r="1741" spans="1:39">
      <c r="A1741" s="149">
        <v>760</v>
      </c>
      <c r="B1741" s="210">
        <v>46461</v>
      </c>
      <c r="C1741" s="211">
        <v>9</v>
      </c>
      <c r="D1741" s="211">
        <v>17</v>
      </c>
      <c r="E1741" s="213" t="s">
        <v>63</v>
      </c>
      <c r="F1741" s="147" t="s">
        <v>492</v>
      </c>
      <c r="G1741" s="154" t="s">
        <v>494</v>
      </c>
      <c r="H1741" s="138" t="str">
        <f>IF(OR(G1741="中止",G1741="取消"),"998",IF(ISNA(MATCH($E1741,施設情報!$B$2:$B$96,0)),"999",INDEX(施設情報!$C$2:$C$96,MATCH($E1741,施設情報!$B$2:$B$96,0))))</f>
        <v>062</v>
      </c>
      <c r="I1741" s="139">
        <f t="shared" si="455"/>
        <v>46461</v>
      </c>
      <c r="J1741" s="137" t="str">
        <f t="shared" si="456"/>
        <v>062-46461</v>
      </c>
      <c r="K1741" s="137">
        <f t="shared" si="457"/>
        <v>0.375</v>
      </c>
      <c r="L1741" s="137">
        <f t="shared" si="458"/>
        <v>0.70833333333333337</v>
      </c>
      <c r="M1741" s="137">
        <f t="shared" si="459"/>
        <v>0</v>
      </c>
      <c r="N1741" s="137">
        <f t="shared" si="459"/>
        <v>0</v>
      </c>
      <c r="O1741" s="137">
        <f t="shared" si="459"/>
        <v>0</v>
      </c>
      <c r="P1741" s="137">
        <f t="shared" si="459"/>
        <v>0</v>
      </c>
      <c r="Q1741" s="137">
        <f t="shared" si="459"/>
        <v>0</v>
      </c>
      <c r="R1741" s="137">
        <f t="shared" si="459"/>
        <v>0</v>
      </c>
      <c r="S1741" s="137">
        <f t="shared" si="459"/>
        <v>0</v>
      </c>
      <c r="T1741" s="137">
        <f t="shared" si="459"/>
        <v>0</v>
      </c>
      <c r="U1741" s="137">
        <f t="shared" si="459"/>
        <v>0</v>
      </c>
      <c r="V1741" s="137">
        <f t="shared" si="459"/>
        <v>100</v>
      </c>
      <c r="W1741" s="137">
        <f t="shared" si="460"/>
        <v>100</v>
      </c>
      <c r="X1741" s="137">
        <f t="shared" si="460"/>
        <v>100</v>
      </c>
      <c r="Y1741" s="137">
        <f t="shared" si="460"/>
        <v>100</v>
      </c>
      <c r="Z1741" s="137">
        <f t="shared" si="460"/>
        <v>100</v>
      </c>
      <c r="AA1741" s="137">
        <f t="shared" si="460"/>
        <v>100</v>
      </c>
      <c r="AB1741" s="137">
        <f t="shared" si="460"/>
        <v>100</v>
      </c>
      <c r="AC1741" s="137">
        <f t="shared" si="460"/>
        <v>100</v>
      </c>
      <c r="AD1741" s="137">
        <f t="shared" si="460"/>
        <v>0</v>
      </c>
      <c r="AE1741" s="137">
        <f t="shared" si="460"/>
        <v>0</v>
      </c>
      <c r="AF1741" s="137">
        <f t="shared" si="460"/>
        <v>0</v>
      </c>
      <c r="AG1741" s="137">
        <f t="shared" si="460"/>
        <v>0</v>
      </c>
      <c r="AH1741" s="137">
        <f t="shared" si="460"/>
        <v>0</v>
      </c>
      <c r="AI1741" s="137">
        <f t="shared" si="460"/>
        <v>0</v>
      </c>
      <c r="AJ1741" s="137">
        <f t="shared" si="460"/>
        <v>0</v>
      </c>
      <c r="AK1741" s="136">
        <f ca="1">IF(AND(AND($AK$3&lt;=B1741,B1741&lt;=$AK$1),B1741&lt;&gt;""),1,0)</f>
        <v>1</v>
      </c>
      <c r="AL1741" s="136">
        <f>IF(OR(F1741="工事・メンテ（共用可）",F1741="要調整"),0.5,IF(F1741="ヘリ訓練日",0.4,1))</f>
        <v>1</v>
      </c>
      <c r="AM1741" s="136">
        <v>1</v>
      </c>
    </row>
    <row r="1742" spans="1:39">
      <c r="A1742" s="149">
        <v>761</v>
      </c>
      <c r="B1742" s="210">
        <v>46461</v>
      </c>
      <c r="C1742" s="211">
        <v>9</v>
      </c>
      <c r="D1742" s="211">
        <v>17</v>
      </c>
      <c r="E1742" s="213" t="s">
        <v>64</v>
      </c>
      <c r="F1742" s="147" t="s">
        <v>492</v>
      </c>
      <c r="G1742" s="154" t="s">
        <v>494</v>
      </c>
      <c r="H1742" s="138" t="str">
        <f>IF(OR(G1742="中止",G1742="取消"),"998",IF(ISNA(MATCH($E1742,施設情報!$B$2:$B$96,0)),"999",INDEX(施設情報!$C$2:$C$96,MATCH($E1742,施設情報!$B$2:$B$96,0))))</f>
        <v>061</v>
      </c>
      <c r="I1742" s="139">
        <f t="shared" si="455"/>
        <v>46461</v>
      </c>
      <c r="J1742" s="137" t="str">
        <f t="shared" si="456"/>
        <v>061-46461</v>
      </c>
      <c r="K1742" s="137">
        <f t="shared" si="457"/>
        <v>0.375</v>
      </c>
      <c r="L1742" s="137">
        <f t="shared" si="458"/>
        <v>0.70833333333333337</v>
      </c>
      <c r="M1742" s="137">
        <f t="shared" si="459"/>
        <v>0</v>
      </c>
      <c r="N1742" s="137">
        <f t="shared" si="459"/>
        <v>0</v>
      </c>
      <c r="O1742" s="137">
        <f t="shared" si="459"/>
        <v>0</v>
      </c>
      <c r="P1742" s="137">
        <f t="shared" si="459"/>
        <v>0</v>
      </c>
      <c r="Q1742" s="137">
        <f t="shared" si="459"/>
        <v>0</v>
      </c>
      <c r="R1742" s="137">
        <f t="shared" si="459"/>
        <v>0</v>
      </c>
      <c r="S1742" s="137">
        <f t="shared" si="459"/>
        <v>0</v>
      </c>
      <c r="T1742" s="137">
        <f t="shared" si="459"/>
        <v>0</v>
      </c>
      <c r="U1742" s="137">
        <f t="shared" si="459"/>
        <v>0</v>
      </c>
      <c r="V1742" s="137">
        <f t="shared" si="459"/>
        <v>100</v>
      </c>
      <c r="W1742" s="137">
        <f t="shared" si="460"/>
        <v>100</v>
      </c>
      <c r="X1742" s="137">
        <f t="shared" si="460"/>
        <v>100</v>
      </c>
      <c r="Y1742" s="137">
        <f t="shared" si="460"/>
        <v>100</v>
      </c>
      <c r="Z1742" s="137">
        <f t="shared" si="460"/>
        <v>100</v>
      </c>
      <c r="AA1742" s="137">
        <f t="shared" si="460"/>
        <v>100</v>
      </c>
      <c r="AB1742" s="137">
        <f t="shared" si="460"/>
        <v>100</v>
      </c>
      <c r="AC1742" s="137">
        <f t="shared" si="460"/>
        <v>100</v>
      </c>
      <c r="AD1742" s="137">
        <f t="shared" si="460"/>
        <v>0</v>
      </c>
      <c r="AE1742" s="137">
        <f t="shared" si="460"/>
        <v>0</v>
      </c>
      <c r="AF1742" s="137">
        <f t="shared" si="460"/>
        <v>0</v>
      </c>
      <c r="AG1742" s="137">
        <f t="shared" si="460"/>
        <v>0</v>
      </c>
      <c r="AH1742" s="137">
        <f t="shared" si="460"/>
        <v>0</v>
      </c>
      <c r="AI1742" s="137">
        <f t="shared" si="460"/>
        <v>0</v>
      </c>
      <c r="AJ1742" s="137">
        <f t="shared" si="460"/>
        <v>0</v>
      </c>
      <c r="AK1742" s="136">
        <f ca="1">IF(AND(AND($AK$3&lt;=B1742,B1742&lt;=$AK$1),B1742&lt;&gt;""),1,0)</f>
        <v>1</v>
      </c>
      <c r="AL1742" s="136">
        <f>IF(OR(F1742="工事・メンテ（共用可）",F1742="要調整"),0.5,IF(F1742="ヘリ訓練日",0.4,1))</f>
        <v>1</v>
      </c>
      <c r="AM1742" s="136">
        <v>1</v>
      </c>
    </row>
    <row r="1743" spans="1:39" ht="37.5">
      <c r="A1743" s="149">
        <v>762</v>
      </c>
      <c r="B1743" s="210">
        <v>46461</v>
      </c>
      <c r="C1743" s="211">
        <v>9</v>
      </c>
      <c r="D1743" s="211">
        <v>17</v>
      </c>
      <c r="E1743" s="213" t="s">
        <v>65</v>
      </c>
      <c r="F1743" s="147" t="s">
        <v>492</v>
      </c>
      <c r="G1743" s="154" t="s">
        <v>494</v>
      </c>
      <c r="H1743" s="138" t="str">
        <f>IF(OR(G1743="中止",G1743="取消"),"998",IF(ISNA(MATCH($E1743,施設情報!$B$2:$B$96,0)),"999",INDEX(施設情報!$C$2:$C$96,MATCH($E1743,施設情報!$B$2:$B$96,0))))</f>
        <v>037</v>
      </c>
      <c r="I1743" s="139">
        <f t="shared" si="455"/>
        <v>46461</v>
      </c>
      <c r="J1743" s="137" t="str">
        <f t="shared" si="456"/>
        <v>037-46461</v>
      </c>
      <c r="K1743" s="137">
        <f t="shared" si="457"/>
        <v>0.375</v>
      </c>
      <c r="L1743" s="137">
        <f t="shared" si="458"/>
        <v>0.70833333333333337</v>
      </c>
      <c r="M1743" s="137">
        <f t="shared" si="459"/>
        <v>0</v>
      </c>
      <c r="N1743" s="137">
        <f t="shared" si="459"/>
        <v>0</v>
      </c>
      <c r="O1743" s="137">
        <f t="shared" si="459"/>
        <v>0</v>
      </c>
      <c r="P1743" s="137">
        <f t="shared" si="459"/>
        <v>0</v>
      </c>
      <c r="Q1743" s="137">
        <f t="shared" si="459"/>
        <v>0</v>
      </c>
      <c r="R1743" s="137">
        <f t="shared" si="459"/>
        <v>0</v>
      </c>
      <c r="S1743" s="137">
        <f t="shared" si="459"/>
        <v>0</v>
      </c>
      <c r="T1743" s="137">
        <f t="shared" si="459"/>
        <v>0</v>
      </c>
      <c r="U1743" s="137">
        <f t="shared" si="459"/>
        <v>0</v>
      </c>
      <c r="V1743" s="137">
        <f t="shared" si="459"/>
        <v>100</v>
      </c>
      <c r="W1743" s="137">
        <f t="shared" si="460"/>
        <v>100</v>
      </c>
      <c r="X1743" s="137">
        <f t="shared" si="460"/>
        <v>100</v>
      </c>
      <c r="Y1743" s="137">
        <f t="shared" si="460"/>
        <v>100</v>
      </c>
      <c r="Z1743" s="137">
        <f t="shared" si="460"/>
        <v>100</v>
      </c>
      <c r="AA1743" s="137">
        <f t="shared" si="460"/>
        <v>100</v>
      </c>
      <c r="AB1743" s="137">
        <f t="shared" si="460"/>
        <v>100</v>
      </c>
      <c r="AC1743" s="137">
        <f t="shared" si="460"/>
        <v>100</v>
      </c>
      <c r="AD1743" s="137">
        <f t="shared" si="460"/>
        <v>0</v>
      </c>
      <c r="AE1743" s="137">
        <f t="shared" si="460"/>
        <v>0</v>
      </c>
      <c r="AF1743" s="137">
        <f t="shared" si="460"/>
        <v>0</v>
      </c>
      <c r="AG1743" s="137">
        <f t="shared" si="460"/>
        <v>0</v>
      </c>
      <c r="AH1743" s="137">
        <f t="shared" si="460"/>
        <v>0</v>
      </c>
      <c r="AI1743" s="137">
        <f t="shared" si="460"/>
        <v>0</v>
      </c>
      <c r="AJ1743" s="137">
        <f t="shared" si="460"/>
        <v>0</v>
      </c>
      <c r="AK1743" s="136">
        <f ca="1">IF(AND(AND($AK$3&lt;=B1743,B1743&lt;=$AK$1),B1743&lt;&gt;""),1,0)</f>
        <v>1</v>
      </c>
      <c r="AL1743" s="136">
        <f>IF(OR(F1743="工事・メンテ（共用可）",F1743="要調整"),0.5,IF(F1743="ヘリ訓練日",0.4,1))</f>
        <v>1</v>
      </c>
      <c r="AM1743" s="136">
        <v>1</v>
      </c>
    </row>
    <row r="1744" spans="1:39" ht="56.25">
      <c r="A1744" s="149">
        <v>763</v>
      </c>
      <c r="B1744" s="210">
        <v>46461</v>
      </c>
      <c r="C1744" s="211">
        <v>9</v>
      </c>
      <c r="D1744" s="211">
        <v>17</v>
      </c>
      <c r="E1744" s="213" t="s">
        <v>32</v>
      </c>
      <c r="F1744" s="147" t="s">
        <v>492</v>
      </c>
      <c r="G1744" s="154" t="s">
        <v>494</v>
      </c>
      <c r="H1744" s="138" t="str">
        <f>IF(OR(G1744="中止",G1744="取消"),"998",IF(ISNA(MATCH($E1744,施設情報!$B$2:$B$96,0)),"999",INDEX(施設情報!$C$2:$C$96,MATCH($E1744,施設情報!$B$2:$B$96,0))))</f>
        <v>039</v>
      </c>
      <c r="I1744" s="139">
        <f t="shared" si="455"/>
        <v>46461</v>
      </c>
      <c r="J1744" s="137" t="str">
        <f t="shared" si="456"/>
        <v>039-46461</v>
      </c>
      <c r="K1744" s="137">
        <f t="shared" si="457"/>
        <v>0.375</v>
      </c>
      <c r="L1744" s="137">
        <f t="shared" si="458"/>
        <v>0.70833333333333337</v>
      </c>
      <c r="M1744" s="137">
        <f t="shared" si="459"/>
        <v>0</v>
      </c>
      <c r="N1744" s="137">
        <f t="shared" si="459"/>
        <v>0</v>
      </c>
      <c r="O1744" s="137">
        <f t="shared" si="459"/>
        <v>0</v>
      </c>
      <c r="P1744" s="137">
        <f t="shared" si="459"/>
        <v>0</v>
      </c>
      <c r="Q1744" s="137">
        <f t="shared" si="459"/>
        <v>0</v>
      </c>
      <c r="R1744" s="137">
        <f t="shared" si="459"/>
        <v>0</v>
      </c>
      <c r="S1744" s="137">
        <f t="shared" si="459"/>
        <v>0</v>
      </c>
      <c r="T1744" s="137">
        <f t="shared" si="459"/>
        <v>0</v>
      </c>
      <c r="U1744" s="137">
        <f t="shared" si="459"/>
        <v>0</v>
      </c>
      <c r="V1744" s="137">
        <f t="shared" si="459"/>
        <v>100</v>
      </c>
      <c r="W1744" s="137">
        <f t="shared" si="460"/>
        <v>100</v>
      </c>
      <c r="X1744" s="137">
        <f t="shared" si="460"/>
        <v>100</v>
      </c>
      <c r="Y1744" s="137">
        <f t="shared" si="460"/>
        <v>100</v>
      </c>
      <c r="Z1744" s="137">
        <f t="shared" si="460"/>
        <v>100</v>
      </c>
      <c r="AA1744" s="137">
        <f t="shared" si="460"/>
        <v>100</v>
      </c>
      <c r="AB1744" s="137">
        <f t="shared" si="460"/>
        <v>100</v>
      </c>
      <c r="AC1744" s="137">
        <f t="shared" si="460"/>
        <v>100</v>
      </c>
      <c r="AD1744" s="137">
        <f t="shared" si="460"/>
        <v>0</v>
      </c>
      <c r="AE1744" s="137">
        <f t="shared" si="460"/>
        <v>0</v>
      </c>
      <c r="AF1744" s="137">
        <f t="shared" si="460"/>
        <v>0</v>
      </c>
      <c r="AG1744" s="137">
        <f t="shared" si="460"/>
        <v>0</v>
      </c>
      <c r="AH1744" s="137">
        <f t="shared" si="460"/>
        <v>0</v>
      </c>
      <c r="AI1744" s="137">
        <f t="shared" si="460"/>
        <v>0</v>
      </c>
      <c r="AJ1744" s="137">
        <f t="shared" si="460"/>
        <v>0</v>
      </c>
      <c r="AK1744" s="136">
        <f ca="1">IF(AND(AND($AK$3&lt;=B1744,B1744&lt;=$AK$1),B1744&lt;&gt;""),1,0)</f>
        <v>1</v>
      </c>
      <c r="AL1744" s="136">
        <f>IF(OR(F1744="工事・メンテ（共用可）",F1744="要調整"),0.5,IF(F1744="ヘリ訓練日",0.4,1))</f>
        <v>1</v>
      </c>
      <c r="AM1744" s="136">
        <v>1</v>
      </c>
    </row>
    <row r="1745" spans="1:39" ht="56.25">
      <c r="A1745" s="149">
        <v>764</v>
      </c>
      <c r="B1745" s="210">
        <v>46461</v>
      </c>
      <c r="C1745" s="211">
        <v>9</v>
      </c>
      <c r="D1745" s="211">
        <v>17</v>
      </c>
      <c r="E1745" s="213" t="s">
        <v>33</v>
      </c>
      <c r="F1745" s="147" t="s">
        <v>492</v>
      </c>
      <c r="G1745" s="154" t="s">
        <v>494</v>
      </c>
      <c r="H1745" s="138" t="str">
        <f>IF(OR(G1745="中止",G1745="取消"),"998",IF(ISNA(MATCH($E1745,施設情報!$B$2:$B$96,0)),"999",INDEX(施設情報!$C$2:$C$96,MATCH($E1745,施設情報!$B$2:$B$96,0))))</f>
        <v>038</v>
      </c>
      <c r="I1745" s="139">
        <f t="shared" si="455"/>
        <v>46461</v>
      </c>
      <c r="J1745" s="137" t="str">
        <f t="shared" si="456"/>
        <v>038-46461</v>
      </c>
      <c r="K1745" s="137">
        <f t="shared" si="457"/>
        <v>0.375</v>
      </c>
      <c r="L1745" s="137">
        <f t="shared" si="458"/>
        <v>0.70833333333333337</v>
      </c>
      <c r="M1745" s="137">
        <f t="shared" ref="M1745:V1754" si="461">IF(AND(M$3&gt;=$K1745,M$3&lt;$L1745),100*$AM1745,0)</f>
        <v>0</v>
      </c>
      <c r="N1745" s="137">
        <f t="shared" si="461"/>
        <v>0</v>
      </c>
      <c r="O1745" s="137">
        <f t="shared" si="461"/>
        <v>0</v>
      </c>
      <c r="P1745" s="137">
        <f t="shared" si="461"/>
        <v>0</v>
      </c>
      <c r="Q1745" s="137">
        <f t="shared" si="461"/>
        <v>0</v>
      </c>
      <c r="R1745" s="137">
        <f t="shared" si="461"/>
        <v>0</v>
      </c>
      <c r="S1745" s="137">
        <f t="shared" si="461"/>
        <v>0</v>
      </c>
      <c r="T1745" s="137">
        <f t="shared" si="461"/>
        <v>0</v>
      </c>
      <c r="U1745" s="137">
        <f t="shared" si="461"/>
        <v>0</v>
      </c>
      <c r="V1745" s="137">
        <f t="shared" si="461"/>
        <v>100</v>
      </c>
      <c r="W1745" s="137">
        <f t="shared" ref="W1745:AJ1754" si="462">IF(AND(W$3&gt;=$K1745,W$3&lt;$L1745),100*$AM1745,0)</f>
        <v>100</v>
      </c>
      <c r="X1745" s="137">
        <f t="shared" si="462"/>
        <v>100</v>
      </c>
      <c r="Y1745" s="137">
        <f t="shared" si="462"/>
        <v>100</v>
      </c>
      <c r="Z1745" s="137">
        <f t="shared" si="462"/>
        <v>100</v>
      </c>
      <c r="AA1745" s="137">
        <f t="shared" si="462"/>
        <v>100</v>
      </c>
      <c r="AB1745" s="137">
        <f t="shared" si="462"/>
        <v>100</v>
      </c>
      <c r="AC1745" s="137">
        <f t="shared" si="462"/>
        <v>100</v>
      </c>
      <c r="AD1745" s="137">
        <f t="shared" si="462"/>
        <v>0</v>
      </c>
      <c r="AE1745" s="137">
        <f t="shared" si="462"/>
        <v>0</v>
      </c>
      <c r="AF1745" s="137">
        <f t="shared" si="462"/>
        <v>0</v>
      </c>
      <c r="AG1745" s="137">
        <f t="shared" si="462"/>
        <v>0</v>
      </c>
      <c r="AH1745" s="137">
        <f t="shared" si="462"/>
        <v>0</v>
      </c>
      <c r="AI1745" s="137">
        <f t="shared" si="462"/>
        <v>0</v>
      </c>
      <c r="AJ1745" s="137">
        <f t="shared" si="462"/>
        <v>0</v>
      </c>
      <c r="AK1745" s="136">
        <f ca="1">IF(AND(AND($AK$3&lt;=B1745,B1745&lt;=$AK$1),B1745&lt;&gt;""),1,0)</f>
        <v>1</v>
      </c>
      <c r="AL1745" s="136">
        <f>IF(OR(F1745="工事・メンテ（共用可）",F1745="要調整"),0.5,IF(F1745="ヘリ訓練日",0.4,1))</f>
        <v>1</v>
      </c>
      <c r="AM1745" s="136">
        <v>1</v>
      </c>
    </row>
    <row r="1746" spans="1:39" ht="56.25">
      <c r="A1746" s="149">
        <v>765</v>
      </c>
      <c r="B1746" s="210">
        <v>46461</v>
      </c>
      <c r="C1746" s="211">
        <v>9</v>
      </c>
      <c r="D1746" s="211">
        <v>17</v>
      </c>
      <c r="E1746" s="213" t="s">
        <v>34</v>
      </c>
      <c r="F1746" s="147" t="s">
        <v>492</v>
      </c>
      <c r="G1746" s="154" t="s">
        <v>494</v>
      </c>
      <c r="H1746" s="138" t="str">
        <f>IF(OR(G1746="中止",G1746="取消"),"998",IF(ISNA(MATCH($E1746,施設情報!$B$2:$B$96,0)),"999",INDEX(施設情報!$C$2:$C$96,MATCH($E1746,施設情報!$B$2:$B$96,0))))</f>
        <v>040</v>
      </c>
      <c r="I1746" s="139">
        <f t="shared" si="455"/>
        <v>46461</v>
      </c>
      <c r="J1746" s="137" t="str">
        <f t="shared" si="456"/>
        <v>040-46461</v>
      </c>
      <c r="K1746" s="137">
        <f t="shared" si="457"/>
        <v>0.375</v>
      </c>
      <c r="L1746" s="137">
        <f t="shared" si="458"/>
        <v>0.70833333333333337</v>
      </c>
      <c r="M1746" s="137">
        <f t="shared" si="461"/>
        <v>0</v>
      </c>
      <c r="N1746" s="137">
        <f t="shared" si="461"/>
        <v>0</v>
      </c>
      <c r="O1746" s="137">
        <f t="shared" si="461"/>
        <v>0</v>
      </c>
      <c r="P1746" s="137">
        <f t="shared" si="461"/>
        <v>0</v>
      </c>
      <c r="Q1746" s="137">
        <f t="shared" si="461"/>
        <v>0</v>
      </c>
      <c r="R1746" s="137">
        <f t="shared" si="461"/>
        <v>0</v>
      </c>
      <c r="S1746" s="137">
        <f t="shared" si="461"/>
        <v>0</v>
      </c>
      <c r="T1746" s="137">
        <f t="shared" si="461"/>
        <v>0</v>
      </c>
      <c r="U1746" s="137">
        <f t="shared" si="461"/>
        <v>0</v>
      </c>
      <c r="V1746" s="137">
        <f t="shared" si="461"/>
        <v>100</v>
      </c>
      <c r="W1746" s="137">
        <f t="shared" si="462"/>
        <v>100</v>
      </c>
      <c r="X1746" s="137">
        <f t="shared" si="462"/>
        <v>100</v>
      </c>
      <c r="Y1746" s="137">
        <f t="shared" si="462"/>
        <v>100</v>
      </c>
      <c r="Z1746" s="137">
        <f t="shared" si="462"/>
        <v>100</v>
      </c>
      <c r="AA1746" s="137">
        <f t="shared" si="462"/>
        <v>100</v>
      </c>
      <c r="AB1746" s="137">
        <f t="shared" si="462"/>
        <v>100</v>
      </c>
      <c r="AC1746" s="137">
        <f t="shared" si="462"/>
        <v>100</v>
      </c>
      <c r="AD1746" s="137">
        <f t="shared" si="462"/>
        <v>0</v>
      </c>
      <c r="AE1746" s="137">
        <f t="shared" si="462"/>
        <v>0</v>
      </c>
      <c r="AF1746" s="137">
        <f t="shared" si="462"/>
        <v>0</v>
      </c>
      <c r="AG1746" s="137">
        <f t="shared" si="462"/>
        <v>0</v>
      </c>
      <c r="AH1746" s="137">
        <f t="shared" si="462"/>
        <v>0</v>
      </c>
      <c r="AI1746" s="137">
        <f t="shared" si="462"/>
        <v>0</v>
      </c>
      <c r="AJ1746" s="137">
        <f t="shared" si="462"/>
        <v>0</v>
      </c>
      <c r="AK1746" s="136">
        <f ca="1">IF(AND(AND($AK$3&lt;=B1746,B1746&lt;=$AK$1),B1746&lt;&gt;""),1,0)</f>
        <v>1</v>
      </c>
      <c r="AL1746" s="136">
        <f>IF(OR(F1746="工事・メンテ（共用可）",F1746="要調整"),0.5,IF(F1746="ヘリ訓練日",0.4,1))</f>
        <v>1</v>
      </c>
      <c r="AM1746" s="136">
        <v>1</v>
      </c>
    </row>
    <row r="1747" spans="1:39" ht="56.25">
      <c r="A1747" s="149">
        <v>766</v>
      </c>
      <c r="B1747" s="210">
        <v>46461</v>
      </c>
      <c r="C1747" s="211">
        <v>9</v>
      </c>
      <c r="D1747" s="211">
        <v>17</v>
      </c>
      <c r="E1747" s="213" t="s">
        <v>35</v>
      </c>
      <c r="F1747" s="147" t="s">
        <v>492</v>
      </c>
      <c r="G1747" s="154" t="s">
        <v>494</v>
      </c>
      <c r="H1747" s="138" t="str">
        <f>IF(OR(G1747="中止",G1747="取消"),"998",IF(ISNA(MATCH($E1747,施設情報!$B$2:$B$96,0)),"999",INDEX(施設情報!$C$2:$C$96,MATCH($E1747,施設情報!$B$2:$B$96,0))))</f>
        <v>041</v>
      </c>
      <c r="I1747" s="139">
        <f t="shared" si="455"/>
        <v>46461</v>
      </c>
      <c r="J1747" s="137" t="str">
        <f t="shared" si="456"/>
        <v>041-46461</v>
      </c>
      <c r="K1747" s="137">
        <f t="shared" si="457"/>
        <v>0.375</v>
      </c>
      <c r="L1747" s="137">
        <f t="shared" si="458"/>
        <v>0.70833333333333337</v>
      </c>
      <c r="M1747" s="137">
        <f t="shared" si="461"/>
        <v>0</v>
      </c>
      <c r="N1747" s="137">
        <f t="shared" si="461"/>
        <v>0</v>
      </c>
      <c r="O1747" s="137">
        <f t="shared" si="461"/>
        <v>0</v>
      </c>
      <c r="P1747" s="137">
        <f t="shared" si="461"/>
        <v>0</v>
      </c>
      <c r="Q1747" s="137">
        <f t="shared" si="461"/>
        <v>0</v>
      </c>
      <c r="R1747" s="137">
        <f t="shared" si="461"/>
        <v>0</v>
      </c>
      <c r="S1747" s="137">
        <f t="shared" si="461"/>
        <v>0</v>
      </c>
      <c r="T1747" s="137">
        <f t="shared" si="461"/>
        <v>0</v>
      </c>
      <c r="U1747" s="137">
        <f t="shared" si="461"/>
        <v>0</v>
      </c>
      <c r="V1747" s="137">
        <f t="shared" si="461"/>
        <v>100</v>
      </c>
      <c r="W1747" s="137">
        <f t="shared" si="462"/>
        <v>100</v>
      </c>
      <c r="X1747" s="137">
        <f t="shared" si="462"/>
        <v>100</v>
      </c>
      <c r="Y1747" s="137">
        <f t="shared" si="462"/>
        <v>100</v>
      </c>
      <c r="Z1747" s="137">
        <f t="shared" si="462"/>
        <v>100</v>
      </c>
      <c r="AA1747" s="137">
        <f t="shared" si="462"/>
        <v>100</v>
      </c>
      <c r="AB1747" s="137">
        <f t="shared" si="462"/>
        <v>100</v>
      </c>
      <c r="AC1747" s="137">
        <f t="shared" si="462"/>
        <v>100</v>
      </c>
      <c r="AD1747" s="137">
        <f t="shared" si="462"/>
        <v>0</v>
      </c>
      <c r="AE1747" s="137">
        <f t="shared" si="462"/>
        <v>0</v>
      </c>
      <c r="AF1747" s="137">
        <f t="shared" si="462"/>
        <v>0</v>
      </c>
      <c r="AG1747" s="137">
        <f t="shared" si="462"/>
        <v>0</v>
      </c>
      <c r="AH1747" s="137">
        <f t="shared" si="462"/>
        <v>0</v>
      </c>
      <c r="AI1747" s="137">
        <f t="shared" si="462"/>
        <v>0</v>
      </c>
      <c r="AJ1747" s="137">
        <f t="shared" si="462"/>
        <v>0</v>
      </c>
      <c r="AK1747" s="136">
        <f ca="1">IF(AND(AND($AK$3&lt;=B1747,B1747&lt;=$AK$1),B1747&lt;&gt;""),1,0)</f>
        <v>1</v>
      </c>
      <c r="AL1747" s="136">
        <f>IF(OR(F1747="工事・メンテ（共用可）",F1747="要調整"),0.5,IF(F1747="ヘリ訓練日",0.4,1))</f>
        <v>1</v>
      </c>
      <c r="AM1747" s="136">
        <v>1</v>
      </c>
    </row>
    <row r="1748" spans="1:39" ht="56.25">
      <c r="A1748" s="149">
        <v>767</v>
      </c>
      <c r="B1748" s="210">
        <v>46461</v>
      </c>
      <c r="C1748" s="211">
        <v>9</v>
      </c>
      <c r="D1748" s="211">
        <v>17</v>
      </c>
      <c r="E1748" s="213" t="s">
        <v>36</v>
      </c>
      <c r="F1748" s="147" t="s">
        <v>492</v>
      </c>
      <c r="G1748" s="154" t="s">
        <v>494</v>
      </c>
      <c r="H1748" s="138" t="str">
        <f>IF(OR(G1748="中止",G1748="取消"),"998",IF(ISNA(MATCH($E1748,施設情報!$B$2:$B$96,0)),"999",INDEX(施設情報!$C$2:$C$96,MATCH($E1748,施設情報!$B$2:$B$96,0))))</f>
        <v>042</v>
      </c>
      <c r="I1748" s="139">
        <f t="shared" si="455"/>
        <v>46461</v>
      </c>
      <c r="J1748" s="137" t="str">
        <f t="shared" si="456"/>
        <v>042-46461</v>
      </c>
      <c r="K1748" s="137">
        <f t="shared" si="457"/>
        <v>0.375</v>
      </c>
      <c r="L1748" s="137">
        <f t="shared" si="458"/>
        <v>0.70833333333333337</v>
      </c>
      <c r="M1748" s="137">
        <f t="shared" si="461"/>
        <v>0</v>
      </c>
      <c r="N1748" s="137">
        <f t="shared" si="461"/>
        <v>0</v>
      </c>
      <c r="O1748" s="137">
        <f t="shared" si="461"/>
        <v>0</v>
      </c>
      <c r="P1748" s="137">
        <f t="shared" si="461"/>
        <v>0</v>
      </c>
      <c r="Q1748" s="137">
        <f t="shared" si="461"/>
        <v>0</v>
      </c>
      <c r="R1748" s="137">
        <f t="shared" si="461"/>
        <v>0</v>
      </c>
      <c r="S1748" s="137">
        <f t="shared" si="461"/>
        <v>0</v>
      </c>
      <c r="T1748" s="137">
        <f t="shared" si="461"/>
        <v>0</v>
      </c>
      <c r="U1748" s="137">
        <f t="shared" si="461"/>
        <v>0</v>
      </c>
      <c r="V1748" s="137">
        <f t="shared" si="461"/>
        <v>100</v>
      </c>
      <c r="W1748" s="137">
        <f t="shared" si="462"/>
        <v>100</v>
      </c>
      <c r="X1748" s="137">
        <f t="shared" si="462"/>
        <v>100</v>
      </c>
      <c r="Y1748" s="137">
        <f t="shared" si="462"/>
        <v>100</v>
      </c>
      <c r="Z1748" s="137">
        <f t="shared" si="462"/>
        <v>100</v>
      </c>
      <c r="AA1748" s="137">
        <f t="shared" si="462"/>
        <v>100</v>
      </c>
      <c r="AB1748" s="137">
        <f t="shared" si="462"/>
        <v>100</v>
      </c>
      <c r="AC1748" s="137">
        <f t="shared" si="462"/>
        <v>100</v>
      </c>
      <c r="AD1748" s="137">
        <f t="shared" si="462"/>
        <v>0</v>
      </c>
      <c r="AE1748" s="137">
        <f t="shared" si="462"/>
        <v>0</v>
      </c>
      <c r="AF1748" s="137">
        <f t="shared" si="462"/>
        <v>0</v>
      </c>
      <c r="AG1748" s="137">
        <f t="shared" si="462"/>
        <v>0</v>
      </c>
      <c r="AH1748" s="137">
        <f t="shared" si="462"/>
        <v>0</v>
      </c>
      <c r="AI1748" s="137">
        <f t="shared" si="462"/>
        <v>0</v>
      </c>
      <c r="AJ1748" s="137">
        <f t="shared" si="462"/>
        <v>0</v>
      </c>
      <c r="AK1748" s="136">
        <f ca="1">IF(AND(AND($AK$3&lt;=B1748,B1748&lt;=$AK$1),B1748&lt;&gt;""),1,0)</f>
        <v>1</v>
      </c>
      <c r="AL1748" s="136">
        <f>IF(OR(F1748="工事・メンテ（共用可）",F1748="要調整"),0.5,IF(F1748="ヘリ訓練日",0.4,1))</f>
        <v>1</v>
      </c>
      <c r="AM1748" s="136">
        <v>1</v>
      </c>
    </row>
    <row r="1749" spans="1:39" ht="56.25">
      <c r="A1749" s="149">
        <v>768</v>
      </c>
      <c r="B1749" s="210">
        <v>46461</v>
      </c>
      <c r="C1749" s="211">
        <v>9</v>
      </c>
      <c r="D1749" s="211">
        <v>17</v>
      </c>
      <c r="E1749" s="213" t="s">
        <v>37</v>
      </c>
      <c r="F1749" s="147" t="s">
        <v>492</v>
      </c>
      <c r="G1749" s="154" t="s">
        <v>494</v>
      </c>
      <c r="H1749" s="138" t="str">
        <f>IF(OR(G1749="中止",G1749="取消"),"998",IF(ISNA(MATCH($E1749,施設情報!$B$2:$B$96,0)),"999",INDEX(施設情報!$C$2:$C$96,MATCH($E1749,施設情報!$B$2:$B$96,0))))</f>
        <v>043</v>
      </c>
      <c r="I1749" s="139">
        <f t="shared" si="455"/>
        <v>46461</v>
      </c>
      <c r="J1749" s="137" t="str">
        <f t="shared" si="456"/>
        <v>043-46461</v>
      </c>
      <c r="K1749" s="137">
        <f t="shared" si="457"/>
        <v>0.375</v>
      </c>
      <c r="L1749" s="137">
        <f t="shared" si="458"/>
        <v>0.70833333333333337</v>
      </c>
      <c r="M1749" s="137">
        <f t="shared" si="461"/>
        <v>0</v>
      </c>
      <c r="N1749" s="137">
        <f t="shared" si="461"/>
        <v>0</v>
      </c>
      <c r="O1749" s="137">
        <f t="shared" si="461"/>
        <v>0</v>
      </c>
      <c r="P1749" s="137">
        <f t="shared" si="461"/>
        <v>0</v>
      </c>
      <c r="Q1749" s="137">
        <f t="shared" si="461"/>
        <v>0</v>
      </c>
      <c r="R1749" s="137">
        <f t="shared" si="461"/>
        <v>0</v>
      </c>
      <c r="S1749" s="137">
        <f t="shared" si="461"/>
        <v>0</v>
      </c>
      <c r="T1749" s="137">
        <f t="shared" si="461"/>
        <v>0</v>
      </c>
      <c r="U1749" s="137">
        <f t="shared" si="461"/>
        <v>0</v>
      </c>
      <c r="V1749" s="137">
        <f t="shared" si="461"/>
        <v>100</v>
      </c>
      <c r="W1749" s="137">
        <f t="shared" si="462"/>
        <v>100</v>
      </c>
      <c r="X1749" s="137">
        <f t="shared" si="462"/>
        <v>100</v>
      </c>
      <c r="Y1749" s="137">
        <f t="shared" si="462"/>
        <v>100</v>
      </c>
      <c r="Z1749" s="137">
        <f t="shared" si="462"/>
        <v>100</v>
      </c>
      <c r="AA1749" s="137">
        <f t="shared" si="462"/>
        <v>100</v>
      </c>
      <c r="AB1749" s="137">
        <f t="shared" si="462"/>
        <v>100</v>
      </c>
      <c r="AC1749" s="137">
        <f t="shared" si="462"/>
        <v>100</v>
      </c>
      <c r="AD1749" s="137">
        <f t="shared" si="462"/>
        <v>0</v>
      </c>
      <c r="AE1749" s="137">
        <f t="shared" si="462"/>
        <v>0</v>
      </c>
      <c r="AF1749" s="137">
        <f t="shared" si="462"/>
        <v>0</v>
      </c>
      <c r="AG1749" s="137">
        <f t="shared" si="462"/>
        <v>0</v>
      </c>
      <c r="AH1749" s="137">
        <f t="shared" si="462"/>
        <v>0</v>
      </c>
      <c r="AI1749" s="137">
        <f t="shared" si="462"/>
        <v>0</v>
      </c>
      <c r="AJ1749" s="137">
        <f t="shared" si="462"/>
        <v>0</v>
      </c>
      <c r="AK1749" s="136">
        <f ca="1">IF(AND(AND($AK$3&lt;=B1749,B1749&lt;=$AK$1),B1749&lt;&gt;""),1,0)</f>
        <v>1</v>
      </c>
      <c r="AL1749" s="136">
        <f>IF(OR(F1749="工事・メンテ（共用可）",F1749="要調整"),0.5,IF(F1749="ヘリ訓練日",0.4,1))</f>
        <v>1</v>
      </c>
      <c r="AM1749" s="136">
        <v>1</v>
      </c>
    </row>
    <row r="1750" spans="1:39" ht="56.25">
      <c r="A1750" s="149">
        <v>769</v>
      </c>
      <c r="B1750" s="210">
        <v>46461</v>
      </c>
      <c r="C1750" s="211">
        <v>9</v>
      </c>
      <c r="D1750" s="211">
        <v>17</v>
      </c>
      <c r="E1750" s="213" t="s">
        <v>66</v>
      </c>
      <c r="F1750" s="147" t="s">
        <v>492</v>
      </c>
      <c r="G1750" s="154" t="s">
        <v>494</v>
      </c>
      <c r="H1750" s="138" t="str">
        <f>IF(OR(G1750="中止",G1750="取消"),"998",IF(ISNA(MATCH($E1750,施設情報!$B$2:$B$96,0)),"999",INDEX(施設情報!$C$2:$C$96,MATCH($E1750,施設情報!$B$2:$B$96,0))))</f>
        <v>044</v>
      </c>
      <c r="I1750" s="139">
        <f t="shared" si="455"/>
        <v>46461</v>
      </c>
      <c r="J1750" s="137" t="str">
        <f t="shared" si="456"/>
        <v>044-46461</v>
      </c>
      <c r="K1750" s="137">
        <f t="shared" si="457"/>
        <v>0.375</v>
      </c>
      <c r="L1750" s="137">
        <f t="shared" si="458"/>
        <v>0.70833333333333337</v>
      </c>
      <c r="M1750" s="137">
        <f t="shared" si="461"/>
        <v>0</v>
      </c>
      <c r="N1750" s="137">
        <f t="shared" si="461"/>
        <v>0</v>
      </c>
      <c r="O1750" s="137">
        <f t="shared" si="461"/>
        <v>0</v>
      </c>
      <c r="P1750" s="137">
        <f t="shared" si="461"/>
        <v>0</v>
      </c>
      <c r="Q1750" s="137">
        <f t="shared" si="461"/>
        <v>0</v>
      </c>
      <c r="R1750" s="137">
        <f t="shared" si="461"/>
        <v>0</v>
      </c>
      <c r="S1750" s="137">
        <f t="shared" si="461"/>
        <v>0</v>
      </c>
      <c r="T1750" s="137">
        <f t="shared" si="461"/>
        <v>0</v>
      </c>
      <c r="U1750" s="137">
        <f t="shared" si="461"/>
        <v>0</v>
      </c>
      <c r="V1750" s="137">
        <f t="shared" si="461"/>
        <v>100</v>
      </c>
      <c r="W1750" s="137">
        <f t="shared" si="462"/>
        <v>100</v>
      </c>
      <c r="X1750" s="137">
        <f t="shared" si="462"/>
        <v>100</v>
      </c>
      <c r="Y1750" s="137">
        <f t="shared" si="462"/>
        <v>100</v>
      </c>
      <c r="Z1750" s="137">
        <f t="shared" si="462"/>
        <v>100</v>
      </c>
      <c r="AA1750" s="137">
        <f t="shared" si="462"/>
        <v>100</v>
      </c>
      <c r="AB1750" s="137">
        <f t="shared" si="462"/>
        <v>100</v>
      </c>
      <c r="AC1750" s="137">
        <f t="shared" si="462"/>
        <v>100</v>
      </c>
      <c r="AD1750" s="137">
        <f t="shared" si="462"/>
        <v>0</v>
      </c>
      <c r="AE1750" s="137">
        <f t="shared" si="462"/>
        <v>0</v>
      </c>
      <c r="AF1750" s="137">
        <f t="shared" si="462"/>
        <v>0</v>
      </c>
      <c r="AG1750" s="137">
        <f t="shared" si="462"/>
        <v>0</v>
      </c>
      <c r="AH1750" s="137">
        <f t="shared" si="462"/>
        <v>0</v>
      </c>
      <c r="AI1750" s="137">
        <f t="shared" si="462"/>
        <v>0</v>
      </c>
      <c r="AJ1750" s="137">
        <f t="shared" si="462"/>
        <v>0</v>
      </c>
      <c r="AK1750" s="136">
        <f ca="1">IF(AND(AND($AK$3&lt;=B1750,B1750&lt;=$AK$1),B1750&lt;&gt;""),1,0)</f>
        <v>1</v>
      </c>
      <c r="AL1750" s="136">
        <f>IF(OR(F1750="工事・メンテ（共用可）",F1750="要調整"),0.5,IF(F1750="ヘリ訓練日",0.4,1))</f>
        <v>1</v>
      </c>
      <c r="AM1750" s="136">
        <v>1</v>
      </c>
    </row>
    <row r="1751" spans="1:39" ht="75">
      <c r="A1751" s="149">
        <v>770</v>
      </c>
      <c r="B1751" s="210">
        <v>46461</v>
      </c>
      <c r="C1751" s="211">
        <v>9</v>
      </c>
      <c r="D1751" s="211">
        <v>17</v>
      </c>
      <c r="E1751" s="213" t="s">
        <v>67</v>
      </c>
      <c r="F1751" s="147" t="s">
        <v>492</v>
      </c>
      <c r="G1751" s="154" t="s">
        <v>494</v>
      </c>
      <c r="H1751" s="138" t="str">
        <f>IF(OR(G1751="中止",G1751="取消"),"998",IF(ISNA(MATCH($E1751,施設情報!$B$2:$B$96,0)),"999",INDEX(施設情報!$C$2:$C$96,MATCH($E1751,施設情報!$B$2:$B$96,0))))</f>
        <v>045</v>
      </c>
      <c r="I1751" s="139">
        <f t="shared" si="455"/>
        <v>46461</v>
      </c>
      <c r="J1751" s="137" t="str">
        <f t="shared" si="456"/>
        <v>045-46461</v>
      </c>
      <c r="K1751" s="137">
        <f t="shared" si="457"/>
        <v>0.375</v>
      </c>
      <c r="L1751" s="137">
        <f t="shared" si="458"/>
        <v>0.70833333333333337</v>
      </c>
      <c r="M1751" s="137">
        <f t="shared" si="461"/>
        <v>0</v>
      </c>
      <c r="N1751" s="137">
        <f t="shared" si="461"/>
        <v>0</v>
      </c>
      <c r="O1751" s="137">
        <f t="shared" si="461"/>
        <v>0</v>
      </c>
      <c r="P1751" s="137">
        <f t="shared" si="461"/>
        <v>0</v>
      </c>
      <c r="Q1751" s="137">
        <f t="shared" si="461"/>
        <v>0</v>
      </c>
      <c r="R1751" s="137">
        <f t="shared" si="461"/>
        <v>0</v>
      </c>
      <c r="S1751" s="137">
        <f t="shared" si="461"/>
        <v>0</v>
      </c>
      <c r="T1751" s="137">
        <f t="shared" si="461"/>
        <v>0</v>
      </c>
      <c r="U1751" s="137">
        <f t="shared" si="461"/>
        <v>0</v>
      </c>
      <c r="V1751" s="137">
        <f t="shared" si="461"/>
        <v>100</v>
      </c>
      <c r="W1751" s="137">
        <f t="shared" si="462"/>
        <v>100</v>
      </c>
      <c r="X1751" s="137">
        <f t="shared" si="462"/>
        <v>100</v>
      </c>
      <c r="Y1751" s="137">
        <f t="shared" si="462"/>
        <v>100</v>
      </c>
      <c r="Z1751" s="137">
        <f t="shared" si="462"/>
        <v>100</v>
      </c>
      <c r="AA1751" s="137">
        <f t="shared" si="462"/>
        <v>100</v>
      </c>
      <c r="AB1751" s="137">
        <f t="shared" si="462"/>
        <v>100</v>
      </c>
      <c r="AC1751" s="137">
        <f t="shared" si="462"/>
        <v>100</v>
      </c>
      <c r="AD1751" s="137">
        <f t="shared" si="462"/>
        <v>0</v>
      </c>
      <c r="AE1751" s="137">
        <f t="shared" si="462"/>
        <v>0</v>
      </c>
      <c r="AF1751" s="137">
        <f t="shared" si="462"/>
        <v>0</v>
      </c>
      <c r="AG1751" s="137">
        <f t="shared" si="462"/>
        <v>0</v>
      </c>
      <c r="AH1751" s="137">
        <f t="shared" si="462"/>
        <v>0</v>
      </c>
      <c r="AI1751" s="137">
        <f t="shared" si="462"/>
        <v>0</v>
      </c>
      <c r="AJ1751" s="137">
        <f t="shared" si="462"/>
        <v>0</v>
      </c>
      <c r="AK1751" s="136">
        <f ca="1">IF(AND(AND($AK$3&lt;=B1751,B1751&lt;=$AK$1),B1751&lt;&gt;""),1,0)</f>
        <v>1</v>
      </c>
      <c r="AL1751" s="136">
        <f>IF(OR(F1751="工事・メンテ（共用可）",F1751="要調整"),0.5,IF(F1751="ヘリ訓練日",0.4,1))</f>
        <v>1</v>
      </c>
      <c r="AM1751" s="136">
        <v>1</v>
      </c>
    </row>
    <row r="1752" spans="1:39" ht="75">
      <c r="A1752" s="149">
        <v>771</v>
      </c>
      <c r="B1752" s="210">
        <v>46461</v>
      </c>
      <c r="C1752" s="211">
        <v>9</v>
      </c>
      <c r="D1752" s="211">
        <v>17</v>
      </c>
      <c r="E1752" s="213" t="s">
        <v>68</v>
      </c>
      <c r="F1752" s="147" t="s">
        <v>492</v>
      </c>
      <c r="G1752" s="154" t="s">
        <v>494</v>
      </c>
      <c r="H1752" s="138" t="str">
        <f>IF(OR(G1752="中止",G1752="取消"),"998",IF(ISNA(MATCH($E1752,施設情報!$B$2:$B$96,0)),"999",INDEX(施設情報!$C$2:$C$96,MATCH($E1752,施設情報!$B$2:$B$96,0))))</f>
        <v>046</v>
      </c>
      <c r="I1752" s="139">
        <f t="shared" si="455"/>
        <v>46461</v>
      </c>
      <c r="J1752" s="137" t="str">
        <f t="shared" si="456"/>
        <v>046-46461</v>
      </c>
      <c r="K1752" s="137">
        <f t="shared" si="457"/>
        <v>0.375</v>
      </c>
      <c r="L1752" s="137">
        <f t="shared" si="458"/>
        <v>0.70833333333333337</v>
      </c>
      <c r="M1752" s="137">
        <f t="shared" si="461"/>
        <v>0</v>
      </c>
      <c r="N1752" s="137">
        <f t="shared" si="461"/>
        <v>0</v>
      </c>
      <c r="O1752" s="137">
        <f t="shared" si="461"/>
        <v>0</v>
      </c>
      <c r="P1752" s="137">
        <f t="shared" si="461"/>
        <v>0</v>
      </c>
      <c r="Q1752" s="137">
        <f t="shared" si="461"/>
        <v>0</v>
      </c>
      <c r="R1752" s="137">
        <f t="shared" si="461"/>
        <v>0</v>
      </c>
      <c r="S1752" s="137">
        <f t="shared" si="461"/>
        <v>0</v>
      </c>
      <c r="T1752" s="137">
        <f t="shared" si="461"/>
        <v>0</v>
      </c>
      <c r="U1752" s="137">
        <f t="shared" si="461"/>
        <v>0</v>
      </c>
      <c r="V1752" s="137">
        <f t="shared" si="461"/>
        <v>100</v>
      </c>
      <c r="W1752" s="137">
        <f t="shared" si="462"/>
        <v>100</v>
      </c>
      <c r="X1752" s="137">
        <f t="shared" si="462"/>
        <v>100</v>
      </c>
      <c r="Y1752" s="137">
        <f t="shared" si="462"/>
        <v>100</v>
      </c>
      <c r="Z1752" s="137">
        <f t="shared" si="462"/>
        <v>100</v>
      </c>
      <c r="AA1752" s="137">
        <f t="shared" si="462"/>
        <v>100</v>
      </c>
      <c r="AB1752" s="137">
        <f t="shared" si="462"/>
        <v>100</v>
      </c>
      <c r="AC1752" s="137">
        <f t="shared" si="462"/>
        <v>100</v>
      </c>
      <c r="AD1752" s="137">
        <f t="shared" si="462"/>
        <v>0</v>
      </c>
      <c r="AE1752" s="137">
        <f t="shared" si="462"/>
        <v>0</v>
      </c>
      <c r="AF1752" s="137">
        <f t="shared" si="462"/>
        <v>0</v>
      </c>
      <c r="AG1752" s="137">
        <f t="shared" si="462"/>
        <v>0</v>
      </c>
      <c r="AH1752" s="137">
        <f t="shared" si="462"/>
        <v>0</v>
      </c>
      <c r="AI1752" s="137">
        <f t="shared" si="462"/>
        <v>0</v>
      </c>
      <c r="AJ1752" s="137">
        <f t="shared" si="462"/>
        <v>0</v>
      </c>
      <c r="AK1752" s="136">
        <f ca="1">IF(AND(AND($AK$3&lt;=B1752,B1752&lt;=$AK$1),B1752&lt;&gt;""),1,0)</f>
        <v>1</v>
      </c>
      <c r="AL1752" s="136">
        <f>IF(OR(F1752="工事・メンテ（共用可）",F1752="要調整"),0.5,IF(F1752="ヘリ訓練日",0.4,1))</f>
        <v>1</v>
      </c>
      <c r="AM1752" s="136">
        <v>1</v>
      </c>
    </row>
    <row r="1753" spans="1:39" ht="75">
      <c r="A1753" s="149">
        <v>772</v>
      </c>
      <c r="B1753" s="210">
        <v>46461</v>
      </c>
      <c r="C1753" s="211">
        <v>9</v>
      </c>
      <c r="D1753" s="211">
        <v>17</v>
      </c>
      <c r="E1753" s="213" t="s">
        <v>69</v>
      </c>
      <c r="F1753" s="147" t="s">
        <v>492</v>
      </c>
      <c r="G1753" s="154" t="s">
        <v>494</v>
      </c>
      <c r="H1753" s="138" t="str">
        <f>IF(OR(G1753="中止",G1753="取消"),"998",IF(ISNA(MATCH($E1753,施設情報!$B$2:$B$96,0)),"999",INDEX(施設情報!$C$2:$C$96,MATCH($E1753,施設情報!$B$2:$B$96,0))))</f>
        <v>047</v>
      </c>
      <c r="I1753" s="139">
        <f t="shared" si="455"/>
        <v>46461</v>
      </c>
      <c r="J1753" s="137" t="str">
        <f t="shared" si="456"/>
        <v>047-46461</v>
      </c>
      <c r="K1753" s="137">
        <f t="shared" si="457"/>
        <v>0.375</v>
      </c>
      <c r="L1753" s="137">
        <f t="shared" si="458"/>
        <v>0.70833333333333337</v>
      </c>
      <c r="M1753" s="137">
        <f t="shared" si="461"/>
        <v>0</v>
      </c>
      <c r="N1753" s="137">
        <f t="shared" si="461"/>
        <v>0</v>
      </c>
      <c r="O1753" s="137">
        <f t="shared" si="461"/>
        <v>0</v>
      </c>
      <c r="P1753" s="137">
        <f t="shared" si="461"/>
        <v>0</v>
      </c>
      <c r="Q1753" s="137">
        <f t="shared" si="461"/>
        <v>0</v>
      </c>
      <c r="R1753" s="137">
        <f t="shared" si="461"/>
        <v>0</v>
      </c>
      <c r="S1753" s="137">
        <f t="shared" si="461"/>
        <v>0</v>
      </c>
      <c r="T1753" s="137">
        <f t="shared" si="461"/>
        <v>0</v>
      </c>
      <c r="U1753" s="137">
        <f t="shared" si="461"/>
        <v>0</v>
      </c>
      <c r="V1753" s="137">
        <f t="shared" si="461"/>
        <v>100</v>
      </c>
      <c r="W1753" s="137">
        <f t="shared" si="462"/>
        <v>100</v>
      </c>
      <c r="X1753" s="137">
        <f t="shared" si="462"/>
        <v>100</v>
      </c>
      <c r="Y1753" s="137">
        <f t="shared" si="462"/>
        <v>100</v>
      </c>
      <c r="Z1753" s="137">
        <f t="shared" si="462"/>
        <v>100</v>
      </c>
      <c r="AA1753" s="137">
        <f t="shared" si="462"/>
        <v>100</v>
      </c>
      <c r="AB1753" s="137">
        <f t="shared" si="462"/>
        <v>100</v>
      </c>
      <c r="AC1753" s="137">
        <f t="shared" si="462"/>
        <v>100</v>
      </c>
      <c r="AD1753" s="137">
        <f t="shared" si="462"/>
        <v>0</v>
      </c>
      <c r="AE1753" s="137">
        <f t="shared" si="462"/>
        <v>0</v>
      </c>
      <c r="AF1753" s="137">
        <f t="shared" si="462"/>
        <v>0</v>
      </c>
      <c r="AG1753" s="137">
        <f t="shared" si="462"/>
        <v>0</v>
      </c>
      <c r="AH1753" s="137">
        <f t="shared" si="462"/>
        <v>0</v>
      </c>
      <c r="AI1753" s="137">
        <f t="shared" si="462"/>
        <v>0</v>
      </c>
      <c r="AJ1753" s="137">
        <f t="shared" si="462"/>
        <v>0</v>
      </c>
      <c r="AK1753" s="136">
        <f ca="1">IF(AND(AND($AK$3&lt;=B1753,B1753&lt;=$AK$1),B1753&lt;&gt;""),1,0)</f>
        <v>1</v>
      </c>
      <c r="AL1753" s="136">
        <f>IF(OR(F1753="工事・メンテ（共用可）",F1753="要調整"),0.5,IF(F1753="ヘリ訓練日",0.4,1))</f>
        <v>1</v>
      </c>
      <c r="AM1753" s="136">
        <v>1</v>
      </c>
    </row>
    <row r="1754" spans="1:39" ht="93.75">
      <c r="A1754" s="149">
        <v>773</v>
      </c>
      <c r="B1754" s="210">
        <v>46461</v>
      </c>
      <c r="C1754" s="211">
        <v>9</v>
      </c>
      <c r="D1754" s="211">
        <v>17</v>
      </c>
      <c r="E1754" s="213" t="s">
        <v>70</v>
      </c>
      <c r="F1754" s="147" t="s">
        <v>492</v>
      </c>
      <c r="G1754" s="154" t="s">
        <v>494</v>
      </c>
      <c r="H1754" s="138" t="str">
        <f>IF(OR(G1754="中止",G1754="取消"),"998",IF(ISNA(MATCH($E1754,施設情報!$B$2:$B$96,0)),"999",INDEX(施設情報!$C$2:$C$96,MATCH($E1754,施設情報!$B$2:$B$96,0))))</f>
        <v>050</v>
      </c>
      <c r="I1754" s="139">
        <f t="shared" si="455"/>
        <v>46461</v>
      </c>
      <c r="J1754" s="137" t="str">
        <f t="shared" si="456"/>
        <v>050-46461</v>
      </c>
      <c r="K1754" s="137">
        <f t="shared" si="457"/>
        <v>0.375</v>
      </c>
      <c r="L1754" s="137">
        <f t="shared" si="458"/>
        <v>0.70833333333333337</v>
      </c>
      <c r="M1754" s="137">
        <f t="shared" si="461"/>
        <v>0</v>
      </c>
      <c r="N1754" s="137">
        <f t="shared" si="461"/>
        <v>0</v>
      </c>
      <c r="O1754" s="137">
        <f t="shared" si="461"/>
        <v>0</v>
      </c>
      <c r="P1754" s="137">
        <f t="shared" si="461"/>
        <v>0</v>
      </c>
      <c r="Q1754" s="137">
        <f t="shared" si="461"/>
        <v>0</v>
      </c>
      <c r="R1754" s="137">
        <f t="shared" si="461"/>
        <v>0</v>
      </c>
      <c r="S1754" s="137">
        <f t="shared" si="461"/>
        <v>0</v>
      </c>
      <c r="T1754" s="137">
        <f t="shared" si="461"/>
        <v>0</v>
      </c>
      <c r="U1754" s="137">
        <f t="shared" si="461"/>
        <v>0</v>
      </c>
      <c r="V1754" s="137">
        <f t="shared" si="461"/>
        <v>100</v>
      </c>
      <c r="W1754" s="137">
        <f t="shared" si="462"/>
        <v>100</v>
      </c>
      <c r="X1754" s="137">
        <f t="shared" si="462"/>
        <v>100</v>
      </c>
      <c r="Y1754" s="137">
        <f t="shared" si="462"/>
        <v>100</v>
      </c>
      <c r="Z1754" s="137">
        <f t="shared" si="462"/>
        <v>100</v>
      </c>
      <c r="AA1754" s="137">
        <f t="shared" si="462"/>
        <v>100</v>
      </c>
      <c r="AB1754" s="137">
        <f t="shared" si="462"/>
        <v>100</v>
      </c>
      <c r="AC1754" s="137">
        <f t="shared" si="462"/>
        <v>100</v>
      </c>
      <c r="AD1754" s="137">
        <f t="shared" si="462"/>
        <v>0</v>
      </c>
      <c r="AE1754" s="137">
        <f t="shared" si="462"/>
        <v>0</v>
      </c>
      <c r="AF1754" s="137">
        <f t="shared" si="462"/>
        <v>0</v>
      </c>
      <c r="AG1754" s="137">
        <f t="shared" si="462"/>
        <v>0</v>
      </c>
      <c r="AH1754" s="137">
        <f t="shared" si="462"/>
        <v>0</v>
      </c>
      <c r="AI1754" s="137">
        <f t="shared" si="462"/>
        <v>0</v>
      </c>
      <c r="AJ1754" s="137">
        <f t="shared" si="462"/>
        <v>0</v>
      </c>
      <c r="AK1754" s="136">
        <f ca="1">IF(AND(AND($AK$3&lt;=B1754,B1754&lt;=$AK$1),B1754&lt;&gt;""),1,0)</f>
        <v>1</v>
      </c>
      <c r="AL1754" s="136">
        <f>IF(OR(F1754="工事・メンテ（共用可）",F1754="要調整"),0.5,IF(F1754="ヘリ訓練日",0.4,1))</f>
        <v>1</v>
      </c>
      <c r="AM1754" s="136">
        <v>1</v>
      </c>
    </row>
    <row r="1755" spans="1:39" ht="93.75">
      <c r="A1755" s="149">
        <v>774</v>
      </c>
      <c r="B1755" s="210">
        <v>46461</v>
      </c>
      <c r="C1755" s="211">
        <v>9</v>
      </c>
      <c r="D1755" s="211">
        <v>17</v>
      </c>
      <c r="E1755" s="213" t="s">
        <v>71</v>
      </c>
      <c r="F1755" s="147" t="s">
        <v>492</v>
      </c>
      <c r="G1755" s="154" t="s">
        <v>494</v>
      </c>
      <c r="H1755" s="138" t="str">
        <f>IF(OR(G1755="中止",G1755="取消"),"998",IF(ISNA(MATCH($E1755,施設情報!$B$2:$B$96,0)),"999",INDEX(施設情報!$C$2:$C$96,MATCH($E1755,施設情報!$B$2:$B$96,0))))</f>
        <v>051</v>
      </c>
      <c r="I1755" s="139">
        <f t="shared" si="455"/>
        <v>46461</v>
      </c>
      <c r="J1755" s="137" t="str">
        <f t="shared" si="456"/>
        <v>051-46461</v>
      </c>
      <c r="K1755" s="137">
        <f t="shared" si="457"/>
        <v>0.375</v>
      </c>
      <c r="L1755" s="137">
        <f t="shared" si="458"/>
        <v>0.70833333333333337</v>
      </c>
      <c r="M1755" s="137">
        <f t="shared" ref="M1755:V1764" si="463">IF(AND(M$3&gt;=$K1755,M$3&lt;$L1755),100*$AM1755,0)</f>
        <v>0</v>
      </c>
      <c r="N1755" s="137">
        <f t="shared" si="463"/>
        <v>0</v>
      </c>
      <c r="O1755" s="137">
        <f t="shared" si="463"/>
        <v>0</v>
      </c>
      <c r="P1755" s="137">
        <f t="shared" si="463"/>
        <v>0</v>
      </c>
      <c r="Q1755" s="137">
        <f t="shared" si="463"/>
        <v>0</v>
      </c>
      <c r="R1755" s="137">
        <f t="shared" si="463"/>
        <v>0</v>
      </c>
      <c r="S1755" s="137">
        <f t="shared" si="463"/>
        <v>0</v>
      </c>
      <c r="T1755" s="137">
        <f t="shared" si="463"/>
        <v>0</v>
      </c>
      <c r="U1755" s="137">
        <f t="shared" si="463"/>
        <v>0</v>
      </c>
      <c r="V1755" s="137">
        <f t="shared" si="463"/>
        <v>100</v>
      </c>
      <c r="W1755" s="137">
        <f t="shared" ref="W1755:AJ1764" si="464">IF(AND(W$3&gt;=$K1755,W$3&lt;$L1755),100*$AM1755,0)</f>
        <v>100</v>
      </c>
      <c r="X1755" s="137">
        <f t="shared" si="464"/>
        <v>100</v>
      </c>
      <c r="Y1755" s="137">
        <f t="shared" si="464"/>
        <v>100</v>
      </c>
      <c r="Z1755" s="137">
        <f t="shared" si="464"/>
        <v>100</v>
      </c>
      <c r="AA1755" s="137">
        <f t="shared" si="464"/>
        <v>100</v>
      </c>
      <c r="AB1755" s="137">
        <f t="shared" si="464"/>
        <v>100</v>
      </c>
      <c r="AC1755" s="137">
        <f t="shared" si="464"/>
        <v>100</v>
      </c>
      <c r="AD1755" s="137">
        <f t="shared" si="464"/>
        <v>0</v>
      </c>
      <c r="AE1755" s="137">
        <f t="shared" si="464"/>
        <v>0</v>
      </c>
      <c r="AF1755" s="137">
        <f t="shared" si="464"/>
        <v>0</v>
      </c>
      <c r="AG1755" s="137">
        <f t="shared" si="464"/>
        <v>0</v>
      </c>
      <c r="AH1755" s="137">
        <f t="shared" si="464"/>
        <v>0</v>
      </c>
      <c r="AI1755" s="137">
        <f t="shared" si="464"/>
        <v>0</v>
      </c>
      <c r="AJ1755" s="137">
        <f t="shared" si="464"/>
        <v>0</v>
      </c>
      <c r="AK1755" s="136">
        <f ca="1">IF(AND(AND($AK$3&lt;=B1755,B1755&lt;=$AK$1),B1755&lt;&gt;""),1,0)</f>
        <v>1</v>
      </c>
      <c r="AL1755" s="136">
        <f>IF(OR(F1755="工事・メンテ（共用可）",F1755="要調整"),0.5,IF(F1755="ヘリ訓練日",0.4,1))</f>
        <v>1</v>
      </c>
      <c r="AM1755" s="136">
        <v>1</v>
      </c>
    </row>
    <row r="1756" spans="1:39" ht="93.75">
      <c r="A1756" s="149">
        <v>775</v>
      </c>
      <c r="B1756" s="210">
        <v>46461</v>
      </c>
      <c r="C1756" s="211">
        <v>9</v>
      </c>
      <c r="D1756" s="211">
        <v>17</v>
      </c>
      <c r="E1756" s="213" t="s">
        <v>72</v>
      </c>
      <c r="F1756" s="147" t="s">
        <v>492</v>
      </c>
      <c r="G1756" s="154" t="s">
        <v>494</v>
      </c>
      <c r="H1756" s="138" t="str">
        <f>IF(OR(G1756="中止",G1756="取消"),"998",IF(ISNA(MATCH($E1756,施設情報!$B$2:$B$96,0)),"999",INDEX(施設情報!$C$2:$C$96,MATCH($E1756,施設情報!$B$2:$B$96,0))))</f>
        <v>052</v>
      </c>
      <c r="I1756" s="139">
        <f t="shared" si="455"/>
        <v>46461</v>
      </c>
      <c r="J1756" s="137" t="str">
        <f t="shared" si="456"/>
        <v>052-46461</v>
      </c>
      <c r="K1756" s="137">
        <f t="shared" si="457"/>
        <v>0.375</v>
      </c>
      <c r="L1756" s="137">
        <f t="shared" si="458"/>
        <v>0.70833333333333337</v>
      </c>
      <c r="M1756" s="137">
        <f t="shared" si="463"/>
        <v>0</v>
      </c>
      <c r="N1756" s="137">
        <f t="shared" si="463"/>
        <v>0</v>
      </c>
      <c r="O1756" s="137">
        <f t="shared" si="463"/>
        <v>0</v>
      </c>
      <c r="P1756" s="137">
        <f t="shared" si="463"/>
        <v>0</v>
      </c>
      <c r="Q1756" s="137">
        <f t="shared" si="463"/>
        <v>0</v>
      </c>
      <c r="R1756" s="137">
        <f t="shared" si="463"/>
        <v>0</v>
      </c>
      <c r="S1756" s="137">
        <f t="shared" si="463"/>
        <v>0</v>
      </c>
      <c r="T1756" s="137">
        <f t="shared" si="463"/>
        <v>0</v>
      </c>
      <c r="U1756" s="137">
        <f t="shared" si="463"/>
        <v>0</v>
      </c>
      <c r="V1756" s="137">
        <f t="shared" si="463"/>
        <v>100</v>
      </c>
      <c r="W1756" s="137">
        <f t="shared" si="464"/>
        <v>100</v>
      </c>
      <c r="X1756" s="137">
        <f t="shared" si="464"/>
        <v>100</v>
      </c>
      <c r="Y1756" s="137">
        <f t="shared" si="464"/>
        <v>100</v>
      </c>
      <c r="Z1756" s="137">
        <f t="shared" si="464"/>
        <v>100</v>
      </c>
      <c r="AA1756" s="137">
        <f t="shared" si="464"/>
        <v>100</v>
      </c>
      <c r="AB1756" s="137">
        <f t="shared" si="464"/>
        <v>100</v>
      </c>
      <c r="AC1756" s="137">
        <f t="shared" si="464"/>
        <v>100</v>
      </c>
      <c r="AD1756" s="137">
        <f t="shared" si="464"/>
        <v>0</v>
      </c>
      <c r="AE1756" s="137">
        <f t="shared" si="464"/>
        <v>0</v>
      </c>
      <c r="AF1756" s="137">
        <f t="shared" si="464"/>
        <v>0</v>
      </c>
      <c r="AG1756" s="137">
        <f t="shared" si="464"/>
        <v>0</v>
      </c>
      <c r="AH1756" s="137">
        <f t="shared" si="464"/>
        <v>0</v>
      </c>
      <c r="AI1756" s="137">
        <f t="shared" si="464"/>
        <v>0</v>
      </c>
      <c r="AJ1756" s="137">
        <f t="shared" si="464"/>
        <v>0</v>
      </c>
      <c r="AK1756" s="136">
        <f ca="1">IF(AND(AND($AK$3&lt;=B1756,B1756&lt;=$AK$1),B1756&lt;&gt;""),1,0)</f>
        <v>1</v>
      </c>
      <c r="AL1756" s="136">
        <f>IF(OR(F1756="工事・メンテ（共用可）",F1756="要調整"),0.5,IF(F1756="ヘリ訓練日",0.4,1))</f>
        <v>1</v>
      </c>
      <c r="AM1756" s="136">
        <v>1</v>
      </c>
    </row>
    <row r="1757" spans="1:39" ht="93.75">
      <c r="A1757" s="149">
        <v>776</v>
      </c>
      <c r="B1757" s="210">
        <v>46461</v>
      </c>
      <c r="C1757" s="211">
        <v>9</v>
      </c>
      <c r="D1757" s="211">
        <v>17</v>
      </c>
      <c r="E1757" s="213" t="s">
        <v>73</v>
      </c>
      <c r="F1757" s="147" t="s">
        <v>492</v>
      </c>
      <c r="G1757" s="154" t="s">
        <v>494</v>
      </c>
      <c r="H1757" s="138" t="str">
        <f>IF(OR(G1757="中止",G1757="取消"),"998",IF(ISNA(MATCH($E1757,施設情報!$B$2:$B$96,0)),"999",INDEX(施設情報!$C$2:$C$96,MATCH($E1757,施設情報!$B$2:$B$96,0))))</f>
        <v>053</v>
      </c>
      <c r="I1757" s="139">
        <f t="shared" si="455"/>
        <v>46461</v>
      </c>
      <c r="J1757" s="137" t="str">
        <f t="shared" si="456"/>
        <v>053-46461</v>
      </c>
      <c r="K1757" s="137">
        <f t="shared" si="457"/>
        <v>0.375</v>
      </c>
      <c r="L1757" s="137">
        <f t="shared" si="458"/>
        <v>0.70833333333333337</v>
      </c>
      <c r="M1757" s="137">
        <f t="shared" si="463"/>
        <v>0</v>
      </c>
      <c r="N1757" s="137">
        <f t="shared" si="463"/>
        <v>0</v>
      </c>
      <c r="O1757" s="137">
        <f t="shared" si="463"/>
        <v>0</v>
      </c>
      <c r="P1757" s="137">
        <f t="shared" si="463"/>
        <v>0</v>
      </c>
      <c r="Q1757" s="137">
        <f t="shared" si="463"/>
        <v>0</v>
      </c>
      <c r="R1757" s="137">
        <f t="shared" si="463"/>
        <v>0</v>
      </c>
      <c r="S1757" s="137">
        <f t="shared" si="463"/>
        <v>0</v>
      </c>
      <c r="T1757" s="137">
        <f t="shared" si="463"/>
        <v>0</v>
      </c>
      <c r="U1757" s="137">
        <f t="shared" si="463"/>
        <v>0</v>
      </c>
      <c r="V1757" s="137">
        <f t="shared" si="463"/>
        <v>100</v>
      </c>
      <c r="W1757" s="137">
        <f t="shared" si="464"/>
        <v>100</v>
      </c>
      <c r="X1757" s="137">
        <f t="shared" si="464"/>
        <v>100</v>
      </c>
      <c r="Y1757" s="137">
        <f t="shared" si="464"/>
        <v>100</v>
      </c>
      <c r="Z1757" s="137">
        <f t="shared" si="464"/>
        <v>100</v>
      </c>
      <c r="AA1757" s="137">
        <f t="shared" si="464"/>
        <v>100</v>
      </c>
      <c r="AB1757" s="137">
        <f t="shared" si="464"/>
        <v>100</v>
      </c>
      <c r="AC1757" s="137">
        <f t="shared" si="464"/>
        <v>100</v>
      </c>
      <c r="AD1757" s="137">
        <f t="shared" si="464"/>
        <v>0</v>
      </c>
      <c r="AE1757" s="137">
        <f t="shared" si="464"/>
        <v>0</v>
      </c>
      <c r="AF1757" s="137">
        <f t="shared" si="464"/>
        <v>0</v>
      </c>
      <c r="AG1757" s="137">
        <f t="shared" si="464"/>
        <v>0</v>
      </c>
      <c r="AH1757" s="137">
        <f t="shared" si="464"/>
        <v>0</v>
      </c>
      <c r="AI1757" s="137">
        <f t="shared" si="464"/>
        <v>0</v>
      </c>
      <c r="AJ1757" s="137">
        <f t="shared" si="464"/>
        <v>0</v>
      </c>
      <c r="AK1757" s="136">
        <f ca="1">IF(AND(AND($AK$3&lt;=B1757,B1757&lt;=$AK$1),B1757&lt;&gt;""),1,0)</f>
        <v>1</v>
      </c>
      <c r="AL1757" s="136">
        <f>IF(OR(F1757="工事・メンテ（共用可）",F1757="要調整"),0.5,IF(F1757="ヘリ訓練日",0.4,1))</f>
        <v>1</v>
      </c>
      <c r="AM1757" s="136">
        <v>1</v>
      </c>
    </row>
    <row r="1758" spans="1:39" ht="75">
      <c r="A1758" s="149">
        <v>777</v>
      </c>
      <c r="B1758" s="210">
        <v>46461</v>
      </c>
      <c r="C1758" s="211">
        <v>9</v>
      </c>
      <c r="D1758" s="211">
        <v>17</v>
      </c>
      <c r="E1758" s="213" t="s">
        <v>74</v>
      </c>
      <c r="F1758" s="147" t="s">
        <v>492</v>
      </c>
      <c r="G1758" s="154" t="s">
        <v>494</v>
      </c>
      <c r="H1758" s="138" t="str">
        <f>IF(OR(G1758="中止",G1758="取消"),"998",IF(ISNA(MATCH($E1758,施設情報!$B$2:$B$96,0)),"999",INDEX(施設情報!$C$2:$C$96,MATCH($E1758,施設情報!$B$2:$B$96,0))))</f>
        <v>048</v>
      </c>
      <c r="I1758" s="139">
        <f t="shared" si="455"/>
        <v>46461</v>
      </c>
      <c r="J1758" s="137" t="str">
        <f t="shared" si="456"/>
        <v>048-46461</v>
      </c>
      <c r="K1758" s="137">
        <f t="shared" si="457"/>
        <v>0.375</v>
      </c>
      <c r="L1758" s="137">
        <f t="shared" si="458"/>
        <v>0.70833333333333337</v>
      </c>
      <c r="M1758" s="137">
        <f t="shared" si="463"/>
        <v>0</v>
      </c>
      <c r="N1758" s="137">
        <f t="shared" si="463"/>
        <v>0</v>
      </c>
      <c r="O1758" s="137">
        <f t="shared" si="463"/>
        <v>0</v>
      </c>
      <c r="P1758" s="137">
        <f t="shared" si="463"/>
        <v>0</v>
      </c>
      <c r="Q1758" s="137">
        <f t="shared" si="463"/>
        <v>0</v>
      </c>
      <c r="R1758" s="137">
        <f t="shared" si="463"/>
        <v>0</v>
      </c>
      <c r="S1758" s="137">
        <f t="shared" si="463"/>
        <v>0</v>
      </c>
      <c r="T1758" s="137">
        <f t="shared" si="463"/>
        <v>0</v>
      </c>
      <c r="U1758" s="137">
        <f t="shared" si="463"/>
        <v>0</v>
      </c>
      <c r="V1758" s="137">
        <f t="shared" si="463"/>
        <v>100</v>
      </c>
      <c r="W1758" s="137">
        <f t="shared" si="464"/>
        <v>100</v>
      </c>
      <c r="X1758" s="137">
        <f t="shared" si="464"/>
        <v>100</v>
      </c>
      <c r="Y1758" s="137">
        <f t="shared" si="464"/>
        <v>100</v>
      </c>
      <c r="Z1758" s="137">
        <f t="shared" si="464"/>
        <v>100</v>
      </c>
      <c r="AA1758" s="137">
        <f t="shared" si="464"/>
        <v>100</v>
      </c>
      <c r="AB1758" s="137">
        <f t="shared" si="464"/>
        <v>100</v>
      </c>
      <c r="AC1758" s="137">
        <f t="shared" si="464"/>
        <v>100</v>
      </c>
      <c r="AD1758" s="137">
        <f t="shared" si="464"/>
        <v>0</v>
      </c>
      <c r="AE1758" s="137">
        <f t="shared" si="464"/>
        <v>0</v>
      </c>
      <c r="AF1758" s="137">
        <f t="shared" si="464"/>
        <v>0</v>
      </c>
      <c r="AG1758" s="137">
        <f t="shared" si="464"/>
        <v>0</v>
      </c>
      <c r="AH1758" s="137">
        <f t="shared" si="464"/>
        <v>0</v>
      </c>
      <c r="AI1758" s="137">
        <f t="shared" si="464"/>
        <v>0</v>
      </c>
      <c r="AJ1758" s="137">
        <f t="shared" si="464"/>
        <v>0</v>
      </c>
      <c r="AK1758" s="136">
        <f ca="1">IF(AND(AND($AK$3&lt;=B1758,B1758&lt;=$AK$1),B1758&lt;&gt;""),1,0)</f>
        <v>1</v>
      </c>
      <c r="AL1758" s="136">
        <f>IF(OR(F1758="工事・メンテ（共用可）",F1758="要調整"),0.5,IF(F1758="ヘリ訓練日",0.4,1))</f>
        <v>1</v>
      </c>
      <c r="AM1758" s="136">
        <v>1</v>
      </c>
    </row>
    <row r="1759" spans="1:39" ht="75">
      <c r="A1759" s="149">
        <v>778</v>
      </c>
      <c r="B1759" s="210">
        <v>46461</v>
      </c>
      <c r="C1759" s="211">
        <v>9</v>
      </c>
      <c r="D1759" s="211">
        <v>17</v>
      </c>
      <c r="E1759" s="213" t="s">
        <v>75</v>
      </c>
      <c r="F1759" s="147" t="s">
        <v>492</v>
      </c>
      <c r="G1759" s="154" t="s">
        <v>494</v>
      </c>
      <c r="H1759" s="138" t="str">
        <f>IF(OR(G1759="中止",G1759="取消"),"998",IF(ISNA(MATCH($E1759,施設情報!$B$2:$B$96,0)),"999",INDEX(施設情報!$C$2:$C$96,MATCH($E1759,施設情報!$B$2:$B$96,0))))</f>
        <v>049</v>
      </c>
      <c r="I1759" s="139">
        <f t="shared" si="455"/>
        <v>46461</v>
      </c>
      <c r="J1759" s="137" t="str">
        <f t="shared" si="456"/>
        <v>049-46461</v>
      </c>
      <c r="K1759" s="137">
        <f t="shared" si="457"/>
        <v>0.375</v>
      </c>
      <c r="L1759" s="137">
        <f t="shared" si="458"/>
        <v>0.70833333333333337</v>
      </c>
      <c r="M1759" s="137">
        <f t="shared" si="463"/>
        <v>0</v>
      </c>
      <c r="N1759" s="137">
        <f t="shared" si="463"/>
        <v>0</v>
      </c>
      <c r="O1759" s="137">
        <f t="shared" si="463"/>
        <v>0</v>
      </c>
      <c r="P1759" s="137">
        <f t="shared" si="463"/>
        <v>0</v>
      </c>
      <c r="Q1759" s="137">
        <f t="shared" si="463"/>
        <v>0</v>
      </c>
      <c r="R1759" s="137">
        <f t="shared" si="463"/>
        <v>0</v>
      </c>
      <c r="S1759" s="137">
        <f t="shared" si="463"/>
        <v>0</v>
      </c>
      <c r="T1759" s="137">
        <f t="shared" si="463"/>
        <v>0</v>
      </c>
      <c r="U1759" s="137">
        <f t="shared" si="463"/>
        <v>0</v>
      </c>
      <c r="V1759" s="137">
        <f t="shared" si="463"/>
        <v>100</v>
      </c>
      <c r="W1759" s="137">
        <f t="shared" si="464"/>
        <v>100</v>
      </c>
      <c r="X1759" s="137">
        <f t="shared" si="464"/>
        <v>100</v>
      </c>
      <c r="Y1759" s="137">
        <f t="shared" si="464"/>
        <v>100</v>
      </c>
      <c r="Z1759" s="137">
        <f t="shared" si="464"/>
        <v>100</v>
      </c>
      <c r="AA1759" s="137">
        <f t="shared" si="464"/>
        <v>100</v>
      </c>
      <c r="AB1759" s="137">
        <f t="shared" si="464"/>
        <v>100</v>
      </c>
      <c r="AC1759" s="137">
        <f t="shared" si="464"/>
        <v>100</v>
      </c>
      <c r="AD1759" s="137">
        <f t="shared" si="464"/>
        <v>0</v>
      </c>
      <c r="AE1759" s="137">
        <f t="shared" si="464"/>
        <v>0</v>
      </c>
      <c r="AF1759" s="137">
        <f t="shared" si="464"/>
        <v>0</v>
      </c>
      <c r="AG1759" s="137">
        <f t="shared" si="464"/>
        <v>0</v>
      </c>
      <c r="AH1759" s="137">
        <f t="shared" si="464"/>
        <v>0</v>
      </c>
      <c r="AI1759" s="137">
        <f t="shared" si="464"/>
        <v>0</v>
      </c>
      <c r="AJ1759" s="137">
        <f t="shared" si="464"/>
        <v>0</v>
      </c>
      <c r="AK1759" s="136">
        <f ca="1">IF(AND(AND($AK$3&lt;=B1759,B1759&lt;=$AK$1),B1759&lt;&gt;""),1,0)</f>
        <v>1</v>
      </c>
      <c r="AL1759" s="136">
        <f>IF(OR(F1759="工事・メンテ（共用可）",F1759="要調整"),0.5,IF(F1759="ヘリ訓練日",0.4,1))</f>
        <v>1</v>
      </c>
      <c r="AM1759" s="136">
        <v>1</v>
      </c>
    </row>
    <row r="1760" spans="1:39" ht="75">
      <c r="A1760" s="149">
        <v>779</v>
      </c>
      <c r="B1760" s="210">
        <v>46461</v>
      </c>
      <c r="C1760" s="211">
        <v>9</v>
      </c>
      <c r="D1760" s="211">
        <v>17</v>
      </c>
      <c r="E1760" s="213" t="s">
        <v>76</v>
      </c>
      <c r="F1760" s="147" t="s">
        <v>492</v>
      </c>
      <c r="G1760" s="154" t="s">
        <v>494</v>
      </c>
      <c r="H1760" s="138" t="str">
        <f>IF(OR(G1760="中止",G1760="取消"),"998",IF(ISNA(MATCH($E1760,施設情報!$B$2:$B$96,0)),"999",INDEX(施設情報!$C$2:$C$96,MATCH($E1760,施設情報!$B$2:$B$96,0))))</f>
        <v>054</v>
      </c>
      <c r="I1760" s="139">
        <f t="shared" si="455"/>
        <v>46461</v>
      </c>
      <c r="J1760" s="137" t="str">
        <f t="shared" si="456"/>
        <v>054-46461</v>
      </c>
      <c r="K1760" s="137">
        <f t="shared" si="457"/>
        <v>0.375</v>
      </c>
      <c r="L1760" s="137">
        <f t="shared" si="458"/>
        <v>0.70833333333333337</v>
      </c>
      <c r="M1760" s="137">
        <f t="shared" si="463"/>
        <v>0</v>
      </c>
      <c r="N1760" s="137">
        <f t="shared" si="463"/>
        <v>0</v>
      </c>
      <c r="O1760" s="137">
        <f t="shared" si="463"/>
        <v>0</v>
      </c>
      <c r="P1760" s="137">
        <f t="shared" si="463"/>
        <v>0</v>
      </c>
      <c r="Q1760" s="137">
        <f t="shared" si="463"/>
        <v>0</v>
      </c>
      <c r="R1760" s="137">
        <f t="shared" si="463"/>
        <v>0</v>
      </c>
      <c r="S1760" s="137">
        <f t="shared" si="463"/>
        <v>0</v>
      </c>
      <c r="T1760" s="137">
        <f t="shared" si="463"/>
        <v>0</v>
      </c>
      <c r="U1760" s="137">
        <f t="shared" si="463"/>
        <v>0</v>
      </c>
      <c r="V1760" s="137">
        <f t="shared" si="463"/>
        <v>100</v>
      </c>
      <c r="W1760" s="137">
        <f t="shared" si="464"/>
        <v>100</v>
      </c>
      <c r="X1760" s="137">
        <f t="shared" si="464"/>
        <v>100</v>
      </c>
      <c r="Y1760" s="137">
        <f t="shared" si="464"/>
        <v>100</v>
      </c>
      <c r="Z1760" s="137">
        <f t="shared" si="464"/>
        <v>100</v>
      </c>
      <c r="AA1760" s="137">
        <f t="shared" si="464"/>
        <v>100</v>
      </c>
      <c r="AB1760" s="137">
        <f t="shared" si="464"/>
        <v>100</v>
      </c>
      <c r="AC1760" s="137">
        <f t="shared" si="464"/>
        <v>100</v>
      </c>
      <c r="AD1760" s="137">
        <f t="shared" si="464"/>
        <v>0</v>
      </c>
      <c r="AE1760" s="137">
        <f t="shared" si="464"/>
        <v>0</v>
      </c>
      <c r="AF1760" s="137">
        <f t="shared" si="464"/>
        <v>0</v>
      </c>
      <c r="AG1760" s="137">
        <f t="shared" si="464"/>
        <v>0</v>
      </c>
      <c r="AH1760" s="137">
        <f t="shared" si="464"/>
        <v>0</v>
      </c>
      <c r="AI1760" s="137">
        <f t="shared" si="464"/>
        <v>0</v>
      </c>
      <c r="AJ1760" s="137">
        <f t="shared" si="464"/>
        <v>0</v>
      </c>
      <c r="AK1760" s="136">
        <f ca="1">IF(AND(AND($AK$3&lt;=B1760,B1760&lt;=$AK$1),B1760&lt;&gt;""),1,0)</f>
        <v>1</v>
      </c>
      <c r="AL1760" s="136">
        <f>IF(OR(F1760="工事・メンテ（共用可）",F1760="要調整"),0.5,IF(F1760="ヘリ訓練日",0.4,1))</f>
        <v>1</v>
      </c>
      <c r="AM1760" s="136">
        <v>1</v>
      </c>
    </row>
    <row r="1761" spans="1:39" ht="112.5">
      <c r="A1761" s="149">
        <v>780</v>
      </c>
      <c r="B1761" s="210">
        <v>46461</v>
      </c>
      <c r="C1761" s="211">
        <v>9</v>
      </c>
      <c r="D1761" s="211">
        <v>17</v>
      </c>
      <c r="E1761" s="213" t="s">
        <v>77</v>
      </c>
      <c r="F1761" s="147" t="s">
        <v>492</v>
      </c>
      <c r="G1761" s="154" t="s">
        <v>494</v>
      </c>
      <c r="H1761" s="138" t="str">
        <f>IF(OR(G1761="中止",G1761="取消"),"998",IF(ISNA(MATCH($E1761,施設情報!$B$2:$B$96,0)),"999",INDEX(施設情報!$C$2:$C$96,MATCH($E1761,施設情報!$B$2:$B$96,0))))</f>
        <v>055</v>
      </c>
      <c r="I1761" s="139">
        <f t="shared" si="455"/>
        <v>46461</v>
      </c>
      <c r="J1761" s="137" t="str">
        <f t="shared" si="456"/>
        <v>055-46461</v>
      </c>
      <c r="K1761" s="137">
        <f t="shared" si="457"/>
        <v>0.375</v>
      </c>
      <c r="L1761" s="137">
        <f t="shared" si="458"/>
        <v>0.70833333333333337</v>
      </c>
      <c r="M1761" s="137">
        <f t="shared" si="463"/>
        <v>0</v>
      </c>
      <c r="N1761" s="137">
        <f t="shared" si="463"/>
        <v>0</v>
      </c>
      <c r="O1761" s="137">
        <f t="shared" si="463"/>
        <v>0</v>
      </c>
      <c r="P1761" s="137">
        <f t="shared" si="463"/>
        <v>0</v>
      </c>
      <c r="Q1761" s="137">
        <f t="shared" si="463"/>
        <v>0</v>
      </c>
      <c r="R1761" s="137">
        <f t="shared" si="463"/>
        <v>0</v>
      </c>
      <c r="S1761" s="137">
        <f t="shared" si="463"/>
        <v>0</v>
      </c>
      <c r="T1761" s="137">
        <f t="shared" si="463"/>
        <v>0</v>
      </c>
      <c r="U1761" s="137">
        <f t="shared" si="463"/>
        <v>0</v>
      </c>
      <c r="V1761" s="137">
        <f t="shared" si="463"/>
        <v>100</v>
      </c>
      <c r="W1761" s="137">
        <f t="shared" si="464"/>
        <v>100</v>
      </c>
      <c r="X1761" s="137">
        <f t="shared" si="464"/>
        <v>100</v>
      </c>
      <c r="Y1761" s="137">
        <f t="shared" si="464"/>
        <v>100</v>
      </c>
      <c r="Z1761" s="137">
        <f t="shared" si="464"/>
        <v>100</v>
      </c>
      <c r="AA1761" s="137">
        <f t="shared" si="464"/>
        <v>100</v>
      </c>
      <c r="AB1761" s="137">
        <f t="shared" si="464"/>
        <v>100</v>
      </c>
      <c r="AC1761" s="137">
        <f t="shared" si="464"/>
        <v>100</v>
      </c>
      <c r="AD1761" s="137">
        <f t="shared" si="464"/>
        <v>0</v>
      </c>
      <c r="AE1761" s="137">
        <f t="shared" si="464"/>
        <v>0</v>
      </c>
      <c r="AF1761" s="137">
        <f t="shared" si="464"/>
        <v>0</v>
      </c>
      <c r="AG1761" s="137">
        <f t="shared" si="464"/>
        <v>0</v>
      </c>
      <c r="AH1761" s="137">
        <f t="shared" si="464"/>
        <v>0</v>
      </c>
      <c r="AI1761" s="137">
        <f t="shared" si="464"/>
        <v>0</v>
      </c>
      <c r="AJ1761" s="137">
        <f t="shared" si="464"/>
        <v>0</v>
      </c>
      <c r="AK1761" s="136">
        <f ca="1">IF(AND(AND($AK$3&lt;=B1761,B1761&lt;=$AK$1),B1761&lt;&gt;""),1,0)</f>
        <v>1</v>
      </c>
      <c r="AL1761" s="136">
        <f>IF(OR(F1761="工事・メンテ（共用可）",F1761="要調整"),0.5,IF(F1761="ヘリ訓練日",0.4,1))</f>
        <v>1</v>
      </c>
      <c r="AM1761" s="136">
        <v>1</v>
      </c>
    </row>
    <row r="1762" spans="1:39" ht="93.75">
      <c r="A1762" s="149">
        <v>781</v>
      </c>
      <c r="B1762" s="210">
        <v>46461</v>
      </c>
      <c r="C1762" s="211">
        <v>9</v>
      </c>
      <c r="D1762" s="211">
        <v>17</v>
      </c>
      <c r="E1762" s="213" t="s">
        <v>78</v>
      </c>
      <c r="F1762" s="147" t="s">
        <v>492</v>
      </c>
      <c r="G1762" s="154" t="s">
        <v>494</v>
      </c>
      <c r="H1762" s="138" t="str">
        <f>IF(OR(G1762="中止",G1762="取消"),"998",IF(ISNA(MATCH($E1762,施設情報!$B$2:$B$96,0)),"999",INDEX(施設情報!$C$2:$C$96,MATCH($E1762,施設情報!$B$2:$B$96,0))))</f>
        <v>056</v>
      </c>
      <c r="I1762" s="139">
        <f t="shared" si="455"/>
        <v>46461</v>
      </c>
      <c r="J1762" s="137" t="str">
        <f t="shared" si="456"/>
        <v>056-46461</v>
      </c>
      <c r="K1762" s="137">
        <f t="shared" si="457"/>
        <v>0.375</v>
      </c>
      <c r="L1762" s="137">
        <f t="shared" si="458"/>
        <v>0.70833333333333337</v>
      </c>
      <c r="M1762" s="137">
        <f t="shared" si="463"/>
        <v>0</v>
      </c>
      <c r="N1762" s="137">
        <f t="shared" si="463"/>
        <v>0</v>
      </c>
      <c r="O1762" s="137">
        <f t="shared" si="463"/>
        <v>0</v>
      </c>
      <c r="P1762" s="137">
        <f t="shared" si="463"/>
        <v>0</v>
      </c>
      <c r="Q1762" s="137">
        <f t="shared" si="463"/>
        <v>0</v>
      </c>
      <c r="R1762" s="137">
        <f t="shared" si="463"/>
        <v>0</v>
      </c>
      <c r="S1762" s="137">
        <f t="shared" si="463"/>
        <v>0</v>
      </c>
      <c r="T1762" s="137">
        <f t="shared" si="463"/>
        <v>0</v>
      </c>
      <c r="U1762" s="137">
        <f t="shared" si="463"/>
        <v>0</v>
      </c>
      <c r="V1762" s="137">
        <f t="shared" si="463"/>
        <v>100</v>
      </c>
      <c r="W1762" s="137">
        <f t="shared" si="464"/>
        <v>100</v>
      </c>
      <c r="X1762" s="137">
        <f t="shared" si="464"/>
        <v>100</v>
      </c>
      <c r="Y1762" s="137">
        <f t="shared" si="464"/>
        <v>100</v>
      </c>
      <c r="Z1762" s="137">
        <f t="shared" si="464"/>
        <v>100</v>
      </c>
      <c r="AA1762" s="137">
        <f t="shared" si="464"/>
        <v>100</v>
      </c>
      <c r="AB1762" s="137">
        <f t="shared" si="464"/>
        <v>100</v>
      </c>
      <c r="AC1762" s="137">
        <f t="shared" si="464"/>
        <v>100</v>
      </c>
      <c r="AD1762" s="137">
        <f t="shared" si="464"/>
        <v>0</v>
      </c>
      <c r="AE1762" s="137">
        <f t="shared" si="464"/>
        <v>0</v>
      </c>
      <c r="AF1762" s="137">
        <f t="shared" si="464"/>
        <v>0</v>
      </c>
      <c r="AG1762" s="137">
        <f t="shared" si="464"/>
        <v>0</v>
      </c>
      <c r="AH1762" s="137">
        <f t="shared" si="464"/>
        <v>0</v>
      </c>
      <c r="AI1762" s="137">
        <f t="shared" si="464"/>
        <v>0</v>
      </c>
      <c r="AJ1762" s="137">
        <f t="shared" si="464"/>
        <v>0</v>
      </c>
      <c r="AK1762" s="136">
        <f ca="1">IF(AND(AND($AK$3&lt;=B1762,B1762&lt;=$AK$1),B1762&lt;&gt;""),1,0)</f>
        <v>1</v>
      </c>
      <c r="AL1762" s="136">
        <f>IF(OR(F1762="工事・メンテ（共用可）",F1762="要調整"),0.5,IF(F1762="ヘリ訓練日",0.4,1))</f>
        <v>1</v>
      </c>
      <c r="AM1762" s="136">
        <v>1</v>
      </c>
    </row>
    <row r="1763" spans="1:39" ht="112.5">
      <c r="A1763" s="149">
        <v>782</v>
      </c>
      <c r="B1763" s="210">
        <v>46461</v>
      </c>
      <c r="C1763" s="211">
        <v>9</v>
      </c>
      <c r="D1763" s="211">
        <v>17</v>
      </c>
      <c r="E1763" s="213" t="s">
        <v>79</v>
      </c>
      <c r="F1763" s="147" t="s">
        <v>492</v>
      </c>
      <c r="G1763" s="154" t="s">
        <v>494</v>
      </c>
      <c r="H1763" s="138" t="str">
        <f>IF(OR(G1763="中止",G1763="取消"),"998",IF(ISNA(MATCH($E1763,施設情報!$B$2:$B$96,0)),"999",INDEX(施設情報!$C$2:$C$96,MATCH($E1763,施設情報!$B$2:$B$96,0))))</f>
        <v>057</v>
      </c>
      <c r="I1763" s="139">
        <f t="shared" si="455"/>
        <v>46461</v>
      </c>
      <c r="J1763" s="137" t="str">
        <f t="shared" si="456"/>
        <v>057-46461</v>
      </c>
      <c r="K1763" s="137">
        <f t="shared" si="457"/>
        <v>0.375</v>
      </c>
      <c r="L1763" s="137">
        <f t="shared" si="458"/>
        <v>0.70833333333333337</v>
      </c>
      <c r="M1763" s="137">
        <f t="shared" si="463"/>
        <v>0</v>
      </c>
      <c r="N1763" s="137">
        <f t="shared" si="463"/>
        <v>0</v>
      </c>
      <c r="O1763" s="137">
        <f t="shared" si="463"/>
        <v>0</v>
      </c>
      <c r="P1763" s="137">
        <f t="shared" si="463"/>
        <v>0</v>
      </c>
      <c r="Q1763" s="137">
        <f t="shared" si="463"/>
        <v>0</v>
      </c>
      <c r="R1763" s="137">
        <f t="shared" si="463"/>
        <v>0</v>
      </c>
      <c r="S1763" s="137">
        <f t="shared" si="463"/>
        <v>0</v>
      </c>
      <c r="T1763" s="137">
        <f t="shared" si="463"/>
        <v>0</v>
      </c>
      <c r="U1763" s="137">
        <f t="shared" si="463"/>
        <v>0</v>
      </c>
      <c r="V1763" s="137">
        <f t="shared" si="463"/>
        <v>100</v>
      </c>
      <c r="W1763" s="137">
        <f t="shared" si="464"/>
        <v>100</v>
      </c>
      <c r="X1763" s="137">
        <f t="shared" si="464"/>
        <v>100</v>
      </c>
      <c r="Y1763" s="137">
        <f t="shared" si="464"/>
        <v>100</v>
      </c>
      <c r="Z1763" s="137">
        <f t="shared" si="464"/>
        <v>100</v>
      </c>
      <c r="AA1763" s="137">
        <f t="shared" si="464"/>
        <v>100</v>
      </c>
      <c r="AB1763" s="137">
        <f t="shared" si="464"/>
        <v>100</v>
      </c>
      <c r="AC1763" s="137">
        <f t="shared" si="464"/>
        <v>100</v>
      </c>
      <c r="AD1763" s="137">
        <f t="shared" si="464"/>
        <v>0</v>
      </c>
      <c r="AE1763" s="137">
        <f t="shared" si="464"/>
        <v>0</v>
      </c>
      <c r="AF1763" s="137">
        <f t="shared" si="464"/>
        <v>0</v>
      </c>
      <c r="AG1763" s="137">
        <f t="shared" si="464"/>
        <v>0</v>
      </c>
      <c r="AH1763" s="137">
        <f t="shared" si="464"/>
        <v>0</v>
      </c>
      <c r="AI1763" s="137">
        <f t="shared" si="464"/>
        <v>0</v>
      </c>
      <c r="AJ1763" s="137">
        <f t="shared" si="464"/>
        <v>0</v>
      </c>
      <c r="AK1763" s="136">
        <f ca="1">IF(AND(AND($AK$3&lt;=B1763,B1763&lt;=$AK$1),B1763&lt;&gt;""),1,0)</f>
        <v>1</v>
      </c>
      <c r="AL1763" s="136">
        <f>IF(OR(F1763="工事・メンテ（共用可）",F1763="要調整"),0.5,IF(F1763="ヘリ訓練日",0.4,1))</f>
        <v>1</v>
      </c>
      <c r="AM1763" s="136">
        <v>1</v>
      </c>
    </row>
    <row r="1764" spans="1:39" ht="112.5">
      <c r="A1764" s="149">
        <v>783</v>
      </c>
      <c r="B1764" s="210">
        <v>46461</v>
      </c>
      <c r="C1764" s="211">
        <v>9</v>
      </c>
      <c r="D1764" s="211">
        <v>17</v>
      </c>
      <c r="E1764" s="213" t="s">
        <v>80</v>
      </c>
      <c r="F1764" s="147" t="s">
        <v>492</v>
      </c>
      <c r="G1764" s="154" t="s">
        <v>494</v>
      </c>
      <c r="H1764" s="138" t="str">
        <f>IF(OR(G1764="中止",G1764="取消"),"998",IF(ISNA(MATCH($E1764,施設情報!$B$2:$B$96,0)),"999",INDEX(施設情報!$C$2:$C$96,MATCH($E1764,施設情報!$B$2:$B$96,0))))</f>
        <v>058</v>
      </c>
      <c r="I1764" s="139">
        <f t="shared" si="455"/>
        <v>46461</v>
      </c>
      <c r="J1764" s="137" t="str">
        <f t="shared" si="456"/>
        <v>058-46461</v>
      </c>
      <c r="K1764" s="137">
        <f t="shared" si="457"/>
        <v>0.375</v>
      </c>
      <c r="L1764" s="137">
        <f t="shared" si="458"/>
        <v>0.70833333333333337</v>
      </c>
      <c r="M1764" s="137">
        <f t="shared" si="463"/>
        <v>0</v>
      </c>
      <c r="N1764" s="137">
        <f t="shared" si="463"/>
        <v>0</v>
      </c>
      <c r="O1764" s="137">
        <f t="shared" si="463"/>
        <v>0</v>
      </c>
      <c r="P1764" s="137">
        <f t="shared" si="463"/>
        <v>0</v>
      </c>
      <c r="Q1764" s="137">
        <f t="shared" si="463"/>
        <v>0</v>
      </c>
      <c r="R1764" s="137">
        <f t="shared" si="463"/>
        <v>0</v>
      </c>
      <c r="S1764" s="137">
        <f t="shared" si="463"/>
        <v>0</v>
      </c>
      <c r="T1764" s="137">
        <f t="shared" si="463"/>
        <v>0</v>
      </c>
      <c r="U1764" s="137">
        <f t="shared" si="463"/>
        <v>0</v>
      </c>
      <c r="V1764" s="137">
        <f t="shared" si="463"/>
        <v>100</v>
      </c>
      <c r="W1764" s="137">
        <f t="shared" si="464"/>
        <v>100</v>
      </c>
      <c r="X1764" s="137">
        <f t="shared" si="464"/>
        <v>100</v>
      </c>
      <c r="Y1764" s="137">
        <f t="shared" si="464"/>
        <v>100</v>
      </c>
      <c r="Z1764" s="137">
        <f t="shared" si="464"/>
        <v>100</v>
      </c>
      <c r="AA1764" s="137">
        <f t="shared" si="464"/>
        <v>100</v>
      </c>
      <c r="AB1764" s="137">
        <f t="shared" si="464"/>
        <v>100</v>
      </c>
      <c r="AC1764" s="137">
        <f t="shared" si="464"/>
        <v>100</v>
      </c>
      <c r="AD1764" s="137">
        <f t="shared" si="464"/>
        <v>0</v>
      </c>
      <c r="AE1764" s="137">
        <f t="shared" si="464"/>
        <v>0</v>
      </c>
      <c r="AF1764" s="137">
        <f t="shared" si="464"/>
        <v>0</v>
      </c>
      <c r="AG1764" s="137">
        <f t="shared" si="464"/>
        <v>0</v>
      </c>
      <c r="AH1764" s="137">
        <f t="shared" si="464"/>
        <v>0</v>
      </c>
      <c r="AI1764" s="137">
        <f t="shared" si="464"/>
        <v>0</v>
      </c>
      <c r="AJ1764" s="137">
        <f t="shared" si="464"/>
        <v>0</v>
      </c>
      <c r="AK1764" s="136">
        <f ca="1">IF(AND(AND($AK$3&lt;=B1764,B1764&lt;=$AK$1),B1764&lt;&gt;""),1,0)</f>
        <v>1</v>
      </c>
      <c r="AL1764" s="136">
        <f>IF(OR(F1764="工事・メンテ（共用可）",F1764="要調整"),0.5,IF(F1764="ヘリ訓練日",0.4,1))</f>
        <v>1</v>
      </c>
      <c r="AM1764" s="136">
        <v>1</v>
      </c>
    </row>
    <row r="1765" spans="1:39" ht="93.75">
      <c r="A1765" s="149">
        <v>784</v>
      </c>
      <c r="B1765" s="210">
        <v>46461</v>
      </c>
      <c r="C1765" s="211">
        <v>9</v>
      </c>
      <c r="D1765" s="211">
        <v>17</v>
      </c>
      <c r="E1765" s="213" t="s">
        <v>81</v>
      </c>
      <c r="F1765" s="147" t="s">
        <v>492</v>
      </c>
      <c r="G1765" s="154" t="s">
        <v>494</v>
      </c>
      <c r="H1765" s="138" t="str">
        <f>IF(OR(G1765="中止",G1765="取消"),"998",IF(ISNA(MATCH($E1765,施設情報!$B$2:$B$96,0)),"999",INDEX(施設情報!$C$2:$C$96,MATCH($E1765,施設情報!$B$2:$B$96,0))))</f>
        <v>059</v>
      </c>
      <c r="I1765" s="139">
        <f t="shared" si="455"/>
        <v>46461</v>
      </c>
      <c r="J1765" s="137" t="str">
        <f t="shared" si="456"/>
        <v>059-46461</v>
      </c>
      <c r="K1765" s="137">
        <f t="shared" si="457"/>
        <v>0.375</v>
      </c>
      <c r="L1765" s="137">
        <f t="shared" si="458"/>
        <v>0.70833333333333337</v>
      </c>
      <c r="M1765" s="137">
        <f t="shared" ref="M1765:V1774" si="465">IF(AND(M$3&gt;=$K1765,M$3&lt;$L1765),100*$AM1765,0)</f>
        <v>0</v>
      </c>
      <c r="N1765" s="137">
        <f t="shared" si="465"/>
        <v>0</v>
      </c>
      <c r="O1765" s="137">
        <f t="shared" si="465"/>
        <v>0</v>
      </c>
      <c r="P1765" s="137">
        <f t="shared" si="465"/>
        <v>0</v>
      </c>
      <c r="Q1765" s="137">
        <f t="shared" si="465"/>
        <v>0</v>
      </c>
      <c r="R1765" s="137">
        <f t="shared" si="465"/>
        <v>0</v>
      </c>
      <c r="S1765" s="137">
        <f t="shared" si="465"/>
        <v>0</v>
      </c>
      <c r="T1765" s="137">
        <f t="shared" si="465"/>
        <v>0</v>
      </c>
      <c r="U1765" s="137">
        <f t="shared" si="465"/>
        <v>0</v>
      </c>
      <c r="V1765" s="137">
        <f t="shared" si="465"/>
        <v>100</v>
      </c>
      <c r="W1765" s="137">
        <f t="shared" ref="W1765:AJ1774" si="466">IF(AND(W$3&gt;=$K1765,W$3&lt;$L1765),100*$AM1765,0)</f>
        <v>100</v>
      </c>
      <c r="X1765" s="137">
        <f t="shared" si="466"/>
        <v>100</v>
      </c>
      <c r="Y1765" s="137">
        <f t="shared" si="466"/>
        <v>100</v>
      </c>
      <c r="Z1765" s="137">
        <f t="shared" si="466"/>
        <v>100</v>
      </c>
      <c r="AA1765" s="137">
        <f t="shared" si="466"/>
        <v>100</v>
      </c>
      <c r="AB1765" s="137">
        <f t="shared" si="466"/>
        <v>100</v>
      </c>
      <c r="AC1765" s="137">
        <f t="shared" si="466"/>
        <v>100</v>
      </c>
      <c r="AD1765" s="137">
        <f t="shared" si="466"/>
        <v>0</v>
      </c>
      <c r="AE1765" s="137">
        <f t="shared" si="466"/>
        <v>0</v>
      </c>
      <c r="AF1765" s="137">
        <f t="shared" si="466"/>
        <v>0</v>
      </c>
      <c r="AG1765" s="137">
        <f t="shared" si="466"/>
        <v>0</v>
      </c>
      <c r="AH1765" s="137">
        <f t="shared" si="466"/>
        <v>0</v>
      </c>
      <c r="AI1765" s="137">
        <f t="shared" si="466"/>
        <v>0</v>
      </c>
      <c r="AJ1765" s="137">
        <f t="shared" si="466"/>
        <v>0</v>
      </c>
      <c r="AK1765" s="136">
        <f ca="1">IF(AND(AND($AK$3&lt;=B1765,B1765&lt;=$AK$1),B1765&lt;&gt;""),1,0)</f>
        <v>1</v>
      </c>
      <c r="AL1765" s="136">
        <f>IF(OR(F1765="工事・メンテ（共用可）",F1765="要調整"),0.5,IF(F1765="ヘリ訓練日",0.4,1))</f>
        <v>1</v>
      </c>
      <c r="AM1765" s="136">
        <v>1</v>
      </c>
    </row>
    <row r="1766" spans="1:39" ht="93.75">
      <c r="A1766" s="149">
        <v>785</v>
      </c>
      <c r="B1766" s="210">
        <v>46461</v>
      </c>
      <c r="C1766" s="211">
        <v>9</v>
      </c>
      <c r="D1766" s="211">
        <v>17</v>
      </c>
      <c r="E1766" s="213" t="s">
        <v>82</v>
      </c>
      <c r="F1766" s="147" t="s">
        <v>492</v>
      </c>
      <c r="G1766" s="154" t="s">
        <v>494</v>
      </c>
      <c r="H1766" s="138" t="str">
        <f>IF(OR(G1766="中止",G1766="取消"),"998",IF(ISNA(MATCH($E1766,施設情報!$B$2:$B$96,0)),"999",INDEX(施設情報!$C$2:$C$96,MATCH($E1766,施設情報!$B$2:$B$96,0))))</f>
        <v>060</v>
      </c>
      <c r="I1766" s="139">
        <f t="shared" si="455"/>
        <v>46461</v>
      </c>
      <c r="J1766" s="137" t="str">
        <f t="shared" si="456"/>
        <v>060-46461</v>
      </c>
      <c r="K1766" s="137">
        <f t="shared" si="457"/>
        <v>0.375</v>
      </c>
      <c r="L1766" s="137">
        <f t="shared" si="458"/>
        <v>0.70833333333333337</v>
      </c>
      <c r="M1766" s="137">
        <f t="shared" si="465"/>
        <v>0</v>
      </c>
      <c r="N1766" s="137">
        <f t="shared" si="465"/>
        <v>0</v>
      </c>
      <c r="O1766" s="137">
        <f t="shared" si="465"/>
        <v>0</v>
      </c>
      <c r="P1766" s="137">
        <f t="shared" si="465"/>
        <v>0</v>
      </c>
      <c r="Q1766" s="137">
        <f t="shared" si="465"/>
        <v>0</v>
      </c>
      <c r="R1766" s="137">
        <f t="shared" si="465"/>
        <v>0</v>
      </c>
      <c r="S1766" s="137">
        <f t="shared" si="465"/>
        <v>0</v>
      </c>
      <c r="T1766" s="137">
        <f t="shared" si="465"/>
        <v>0</v>
      </c>
      <c r="U1766" s="137">
        <f t="shared" si="465"/>
        <v>0</v>
      </c>
      <c r="V1766" s="137">
        <f t="shared" si="465"/>
        <v>100</v>
      </c>
      <c r="W1766" s="137">
        <f t="shared" si="466"/>
        <v>100</v>
      </c>
      <c r="X1766" s="137">
        <f t="shared" si="466"/>
        <v>100</v>
      </c>
      <c r="Y1766" s="137">
        <f t="shared" si="466"/>
        <v>100</v>
      </c>
      <c r="Z1766" s="137">
        <f t="shared" si="466"/>
        <v>100</v>
      </c>
      <c r="AA1766" s="137">
        <f t="shared" si="466"/>
        <v>100</v>
      </c>
      <c r="AB1766" s="137">
        <f t="shared" si="466"/>
        <v>100</v>
      </c>
      <c r="AC1766" s="137">
        <f t="shared" si="466"/>
        <v>100</v>
      </c>
      <c r="AD1766" s="137">
        <f t="shared" si="466"/>
        <v>0</v>
      </c>
      <c r="AE1766" s="137">
        <f t="shared" si="466"/>
        <v>0</v>
      </c>
      <c r="AF1766" s="137">
        <f t="shared" si="466"/>
        <v>0</v>
      </c>
      <c r="AG1766" s="137">
        <f t="shared" si="466"/>
        <v>0</v>
      </c>
      <c r="AH1766" s="137">
        <f t="shared" si="466"/>
        <v>0</v>
      </c>
      <c r="AI1766" s="137">
        <f t="shared" si="466"/>
        <v>0</v>
      </c>
      <c r="AJ1766" s="137">
        <f t="shared" si="466"/>
        <v>0</v>
      </c>
      <c r="AK1766" s="136">
        <f ca="1">IF(AND(AND($AK$3&lt;=B1766,B1766&lt;=$AK$1),B1766&lt;&gt;""),1,0)</f>
        <v>1</v>
      </c>
      <c r="AL1766" s="136">
        <f>IF(OR(F1766="工事・メンテ（共用可）",F1766="要調整"),0.5,IF(F1766="ヘリ訓練日",0.4,1))</f>
        <v>1</v>
      </c>
      <c r="AM1766" s="136">
        <v>1</v>
      </c>
    </row>
    <row r="1767" spans="1:39" ht="56.25">
      <c r="A1767" s="149">
        <v>786</v>
      </c>
      <c r="B1767" s="210">
        <v>46461</v>
      </c>
      <c r="C1767" s="211">
        <v>9</v>
      </c>
      <c r="D1767" s="211">
        <v>17</v>
      </c>
      <c r="E1767" s="213" t="s">
        <v>83</v>
      </c>
      <c r="F1767" s="147" t="s">
        <v>495</v>
      </c>
      <c r="G1767" s="154" t="s">
        <v>494</v>
      </c>
      <c r="H1767" s="138" t="str">
        <f>IF(OR(G1767="中止",G1767="取消"),"998",IF(ISNA(MATCH($E1767,施設情報!$B$2:$B$96,0)),"999",INDEX(施設情報!$C$2:$C$96,MATCH($E1767,施設情報!$B$2:$B$96,0))))</f>
        <v>067</v>
      </c>
      <c r="I1767" s="139">
        <f t="shared" si="455"/>
        <v>46461</v>
      </c>
      <c r="J1767" s="137" t="str">
        <f t="shared" si="456"/>
        <v>067-46461</v>
      </c>
      <c r="K1767" s="137">
        <f t="shared" si="457"/>
        <v>0.375</v>
      </c>
      <c r="L1767" s="137">
        <f t="shared" si="458"/>
        <v>0.70833333333333337</v>
      </c>
      <c r="M1767" s="137">
        <f t="shared" si="465"/>
        <v>0</v>
      </c>
      <c r="N1767" s="137">
        <f t="shared" si="465"/>
        <v>0</v>
      </c>
      <c r="O1767" s="137">
        <f t="shared" si="465"/>
        <v>0</v>
      </c>
      <c r="P1767" s="137">
        <f t="shared" si="465"/>
        <v>0</v>
      </c>
      <c r="Q1767" s="137">
        <f t="shared" si="465"/>
        <v>0</v>
      </c>
      <c r="R1767" s="137">
        <f t="shared" si="465"/>
        <v>0</v>
      </c>
      <c r="S1767" s="137">
        <f t="shared" si="465"/>
        <v>0</v>
      </c>
      <c r="T1767" s="137">
        <f t="shared" si="465"/>
        <v>0</v>
      </c>
      <c r="U1767" s="137">
        <f t="shared" si="465"/>
        <v>0</v>
      </c>
      <c r="V1767" s="137">
        <f t="shared" si="465"/>
        <v>50</v>
      </c>
      <c r="W1767" s="137">
        <f t="shared" si="466"/>
        <v>50</v>
      </c>
      <c r="X1767" s="137">
        <f t="shared" si="466"/>
        <v>50</v>
      </c>
      <c r="Y1767" s="137">
        <f t="shared" si="466"/>
        <v>50</v>
      </c>
      <c r="Z1767" s="137">
        <f t="shared" si="466"/>
        <v>50</v>
      </c>
      <c r="AA1767" s="137">
        <f t="shared" si="466"/>
        <v>50</v>
      </c>
      <c r="AB1767" s="137">
        <f t="shared" si="466"/>
        <v>50</v>
      </c>
      <c r="AC1767" s="137">
        <f t="shared" si="466"/>
        <v>50</v>
      </c>
      <c r="AD1767" s="137">
        <f t="shared" si="466"/>
        <v>0</v>
      </c>
      <c r="AE1767" s="137">
        <f t="shared" si="466"/>
        <v>0</v>
      </c>
      <c r="AF1767" s="137">
        <f t="shared" si="466"/>
        <v>0</v>
      </c>
      <c r="AG1767" s="137">
        <f t="shared" si="466"/>
        <v>0</v>
      </c>
      <c r="AH1767" s="137">
        <f t="shared" si="466"/>
        <v>0</v>
      </c>
      <c r="AI1767" s="137">
        <f t="shared" si="466"/>
        <v>0</v>
      </c>
      <c r="AJ1767" s="137">
        <f t="shared" si="466"/>
        <v>0</v>
      </c>
      <c r="AK1767" s="136">
        <f ca="1">IF(AND(AND($AK$3&lt;=B1767,B1767&lt;=$AK$1),B1767&lt;&gt;""),1,0)</f>
        <v>1</v>
      </c>
      <c r="AL1767" s="136">
        <f>IF(OR(F1767="工事・メンテ（共用可）",F1767="要調整"),0.5,IF(F1767="ヘリ訓練日",0.4,1))</f>
        <v>0.5</v>
      </c>
      <c r="AM1767" s="136">
        <v>0.5</v>
      </c>
    </row>
    <row r="1768" spans="1:39" ht="56.25">
      <c r="A1768" s="149">
        <v>787</v>
      </c>
      <c r="B1768" s="210">
        <v>46461</v>
      </c>
      <c r="C1768" s="211">
        <v>9</v>
      </c>
      <c r="D1768" s="211">
        <v>17</v>
      </c>
      <c r="E1768" s="213" t="s">
        <v>84</v>
      </c>
      <c r="F1768" s="147" t="s">
        <v>495</v>
      </c>
      <c r="G1768" s="154" t="s">
        <v>494</v>
      </c>
      <c r="H1768" s="138" t="str">
        <f>IF(OR(G1768="中止",G1768="取消"),"998",IF(ISNA(MATCH($E1768,施設情報!$B$2:$B$96,0)),"999",INDEX(施設情報!$C$2:$C$96,MATCH($E1768,施設情報!$B$2:$B$96,0))))</f>
        <v>065</v>
      </c>
      <c r="I1768" s="139">
        <f t="shared" si="455"/>
        <v>46461</v>
      </c>
      <c r="J1768" s="137" t="str">
        <f t="shared" si="456"/>
        <v>065-46461</v>
      </c>
      <c r="K1768" s="137">
        <f t="shared" si="457"/>
        <v>0.375</v>
      </c>
      <c r="L1768" s="137">
        <f t="shared" si="458"/>
        <v>0.70833333333333337</v>
      </c>
      <c r="M1768" s="137">
        <f t="shared" si="465"/>
        <v>0</v>
      </c>
      <c r="N1768" s="137">
        <f t="shared" si="465"/>
        <v>0</v>
      </c>
      <c r="O1768" s="137">
        <f t="shared" si="465"/>
        <v>0</v>
      </c>
      <c r="P1768" s="137">
        <f t="shared" si="465"/>
        <v>0</v>
      </c>
      <c r="Q1768" s="137">
        <f t="shared" si="465"/>
        <v>0</v>
      </c>
      <c r="R1768" s="137">
        <f t="shared" si="465"/>
        <v>0</v>
      </c>
      <c r="S1768" s="137">
        <f t="shared" si="465"/>
        <v>0</v>
      </c>
      <c r="T1768" s="137">
        <f t="shared" si="465"/>
        <v>0</v>
      </c>
      <c r="U1768" s="137">
        <f t="shared" si="465"/>
        <v>0</v>
      </c>
      <c r="V1768" s="137">
        <f t="shared" si="465"/>
        <v>50</v>
      </c>
      <c r="W1768" s="137">
        <f t="shared" si="466"/>
        <v>50</v>
      </c>
      <c r="X1768" s="137">
        <f t="shared" si="466"/>
        <v>50</v>
      </c>
      <c r="Y1768" s="137">
        <f t="shared" si="466"/>
        <v>50</v>
      </c>
      <c r="Z1768" s="137">
        <f t="shared" si="466"/>
        <v>50</v>
      </c>
      <c r="AA1768" s="137">
        <f t="shared" si="466"/>
        <v>50</v>
      </c>
      <c r="AB1768" s="137">
        <f t="shared" si="466"/>
        <v>50</v>
      </c>
      <c r="AC1768" s="137">
        <f t="shared" si="466"/>
        <v>50</v>
      </c>
      <c r="AD1768" s="137">
        <f t="shared" si="466"/>
        <v>0</v>
      </c>
      <c r="AE1768" s="137">
        <f t="shared" si="466"/>
        <v>0</v>
      </c>
      <c r="AF1768" s="137">
        <f t="shared" si="466"/>
        <v>0</v>
      </c>
      <c r="AG1768" s="137">
        <f t="shared" si="466"/>
        <v>0</v>
      </c>
      <c r="AH1768" s="137">
        <f t="shared" si="466"/>
        <v>0</v>
      </c>
      <c r="AI1768" s="137">
        <f t="shared" si="466"/>
        <v>0</v>
      </c>
      <c r="AJ1768" s="137">
        <f t="shared" si="466"/>
        <v>0</v>
      </c>
      <c r="AK1768" s="136">
        <f ca="1">IF(AND(AND($AK$3&lt;=B1768,B1768&lt;=$AK$1),B1768&lt;&gt;""),1,0)</f>
        <v>1</v>
      </c>
      <c r="AL1768" s="136">
        <f>IF(OR(F1768="工事・メンテ（共用可）",F1768="要調整"),0.5,IF(F1768="ヘリ訓練日",0.4,1))</f>
        <v>0.5</v>
      </c>
      <c r="AM1768" s="136">
        <v>0.5</v>
      </c>
    </row>
    <row r="1769" spans="1:39" ht="56.25">
      <c r="A1769" s="149">
        <v>788</v>
      </c>
      <c r="B1769" s="210">
        <v>46461</v>
      </c>
      <c r="C1769" s="211">
        <v>9</v>
      </c>
      <c r="D1769" s="211">
        <v>17</v>
      </c>
      <c r="E1769" s="213" t="s">
        <v>85</v>
      </c>
      <c r="F1769" s="147" t="s">
        <v>495</v>
      </c>
      <c r="G1769" s="154" t="s">
        <v>494</v>
      </c>
      <c r="H1769" s="138" t="str">
        <f>IF(OR(G1769="中止",G1769="取消"),"998",IF(ISNA(MATCH($E1769,施設情報!$B$2:$B$96,0)),"999",INDEX(施設情報!$C$2:$C$96,MATCH($E1769,施設情報!$B$2:$B$96,0))))</f>
        <v>066</v>
      </c>
      <c r="I1769" s="139">
        <f t="shared" si="455"/>
        <v>46461</v>
      </c>
      <c r="J1769" s="137" t="str">
        <f t="shared" si="456"/>
        <v>066-46461</v>
      </c>
      <c r="K1769" s="137">
        <f t="shared" si="457"/>
        <v>0.375</v>
      </c>
      <c r="L1769" s="137">
        <f t="shared" si="458"/>
        <v>0.70833333333333337</v>
      </c>
      <c r="M1769" s="137">
        <f t="shared" si="465"/>
        <v>0</v>
      </c>
      <c r="N1769" s="137">
        <f t="shared" si="465"/>
        <v>0</v>
      </c>
      <c r="O1769" s="137">
        <f t="shared" si="465"/>
        <v>0</v>
      </c>
      <c r="P1769" s="137">
        <f t="shared" si="465"/>
        <v>0</v>
      </c>
      <c r="Q1769" s="137">
        <f t="shared" si="465"/>
        <v>0</v>
      </c>
      <c r="R1769" s="137">
        <f t="shared" si="465"/>
        <v>0</v>
      </c>
      <c r="S1769" s="137">
        <f t="shared" si="465"/>
        <v>0</v>
      </c>
      <c r="T1769" s="137">
        <f t="shared" si="465"/>
        <v>0</v>
      </c>
      <c r="U1769" s="137">
        <f t="shared" si="465"/>
        <v>0</v>
      </c>
      <c r="V1769" s="137">
        <f t="shared" si="465"/>
        <v>50</v>
      </c>
      <c r="W1769" s="137">
        <f t="shared" si="466"/>
        <v>50</v>
      </c>
      <c r="X1769" s="137">
        <f t="shared" si="466"/>
        <v>50</v>
      </c>
      <c r="Y1769" s="137">
        <f t="shared" si="466"/>
        <v>50</v>
      </c>
      <c r="Z1769" s="137">
        <f t="shared" si="466"/>
        <v>50</v>
      </c>
      <c r="AA1769" s="137">
        <f t="shared" si="466"/>
        <v>50</v>
      </c>
      <c r="AB1769" s="137">
        <f t="shared" si="466"/>
        <v>50</v>
      </c>
      <c r="AC1769" s="137">
        <f t="shared" si="466"/>
        <v>50</v>
      </c>
      <c r="AD1769" s="137">
        <f t="shared" si="466"/>
        <v>0</v>
      </c>
      <c r="AE1769" s="137">
        <f t="shared" si="466"/>
        <v>0</v>
      </c>
      <c r="AF1769" s="137">
        <f t="shared" si="466"/>
        <v>0</v>
      </c>
      <c r="AG1769" s="137">
        <f t="shared" si="466"/>
        <v>0</v>
      </c>
      <c r="AH1769" s="137">
        <f t="shared" si="466"/>
        <v>0</v>
      </c>
      <c r="AI1769" s="137">
        <f t="shared" si="466"/>
        <v>0</v>
      </c>
      <c r="AJ1769" s="137">
        <f t="shared" si="466"/>
        <v>0</v>
      </c>
      <c r="AK1769" s="136">
        <f ca="1">IF(AND(AND($AK$3&lt;=B1769,B1769&lt;=$AK$1),B1769&lt;&gt;""),1,0)</f>
        <v>1</v>
      </c>
      <c r="AL1769" s="136">
        <f>IF(OR(F1769="工事・メンテ（共用可）",F1769="要調整"),0.5,IF(F1769="ヘリ訓練日",0.4,1))</f>
        <v>0.5</v>
      </c>
      <c r="AM1769" s="136">
        <v>0.5</v>
      </c>
    </row>
    <row r="1770" spans="1:39" ht="37.5">
      <c r="A1770" s="149">
        <v>789</v>
      </c>
      <c r="B1770" s="210">
        <v>46461</v>
      </c>
      <c r="C1770" s="211">
        <v>9</v>
      </c>
      <c r="D1770" s="211">
        <v>17</v>
      </c>
      <c r="E1770" s="213" t="s">
        <v>86</v>
      </c>
      <c r="F1770" s="147" t="s">
        <v>492</v>
      </c>
      <c r="G1770" s="154" t="s">
        <v>494</v>
      </c>
      <c r="H1770" s="138" t="str">
        <f>IF(OR(G1770="中止",G1770="取消"),"998",IF(ISNA(MATCH($E1770,施設情報!$B$2:$B$96,0)),"999",INDEX(施設情報!$C$2:$C$96,MATCH($E1770,施設情報!$B$2:$B$96,0))))</f>
        <v>068</v>
      </c>
      <c r="I1770" s="139">
        <f t="shared" si="455"/>
        <v>46461</v>
      </c>
      <c r="J1770" s="137" t="str">
        <f t="shared" si="456"/>
        <v>068-46461</v>
      </c>
      <c r="K1770" s="137">
        <f t="shared" si="457"/>
        <v>0.375</v>
      </c>
      <c r="L1770" s="137">
        <f t="shared" si="458"/>
        <v>0.70833333333333337</v>
      </c>
      <c r="M1770" s="137">
        <f t="shared" si="465"/>
        <v>0</v>
      </c>
      <c r="N1770" s="137">
        <f t="shared" si="465"/>
        <v>0</v>
      </c>
      <c r="O1770" s="137">
        <f t="shared" si="465"/>
        <v>0</v>
      </c>
      <c r="P1770" s="137">
        <f t="shared" si="465"/>
        <v>0</v>
      </c>
      <c r="Q1770" s="137">
        <f t="shared" si="465"/>
        <v>0</v>
      </c>
      <c r="R1770" s="137">
        <f t="shared" si="465"/>
        <v>0</v>
      </c>
      <c r="S1770" s="137">
        <f t="shared" si="465"/>
        <v>0</v>
      </c>
      <c r="T1770" s="137">
        <f t="shared" si="465"/>
        <v>0</v>
      </c>
      <c r="U1770" s="137">
        <f t="shared" si="465"/>
        <v>0</v>
      </c>
      <c r="V1770" s="137">
        <f t="shared" si="465"/>
        <v>100</v>
      </c>
      <c r="W1770" s="137">
        <f t="shared" si="466"/>
        <v>100</v>
      </c>
      <c r="X1770" s="137">
        <f t="shared" si="466"/>
        <v>100</v>
      </c>
      <c r="Y1770" s="137">
        <f t="shared" si="466"/>
        <v>100</v>
      </c>
      <c r="Z1770" s="137">
        <f t="shared" si="466"/>
        <v>100</v>
      </c>
      <c r="AA1770" s="137">
        <f t="shared" si="466"/>
        <v>100</v>
      </c>
      <c r="AB1770" s="137">
        <f t="shared" si="466"/>
        <v>100</v>
      </c>
      <c r="AC1770" s="137">
        <f t="shared" si="466"/>
        <v>100</v>
      </c>
      <c r="AD1770" s="137">
        <f t="shared" si="466"/>
        <v>0</v>
      </c>
      <c r="AE1770" s="137">
        <f t="shared" si="466"/>
        <v>0</v>
      </c>
      <c r="AF1770" s="137">
        <f t="shared" si="466"/>
        <v>0</v>
      </c>
      <c r="AG1770" s="137">
        <f t="shared" si="466"/>
        <v>0</v>
      </c>
      <c r="AH1770" s="137">
        <f t="shared" si="466"/>
        <v>0</v>
      </c>
      <c r="AI1770" s="137">
        <f t="shared" si="466"/>
        <v>0</v>
      </c>
      <c r="AJ1770" s="137">
        <f t="shared" si="466"/>
        <v>0</v>
      </c>
      <c r="AK1770" s="136">
        <f ca="1">IF(AND(AND($AK$3&lt;=B1770,B1770&lt;=$AK$1),B1770&lt;&gt;""),1,0)</f>
        <v>1</v>
      </c>
      <c r="AL1770" s="136">
        <f>IF(OR(F1770="工事・メンテ（共用可）",F1770="要調整"),0.5,IF(F1770="ヘリ訓練日",0.4,1))</f>
        <v>1</v>
      </c>
      <c r="AM1770" s="136">
        <v>1</v>
      </c>
    </row>
    <row r="1771" spans="1:39" ht="37.5">
      <c r="A1771" s="149">
        <v>790</v>
      </c>
      <c r="B1771" s="210">
        <v>46461</v>
      </c>
      <c r="C1771" s="211">
        <v>9</v>
      </c>
      <c r="D1771" s="211">
        <v>17</v>
      </c>
      <c r="E1771" s="213" t="s">
        <v>87</v>
      </c>
      <c r="F1771" s="147" t="s">
        <v>495</v>
      </c>
      <c r="G1771" s="154" t="s">
        <v>494</v>
      </c>
      <c r="H1771" s="138" t="str">
        <f>IF(OR(G1771="中止",G1771="取消"),"998",IF(ISNA(MATCH($E1771,施設情報!$B$2:$B$96,0)),"999",INDEX(施設情報!$C$2:$C$96,MATCH($E1771,施設情報!$B$2:$B$96,0))))</f>
        <v>063</v>
      </c>
      <c r="I1771" s="139">
        <f t="shared" si="455"/>
        <v>46461</v>
      </c>
      <c r="J1771" s="137" t="str">
        <f t="shared" si="456"/>
        <v>063-46461</v>
      </c>
      <c r="K1771" s="137">
        <f t="shared" si="457"/>
        <v>0.375</v>
      </c>
      <c r="L1771" s="137">
        <f t="shared" si="458"/>
        <v>0.70833333333333337</v>
      </c>
      <c r="M1771" s="137">
        <f t="shared" si="465"/>
        <v>0</v>
      </c>
      <c r="N1771" s="137">
        <f t="shared" si="465"/>
        <v>0</v>
      </c>
      <c r="O1771" s="137">
        <f t="shared" si="465"/>
        <v>0</v>
      </c>
      <c r="P1771" s="137">
        <f t="shared" si="465"/>
        <v>0</v>
      </c>
      <c r="Q1771" s="137">
        <f t="shared" si="465"/>
        <v>0</v>
      </c>
      <c r="R1771" s="137">
        <f t="shared" si="465"/>
        <v>0</v>
      </c>
      <c r="S1771" s="137">
        <f t="shared" si="465"/>
        <v>0</v>
      </c>
      <c r="T1771" s="137">
        <f t="shared" si="465"/>
        <v>0</v>
      </c>
      <c r="U1771" s="137">
        <f t="shared" si="465"/>
        <v>0</v>
      </c>
      <c r="V1771" s="137">
        <f t="shared" si="465"/>
        <v>50</v>
      </c>
      <c r="W1771" s="137">
        <f t="shared" si="466"/>
        <v>50</v>
      </c>
      <c r="X1771" s="137">
        <f t="shared" si="466"/>
        <v>50</v>
      </c>
      <c r="Y1771" s="137">
        <f t="shared" si="466"/>
        <v>50</v>
      </c>
      <c r="Z1771" s="137">
        <f t="shared" si="466"/>
        <v>50</v>
      </c>
      <c r="AA1771" s="137">
        <f t="shared" si="466"/>
        <v>50</v>
      </c>
      <c r="AB1771" s="137">
        <f t="shared" si="466"/>
        <v>50</v>
      </c>
      <c r="AC1771" s="137">
        <f t="shared" si="466"/>
        <v>50</v>
      </c>
      <c r="AD1771" s="137">
        <f t="shared" si="466"/>
        <v>0</v>
      </c>
      <c r="AE1771" s="137">
        <f t="shared" si="466"/>
        <v>0</v>
      </c>
      <c r="AF1771" s="137">
        <f t="shared" si="466"/>
        <v>0</v>
      </c>
      <c r="AG1771" s="137">
        <f t="shared" si="466"/>
        <v>0</v>
      </c>
      <c r="AH1771" s="137">
        <f t="shared" si="466"/>
        <v>0</v>
      </c>
      <c r="AI1771" s="137">
        <f t="shared" si="466"/>
        <v>0</v>
      </c>
      <c r="AJ1771" s="137">
        <f t="shared" si="466"/>
        <v>0</v>
      </c>
      <c r="AK1771" s="136">
        <f ca="1">IF(AND(AND($AK$3&lt;=B1771,B1771&lt;=$AK$1),B1771&lt;&gt;""),1,0)</f>
        <v>1</v>
      </c>
      <c r="AL1771" s="136">
        <f>IF(OR(F1771="工事・メンテ（共用可）",F1771="要調整"),0.5,IF(F1771="ヘリ訓練日",0.4,1))</f>
        <v>0.5</v>
      </c>
      <c r="AM1771" s="136">
        <v>0.5</v>
      </c>
    </row>
    <row r="1772" spans="1:39" ht="37.5">
      <c r="A1772" s="149">
        <v>791</v>
      </c>
      <c r="B1772" s="210">
        <v>46461</v>
      </c>
      <c r="C1772" s="211">
        <v>9</v>
      </c>
      <c r="D1772" s="211">
        <v>17</v>
      </c>
      <c r="E1772" s="213" t="s">
        <v>88</v>
      </c>
      <c r="F1772" s="147" t="s">
        <v>495</v>
      </c>
      <c r="G1772" s="154" t="s">
        <v>494</v>
      </c>
      <c r="H1772" s="138" t="str">
        <f>IF(OR(G1772="中止",G1772="取消"),"998",IF(ISNA(MATCH($E1772,施設情報!$B$2:$B$96,0)),"999",INDEX(施設情報!$C$2:$C$96,MATCH($E1772,施設情報!$B$2:$B$96,0))))</f>
        <v>064</v>
      </c>
      <c r="I1772" s="139">
        <f t="shared" si="455"/>
        <v>46461</v>
      </c>
      <c r="J1772" s="137" t="str">
        <f t="shared" si="456"/>
        <v>064-46461</v>
      </c>
      <c r="K1772" s="137">
        <f t="shared" si="457"/>
        <v>0.375</v>
      </c>
      <c r="L1772" s="137">
        <f t="shared" si="458"/>
        <v>0.70833333333333337</v>
      </c>
      <c r="M1772" s="137">
        <f t="shared" si="465"/>
        <v>0</v>
      </c>
      <c r="N1772" s="137">
        <f t="shared" si="465"/>
        <v>0</v>
      </c>
      <c r="O1772" s="137">
        <f t="shared" si="465"/>
        <v>0</v>
      </c>
      <c r="P1772" s="137">
        <f t="shared" si="465"/>
        <v>0</v>
      </c>
      <c r="Q1772" s="137">
        <f t="shared" si="465"/>
        <v>0</v>
      </c>
      <c r="R1772" s="137">
        <f t="shared" si="465"/>
        <v>0</v>
      </c>
      <c r="S1772" s="137">
        <f t="shared" si="465"/>
        <v>0</v>
      </c>
      <c r="T1772" s="137">
        <f t="shared" si="465"/>
        <v>0</v>
      </c>
      <c r="U1772" s="137">
        <f t="shared" si="465"/>
        <v>0</v>
      </c>
      <c r="V1772" s="137">
        <f t="shared" si="465"/>
        <v>50</v>
      </c>
      <c r="W1772" s="137">
        <f t="shared" si="466"/>
        <v>50</v>
      </c>
      <c r="X1772" s="137">
        <f t="shared" si="466"/>
        <v>50</v>
      </c>
      <c r="Y1772" s="137">
        <f t="shared" si="466"/>
        <v>50</v>
      </c>
      <c r="Z1772" s="137">
        <f t="shared" si="466"/>
        <v>50</v>
      </c>
      <c r="AA1772" s="137">
        <f t="shared" si="466"/>
        <v>50</v>
      </c>
      <c r="AB1772" s="137">
        <f t="shared" si="466"/>
        <v>50</v>
      </c>
      <c r="AC1772" s="137">
        <f t="shared" si="466"/>
        <v>50</v>
      </c>
      <c r="AD1772" s="137">
        <f t="shared" si="466"/>
        <v>0</v>
      </c>
      <c r="AE1772" s="137">
        <f t="shared" si="466"/>
        <v>0</v>
      </c>
      <c r="AF1772" s="137">
        <f t="shared" si="466"/>
        <v>0</v>
      </c>
      <c r="AG1772" s="137">
        <f t="shared" si="466"/>
        <v>0</v>
      </c>
      <c r="AH1772" s="137">
        <f t="shared" si="466"/>
        <v>0</v>
      </c>
      <c r="AI1772" s="137">
        <f t="shared" si="466"/>
        <v>0</v>
      </c>
      <c r="AJ1772" s="137">
        <f t="shared" si="466"/>
        <v>0</v>
      </c>
      <c r="AK1772" s="136">
        <f ca="1">IF(AND(AND($AK$3&lt;=B1772,B1772&lt;=$AK$1),B1772&lt;&gt;""),1,0)</f>
        <v>1</v>
      </c>
      <c r="AL1772" s="136">
        <f>IF(OR(F1772="工事・メンテ（共用可）",F1772="要調整"),0.5,IF(F1772="ヘリ訓練日",0.4,1))</f>
        <v>0.5</v>
      </c>
      <c r="AM1772" s="136">
        <v>0.5</v>
      </c>
    </row>
    <row r="1773" spans="1:39" ht="37.5">
      <c r="A1773" s="149">
        <v>792</v>
      </c>
      <c r="B1773" s="210">
        <v>46461</v>
      </c>
      <c r="C1773" s="211">
        <v>9</v>
      </c>
      <c r="D1773" s="211">
        <v>17</v>
      </c>
      <c r="E1773" s="213" t="s">
        <v>89</v>
      </c>
      <c r="F1773" s="147" t="s">
        <v>492</v>
      </c>
      <c r="G1773" s="154" t="s">
        <v>494</v>
      </c>
      <c r="H1773" s="138" t="str">
        <f>IF(OR(G1773="中止",G1773="取消"),"998",IF(ISNA(MATCH($E1773,施設情報!$B$2:$B$96,0)),"999",INDEX(施設情報!$C$2:$C$96,MATCH($E1773,施設情報!$B$2:$B$96,0))))</f>
        <v>019</v>
      </c>
      <c r="I1773" s="139">
        <f t="shared" si="455"/>
        <v>46461</v>
      </c>
      <c r="J1773" s="137" t="str">
        <f t="shared" si="456"/>
        <v>019-46461</v>
      </c>
      <c r="K1773" s="137">
        <f t="shared" si="457"/>
        <v>0.375</v>
      </c>
      <c r="L1773" s="137">
        <f t="shared" si="458"/>
        <v>0.70833333333333337</v>
      </c>
      <c r="M1773" s="137">
        <f t="shared" si="465"/>
        <v>0</v>
      </c>
      <c r="N1773" s="137">
        <f t="shared" si="465"/>
        <v>0</v>
      </c>
      <c r="O1773" s="137">
        <f t="shared" si="465"/>
        <v>0</v>
      </c>
      <c r="P1773" s="137">
        <f t="shared" si="465"/>
        <v>0</v>
      </c>
      <c r="Q1773" s="137">
        <f t="shared" si="465"/>
        <v>0</v>
      </c>
      <c r="R1773" s="137">
        <f t="shared" si="465"/>
        <v>0</v>
      </c>
      <c r="S1773" s="137">
        <f t="shared" si="465"/>
        <v>0</v>
      </c>
      <c r="T1773" s="137">
        <f t="shared" si="465"/>
        <v>0</v>
      </c>
      <c r="U1773" s="137">
        <f t="shared" si="465"/>
        <v>0</v>
      </c>
      <c r="V1773" s="137">
        <f t="shared" si="465"/>
        <v>100</v>
      </c>
      <c r="W1773" s="137">
        <f t="shared" si="466"/>
        <v>100</v>
      </c>
      <c r="X1773" s="137">
        <f t="shared" si="466"/>
        <v>100</v>
      </c>
      <c r="Y1773" s="137">
        <f t="shared" si="466"/>
        <v>100</v>
      </c>
      <c r="Z1773" s="137">
        <f t="shared" si="466"/>
        <v>100</v>
      </c>
      <c r="AA1773" s="137">
        <f t="shared" si="466"/>
        <v>100</v>
      </c>
      <c r="AB1773" s="137">
        <f t="shared" si="466"/>
        <v>100</v>
      </c>
      <c r="AC1773" s="137">
        <f t="shared" si="466"/>
        <v>100</v>
      </c>
      <c r="AD1773" s="137">
        <f t="shared" si="466"/>
        <v>0</v>
      </c>
      <c r="AE1773" s="137">
        <f t="shared" si="466"/>
        <v>0</v>
      </c>
      <c r="AF1773" s="137">
        <f t="shared" si="466"/>
        <v>0</v>
      </c>
      <c r="AG1773" s="137">
        <f t="shared" si="466"/>
        <v>0</v>
      </c>
      <c r="AH1773" s="137">
        <f t="shared" si="466"/>
        <v>0</v>
      </c>
      <c r="AI1773" s="137">
        <f t="shared" si="466"/>
        <v>0</v>
      </c>
      <c r="AJ1773" s="137">
        <f t="shared" si="466"/>
        <v>0</v>
      </c>
      <c r="AK1773" s="136">
        <f ca="1">IF(AND(AND($AK$3&lt;=B1773,B1773&lt;=$AK$1),B1773&lt;&gt;""),1,0)</f>
        <v>1</v>
      </c>
      <c r="AL1773" s="136">
        <f>IF(OR(F1773="工事・メンテ（共用可）",F1773="要調整"),0.5,IF(F1773="ヘリ訓練日",0.4,1))</f>
        <v>1</v>
      </c>
      <c r="AM1773" s="136">
        <v>1</v>
      </c>
    </row>
    <row r="1774" spans="1:39" ht="37.5">
      <c r="A1774" s="149">
        <v>793</v>
      </c>
      <c r="B1774" s="210">
        <v>46461</v>
      </c>
      <c r="C1774" s="211">
        <v>9</v>
      </c>
      <c r="D1774" s="211">
        <v>17</v>
      </c>
      <c r="E1774" s="213" t="s">
        <v>90</v>
      </c>
      <c r="F1774" s="147" t="s">
        <v>492</v>
      </c>
      <c r="G1774" s="154" t="s">
        <v>494</v>
      </c>
      <c r="H1774" s="138" t="str">
        <f>IF(OR(G1774="中止",G1774="取消"),"998",IF(ISNA(MATCH($E1774,施設情報!$B$2:$B$96,0)),"999",INDEX(施設情報!$C$2:$C$96,MATCH($E1774,施設情報!$B$2:$B$96,0))))</f>
        <v>018</v>
      </c>
      <c r="I1774" s="139">
        <f t="shared" si="455"/>
        <v>46461</v>
      </c>
      <c r="J1774" s="137" t="str">
        <f t="shared" si="456"/>
        <v>018-46461</v>
      </c>
      <c r="K1774" s="137">
        <f t="shared" si="457"/>
        <v>0.375</v>
      </c>
      <c r="L1774" s="137">
        <f t="shared" si="458"/>
        <v>0.70833333333333337</v>
      </c>
      <c r="M1774" s="137">
        <f t="shared" si="465"/>
        <v>0</v>
      </c>
      <c r="N1774" s="137">
        <f t="shared" si="465"/>
        <v>0</v>
      </c>
      <c r="O1774" s="137">
        <f t="shared" si="465"/>
        <v>0</v>
      </c>
      <c r="P1774" s="137">
        <f t="shared" si="465"/>
        <v>0</v>
      </c>
      <c r="Q1774" s="137">
        <f t="shared" si="465"/>
        <v>0</v>
      </c>
      <c r="R1774" s="137">
        <f t="shared" si="465"/>
        <v>0</v>
      </c>
      <c r="S1774" s="137">
        <f t="shared" si="465"/>
        <v>0</v>
      </c>
      <c r="T1774" s="137">
        <f t="shared" si="465"/>
        <v>0</v>
      </c>
      <c r="U1774" s="137">
        <f t="shared" si="465"/>
        <v>0</v>
      </c>
      <c r="V1774" s="137">
        <f t="shared" si="465"/>
        <v>100</v>
      </c>
      <c r="W1774" s="137">
        <f t="shared" si="466"/>
        <v>100</v>
      </c>
      <c r="X1774" s="137">
        <f t="shared" si="466"/>
        <v>100</v>
      </c>
      <c r="Y1774" s="137">
        <f t="shared" si="466"/>
        <v>100</v>
      </c>
      <c r="Z1774" s="137">
        <f t="shared" si="466"/>
        <v>100</v>
      </c>
      <c r="AA1774" s="137">
        <f t="shared" si="466"/>
        <v>100</v>
      </c>
      <c r="AB1774" s="137">
        <f t="shared" si="466"/>
        <v>100</v>
      </c>
      <c r="AC1774" s="137">
        <f t="shared" si="466"/>
        <v>100</v>
      </c>
      <c r="AD1774" s="137">
        <f t="shared" si="466"/>
        <v>0</v>
      </c>
      <c r="AE1774" s="137">
        <f t="shared" si="466"/>
        <v>0</v>
      </c>
      <c r="AF1774" s="137">
        <f t="shared" si="466"/>
        <v>0</v>
      </c>
      <c r="AG1774" s="137">
        <f t="shared" si="466"/>
        <v>0</v>
      </c>
      <c r="AH1774" s="137">
        <f t="shared" si="466"/>
        <v>0</v>
      </c>
      <c r="AI1774" s="137">
        <f t="shared" si="466"/>
        <v>0</v>
      </c>
      <c r="AJ1774" s="137">
        <f t="shared" si="466"/>
        <v>0</v>
      </c>
      <c r="AK1774" s="136">
        <f ca="1">IF(AND(AND($AK$3&lt;=B1774,B1774&lt;=$AK$1),B1774&lt;&gt;""),1,0)</f>
        <v>1</v>
      </c>
      <c r="AL1774" s="136">
        <f>IF(OR(F1774="工事・メンテ（共用可）",F1774="要調整"),0.5,IF(F1774="ヘリ訓練日",0.4,1))</f>
        <v>1</v>
      </c>
      <c r="AM1774" s="136">
        <v>1</v>
      </c>
    </row>
    <row r="1775" spans="1:39" ht="56.25">
      <c r="A1775" s="149">
        <v>378</v>
      </c>
      <c r="B1775" s="150">
        <v>46462</v>
      </c>
      <c r="C1775" s="156">
        <v>0</v>
      </c>
      <c r="D1775" s="156">
        <v>24</v>
      </c>
      <c r="E1775" s="152" t="s">
        <v>52</v>
      </c>
      <c r="F1775" s="151" t="s">
        <v>95</v>
      </c>
      <c r="G1775" s="205" t="s">
        <v>1</v>
      </c>
      <c r="H1775" s="138" t="str">
        <f>IF(OR(G1775="中止",G1775="取消"),"998",IF(ISNA(MATCH($E1775,施設情報!$B$2:$B$96,0)),"999",INDEX(施設情報!$C$2:$C$96,MATCH($E1775,施設情報!$B$2:$B$96,0))))</f>
        <v>024</v>
      </c>
      <c r="I1775" s="139">
        <f t="shared" si="455"/>
        <v>46462</v>
      </c>
      <c r="J1775" s="137" t="str">
        <f t="shared" si="456"/>
        <v>024-46462</v>
      </c>
      <c r="K1775" s="137">
        <f t="shared" si="457"/>
        <v>0</v>
      </c>
      <c r="L1775" s="137">
        <f t="shared" si="458"/>
        <v>1</v>
      </c>
      <c r="M1775" s="137">
        <f t="shared" ref="M1775:V1784" si="467">IF(AND(M$3&gt;=$K1775,M$3&lt;$L1775),100*$AM1775,0)</f>
        <v>100</v>
      </c>
      <c r="N1775" s="137">
        <f t="shared" si="467"/>
        <v>100</v>
      </c>
      <c r="O1775" s="137">
        <f t="shared" si="467"/>
        <v>100</v>
      </c>
      <c r="P1775" s="137">
        <f t="shared" si="467"/>
        <v>100</v>
      </c>
      <c r="Q1775" s="137">
        <f t="shared" si="467"/>
        <v>100</v>
      </c>
      <c r="R1775" s="137">
        <f t="shared" si="467"/>
        <v>100</v>
      </c>
      <c r="S1775" s="137">
        <f t="shared" si="467"/>
        <v>100</v>
      </c>
      <c r="T1775" s="137">
        <f t="shared" si="467"/>
        <v>100</v>
      </c>
      <c r="U1775" s="137">
        <f t="shared" si="467"/>
        <v>100</v>
      </c>
      <c r="V1775" s="137">
        <f t="shared" si="467"/>
        <v>100</v>
      </c>
      <c r="W1775" s="137">
        <f t="shared" ref="W1775:AJ1784" si="468">IF(AND(W$3&gt;=$K1775,W$3&lt;$L1775),100*$AM1775,0)</f>
        <v>100</v>
      </c>
      <c r="X1775" s="137">
        <f t="shared" si="468"/>
        <v>100</v>
      </c>
      <c r="Y1775" s="137">
        <f t="shared" si="468"/>
        <v>100</v>
      </c>
      <c r="Z1775" s="137">
        <f t="shared" si="468"/>
        <v>100</v>
      </c>
      <c r="AA1775" s="137">
        <f t="shared" si="468"/>
        <v>100</v>
      </c>
      <c r="AB1775" s="137">
        <f t="shared" si="468"/>
        <v>100</v>
      </c>
      <c r="AC1775" s="137">
        <f t="shared" si="468"/>
        <v>100</v>
      </c>
      <c r="AD1775" s="137">
        <f t="shared" si="468"/>
        <v>100</v>
      </c>
      <c r="AE1775" s="137">
        <f t="shared" si="468"/>
        <v>100</v>
      </c>
      <c r="AF1775" s="137">
        <f t="shared" si="468"/>
        <v>100</v>
      </c>
      <c r="AG1775" s="137">
        <f t="shared" si="468"/>
        <v>100</v>
      </c>
      <c r="AH1775" s="137">
        <f t="shared" si="468"/>
        <v>100</v>
      </c>
      <c r="AI1775" s="137">
        <f t="shared" si="468"/>
        <v>100</v>
      </c>
      <c r="AJ1775" s="137">
        <f t="shared" si="468"/>
        <v>100</v>
      </c>
      <c r="AK1775" s="136">
        <f ca="1">IF(AND(AND($AK$3&lt;=B1775,B1775&lt;=$AK$1),B1775&lt;&gt;""),1,0)</f>
        <v>1</v>
      </c>
      <c r="AL1775" s="136">
        <f>IF(OR(F1775="工事・メンテ（共用可）",F1775="要調整"),0.5,IF(F1775="ヘリ訓練日",0.4,1))</f>
        <v>1</v>
      </c>
      <c r="AM1775" s="136">
        <v>1</v>
      </c>
    </row>
    <row r="1776" spans="1:39" ht="37.5">
      <c r="A1776" s="149">
        <v>2047</v>
      </c>
      <c r="B1776" s="150">
        <v>46462</v>
      </c>
      <c r="C1776" s="156">
        <v>9</v>
      </c>
      <c r="D1776" s="156">
        <v>17</v>
      </c>
      <c r="E1776" s="152" t="s">
        <v>39</v>
      </c>
      <c r="F1776" s="151" t="s">
        <v>490</v>
      </c>
      <c r="G1776" s="154" t="s">
        <v>491</v>
      </c>
      <c r="H1776" s="138" t="str">
        <f>IF(OR(G1776="中止",G1776="取消"),"998",IF(ISNA(MATCH($E1776,施設情報!$B$2:$B$96,0)),"999",INDEX(施設情報!$C$2:$C$96,MATCH($E1776,施設情報!$B$2:$B$96,0))))</f>
        <v>003</v>
      </c>
      <c r="I1776" s="139">
        <f t="shared" si="455"/>
        <v>46462</v>
      </c>
      <c r="J1776" s="137" t="str">
        <f t="shared" si="456"/>
        <v>003-46462</v>
      </c>
      <c r="K1776" s="137">
        <f t="shared" si="457"/>
        <v>0.375</v>
      </c>
      <c r="L1776" s="137">
        <f t="shared" si="458"/>
        <v>0.70833333333333337</v>
      </c>
      <c r="M1776" s="137">
        <f t="shared" si="467"/>
        <v>0</v>
      </c>
      <c r="N1776" s="137">
        <f t="shared" si="467"/>
        <v>0</v>
      </c>
      <c r="O1776" s="137">
        <f t="shared" si="467"/>
        <v>0</v>
      </c>
      <c r="P1776" s="137">
        <f t="shared" si="467"/>
        <v>0</v>
      </c>
      <c r="Q1776" s="137">
        <f t="shared" si="467"/>
        <v>0</v>
      </c>
      <c r="R1776" s="137">
        <f t="shared" si="467"/>
        <v>0</v>
      </c>
      <c r="S1776" s="137">
        <f t="shared" si="467"/>
        <v>0</v>
      </c>
      <c r="T1776" s="137">
        <f t="shared" si="467"/>
        <v>0</v>
      </c>
      <c r="U1776" s="137">
        <f t="shared" si="467"/>
        <v>0</v>
      </c>
      <c r="V1776" s="137">
        <f t="shared" si="467"/>
        <v>100</v>
      </c>
      <c r="W1776" s="137">
        <f t="shared" si="468"/>
        <v>100</v>
      </c>
      <c r="X1776" s="137">
        <f t="shared" si="468"/>
        <v>100</v>
      </c>
      <c r="Y1776" s="137">
        <f t="shared" si="468"/>
        <v>100</v>
      </c>
      <c r="Z1776" s="137">
        <f t="shared" si="468"/>
        <v>100</v>
      </c>
      <c r="AA1776" s="137">
        <f t="shared" si="468"/>
        <v>100</v>
      </c>
      <c r="AB1776" s="137">
        <f t="shared" si="468"/>
        <v>100</v>
      </c>
      <c r="AC1776" s="137">
        <f t="shared" si="468"/>
        <v>100</v>
      </c>
      <c r="AD1776" s="137">
        <f t="shared" si="468"/>
        <v>0</v>
      </c>
      <c r="AE1776" s="137">
        <f t="shared" si="468"/>
        <v>0</v>
      </c>
      <c r="AF1776" s="137">
        <f t="shared" si="468"/>
        <v>0</v>
      </c>
      <c r="AG1776" s="137">
        <f t="shared" si="468"/>
        <v>0</v>
      </c>
      <c r="AH1776" s="137">
        <f t="shared" si="468"/>
        <v>0</v>
      </c>
      <c r="AI1776" s="137">
        <f t="shared" si="468"/>
        <v>0</v>
      </c>
      <c r="AJ1776" s="137">
        <f t="shared" si="468"/>
        <v>0</v>
      </c>
      <c r="AK1776" s="136">
        <f ca="1">IF(AND(AND($AK$3&lt;=B1776,B1776&lt;=$AK$1),B1776&lt;&gt;""),1,0)</f>
        <v>1</v>
      </c>
      <c r="AL1776" s="136">
        <f>IF(OR(F1776="工事・メンテ（共用可）",F1776="要調整"),0.5,IF(F1776="ヘリ訓練日",0.4,1))</f>
        <v>1</v>
      </c>
      <c r="AM1776" s="136">
        <v>1</v>
      </c>
    </row>
    <row r="1777" spans="1:39" ht="75">
      <c r="A1777" s="149">
        <v>2048</v>
      </c>
      <c r="B1777" s="150">
        <v>46462</v>
      </c>
      <c r="C1777" s="156">
        <v>9</v>
      </c>
      <c r="D1777" s="156">
        <v>17</v>
      </c>
      <c r="E1777" s="152" t="s">
        <v>40</v>
      </c>
      <c r="F1777" s="151" t="s">
        <v>490</v>
      </c>
      <c r="G1777" s="154" t="s">
        <v>491</v>
      </c>
      <c r="H1777" s="138" t="str">
        <f>IF(OR(G1777="中止",G1777="取消"),"998",IF(ISNA(MATCH($E1777,施設情報!$B$2:$B$96,0)),"999",INDEX(施設情報!$C$2:$C$96,MATCH($E1777,施設情報!$B$2:$B$96,0))))</f>
        <v>004</v>
      </c>
      <c r="I1777" s="139">
        <f t="shared" si="455"/>
        <v>46462</v>
      </c>
      <c r="J1777" s="137" t="str">
        <f t="shared" si="456"/>
        <v>004-46462</v>
      </c>
      <c r="K1777" s="137">
        <f t="shared" si="457"/>
        <v>0.375</v>
      </c>
      <c r="L1777" s="137">
        <f t="shared" si="458"/>
        <v>0.70833333333333337</v>
      </c>
      <c r="M1777" s="137">
        <f t="shared" si="467"/>
        <v>0</v>
      </c>
      <c r="N1777" s="137">
        <f t="shared" si="467"/>
        <v>0</v>
      </c>
      <c r="O1777" s="137">
        <f t="shared" si="467"/>
        <v>0</v>
      </c>
      <c r="P1777" s="137">
        <f t="shared" si="467"/>
        <v>0</v>
      </c>
      <c r="Q1777" s="137">
        <f t="shared" si="467"/>
        <v>0</v>
      </c>
      <c r="R1777" s="137">
        <f t="shared" si="467"/>
        <v>0</v>
      </c>
      <c r="S1777" s="137">
        <f t="shared" si="467"/>
        <v>0</v>
      </c>
      <c r="T1777" s="137">
        <f t="shared" si="467"/>
        <v>0</v>
      </c>
      <c r="U1777" s="137">
        <f t="shared" si="467"/>
        <v>0</v>
      </c>
      <c r="V1777" s="137">
        <f t="shared" si="467"/>
        <v>100</v>
      </c>
      <c r="W1777" s="137">
        <f t="shared" si="468"/>
        <v>100</v>
      </c>
      <c r="X1777" s="137">
        <f t="shared" si="468"/>
        <v>100</v>
      </c>
      <c r="Y1777" s="137">
        <f t="shared" si="468"/>
        <v>100</v>
      </c>
      <c r="Z1777" s="137">
        <f t="shared" si="468"/>
        <v>100</v>
      </c>
      <c r="AA1777" s="137">
        <f t="shared" si="468"/>
        <v>100</v>
      </c>
      <c r="AB1777" s="137">
        <f t="shared" si="468"/>
        <v>100</v>
      </c>
      <c r="AC1777" s="137">
        <f t="shared" si="468"/>
        <v>100</v>
      </c>
      <c r="AD1777" s="137">
        <f t="shared" si="468"/>
        <v>0</v>
      </c>
      <c r="AE1777" s="137">
        <f t="shared" si="468"/>
        <v>0</v>
      </c>
      <c r="AF1777" s="137">
        <f t="shared" si="468"/>
        <v>0</v>
      </c>
      <c r="AG1777" s="137">
        <f t="shared" si="468"/>
        <v>0</v>
      </c>
      <c r="AH1777" s="137">
        <f t="shared" si="468"/>
        <v>0</v>
      </c>
      <c r="AI1777" s="137">
        <f t="shared" si="468"/>
        <v>0</v>
      </c>
      <c r="AJ1777" s="137">
        <f t="shared" si="468"/>
        <v>0</v>
      </c>
      <c r="AK1777" s="136">
        <f ca="1">IF(AND(AND($AK$3&lt;=B1777,B1777&lt;=$AK$1),B1777&lt;&gt;""),1,0)</f>
        <v>1</v>
      </c>
      <c r="AL1777" s="136">
        <f>IF(OR(F1777="工事・メンテ（共用可）",F1777="要調整"),0.5,IF(F1777="ヘリ訓練日",0.4,1))</f>
        <v>1</v>
      </c>
      <c r="AM1777" s="136">
        <v>1</v>
      </c>
    </row>
    <row r="1778" spans="1:39" ht="93.75">
      <c r="A1778" s="149">
        <v>2049</v>
      </c>
      <c r="B1778" s="150">
        <v>46462</v>
      </c>
      <c r="C1778" s="156">
        <v>9</v>
      </c>
      <c r="D1778" s="156">
        <v>17</v>
      </c>
      <c r="E1778" s="152" t="s">
        <v>41</v>
      </c>
      <c r="F1778" s="151" t="s">
        <v>490</v>
      </c>
      <c r="G1778" s="154" t="s">
        <v>491</v>
      </c>
      <c r="H1778" s="138" t="str">
        <f>IF(OR(G1778="中止",G1778="取消"),"998",IF(ISNA(MATCH($E1778,施設情報!$B$2:$B$96,0)),"999",INDEX(施設情報!$C$2:$C$96,MATCH($E1778,施設情報!$B$2:$B$96,0))))</f>
        <v>005</v>
      </c>
      <c r="I1778" s="139">
        <f t="shared" si="455"/>
        <v>46462</v>
      </c>
      <c r="J1778" s="137" t="str">
        <f t="shared" si="456"/>
        <v>005-46462</v>
      </c>
      <c r="K1778" s="137">
        <f t="shared" si="457"/>
        <v>0.375</v>
      </c>
      <c r="L1778" s="137">
        <f t="shared" si="458"/>
        <v>0.70833333333333337</v>
      </c>
      <c r="M1778" s="137">
        <f t="shared" si="467"/>
        <v>0</v>
      </c>
      <c r="N1778" s="137">
        <f t="shared" si="467"/>
        <v>0</v>
      </c>
      <c r="O1778" s="137">
        <f t="shared" si="467"/>
        <v>0</v>
      </c>
      <c r="P1778" s="137">
        <f t="shared" si="467"/>
        <v>0</v>
      </c>
      <c r="Q1778" s="137">
        <f t="shared" si="467"/>
        <v>0</v>
      </c>
      <c r="R1778" s="137">
        <f t="shared" si="467"/>
        <v>0</v>
      </c>
      <c r="S1778" s="137">
        <f t="shared" si="467"/>
        <v>0</v>
      </c>
      <c r="T1778" s="137">
        <f t="shared" si="467"/>
        <v>0</v>
      </c>
      <c r="U1778" s="137">
        <f t="shared" si="467"/>
        <v>0</v>
      </c>
      <c r="V1778" s="137">
        <f t="shared" si="467"/>
        <v>100</v>
      </c>
      <c r="W1778" s="137">
        <f t="shared" si="468"/>
        <v>100</v>
      </c>
      <c r="X1778" s="137">
        <f t="shared" si="468"/>
        <v>100</v>
      </c>
      <c r="Y1778" s="137">
        <f t="shared" si="468"/>
        <v>100</v>
      </c>
      <c r="Z1778" s="137">
        <f t="shared" si="468"/>
        <v>100</v>
      </c>
      <c r="AA1778" s="137">
        <f t="shared" si="468"/>
        <v>100</v>
      </c>
      <c r="AB1778" s="137">
        <f t="shared" si="468"/>
        <v>100</v>
      </c>
      <c r="AC1778" s="137">
        <f t="shared" si="468"/>
        <v>100</v>
      </c>
      <c r="AD1778" s="137">
        <f t="shared" si="468"/>
        <v>0</v>
      </c>
      <c r="AE1778" s="137">
        <f t="shared" si="468"/>
        <v>0</v>
      </c>
      <c r="AF1778" s="137">
        <f t="shared" si="468"/>
        <v>0</v>
      </c>
      <c r="AG1778" s="137">
        <f t="shared" si="468"/>
        <v>0</v>
      </c>
      <c r="AH1778" s="137">
        <f t="shared" si="468"/>
        <v>0</v>
      </c>
      <c r="AI1778" s="137">
        <f t="shared" si="468"/>
        <v>0</v>
      </c>
      <c r="AJ1778" s="137">
        <f t="shared" si="468"/>
        <v>0</v>
      </c>
      <c r="AK1778" s="136">
        <f ca="1">IF(AND(AND($AK$3&lt;=B1778,B1778&lt;=$AK$1),B1778&lt;&gt;""),1,0)</f>
        <v>1</v>
      </c>
      <c r="AL1778" s="136">
        <f>IF(OR(F1778="工事・メンテ（共用可）",F1778="要調整"),0.5,IF(F1778="ヘリ訓練日",0.4,1))</f>
        <v>1</v>
      </c>
      <c r="AM1778" s="136">
        <v>1</v>
      </c>
    </row>
    <row r="1779" spans="1:39" ht="75">
      <c r="A1779" s="149">
        <v>2050</v>
      </c>
      <c r="B1779" s="150">
        <v>46462</v>
      </c>
      <c r="C1779" s="156">
        <v>9</v>
      </c>
      <c r="D1779" s="156">
        <v>17</v>
      </c>
      <c r="E1779" s="152" t="s">
        <v>42</v>
      </c>
      <c r="F1779" s="151" t="s">
        <v>490</v>
      </c>
      <c r="G1779" s="154" t="s">
        <v>491</v>
      </c>
      <c r="H1779" s="138" t="str">
        <f>IF(OR(G1779="中止",G1779="取消"),"998",IF(ISNA(MATCH($E1779,施設情報!$B$2:$B$96,0)),"999",INDEX(施設情報!$C$2:$C$96,MATCH($E1779,施設情報!$B$2:$B$96,0))))</f>
        <v>006</v>
      </c>
      <c r="I1779" s="139">
        <f t="shared" si="455"/>
        <v>46462</v>
      </c>
      <c r="J1779" s="137" t="str">
        <f t="shared" si="456"/>
        <v>006-46462</v>
      </c>
      <c r="K1779" s="137">
        <f t="shared" si="457"/>
        <v>0.375</v>
      </c>
      <c r="L1779" s="137">
        <f t="shared" si="458"/>
        <v>0.70833333333333337</v>
      </c>
      <c r="M1779" s="137">
        <f t="shared" si="467"/>
        <v>0</v>
      </c>
      <c r="N1779" s="137">
        <f t="shared" si="467"/>
        <v>0</v>
      </c>
      <c r="O1779" s="137">
        <f t="shared" si="467"/>
        <v>0</v>
      </c>
      <c r="P1779" s="137">
        <f t="shared" si="467"/>
        <v>0</v>
      </c>
      <c r="Q1779" s="137">
        <f t="shared" si="467"/>
        <v>0</v>
      </c>
      <c r="R1779" s="137">
        <f t="shared" si="467"/>
        <v>0</v>
      </c>
      <c r="S1779" s="137">
        <f t="shared" si="467"/>
        <v>0</v>
      </c>
      <c r="T1779" s="137">
        <f t="shared" si="467"/>
        <v>0</v>
      </c>
      <c r="U1779" s="137">
        <f t="shared" si="467"/>
        <v>0</v>
      </c>
      <c r="V1779" s="137">
        <f t="shared" si="467"/>
        <v>100</v>
      </c>
      <c r="W1779" s="137">
        <f t="shared" si="468"/>
        <v>100</v>
      </c>
      <c r="X1779" s="137">
        <f t="shared" si="468"/>
        <v>100</v>
      </c>
      <c r="Y1779" s="137">
        <f t="shared" si="468"/>
        <v>100</v>
      </c>
      <c r="Z1779" s="137">
        <f t="shared" si="468"/>
        <v>100</v>
      </c>
      <c r="AA1779" s="137">
        <f t="shared" si="468"/>
        <v>100</v>
      </c>
      <c r="AB1779" s="137">
        <f t="shared" si="468"/>
        <v>100</v>
      </c>
      <c r="AC1779" s="137">
        <f t="shared" si="468"/>
        <v>100</v>
      </c>
      <c r="AD1779" s="137">
        <f t="shared" si="468"/>
        <v>0</v>
      </c>
      <c r="AE1779" s="137">
        <f t="shared" si="468"/>
        <v>0</v>
      </c>
      <c r="AF1779" s="137">
        <f t="shared" si="468"/>
        <v>0</v>
      </c>
      <c r="AG1779" s="137">
        <f t="shared" si="468"/>
        <v>0</v>
      </c>
      <c r="AH1779" s="137">
        <f t="shared" si="468"/>
        <v>0</v>
      </c>
      <c r="AI1779" s="137">
        <f t="shared" si="468"/>
        <v>0</v>
      </c>
      <c r="AJ1779" s="137">
        <f t="shared" si="468"/>
        <v>0</v>
      </c>
      <c r="AK1779" s="136">
        <f ca="1">IF(AND(AND($AK$3&lt;=B1779,B1779&lt;=$AK$1),B1779&lt;&gt;""),1,0)</f>
        <v>1</v>
      </c>
      <c r="AL1779" s="136">
        <f>IF(OR(F1779="工事・メンテ（共用可）",F1779="要調整"),0.5,IF(F1779="ヘリ訓練日",0.4,1))</f>
        <v>1</v>
      </c>
      <c r="AM1779" s="136">
        <v>1</v>
      </c>
    </row>
    <row r="1780" spans="1:39" ht="37.5">
      <c r="A1780" s="149">
        <v>2051</v>
      </c>
      <c r="B1780" s="150">
        <v>46462</v>
      </c>
      <c r="C1780" s="156">
        <v>9</v>
      </c>
      <c r="D1780" s="156">
        <v>17</v>
      </c>
      <c r="E1780" s="152" t="s">
        <v>2</v>
      </c>
      <c r="F1780" s="151" t="s">
        <v>490</v>
      </c>
      <c r="G1780" s="154" t="s">
        <v>491</v>
      </c>
      <c r="H1780" s="138" t="str">
        <f>IF(OR(G1780="中止",G1780="取消"),"998",IF(ISNA(MATCH($E1780,施設情報!$B$2:$B$96,0)),"999",INDEX(施設情報!$C$2:$C$96,MATCH($E1780,施設情報!$B$2:$B$96,0))))</f>
        <v>008</v>
      </c>
      <c r="I1780" s="139">
        <f t="shared" si="455"/>
        <v>46462</v>
      </c>
      <c r="J1780" s="137" t="str">
        <f t="shared" si="456"/>
        <v>008-46462</v>
      </c>
      <c r="K1780" s="137">
        <f t="shared" si="457"/>
        <v>0.375</v>
      </c>
      <c r="L1780" s="137">
        <f t="shared" si="458"/>
        <v>0.70833333333333337</v>
      </c>
      <c r="M1780" s="137">
        <f t="shared" si="467"/>
        <v>0</v>
      </c>
      <c r="N1780" s="137">
        <f t="shared" si="467"/>
        <v>0</v>
      </c>
      <c r="O1780" s="137">
        <f t="shared" si="467"/>
        <v>0</v>
      </c>
      <c r="P1780" s="137">
        <f t="shared" si="467"/>
        <v>0</v>
      </c>
      <c r="Q1780" s="137">
        <f t="shared" si="467"/>
        <v>0</v>
      </c>
      <c r="R1780" s="137">
        <f t="shared" si="467"/>
        <v>0</v>
      </c>
      <c r="S1780" s="137">
        <f t="shared" si="467"/>
        <v>0</v>
      </c>
      <c r="T1780" s="137">
        <f t="shared" si="467"/>
        <v>0</v>
      </c>
      <c r="U1780" s="137">
        <f t="shared" si="467"/>
        <v>0</v>
      </c>
      <c r="V1780" s="137">
        <f t="shared" si="467"/>
        <v>100</v>
      </c>
      <c r="W1780" s="137">
        <f t="shared" si="468"/>
        <v>100</v>
      </c>
      <c r="X1780" s="137">
        <f t="shared" si="468"/>
        <v>100</v>
      </c>
      <c r="Y1780" s="137">
        <f t="shared" si="468"/>
        <v>100</v>
      </c>
      <c r="Z1780" s="137">
        <f t="shared" si="468"/>
        <v>100</v>
      </c>
      <c r="AA1780" s="137">
        <f t="shared" si="468"/>
        <v>100</v>
      </c>
      <c r="AB1780" s="137">
        <f t="shared" si="468"/>
        <v>100</v>
      </c>
      <c r="AC1780" s="137">
        <f t="shared" si="468"/>
        <v>100</v>
      </c>
      <c r="AD1780" s="137">
        <f t="shared" si="468"/>
        <v>0</v>
      </c>
      <c r="AE1780" s="137">
        <f t="shared" si="468"/>
        <v>0</v>
      </c>
      <c r="AF1780" s="137">
        <f t="shared" si="468"/>
        <v>0</v>
      </c>
      <c r="AG1780" s="137">
        <f t="shared" si="468"/>
        <v>0</v>
      </c>
      <c r="AH1780" s="137">
        <f t="shared" si="468"/>
        <v>0</v>
      </c>
      <c r="AI1780" s="137">
        <f t="shared" si="468"/>
        <v>0</v>
      </c>
      <c r="AJ1780" s="137">
        <f t="shared" si="468"/>
        <v>0</v>
      </c>
      <c r="AK1780" s="136">
        <f ca="1">IF(AND(AND($AK$3&lt;=B1780,B1780&lt;=$AK$1),B1780&lt;&gt;""),1,0)</f>
        <v>1</v>
      </c>
      <c r="AL1780" s="136">
        <f>IF(OR(F1780="工事・メンテ（共用可）",F1780="要調整"),0.5,IF(F1780="ヘリ訓練日",0.4,1))</f>
        <v>1</v>
      </c>
      <c r="AM1780" s="136">
        <v>1</v>
      </c>
    </row>
    <row r="1781" spans="1:39" ht="56.25">
      <c r="A1781" s="149">
        <v>379</v>
      </c>
      <c r="B1781" s="150">
        <v>46463</v>
      </c>
      <c r="C1781" s="156">
        <v>0</v>
      </c>
      <c r="D1781" s="156">
        <v>24</v>
      </c>
      <c r="E1781" s="152" t="s">
        <v>52</v>
      </c>
      <c r="F1781" s="151" t="s">
        <v>95</v>
      </c>
      <c r="G1781" s="205" t="s">
        <v>1</v>
      </c>
      <c r="H1781" s="138" t="str">
        <f>IF(OR(G1781="中止",G1781="取消"),"998",IF(ISNA(MATCH($E1781,施設情報!$B$2:$B$96,0)),"999",INDEX(施設情報!$C$2:$C$96,MATCH($E1781,施設情報!$B$2:$B$96,0))))</f>
        <v>024</v>
      </c>
      <c r="I1781" s="139">
        <f t="shared" si="455"/>
        <v>46463</v>
      </c>
      <c r="J1781" s="137" t="str">
        <f t="shared" si="456"/>
        <v>024-46463</v>
      </c>
      <c r="K1781" s="137">
        <f t="shared" si="457"/>
        <v>0</v>
      </c>
      <c r="L1781" s="137">
        <f t="shared" si="458"/>
        <v>1</v>
      </c>
      <c r="M1781" s="137">
        <f t="shared" si="467"/>
        <v>100</v>
      </c>
      <c r="N1781" s="137">
        <f t="shared" si="467"/>
        <v>100</v>
      </c>
      <c r="O1781" s="137">
        <f t="shared" si="467"/>
        <v>100</v>
      </c>
      <c r="P1781" s="137">
        <f t="shared" si="467"/>
        <v>100</v>
      </c>
      <c r="Q1781" s="137">
        <f t="shared" si="467"/>
        <v>100</v>
      </c>
      <c r="R1781" s="137">
        <f t="shared" si="467"/>
        <v>100</v>
      </c>
      <c r="S1781" s="137">
        <f t="shared" si="467"/>
        <v>100</v>
      </c>
      <c r="T1781" s="137">
        <f t="shared" si="467"/>
        <v>100</v>
      </c>
      <c r="U1781" s="137">
        <f t="shared" si="467"/>
        <v>100</v>
      </c>
      <c r="V1781" s="137">
        <f t="shared" si="467"/>
        <v>100</v>
      </c>
      <c r="W1781" s="137">
        <f t="shared" si="468"/>
        <v>100</v>
      </c>
      <c r="X1781" s="137">
        <f t="shared" si="468"/>
        <v>100</v>
      </c>
      <c r="Y1781" s="137">
        <f t="shared" si="468"/>
        <v>100</v>
      </c>
      <c r="Z1781" s="137">
        <f t="shared" si="468"/>
        <v>100</v>
      </c>
      <c r="AA1781" s="137">
        <f t="shared" si="468"/>
        <v>100</v>
      </c>
      <c r="AB1781" s="137">
        <f t="shared" si="468"/>
        <v>100</v>
      </c>
      <c r="AC1781" s="137">
        <f t="shared" si="468"/>
        <v>100</v>
      </c>
      <c r="AD1781" s="137">
        <f t="shared" si="468"/>
        <v>100</v>
      </c>
      <c r="AE1781" s="137">
        <f t="shared" si="468"/>
        <v>100</v>
      </c>
      <c r="AF1781" s="137">
        <f t="shared" si="468"/>
        <v>100</v>
      </c>
      <c r="AG1781" s="137">
        <f t="shared" si="468"/>
        <v>100</v>
      </c>
      <c r="AH1781" s="137">
        <f t="shared" si="468"/>
        <v>100</v>
      </c>
      <c r="AI1781" s="137">
        <f t="shared" si="468"/>
        <v>100</v>
      </c>
      <c r="AJ1781" s="137">
        <f t="shared" si="468"/>
        <v>100</v>
      </c>
      <c r="AK1781" s="136">
        <f ca="1">IF(AND(AND($AK$3&lt;=B1781,B1781&lt;=$AK$1),B1781&lt;&gt;""),1,0)</f>
        <v>1</v>
      </c>
      <c r="AL1781" s="136">
        <f>IF(OR(F1781="工事・メンテ（共用可）",F1781="要調整"),0.5,IF(F1781="ヘリ訓練日",0.4,1))</f>
        <v>1</v>
      </c>
      <c r="AM1781" s="136">
        <v>1</v>
      </c>
    </row>
    <row r="1782" spans="1:39" ht="37.5">
      <c r="A1782" s="149">
        <v>2052</v>
      </c>
      <c r="B1782" s="150">
        <v>46463</v>
      </c>
      <c r="C1782" s="156">
        <v>9</v>
      </c>
      <c r="D1782" s="156">
        <v>17</v>
      </c>
      <c r="E1782" s="152" t="s">
        <v>39</v>
      </c>
      <c r="F1782" s="151" t="s">
        <v>490</v>
      </c>
      <c r="G1782" s="154" t="s">
        <v>491</v>
      </c>
      <c r="H1782" s="138" t="str">
        <f>IF(OR(G1782="中止",G1782="取消"),"998",IF(ISNA(MATCH($E1782,施設情報!$B$2:$B$96,0)),"999",INDEX(施設情報!$C$2:$C$96,MATCH($E1782,施設情報!$B$2:$B$96,0))))</f>
        <v>003</v>
      </c>
      <c r="I1782" s="139">
        <f t="shared" si="455"/>
        <v>46463</v>
      </c>
      <c r="J1782" s="137" t="str">
        <f t="shared" si="456"/>
        <v>003-46463</v>
      </c>
      <c r="K1782" s="137">
        <f t="shared" si="457"/>
        <v>0.375</v>
      </c>
      <c r="L1782" s="137">
        <f t="shared" si="458"/>
        <v>0.70833333333333337</v>
      </c>
      <c r="M1782" s="137">
        <f t="shared" si="467"/>
        <v>0</v>
      </c>
      <c r="N1782" s="137">
        <f t="shared" si="467"/>
        <v>0</v>
      </c>
      <c r="O1782" s="137">
        <f t="shared" si="467"/>
        <v>0</v>
      </c>
      <c r="P1782" s="137">
        <f t="shared" si="467"/>
        <v>0</v>
      </c>
      <c r="Q1782" s="137">
        <f t="shared" si="467"/>
        <v>0</v>
      </c>
      <c r="R1782" s="137">
        <f t="shared" si="467"/>
        <v>0</v>
      </c>
      <c r="S1782" s="137">
        <f t="shared" si="467"/>
        <v>0</v>
      </c>
      <c r="T1782" s="137">
        <f t="shared" si="467"/>
        <v>0</v>
      </c>
      <c r="U1782" s="137">
        <f t="shared" si="467"/>
        <v>0</v>
      </c>
      <c r="V1782" s="137">
        <f t="shared" si="467"/>
        <v>100</v>
      </c>
      <c r="W1782" s="137">
        <f t="shared" si="468"/>
        <v>100</v>
      </c>
      <c r="X1782" s="137">
        <f t="shared" si="468"/>
        <v>100</v>
      </c>
      <c r="Y1782" s="137">
        <f t="shared" si="468"/>
        <v>100</v>
      </c>
      <c r="Z1782" s="137">
        <f t="shared" si="468"/>
        <v>100</v>
      </c>
      <c r="AA1782" s="137">
        <f t="shared" si="468"/>
        <v>100</v>
      </c>
      <c r="AB1782" s="137">
        <f t="shared" si="468"/>
        <v>100</v>
      </c>
      <c r="AC1782" s="137">
        <f t="shared" si="468"/>
        <v>100</v>
      </c>
      <c r="AD1782" s="137">
        <f t="shared" si="468"/>
        <v>0</v>
      </c>
      <c r="AE1782" s="137">
        <f t="shared" si="468"/>
        <v>0</v>
      </c>
      <c r="AF1782" s="137">
        <f t="shared" si="468"/>
        <v>0</v>
      </c>
      <c r="AG1782" s="137">
        <f t="shared" si="468"/>
        <v>0</v>
      </c>
      <c r="AH1782" s="137">
        <f t="shared" si="468"/>
        <v>0</v>
      </c>
      <c r="AI1782" s="137">
        <f t="shared" si="468"/>
        <v>0</v>
      </c>
      <c r="AJ1782" s="137">
        <f t="shared" si="468"/>
        <v>0</v>
      </c>
      <c r="AK1782" s="136">
        <f ca="1">IF(AND(AND($AK$3&lt;=B1782,B1782&lt;=$AK$1),B1782&lt;&gt;""),1,0)</f>
        <v>1</v>
      </c>
      <c r="AL1782" s="136">
        <f>IF(OR(F1782="工事・メンテ（共用可）",F1782="要調整"),0.5,IF(F1782="ヘリ訓練日",0.4,1))</f>
        <v>1</v>
      </c>
      <c r="AM1782" s="136">
        <v>1</v>
      </c>
    </row>
    <row r="1783" spans="1:39" ht="75">
      <c r="A1783" s="149">
        <v>2053</v>
      </c>
      <c r="B1783" s="150">
        <v>46463</v>
      </c>
      <c r="C1783" s="156">
        <v>9</v>
      </c>
      <c r="D1783" s="156">
        <v>17</v>
      </c>
      <c r="E1783" s="152" t="s">
        <v>40</v>
      </c>
      <c r="F1783" s="151" t="s">
        <v>490</v>
      </c>
      <c r="G1783" s="154" t="s">
        <v>491</v>
      </c>
      <c r="H1783" s="138" t="str">
        <f>IF(OR(G1783="中止",G1783="取消"),"998",IF(ISNA(MATCH($E1783,施設情報!$B$2:$B$96,0)),"999",INDEX(施設情報!$C$2:$C$96,MATCH($E1783,施設情報!$B$2:$B$96,0))))</f>
        <v>004</v>
      </c>
      <c r="I1783" s="139">
        <f t="shared" si="455"/>
        <v>46463</v>
      </c>
      <c r="J1783" s="137" t="str">
        <f t="shared" si="456"/>
        <v>004-46463</v>
      </c>
      <c r="K1783" s="137">
        <f t="shared" si="457"/>
        <v>0.375</v>
      </c>
      <c r="L1783" s="137">
        <f t="shared" si="458"/>
        <v>0.70833333333333337</v>
      </c>
      <c r="M1783" s="137">
        <f t="shared" si="467"/>
        <v>0</v>
      </c>
      <c r="N1783" s="137">
        <f t="shared" si="467"/>
        <v>0</v>
      </c>
      <c r="O1783" s="137">
        <f t="shared" si="467"/>
        <v>0</v>
      </c>
      <c r="P1783" s="137">
        <f t="shared" si="467"/>
        <v>0</v>
      </c>
      <c r="Q1783" s="137">
        <f t="shared" si="467"/>
        <v>0</v>
      </c>
      <c r="R1783" s="137">
        <f t="shared" si="467"/>
        <v>0</v>
      </c>
      <c r="S1783" s="137">
        <f t="shared" si="467"/>
        <v>0</v>
      </c>
      <c r="T1783" s="137">
        <f t="shared" si="467"/>
        <v>0</v>
      </c>
      <c r="U1783" s="137">
        <f t="shared" si="467"/>
        <v>0</v>
      </c>
      <c r="V1783" s="137">
        <f t="shared" si="467"/>
        <v>100</v>
      </c>
      <c r="W1783" s="137">
        <f t="shared" si="468"/>
        <v>100</v>
      </c>
      <c r="X1783" s="137">
        <f t="shared" si="468"/>
        <v>100</v>
      </c>
      <c r="Y1783" s="137">
        <f t="shared" si="468"/>
        <v>100</v>
      </c>
      <c r="Z1783" s="137">
        <f t="shared" si="468"/>
        <v>100</v>
      </c>
      <c r="AA1783" s="137">
        <f t="shared" si="468"/>
        <v>100</v>
      </c>
      <c r="AB1783" s="137">
        <f t="shared" si="468"/>
        <v>100</v>
      </c>
      <c r="AC1783" s="137">
        <f t="shared" si="468"/>
        <v>100</v>
      </c>
      <c r="AD1783" s="137">
        <f t="shared" si="468"/>
        <v>0</v>
      </c>
      <c r="AE1783" s="137">
        <f t="shared" si="468"/>
        <v>0</v>
      </c>
      <c r="AF1783" s="137">
        <f t="shared" si="468"/>
        <v>0</v>
      </c>
      <c r="AG1783" s="137">
        <f t="shared" si="468"/>
        <v>0</v>
      </c>
      <c r="AH1783" s="137">
        <f t="shared" si="468"/>
        <v>0</v>
      </c>
      <c r="AI1783" s="137">
        <f t="shared" si="468"/>
        <v>0</v>
      </c>
      <c r="AJ1783" s="137">
        <f t="shared" si="468"/>
        <v>0</v>
      </c>
      <c r="AK1783" s="136">
        <f ca="1">IF(AND(AND($AK$3&lt;=B1783,B1783&lt;=$AK$1),B1783&lt;&gt;""),1,0)</f>
        <v>1</v>
      </c>
      <c r="AL1783" s="136">
        <f>IF(OR(F1783="工事・メンテ（共用可）",F1783="要調整"),0.5,IF(F1783="ヘリ訓練日",0.4,1))</f>
        <v>1</v>
      </c>
      <c r="AM1783" s="136">
        <v>1</v>
      </c>
    </row>
    <row r="1784" spans="1:39" ht="93.75">
      <c r="A1784" s="149">
        <v>2054</v>
      </c>
      <c r="B1784" s="150">
        <v>46463</v>
      </c>
      <c r="C1784" s="156">
        <v>9</v>
      </c>
      <c r="D1784" s="156">
        <v>17</v>
      </c>
      <c r="E1784" s="152" t="s">
        <v>41</v>
      </c>
      <c r="F1784" s="151" t="s">
        <v>490</v>
      </c>
      <c r="G1784" s="154" t="s">
        <v>491</v>
      </c>
      <c r="H1784" s="138" t="str">
        <f>IF(OR(G1784="中止",G1784="取消"),"998",IF(ISNA(MATCH($E1784,施設情報!$B$2:$B$96,0)),"999",INDEX(施設情報!$C$2:$C$96,MATCH($E1784,施設情報!$B$2:$B$96,0))))</f>
        <v>005</v>
      </c>
      <c r="I1784" s="139">
        <f t="shared" si="455"/>
        <v>46463</v>
      </c>
      <c r="J1784" s="137" t="str">
        <f t="shared" si="456"/>
        <v>005-46463</v>
      </c>
      <c r="K1784" s="137">
        <f t="shared" si="457"/>
        <v>0.375</v>
      </c>
      <c r="L1784" s="137">
        <f t="shared" si="458"/>
        <v>0.70833333333333337</v>
      </c>
      <c r="M1784" s="137">
        <f t="shared" si="467"/>
        <v>0</v>
      </c>
      <c r="N1784" s="137">
        <f t="shared" si="467"/>
        <v>0</v>
      </c>
      <c r="O1784" s="137">
        <f t="shared" si="467"/>
        <v>0</v>
      </c>
      <c r="P1784" s="137">
        <f t="shared" si="467"/>
        <v>0</v>
      </c>
      <c r="Q1784" s="137">
        <f t="shared" si="467"/>
        <v>0</v>
      </c>
      <c r="R1784" s="137">
        <f t="shared" si="467"/>
        <v>0</v>
      </c>
      <c r="S1784" s="137">
        <f t="shared" si="467"/>
        <v>0</v>
      </c>
      <c r="T1784" s="137">
        <f t="shared" si="467"/>
        <v>0</v>
      </c>
      <c r="U1784" s="137">
        <f t="shared" si="467"/>
        <v>0</v>
      </c>
      <c r="V1784" s="137">
        <f t="shared" si="467"/>
        <v>100</v>
      </c>
      <c r="W1784" s="137">
        <f t="shared" si="468"/>
        <v>100</v>
      </c>
      <c r="X1784" s="137">
        <f t="shared" si="468"/>
        <v>100</v>
      </c>
      <c r="Y1784" s="137">
        <f t="shared" si="468"/>
        <v>100</v>
      </c>
      <c r="Z1784" s="137">
        <f t="shared" si="468"/>
        <v>100</v>
      </c>
      <c r="AA1784" s="137">
        <f t="shared" si="468"/>
        <v>100</v>
      </c>
      <c r="AB1784" s="137">
        <f t="shared" si="468"/>
        <v>100</v>
      </c>
      <c r="AC1784" s="137">
        <f t="shared" si="468"/>
        <v>100</v>
      </c>
      <c r="AD1784" s="137">
        <f t="shared" si="468"/>
        <v>0</v>
      </c>
      <c r="AE1784" s="137">
        <f t="shared" si="468"/>
        <v>0</v>
      </c>
      <c r="AF1784" s="137">
        <f t="shared" si="468"/>
        <v>0</v>
      </c>
      <c r="AG1784" s="137">
        <f t="shared" si="468"/>
        <v>0</v>
      </c>
      <c r="AH1784" s="137">
        <f t="shared" si="468"/>
        <v>0</v>
      </c>
      <c r="AI1784" s="137">
        <f t="shared" si="468"/>
        <v>0</v>
      </c>
      <c r="AJ1784" s="137">
        <f t="shared" si="468"/>
        <v>0</v>
      </c>
      <c r="AK1784" s="136">
        <f ca="1">IF(AND(AND($AK$3&lt;=B1784,B1784&lt;=$AK$1),B1784&lt;&gt;""),1,0)</f>
        <v>1</v>
      </c>
      <c r="AL1784" s="136">
        <f>IF(OR(F1784="工事・メンテ（共用可）",F1784="要調整"),0.5,IF(F1784="ヘリ訓練日",0.4,1))</f>
        <v>1</v>
      </c>
      <c r="AM1784" s="136">
        <v>1</v>
      </c>
    </row>
    <row r="1785" spans="1:39" ht="75">
      <c r="A1785" s="149">
        <v>2055</v>
      </c>
      <c r="B1785" s="150">
        <v>46463</v>
      </c>
      <c r="C1785" s="156">
        <v>9</v>
      </c>
      <c r="D1785" s="156">
        <v>17</v>
      </c>
      <c r="E1785" s="152" t="s">
        <v>42</v>
      </c>
      <c r="F1785" s="151" t="s">
        <v>490</v>
      </c>
      <c r="G1785" s="154" t="s">
        <v>491</v>
      </c>
      <c r="H1785" s="138" t="str">
        <f>IF(OR(G1785="中止",G1785="取消"),"998",IF(ISNA(MATCH($E1785,施設情報!$B$2:$B$96,0)),"999",INDEX(施設情報!$C$2:$C$96,MATCH($E1785,施設情報!$B$2:$B$96,0))))</f>
        <v>006</v>
      </c>
      <c r="I1785" s="139">
        <f t="shared" si="455"/>
        <v>46463</v>
      </c>
      <c r="J1785" s="137" t="str">
        <f t="shared" si="456"/>
        <v>006-46463</v>
      </c>
      <c r="K1785" s="137">
        <f t="shared" si="457"/>
        <v>0.375</v>
      </c>
      <c r="L1785" s="137">
        <f t="shared" si="458"/>
        <v>0.70833333333333337</v>
      </c>
      <c r="M1785" s="137">
        <f t="shared" ref="M1785:V1794" si="469">IF(AND(M$3&gt;=$K1785,M$3&lt;$L1785),100*$AM1785,0)</f>
        <v>0</v>
      </c>
      <c r="N1785" s="137">
        <f t="shared" si="469"/>
        <v>0</v>
      </c>
      <c r="O1785" s="137">
        <f t="shared" si="469"/>
        <v>0</v>
      </c>
      <c r="P1785" s="137">
        <f t="shared" si="469"/>
        <v>0</v>
      </c>
      <c r="Q1785" s="137">
        <f t="shared" si="469"/>
        <v>0</v>
      </c>
      <c r="R1785" s="137">
        <f t="shared" si="469"/>
        <v>0</v>
      </c>
      <c r="S1785" s="137">
        <f t="shared" si="469"/>
        <v>0</v>
      </c>
      <c r="T1785" s="137">
        <f t="shared" si="469"/>
        <v>0</v>
      </c>
      <c r="U1785" s="137">
        <f t="shared" si="469"/>
        <v>0</v>
      </c>
      <c r="V1785" s="137">
        <f t="shared" si="469"/>
        <v>100</v>
      </c>
      <c r="W1785" s="137">
        <f t="shared" ref="W1785:AJ1794" si="470">IF(AND(W$3&gt;=$K1785,W$3&lt;$L1785),100*$AM1785,0)</f>
        <v>100</v>
      </c>
      <c r="X1785" s="137">
        <f t="shared" si="470"/>
        <v>100</v>
      </c>
      <c r="Y1785" s="137">
        <f t="shared" si="470"/>
        <v>100</v>
      </c>
      <c r="Z1785" s="137">
        <f t="shared" si="470"/>
        <v>100</v>
      </c>
      <c r="AA1785" s="137">
        <f t="shared" si="470"/>
        <v>100</v>
      </c>
      <c r="AB1785" s="137">
        <f t="shared" si="470"/>
        <v>100</v>
      </c>
      <c r="AC1785" s="137">
        <f t="shared" si="470"/>
        <v>100</v>
      </c>
      <c r="AD1785" s="137">
        <f t="shared" si="470"/>
        <v>0</v>
      </c>
      <c r="AE1785" s="137">
        <f t="shared" si="470"/>
        <v>0</v>
      </c>
      <c r="AF1785" s="137">
        <f t="shared" si="470"/>
        <v>0</v>
      </c>
      <c r="AG1785" s="137">
        <f t="shared" si="470"/>
        <v>0</v>
      </c>
      <c r="AH1785" s="137">
        <f t="shared" si="470"/>
        <v>0</v>
      </c>
      <c r="AI1785" s="137">
        <f t="shared" si="470"/>
        <v>0</v>
      </c>
      <c r="AJ1785" s="137">
        <f t="shared" si="470"/>
        <v>0</v>
      </c>
      <c r="AK1785" s="136">
        <f ca="1">IF(AND(AND($AK$3&lt;=B1785,B1785&lt;=$AK$1),B1785&lt;&gt;""),1,0)</f>
        <v>1</v>
      </c>
      <c r="AL1785" s="136">
        <f>IF(OR(F1785="工事・メンテ（共用可）",F1785="要調整"),0.5,IF(F1785="ヘリ訓練日",0.4,1))</f>
        <v>1</v>
      </c>
      <c r="AM1785" s="136">
        <v>1</v>
      </c>
    </row>
    <row r="1786" spans="1:39" ht="37.5">
      <c r="A1786" s="149">
        <v>2056</v>
      </c>
      <c r="B1786" s="150">
        <v>46463</v>
      </c>
      <c r="C1786" s="156">
        <v>9</v>
      </c>
      <c r="D1786" s="156">
        <v>17</v>
      </c>
      <c r="E1786" s="152" t="s">
        <v>2</v>
      </c>
      <c r="F1786" s="151" t="s">
        <v>490</v>
      </c>
      <c r="G1786" s="154" t="s">
        <v>491</v>
      </c>
      <c r="H1786" s="138" t="str">
        <f>IF(OR(G1786="中止",G1786="取消"),"998",IF(ISNA(MATCH($E1786,施設情報!$B$2:$B$96,0)),"999",INDEX(施設情報!$C$2:$C$96,MATCH($E1786,施設情報!$B$2:$B$96,0))))</f>
        <v>008</v>
      </c>
      <c r="I1786" s="139">
        <f t="shared" si="455"/>
        <v>46463</v>
      </c>
      <c r="J1786" s="137" t="str">
        <f t="shared" si="456"/>
        <v>008-46463</v>
      </c>
      <c r="K1786" s="137">
        <f t="shared" si="457"/>
        <v>0.375</v>
      </c>
      <c r="L1786" s="137">
        <f t="shared" si="458"/>
        <v>0.70833333333333337</v>
      </c>
      <c r="M1786" s="137">
        <f t="shared" si="469"/>
        <v>0</v>
      </c>
      <c r="N1786" s="137">
        <f t="shared" si="469"/>
        <v>0</v>
      </c>
      <c r="O1786" s="137">
        <f t="shared" si="469"/>
        <v>0</v>
      </c>
      <c r="P1786" s="137">
        <f t="shared" si="469"/>
        <v>0</v>
      </c>
      <c r="Q1786" s="137">
        <f t="shared" si="469"/>
        <v>0</v>
      </c>
      <c r="R1786" s="137">
        <f t="shared" si="469"/>
        <v>0</v>
      </c>
      <c r="S1786" s="137">
        <f t="shared" si="469"/>
        <v>0</v>
      </c>
      <c r="T1786" s="137">
        <f t="shared" si="469"/>
        <v>0</v>
      </c>
      <c r="U1786" s="137">
        <f t="shared" si="469"/>
        <v>0</v>
      </c>
      <c r="V1786" s="137">
        <f t="shared" si="469"/>
        <v>100</v>
      </c>
      <c r="W1786" s="137">
        <f t="shared" si="470"/>
        <v>100</v>
      </c>
      <c r="X1786" s="137">
        <f t="shared" si="470"/>
        <v>100</v>
      </c>
      <c r="Y1786" s="137">
        <f t="shared" si="470"/>
        <v>100</v>
      </c>
      <c r="Z1786" s="137">
        <f t="shared" si="470"/>
        <v>100</v>
      </c>
      <c r="AA1786" s="137">
        <f t="shared" si="470"/>
        <v>100</v>
      </c>
      <c r="AB1786" s="137">
        <f t="shared" si="470"/>
        <v>100</v>
      </c>
      <c r="AC1786" s="137">
        <f t="shared" si="470"/>
        <v>100</v>
      </c>
      <c r="AD1786" s="137">
        <f t="shared" si="470"/>
        <v>0</v>
      </c>
      <c r="AE1786" s="137">
        <f t="shared" si="470"/>
        <v>0</v>
      </c>
      <c r="AF1786" s="137">
        <f t="shared" si="470"/>
        <v>0</v>
      </c>
      <c r="AG1786" s="137">
        <f t="shared" si="470"/>
        <v>0</v>
      </c>
      <c r="AH1786" s="137">
        <f t="shared" si="470"/>
        <v>0</v>
      </c>
      <c r="AI1786" s="137">
        <f t="shared" si="470"/>
        <v>0</v>
      </c>
      <c r="AJ1786" s="137">
        <f t="shared" si="470"/>
        <v>0</v>
      </c>
      <c r="AK1786" s="136">
        <f ca="1">IF(AND(AND($AK$3&lt;=B1786,B1786&lt;=$AK$1),B1786&lt;&gt;""),1,0)</f>
        <v>1</v>
      </c>
      <c r="AL1786" s="136">
        <f>IF(OR(F1786="工事・メンテ（共用可）",F1786="要調整"),0.5,IF(F1786="ヘリ訓練日",0.4,1))</f>
        <v>1</v>
      </c>
      <c r="AM1786" s="136">
        <v>1</v>
      </c>
    </row>
    <row r="1787" spans="1:39" ht="56.25">
      <c r="A1787" s="149">
        <v>380</v>
      </c>
      <c r="B1787" s="150">
        <v>46464</v>
      </c>
      <c r="C1787" s="156">
        <v>0</v>
      </c>
      <c r="D1787" s="156">
        <v>24</v>
      </c>
      <c r="E1787" s="152" t="s">
        <v>52</v>
      </c>
      <c r="F1787" s="151" t="s">
        <v>95</v>
      </c>
      <c r="G1787" s="205" t="s">
        <v>1</v>
      </c>
      <c r="H1787" s="138" t="str">
        <f>IF(OR(G1787="中止",G1787="取消"),"998",IF(ISNA(MATCH($E1787,施設情報!$B$2:$B$96,0)),"999",INDEX(施設情報!$C$2:$C$96,MATCH($E1787,施設情報!$B$2:$B$96,0))))</f>
        <v>024</v>
      </c>
      <c r="I1787" s="139">
        <f t="shared" si="455"/>
        <v>46464</v>
      </c>
      <c r="J1787" s="137" t="str">
        <f t="shared" si="456"/>
        <v>024-46464</v>
      </c>
      <c r="K1787" s="137">
        <f t="shared" si="457"/>
        <v>0</v>
      </c>
      <c r="L1787" s="137">
        <f t="shared" si="458"/>
        <v>1</v>
      </c>
      <c r="M1787" s="137">
        <f t="shared" si="469"/>
        <v>100</v>
      </c>
      <c r="N1787" s="137">
        <f t="shared" si="469"/>
        <v>100</v>
      </c>
      <c r="O1787" s="137">
        <f t="shared" si="469"/>
        <v>100</v>
      </c>
      <c r="P1787" s="137">
        <f t="shared" si="469"/>
        <v>100</v>
      </c>
      <c r="Q1787" s="137">
        <f t="shared" si="469"/>
        <v>100</v>
      </c>
      <c r="R1787" s="137">
        <f t="shared" si="469"/>
        <v>100</v>
      </c>
      <c r="S1787" s="137">
        <f t="shared" si="469"/>
        <v>100</v>
      </c>
      <c r="T1787" s="137">
        <f t="shared" si="469"/>
        <v>100</v>
      </c>
      <c r="U1787" s="137">
        <f t="shared" si="469"/>
        <v>100</v>
      </c>
      <c r="V1787" s="137">
        <f t="shared" si="469"/>
        <v>100</v>
      </c>
      <c r="W1787" s="137">
        <f t="shared" si="470"/>
        <v>100</v>
      </c>
      <c r="X1787" s="137">
        <f t="shared" si="470"/>
        <v>100</v>
      </c>
      <c r="Y1787" s="137">
        <f t="shared" si="470"/>
        <v>100</v>
      </c>
      <c r="Z1787" s="137">
        <f t="shared" si="470"/>
        <v>100</v>
      </c>
      <c r="AA1787" s="137">
        <f t="shared" si="470"/>
        <v>100</v>
      </c>
      <c r="AB1787" s="137">
        <f t="shared" si="470"/>
        <v>100</v>
      </c>
      <c r="AC1787" s="137">
        <f t="shared" si="470"/>
        <v>100</v>
      </c>
      <c r="AD1787" s="137">
        <f t="shared" si="470"/>
        <v>100</v>
      </c>
      <c r="AE1787" s="137">
        <f t="shared" si="470"/>
        <v>100</v>
      </c>
      <c r="AF1787" s="137">
        <f t="shared" si="470"/>
        <v>100</v>
      </c>
      <c r="AG1787" s="137">
        <f t="shared" si="470"/>
        <v>100</v>
      </c>
      <c r="AH1787" s="137">
        <f t="shared" si="470"/>
        <v>100</v>
      </c>
      <c r="AI1787" s="137">
        <f t="shared" si="470"/>
        <v>100</v>
      </c>
      <c r="AJ1787" s="137">
        <f t="shared" si="470"/>
        <v>100</v>
      </c>
      <c r="AK1787" s="136">
        <f ca="1">IF(AND(AND($AK$3&lt;=B1787,B1787&lt;=$AK$1),B1787&lt;&gt;""),1,0)</f>
        <v>1</v>
      </c>
      <c r="AL1787" s="136">
        <f>IF(OR(F1787="工事・メンテ（共用可）",F1787="要調整"),0.5,IF(F1787="ヘリ訓練日",0.4,1))</f>
        <v>1</v>
      </c>
      <c r="AM1787" s="136">
        <v>1</v>
      </c>
    </row>
    <row r="1788" spans="1:39" ht="56.25">
      <c r="A1788" s="149">
        <v>874</v>
      </c>
      <c r="B1788" s="210">
        <v>46464</v>
      </c>
      <c r="C1788" s="211">
        <v>9</v>
      </c>
      <c r="D1788" s="211">
        <v>11</v>
      </c>
      <c r="E1788" s="213" t="s">
        <v>32</v>
      </c>
      <c r="F1788" s="147" t="s">
        <v>95</v>
      </c>
      <c r="G1788" s="154" t="s">
        <v>1</v>
      </c>
      <c r="H1788" s="138" t="str">
        <f>IF(OR(G1788="中止",G1788="取消"),"998",IF(ISNA(MATCH($E1788,施設情報!$B$2:$B$96,0)),"999",INDEX(施設情報!$C$2:$C$96,MATCH($E1788,施設情報!$B$2:$B$96,0))))</f>
        <v>039</v>
      </c>
      <c r="I1788" s="139">
        <f t="shared" si="455"/>
        <v>46464</v>
      </c>
      <c r="J1788" s="137" t="str">
        <f t="shared" si="456"/>
        <v>039-46464</v>
      </c>
      <c r="K1788" s="137">
        <f t="shared" si="457"/>
        <v>0.375</v>
      </c>
      <c r="L1788" s="137">
        <f t="shared" si="458"/>
        <v>0.45833333333333331</v>
      </c>
      <c r="M1788" s="137">
        <f t="shared" si="469"/>
        <v>0</v>
      </c>
      <c r="N1788" s="137">
        <f t="shared" si="469"/>
        <v>0</v>
      </c>
      <c r="O1788" s="137">
        <f t="shared" si="469"/>
        <v>0</v>
      </c>
      <c r="P1788" s="137">
        <f t="shared" si="469"/>
        <v>0</v>
      </c>
      <c r="Q1788" s="137">
        <f t="shared" si="469"/>
        <v>0</v>
      </c>
      <c r="R1788" s="137">
        <f t="shared" si="469"/>
        <v>0</v>
      </c>
      <c r="S1788" s="137">
        <f t="shared" si="469"/>
        <v>0</v>
      </c>
      <c r="T1788" s="137">
        <f t="shared" si="469"/>
        <v>0</v>
      </c>
      <c r="U1788" s="137">
        <f t="shared" si="469"/>
        <v>0</v>
      </c>
      <c r="V1788" s="137">
        <f t="shared" si="469"/>
        <v>100</v>
      </c>
      <c r="W1788" s="137">
        <f t="shared" si="470"/>
        <v>100</v>
      </c>
      <c r="X1788" s="137">
        <f t="shared" si="470"/>
        <v>0</v>
      </c>
      <c r="Y1788" s="137">
        <f t="shared" si="470"/>
        <v>0</v>
      </c>
      <c r="Z1788" s="137">
        <f t="shared" si="470"/>
        <v>0</v>
      </c>
      <c r="AA1788" s="137">
        <f t="shared" si="470"/>
        <v>0</v>
      </c>
      <c r="AB1788" s="137">
        <f t="shared" si="470"/>
        <v>0</v>
      </c>
      <c r="AC1788" s="137">
        <f t="shared" si="470"/>
        <v>0</v>
      </c>
      <c r="AD1788" s="137">
        <f t="shared" si="470"/>
        <v>0</v>
      </c>
      <c r="AE1788" s="137">
        <f t="shared" si="470"/>
        <v>0</v>
      </c>
      <c r="AF1788" s="137">
        <f t="shared" si="470"/>
        <v>0</v>
      </c>
      <c r="AG1788" s="137">
        <f t="shared" si="470"/>
        <v>0</v>
      </c>
      <c r="AH1788" s="137">
        <f t="shared" si="470"/>
        <v>0</v>
      </c>
      <c r="AI1788" s="137">
        <f t="shared" si="470"/>
        <v>0</v>
      </c>
      <c r="AJ1788" s="137">
        <f t="shared" si="470"/>
        <v>0</v>
      </c>
      <c r="AK1788" s="136">
        <f ca="1">IF(AND(AND($AK$3&lt;=B1788,B1788&lt;=$AK$1),B1788&lt;&gt;""),1,0)</f>
        <v>1</v>
      </c>
      <c r="AL1788" s="136">
        <f>IF(OR(F1788="工事・メンテ（共用可）",F1788="要調整"),0.5,IF(F1788="ヘリ訓練日",0.4,1))</f>
        <v>1</v>
      </c>
      <c r="AM1788" s="136">
        <v>1</v>
      </c>
    </row>
    <row r="1789" spans="1:39" ht="56.25">
      <c r="A1789" s="149">
        <v>875</v>
      </c>
      <c r="B1789" s="210">
        <v>46464</v>
      </c>
      <c r="C1789" s="211">
        <v>9</v>
      </c>
      <c r="D1789" s="211">
        <v>11</v>
      </c>
      <c r="E1789" s="213" t="s">
        <v>33</v>
      </c>
      <c r="F1789" s="147" t="s">
        <v>95</v>
      </c>
      <c r="G1789" s="154" t="s">
        <v>1</v>
      </c>
      <c r="H1789" s="138" t="str">
        <f>IF(OR(G1789="中止",G1789="取消"),"998",IF(ISNA(MATCH($E1789,施設情報!$B$2:$B$96,0)),"999",INDEX(施設情報!$C$2:$C$96,MATCH($E1789,施設情報!$B$2:$B$96,0))))</f>
        <v>038</v>
      </c>
      <c r="I1789" s="139">
        <f t="shared" si="455"/>
        <v>46464</v>
      </c>
      <c r="J1789" s="137" t="str">
        <f t="shared" si="456"/>
        <v>038-46464</v>
      </c>
      <c r="K1789" s="137">
        <f t="shared" si="457"/>
        <v>0.375</v>
      </c>
      <c r="L1789" s="137">
        <f t="shared" si="458"/>
        <v>0.45833333333333331</v>
      </c>
      <c r="M1789" s="137">
        <f t="shared" si="469"/>
        <v>0</v>
      </c>
      <c r="N1789" s="137">
        <f t="shared" si="469"/>
        <v>0</v>
      </c>
      <c r="O1789" s="137">
        <f t="shared" si="469"/>
        <v>0</v>
      </c>
      <c r="P1789" s="137">
        <f t="shared" si="469"/>
        <v>0</v>
      </c>
      <c r="Q1789" s="137">
        <f t="shared" si="469"/>
        <v>0</v>
      </c>
      <c r="R1789" s="137">
        <f t="shared" si="469"/>
        <v>0</v>
      </c>
      <c r="S1789" s="137">
        <f t="shared" si="469"/>
        <v>0</v>
      </c>
      <c r="T1789" s="137">
        <f t="shared" si="469"/>
        <v>0</v>
      </c>
      <c r="U1789" s="137">
        <f t="shared" si="469"/>
        <v>0</v>
      </c>
      <c r="V1789" s="137">
        <f t="shared" si="469"/>
        <v>100</v>
      </c>
      <c r="W1789" s="137">
        <f t="shared" si="470"/>
        <v>100</v>
      </c>
      <c r="X1789" s="137">
        <f t="shared" si="470"/>
        <v>0</v>
      </c>
      <c r="Y1789" s="137">
        <f t="shared" si="470"/>
        <v>0</v>
      </c>
      <c r="Z1789" s="137">
        <f t="shared" si="470"/>
        <v>0</v>
      </c>
      <c r="AA1789" s="137">
        <f t="shared" si="470"/>
        <v>0</v>
      </c>
      <c r="AB1789" s="137">
        <f t="shared" si="470"/>
        <v>0</v>
      </c>
      <c r="AC1789" s="137">
        <f t="shared" si="470"/>
        <v>0</v>
      </c>
      <c r="AD1789" s="137">
        <f t="shared" si="470"/>
        <v>0</v>
      </c>
      <c r="AE1789" s="137">
        <f t="shared" si="470"/>
        <v>0</v>
      </c>
      <c r="AF1789" s="137">
        <f t="shared" si="470"/>
        <v>0</v>
      </c>
      <c r="AG1789" s="137">
        <f t="shared" si="470"/>
        <v>0</v>
      </c>
      <c r="AH1789" s="137">
        <f t="shared" si="470"/>
        <v>0</v>
      </c>
      <c r="AI1789" s="137">
        <f t="shared" si="470"/>
        <v>0</v>
      </c>
      <c r="AJ1789" s="137">
        <f t="shared" si="470"/>
        <v>0</v>
      </c>
      <c r="AK1789" s="136">
        <f ca="1">IF(AND(AND($AK$3&lt;=B1789,B1789&lt;=$AK$1),B1789&lt;&gt;""),1,0)</f>
        <v>1</v>
      </c>
      <c r="AL1789" s="136">
        <f>IF(OR(F1789="工事・メンテ（共用可）",F1789="要調整"),0.5,IF(F1789="ヘリ訓練日",0.4,1))</f>
        <v>1</v>
      </c>
      <c r="AM1789" s="136">
        <v>1</v>
      </c>
    </row>
    <row r="1790" spans="1:39" ht="56.25">
      <c r="A1790" s="149">
        <v>876</v>
      </c>
      <c r="B1790" s="210">
        <v>46464</v>
      </c>
      <c r="C1790" s="211">
        <v>9</v>
      </c>
      <c r="D1790" s="211">
        <v>11</v>
      </c>
      <c r="E1790" s="213" t="s">
        <v>34</v>
      </c>
      <c r="F1790" s="147" t="s">
        <v>95</v>
      </c>
      <c r="G1790" s="154" t="s">
        <v>1</v>
      </c>
      <c r="H1790" s="138" t="str">
        <f>IF(OR(G1790="中止",G1790="取消"),"998",IF(ISNA(MATCH($E1790,施設情報!$B$2:$B$96,0)),"999",INDEX(施設情報!$C$2:$C$96,MATCH($E1790,施設情報!$B$2:$B$96,0))))</f>
        <v>040</v>
      </c>
      <c r="I1790" s="139">
        <f t="shared" si="455"/>
        <v>46464</v>
      </c>
      <c r="J1790" s="137" t="str">
        <f t="shared" si="456"/>
        <v>040-46464</v>
      </c>
      <c r="K1790" s="137">
        <f t="shared" si="457"/>
        <v>0.375</v>
      </c>
      <c r="L1790" s="137">
        <f t="shared" si="458"/>
        <v>0.45833333333333331</v>
      </c>
      <c r="M1790" s="137">
        <f t="shared" si="469"/>
        <v>0</v>
      </c>
      <c r="N1790" s="137">
        <f t="shared" si="469"/>
        <v>0</v>
      </c>
      <c r="O1790" s="137">
        <f t="shared" si="469"/>
        <v>0</v>
      </c>
      <c r="P1790" s="137">
        <f t="shared" si="469"/>
        <v>0</v>
      </c>
      <c r="Q1790" s="137">
        <f t="shared" si="469"/>
        <v>0</v>
      </c>
      <c r="R1790" s="137">
        <f t="shared" si="469"/>
        <v>0</v>
      </c>
      <c r="S1790" s="137">
        <f t="shared" si="469"/>
        <v>0</v>
      </c>
      <c r="T1790" s="137">
        <f t="shared" si="469"/>
        <v>0</v>
      </c>
      <c r="U1790" s="137">
        <f t="shared" si="469"/>
        <v>0</v>
      </c>
      <c r="V1790" s="137">
        <f t="shared" si="469"/>
        <v>100</v>
      </c>
      <c r="W1790" s="137">
        <f t="shared" si="470"/>
        <v>100</v>
      </c>
      <c r="X1790" s="137">
        <f t="shared" si="470"/>
        <v>0</v>
      </c>
      <c r="Y1790" s="137">
        <f t="shared" si="470"/>
        <v>0</v>
      </c>
      <c r="Z1790" s="137">
        <f t="shared" si="470"/>
        <v>0</v>
      </c>
      <c r="AA1790" s="137">
        <f t="shared" si="470"/>
        <v>0</v>
      </c>
      <c r="AB1790" s="137">
        <f t="shared" si="470"/>
        <v>0</v>
      </c>
      <c r="AC1790" s="137">
        <f t="shared" si="470"/>
        <v>0</v>
      </c>
      <c r="AD1790" s="137">
        <f t="shared" si="470"/>
        <v>0</v>
      </c>
      <c r="AE1790" s="137">
        <f t="shared" si="470"/>
        <v>0</v>
      </c>
      <c r="AF1790" s="137">
        <f t="shared" si="470"/>
        <v>0</v>
      </c>
      <c r="AG1790" s="137">
        <f t="shared" si="470"/>
        <v>0</v>
      </c>
      <c r="AH1790" s="137">
        <f t="shared" si="470"/>
        <v>0</v>
      </c>
      <c r="AI1790" s="137">
        <f t="shared" si="470"/>
        <v>0</v>
      </c>
      <c r="AJ1790" s="137">
        <f t="shared" si="470"/>
        <v>0</v>
      </c>
      <c r="AK1790" s="136">
        <f ca="1">IF(AND(AND($AK$3&lt;=B1790,B1790&lt;=$AK$1),B1790&lt;&gt;""),1,0)</f>
        <v>1</v>
      </c>
      <c r="AL1790" s="136">
        <f>IF(OR(F1790="工事・メンテ（共用可）",F1790="要調整"),0.5,IF(F1790="ヘリ訓練日",0.4,1))</f>
        <v>1</v>
      </c>
      <c r="AM1790" s="136">
        <v>1</v>
      </c>
    </row>
    <row r="1791" spans="1:39" ht="56.25">
      <c r="A1791" s="149">
        <v>877</v>
      </c>
      <c r="B1791" s="210">
        <v>46464</v>
      </c>
      <c r="C1791" s="211">
        <v>9</v>
      </c>
      <c r="D1791" s="211">
        <v>11</v>
      </c>
      <c r="E1791" s="213" t="s">
        <v>35</v>
      </c>
      <c r="F1791" s="147" t="s">
        <v>95</v>
      </c>
      <c r="G1791" s="154" t="s">
        <v>1</v>
      </c>
      <c r="H1791" s="138" t="str">
        <f>IF(OR(G1791="中止",G1791="取消"),"998",IF(ISNA(MATCH($E1791,施設情報!$B$2:$B$96,0)),"999",INDEX(施設情報!$C$2:$C$96,MATCH($E1791,施設情報!$B$2:$B$96,0))))</f>
        <v>041</v>
      </c>
      <c r="I1791" s="139">
        <f t="shared" si="455"/>
        <v>46464</v>
      </c>
      <c r="J1791" s="137" t="str">
        <f t="shared" si="456"/>
        <v>041-46464</v>
      </c>
      <c r="K1791" s="137">
        <f t="shared" si="457"/>
        <v>0.375</v>
      </c>
      <c r="L1791" s="137">
        <f t="shared" si="458"/>
        <v>0.45833333333333331</v>
      </c>
      <c r="M1791" s="137">
        <f t="shared" si="469"/>
        <v>0</v>
      </c>
      <c r="N1791" s="137">
        <f t="shared" si="469"/>
        <v>0</v>
      </c>
      <c r="O1791" s="137">
        <f t="shared" si="469"/>
        <v>0</v>
      </c>
      <c r="P1791" s="137">
        <f t="shared" si="469"/>
        <v>0</v>
      </c>
      <c r="Q1791" s="137">
        <f t="shared" si="469"/>
        <v>0</v>
      </c>
      <c r="R1791" s="137">
        <f t="shared" si="469"/>
        <v>0</v>
      </c>
      <c r="S1791" s="137">
        <f t="shared" si="469"/>
        <v>0</v>
      </c>
      <c r="T1791" s="137">
        <f t="shared" si="469"/>
        <v>0</v>
      </c>
      <c r="U1791" s="137">
        <f t="shared" si="469"/>
        <v>0</v>
      </c>
      <c r="V1791" s="137">
        <f t="shared" si="469"/>
        <v>100</v>
      </c>
      <c r="W1791" s="137">
        <f t="shared" si="470"/>
        <v>100</v>
      </c>
      <c r="X1791" s="137">
        <f t="shared" si="470"/>
        <v>0</v>
      </c>
      <c r="Y1791" s="137">
        <f t="shared" si="470"/>
        <v>0</v>
      </c>
      <c r="Z1791" s="137">
        <f t="shared" si="470"/>
        <v>0</v>
      </c>
      <c r="AA1791" s="137">
        <f t="shared" si="470"/>
        <v>0</v>
      </c>
      <c r="AB1791" s="137">
        <f t="shared" si="470"/>
        <v>0</v>
      </c>
      <c r="AC1791" s="137">
        <f t="shared" si="470"/>
        <v>0</v>
      </c>
      <c r="AD1791" s="137">
        <f t="shared" si="470"/>
        <v>0</v>
      </c>
      <c r="AE1791" s="137">
        <f t="shared" si="470"/>
        <v>0</v>
      </c>
      <c r="AF1791" s="137">
        <f t="shared" si="470"/>
        <v>0</v>
      </c>
      <c r="AG1791" s="137">
        <f t="shared" si="470"/>
        <v>0</v>
      </c>
      <c r="AH1791" s="137">
        <f t="shared" si="470"/>
        <v>0</v>
      </c>
      <c r="AI1791" s="137">
        <f t="shared" si="470"/>
        <v>0</v>
      </c>
      <c r="AJ1791" s="137">
        <f t="shared" si="470"/>
        <v>0</v>
      </c>
      <c r="AK1791" s="136">
        <f ca="1">IF(AND(AND($AK$3&lt;=B1791,B1791&lt;=$AK$1),B1791&lt;&gt;""),1,0)</f>
        <v>1</v>
      </c>
      <c r="AL1791" s="136">
        <f>IF(OR(F1791="工事・メンテ（共用可）",F1791="要調整"),0.5,IF(F1791="ヘリ訓練日",0.4,1))</f>
        <v>1</v>
      </c>
      <c r="AM1791" s="136">
        <v>1</v>
      </c>
    </row>
    <row r="1792" spans="1:39" ht="56.25">
      <c r="A1792" s="149">
        <v>878</v>
      </c>
      <c r="B1792" s="210">
        <v>46464</v>
      </c>
      <c r="C1792" s="211">
        <v>9</v>
      </c>
      <c r="D1792" s="211">
        <v>11</v>
      </c>
      <c r="E1792" s="213" t="s">
        <v>36</v>
      </c>
      <c r="F1792" s="147" t="s">
        <v>95</v>
      </c>
      <c r="G1792" s="154" t="s">
        <v>1</v>
      </c>
      <c r="H1792" s="138" t="str">
        <f>IF(OR(G1792="中止",G1792="取消"),"998",IF(ISNA(MATCH($E1792,施設情報!$B$2:$B$96,0)),"999",INDEX(施設情報!$C$2:$C$96,MATCH($E1792,施設情報!$B$2:$B$96,0))))</f>
        <v>042</v>
      </c>
      <c r="I1792" s="139">
        <f t="shared" si="455"/>
        <v>46464</v>
      </c>
      <c r="J1792" s="137" t="str">
        <f t="shared" si="456"/>
        <v>042-46464</v>
      </c>
      <c r="K1792" s="137">
        <f t="shared" si="457"/>
        <v>0.375</v>
      </c>
      <c r="L1792" s="137">
        <f t="shared" si="458"/>
        <v>0.45833333333333331</v>
      </c>
      <c r="M1792" s="137">
        <f t="shared" si="469"/>
        <v>0</v>
      </c>
      <c r="N1792" s="137">
        <f t="shared" si="469"/>
        <v>0</v>
      </c>
      <c r="O1792" s="137">
        <f t="shared" si="469"/>
        <v>0</v>
      </c>
      <c r="P1792" s="137">
        <f t="shared" si="469"/>
        <v>0</v>
      </c>
      <c r="Q1792" s="137">
        <f t="shared" si="469"/>
        <v>0</v>
      </c>
      <c r="R1792" s="137">
        <f t="shared" si="469"/>
        <v>0</v>
      </c>
      <c r="S1792" s="137">
        <f t="shared" si="469"/>
        <v>0</v>
      </c>
      <c r="T1792" s="137">
        <f t="shared" si="469"/>
        <v>0</v>
      </c>
      <c r="U1792" s="137">
        <f t="shared" si="469"/>
        <v>0</v>
      </c>
      <c r="V1792" s="137">
        <f t="shared" si="469"/>
        <v>100</v>
      </c>
      <c r="W1792" s="137">
        <f t="shared" si="470"/>
        <v>100</v>
      </c>
      <c r="X1792" s="137">
        <f t="shared" si="470"/>
        <v>0</v>
      </c>
      <c r="Y1792" s="137">
        <f t="shared" si="470"/>
        <v>0</v>
      </c>
      <c r="Z1792" s="137">
        <f t="shared" si="470"/>
        <v>0</v>
      </c>
      <c r="AA1792" s="137">
        <f t="shared" si="470"/>
        <v>0</v>
      </c>
      <c r="AB1792" s="137">
        <f t="shared" si="470"/>
        <v>0</v>
      </c>
      <c r="AC1792" s="137">
        <f t="shared" si="470"/>
        <v>0</v>
      </c>
      <c r="AD1792" s="137">
        <f t="shared" si="470"/>
        <v>0</v>
      </c>
      <c r="AE1792" s="137">
        <f t="shared" si="470"/>
        <v>0</v>
      </c>
      <c r="AF1792" s="137">
        <f t="shared" si="470"/>
        <v>0</v>
      </c>
      <c r="AG1792" s="137">
        <f t="shared" si="470"/>
        <v>0</v>
      </c>
      <c r="AH1792" s="137">
        <f t="shared" si="470"/>
        <v>0</v>
      </c>
      <c r="AI1792" s="137">
        <f t="shared" si="470"/>
        <v>0</v>
      </c>
      <c r="AJ1792" s="137">
        <f t="shared" si="470"/>
        <v>0</v>
      </c>
      <c r="AK1792" s="136">
        <f ca="1">IF(AND(AND($AK$3&lt;=B1792,B1792&lt;=$AK$1),B1792&lt;&gt;""),1,0)</f>
        <v>1</v>
      </c>
      <c r="AL1792" s="136">
        <f>IF(OR(F1792="工事・メンテ（共用可）",F1792="要調整"),0.5,IF(F1792="ヘリ訓練日",0.4,1))</f>
        <v>1</v>
      </c>
      <c r="AM1792" s="136">
        <v>1</v>
      </c>
    </row>
    <row r="1793" spans="1:39" ht="56.25">
      <c r="A1793" s="149">
        <v>879</v>
      </c>
      <c r="B1793" s="210">
        <v>46464</v>
      </c>
      <c r="C1793" s="211">
        <v>9</v>
      </c>
      <c r="D1793" s="211">
        <v>11</v>
      </c>
      <c r="E1793" s="213" t="s">
        <v>37</v>
      </c>
      <c r="F1793" s="147" t="s">
        <v>95</v>
      </c>
      <c r="G1793" s="154" t="s">
        <v>1</v>
      </c>
      <c r="H1793" s="138" t="str">
        <f>IF(OR(G1793="中止",G1793="取消"),"998",IF(ISNA(MATCH($E1793,施設情報!$B$2:$B$96,0)),"999",INDEX(施設情報!$C$2:$C$96,MATCH($E1793,施設情報!$B$2:$B$96,0))))</f>
        <v>043</v>
      </c>
      <c r="I1793" s="139">
        <f t="shared" si="455"/>
        <v>46464</v>
      </c>
      <c r="J1793" s="137" t="str">
        <f t="shared" si="456"/>
        <v>043-46464</v>
      </c>
      <c r="K1793" s="137">
        <f t="shared" si="457"/>
        <v>0.375</v>
      </c>
      <c r="L1793" s="137">
        <f t="shared" si="458"/>
        <v>0.45833333333333331</v>
      </c>
      <c r="M1793" s="137">
        <f t="shared" si="469"/>
        <v>0</v>
      </c>
      <c r="N1793" s="137">
        <f t="shared" si="469"/>
        <v>0</v>
      </c>
      <c r="O1793" s="137">
        <f t="shared" si="469"/>
        <v>0</v>
      </c>
      <c r="P1793" s="137">
        <f t="shared" si="469"/>
        <v>0</v>
      </c>
      <c r="Q1793" s="137">
        <f t="shared" si="469"/>
        <v>0</v>
      </c>
      <c r="R1793" s="137">
        <f t="shared" si="469"/>
        <v>0</v>
      </c>
      <c r="S1793" s="137">
        <f t="shared" si="469"/>
        <v>0</v>
      </c>
      <c r="T1793" s="137">
        <f t="shared" si="469"/>
        <v>0</v>
      </c>
      <c r="U1793" s="137">
        <f t="shared" si="469"/>
        <v>0</v>
      </c>
      <c r="V1793" s="137">
        <f t="shared" si="469"/>
        <v>100</v>
      </c>
      <c r="W1793" s="137">
        <f t="shared" si="470"/>
        <v>100</v>
      </c>
      <c r="X1793" s="137">
        <f t="shared" si="470"/>
        <v>0</v>
      </c>
      <c r="Y1793" s="137">
        <f t="shared" si="470"/>
        <v>0</v>
      </c>
      <c r="Z1793" s="137">
        <f t="shared" si="470"/>
        <v>0</v>
      </c>
      <c r="AA1793" s="137">
        <f t="shared" si="470"/>
        <v>0</v>
      </c>
      <c r="AB1793" s="137">
        <f t="shared" si="470"/>
        <v>0</v>
      </c>
      <c r="AC1793" s="137">
        <f t="shared" si="470"/>
        <v>0</v>
      </c>
      <c r="AD1793" s="137">
        <f t="shared" si="470"/>
        <v>0</v>
      </c>
      <c r="AE1793" s="137">
        <f t="shared" si="470"/>
        <v>0</v>
      </c>
      <c r="AF1793" s="137">
        <f t="shared" si="470"/>
        <v>0</v>
      </c>
      <c r="AG1793" s="137">
        <f t="shared" si="470"/>
        <v>0</v>
      </c>
      <c r="AH1793" s="137">
        <f t="shared" si="470"/>
        <v>0</v>
      </c>
      <c r="AI1793" s="137">
        <f t="shared" si="470"/>
        <v>0</v>
      </c>
      <c r="AJ1793" s="137">
        <f t="shared" si="470"/>
        <v>0</v>
      </c>
      <c r="AK1793" s="136">
        <f ca="1">IF(AND(AND($AK$3&lt;=B1793,B1793&lt;=$AK$1),B1793&lt;&gt;""),1,0)</f>
        <v>1</v>
      </c>
      <c r="AL1793" s="136">
        <f>IF(OR(F1793="工事・メンテ（共用可）",F1793="要調整"),0.5,IF(F1793="ヘリ訓練日",0.4,1))</f>
        <v>1</v>
      </c>
      <c r="AM1793" s="136">
        <v>1</v>
      </c>
    </row>
    <row r="1794" spans="1:39" ht="37.5">
      <c r="A1794" s="149">
        <v>2057</v>
      </c>
      <c r="B1794" s="150">
        <v>46464</v>
      </c>
      <c r="C1794" s="156">
        <v>9</v>
      </c>
      <c r="D1794" s="156">
        <v>17</v>
      </c>
      <c r="E1794" s="152" t="s">
        <v>39</v>
      </c>
      <c r="F1794" s="151" t="s">
        <v>490</v>
      </c>
      <c r="G1794" s="154" t="s">
        <v>491</v>
      </c>
      <c r="H1794" s="138" t="str">
        <f>IF(OR(G1794="中止",G1794="取消"),"998",IF(ISNA(MATCH($E1794,施設情報!$B$2:$B$96,0)),"999",INDEX(施設情報!$C$2:$C$96,MATCH($E1794,施設情報!$B$2:$B$96,0))))</f>
        <v>003</v>
      </c>
      <c r="I1794" s="139">
        <f t="shared" si="455"/>
        <v>46464</v>
      </c>
      <c r="J1794" s="137" t="str">
        <f t="shared" si="456"/>
        <v>003-46464</v>
      </c>
      <c r="K1794" s="137">
        <f t="shared" si="457"/>
        <v>0.375</v>
      </c>
      <c r="L1794" s="137">
        <f t="shared" si="458"/>
        <v>0.70833333333333337</v>
      </c>
      <c r="M1794" s="137">
        <f t="shared" si="469"/>
        <v>0</v>
      </c>
      <c r="N1794" s="137">
        <f t="shared" si="469"/>
        <v>0</v>
      </c>
      <c r="O1794" s="137">
        <f t="shared" si="469"/>
        <v>0</v>
      </c>
      <c r="P1794" s="137">
        <f t="shared" si="469"/>
        <v>0</v>
      </c>
      <c r="Q1794" s="137">
        <f t="shared" si="469"/>
        <v>0</v>
      </c>
      <c r="R1794" s="137">
        <f t="shared" si="469"/>
        <v>0</v>
      </c>
      <c r="S1794" s="137">
        <f t="shared" si="469"/>
        <v>0</v>
      </c>
      <c r="T1794" s="137">
        <f t="shared" si="469"/>
        <v>0</v>
      </c>
      <c r="U1794" s="137">
        <f t="shared" si="469"/>
        <v>0</v>
      </c>
      <c r="V1794" s="137">
        <f t="shared" si="469"/>
        <v>100</v>
      </c>
      <c r="W1794" s="137">
        <f t="shared" si="470"/>
        <v>100</v>
      </c>
      <c r="X1794" s="137">
        <f t="shared" si="470"/>
        <v>100</v>
      </c>
      <c r="Y1794" s="137">
        <f t="shared" si="470"/>
        <v>100</v>
      </c>
      <c r="Z1794" s="137">
        <f t="shared" si="470"/>
        <v>100</v>
      </c>
      <c r="AA1794" s="137">
        <f t="shared" si="470"/>
        <v>100</v>
      </c>
      <c r="AB1794" s="137">
        <f t="shared" si="470"/>
        <v>100</v>
      </c>
      <c r="AC1794" s="137">
        <f t="shared" si="470"/>
        <v>100</v>
      </c>
      <c r="AD1794" s="137">
        <f t="shared" si="470"/>
        <v>0</v>
      </c>
      <c r="AE1794" s="137">
        <f t="shared" si="470"/>
        <v>0</v>
      </c>
      <c r="AF1794" s="137">
        <f t="shared" si="470"/>
        <v>0</v>
      </c>
      <c r="AG1794" s="137">
        <f t="shared" si="470"/>
        <v>0</v>
      </c>
      <c r="AH1794" s="137">
        <f t="shared" si="470"/>
        <v>0</v>
      </c>
      <c r="AI1794" s="137">
        <f t="shared" si="470"/>
        <v>0</v>
      </c>
      <c r="AJ1794" s="137">
        <f t="shared" si="470"/>
        <v>0</v>
      </c>
      <c r="AK1794" s="136">
        <f ca="1">IF(AND(AND($AK$3&lt;=B1794,B1794&lt;=$AK$1),B1794&lt;&gt;""),1,0)</f>
        <v>1</v>
      </c>
      <c r="AL1794" s="136">
        <f>IF(OR(F1794="工事・メンテ（共用可）",F1794="要調整"),0.5,IF(F1794="ヘリ訓練日",0.4,1))</f>
        <v>1</v>
      </c>
      <c r="AM1794" s="136">
        <v>1</v>
      </c>
    </row>
    <row r="1795" spans="1:39" ht="75">
      <c r="A1795" s="149">
        <v>2058</v>
      </c>
      <c r="B1795" s="150">
        <v>46464</v>
      </c>
      <c r="C1795" s="156">
        <v>9</v>
      </c>
      <c r="D1795" s="156">
        <v>17</v>
      </c>
      <c r="E1795" s="152" t="s">
        <v>40</v>
      </c>
      <c r="F1795" s="151" t="s">
        <v>490</v>
      </c>
      <c r="G1795" s="154" t="s">
        <v>491</v>
      </c>
      <c r="H1795" s="138" t="str">
        <f>IF(OR(G1795="中止",G1795="取消"),"998",IF(ISNA(MATCH($E1795,施設情報!$B$2:$B$96,0)),"999",INDEX(施設情報!$C$2:$C$96,MATCH($E1795,施設情報!$B$2:$B$96,0))))</f>
        <v>004</v>
      </c>
      <c r="I1795" s="139">
        <f t="shared" si="455"/>
        <v>46464</v>
      </c>
      <c r="J1795" s="137" t="str">
        <f t="shared" si="456"/>
        <v>004-46464</v>
      </c>
      <c r="K1795" s="137">
        <f t="shared" si="457"/>
        <v>0.375</v>
      </c>
      <c r="L1795" s="137">
        <f t="shared" si="458"/>
        <v>0.70833333333333337</v>
      </c>
      <c r="M1795" s="137">
        <f t="shared" ref="M1795:V1804" si="471">IF(AND(M$3&gt;=$K1795,M$3&lt;$L1795),100*$AM1795,0)</f>
        <v>0</v>
      </c>
      <c r="N1795" s="137">
        <f t="shared" si="471"/>
        <v>0</v>
      </c>
      <c r="O1795" s="137">
        <f t="shared" si="471"/>
        <v>0</v>
      </c>
      <c r="P1795" s="137">
        <f t="shared" si="471"/>
        <v>0</v>
      </c>
      <c r="Q1795" s="137">
        <f t="shared" si="471"/>
        <v>0</v>
      </c>
      <c r="R1795" s="137">
        <f t="shared" si="471"/>
        <v>0</v>
      </c>
      <c r="S1795" s="137">
        <f t="shared" si="471"/>
        <v>0</v>
      </c>
      <c r="T1795" s="137">
        <f t="shared" si="471"/>
        <v>0</v>
      </c>
      <c r="U1795" s="137">
        <f t="shared" si="471"/>
        <v>0</v>
      </c>
      <c r="V1795" s="137">
        <f t="shared" si="471"/>
        <v>100</v>
      </c>
      <c r="W1795" s="137">
        <f t="shared" ref="W1795:AJ1804" si="472">IF(AND(W$3&gt;=$K1795,W$3&lt;$L1795),100*$AM1795,0)</f>
        <v>100</v>
      </c>
      <c r="X1795" s="137">
        <f t="shared" si="472"/>
        <v>100</v>
      </c>
      <c r="Y1795" s="137">
        <f t="shared" si="472"/>
        <v>100</v>
      </c>
      <c r="Z1795" s="137">
        <f t="shared" si="472"/>
        <v>100</v>
      </c>
      <c r="AA1795" s="137">
        <f t="shared" si="472"/>
        <v>100</v>
      </c>
      <c r="AB1795" s="137">
        <f t="shared" si="472"/>
        <v>100</v>
      </c>
      <c r="AC1795" s="137">
        <f t="shared" si="472"/>
        <v>100</v>
      </c>
      <c r="AD1795" s="137">
        <f t="shared" si="472"/>
        <v>0</v>
      </c>
      <c r="AE1795" s="137">
        <f t="shared" si="472"/>
        <v>0</v>
      </c>
      <c r="AF1795" s="137">
        <f t="shared" si="472"/>
        <v>0</v>
      </c>
      <c r="AG1795" s="137">
        <f t="shared" si="472"/>
        <v>0</v>
      </c>
      <c r="AH1795" s="137">
        <f t="shared" si="472"/>
        <v>0</v>
      </c>
      <c r="AI1795" s="137">
        <f t="shared" si="472"/>
        <v>0</v>
      </c>
      <c r="AJ1795" s="137">
        <f t="shared" si="472"/>
        <v>0</v>
      </c>
      <c r="AK1795" s="136">
        <f ca="1">IF(AND(AND($AK$3&lt;=B1795,B1795&lt;=$AK$1),B1795&lt;&gt;""),1,0)</f>
        <v>1</v>
      </c>
      <c r="AL1795" s="136">
        <f>IF(OR(F1795="工事・メンテ（共用可）",F1795="要調整"),0.5,IF(F1795="ヘリ訓練日",0.4,1))</f>
        <v>1</v>
      </c>
      <c r="AM1795" s="136">
        <v>1</v>
      </c>
    </row>
    <row r="1796" spans="1:39" ht="93.75">
      <c r="A1796" s="149">
        <v>2059</v>
      </c>
      <c r="B1796" s="150">
        <v>46464</v>
      </c>
      <c r="C1796" s="156">
        <v>9</v>
      </c>
      <c r="D1796" s="156">
        <v>17</v>
      </c>
      <c r="E1796" s="152" t="s">
        <v>41</v>
      </c>
      <c r="F1796" s="151" t="s">
        <v>490</v>
      </c>
      <c r="G1796" s="154" t="s">
        <v>491</v>
      </c>
      <c r="H1796" s="138" t="str">
        <f>IF(OR(G1796="中止",G1796="取消"),"998",IF(ISNA(MATCH($E1796,施設情報!$B$2:$B$96,0)),"999",INDEX(施設情報!$C$2:$C$96,MATCH($E1796,施設情報!$B$2:$B$96,0))))</f>
        <v>005</v>
      </c>
      <c r="I1796" s="139">
        <f t="shared" si="455"/>
        <v>46464</v>
      </c>
      <c r="J1796" s="137" t="str">
        <f t="shared" si="456"/>
        <v>005-46464</v>
      </c>
      <c r="K1796" s="137">
        <f t="shared" si="457"/>
        <v>0.375</v>
      </c>
      <c r="L1796" s="137">
        <f t="shared" si="458"/>
        <v>0.70833333333333337</v>
      </c>
      <c r="M1796" s="137">
        <f t="shared" si="471"/>
        <v>0</v>
      </c>
      <c r="N1796" s="137">
        <f t="shared" si="471"/>
        <v>0</v>
      </c>
      <c r="O1796" s="137">
        <f t="shared" si="471"/>
        <v>0</v>
      </c>
      <c r="P1796" s="137">
        <f t="shared" si="471"/>
        <v>0</v>
      </c>
      <c r="Q1796" s="137">
        <f t="shared" si="471"/>
        <v>0</v>
      </c>
      <c r="R1796" s="137">
        <f t="shared" si="471"/>
        <v>0</v>
      </c>
      <c r="S1796" s="137">
        <f t="shared" si="471"/>
        <v>0</v>
      </c>
      <c r="T1796" s="137">
        <f t="shared" si="471"/>
        <v>0</v>
      </c>
      <c r="U1796" s="137">
        <f t="shared" si="471"/>
        <v>0</v>
      </c>
      <c r="V1796" s="137">
        <f t="shared" si="471"/>
        <v>100</v>
      </c>
      <c r="W1796" s="137">
        <f t="shared" si="472"/>
        <v>100</v>
      </c>
      <c r="X1796" s="137">
        <f t="shared" si="472"/>
        <v>100</v>
      </c>
      <c r="Y1796" s="137">
        <f t="shared" si="472"/>
        <v>100</v>
      </c>
      <c r="Z1796" s="137">
        <f t="shared" si="472"/>
        <v>100</v>
      </c>
      <c r="AA1796" s="137">
        <f t="shared" si="472"/>
        <v>100</v>
      </c>
      <c r="AB1796" s="137">
        <f t="shared" si="472"/>
        <v>100</v>
      </c>
      <c r="AC1796" s="137">
        <f t="shared" si="472"/>
        <v>100</v>
      </c>
      <c r="AD1796" s="137">
        <f t="shared" si="472"/>
        <v>0</v>
      </c>
      <c r="AE1796" s="137">
        <f t="shared" si="472"/>
        <v>0</v>
      </c>
      <c r="AF1796" s="137">
        <f t="shared" si="472"/>
        <v>0</v>
      </c>
      <c r="AG1796" s="137">
        <f t="shared" si="472"/>
        <v>0</v>
      </c>
      <c r="AH1796" s="137">
        <f t="shared" si="472"/>
        <v>0</v>
      </c>
      <c r="AI1796" s="137">
        <f t="shared" si="472"/>
        <v>0</v>
      </c>
      <c r="AJ1796" s="137">
        <f t="shared" si="472"/>
        <v>0</v>
      </c>
      <c r="AK1796" s="136">
        <f ca="1">IF(AND(AND($AK$3&lt;=B1796,B1796&lt;=$AK$1),B1796&lt;&gt;""),1,0)</f>
        <v>1</v>
      </c>
      <c r="AL1796" s="136">
        <f>IF(OR(F1796="工事・メンテ（共用可）",F1796="要調整"),0.5,IF(F1796="ヘリ訓練日",0.4,1))</f>
        <v>1</v>
      </c>
      <c r="AM1796" s="136">
        <v>1</v>
      </c>
    </row>
    <row r="1797" spans="1:39" ht="75">
      <c r="A1797" s="149">
        <v>2060</v>
      </c>
      <c r="B1797" s="150">
        <v>46464</v>
      </c>
      <c r="C1797" s="156">
        <v>9</v>
      </c>
      <c r="D1797" s="156">
        <v>17</v>
      </c>
      <c r="E1797" s="152" t="s">
        <v>42</v>
      </c>
      <c r="F1797" s="151" t="s">
        <v>490</v>
      </c>
      <c r="G1797" s="154" t="s">
        <v>491</v>
      </c>
      <c r="H1797" s="138" t="str">
        <f>IF(OR(G1797="中止",G1797="取消"),"998",IF(ISNA(MATCH($E1797,施設情報!$B$2:$B$96,0)),"999",INDEX(施設情報!$C$2:$C$96,MATCH($E1797,施設情報!$B$2:$B$96,0))))</f>
        <v>006</v>
      </c>
      <c r="I1797" s="139">
        <f t="shared" ref="I1797:I1830" si="473">B1797</f>
        <v>46464</v>
      </c>
      <c r="J1797" s="137" t="str">
        <f t="shared" ref="J1797:J1860" si="474">H1797&amp;"-"&amp;I1797</f>
        <v>006-46464</v>
      </c>
      <c r="K1797" s="137">
        <f t="shared" ref="K1797:K1830" si="475">C1797/24</f>
        <v>0.375</v>
      </c>
      <c r="L1797" s="137">
        <f t="shared" ref="L1797:L1830" si="476">D1797/24</f>
        <v>0.70833333333333337</v>
      </c>
      <c r="M1797" s="137">
        <f t="shared" si="471"/>
        <v>0</v>
      </c>
      <c r="N1797" s="137">
        <f t="shared" si="471"/>
        <v>0</v>
      </c>
      <c r="O1797" s="137">
        <f t="shared" si="471"/>
        <v>0</v>
      </c>
      <c r="P1797" s="137">
        <f t="shared" si="471"/>
        <v>0</v>
      </c>
      <c r="Q1797" s="137">
        <f t="shared" si="471"/>
        <v>0</v>
      </c>
      <c r="R1797" s="137">
        <f t="shared" si="471"/>
        <v>0</v>
      </c>
      <c r="S1797" s="137">
        <f t="shared" si="471"/>
        <v>0</v>
      </c>
      <c r="T1797" s="137">
        <f t="shared" si="471"/>
        <v>0</v>
      </c>
      <c r="U1797" s="137">
        <f t="shared" si="471"/>
        <v>0</v>
      </c>
      <c r="V1797" s="137">
        <f t="shared" si="471"/>
        <v>100</v>
      </c>
      <c r="W1797" s="137">
        <f t="shared" si="472"/>
        <v>100</v>
      </c>
      <c r="X1797" s="137">
        <f t="shared" si="472"/>
        <v>100</v>
      </c>
      <c r="Y1797" s="137">
        <f t="shared" si="472"/>
        <v>100</v>
      </c>
      <c r="Z1797" s="137">
        <f t="shared" si="472"/>
        <v>100</v>
      </c>
      <c r="AA1797" s="137">
        <f t="shared" si="472"/>
        <v>100</v>
      </c>
      <c r="AB1797" s="137">
        <f t="shared" si="472"/>
        <v>100</v>
      </c>
      <c r="AC1797" s="137">
        <f t="shared" si="472"/>
        <v>100</v>
      </c>
      <c r="AD1797" s="137">
        <f t="shared" si="472"/>
        <v>0</v>
      </c>
      <c r="AE1797" s="137">
        <f t="shared" si="472"/>
        <v>0</v>
      </c>
      <c r="AF1797" s="137">
        <f t="shared" si="472"/>
        <v>0</v>
      </c>
      <c r="AG1797" s="137">
        <f t="shared" si="472"/>
        <v>0</v>
      </c>
      <c r="AH1797" s="137">
        <f t="shared" si="472"/>
        <v>0</v>
      </c>
      <c r="AI1797" s="137">
        <f t="shared" si="472"/>
        <v>0</v>
      </c>
      <c r="AJ1797" s="137">
        <f t="shared" si="472"/>
        <v>0</v>
      </c>
      <c r="AK1797" s="136">
        <f ca="1">IF(AND(AND($AK$3&lt;=B1797,B1797&lt;=$AK$1),B1797&lt;&gt;""),1,0)</f>
        <v>1</v>
      </c>
      <c r="AL1797" s="136">
        <f>IF(OR(F1797="工事・メンテ（共用可）",F1797="要調整"),0.5,IF(F1797="ヘリ訓練日",0.4,1))</f>
        <v>1</v>
      </c>
      <c r="AM1797" s="136">
        <v>1</v>
      </c>
    </row>
    <row r="1798" spans="1:39" ht="37.5">
      <c r="A1798" s="149">
        <v>2061</v>
      </c>
      <c r="B1798" s="150">
        <v>46464</v>
      </c>
      <c r="C1798" s="156">
        <v>9</v>
      </c>
      <c r="D1798" s="156">
        <v>17</v>
      </c>
      <c r="E1798" s="152" t="s">
        <v>2</v>
      </c>
      <c r="F1798" s="151" t="s">
        <v>490</v>
      </c>
      <c r="G1798" s="154" t="s">
        <v>491</v>
      </c>
      <c r="H1798" s="138" t="str">
        <f>IF(OR(G1798="中止",G1798="取消"),"998",IF(ISNA(MATCH($E1798,施設情報!$B$2:$B$96,0)),"999",INDEX(施設情報!$C$2:$C$96,MATCH($E1798,施設情報!$B$2:$B$96,0))))</f>
        <v>008</v>
      </c>
      <c r="I1798" s="139">
        <f t="shared" si="473"/>
        <v>46464</v>
      </c>
      <c r="J1798" s="137" t="str">
        <f t="shared" si="474"/>
        <v>008-46464</v>
      </c>
      <c r="K1798" s="137">
        <f t="shared" si="475"/>
        <v>0.375</v>
      </c>
      <c r="L1798" s="137">
        <f t="shared" si="476"/>
        <v>0.70833333333333337</v>
      </c>
      <c r="M1798" s="137">
        <f t="shared" si="471"/>
        <v>0</v>
      </c>
      <c r="N1798" s="137">
        <f t="shared" si="471"/>
        <v>0</v>
      </c>
      <c r="O1798" s="137">
        <f t="shared" si="471"/>
        <v>0</v>
      </c>
      <c r="P1798" s="137">
        <f t="shared" si="471"/>
        <v>0</v>
      </c>
      <c r="Q1798" s="137">
        <f t="shared" si="471"/>
        <v>0</v>
      </c>
      <c r="R1798" s="137">
        <f t="shared" si="471"/>
        <v>0</v>
      </c>
      <c r="S1798" s="137">
        <f t="shared" si="471"/>
        <v>0</v>
      </c>
      <c r="T1798" s="137">
        <f t="shared" si="471"/>
        <v>0</v>
      </c>
      <c r="U1798" s="137">
        <f t="shared" si="471"/>
        <v>0</v>
      </c>
      <c r="V1798" s="137">
        <f t="shared" si="471"/>
        <v>100</v>
      </c>
      <c r="W1798" s="137">
        <f t="shared" si="472"/>
        <v>100</v>
      </c>
      <c r="X1798" s="137">
        <f t="shared" si="472"/>
        <v>100</v>
      </c>
      <c r="Y1798" s="137">
        <f t="shared" si="472"/>
        <v>100</v>
      </c>
      <c r="Z1798" s="137">
        <f t="shared" si="472"/>
        <v>100</v>
      </c>
      <c r="AA1798" s="137">
        <f t="shared" si="472"/>
        <v>100</v>
      </c>
      <c r="AB1798" s="137">
        <f t="shared" si="472"/>
        <v>100</v>
      </c>
      <c r="AC1798" s="137">
        <f t="shared" si="472"/>
        <v>100</v>
      </c>
      <c r="AD1798" s="137">
        <f t="shared" si="472"/>
        <v>0</v>
      </c>
      <c r="AE1798" s="137">
        <f t="shared" si="472"/>
        <v>0</v>
      </c>
      <c r="AF1798" s="137">
        <f t="shared" si="472"/>
        <v>0</v>
      </c>
      <c r="AG1798" s="137">
        <f t="shared" si="472"/>
        <v>0</v>
      </c>
      <c r="AH1798" s="137">
        <f t="shared" si="472"/>
        <v>0</v>
      </c>
      <c r="AI1798" s="137">
        <f t="shared" si="472"/>
        <v>0</v>
      </c>
      <c r="AJ1798" s="137">
        <f t="shared" si="472"/>
        <v>0</v>
      </c>
      <c r="AK1798" s="136">
        <f ca="1">IF(AND(AND($AK$3&lt;=B1798,B1798&lt;=$AK$1),B1798&lt;&gt;""),1,0)</f>
        <v>1</v>
      </c>
      <c r="AL1798" s="136">
        <f>IF(OR(F1798="工事・メンテ（共用可）",F1798="要調整"),0.5,IF(F1798="ヘリ訓練日",0.4,1))</f>
        <v>1</v>
      </c>
      <c r="AM1798" s="136">
        <v>1</v>
      </c>
    </row>
    <row r="1799" spans="1:39" ht="56.25">
      <c r="A1799" s="149">
        <v>381</v>
      </c>
      <c r="B1799" s="150">
        <v>46465</v>
      </c>
      <c r="C1799" s="156">
        <v>0</v>
      </c>
      <c r="D1799" s="156">
        <v>24</v>
      </c>
      <c r="E1799" s="152" t="s">
        <v>52</v>
      </c>
      <c r="F1799" s="151" t="s">
        <v>95</v>
      </c>
      <c r="G1799" s="205" t="s">
        <v>1</v>
      </c>
      <c r="H1799" s="138" t="str">
        <f>IF(OR(G1799="中止",G1799="取消"),"998",IF(ISNA(MATCH($E1799,施設情報!$B$2:$B$96,0)),"999",INDEX(施設情報!$C$2:$C$96,MATCH($E1799,施設情報!$B$2:$B$96,0))))</f>
        <v>024</v>
      </c>
      <c r="I1799" s="139">
        <f t="shared" si="473"/>
        <v>46465</v>
      </c>
      <c r="J1799" s="137" t="str">
        <f t="shared" si="474"/>
        <v>024-46465</v>
      </c>
      <c r="K1799" s="137">
        <f t="shared" si="475"/>
        <v>0</v>
      </c>
      <c r="L1799" s="137">
        <f t="shared" si="476"/>
        <v>1</v>
      </c>
      <c r="M1799" s="137">
        <f t="shared" si="471"/>
        <v>100</v>
      </c>
      <c r="N1799" s="137">
        <f t="shared" si="471"/>
        <v>100</v>
      </c>
      <c r="O1799" s="137">
        <f t="shared" si="471"/>
        <v>100</v>
      </c>
      <c r="P1799" s="137">
        <f t="shared" si="471"/>
        <v>100</v>
      </c>
      <c r="Q1799" s="137">
        <f t="shared" si="471"/>
        <v>100</v>
      </c>
      <c r="R1799" s="137">
        <f t="shared" si="471"/>
        <v>100</v>
      </c>
      <c r="S1799" s="137">
        <f t="shared" si="471"/>
        <v>100</v>
      </c>
      <c r="T1799" s="137">
        <f t="shared" si="471"/>
        <v>100</v>
      </c>
      <c r="U1799" s="137">
        <f t="shared" si="471"/>
        <v>100</v>
      </c>
      <c r="V1799" s="137">
        <f t="shared" si="471"/>
        <v>100</v>
      </c>
      <c r="W1799" s="137">
        <f t="shared" si="472"/>
        <v>100</v>
      </c>
      <c r="X1799" s="137">
        <f t="shared" si="472"/>
        <v>100</v>
      </c>
      <c r="Y1799" s="137">
        <f t="shared" si="472"/>
        <v>100</v>
      </c>
      <c r="Z1799" s="137">
        <f t="shared" si="472"/>
        <v>100</v>
      </c>
      <c r="AA1799" s="137">
        <f t="shared" si="472"/>
        <v>100</v>
      </c>
      <c r="AB1799" s="137">
        <f t="shared" si="472"/>
        <v>100</v>
      </c>
      <c r="AC1799" s="137">
        <f t="shared" si="472"/>
        <v>100</v>
      </c>
      <c r="AD1799" s="137">
        <f t="shared" si="472"/>
        <v>100</v>
      </c>
      <c r="AE1799" s="137">
        <f t="shared" si="472"/>
        <v>100</v>
      </c>
      <c r="AF1799" s="137">
        <f t="shared" si="472"/>
        <v>100</v>
      </c>
      <c r="AG1799" s="137">
        <f t="shared" si="472"/>
        <v>100</v>
      </c>
      <c r="AH1799" s="137">
        <f t="shared" si="472"/>
        <v>100</v>
      </c>
      <c r="AI1799" s="137">
        <f t="shared" si="472"/>
        <v>100</v>
      </c>
      <c r="AJ1799" s="137">
        <f t="shared" si="472"/>
        <v>100</v>
      </c>
      <c r="AK1799" s="136">
        <f ca="1">IF(AND(AND($AK$3&lt;=B1799,B1799&lt;=$AK$1),B1799&lt;&gt;""),1,0)</f>
        <v>1</v>
      </c>
      <c r="AL1799" s="136">
        <f>IF(OR(F1799="工事・メンテ（共用可）",F1799="要調整"),0.5,IF(F1799="ヘリ訓練日",0.4,1))</f>
        <v>1</v>
      </c>
      <c r="AM1799" s="136">
        <v>1</v>
      </c>
    </row>
    <row r="1800" spans="1:39" ht="37.5">
      <c r="A1800" s="149">
        <v>2062</v>
      </c>
      <c r="B1800" s="150">
        <v>46465</v>
      </c>
      <c r="C1800" s="156">
        <v>9</v>
      </c>
      <c r="D1800" s="156">
        <v>17</v>
      </c>
      <c r="E1800" s="152" t="s">
        <v>39</v>
      </c>
      <c r="F1800" s="151" t="s">
        <v>490</v>
      </c>
      <c r="G1800" s="154" t="s">
        <v>491</v>
      </c>
      <c r="H1800" s="138" t="str">
        <f>IF(OR(G1800="中止",G1800="取消"),"998",IF(ISNA(MATCH($E1800,施設情報!$B$2:$B$96,0)),"999",INDEX(施設情報!$C$2:$C$96,MATCH($E1800,施設情報!$B$2:$B$96,0))))</f>
        <v>003</v>
      </c>
      <c r="I1800" s="139">
        <f t="shared" si="473"/>
        <v>46465</v>
      </c>
      <c r="J1800" s="137" t="str">
        <f t="shared" si="474"/>
        <v>003-46465</v>
      </c>
      <c r="K1800" s="137">
        <f t="shared" si="475"/>
        <v>0.375</v>
      </c>
      <c r="L1800" s="137">
        <f t="shared" si="476"/>
        <v>0.70833333333333337</v>
      </c>
      <c r="M1800" s="137">
        <f t="shared" si="471"/>
        <v>0</v>
      </c>
      <c r="N1800" s="137">
        <f t="shared" si="471"/>
        <v>0</v>
      </c>
      <c r="O1800" s="137">
        <f t="shared" si="471"/>
        <v>0</v>
      </c>
      <c r="P1800" s="137">
        <f t="shared" si="471"/>
        <v>0</v>
      </c>
      <c r="Q1800" s="137">
        <f t="shared" si="471"/>
        <v>0</v>
      </c>
      <c r="R1800" s="137">
        <f t="shared" si="471"/>
        <v>0</v>
      </c>
      <c r="S1800" s="137">
        <f t="shared" si="471"/>
        <v>0</v>
      </c>
      <c r="T1800" s="137">
        <f t="shared" si="471"/>
        <v>0</v>
      </c>
      <c r="U1800" s="137">
        <f t="shared" si="471"/>
        <v>0</v>
      </c>
      <c r="V1800" s="137">
        <f t="shared" si="471"/>
        <v>100</v>
      </c>
      <c r="W1800" s="137">
        <f t="shared" si="472"/>
        <v>100</v>
      </c>
      <c r="X1800" s="137">
        <f t="shared" si="472"/>
        <v>100</v>
      </c>
      <c r="Y1800" s="137">
        <f t="shared" si="472"/>
        <v>100</v>
      </c>
      <c r="Z1800" s="137">
        <f t="shared" si="472"/>
        <v>100</v>
      </c>
      <c r="AA1800" s="137">
        <f t="shared" si="472"/>
        <v>100</v>
      </c>
      <c r="AB1800" s="137">
        <f t="shared" si="472"/>
        <v>100</v>
      </c>
      <c r="AC1800" s="137">
        <f t="shared" si="472"/>
        <v>100</v>
      </c>
      <c r="AD1800" s="137">
        <f t="shared" si="472"/>
        <v>0</v>
      </c>
      <c r="AE1800" s="137">
        <f t="shared" si="472"/>
        <v>0</v>
      </c>
      <c r="AF1800" s="137">
        <f t="shared" si="472"/>
        <v>0</v>
      </c>
      <c r="AG1800" s="137">
        <f t="shared" si="472"/>
        <v>0</v>
      </c>
      <c r="AH1800" s="137">
        <f t="shared" si="472"/>
        <v>0</v>
      </c>
      <c r="AI1800" s="137">
        <f t="shared" si="472"/>
        <v>0</v>
      </c>
      <c r="AJ1800" s="137">
        <f t="shared" si="472"/>
        <v>0</v>
      </c>
      <c r="AK1800" s="136">
        <f ca="1">IF(AND(AND($AK$3&lt;=B1800,B1800&lt;=$AK$1),B1800&lt;&gt;""),1,0)</f>
        <v>1</v>
      </c>
      <c r="AL1800" s="136">
        <f>IF(OR(F1800="工事・メンテ（共用可）",F1800="要調整"),0.5,IF(F1800="ヘリ訓練日",0.4,1))</f>
        <v>1</v>
      </c>
      <c r="AM1800" s="136">
        <v>1</v>
      </c>
    </row>
    <row r="1801" spans="1:39" ht="75">
      <c r="A1801" s="149">
        <v>2063</v>
      </c>
      <c r="B1801" s="150">
        <v>46465</v>
      </c>
      <c r="C1801" s="156">
        <v>9</v>
      </c>
      <c r="D1801" s="156">
        <v>17</v>
      </c>
      <c r="E1801" s="152" t="s">
        <v>40</v>
      </c>
      <c r="F1801" s="151" t="s">
        <v>490</v>
      </c>
      <c r="G1801" s="154" t="s">
        <v>491</v>
      </c>
      <c r="H1801" s="138" t="str">
        <f>IF(OR(G1801="中止",G1801="取消"),"998",IF(ISNA(MATCH($E1801,施設情報!$B$2:$B$96,0)),"999",INDEX(施設情報!$C$2:$C$96,MATCH($E1801,施設情報!$B$2:$B$96,0))))</f>
        <v>004</v>
      </c>
      <c r="I1801" s="139">
        <f t="shared" si="473"/>
        <v>46465</v>
      </c>
      <c r="J1801" s="137" t="str">
        <f t="shared" si="474"/>
        <v>004-46465</v>
      </c>
      <c r="K1801" s="137">
        <f t="shared" si="475"/>
        <v>0.375</v>
      </c>
      <c r="L1801" s="137">
        <f t="shared" si="476"/>
        <v>0.70833333333333337</v>
      </c>
      <c r="M1801" s="137">
        <f t="shared" si="471"/>
        <v>0</v>
      </c>
      <c r="N1801" s="137">
        <f t="shared" si="471"/>
        <v>0</v>
      </c>
      <c r="O1801" s="137">
        <f t="shared" si="471"/>
        <v>0</v>
      </c>
      <c r="P1801" s="137">
        <f t="shared" si="471"/>
        <v>0</v>
      </c>
      <c r="Q1801" s="137">
        <f t="shared" si="471"/>
        <v>0</v>
      </c>
      <c r="R1801" s="137">
        <f t="shared" si="471"/>
        <v>0</v>
      </c>
      <c r="S1801" s="137">
        <f t="shared" si="471"/>
        <v>0</v>
      </c>
      <c r="T1801" s="137">
        <f t="shared" si="471"/>
        <v>0</v>
      </c>
      <c r="U1801" s="137">
        <f t="shared" si="471"/>
        <v>0</v>
      </c>
      <c r="V1801" s="137">
        <f t="shared" si="471"/>
        <v>100</v>
      </c>
      <c r="W1801" s="137">
        <f t="shared" si="472"/>
        <v>100</v>
      </c>
      <c r="X1801" s="137">
        <f t="shared" si="472"/>
        <v>100</v>
      </c>
      <c r="Y1801" s="137">
        <f t="shared" si="472"/>
        <v>100</v>
      </c>
      <c r="Z1801" s="137">
        <f t="shared" si="472"/>
        <v>100</v>
      </c>
      <c r="AA1801" s="137">
        <f t="shared" si="472"/>
        <v>100</v>
      </c>
      <c r="AB1801" s="137">
        <f t="shared" si="472"/>
        <v>100</v>
      </c>
      <c r="AC1801" s="137">
        <f t="shared" si="472"/>
        <v>100</v>
      </c>
      <c r="AD1801" s="137">
        <f t="shared" si="472"/>
        <v>0</v>
      </c>
      <c r="AE1801" s="137">
        <f t="shared" si="472"/>
        <v>0</v>
      </c>
      <c r="AF1801" s="137">
        <f t="shared" si="472"/>
        <v>0</v>
      </c>
      <c r="AG1801" s="137">
        <f t="shared" si="472"/>
        <v>0</v>
      </c>
      <c r="AH1801" s="137">
        <f t="shared" si="472"/>
        <v>0</v>
      </c>
      <c r="AI1801" s="137">
        <f t="shared" si="472"/>
        <v>0</v>
      </c>
      <c r="AJ1801" s="137">
        <f t="shared" si="472"/>
        <v>0</v>
      </c>
      <c r="AK1801" s="136">
        <f ca="1">IF(AND(AND($AK$3&lt;=B1801,B1801&lt;=$AK$1),B1801&lt;&gt;""),1,0)</f>
        <v>1</v>
      </c>
      <c r="AL1801" s="136">
        <f>IF(OR(F1801="工事・メンテ（共用可）",F1801="要調整"),0.5,IF(F1801="ヘリ訓練日",0.4,1))</f>
        <v>1</v>
      </c>
      <c r="AM1801" s="136">
        <v>1</v>
      </c>
    </row>
    <row r="1802" spans="1:39" ht="93.75">
      <c r="A1802" s="149">
        <v>2064</v>
      </c>
      <c r="B1802" s="150">
        <v>46465</v>
      </c>
      <c r="C1802" s="156">
        <v>9</v>
      </c>
      <c r="D1802" s="156">
        <v>17</v>
      </c>
      <c r="E1802" s="152" t="s">
        <v>41</v>
      </c>
      <c r="F1802" s="151" t="s">
        <v>490</v>
      </c>
      <c r="G1802" s="154" t="s">
        <v>491</v>
      </c>
      <c r="H1802" s="138" t="str">
        <f>IF(OR(G1802="中止",G1802="取消"),"998",IF(ISNA(MATCH($E1802,施設情報!$B$2:$B$96,0)),"999",INDEX(施設情報!$C$2:$C$96,MATCH($E1802,施設情報!$B$2:$B$96,0))))</f>
        <v>005</v>
      </c>
      <c r="I1802" s="139">
        <f t="shared" si="473"/>
        <v>46465</v>
      </c>
      <c r="J1802" s="137" t="str">
        <f t="shared" si="474"/>
        <v>005-46465</v>
      </c>
      <c r="K1802" s="137">
        <f t="shared" si="475"/>
        <v>0.375</v>
      </c>
      <c r="L1802" s="137">
        <f t="shared" si="476"/>
        <v>0.70833333333333337</v>
      </c>
      <c r="M1802" s="137">
        <f t="shared" si="471"/>
        <v>0</v>
      </c>
      <c r="N1802" s="137">
        <f t="shared" si="471"/>
        <v>0</v>
      </c>
      <c r="O1802" s="137">
        <f t="shared" si="471"/>
        <v>0</v>
      </c>
      <c r="P1802" s="137">
        <f t="shared" si="471"/>
        <v>0</v>
      </c>
      <c r="Q1802" s="137">
        <f t="shared" si="471"/>
        <v>0</v>
      </c>
      <c r="R1802" s="137">
        <f t="shared" si="471"/>
        <v>0</v>
      </c>
      <c r="S1802" s="137">
        <f t="shared" si="471"/>
        <v>0</v>
      </c>
      <c r="T1802" s="137">
        <f t="shared" si="471"/>
        <v>0</v>
      </c>
      <c r="U1802" s="137">
        <f t="shared" si="471"/>
        <v>0</v>
      </c>
      <c r="V1802" s="137">
        <f t="shared" si="471"/>
        <v>100</v>
      </c>
      <c r="W1802" s="137">
        <f t="shared" si="472"/>
        <v>100</v>
      </c>
      <c r="X1802" s="137">
        <f t="shared" si="472"/>
        <v>100</v>
      </c>
      <c r="Y1802" s="137">
        <f t="shared" si="472"/>
        <v>100</v>
      </c>
      <c r="Z1802" s="137">
        <f t="shared" si="472"/>
        <v>100</v>
      </c>
      <c r="AA1802" s="137">
        <f t="shared" si="472"/>
        <v>100</v>
      </c>
      <c r="AB1802" s="137">
        <f t="shared" si="472"/>
        <v>100</v>
      </c>
      <c r="AC1802" s="137">
        <f t="shared" si="472"/>
        <v>100</v>
      </c>
      <c r="AD1802" s="137">
        <f t="shared" si="472"/>
        <v>0</v>
      </c>
      <c r="AE1802" s="137">
        <f t="shared" si="472"/>
        <v>0</v>
      </c>
      <c r="AF1802" s="137">
        <f t="shared" si="472"/>
        <v>0</v>
      </c>
      <c r="AG1802" s="137">
        <f t="shared" si="472"/>
        <v>0</v>
      </c>
      <c r="AH1802" s="137">
        <f t="shared" si="472"/>
        <v>0</v>
      </c>
      <c r="AI1802" s="137">
        <f t="shared" si="472"/>
        <v>0</v>
      </c>
      <c r="AJ1802" s="137">
        <f t="shared" si="472"/>
        <v>0</v>
      </c>
      <c r="AK1802" s="136">
        <f ca="1">IF(AND(AND($AK$3&lt;=B1802,B1802&lt;=$AK$1),B1802&lt;&gt;""),1,0)</f>
        <v>1</v>
      </c>
      <c r="AL1802" s="136">
        <f>IF(OR(F1802="工事・メンテ（共用可）",F1802="要調整"),0.5,IF(F1802="ヘリ訓練日",0.4,1))</f>
        <v>1</v>
      </c>
      <c r="AM1802" s="136">
        <v>1</v>
      </c>
    </row>
    <row r="1803" spans="1:39" ht="75">
      <c r="A1803" s="149">
        <v>2065</v>
      </c>
      <c r="B1803" s="150">
        <v>46465</v>
      </c>
      <c r="C1803" s="156">
        <v>9</v>
      </c>
      <c r="D1803" s="156">
        <v>17</v>
      </c>
      <c r="E1803" s="152" t="s">
        <v>42</v>
      </c>
      <c r="F1803" s="151" t="s">
        <v>490</v>
      </c>
      <c r="G1803" s="154" t="s">
        <v>491</v>
      </c>
      <c r="H1803" s="138" t="str">
        <f>IF(OR(G1803="中止",G1803="取消"),"998",IF(ISNA(MATCH($E1803,施設情報!$B$2:$B$96,0)),"999",INDEX(施設情報!$C$2:$C$96,MATCH($E1803,施設情報!$B$2:$B$96,0))))</f>
        <v>006</v>
      </c>
      <c r="I1803" s="139">
        <f t="shared" si="473"/>
        <v>46465</v>
      </c>
      <c r="J1803" s="137" t="str">
        <f t="shared" si="474"/>
        <v>006-46465</v>
      </c>
      <c r="K1803" s="137">
        <f t="shared" si="475"/>
        <v>0.375</v>
      </c>
      <c r="L1803" s="137">
        <f t="shared" si="476"/>
        <v>0.70833333333333337</v>
      </c>
      <c r="M1803" s="137">
        <f t="shared" si="471"/>
        <v>0</v>
      </c>
      <c r="N1803" s="137">
        <f t="shared" si="471"/>
        <v>0</v>
      </c>
      <c r="O1803" s="137">
        <f t="shared" si="471"/>
        <v>0</v>
      </c>
      <c r="P1803" s="137">
        <f t="shared" si="471"/>
        <v>0</v>
      </c>
      <c r="Q1803" s="137">
        <f t="shared" si="471"/>
        <v>0</v>
      </c>
      <c r="R1803" s="137">
        <f t="shared" si="471"/>
        <v>0</v>
      </c>
      <c r="S1803" s="137">
        <f t="shared" si="471"/>
        <v>0</v>
      </c>
      <c r="T1803" s="137">
        <f t="shared" si="471"/>
        <v>0</v>
      </c>
      <c r="U1803" s="137">
        <f t="shared" si="471"/>
        <v>0</v>
      </c>
      <c r="V1803" s="137">
        <f t="shared" si="471"/>
        <v>100</v>
      </c>
      <c r="W1803" s="137">
        <f t="shared" si="472"/>
        <v>100</v>
      </c>
      <c r="X1803" s="137">
        <f t="shared" si="472"/>
        <v>100</v>
      </c>
      <c r="Y1803" s="137">
        <f t="shared" si="472"/>
        <v>100</v>
      </c>
      <c r="Z1803" s="137">
        <f t="shared" si="472"/>
        <v>100</v>
      </c>
      <c r="AA1803" s="137">
        <f t="shared" si="472"/>
        <v>100</v>
      </c>
      <c r="AB1803" s="137">
        <f t="shared" si="472"/>
        <v>100</v>
      </c>
      <c r="AC1803" s="137">
        <f t="shared" si="472"/>
        <v>100</v>
      </c>
      <c r="AD1803" s="137">
        <f t="shared" si="472"/>
        <v>0</v>
      </c>
      <c r="AE1803" s="137">
        <f t="shared" si="472"/>
        <v>0</v>
      </c>
      <c r="AF1803" s="137">
        <f t="shared" si="472"/>
        <v>0</v>
      </c>
      <c r="AG1803" s="137">
        <f t="shared" si="472"/>
        <v>0</v>
      </c>
      <c r="AH1803" s="137">
        <f t="shared" si="472"/>
        <v>0</v>
      </c>
      <c r="AI1803" s="137">
        <f t="shared" si="472"/>
        <v>0</v>
      </c>
      <c r="AJ1803" s="137">
        <f t="shared" si="472"/>
        <v>0</v>
      </c>
      <c r="AK1803" s="136">
        <f ca="1">IF(AND(AND($AK$3&lt;=B1803,B1803&lt;=$AK$1),B1803&lt;&gt;""),1,0)</f>
        <v>1</v>
      </c>
      <c r="AL1803" s="136">
        <f>IF(OR(F1803="工事・メンテ（共用可）",F1803="要調整"),0.5,IF(F1803="ヘリ訓練日",0.4,1))</f>
        <v>1</v>
      </c>
      <c r="AM1803" s="136">
        <v>1</v>
      </c>
    </row>
    <row r="1804" spans="1:39" ht="37.5">
      <c r="A1804" s="149">
        <v>2066</v>
      </c>
      <c r="B1804" s="150">
        <v>46465</v>
      </c>
      <c r="C1804" s="156">
        <v>9</v>
      </c>
      <c r="D1804" s="156">
        <v>17</v>
      </c>
      <c r="E1804" s="152" t="s">
        <v>2</v>
      </c>
      <c r="F1804" s="151" t="s">
        <v>490</v>
      </c>
      <c r="G1804" s="154" t="s">
        <v>491</v>
      </c>
      <c r="H1804" s="138" t="str">
        <f>IF(OR(G1804="中止",G1804="取消"),"998",IF(ISNA(MATCH($E1804,施設情報!$B$2:$B$96,0)),"999",INDEX(施設情報!$C$2:$C$96,MATCH($E1804,施設情報!$B$2:$B$96,0))))</f>
        <v>008</v>
      </c>
      <c r="I1804" s="139">
        <f t="shared" si="473"/>
        <v>46465</v>
      </c>
      <c r="J1804" s="137" t="str">
        <f t="shared" si="474"/>
        <v>008-46465</v>
      </c>
      <c r="K1804" s="137">
        <f t="shared" si="475"/>
        <v>0.375</v>
      </c>
      <c r="L1804" s="137">
        <f t="shared" si="476"/>
        <v>0.70833333333333337</v>
      </c>
      <c r="M1804" s="137">
        <f t="shared" si="471"/>
        <v>0</v>
      </c>
      <c r="N1804" s="137">
        <f t="shared" si="471"/>
        <v>0</v>
      </c>
      <c r="O1804" s="137">
        <f t="shared" si="471"/>
        <v>0</v>
      </c>
      <c r="P1804" s="137">
        <f t="shared" si="471"/>
        <v>0</v>
      </c>
      <c r="Q1804" s="137">
        <f t="shared" si="471"/>
        <v>0</v>
      </c>
      <c r="R1804" s="137">
        <f t="shared" si="471"/>
        <v>0</v>
      </c>
      <c r="S1804" s="137">
        <f t="shared" si="471"/>
        <v>0</v>
      </c>
      <c r="T1804" s="137">
        <f t="shared" si="471"/>
        <v>0</v>
      </c>
      <c r="U1804" s="137">
        <f t="shared" si="471"/>
        <v>0</v>
      </c>
      <c r="V1804" s="137">
        <f t="shared" si="471"/>
        <v>100</v>
      </c>
      <c r="W1804" s="137">
        <f t="shared" si="472"/>
        <v>100</v>
      </c>
      <c r="X1804" s="137">
        <f t="shared" si="472"/>
        <v>100</v>
      </c>
      <c r="Y1804" s="137">
        <f t="shared" si="472"/>
        <v>100</v>
      </c>
      <c r="Z1804" s="137">
        <f t="shared" si="472"/>
        <v>100</v>
      </c>
      <c r="AA1804" s="137">
        <f t="shared" si="472"/>
        <v>100</v>
      </c>
      <c r="AB1804" s="137">
        <f t="shared" si="472"/>
        <v>100</v>
      </c>
      <c r="AC1804" s="137">
        <f t="shared" si="472"/>
        <v>100</v>
      </c>
      <c r="AD1804" s="137">
        <f t="shared" si="472"/>
        <v>0</v>
      </c>
      <c r="AE1804" s="137">
        <f t="shared" si="472"/>
        <v>0</v>
      </c>
      <c r="AF1804" s="137">
        <f t="shared" si="472"/>
        <v>0</v>
      </c>
      <c r="AG1804" s="137">
        <f t="shared" si="472"/>
        <v>0</v>
      </c>
      <c r="AH1804" s="137">
        <f t="shared" si="472"/>
        <v>0</v>
      </c>
      <c r="AI1804" s="137">
        <f t="shared" si="472"/>
        <v>0</v>
      </c>
      <c r="AJ1804" s="137">
        <f t="shared" si="472"/>
        <v>0</v>
      </c>
      <c r="AK1804" s="136">
        <f ca="1">IF(AND(AND($AK$3&lt;=B1804,B1804&lt;=$AK$1),B1804&lt;&gt;""),1,0)</f>
        <v>1</v>
      </c>
      <c r="AL1804" s="136">
        <f>IF(OR(F1804="工事・メンテ（共用可）",F1804="要調整"),0.5,IF(F1804="ヘリ訓練日",0.4,1))</f>
        <v>1</v>
      </c>
      <c r="AM1804" s="136">
        <v>1</v>
      </c>
    </row>
    <row r="1805" spans="1:39" ht="37.5">
      <c r="A1805" s="149">
        <v>23</v>
      </c>
      <c r="B1805" s="150">
        <v>46466</v>
      </c>
      <c r="C1805" s="156">
        <v>0</v>
      </c>
      <c r="D1805" s="156">
        <v>24</v>
      </c>
      <c r="E1805" s="152" t="s">
        <v>28</v>
      </c>
      <c r="F1805" s="151" t="s">
        <v>29</v>
      </c>
      <c r="G1805" s="154" t="s">
        <v>1</v>
      </c>
      <c r="H1805" s="138" t="str">
        <f>IF(OR(G1805="中止",G1805="取消"),"998",IF(ISNA(MATCH($E1805,施設情報!$B$2:$B$96,0)),"999",INDEX(施設情報!$C$2:$C$96,MATCH($E1805,施設情報!$B$2:$B$96,0))))</f>
        <v>001</v>
      </c>
      <c r="I1805" s="139">
        <f t="shared" si="473"/>
        <v>46466</v>
      </c>
      <c r="J1805" s="137" t="str">
        <f t="shared" si="474"/>
        <v>001-46466</v>
      </c>
      <c r="K1805" s="137">
        <f t="shared" si="475"/>
        <v>0</v>
      </c>
      <c r="L1805" s="137">
        <f t="shared" si="476"/>
        <v>1</v>
      </c>
      <c r="M1805" s="137">
        <f t="shared" ref="M1805:V1814" si="477">IF(AND(M$3&gt;=$K1805,M$3&lt;$L1805),100*$AM1805,0)</f>
        <v>100</v>
      </c>
      <c r="N1805" s="137">
        <f t="shared" si="477"/>
        <v>100</v>
      </c>
      <c r="O1805" s="137">
        <f t="shared" si="477"/>
        <v>100</v>
      </c>
      <c r="P1805" s="137">
        <f t="shared" si="477"/>
        <v>100</v>
      </c>
      <c r="Q1805" s="137">
        <f t="shared" si="477"/>
        <v>100</v>
      </c>
      <c r="R1805" s="137">
        <f t="shared" si="477"/>
        <v>100</v>
      </c>
      <c r="S1805" s="137">
        <f t="shared" si="477"/>
        <v>100</v>
      </c>
      <c r="T1805" s="137">
        <f t="shared" si="477"/>
        <v>100</v>
      </c>
      <c r="U1805" s="137">
        <f t="shared" si="477"/>
        <v>100</v>
      </c>
      <c r="V1805" s="137">
        <f t="shared" si="477"/>
        <v>100</v>
      </c>
      <c r="W1805" s="137">
        <f t="shared" ref="W1805:AJ1814" si="478">IF(AND(W$3&gt;=$K1805,W$3&lt;$L1805),100*$AM1805,0)</f>
        <v>100</v>
      </c>
      <c r="X1805" s="137">
        <f t="shared" si="478"/>
        <v>100</v>
      </c>
      <c r="Y1805" s="137">
        <f t="shared" si="478"/>
        <v>100</v>
      </c>
      <c r="Z1805" s="137">
        <f t="shared" si="478"/>
        <v>100</v>
      </c>
      <c r="AA1805" s="137">
        <f t="shared" si="478"/>
        <v>100</v>
      </c>
      <c r="AB1805" s="137">
        <f t="shared" si="478"/>
        <v>100</v>
      </c>
      <c r="AC1805" s="137">
        <f t="shared" si="478"/>
        <v>100</v>
      </c>
      <c r="AD1805" s="137">
        <f t="shared" si="478"/>
        <v>100</v>
      </c>
      <c r="AE1805" s="137">
        <f t="shared" si="478"/>
        <v>100</v>
      </c>
      <c r="AF1805" s="137">
        <f t="shared" si="478"/>
        <v>100</v>
      </c>
      <c r="AG1805" s="137">
        <f t="shared" si="478"/>
        <v>100</v>
      </c>
      <c r="AH1805" s="137">
        <f t="shared" si="478"/>
        <v>100</v>
      </c>
      <c r="AI1805" s="137">
        <f t="shared" si="478"/>
        <v>100</v>
      </c>
      <c r="AJ1805" s="137">
        <f t="shared" si="478"/>
        <v>100</v>
      </c>
      <c r="AK1805" s="136">
        <f ca="1">IF(AND(AND($AK$3&lt;=B1805,B1805&lt;=$AK$1),B1805&lt;&gt;""),1,0)</f>
        <v>1</v>
      </c>
      <c r="AL1805" s="136">
        <f>IF(OR(F1805="工事・メンテ（共用可）",F1805="要調整"),0.5,IF(F1805="ヘリ訓練日",0.4,1))</f>
        <v>1</v>
      </c>
      <c r="AM1805" s="136">
        <v>1</v>
      </c>
    </row>
    <row r="1806" spans="1:39" ht="56.25">
      <c r="A1806" s="149">
        <v>382</v>
      </c>
      <c r="B1806" s="150">
        <v>46466</v>
      </c>
      <c r="C1806" s="156">
        <v>0</v>
      </c>
      <c r="D1806" s="156">
        <v>24</v>
      </c>
      <c r="E1806" s="152" t="s">
        <v>52</v>
      </c>
      <c r="F1806" s="151" t="s">
        <v>95</v>
      </c>
      <c r="G1806" s="205" t="s">
        <v>1</v>
      </c>
      <c r="H1806" s="138" t="str">
        <f>IF(OR(G1806="中止",G1806="取消"),"998",IF(ISNA(MATCH($E1806,施設情報!$B$2:$B$96,0)),"999",INDEX(施設情報!$C$2:$C$96,MATCH($E1806,施設情報!$B$2:$B$96,0))))</f>
        <v>024</v>
      </c>
      <c r="I1806" s="139">
        <f t="shared" si="473"/>
        <v>46466</v>
      </c>
      <c r="J1806" s="137" t="str">
        <f t="shared" si="474"/>
        <v>024-46466</v>
      </c>
      <c r="K1806" s="137">
        <f t="shared" si="475"/>
        <v>0</v>
      </c>
      <c r="L1806" s="137">
        <f t="shared" si="476"/>
        <v>1</v>
      </c>
      <c r="M1806" s="137">
        <f t="shared" si="477"/>
        <v>100</v>
      </c>
      <c r="N1806" s="137">
        <f t="shared" si="477"/>
        <v>100</v>
      </c>
      <c r="O1806" s="137">
        <f t="shared" si="477"/>
        <v>100</v>
      </c>
      <c r="P1806" s="137">
        <f t="shared" si="477"/>
        <v>100</v>
      </c>
      <c r="Q1806" s="137">
        <f t="shared" si="477"/>
        <v>100</v>
      </c>
      <c r="R1806" s="137">
        <f t="shared" si="477"/>
        <v>100</v>
      </c>
      <c r="S1806" s="137">
        <f t="shared" si="477"/>
        <v>100</v>
      </c>
      <c r="T1806" s="137">
        <f t="shared" si="477"/>
        <v>100</v>
      </c>
      <c r="U1806" s="137">
        <f t="shared" si="477"/>
        <v>100</v>
      </c>
      <c r="V1806" s="137">
        <f t="shared" si="477"/>
        <v>100</v>
      </c>
      <c r="W1806" s="137">
        <f t="shared" si="478"/>
        <v>100</v>
      </c>
      <c r="X1806" s="137">
        <f t="shared" si="478"/>
        <v>100</v>
      </c>
      <c r="Y1806" s="137">
        <f t="shared" si="478"/>
        <v>100</v>
      </c>
      <c r="Z1806" s="137">
        <f t="shared" si="478"/>
        <v>100</v>
      </c>
      <c r="AA1806" s="137">
        <f t="shared" si="478"/>
        <v>100</v>
      </c>
      <c r="AB1806" s="137">
        <f t="shared" si="478"/>
        <v>100</v>
      </c>
      <c r="AC1806" s="137">
        <f t="shared" si="478"/>
        <v>100</v>
      </c>
      <c r="AD1806" s="137">
        <f t="shared" si="478"/>
        <v>100</v>
      </c>
      <c r="AE1806" s="137">
        <f t="shared" si="478"/>
        <v>100</v>
      </c>
      <c r="AF1806" s="137">
        <f t="shared" si="478"/>
        <v>100</v>
      </c>
      <c r="AG1806" s="137">
        <f t="shared" si="478"/>
        <v>100</v>
      </c>
      <c r="AH1806" s="137">
        <f t="shared" si="478"/>
        <v>100</v>
      </c>
      <c r="AI1806" s="137">
        <f t="shared" si="478"/>
        <v>100</v>
      </c>
      <c r="AJ1806" s="137">
        <f t="shared" si="478"/>
        <v>100</v>
      </c>
      <c r="AK1806" s="136">
        <f ca="1">IF(AND(AND($AK$3&lt;=B1806,B1806&lt;=$AK$1),B1806&lt;&gt;""),1,0)</f>
        <v>1</v>
      </c>
      <c r="AL1806" s="136">
        <f>IF(OR(F1806="工事・メンテ（共用可）",F1806="要調整"),0.5,IF(F1806="ヘリ訓練日",0.4,1))</f>
        <v>1</v>
      </c>
      <c r="AM1806" s="136">
        <v>1</v>
      </c>
    </row>
    <row r="1807" spans="1:39" ht="37.5">
      <c r="A1807" s="149">
        <v>24</v>
      </c>
      <c r="B1807" s="150">
        <v>46467</v>
      </c>
      <c r="C1807" s="156">
        <v>0</v>
      </c>
      <c r="D1807" s="156">
        <v>24</v>
      </c>
      <c r="E1807" s="152" t="s">
        <v>28</v>
      </c>
      <c r="F1807" s="151" t="s">
        <v>29</v>
      </c>
      <c r="G1807" s="154" t="s">
        <v>1</v>
      </c>
      <c r="H1807" s="138" t="str">
        <f>IF(OR(G1807="中止",G1807="取消"),"998",IF(ISNA(MATCH($E1807,施設情報!$B$2:$B$96,0)),"999",INDEX(施設情報!$C$2:$C$96,MATCH($E1807,施設情報!$B$2:$B$96,0))))</f>
        <v>001</v>
      </c>
      <c r="I1807" s="139">
        <f t="shared" si="473"/>
        <v>46467</v>
      </c>
      <c r="J1807" s="137" t="str">
        <f t="shared" si="474"/>
        <v>001-46467</v>
      </c>
      <c r="K1807" s="137">
        <f t="shared" si="475"/>
        <v>0</v>
      </c>
      <c r="L1807" s="137">
        <f t="shared" si="476"/>
        <v>1</v>
      </c>
      <c r="M1807" s="137">
        <f t="shared" si="477"/>
        <v>100</v>
      </c>
      <c r="N1807" s="137">
        <f t="shared" si="477"/>
        <v>100</v>
      </c>
      <c r="O1807" s="137">
        <f t="shared" si="477"/>
        <v>100</v>
      </c>
      <c r="P1807" s="137">
        <f t="shared" si="477"/>
        <v>100</v>
      </c>
      <c r="Q1807" s="137">
        <f t="shared" si="477"/>
        <v>100</v>
      </c>
      <c r="R1807" s="137">
        <f t="shared" si="477"/>
        <v>100</v>
      </c>
      <c r="S1807" s="137">
        <f t="shared" si="477"/>
        <v>100</v>
      </c>
      <c r="T1807" s="137">
        <f t="shared" si="477"/>
        <v>100</v>
      </c>
      <c r="U1807" s="137">
        <f t="shared" si="477"/>
        <v>100</v>
      </c>
      <c r="V1807" s="137">
        <f t="shared" si="477"/>
        <v>100</v>
      </c>
      <c r="W1807" s="137">
        <f t="shared" si="478"/>
        <v>100</v>
      </c>
      <c r="X1807" s="137">
        <f t="shared" si="478"/>
        <v>100</v>
      </c>
      <c r="Y1807" s="137">
        <f t="shared" si="478"/>
        <v>100</v>
      </c>
      <c r="Z1807" s="137">
        <f t="shared" si="478"/>
        <v>100</v>
      </c>
      <c r="AA1807" s="137">
        <f t="shared" si="478"/>
        <v>100</v>
      </c>
      <c r="AB1807" s="137">
        <f t="shared" si="478"/>
        <v>100</v>
      </c>
      <c r="AC1807" s="137">
        <f t="shared" si="478"/>
        <v>100</v>
      </c>
      <c r="AD1807" s="137">
        <f t="shared" si="478"/>
        <v>100</v>
      </c>
      <c r="AE1807" s="137">
        <f t="shared" si="478"/>
        <v>100</v>
      </c>
      <c r="AF1807" s="137">
        <f t="shared" si="478"/>
        <v>100</v>
      </c>
      <c r="AG1807" s="137">
        <f t="shared" si="478"/>
        <v>100</v>
      </c>
      <c r="AH1807" s="137">
        <f t="shared" si="478"/>
        <v>100</v>
      </c>
      <c r="AI1807" s="137">
        <f t="shared" si="478"/>
        <v>100</v>
      </c>
      <c r="AJ1807" s="137">
        <f t="shared" si="478"/>
        <v>100</v>
      </c>
      <c r="AK1807" s="136">
        <f ca="1">IF(AND(AND($AK$3&lt;=B1807,B1807&lt;=$AK$1),B1807&lt;&gt;""),1,0)</f>
        <v>1</v>
      </c>
      <c r="AL1807" s="136">
        <f>IF(OR(F1807="工事・メンテ（共用可）",F1807="要調整"),0.5,IF(F1807="ヘリ訓練日",0.4,1))</f>
        <v>1</v>
      </c>
      <c r="AM1807" s="136">
        <v>1</v>
      </c>
    </row>
    <row r="1808" spans="1:39" ht="37.5">
      <c r="A1808" s="149">
        <v>109</v>
      </c>
      <c r="B1808" s="150">
        <v>46467</v>
      </c>
      <c r="C1808" s="156">
        <v>0</v>
      </c>
      <c r="D1808" s="156">
        <v>24</v>
      </c>
      <c r="E1808" s="152" t="s">
        <v>28</v>
      </c>
      <c r="F1808" s="151" t="s">
        <v>29</v>
      </c>
      <c r="G1808" s="154" t="s">
        <v>1</v>
      </c>
      <c r="H1808" s="138" t="str">
        <f>IF(OR(G1808="中止",G1808="取消"),"998",IF(ISNA(MATCH($E1808,施設情報!$B$2:$B$96,0)),"999",INDEX(施設情報!$C$2:$C$96,MATCH($E1808,施設情報!$B$2:$B$96,0))))</f>
        <v>001</v>
      </c>
      <c r="I1808" s="139">
        <f t="shared" si="473"/>
        <v>46467</v>
      </c>
      <c r="J1808" s="137" t="str">
        <f t="shared" si="474"/>
        <v>001-46467</v>
      </c>
      <c r="K1808" s="137">
        <f t="shared" si="475"/>
        <v>0</v>
      </c>
      <c r="L1808" s="137">
        <f t="shared" si="476"/>
        <v>1</v>
      </c>
      <c r="M1808" s="137">
        <f t="shared" si="477"/>
        <v>100</v>
      </c>
      <c r="N1808" s="137">
        <f t="shared" si="477"/>
        <v>100</v>
      </c>
      <c r="O1808" s="137">
        <f t="shared" si="477"/>
        <v>100</v>
      </c>
      <c r="P1808" s="137">
        <f t="shared" si="477"/>
        <v>100</v>
      </c>
      <c r="Q1808" s="137">
        <f t="shared" si="477"/>
        <v>100</v>
      </c>
      <c r="R1808" s="137">
        <f t="shared" si="477"/>
        <v>100</v>
      </c>
      <c r="S1808" s="137">
        <f t="shared" si="477"/>
        <v>100</v>
      </c>
      <c r="T1808" s="137">
        <f t="shared" si="477"/>
        <v>100</v>
      </c>
      <c r="U1808" s="137">
        <f t="shared" si="477"/>
        <v>100</v>
      </c>
      <c r="V1808" s="137">
        <f t="shared" si="477"/>
        <v>100</v>
      </c>
      <c r="W1808" s="137">
        <f t="shared" si="478"/>
        <v>100</v>
      </c>
      <c r="X1808" s="137">
        <f t="shared" si="478"/>
        <v>100</v>
      </c>
      <c r="Y1808" s="137">
        <f t="shared" si="478"/>
        <v>100</v>
      </c>
      <c r="Z1808" s="137">
        <f t="shared" si="478"/>
        <v>100</v>
      </c>
      <c r="AA1808" s="137">
        <f t="shared" si="478"/>
        <v>100</v>
      </c>
      <c r="AB1808" s="137">
        <f t="shared" si="478"/>
        <v>100</v>
      </c>
      <c r="AC1808" s="137">
        <f t="shared" si="478"/>
        <v>100</v>
      </c>
      <c r="AD1808" s="137">
        <f t="shared" si="478"/>
        <v>100</v>
      </c>
      <c r="AE1808" s="137">
        <f t="shared" si="478"/>
        <v>100</v>
      </c>
      <c r="AF1808" s="137">
        <f t="shared" si="478"/>
        <v>100</v>
      </c>
      <c r="AG1808" s="137">
        <f t="shared" si="478"/>
        <v>100</v>
      </c>
      <c r="AH1808" s="137">
        <f t="shared" si="478"/>
        <v>100</v>
      </c>
      <c r="AI1808" s="137">
        <f t="shared" si="478"/>
        <v>100</v>
      </c>
      <c r="AJ1808" s="137">
        <f t="shared" si="478"/>
        <v>100</v>
      </c>
      <c r="AK1808" s="136">
        <f ca="1">IF(AND(AND($AK$3&lt;=B1808,B1808&lt;=$AK$1),B1808&lt;&gt;""),1,0)</f>
        <v>1</v>
      </c>
      <c r="AL1808" s="136">
        <f>IF(OR(F1808="工事・メンテ（共用可）",F1808="要調整"),0.5,IF(F1808="ヘリ訓練日",0.4,1))</f>
        <v>1</v>
      </c>
      <c r="AM1808" s="136">
        <v>1</v>
      </c>
    </row>
    <row r="1809" spans="1:39" ht="56.25">
      <c r="A1809" s="149">
        <v>383</v>
      </c>
      <c r="B1809" s="150">
        <v>46467</v>
      </c>
      <c r="C1809" s="156">
        <v>0</v>
      </c>
      <c r="D1809" s="156">
        <v>24</v>
      </c>
      <c r="E1809" s="152" t="s">
        <v>52</v>
      </c>
      <c r="F1809" s="151" t="s">
        <v>95</v>
      </c>
      <c r="G1809" s="205" t="s">
        <v>1</v>
      </c>
      <c r="H1809" s="138" t="str">
        <f>IF(OR(G1809="中止",G1809="取消"),"998",IF(ISNA(MATCH($E1809,施設情報!$B$2:$B$96,0)),"999",INDEX(施設情報!$C$2:$C$96,MATCH($E1809,施設情報!$B$2:$B$96,0))))</f>
        <v>024</v>
      </c>
      <c r="I1809" s="139">
        <f t="shared" si="473"/>
        <v>46467</v>
      </c>
      <c r="J1809" s="137" t="str">
        <f t="shared" si="474"/>
        <v>024-46467</v>
      </c>
      <c r="K1809" s="137">
        <f t="shared" si="475"/>
        <v>0</v>
      </c>
      <c r="L1809" s="137">
        <f t="shared" si="476"/>
        <v>1</v>
      </c>
      <c r="M1809" s="137">
        <f t="shared" si="477"/>
        <v>100</v>
      </c>
      <c r="N1809" s="137">
        <f t="shared" si="477"/>
        <v>100</v>
      </c>
      <c r="O1809" s="137">
        <f t="shared" si="477"/>
        <v>100</v>
      </c>
      <c r="P1809" s="137">
        <f t="shared" si="477"/>
        <v>100</v>
      </c>
      <c r="Q1809" s="137">
        <f t="shared" si="477"/>
        <v>100</v>
      </c>
      <c r="R1809" s="137">
        <f t="shared" si="477"/>
        <v>100</v>
      </c>
      <c r="S1809" s="137">
        <f t="shared" si="477"/>
        <v>100</v>
      </c>
      <c r="T1809" s="137">
        <f t="shared" si="477"/>
        <v>100</v>
      </c>
      <c r="U1809" s="137">
        <f t="shared" si="477"/>
        <v>100</v>
      </c>
      <c r="V1809" s="137">
        <f t="shared" si="477"/>
        <v>100</v>
      </c>
      <c r="W1809" s="137">
        <f t="shared" si="478"/>
        <v>100</v>
      </c>
      <c r="X1809" s="137">
        <f t="shared" si="478"/>
        <v>100</v>
      </c>
      <c r="Y1809" s="137">
        <f t="shared" si="478"/>
        <v>100</v>
      </c>
      <c r="Z1809" s="137">
        <f t="shared" si="478"/>
        <v>100</v>
      </c>
      <c r="AA1809" s="137">
        <f t="shared" si="478"/>
        <v>100</v>
      </c>
      <c r="AB1809" s="137">
        <f t="shared" si="478"/>
        <v>100</v>
      </c>
      <c r="AC1809" s="137">
        <f t="shared" si="478"/>
        <v>100</v>
      </c>
      <c r="AD1809" s="137">
        <f t="shared" si="478"/>
        <v>100</v>
      </c>
      <c r="AE1809" s="137">
        <f t="shared" si="478"/>
        <v>100</v>
      </c>
      <c r="AF1809" s="137">
        <f t="shared" si="478"/>
        <v>100</v>
      </c>
      <c r="AG1809" s="137">
        <f t="shared" si="478"/>
        <v>100</v>
      </c>
      <c r="AH1809" s="137">
        <f t="shared" si="478"/>
        <v>100</v>
      </c>
      <c r="AI1809" s="137">
        <f t="shared" si="478"/>
        <v>100</v>
      </c>
      <c r="AJ1809" s="137">
        <f t="shared" si="478"/>
        <v>100</v>
      </c>
      <c r="AK1809" s="136">
        <f ca="1">IF(AND(AND($AK$3&lt;=B1809,B1809&lt;=$AK$1),B1809&lt;&gt;""),1,0)</f>
        <v>1</v>
      </c>
      <c r="AL1809" s="136">
        <f>IF(OR(F1809="工事・メンテ（共用可）",F1809="要調整"),0.5,IF(F1809="ヘリ訓練日",0.4,1))</f>
        <v>1</v>
      </c>
      <c r="AM1809" s="136">
        <v>1</v>
      </c>
    </row>
    <row r="1810" spans="1:39" ht="37.5">
      <c r="A1810" s="149">
        <v>110</v>
      </c>
      <c r="B1810" s="150">
        <v>46468</v>
      </c>
      <c r="C1810" s="156">
        <v>0</v>
      </c>
      <c r="D1810" s="156">
        <v>24</v>
      </c>
      <c r="E1810" s="152" t="s">
        <v>28</v>
      </c>
      <c r="F1810" s="151" t="s">
        <v>29</v>
      </c>
      <c r="G1810" s="154" t="s">
        <v>1</v>
      </c>
      <c r="H1810" s="138" t="str">
        <f>IF(OR(G1810="中止",G1810="取消"),"998",IF(ISNA(MATCH($E1810,施設情報!$B$2:$B$96,0)),"999",INDEX(施設情報!$C$2:$C$96,MATCH($E1810,施設情報!$B$2:$B$96,0))))</f>
        <v>001</v>
      </c>
      <c r="I1810" s="139">
        <f t="shared" si="473"/>
        <v>46468</v>
      </c>
      <c r="J1810" s="137" t="str">
        <f t="shared" si="474"/>
        <v>001-46468</v>
      </c>
      <c r="K1810" s="137">
        <f t="shared" si="475"/>
        <v>0</v>
      </c>
      <c r="L1810" s="137">
        <f t="shared" si="476"/>
        <v>1</v>
      </c>
      <c r="M1810" s="137">
        <f t="shared" si="477"/>
        <v>100</v>
      </c>
      <c r="N1810" s="137">
        <f t="shared" si="477"/>
        <v>100</v>
      </c>
      <c r="O1810" s="137">
        <f t="shared" si="477"/>
        <v>100</v>
      </c>
      <c r="P1810" s="137">
        <f t="shared" si="477"/>
        <v>100</v>
      </c>
      <c r="Q1810" s="137">
        <f t="shared" si="477"/>
        <v>100</v>
      </c>
      <c r="R1810" s="137">
        <f t="shared" si="477"/>
        <v>100</v>
      </c>
      <c r="S1810" s="137">
        <f t="shared" si="477"/>
        <v>100</v>
      </c>
      <c r="T1810" s="137">
        <f t="shared" si="477"/>
        <v>100</v>
      </c>
      <c r="U1810" s="137">
        <f t="shared" si="477"/>
        <v>100</v>
      </c>
      <c r="V1810" s="137">
        <f t="shared" si="477"/>
        <v>100</v>
      </c>
      <c r="W1810" s="137">
        <f t="shared" si="478"/>
        <v>100</v>
      </c>
      <c r="X1810" s="137">
        <f t="shared" si="478"/>
        <v>100</v>
      </c>
      <c r="Y1810" s="137">
        <f t="shared" si="478"/>
        <v>100</v>
      </c>
      <c r="Z1810" s="137">
        <f t="shared" si="478"/>
        <v>100</v>
      </c>
      <c r="AA1810" s="137">
        <f t="shared" si="478"/>
        <v>100</v>
      </c>
      <c r="AB1810" s="137">
        <f t="shared" si="478"/>
        <v>100</v>
      </c>
      <c r="AC1810" s="137">
        <f t="shared" si="478"/>
        <v>100</v>
      </c>
      <c r="AD1810" s="137">
        <f t="shared" si="478"/>
        <v>100</v>
      </c>
      <c r="AE1810" s="137">
        <f t="shared" si="478"/>
        <v>100</v>
      </c>
      <c r="AF1810" s="137">
        <f t="shared" si="478"/>
        <v>100</v>
      </c>
      <c r="AG1810" s="137">
        <f t="shared" si="478"/>
        <v>100</v>
      </c>
      <c r="AH1810" s="137">
        <f t="shared" si="478"/>
        <v>100</v>
      </c>
      <c r="AI1810" s="137">
        <f t="shared" si="478"/>
        <v>100</v>
      </c>
      <c r="AJ1810" s="137">
        <f t="shared" si="478"/>
        <v>100</v>
      </c>
      <c r="AK1810" s="136">
        <f ca="1">IF(AND(AND($AK$3&lt;=B1810,B1810&lt;=$AK$1),B1810&lt;&gt;""),1,0)</f>
        <v>1</v>
      </c>
      <c r="AL1810" s="136">
        <f>IF(OR(F1810="工事・メンテ（共用可）",F1810="要調整"),0.5,IF(F1810="ヘリ訓練日",0.4,1))</f>
        <v>1</v>
      </c>
      <c r="AM1810" s="136">
        <v>1</v>
      </c>
    </row>
    <row r="1811" spans="1:39" ht="56.25">
      <c r="A1811" s="149">
        <v>384</v>
      </c>
      <c r="B1811" s="150">
        <v>46468</v>
      </c>
      <c r="C1811" s="156">
        <v>0</v>
      </c>
      <c r="D1811" s="156">
        <v>24</v>
      </c>
      <c r="E1811" s="152" t="s">
        <v>52</v>
      </c>
      <c r="F1811" s="151" t="s">
        <v>95</v>
      </c>
      <c r="G1811" s="205" t="s">
        <v>1</v>
      </c>
      <c r="H1811" s="138" t="str">
        <f>IF(OR(G1811="中止",G1811="取消"),"998",IF(ISNA(MATCH($E1811,施設情報!$B$2:$B$96,0)),"999",INDEX(施設情報!$C$2:$C$96,MATCH($E1811,施設情報!$B$2:$B$96,0))))</f>
        <v>024</v>
      </c>
      <c r="I1811" s="139">
        <f t="shared" si="473"/>
        <v>46468</v>
      </c>
      <c r="J1811" s="137" t="str">
        <f t="shared" si="474"/>
        <v>024-46468</v>
      </c>
      <c r="K1811" s="137">
        <f t="shared" si="475"/>
        <v>0</v>
      </c>
      <c r="L1811" s="137">
        <f t="shared" si="476"/>
        <v>1</v>
      </c>
      <c r="M1811" s="137">
        <f t="shared" si="477"/>
        <v>100</v>
      </c>
      <c r="N1811" s="137">
        <f t="shared" si="477"/>
        <v>100</v>
      </c>
      <c r="O1811" s="137">
        <f t="shared" si="477"/>
        <v>100</v>
      </c>
      <c r="P1811" s="137">
        <f t="shared" si="477"/>
        <v>100</v>
      </c>
      <c r="Q1811" s="137">
        <f t="shared" si="477"/>
        <v>100</v>
      </c>
      <c r="R1811" s="137">
        <f t="shared" si="477"/>
        <v>100</v>
      </c>
      <c r="S1811" s="137">
        <f t="shared" si="477"/>
        <v>100</v>
      </c>
      <c r="T1811" s="137">
        <f t="shared" si="477"/>
        <v>100</v>
      </c>
      <c r="U1811" s="137">
        <f t="shared" si="477"/>
        <v>100</v>
      </c>
      <c r="V1811" s="137">
        <f t="shared" si="477"/>
        <v>100</v>
      </c>
      <c r="W1811" s="137">
        <f t="shared" si="478"/>
        <v>100</v>
      </c>
      <c r="X1811" s="137">
        <f t="shared" si="478"/>
        <v>100</v>
      </c>
      <c r="Y1811" s="137">
        <f t="shared" si="478"/>
        <v>100</v>
      </c>
      <c r="Z1811" s="137">
        <f t="shared" si="478"/>
        <v>100</v>
      </c>
      <c r="AA1811" s="137">
        <f t="shared" si="478"/>
        <v>100</v>
      </c>
      <c r="AB1811" s="137">
        <f t="shared" si="478"/>
        <v>100</v>
      </c>
      <c r="AC1811" s="137">
        <f t="shared" si="478"/>
        <v>100</v>
      </c>
      <c r="AD1811" s="137">
        <f t="shared" si="478"/>
        <v>100</v>
      </c>
      <c r="AE1811" s="137">
        <f t="shared" si="478"/>
        <v>100</v>
      </c>
      <c r="AF1811" s="137">
        <f t="shared" si="478"/>
        <v>100</v>
      </c>
      <c r="AG1811" s="137">
        <f t="shared" si="478"/>
        <v>100</v>
      </c>
      <c r="AH1811" s="137">
        <f t="shared" si="478"/>
        <v>100</v>
      </c>
      <c r="AI1811" s="137">
        <f t="shared" si="478"/>
        <v>100</v>
      </c>
      <c r="AJ1811" s="137">
        <f t="shared" si="478"/>
        <v>100</v>
      </c>
      <c r="AK1811" s="136">
        <f ca="1">IF(AND(AND($AK$3&lt;=B1811,B1811&lt;=$AK$1),B1811&lt;&gt;""),1,0)</f>
        <v>1</v>
      </c>
      <c r="AL1811" s="136">
        <f>IF(OR(F1811="工事・メンテ（共用可）",F1811="要調整"),0.5,IF(F1811="ヘリ訓練日",0.4,1))</f>
        <v>1</v>
      </c>
      <c r="AM1811" s="136">
        <v>1</v>
      </c>
    </row>
    <row r="1812" spans="1:39" ht="56.25">
      <c r="A1812" s="149">
        <v>385</v>
      </c>
      <c r="B1812" s="150">
        <v>46469</v>
      </c>
      <c r="C1812" s="156">
        <v>0</v>
      </c>
      <c r="D1812" s="156">
        <v>24</v>
      </c>
      <c r="E1812" s="152" t="s">
        <v>52</v>
      </c>
      <c r="F1812" s="151" t="s">
        <v>95</v>
      </c>
      <c r="G1812" s="205" t="s">
        <v>1</v>
      </c>
      <c r="H1812" s="138" t="str">
        <f>IF(OR(G1812="中止",G1812="取消"),"998",IF(ISNA(MATCH($E1812,施設情報!$B$2:$B$96,0)),"999",INDEX(施設情報!$C$2:$C$96,MATCH($E1812,施設情報!$B$2:$B$96,0))))</f>
        <v>024</v>
      </c>
      <c r="I1812" s="139">
        <f t="shared" si="473"/>
        <v>46469</v>
      </c>
      <c r="J1812" s="137" t="str">
        <f t="shared" si="474"/>
        <v>024-46469</v>
      </c>
      <c r="K1812" s="137">
        <f t="shared" si="475"/>
        <v>0</v>
      </c>
      <c r="L1812" s="137">
        <f t="shared" si="476"/>
        <v>1</v>
      </c>
      <c r="M1812" s="137">
        <f t="shared" si="477"/>
        <v>100</v>
      </c>
      <c r="N1812" s="137">
        <f t="shared" si="477"/>
        <v>100</v>
      </c>
      <c r="O1812" s="137">
        <f t="shared" si="477"/>
        <v>100</v>
      </c>
      <c r="P1812" s="137">
        <f t="shared" si="477"/>
        <v>100</v>
      </c>
      <c r="Q1812" s="137">
        <f t="shared" si="477"/>
        <v>100</v>
      </c>
      <c r="R1812" s="137">
        <f t="shared" si="477"/>
        <v>100</v>
      </c>
      <c r="S1812" s="137">
        <f t="shared" si="477"/>
        <v>100</v>
      </c>
      <c r="T1812" s="137">
        <f t="shared" si="477"/>
        <v>100</v>
      </c>
      <c r="U1812" s="137">
        <f t="shared" si="477"/>
        <v>100</v>
      </c>
      <c r="V1812" s="137">
        <f t="shared" si="477"/>
        <v>100</v>
      </c>
      <c r="W1812" s="137">
        <f t="shared" si="478"/>
        <v>100</v>
      </c>
      <c r="X1812" s="137">
        <f t="shared" si="478"/>
        <v>100</v>
      </c>
      <c r="Y1812" s="137">
        <f t="shared" si="478"/>
        <v>100</v>
      </c>
      <c r="Z1812" s="137">
        <f t="shared" si="478"/>
        <v>100</v>
      </c>
      <c r="AA1812" s="137">
        <f t="shared" si="478"/>
        <v>100</v>
      </c>
      <c r="AB1812" s="137">
        <f t="shared" si="478"/>
        <v>100</v>
      </c>
      <c r="AC1812" s="137">
        <f t="shared" si="478"/>
        <v>100</v>
      </c>
      <c r="AD1812" s="137">
        <f t="shared" si="478"/>
        <v>100</v>
      </c>
      <c r="AE1812" s="137">
        <f t="shared" si="478"/>
        <v>100</v>
      </c>
      <c r="AF1812" s="137">
        <f t="shared" si="478"/>
        <v>100</v>
      </c>
      <c r="AG1812" s="137">
        <f t="shared" si="478"/>
        <v>100</v>
      </c>
      <c r="AH1812" s="137">
        <f t="shared" si="478"/>
        <v>100</v>
      </c>
      <c r="AI1812" s="137">
        <f t="shared" si="478"/>
        <v>100</v>
      </c>
      <c r="AJ1812" s="137">
        <f t="shared" si="478"/>
        <v>100</v>
      </c>
      <c r="AK1812" s="136">
        <f ca="1">IF(AND(AND($AK$3&lt;=B1812,B1812&lt;=$AK$1),B1812&lt;&gt;""),1,0)</f>
        <v>1</v>
      </c>
      <c r="AL1812" s="136">
        <f>IF(OR(F1812="工事・メンテ（共用可）",F1812="要調整"),0.5,IF(F1812="ヘリ訓練日",0.4,1))</f>
        <v>1</v>
      </c>
      <c r="AM1812" s="136">
        <v>1</v>
      </c>
    </row>
    <row r="1813" spans="1:39" ht="56.25">
      <c r="A1813" s="149">
        <v>386</v>
      </c>
      <c r="B1813" s="150">
        <v>46470</v>
      </c>
      <c r="C1813" s="156">
        <v>0</v>
      </c>
      <c r="D1813" s="156">
        <v>24</v>
      </c>
      <c r="E1813" s="152" t="s">
        <v>52</v>
      </c>
      <c r="F1813" s="151" t="s">
        <v>95</v>
      </c>
      <c r="G1813" s="205" t="s">
        <v>1</v>
      </c>
      <c r="H1813" s="138" t="str">
        <f>IF(OR(G1813="中止",G1813="取消"),"998",IF(ISNA(MATCH($E1813,施設情報!$B$2:$B$96,0)),"999",INDEX(施設情報!$C$2:$C$96,MATCH($E1813,施設情報!$B$2:$B$96,0))))</f>
        <v>024</v>
      </c>
      <c r="I1813" s="139">
        <f t="shared" si="473"/>
        <v>46470</v>
      </c>
      <c r="J1813" s="137" t="str">
        <f t="shared" si="474"/>
        <v>024-46470</v>
      </c>
      <c r="K1813" s="137">
        <f t="shared" si="475"/>
        <v>0</v>
      </c>
      <c r="L1813" s="137">
        <f t="shared" si="476"/>
        <v>1</v>
      </c>
      <c r="M1813" s="137">
        <f t="shared" si="477"/>
        <v>100</v>
      </c>
      <c r="N1813" s="137">
        <f t="shared" si="477"/>
        <v>100</v>
      </c>
      <c r="O1813" s="137">
        <f t="shared" si="477"/>
        <v>100</v>
      </c>
      <c r="P1813" s="137">
        <f t="shared" si="477"/>
        <v>100</v>
      </c>
      <c r="Q1813" s="137">
        <f t="shared" si="477"/>
        <v>100</v>
      </c>
      <c r="R1813" s="137">
        <f t="shared" si="477"/>
        <v>100</v>
      </c>
      <c r="S1813" s="137">
        <f t="shared" si="477"/>
        <v>100</v>
      </c>
      <c r="T1813" s="137">
        <f t="shared" si="477"/>
        <v>100</v>
      </c>
      <c r="U1813" s="137">
        <f t="shared" si="477"/>
        <v>100</v>
      </c>
      <c r="V1813" s="137">
        <f t="shared" si="477"/>
        <v>100</v>
      </c>
      <c r="W1813" s="137">
        <f t="shared" si="478"/>
        <v>100</v>
      </c>
      <c r="X1813" s="137">
        <f t="shared" si="478"/>
        <v>100</v>
      </c>
      <c r="Y1813" s="137">
        <f t="shared" si="478"/>
        <v>100</v>
      </c>
      <c r="Z1813" s="137">
        <f t="shared" si="478"/>
        <v>100</v>
      </c>
      <c r="AA1813" s="137">
        <f t="shared" si="478"/>
        <v>100</v>
      </c>
      <c r="AB1813" s="137">
        <f t="shared" si="478"/>
        <v>100</v>
      </c>
      <c r="AC1813" s="137">
        <f t="shared" si="478"/>
        <v>100</v>
      </c>
      <c r="AD1813" s="137">
        <f t="shared" si="478"/>
        <v>100</v>
      </c>
      <c r="AE1813" s="137">
        <f t="shared" si="478"/>
        <v>100</v>
      </c>
      <c r="AF1813" s="137">
        <f t="shared" si="478"/>
        <v>100</v>
      </c>
      <c r="AG1813" s="137">
        <f t="shared" si="478"/>
        <v>100</v>
      </c>
      <c r="AH1813" s="137">
        <f t="shared" si="478"/>
        <v>100</v>
      </c>
      <c r="AI1813" s="137">
        <f t="shared" si="478"/>
        <v>100</v>
      </c>
      <c r="AJ1813" s="137">
        <f t="shared" si="478"/>
        <v>100</v>
      </c>
      <c r="AK1813" s="136">
        <f ca="1">IF(AND(AND($AK$3&lt;=B1813,B1813&lt;=$AK$1),B1813&lt;&gt;""),1,0)</f>
        <v>1</v>
      </c>
      <c r="AL1813" s="136">
        <f>IF(OR(F1813="工事・メンテ（共用可）",F1813="要調整"),0.5,IF(F1813="ヘリ訓練日",0.4,1))</f>
        <v>1</v>
      </c>
      <c r="AM1813" s="136">
        <v>1</v>
      </c>
    </row>
    <row r="1814" spans="1:39" ht="37.5">
      <c r="A1814" s="149">
        <v>856</v>
      </c>
      <c r="B1814" s="210">
        <v>46470</v>
      </c>
      <c r="C1814" s="211">
        <v>9</v>
      </c>
      <c r="D1814" s="211">
        <v>13</v>
      </c>
      <c r="E1814" s="213" t="s">
        <v>39</v>
      </c>
      <c r="F1814" s="147" t="s">
        <v>95</v>
      </c>
      <c r="G1814" s="154" t="s">
        <v>1</v>
      </c>
      <c r="H1814" s="138" t="str">
        <f>IF(OR(G1814="中止",G1814="取消"),"998",IF(ISNA(MATCH($E1814,施設情報!$B$2:$B$96,0)),"999",INDEX(施設情報!$C$2:$C$96,MATCH($E1814,施設情報!$B$2:$B$96,0))))</f>
        <v>003</v>
      </c>
      <c r="I1814" s="139">
        <f t="shared" si="473"/>
        <v>46470</v>
      </c>
      <c r="J1814" s="137" t="str">
        <f t="shared" si="474"/>
        <v>003-46470</v>
      </c>
      <c r="K1814" s="137">
        <f t="shared" si="475"/>
        <v>0.375</v>
      </c>
      <c r="L1814" s="137">
        <f t="shared" si="476"/>
        <v>0.54166666666666663</v>
      </c>
      <c r="M1814" s="137">
        <f t="shared" si="477"/>
        <v>0</v>
      </c>
      <c r="N1814" s="137">
        <f t="shared" si="477"/>
        <v>0</v>
      </c>
      <c r="O1814" s="137">
        <f t="shared" si="477"/>
        <v>0</v>
      </c>
      <c r="P1814" s="137">
        <f t="shared" si="477"/>
        <v>0</v>
      </c>
      <c r="Q1814" s="137">
        <f t="shared" si="477"/>
        <v>0</v>
      </c>
      <c r="R1814" s="137">
        <f t="shared" si="477"/>
        <v>0</v>
      </c>
      <c r="S1814" s="137">
        <f t="shared" si="477"/>
        <v>0</v>
      </c>
      <c r="T1814" s="137">
        <f t="shared" si="477"/>
        <v>0</v>
      </c>
      <c r="U1814" s="137">
        <f t="shared" si="477"/>
        <v>0</v>
      </c>
      <c r="V1814" s="137">
        <f t="shared" si="477"/>
        <v>100</v>
      </c>
      <c r="W1814" s="137">
        <f t="shared" si="478"/>
        <v>100</v>
      </c>
      <c r="X1814" s="137">
        <f t="shared" si="478"/>
        <v>100</v>
      </c>
      <c r="Y1814" s="137">
        <f t="shared" si="478"/>
        <v>100</v>
      </c>
      <c r="Z1814" s="137">
        <f t="shared" si="478"/>
        <v>0</v>
      </c>
      <c r="AA1814" s="137">
        <f t="shared" si="478"/>
        <v>0</v>
      </c>
      <c r="AB1814" s="137">
        <f t="shared" si="478"/>
        <v>0</v>
      </c>
      <c r="AC1814" s="137">
        <f t="shared" si="478"/>
        <v>0</v>
      </c>
      <c r="AD1814" s="137">
        <f t="shared" si="478"/>
        <v>0</v>
      </c>
      <c r="AE1814" s="137">
        <f t="shared" si="478"/>
        <v>0</v>
      </c>
      <c r="AF1814" s="137">
        <f t="shared" si="478"/>
        <v>0</v>
      </c>
      <c r="AG1814" s="137">
        <f t="shared" si="478"/>
        <v>0</v>
      </c>
      <c r="AH1814" s="137">
        <f t="shared" si="478"/>
        <v>0</v>
      </c>
      <c r="AI1814" s="137">
        <f t="shared" si="478"/>
        <v>0</v>
      </c>
      <c r="AJ1814" s="137">
        <f t="shared" si="478"/>
        <v>0</v>
      </c>
      <c r="AK1814" s="136">
        <f ca="1">IF(AND(AND($AK$3&lt;=B1814,B1814&lt;=$AK$1),B1814&lt;&gt;""),1,0)</f>
        <v>1</v>
      </c>
      <c r="AL1814" s="136">
        <f>IF(OR(F1814="工事・メンテ（共用可）",F1814="要調整"),0.5,IF(F1814="ヘリ訓練日",0.4,1))</f>
        <v>1</v>
      </c>
      <c r="AM1814" s="136">
        <v>1</v>
      </c>
    </row>
    <row r="1815" spans="1:39" ht="56.25">
      <c r="A1815" s="149">
        <v>857</v>
      </c>
      <c r="B1815" s="210">
        <v>46470</v>
      </c>
      <c r="C1815" s="211">
        <v>9</v>
      </c>
      <c r="D1815" s="211">
        <v>13</v>
      </c>
      <c r="E1815" s="213" t="s">
        <v>37</v>
      </c>
      <c r="F1815" s="147" t="s">
        <v>95</v>
      </c>
      <c r="G1815" s="154" t="s">
        <v>1</v>
      </c>
      <c r="H1815" s="138" t="str">
        <f>IF(OR(G1815="中止",G1815="取消"),"998",IF(ISNA(MATCH($E1815,施設情報!$B$2:$B$96,0)),"999",INDEX(施設情報!$C$2:$C$96,MATCH($E1815,施設情報!$B$2:$B$96,0))))</f>
        <v>043</v>
      </c>
      <c r="I1815" s="139">
        <f t="shared" si="473"/>
        <v>46470</v>
      </c>
      <c r="J1815" s="137" t="str">
        <f t="shared" si="474"/>
        <v>043-46470</v>
      </c>
      <c r="K1815" s="137">
        <f t="shared" si="475"/>
        <v>0.375</v>
      </c>
      <c r="L1815" s="137">
        <f t="shared" si="476"/>
        <v>0.54166666666666663</v>
      </c>
      <c r="M1815" s="137">
        <f t="shared" ref="M1815:V1824" si="479">IF(AND(M$3&gt;=$K1815,M$3&lt;$L1815),100*$AM1815,0)</f>
        <v>0</v>
      </c>
      <c r="N1815" s="137">
        <f t="shared" si="479"/>
        <v>0</v>
      </c>
      <c r="O1815" s="137">
        <f t="shared" si="479"/>
        <v>0</v>
      </c>
      <c r="P1815" s="137">
        <f t="shared" si="479"/>
        <v>0</v>
      </c>
      <c r="Q1815" s="137">
        <f t="shared" si="479"/>
        <v>0</v>
      </c>
      <c r="R1815" s="137">
        <f t="shared" si="479"/>
        <v>0</v>
      </c>
      <c r="S1815" s="137">
        <f t="shared" si="479"/>
        <v>0</v>
      </c>
      <c r="T1815" s="137">
        <f t="shared" si="479"/>
        <v>0</v>
      </c>
      <c r="U1815" s="137">
        <f t="shared" si="479"/>
        <v>0</v>
      </c>
      <c r="V1815" s="137">
        <f t="shared" si="479"/>
        <v>100</v>
      </c>
      <c r="W1815" s="137">
        <f t="shared" ref="W1815:AJ1824" si="480">IF(AND(W$3&gt;=$K1815,W$3&lt;$L1815),100*$AM1815,0)</f>
        <v>100</v>
      </c>
      <c r="X1815" s="137">
        <f t="shared" si="480"/>
        <v>100</v>
      </c>
      <c r="Y1815" s="137">
        <f t="shared" si="480"/>
        <v>100</v>
      </c>
      <c r="Z1815" s="137">
        <f t="shared" si="480"/>
        <v>0</v>
      </c>
      <c r="AA1815" s="137">
        <f t="shared" si="480"/>
        <v>0</v>
      </c>
      <c r="AB1815" s="137">
        <f t="shared" si="480"/>
        <v>0</v>
      </c>
      <c r="AC1815" s="137">
        <f t="shared" si="480"/>
        <v>0</v>
      </c>
      <c r="AD1815" s="137">
        <f t="shared" si="480"/>
        <v>0</v>
      </c>
      <c r="AE1815" s="137">
        <f t="shared" si="480"/>
        <v>0</v>
      </c>
      <c r="AF1815" s="137">
        <f t="shared" si="480"/>
        <v>0</v>
      </c>
      <c r="AG1815" s="137">
        <f t="shared" si="480"/>
        <v>0</v>
      </c>
      <c r="AH1815" s="137">
        <f t="shared" si="480"/>
        <v>0</v>
      </c>
      <c r="AI1815" s="137">
        <f t="shared" si="480"/>
        <v>0</v>
      </c>
      <c r="AJ1815" s="137">
        <f t="shared" si="480"/>
        <v>0</v>
      </c>
      <c r="AK1815" s="136">
        <f ca="1">IF(AND(AND($AK$3&lt;=B1815,B1815&lt;=$AK$1),B1815&lt;&gt;""),1,0)</f>
        <v>1</v>
      </c>
      <c r="AL1815" s="136">
        <f>IF(OR(F1815="工事・メンテ（共用可）",F1815="要調整"),0.5,IF(F1815="ヘリ訓練日",0.4,1))</f>
        <v>1</v>
      </c>
      <c r="AM1815" s="136">
        <v>1</v>
      </c>
    </row>
    <row r="1816" spans="1:39" ht="37.5">
      <c r="A1816" s="149">
        <v>858</v>
      </c>
      <c r="B1816" s="210">
        <v>46470</v>
      </c>
      <c r="C1816" s="211">
        <v>9</v>
      </c>
      <c r="D1816" s="211">
        <v>13</v>
      </c>
      <c r="E1816" s="213" t="s">
        <v>49</v>
      </c>
      <c r="F1816" s="147" t="s">
        <v>95</v>
      </c>
      <c r="G1816" s="154" t="s">
        <v>1</v>
      </c>
      <c r="H1816" s="138" t="str">
        <f>IF(OR(G1816="中止",G1816="取消"),"998",IF(ISNA(MATCH($E1816,施設情報!$B$2:$B$96,0)),"999",INDEX(施設情報!$C$2:$C$96,MATCH($E1816,施設情報!$B$2:$B$96,0))))</f>
        <v>022</v>
      </c>
      <c r="I1816" s="139">
        <f t="shared" si="473"/>
        <v>46470</v>
      </c>
      <c r="J1816" s="137" t="str">
        <f t="shared" si="474"/>
        <v>022-46470</v>
      </c>
      <c r="K1816" s="137">
        <f t="shared" si="475"/>
        <v>0.375</v>
      </c>
      <c r="L1816" s="137">
        <f t="shared" si="476"/>
        <v>0.54166666666666663</v>
      </c>
      <c r="M1816" s="137">
        <f t="shared" si="479"/>
        <v>0</v>
      </c>
      <c r="N1816" s="137">
        <f t="shared" si="479"/>
        <v>0</v>
      </c>
      <c r="O1816" s="137">
        <f t="shared" si="479"/>
        <v>0</v>
      </c>
      <c r="P1816" s="137">
        <f t="shared" si="479"/>
        <v>0</v>
      </c>
      <c r="Q1816" s="137">
        <f t="shared" si="479"/>
        <v>0</v>
      </c>
      <c r="R1816" s="137">
        <f t="shared" si="479"/>
        <v>0</v>
      </c>
      <c r="S1816" s="137">
        <f t="shared" si="479"/>
        <v>0</v>
      </c>
      <c r="T1816" s="137">
        <f t="shared" si="479"/>
        <v>0</v>
      </c>
      <c r="U1816" s="137">
        <f t="shared" si="479"/>
        <v>0</v>
      </c>
      <c r="V1816" s="137">
        <f t="shared" si="479"/>
        <v>100</v>
      </c>
      <c r="W1816" s="137">
        <f t="shared" si="480"/>
        <v>100</v>
      </c>
      <c r="X1816" s="137">
        <f t="shared" si="480"/>
        <v>100</v>
      </c>
      <c r="Y1816" s="137">
        <f t="shared" si="480"/>
        <v>100</v>
      </c>
      <c r="Z1816" s="137">
        <f t="shared" si="480"/>
        <v>0</v>
      </c>
      <c r="AA1816" s="137">
        <f t="shared" si="480"/>
        <v>0</v>
      </c>
      <c r="AB1816" s="137">
        <f t="shared" si="480"/>
        <v>0</v>
      </c>
      <c r="AC1816" s="137">
        <f t="shared" si="480"/>
        <v>0</v>
      </c>
      <c r="AD1816" s="137">
        <f t="shared" si="480"/>
        <v>0</v>
      </c>
      <c r="AE1816" s="137">
        <f t="shared" si="480"/>
        <v>0</v>
      </c>
      <c r="AF1816" s="137">
        <f t="shared" si="480"/>
        <v>0</v>
      </c>
      <c r="AG1816" s="137">
        <f t="shared" si="480"/>
        <v>0</v>
      </c>
      <c r="AH1816" s="137">
        <f t="shared" si="480"/>
        <v>0</v>
      </c>
      <c r="AI1816" s="137">
        <f t="shared" si="480"/>
        <v>0</v>
      </c>
      <c r="AJ1816" s="137">
        <f t="shared" si="480"/>
        <v>0</v>
      </c>
      <c r="AK1816" s="136">
        <f ca="1">IF(AND(AND($AK$3&lt;=B1816,B1816&lt;=$AK$1),B1816&lt;&gt;""),1,0)</f>
        <v>1</v>
      </c>
      <c r="AL1816" s="136">
        <f>IF(OR(F1816="工事・メンテ（共用可）",F1816="要調整"),0.5,IF(F1816="ヘリ訓練日",0.4,1))</f>
        <v>1</v>
      </c>
      <c r="AM1816" s="136">
        <v>1</v>
      </c>
    </row>
    <row r="1817" spans="1:39" ht="56.25">
      <c r="A1817" s="149">
        <v>859</v>
      </c>
      <c r="B1817" s="210">
        <v>46470</v>
      </c>
      <c r="C1817" s="211">
        <v>9</v>
      </c>
      <c r="D1817" s="211">
        <v>13</v>
      </c>
      <c r="E1817" s="213" t="s">
        <v>50</v>
      </c>
      <c r="F1817" s="147" t="s">
        <v>95</v>
      </c>
      <c r="G1817" s="154" t="s">
        <v>1</v>
      </c>
      <c r="H1817" s="138" t="str">
        <f>IF(OR(G1817="中止",G1817="取消"),"998",IF(ISNA(MATCH($E1817,施設情報!$B$2:$B$96,0)),"999",INDEX(施設情報!$C$2:$C$96,MATCH($E1817,施設情報!$B$2:$B$96,0))))</f>
        <v>023</v>
      </c>
      <c r="I1817" s="139">
        <f t="shared" si="473"/>
        <v>46470</v>
      </c>
      <c r="J1817" s="137" t="str">
        <f t="shared" si="474"/>
        <v>023-46470</v>
      </c>
      <c r="K1817" s="137">
        <f t="shared" si="475"/>
        <v>0.375</v>
      </c>
      <c r="L1817" s="137">
        <f t="shared" si="476"/>
        <v>0.54166666666666663</v>
      </c>
      <c r="M1817" s="137">
        <f t="shared" si="479"/>
        <v>0</v>
      </c>
      <c r="N1817" s="137">
        <f t="shared" si="479"/>
        <v>0</v>
      </c>
      <c r="O1817" s="137">
        <f t="shared" si="479"/>
        <v>0</v>
      </c>
      <c r="P1817" s="137">
        <f t="shared" si="479"/>
        <v>0</v>
      </c>
      <c r="Q1817" s="137">
        <f t="shared" si="479"/>
        <v>0</v>
      </c>
      <c r="R1817" s="137">
        <f t="shared" si="479"/>
        <v>0</v>
      </c>
      <c r="S1817" s="137">
        <f t="shared" si="479"/>
        <v>0</v>
      </c>
      <c r="T1817" s="137">
        <f t="shared" si="479"/>
        <v>0</v>
      </c>
      <c r="U1817" s="137">
        <f t="shared" si="479"/>
        <v>0</v>
      </c>
      <c r="V1817" s="137">
        <f t="shared" si="479"/>
        <v>100</v>
      </c>
      <c r="W1817" s="137">
        <f t="shared" si="480"/>
        <v>100</v>
      </c>
      <c r="X1817" s="137">
        <f t="shared" si="480"/>
        <v>100</v>
      </c>
      <c r="Y1817" s="137">
        <f t="shared" si="480"/>
        <v>100</v>
      </c>
      <c r="Z1817" s="137">
        <f t="shared" si="480"/>
        <v>0</v>
      </c>
      <c r="AA1817" s="137">
        <f t="shared" si="480"/>
        <v>0</v>
      </c>
      <c r="AB1817" s="137">
        <f t="shared" si="480"/>
        <v>0</v>
      </c>
      <c r="AC1817" s="137">
        <f t="shared" si="480"/>
        <v>0</v>
      </c>
      <c r="AD1817" s="137">
        <f t="shared" si="480"/>
        <v>0</v>
      </c>
      <c r="AE1817" s="137">
        <f t="shared" si="480"/>
        <v>0</v>
      </c>
      <c r="AF1817" s="137">
        <f t="shared" si="480"/>
        <v>0</v>
      </c>
      <c r="AG1817" s="137">
        <f t="shared" si="480"/>
        <v>0</v>
      </c>
      <c r="AH1817" s="137">
        <f t="shared" si="480"/>
        <v>0</v>
      </c>
      <c r="AI1817" s="137">
        <f t="shared" si="480"/>
        <v>0</v>
      </c>
      <c r="AJ1817" s="137">
        <f t="shared" si="480"/>
        <v>0</v>
      </c>
      <c r="AK1817" s="136">
        <f ca="1">IF(AND(AND($AK$3&lt;=B1817,B1817&lt;=$AK$1),B1817&lt;&gt;""),1,0)</f>
        <v>1</v>
      </c>
      <c r="AL1817" s="136">
        <f>IF(OR(F1817="工事・メンテ（共用可）",F1817="要調整"),0.5,IF(F1817="ヘリ訓練日",0.4,1))</f>
        <v>1</v>
      </c>
      <c r="AM1817" s="136">
        <v>1</v>
      </c>
    </row>
    <row r="1818" spans="1:39" ht="93.75">
      <c r="A1818" s="149">
        <v>860</v>
      </c>
      <c r="B1818" s="210">
        <v>46470</v>
      </c>
      <c r="C1818" s="211">
        <v>9</v>
      </c>
      <c r="D1818" s="211">
        <v>13</v>
      </c>
      <c r="E1818" s="213" t="s">
        <v>82</v>
      </c>
      <c r="F1818" s="147" t="s">
        <v>95</v>
      </c>
      <c r="G1818" s="154" t="s">
        <v>1</v>
      </c>
      <c r="H1818" s="138" t="str">
        <f>IF(OR(G1818="中止",G1818="取消"),"998",IF(ISNA(MATCH($E1818,施設情報!$B$2:$B$96,0)),"999",INDEX(施設情報!$C$2:$C$96,MATCH($E1818,施設情報!$B$2:$B$96,0))))</f>
        <v>060</v>
      </c>
      <c r="I1818" s="139">
        <f t="shared" si="473"/>
        <v>46470</v>
      </c>
      <c r="J1818" s="137" t="str">
        <f t="shared" si="474"/>
        <v>060-46470</v>
      </c>
      <c r="K1818" s="137">
        <f t="shared" si="475"/>
        <v>0.375</v>
      </c>
      <c r="L1818" s="137">
        <f t="shared" si="476"/>
        <v>0.54166666666666663</v>
      </c>
      <c r="M1818" s="137">
        <f t="shared" si="479"/>
        <v>0</v>
      </c>
      <c r="N1818" s="137">
        <f t="shared" si="479"/>
        <v>0</v>
      </c>
      <c r="O1818" s="137">
        <f t="shared" si="479"/>
        <v>0</v>
      </c>
      <c r="P1818" s="137">
        <f t="shared" si="479"/>
        <v>0</v>
      </c>
      <c r="Q1818" s="137">
        <f t="shared" si="479"/>
        <v>0</v>
      </c>
      <c r="R1818" s="137">
        <f t="shared" si="479"/>
        <v>0</v>
      </c>
      <c r="S1818" s="137">
        <f t="shared" si="479"/>
        <v>0</v>
      </c>
      <c r="T1818" s="137">
        <f t="shared" si="479"/>
        <v>0</v>
      </c>
      <c r="U1818" s="137">
        <f t="shared" si="479"/>
        <v>0</v>
      </c>
      <c r="V1818" s="137">
        <f t="shared" si="479"/>
        <v>100</v>
      </c>
      <c r="W1818" s="137">
        <f t="shared" si="480"/>
        <v>100</v>
      </c>
      <c r="X1818" s="137">
        <f t="shared" si="480"/>
        <v>100</v>
      </c>
      <c r="Y1818" s="137">
        <f t="shared" si="480"/>
        <v>100</v>
      </c>
      <c r="Z1818" s="137">
        <f t="shared" si="480"/>
        <v>0</v>
      </c>
      <c r="AA1818" s="137">
        <f t="shared" si="480"/>
        <v>0</v>
      </c>
      <c r="AB1818" s="137">
        <f t="shared" si="480"/>
        <v>0</v>
      </c>
      <c r="AC1818" s="137">
        <f t="shared" si="480"/>
        <v>0</v>
      </c>
      <c r="AD1818" s="137">
        <f t="shared" si="480"/>
        <v>0</v>
      </c>
      <c r="AE1818" s="137">
        <f t="shared" si="480"/>
        <v>0</v>
      </c>
      <c r="AF1818" s="137">
        <f t="shared" si="480"/>
        <v>0</v>
      </c>
      <c r="AG1818" s="137">
        <f t="shared" si="480"/>
        <v>0</v>
      </c>
      <c r="AH1818" s="137">
        <f t="shared" si="480"/>
        <v>0</v>
      </c>
      <c r="AI1818" s="137">
        <f t="shared" si="480"/>
        <v>0</v>
      </c>
      <c r="AJ1818" s="137">
        <f t="shared" si="480"/>
        <v>0</v>
      </c>
      <c r="AK1818" s="136">
        <f ca="1">IF(AND(AND($AK$3&lt;=B1818,B1818&lt;=$AK$1),B1818&lt;&gt;""),1,0)</f>
        <v>1</v>
      </c>
      <c r="AL1818" s="136">
        <f>IF(OR(F1818="工事・メンテ（共用可）",F1818="要調整"),0.5,IF(F1818="ヘリ訓練日",0.4,1))</f>
        <v>1</v>
      </c>
      <c r="AM1818" s="136">
        <v>1</v>
      </c>
    </row>
    <row r="1819" spans="1:39" ht="75">
      <c r="A1819" s="149">
        <v>861</v>
      </c>
      <c r="B1819" s="210">
        <v>46470</v>
      </c>
      <c r="C1819" s="211">
        <v>9</v>
      </c>
      <c r="D1819" s="211">
        <v>13</v>
      </c>
      <c r="E1819" s="213" t="s">
        <v>76</v>
      </c>
      <c r="F1819" s="147" t="s">
        <v>95</v>
      </c>
      <c r="G1819" s="154" t="s">
        <v>1</v>
      </c>
      <c r="H1819" s="138" t="str">
        <f>IF(OR(G1819="中止",G1819="取消"),"998",IF(ISNA(MATCH($E1819,施設情報!$B$2:$B$96,0)),"999",INDEX(施設情報!$C$2:$C$96,MATCH($E1819,施設情報!$B$2:$B$96,0))))</f>
        <v>054</v>
      </c>
      <c r="I1819" s="139">
        <f t="shared" si="473"/>
        <v>46470</v>
      </c>
      <c r="J1819" s="137" t="str">
        <f t="shared" si="474"/>
        <v>054-46470</v>
      </c>
      <c r="K1819" s="137">
        <f t="shared" si="475"/>
        <v>0.375</v>
      </c>
      <c r="L1819" s="137">
        <f t="shared" si="476"/>
        <v>0.54166666666666663</v>
      </c>
      <c r="M1819" s="137">
        <f t="shared" si="479"/>
        <v>0</v>
      </c>
      <c r="N1819" s="137">
        <f t="shared" si="479"/>
        <v>0</v>
      </c>
      <c r="O1819" s="137">
        <f t="shared" si="479"/>
        <v>0</v>
      </c>
      <c r="P1819" s="137">
        <f t="shared" si="479"/>
        <v>0</v>
      </c>
      <c r="Q1819" s="137">
        <f t="shared" si="479"/>
        <v>0</v>
      </c>
      <c r="R1819" s="137">
        <f t="shared" si="479"/>
        <v>0</v>
      </c>
      <c r="S1819" s="137">
        <f t="shared" si="479"/>
        <v>0</v>
      </c>
      <c r="T1819" s="137">
        <f t="shared" si="479"/>
        <v>0</v>
      </c>
      <c r="U1819" s="137">
        <f t="shared" si="479"/>
        <v>0</v>
      </c>
      <c r="V1819" s="137">
        <f t="shared" si="479"/>
        <v>100</v>
      </c>
      <c r="W1819" s="137">
        <f t="shared" si="480"/>
        <v>100</v>
      </c>
      <c r="X1819" s="137">
        <f t="shared" si="480"/>
        <v>100</v>
      </c>
      <c r="Y1819" s="137">
        <f t="shared" si="480"/>
        <v>100</v>
      </c>
      <c r="Z1819" s="137">
        <f t="shared" si="480"/>
        <v>0</v>
      </c>
      <c r="AA1819" s="137">
        <f t="shared" si="480"/>
        <v>0</v>
      </c>
      <c r="AB1819" s="137">
        <f t="shared" si="480"/>
        <v>0</v>
      </c>
      <c r="AC1819" s="137">
        <f t="shared" si="480"/>
        <v>0</v>
      </c>
      <c r="AD1819" s="137">
        <f t="shared" si="480"/>
        <v>0</v>
      </c>
      <c r="AE1819" s="137">
        <f t="shared" si="480"/>
        <v>0</v>
      </c>
      <c r="AF1819" s="137">
        <f t="shared" si="480"/>
        <v>0</v>
      </c>
      <c r="AG1819" s="137">
        <f t="shared" si="480"/>
        <v>0</v>
      </c>
      <c r="AH1819" s="137">
        <f t="shared" si="480"/>
        <v>0</v>
      </c>
      <c r="AI1819" s="137">
        <f t="shared" si="480"/>
        <v>0</v>
      </c>
      <c r="AJ1819" s="137">
        <f t="shared" si="480"/>
        <v>0</v>
      </c>
      <c r="AK1819" s="136">
        <f ca="1">IF(AND(AND($AK$3&lt;=B1819,B1819&lt;=$AK$1),B1819&lt;&gt;""),1,0)</f>
        <v>1</v>
      </c>
      <c r="AL1819" s="136">
        <f>IF(OR(F1819="工事・メンテ（共用可）",F1819="要調整"),0.5,IF(F1819="ヘリ訓練日",0.4,1))</f>
        <v>1</v>
      </c>
      <c r="AM1819" s="136">
        <v>1</v>
      </c>
    </row>
    <row r="1820" spans="1:39" ht="56.25">
      <c r="A1820" s="149">
        <v>387</v>
      </c>
      <c r="B1820" s="150">
        <v>46471</v>
      </c>
      <c r="C1820" s="156">
        <v>0</v>
      </c>
      <c r="D1820" s="156">
        <v>24</v>
      </c>
      <c r="E1820" s="152" t="s">
        <v>52</v>
      </c>
      <c r="F1820" s="151" t="s">
        <v>95</v>
      </c>
      <c r="G1820" s="205" t="s">
        <v>1</v>
      </c>
      <c r="H1820" s="138" t="str">
        <f>IF(OR(G1820="中止",G1820="取消"),"998",IF(ISNA(MATCH($E1820,施設情報!$B$2:$B$96,0)),"999",INDEX(施設情報!$C$2:$C$96,MATCH($E1820,施設情報!$B$2:$B$96,0))))</f>
        <v>024</v>
      </c>
      <c r="I1820" s="139">
        <f t="shared" si="473"/>
        <v>46471</v>
      </c>
      <c r="J1820" s="137" t="str">
        <f t="shared" si="474"/>
        <v>024-46471</v>
      </c>
      <c r="K1820" s="137">
        <f t="shared" si="475"/>
        <v>0</v>
      </c>
      <c r="L1820" s="137">
        <f t="shared" si="476"/>
        <v>1</v>
      </c>
      <c r="M1820" s="137">
        <f t="shared" si="479"/>
        <v>100</v>
      </c>
      <c r="N1820" s="137">
        <f t="shared" si="479"/>
        <v>100</v>
      </c>
      <c r="O1820" s="137">
        <f t="shared" si="479"/>
        <v>100</v>
      </c>
      <c r="P1820" s="137">
        <f t="shared" si="479"/>
        <v>100</v>
      </c>
      <c r="Q1820" s="137">
        <f t="shared" si="479"/>
        <v>100</v>
      </c>
      <c r="R1820" s="137">
        <f t="shared" si="479"/>
        <v>100</v>
      </c>
      <c r="S1820" s="137">
        <f t="shared" si="479"/>
        <v>100</v>
      </c>
      <c r="T1820" s="137">
        <f t="shared" si="479"/>
        <v>100</v>
      </c>
      <c r="U1820" s="137">
        <f t="shared" si="479"/>
        <v>100</v>
      </c>
      <c r="V1820" s="137">
        <f t="shared" si="479"/>
        <v>100</v>
      </c>
      <c r="W1820" s="137">
        <f t="shared" si="480"/>
        <v>100</v>
      </c>
      <c r="X1820" s="137">
        <f t="shared" si="480"/>
        <v>100</v>
      </c>
      <c r="Y1820" s="137">
        <f t="shared" si="480"/>
        <v>100</v>
      </c>
      <c r="Z1820" s="137">
        <f t="shared" si="480"/>
        <v>100</v>
      </c>
      <c r="AA1820" s="137">
        <f t="shared" si="480"/>
        <v>100</v>
      </c>
      <c r="AB1820" s="137">
        <f t="shared" si="480"/>
        <v>100</v>
      </c>
      <c r="AC1820" s="137">
        <f t="shared" si="480"/>
        <v>100</v>
      </c>
      <c r="AD1820" s="137">
        <f t="shared" si="480"/>
        <v>100</v>
      </c>
      <c r="AE1820" s="137">
        <f t="shared" si="480"/>
        <v>100</v>
      </c>
      <c r="AF1820" s="137">
        <f t="shared" si="480"/>
        <v>100</v>
      </c>
      <c r="AG1820" s="137">
        <f t="shared" si="480"/>
        <v>100</v>
      </c>
      <c r="AH1820" s="137">
        <f t="shared" si="480"/>
        <v>100</v>
      </c>
      <c r="AI1820" s="137">
        <f t="shared" si="480"/>
        <v>100</v>
      </c>
      <c r="AJ1820" s="137">
        <f t="shared" si="480"/>
        <v>100</v>
      </c>
      <c r="AK1820" s="136">
        <f ca="1">IF(AND(AND($AK$3&lt;=B1820,B1820&lt;=$AK$1),B1820&lt;&gt;""),1,0)</f>
        <v>1</v>
      </c>
      <c r="AL1820" s="136">
        <f>IF(OR(F1820="工事・メンテ（共用可）",F1820="要調整"),0.5,IF(F1820="ヘリ訓練日",0.4,1))</f>
        <v>1</v>
      </c>
      <c r="AM1820" s="136">
        <v>1</v>
      </c>
    </row>
    <row r="1821" spans="1:39" ht="56.25">
      <c r="A1821" s="149">
        <v>388</v>
      </c>
      <c r="B1821" s="150">
        <v>46472</v>
      </c>
      <c r="C1821" s="156">
        <v>0</v>
      </c>
      <c r="D1821" s="156">
        <v>24</v>
      </c>
      <c r="E1821" s="152" t="s">
        <v>52</v>
      </c>
      <c r="F1821" s="151" t="s">
        <v>95</v>
      </c>
      <c r="G1821" s="205" t="s">
        <v>1</v>
      </c>
      <c r="H1821" s="138" t="str">
        <f>IF(OR(G1821="中止",G1821="取消"),"998",IF(ISNA(MATCH($E1821,施設情報!$B$2:$B$96,0)),"999",INDEX(施設情報!$C$2:$C$96,MATCH($E1821,施設情報!$B$2:$B$96,0))))</f>
        <v>024</v>
      </c>
      <c r="I1821" s="139">
        <f t="shared" si="473"/>
        <v>46472</v>
      </c>
      <c r="J1821" s="137" t="str">
        <f t="shared" si="474"/>
        <v>024-46472</v>
      </c>
      <c r="K1821" s="137">
        <f t="shared" si="475"/>
        <v>0</v>
      </c>
      <c r="L1821" s="137">
        <f t="shared" si="476"/>
        <v>1</v>
      </c>
      <c r="M1821" s="137">
        <f t="shared" si="479"/>
        <v>100</v>
      </c>
      <c r="N1821" s="137">
        <f t="shared" si="479"/>
        <v>100</v>
      </c>
      <c r="O1821" s="137">
        <f t="shared" si="479"/>
        <v>100</v>
      </c>
      <c r="P1821" s="137">
        <f t="shared" si="479"/>
        <v>100</v>
      </c>
      <c r="Q1821" s="137">
        <f t="shared" si="479"/>
        <v>100</v>
      </c>
      <c r="R1821" s="137">
        <f t="shared" si="479"/>
        <v>100</v>
      </c>
      <c r="S1821" s="137">
        <f t="shared" si="479"/>
        <v>100</v>
      </c>
      <c r="T1821" s="137">
        <f t="shared" si="479"/>
        <v>100</v>
      </c>
      <c r="U1821" s="137">
        <f t="shared" si="479"/>
        <v>100</v>
      </c>
      <c r="V1821" s="137">
        <f t="shared" si="479"/>
        <v>100</v>
      </c>
      <c r="W1821" s="137">
        <f t="shared" si="480"/>
        <v>100</v>
      </c>
      <c r="X1821" s="137">
        <f t="shared" si="480"/>
        <v>100</v>
      </c>
      <c r="Y1821" s="137">
        <f t="shared" si="480"/>
        <v>100</v>
      </c>
      <c r="Z1821" s="137">
        <f t="shared" si="480"/>
        <v>100</v>
      </c>
      <c r="AA1821" s="137">
        <f t="shared" si="480"/>
        <v>100</v>
      </c>
      <c r="AB1821" s="137">
        <f t="shared" si="480"/>
        <v>100</v>
      </c>
      <c r="AC1821" s="137">
        <f t="shared" si="480"/>
        <v>100</v>
      </c>
      <c r="AD1821" s="137">
        <f t="shared" si="480"/>
        <v>100</v>
      </c>
      <c r="AE1821" s="137">
        <f t="shared" si="480"/>
        <v>100</v>
      </c>
      <c r="AF1821" s="137">
        <f t="shared" si="480"/>
        <v>100</v>
      </c>
      <c r="AG1821" s="137">
        <f t="shared" si="480"/>
        <v>100</v>
      </c>
      <c r="AH1821" s="137">
        <f t="shared" si="480"/>
        <v>100</v>
      </c>
      <c r="AI1821" s="137">
        <f t="shared" si="480"/>
        <v>100</v>
      </c>
      <c r="AJ1821" s="137">
        <f t="shared" si="480"/>
        <v>100</v>
      </c>
      <c r="AK1821" s="136">
        <f ca="1">IF(AND(AND($AK$3&lt;=B1821,B1821&lt;=$AK$1),B1821&lt;&gt;""),1,0)</f>
        <v>1</v>
      </c>
      <c r="AL1821" s="136">
        <f>IF(OR(F1821="工事・メンテ（共用可）",F1821="要調整"),0.5,IF(F1821="ヘリ訓練日",0.4,1))</f>
        <v>1</v>
      </c>
      <c r="AM1821" s="136">
        <v>1</v>
      </c>
    </row>
    <row r="1822" spans="1:39" ht="37.5">
      <c r="A1822" s="149">
        <v>25</v>
      </c>
      <c r="B1822" s="150">
        <v>46473</v>
      </c>
      <c r="C1822" s="156">
        <v>0</v>
      </c>
      <c r="D1822" s="156">
        <v>24</v>
      </c>
      <c r="E1822" s="152" t="s">
        <v>28</v>
      </c>
      <c r="F1822" s="151" t="s">
        <v>29</v>
      </c>
      <c r="G1822" s="154" t="s">
        <v>1</v>
      </c>
      <c r="H1822" s="138" t="str">
        <f>IF(OR(G1822="中止",G1822="取消"),"998",IF(ISNA(MATCH($E1822,施設情報!$B$2:$B$96,0)),"999",INDEX(施設情報!$C$2:$C$96,MATCH($E1822,施設情報!$B$2:$B$96,0))))</f>
        <v>001</v>
      </c>
      <c r="I1822" s="139">
        <f t="shared" si="473"/>
        <v>46473</v>
      </c>
      <c r="J1822" s="137" t="str">
        <f t="shared" si="474"/>
        <v>001-46473</v>
      </c>
      <c r="K1822" s="137">
        <f t="shared" si="475"/>
        <v>0</v>
      </c>
      <c r="L1822" s="137">
        <f t="shared" si="476"/>
        <v>1</v>
      </c>
      <c r="M1822" s="137">
        <f t="shared" si="479"/>
        <v>100</v>
      </c>
      <c r="N1822" s="137">
        <f t="shared" si="479"/>
        <v>100</v>
      </c>
      <c r="O1822" s="137">
        <f t="shared" si="479"/>
        <v>100</v>
      </c>
      <c r="P1822" s="137">
        <f t="shared" si="479"/>
        <v>100</v>
      </c>
      <c r="Q1822" s="137">
        <f t="shared" si="479"/>
        <v>100</v>
      </c>
      <c r="R1822" s="137">
        <f t="shared" si="479"/>
        <v>100</v>
      </c>
      <c r="S1822" s="137">
        <f t="shared" si="479"/>
        <v>100</v>
      </c>
      <c r="T1822" s="137">
        <f t="shared" si="479"/>
        <v>100</v>
      </c>
      <c r="U1822" s="137">
        <f t="shared" si="479"/>
        <v>100</v>
      </c>
      <c r="V1822" s="137">
        <f t="shared" si="479"/>
        <v>100</v>
      </c>
      <c r="W1822" s="137">
        <f t="shared" si="480"/>
        <v>100</v>
      </c>
      <c r="X1822" s="137">
        <f t="shared" si="480"/>
        <v>100</v>
      </c>
      <c r="Y1822" s="137">
        <f t="shared" si="480"/>
        <v>100</v>
      </c>
      <c r="Z1822" s="137">
        <f t="shared" si="480"/>
        <v>100</v>
      </c>
      <c r="AA1822" s="137">
        <f t="shared" si="480"/>
        <v>100</v>
      </c>
      <c r="AB1822" s="137">
        <f t="shared" si="480"/>
        <v>100</v>
      </c>
      <c r="AC1822" s="137">
        <f t="shared" si="480"/>
        <v>100</v>
      </c>
      <c r="AD1822" s="137">
        <f t="shared" si="480"/>
        <v>100</v>
      </c>
      <c r="AE1822" s="137">
        <f t="shared" si="480"/>
        <v>100</v>
      </c>
      <c r="AF1822" s="137">
        <f t="shared" si="480"/>
        <v>100</v>
      </c>
      <c r="AG1822" s="137">
        <f t="shared" si="480"/>
        <v>100</v>
      </c>
      <c r="AH1822" s="137">
        <f t="shared" si="480"/>
        <v>100</v>
      </c>
      <c r="AI1822" s="137">
        <f t="shared" si="480"/>
        <v>100</v>
      </c>
      <c r="AJ1822" s="137">
        <f t="shared" si="480"/>
        <v>100</v>
      </c>
      <c r="AK1822" s="136">
        <f ca="1">IF(AND(AND($AK$3&lt;=B1822,B1822&lt;=$AK$1),B1822&lt;&gt;""),1,0)</f>
        <v>1</v>
      </c>
      <c r="AL1822" s="136">
        <f>IF(OR(F1822="工事・メンテ（共用可）",F1822="要調整"),0.5,IF(F1822="ヘリ訓練日",0.4,1))</f>
        <v>1</v>
      </c>
      <c r="AM1822" s="136">
        <v>1</v>
      </c>
    </row>
    <row r="1823" spans="1:39" ht="56.25">
      <c r="A1823" s="149">
        <v>389</v>
      </c>
      <c r="B1823" s="150">
        <v>46473</v>
      </c>
      <c r="C1823" s="156">
        <v>0</v>
      </c>
      <c r="D1823" s="156">
        <v>24</v>
      </c>
      <c r="E1823" s="152" t="s">
        <v>52</v>
      </c>
      <c r="F1823" s="151" t="s">
        <v>95</v>
      </c>
      <c r="G1823" s="205" t="s">
        <v>1</v>
      </c>
      <c r="H1823" s="138" t="str">
        <f>IF(OR(G1823="中止",G1823="取消"),"998",IF(ISNA(MATCH($E1823,施設情報!$B$2:$B$96,0)),"999",INDEX(施設情報!$C$2:$C$96,MATCH($E1823,施設情報!$B$2:$B$96,0))))</f>
        <v>024</v>
      </c>
      <c r="I1823" s="139">
        <f t="shared" si="473"/>
        <v>46473</v>
      </c>
      <c r="J1823" s="137" t="str">
        <f t="shared" si="474"/>
        <v>024-46473</v>
      </c>
      <c r="K1823" s="137">
        <f t="shared" si="475"/>
        <v>0</v>
      </c>
      <c r="L1823" s="137">
        <f t="shared" si="476"/>
        <v>1</v>
      </c>
      <c r="M1823" s="137">
        <f t="shared" si="479"/>
        <v>100</v>
      </c>
      <c r="N1823" s="137">
        <f t="shared" si="479"/>
        <v>100</v>
      </c>
      <c r="O1823" s="137">
        <f t="shared" si="479"/>
        <v>100</v>
      </c>
      <c r="P1823" s="137">
        <f t="shared" si="479"/>
        <v>100</v>
      </c>
      <c r="Q1823" s="137">
        <f t="shared" si="479"/>
        <v>100</v>
      </c>
      <c r="R1823" s="137">
        <f t="shared" si="479"/>
        <v>100</v>
      </c>
      <c r="S1823" s="137">
        <f t="shared" si="479"/>
        <v>100</v>
      </c>
      <c r="T1823" s="137">
        <f t="shared" si="479"/>
        <v>100</v>
      </c>
      <c r="U1823" s="137">
        <f t="shared" si="479"/>
        <v>100</v>
      </c>
      <c r="V1823" s="137">
        <f t="shared" si="479"/>
        <v>100</v>
      </c>
      <c r="W1823" s="137">
        <f t="shared" si="480"/>
        <v>100</v>
      </c>
      <c r="X1823" s="137">
        <f t="shared" si="480"/>
        <v>100</v>
      </c>
      <c r="Y1823" s="137">
        <f t="shared" si="480"/>
        <v>100</v>
      </c>
      <c r="Z1823" s="137">
        <f t="shared" si="480"/>
        <v>100</v>
      </c>
      <c r="AA1823" s="137">
        <f t="shared" si="480"/>
        <v>100</v>
      </c>
      <c r="AB1823" s="137">
        <f t="shared" si="480"/>
        <v>100</v>
      </c>
      <c r="AC1823" s="137">
        <f t="shared" si="480"/>
        <v>100</v>
      </c>
      <c r="AD1823" s="137">
        <f t="shared" si="480"/>
        <v>100</v>
      </c>
      <c r="AE1823" s="137">
        <f t="shared" si="480"/>
        <v>100</v>
      </c>
      <c r="AF1823" s="137">
        <f t="shared" si="480"/>
        <v>100</v>
      </c>
      <c r="AG1823" s="137">
        <f t="shared" si="480"/>
        <v>100</v>
      </c>
      <c r="AH1823" s="137">
        <f t="shared" si="480"/>
        <v>100</v>
      </c>
      <c r="AI1823" s="137">
        <f t="shared" si="480"/>
        <v>100</v>
      </c>
      <c r="AJ1823" s="137">
        <f t="shared" si="480"/>
        <v>100</v>
      </c>
      <c r="AK1823" s="136">
        <f ca="1">IF(AND(AND($AK$3&lt;=B1823,B1823&lt;=$AK$1),B1823&lt;&gt;""),1,0)</f>
        <v>1</v>
      </c>
      <c r="AL1823" s="136">
        <f>IF(OR(F1823="工事・メンテ（共用可）",F1823="要調整"),0.5,IF(F1823="ヘリ訓練日",0.4,1))</f>
        <v>1</v>
      </c>
      <c r="AM1823" s="136">
        <v>1</v>
      </c>
    </row>
    <row r="1824" spans="1:39" ht="37.5">
      <c r="A1824" s="149">
        <v>26</v>
      </c>
      <c r="B1824" s="150">
        <v>46474</v>
      </c>
      <c r="C1824" s="156">
        <v>0</v>
      </c>
      <c r="D1824" s="156">
        <v>24</v>
      </c>
      <c r="E1824" s="152" t="s">
        <v>28</v>
      </c>
      <c r="F1824" s="151" t="s">
        <v>29</v>
      </c>
      <c r="G1824" s="154" t="s">
        <v>1</v>
      </c>
      <c r="H1824" s="138" t="str">
        <f>IF(OR(G1824="中止",G1824="取消"),"998",IF(ISNA(MATCH($E1824,施設情報!$B$2:$B$96,0)),"999",INDEX(施設情報!$C$2:$C$96,MATCH($E1824,施設情報!$B$2:$B$96,0))))</f>
        <v>001</v>
      </c>
      <c r="I1824" s="139">
        <f t="shared" si="473"/>
        <v>46474</v>
      </c>
      <c r="J1824" s="137" t="str">
        <f t="shared" si="474"/>
        <v>001-46474</v>
      </c>
      <c r="K1824" s="137">
        <f t="shared" si="475"/>
        <v>0</v>
      </c>
      <c r="L1824" s="137">
        <f t="shared" si="476"/>
        <v>1</v>
      </c>
      <c r="M1824" s="137">
        <f t="shared" si="479"/>
        <v>100</v>
      </c>
      <c r="N1824" s="137">
        <f t="shared" si="479"/>
        <v>100</v>
      </c>
      <c r="O1824" s="137">
        <f t="shared" si="479"/>
        <v>100</v>
      </c>
      <c r="P1824" s="137">
        <f t="shared" si="479"/>
        <v>100</v>
      </c>
      <c r="Q1824" s="137">
        <f t="shared" si="479"/>
        <v>100</v>
      </c>
      <c r="R1824" s="137">
        <f t="shared" si="479"/>
        <v>100</v>
      </c>
      <c r="S1824" s="137">
        <f t="shared" si="479"/>
        <v>100</v>
      </c>
      <c r="T1824" s="137">
        <f t="shared" si="479"/>
        <v>100</v>
      </c>
      <c r="U1824" s="137">
        <f t="shared" si="479"/>
        <v>100</v>
      </c>
      <c r="V1824" s="137">
        <f t="shared" si="479"/>
        <v>100</v>
      </c>
      <c r="W1824" s="137">
        <f t="shared" si="480"/>
        <v>100</v>
      </c>
      <c r="X1824" s="137">
        <f t="shared" si="480"/>
        <v>100</v>
      </c>
      <c r="Y1824" s="137">
        <f t="shared" si="480"/>
        <v>100</v>
      </c>
      <c r="Z1824" s="137">
        <f t="shared" si="480"/>
        <v>100</v>
      </c>
      <c r="AA1824" s="137">
        <f t="shared" si="480"/>
        <v>100</v>
      </c>
      <c r="AB1824" s="137">
        <f t="shared" si="480"/>
        <v>100</v>
      </c>
      <c r="AC1824" s="137">
        <f t="shared" si="480"/>
        <v>100</v>
      </c>
      <c r="AD1824" s="137">
        <f t="shared" si="480"/>
        <v>100</v>
      </c>
      <c r="AE1824" s="137">
        <f t="shared" si="480"/>
        <v>100</v>
      </c>
      <c r="AF1824" s="137">
        <f t="shared" si="480"/>
        <v>100</v>
      </c>
      <c r="AG1824" s="137">
        <f t="shared" si="480"/>
        <v>100</v>
      </c>
      <c r="AH1824" s="137">
        <f t="shared" si="480"/>
        <v>100</v>
      </c>
      <c r="AI1824" s="137">
        <f t="shared" si="480"/>
        <v>100</v>
      </c>
      <c r="AJ1824" s="137">
        <f t="shared" si="480"/>
        <v>100</v>
      </c>
      <c r="AK1824" s="136">
        <f ca="1">IF(AND(AND($AK$3&lt;=B1824,B1824&lt;=$AK$1),B1824&lt;&gt;""),1,0)</f>
        <v>1</v>
      </c>
      <c r="AL1824" s="136">
        <f>IF(OR(F1824="工事・メンテ（共用可）",F1824="要調整"),0.5,IF(F1824="ヘリ訓練日",0.4,1))</f>
        <v>1</v>
      </c>
      <c r="AM1824" s="136">
        <v>1</v>
      </c>
    </row>
    <row r="1825" spans="1:39" ht="56.25">
      <c r="A1825" s="149">
        <v>390</v>
      </c>
      <c r="B1825" s="150">
        <v>46474</v>
      </c>
      <c r="C1825" s="156">
        <v>0</v>
      </c>
      <c r="D1825" s="156">
        <v>24</v>
      </c>
      <c r="E1825" s="152" t="s">
        <v>52</v>
      </c>
      <c r="F1825" s="151" t="s">
        <v>95</v>
      </c>
      <c r="G1825" s="205" t="s">
        <v>1</v>
      </c>
      <c r="H1825" s="138" t="str">
        <f>IF(OR(G1825="中止",G1825="取消"),"998",IF(ISNA(MATCH($E1825,施設情報!$B$2:$B$96,0)),"999",INDEX(施設情報!$C$2:$C$96,MATCH($E1825,施設情報!$B$2:$B$96,0))))</f>
        <v>024</v>
      </c>
      <c r="I1825" s="139">
        <f t="shared" si="473"/>
        <v>46474</v>
      </c>
      <c r="J1825" s="137" t="str">
        <f t="shared" si="474"/>
        <v>024-46474</v>
      </c>
      <c r="K1825" s="137">
        <f t="shared" si="475"/>
        <v>0</v>
      </c>
      <c r="L1825" s="137">
        <f t="shared" si="476"/>
        <v>1</v>
      </c>
      <c r="M1825" s="137">
        <f t="shared" ref="M1825:V1830" si="481">IF(AND(M$3&gt;=$K1825,M$3&lt;$L1825),100*$AM1825,0)</f>
        <v>100</v>
      </c>
      <c r="N1825" s="137">
        <f t="shared" si="481"/>
        <v>100</v>
      </c>
      <c r="O1825" s="137">
        <f t="shared" si="481"/>
        <v>100</v>
      </c>
      <c r="P1825" s="137">
        <f t="shared" si="481"/>
        <v>100</v>
      </c>
      <c r="Q1825" s="137">
        <f t="shared" si="481"/>
        <v>100</v>
      </c>
      <c r="R1825" s="137">
        <f t="shared" si="481"/>
        <v>100</v>
      </c>
      <c r="S1825" s="137">
        <f t="shared" si="481"/>
        <v>100</v>
      </c>
      <c r="T1825" s="137">
        <f t="shared" si="481"/>
        <v>100</v>
      </c>
      <c r="U1825" s="137">
        <f t="shared" si="481"/>
        <v>100</v>
      </c>
      <c r="V1825" s="137">
        <f t="shared" si="481"/>
        <v>100</v>
      </c>
      <c r="W1825" s="137">
        <f t="shared" ref="W1825:AJ1830" si="482">IF(AND(W$3&gt;=$K1825,W$3&lt;$L1825),100*$AM1825,0)</f>
        <v>100</v>
      </c>
      <c r="X1825" s="137">
        <f t="shared" si="482"/>
        <v>100</v>
      </c>
      <c r="Y1825" s="137">
        <f t="shared" si="482"/>
        <v>100</v>
      </c>
      <c r="Z1825" s="137">
        <f t="shared" si="482"/>
        <v>100</v>
      </c>
      <c r="AA1825" s="137">
        <f t="shared" si="482"/>
        <v>100</v>
      </c>
      <c r="AB1825" s="137">
        <f t="shared" si="482"/>
        <v>100</v>
      </c>
      <c r="AC1825" s="137">
        <f t="shared" si="482"/>
        <v>100</v>
      </c>
      <c r="AD1825" s="137">
        <f t="shared" si="482"/>
        <v>100</v>
      </c>
      <c r="AE1825" s="137">
        <f t="shared" si="482"/>
        <v>100</v>
      </c>
      <c r="AF1825" s="137">
        <f t="shared" si="482"/>
        <v>100</v>
      </c>
      <c r="AG1825" s="137">
        <f t="shared" si="482"/>
        <v>100</v>
      </c>
      <c r="AH1825" s="137">
        <f t="shared" si="482"/>
        <v>100</v>
      </c>
      <c r="AI1825" s="137">
        <f t="shared" si="482"/>
        <v>100</v>
      </c>
      <c r="AJ1825" s="137">
        <f t="shared" si="482"/>
        <v>100</v>
      </c>
      <c r="AK1825" s="136">
        <f ca="1">IF(AND(AND($AK$3&lt;=B1825,B1825&lt;=$AK$1),B1825&lt;&gt;""),1,0)</f>
        <v>1</v>
      </c>
      <c r="AL1825" s="136">
        <f>IF(OR(F1825="工事・メンテ（共用可）",F1825="要調整"),0.5,IF(F1825="ヘリ訓練日",0.4,1))</f>
        <v>1</v>
      </c>
      <c r="AM1825" s="136">
        <v>1</v>
      </c>
    </row>
    <row r="1826" spans="1:39" ht="56.25">
      <c r="A1826" s="149">
        <v>391</v>
      </c>
      <c r="B1826" s="150">
        <v>46475</v>
      </c>
      <c r="C1826" s="156">
        <v>0</v>
      </c>
      <c r="D1826" s="156">
        <v>24</v>
      </c>
      <c r="E1826" s="152" t="s">
        <v>52</v>
      </c>
      <c r="F1826" s="151" t="s">
        <v>95</v>
      </c>
      <c r="G1826" s="205" t="s">
        <v>1</v>
      </c>
      <c r="H1826" s="138" t="str">
        <f>IF(OR(G1826="中止",G1826="取消"),"998",IF(ISNA(MATCH($E1826,施設情報!$B$2:$B$96,0)),"999",INDEX(施設情報!$C$2:$C$96,MATCH($E1826,施設情報!$B$2:$B$96,0))))</f>
        <v>024</v>
      </c>
      <c r="I1826" s="139">
        <f t="shared" si="473"/>
        <v>46475</v>
      </c>
      <c r="J1826" s="137" t="str">
        <f t="shared" si="474"/>
        <v>024-46475</v>
      </c>
      <c r="K1826" s="137">
        <f t="shared" si="475"/>
        <v>0</v>
      </c>
      <c r="L1826" s="137">
        <f t="shared" si="476"/>
        <v>1</v>
      </c>
      <c r="M1826" s="137">
        <f t="shared" si="481"/>
        <v>100</v>
      </c>
      <c r="N1826" s="137">
        <f t="shared" si="481"/>
        <v>100</v>
      </c>
      <c r="O1826" s="137">
        <f t="shared" si="481"/>
        <v>100</v>
      </c>
      <c r="P1826" s="137">
        <f t="shared" si="481"/>
        <v>100</v>
      </c>
      <c r="Q1826" s="137">
        <f t="shared" si="481"/>
        <v>100</v>
      </c>
      <c r="R1826" s="137">
        <f t="shared" si="481"/>
        <v>100</v>
      </c>
      <c r="S1826" s="137">
        <f t="shared" si="481"/>
        <v>100</v>
      </c>
      <c r="T1826" s="137">
        <f t="shared" si="481"/>
        <v>100</v>
      </c>
      <c r="U1826" s="137">
        <f t="shared" si="481"/>
        <v>100</v>
      </c>
      <c r="V1826" s="137">
        <f t="shared" si="481"/>
        <v>100</v>
      </c>
      <c r="W1826" s="137">
        <f t="shared" si="482"/>
        <v>100</v>
      </c>
      <c r="X1826" s="137">
        <f t="shared" si="482"/>
        <v>100</v>
      </c>
      <c r="Y1826" s="137">
        <f t="shared" si="482"/>
        <v>100</v>
      </c>
      <c r="Z1826" s="137">
        <f t="shared" si="482"/>
        <v>100</v>
      </c>
      <c r="AA1826" s="137">
        <f t="shared" si="482"/>
        <v>100</v>
      </c>
      <c r="AB1826" s="137">
        <f t="shared" si="482"/>
        <v>100</v>
      </c>
      <c r="AC1826" s="137">
        <f t="shared" si="482"/>
        <v>100</v>
      </c>
      <c r="AD1826" s="137">
        <f t="shared" si="482"/>
        <v>100</v>
      </c>
      <c r="AE1826" s="137">
        <f t="shared" si="482"/>
        <v>100</v>
      </c>
      <c r="AF1826" s="137">
        <f t="shared" si="482"/>
        <v>100</v>
      </c>
      <c r="AG1826" s="137">
        <f t="shared" si="482"/>
        <v>100</v>
      </c>
      <c r="AH1826" s="137">
        <f t="shared" si="482"/>
        <v>100</v>
      </c>
      <c r="AI1826" s="137">
        <f t="shared" si="482"/>
        <v>100</v>
      </c>
      <c r="AJ1826" s="137">
        <f t="shared" si="482"/>
        <v>100</v>
      </c>
      <c r="AK1826" s="136">
        <f ca="1">IF(AND(AND($AK$3&lt;=B1826,B1826&lt;=$AK$1),B1826&lt;&gt;""),1,0)</f>
        <v>1</v>
      </c>
      <c r="AL1826" s="136">
        <f>IF(OR(F1826="工事・メンテ（共用可）",F1826="要調整"),0.5,IF(F1826="ヘリ訓練日",0.4,1))</f>
        <v>1</v>
      </c>
      <c r="AM1826" s="136">
        <v>1</v>
      </c>
    </row>
    <row r="1827" spans="1:39" ht="56.25">
      <c r="A1827" s="149">
        <v>392</v>
      </c>
      <c r="B1827" s="150">
        <v>46476</v>
      </c>
      <c r="C1827" s="156">
        <v>0</v>
      </c>
      <c r="D1827" s="156">
        <v>24</v>
      </c>
      <c r="E1827" s="152" t="s">
        <v>52</v>
      </c>
      <c r="F1827" s="151" t="s">
        <v>95</v>
      </c>
      <c r="G1827" s="205" t="s">
        <v>1</v>
      </c>
      <c r="H1827" s="138" t="str">
        <f>IF(OR(G1827="中止",G1827="取消"),"998",IF(ISNA(MATCH($E1827,施設情報!$B$2:$B$96,0)),"999",INDEX(施設情報!$C$2:$C$96,MATCH($E1827,施設情報!$B$2:$B$96,0))))</f>
        <v>024</v>
      </c>
      <c r="I1827" s="139">
        <f t="shared" si="473"/>
        <v>46476</v>
      </c>
      <c r="J1827" s="137" t="str">
        <f t="shared" si="474"/>
        <v>024-46476</v>
      </c>
      <c r="K1827" s="137">
        <f t="shared" si="475"/>
        <v>0</v>
      </c>
      <c r="L1827" s="137">
        <f t="shared" si="476"/>
        <v>1</v>
      </c>
      <c r="M1827" s="137">
        <f t="shared" si="481"/>
        <v>100</v>
      </c>
      <c r="N1827" s="137">
        <f t="shared" si="481"/>
        <v>100</v>
      </c>
      <c r="O1827" s="137">
        <f t="shared" si="481"/>
        <v>100</v>
      </c>
      <c r="P1827" s="137">
        <f t="shared" si="481"/>
        <v>100</v>
      </c>
      <c r="Q1827" s="137">
        <f t="shared" si="481"/>
        <v>100</v>
      </c>
      <c r="R1827" s="137">
        <f t="shared" si="481"/>
        <v>100</v>
      </c>
      <c r="S1827" s="137">
        <f t="shared" si="481"/>
        <v>100</v>
      </c>
      <c r="T1827" s="137">
        <f t="shared" si="481"/>
        <v>100</v>
      </c>
      <c r="U1827" s="137">
        <f t="shared" si="481"/>
        <v>100</v>
      </c>
      <c r="V1827" s="137">
        <f t="shared" si="481"/>
        <v>100</v>
      </c>
      <c r="W1827" s="137">
        <f t="shared" si="482"/>
        <v>100</v>
      </c>
      <c r="X1827" s="137">
        <f t="shared" si="482"/>
        <v>100</v>
      </c>
      <c r="Y1827" s="137">
        <f t="shared" si="482"/>
        <v>100</v>
      </c>
      <c r="Z1827" s="137">
        <f t="shared" si="482"/>
        <v>100</v>
      </c>
      <c r="AA1827" s="137">
        <f t="shared" si="482"/>
        <v>100</v>
      </c>
      <c r="AB1827" s="137">
        <f t="shared" si="482"/>
        <v>100</v>
      </c>
      <c r="AC1827" s="137">
        <f t="shared" si="482"/>
        <v>100</v>
      </c>
      <c r="AD1827" s="137">
        <f t="shared" si="482"/>
        <v>100</v>
      </c>
      <c r="AE1827" s="137">
        <f t="shared" si="482"/>
        <v>100</v>
      </c>
      <c r="AF1827" s="137">
        <f t="shared" si="482"/>
        <v>100</v>
      </c>
      <c r="AG1827" s="137">
        <f t="shared" si="482"/>
        <v>100</v>
      </c>
      <c r="AH1827" s="137">
        <f t="shared" si="482"/>
        <v>100</v>
      </c>
      <c r="AI1827" s="137">
        <f t="shared" si="482"/>
        <v>100</v>
      </c>
      <c r="AJ1827" s="137">
        <f t="shared" si="482"/>
        <v>100</v>
      </c>
      <c r="AK1827" s="136">
        <f ca="1">IF(AND(AND($AK$3&lt;=B1827,B1827&lt;=$AK$1),B1827&lt;&gt;""),1,0)</f>
        <v>1</v>
      </c>
      <c r="AL1827" s="136">
        <f>IF(OR(F1827="工事・メンテ（共用可）",F1827="要調整"),0.5,IF(F1827="ヘリ訓練日",0.4,1))</f>
        <v>1</v>
      </c>
      <c r="AM1827" s="136">
        <v>1</v>
      </c>
    </row>
    <row r="1828" spans="1:39" ht="56.25">
      <c r="A1828" s="149">
        <v>393</v>
      </c>
      <c r="B1828" s="150">
        <v>46477</v>
      </c>
      <c r="C1828" s="156">
        <v>0</v>
      </c>
      <c r="D1828" s="156">
        <v>24</v>
      </c>
      <c r="E1828" s="152" t="s">
        <v>52</v>
      </c>
      <c r="F1828" s="151" t="s">
        <v>95</v>
      </c>
      <c r="G1828" s="205" t="s">
        <v>1</v>
      </c>
      <c r="H1828" s="138" t="str">
        <f>IF(OR(G1828="中止",G1828="取消"),"998",IF(ISNA(MATCH($E1828,施設情報!$B$2:$B$96,0)),"999",INDEX(施設情報!$C$2:$C$96,MATCH($E1828,施設情報!$B$2:$B$96,0))))</f>
        <v>024</v>
      </c>
      <c r="I1828" s="139">
        <f t="shared" si="473"/>
        <v>46477</v>
      </c>
      <c r="J1828" s="137" t="str">
        <f t="shared" si="474"/>
        <v>024-46477</v>
      </c>
      <c r="K1828" s="137">
        <f t="shared" si="475"/>
        <v>0</v>
      </c>
      <c r="L1828" s="137">
        <f t="shared" si="476"/>
        <v>1</v>
      </c>
      <c r="M1828" s="137">
        <f t="shared" si="481"/>
        <v>100</v>
      </c>
      <c r="N1828" s="137">
        <f t="shared" si="481"/>
        <v>100</v>
      </c>
      <c r="O1828" s="137">
        <f t="shared" si="481"/>
        <v>100</v>
      </c>
      <c r="P1828" s="137">
        <f t="shared" si="481"/>
        <v>100</v>
      </c>
      <c r="Q1828" s="137">
        <f t="shared" si="481"/>
        <v>100</v>
      </c>
      <c r="R1828" s="137">
        <f t="shared" si="481"/>
        <v>100</v>
      </c>
      <c r="S1828" s="137">
        <f t="shared" si="481"/>
        <v>100</v>
      </c>
      <c r="T1828" s="137">
        <f t="shared" si="481"/>
        <v>100</v>
      </c>
      <c r="U1828" s="137">
        <f t="shared" si="481"/>
        <v>100</v>
      </c>
      <c r="V1828" s="137">
        <f t="shared" si="481"/>
        <v>100</v>
      </c>
      <c r="W1828" s="137">
        <f t="shared" si="482"/>
        <v>100</v>
      </c>
      <c r="X1828" s="137">
        <f t="shared" si="482"/>
        <v>100</v>
      </c>
      <c r="Y1828" s="137">
        <f t="shared" si="482"/>
        <v>100</v>
      </c>
      <c r="Z1828" s="137">
        <f t="shared" si="482"/>
        <v>100</v>
      </c>
      <c r="AA1828" s="137">
        <f t="shared" si="482"/>
        <v>100</v>
      </c>
      <c r="AB1828" s="137">
        <f t="shared" si="482"/>
        <v>100</v>
      </c>
      <c r="AC1828" s="137">
        <f t="shared" si="482"/>
        <v>100</v>
      </c>
      <c r="AD1828" s="137">
        <f t="shared" si="482"/>
        <v>100</v>
      </c>
      <c r="AE1828" s="137">
        <f t="shared" si="482"/>
        <v>100</v>
      </c>
      <c r="AF1828" s="137">
        <f t="shared" si="482"/>
        <v>100</v>
      </c>
      <c r="AG1828" s="137">
        <f t="shared" si="482"/>
        <v>100</v>
      </c>
      <c r="AH1828" s="137">
        <f t="shared" si="482"/>
        <v>100</v>
      </c>
      <c r="AI1828" s="137">
        <f t="shared" si="482"/>
        <v>100</v>
      </c>
      <c r="AJ1828" s="137">
        <f t="shared" si="482"/>
        <v>100</v>
      </c>
      <c r="AK1828" s="136">
        <f ca="1">IF(AND(AND($AK$3&lt;=B1828,B1828&lt;=$AK$1),B1828&lt;&gt;""),1,0)</f>
        <v>1</v>
      </c>
      <c r="AL1828" s="136">
        <f>IF(OR(F1828="工事・メンテ（共用可）",F1828="要調整"),0.5,IF(F1828="ヘリ訓練日",0.4,1))</f>
        <v>1</v>
      </c>
      <c r="AM1828" s="136">
        <v>1</v>
      </c>
    </row>
    <row r="1829" spans="1:39" ht="37.5">
      <c r="A1829" s="149">
        <v>27</v>
      </c>
      <c r="B1829" s="150">
        <v>46480</v>
      </c>
      <c r="C1829" s="156">
        <v>0</v>
      </c>
      <c r="D1829" s="156">
        <v>24</v>
      </c>
      <c r="E1829" s="152" t="s">
        <v>28</v>
      </c>
      <c r="F1829" s="151" t="s">
        <v>29</v>
      </c>
      <c r="G1829" s="154" t="s">
        <v>1</v>
      </c>
      <c r="H1829" s="138" t="str">
        <f>IF(OR(G1829="中止",G1829="取消"),"998",IF(ISNA(MATCH($E1829,施設情報!$B$2:$B$96,0)),"999",INDEX(施設情報!$C$2:$C$96,MATCH($E1829,施設情報!$B$2:$B$96,0))))</f>
        <v>001</v>
      </c>
      <c r="I1829" s="139">
        <f t="shared" si="473"/>
        <v>46480</v>
      </c>
      <c r="J1829" s="137" t="str">
        <f t="shared" si="474"/>
        <v>001-46480</v>
      </c>
      <c r="K1829" s="137">
        <f t="shared" si="475"/>
        <v>0</v>
      </c>
      <c r="L1829" s="137">
        <f t="shared" si="476"/>
        <v>1</v>
      </c>
      <c r="M1829" s="137">
        <f t="shared" si="481"/>
        <v>100</v>
      </c>
      <c r="N1829" s="137">
        <f t="shared" si="481"/>
        <v>100</v>
      </c>
      <c r="O1829" s="137">
        <f t="shared" si="481"/>
        <v>100</v>
      </c>
      <c r="P1829" s="137">
        <f t="shared" si="481"/>
        <v>100</v>
      </c>
      <c r="Q1829" s="137">
        <f t="shared" si="481"/>
        <v>100</v>
      </c>
      <c r="R1829" s="137">
        <f t="shared" si="481"/>
        <v>100</v>
      </c>
      <c r="S1829" s="137">
        <f t="shared" si="481"/>
        <v>100</v>
      </c>
      <c r="T1829" s="137">
        <f t="shared" si="481"/>
        <v>100</v>
      </c>
      <c r="U1829" s="137">
        <f t="shared" si="481"/>
        <v>100</v>
      </c>
      <c r="V1829" s="137">
        <f t="shared" si="481"/>
        <v>100</v>
      </c>
      <c r="W1829" s="137">
        <f t="shared" si="482"/>
        <v>100</v>
      </c>
      <c r="X1829" s="137">
        <f t="shared" si="482"/>
        <v>100</v>
      </c>
      <c r="Y1829" s="137">
        <f t="shared" si="482"/>
        <v>100</v>
      </c>
      <c r="Z1829" s="137">
        <f t="shared" si="482"/>
        <v>100</v>
      </c>
      <c r="AA1829" s="137">
        <f t="shared" si="482"/>
        <v>100</v>
      </c>
      <c r="AB1829" s="137">
        <f t="shared" si="482"/>
        <v>100</v>
      </c>
      <c r="AC1829" s="137">
        <f t="shared" si="482"/>
        <v>100</v>
      </c>
      <c r="AD1829" s="137">
        <f t="shared" si="482"/>
        <v>100</v>
      </c>
      <c r="AE1829" s="137">
        <f t="shared" si="482"/>
        <v>100</v>
      </c>
      <c r="AF1829" s="137">
        <f t="shared" si="482"/>
        <v>100</v>
      </c>
      <c r="AG1829" s="137">
        <f t="shared" si="482"/>
        <v>100</v>
      </c>
      <c r="AH1829" s="137">
        <f t="shared" si="482"/>
        <v>100</v>
      </c>
      <c r="AI1829" s="137">
        <f t="shared" si="482"/>
        <v>100</v>
      </c>
      <c r="AJ1829" s="137">
        <f t="shared" si="482"/>
        <v>100</v>
      </c>
      <c r="AK1829" s="136">
        <f ca="1">IF(AND(AND($AK$3&lt;=B1829,B1829&lt;=$AK$1),B1829&lt;&gt;""),1,0)</f>
        <v>1</v>
      </c>
      <c r="AL1829" s="136">
        <f>IF(OR(F1829="工事・メンテ（共用可）",F1829="要調整"),0.5,IF(F1829="ヘリ訓練日",0.4,1))</f>
        <v>1</v>
      </c>
      <c r="AM1829" s="136">
        <v>1</v>
      </c>
    </row>
    <row r="1830" spans="1:39" ht="37.5">
      <c r="A1830" s="149">
        <v>28</v>
      </c>
      <c r="B1830" s="150">
        <v>46481</v>
      </c>
      <c r="C1830" s="156">
        <v>0</v>
      </c>
      <c r="D1830" s="156">
        <v>24</v>
      </c>
      <c r="E1830" s="152" t="s">
        <v>28</v>
      </c>
      <c r="F1830" s="151" t="s">
        <v>29</v>
      </c>
      <c r="G1830" s="154" t="s">
        <v>1</v>
      </c>
      <c r="H1830" s="138" t="str">
        <f>IF(OR(G1830="中止",G1830="取消"),"998",IF(ISNA(MATCH($E1830,施設情報!$B$2:$B$96,0)),"999",INDEX(施設情報!$C$2:$C$96,MATCH($E1830,施設情報!$B$2:$B$96,0))))</f>
        <v>001</v>
      </c>
      <c r="I1830" s="139">
        <f t="shared" si="473"/>
        <v>46481</v>
      </c>
      <c r="J1830" s="137" t="str">
        <f t="shared" si="474"/>
        <v>001-46481</v>
      </c>
      <c r="K1830" s="137">
        <f t="shared" si="475"/>
        <v>0</v>
      </c>
      <c r="L1830" s="137">
        <f t="shared" si="476"/>
        <v>1</v>
      </c>
      <c r="M1830" s="137">
        <f t="shared" si="481"/>
        <v>100</v>
      </c>
      <c r="N1830" s="137">
        <f t="shared" si="481"/>
        <v>100</v>
      </c>
      <c r="O1830" s="137">
        <f t="shared" si="481"/>
        <v>100</v>
      </c>
      <c r="P1830" s="137">
        <f t="shared" si="481"/>
        <v>100</v>
      </c>
      <c r="Q1830" s="137">
        <f t="shared" si="481"/>
        <v>100</v>
      </c>
      <c r="R1830" s="137">
        <f t="shared" si="481"/>
        <v>100</v>
      </c>
      <c r="S1830" s="137">
        <f t="shared" si="481"/>
        <v>100</v>
      </c>
      <c r="T1830" s="137">
        <f t="shared" si="481"/>
        <v>100</v>
      </c>
      <c r="U1830" s="137">
        <f t="shared" si="481"/>
        <v>100</v>
      </c>
      <c r="V1830" s="137">
        <f t="shared" si="481"/>
        <v>100</v>
      </c>
      <c r="W1830" s="137">
        <f t="shared" si="482"/>
        <v>100</v>
      </c>
      <c r="X1830" s="137">
        <f t="shared" si="482"/>
        <v>100</v>
      </c>
      <c r="Y1830" s="137">
        <f t="shared" si="482"/>
        <v>100</v>
      </c>
      <c r="Z1830" s="137">
        <f t="shared" si="482"/>
        <v>100</v>
      </c>
      <c r="AA1830" s="137">
        <f t="shared" si="482"/>
        <v>100</v>
      </c>
      <c r="AB1830" s="137">
        <f t="shared" si="482"/>
        <v>100</v>
      </c>
      <c r="AC1830" s="137">
        <f t="shared" si="482"/>
        <v>100</v>
      </c>
      <c r="AD1830" s="137">
        <f t="shared" si="482"/>
        <v>100</v>
      </c>
      <c r="AE1830" s="137">
        <f t="shared" si="482"/>
        <v>100</v>
      </c>
      <c r="AF1830" s="137">
        <f t="shared" si="482"/>
        <v>100</v>
      </c>
      <c r="AG1830" s="137">
        <f t="shared" si="482"/>
        <v>100</v>
      </c>
      <c r="AH1830" s="137">
        <f t="shared" si="482"/>
        <v>100</v>
      </c>
      <c r="AI1830" s="137">
        <f t="shared" si="482"/>
        <v>100</v>
      </c>
      <c r="AJ1830" s="137">
        <f t="shared" si="482"/>
        <v>100</v>
      </c>
      <c r="AK1830" s="136">
        <f ca="1">IF(AND(AND($AK$3&lt;=B1830,B1830&lt;=$AK$1),B1830&lt;&gt;""),1,0)</f>
        <v>1</v>
      </c>
      <c r="AL1830" s="136">
        <f>IF(OR(F1830="工事・メンテ（共用可）",F1830="要調整"),0.5,IF(F1830="ヘリ訓練日",0.4,1))</f>
        <v>1</v>
      </c>
      <c r="AM1830" s="136">
        <v>1</v>
      </c>
    </row>
  </sheetData>
  <autoFilter ref="A3:AK1830" xr:uid="{51775EE9-EC78-4705-A398-50E24FBBDE15}">
    <filterColumn colId="2" showButton="0"/>
  </autoFilter>
  <mergeCells count="38">
    <mergeCell ref="AL3:AL4"/>
    <mergeCell ref="AM3:AM4"/>
    <mergeCell ref="H3:H4"/>
    <mergeCell ref="I3:I4"/>
    <mergeCell ref="J3:J4"/>
    <mergeCell ref="K3:K4"/>
    <mergeCell ref="L3:L4"/>
    <mergeCell ref="M3:M4"/>
    <mergeCell ref="N3:N4"/>
    <mergeCell ref="O3:O4"/>
    <mergeCell ref="P3:P4"/>
    <mergeCell ref="E3:E4"/>
    <mergeCell ref="F3:F4"/>
    <mergeCell ref="G3:G4"/>
    <mergeCell ref="A3:A4"/>
    <mergeCell ref="B3:B4"/>
    <mergeCell ref="C3:D3"/>
    <mergeCell ref="Q3:Q4"/>
    <mergeCell ref="R3:R4"/>
    <mergeCell ref="S3:S4"/>
    <mergeCell ref="T3:T4"/>
    <mergeCell ref="U3:U4"/>
    <mergeCell ref="V3:V4"/>
    <mergeCell ref="W3:W4"/>
    <mergeCell ref="X3:X4"/>
    <mergeCell ref="Y3:Y4"/>
    <mergeCell ref="AE3:AE4"/>
    <mergeCell ref="Z3:Z4"/>
    <mergeCell ref="AF3:AF4"/>
    <mergeCell ref="AD3:AD4"/>
    <mergeCell ref="AC3:AC4"/>
    <mergeCell ref="AB3:AB4"/>
    <mergeCell ref="AA3:AA4"/>
    <mergeCell ref="AG3:AG4"/>
    <mergeCell ref="AH3:AH4"/>
    <mergeCell ref="AI3:AI4"/>
    <mergeCell ref="AJ3:AJ4"/>
    <mergeCell ref="AK3:AK4"/>
  </mergeCells>
  <phoneticPr fontId="1"/>
  <conditionalFormatting sqref="E3:E1830">
    <cfRule type="containsText" dxfId="19" priority="4" operator="containsText" text="浪江">
      <formula>NOT(ISERROR(SEARCH("浪江",E3)))</formula>
    </cfRule>
  </conditionalFormatting>
  <conditionalFormatting sqref="B3:G1830">
    <cfRule type="expression" dxfId="18" priority="29">
      <formula>AND($G3="決定(承認)済",$F3="利用(専有)")</formula>
    </cfRule>
    <cfRule type="expression" dxfId="17" priority="30">
      <formula>$G3="キャンセル待ち"</formula>
    </cfRule>
    <cfRule type="expression" dxfId="16" priority="31">
      <formula>AND($G3="仮予約",OR($F3="視察(専有)",$F3="視察",$F3="見学",$F3="見学(専有)",$F3="下見"))</formula>
    </cfRule>
    <cfRule type="expression" dxfId="15" priority="32">
      <formula>OR($G3="取消",$G3="中止")</formula>
    </cfRule>
    <cfRule type="expression" dxfId="14" priority="33">
      <formula>AND($G3="決定(承認)済",OR($F3="視察(専有)",$F3="視察",$F3="見学",$F3="見学(専有)",$F3="下見"))</formula>
    </cfRule>
    <cfRule type="expression" dxfId="13" priority="34">
      <formula>AND($G3="決定(承認)済",$F3="要調整")</formula>
    </cfRule>
    <cfRule type="expression" dxfId="12" priority="35">
      <formula>AND($G3="決定(承認)済",$F3="工事・メンテ")</formula>
    </cfRule>
    <cfRule type="expression" dxfId="11" priority="36">
      <formula>AND($G3="決定(承認)済",OR($F3="使用",$F3="利用(専有)",$F3="使用(減免10割)",$F3="使用(減免5割)",$F3="使用(準備)",$F3="使用(営利)",$F3="休館日",$F3="RTF事業"))</formula>
    </cfRule>
    <cfRule type="expression" dxfId="10" priority="37">
      <formula>AND($G3="仮予約",OR($F3="使用",$F3="利用(専有)",$F3="使用(減免10割)",$F3="使用(減免5割)",$F3="使用(準備)",$F3="使用(営利)",$F3="RTF事業"))</formula>
    </cfRule>
  </conditionalFormatting>
  <dataValidations count="4">
    <dataValidation type="whole" allowBlank="1" showInputMessage="1" showErrorMessage="1" prompt="料金が発生する場合は使用料金委の設定どおりの時間を入力してください。" sqref="C3:D3" xr:uid="{7BBE1F9F-6081-4061-8978-65A0D12940CF}">
      <formula1>0</formula1>
      <formula2>24</formula2>
    </dataValidation>
    <dataValidation type="whole" allowBlank="1" showInputMessage="1" showErrorMessage="1" sqref="C4:D1830" xr:uid="{043858F6-69F9-4591-AD03-3CA0964021C6}">
      <formula1>0</formula1>
      <formula2>24</formula2>
    </dataValidation>
    <dataValidation type="date" allowBlank="1" showInputMessage="1" showErrorMessage="1" errorTitle="入力期間エラー" error="2023/1/1～2023/12/31までの日付を入力してください。" sqref="B3:B4" xr:uid="{D7E40BC2-B7F9-4A1C-B005-A2F83508A37D}">
      <formula1>44927</formula1>
      <formula2>45291</formula2>
    </dataValidation>
    <dataValidation type="date" allowBlank="1" showInputMessage="1" showErrorMessage="1" errorTitle="入力期間エラー" error="2023/1/1～2023/12/31までの日付を入力してください。" sqref="B5:B1830" xr:uid="{AB1CDD48-35BA-47CF-A964-2D7B9F2491A0}">
      <formula1>46388</formula1>
      <formula2>46752</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4F8B-2E82-4C0C-9572-F745CA3A8E59}">
  <sheetPr codeName="Sheet9"/>
  <dimension ref="A1:AM404"/>
  <sheetViews>
    <sheetView zoomScale="55" zoomScaleNormal="55" workbookViewId="0">
      <selection activeCell="L1" activeCellId="2" sqref="B1:B1048576 F1:H1048576 L1:AC1048576"/>
    </sheetView>
  </sheetViews>
  <sheetFormatPr defaultColWidth="9" defaultRowHeight="18.75"/>
  <cols>
    <col min="1" max="1" width="9.125" style="140" bestFit="1" customWidth="1"/>
    <col min="2" max="2" width="17.625" style="140" customWidth="1"/>
    <col min="3" max="4" width="9.125" style="140" bestFit="1" customWidth="1"/>
    <col min="5" max="7" width="9" style="140"/>
    <col min="8" max="8" width="9" style="142"/>
    <col min="9" max="9" width="15.125" style="142" bestFit="1" customWidth="1"/>
    <col min="10" max="10" width="9" style="142"/>
    <col min="11" max="22" width="9.125" style="142" bestFit="1" customWidth="1"/>
    <col min="23" max="36" width="10" style="142" bestFit="1" customWidth="1"/>
    <col min="37" max="37" width="14.25" style="140" bestFit="1" customWidth="1"/>
    <col min="38" max="16384" width="9" style="140"/>
  </cols>
  <sheetData>
    <row r="1" spans="1:39">
      <c r="A1" s="140" t="s">
        <v>274</v>
      </c>
      <c r="H1" s="142" t="s">
        <v>133</v>
      </c>
      <c r="AK1" s="183">
        <f ca="1">週テーブル!E7</f>
        <v>46481</v>
      </c>
    </row>
    <row r="2" spans="1:39">
      <c r="H2" s="143" t="str">
        <f>IF(OR(G2="中止",G2="取消"),"998",IF(ISNA(MATCH($E2,施設情報!$B$2:$B$96,0)),"999",INDEX(施設情報!$C$2:$C$96,MATCH($E2,施設情報!$B$2:$B$96,0))))</f>
        <v>999</v>
      </c>
      <c r="I2" s="144">
        <f>B2</f>
        <v>0</v>
      </c>
      <c r="J2" s="142" t="str">
        <f t="shared" ref="J2" si="0">H2&amp;"-"&amp;I2</f>
        <v>999-0</v>
      </c>
      <c r="K2" s="142">
        <f>C2/24</f>
        <v>0</v>
      </c>
      <c r="L2" s="142">
        <f>D2/24</f>
        <v>0</v>
      </c>
      <c r="M2" s="142">
        <f>IF(AND(M$3&gt;=$K2,M$3&lt;$L2),100*$AM2,0)</f>
        <v>0</v>
      </c>
      <c r="N2" s="142">
        <f t="shared" ref="N2:AJ2" si="1">IF(AND(N$3&gt;=$K2,N$3&lt;$L2),100*$AM2,0)</f>
        <v>0</v>
      </c>
      <c r="O2" s="142">
        <f t="shared" si="1"/>
        <v>0</v>
      </c>
      <c r="P2" s="142">
        <f t="shared" si="1"/>
        <v>0</v>
      </c>
      <c r="Q2" s="142">
        <f t="shared" si="1"/>
        <v>0</v>
      </c>
      <c r="R2" s="142">
        <f t="shared" si="1"/>
        <v>0</v>
      </c>
      <c r="S2" s="142">
        <f t="shared" si="1"/>
        <v>0</v>
      </c>
      <c r="T2" s="142">
        <f t="shared" si="1"/>
        <v>0</v>
      </c>
      <c r="U2" s="142">
        <f t="shared" si="1"/>
        <v>0</v>
      </c>
      <c r="V2" s="142">
        <f t="shared" si="1"/>
        <v>0</v>
      </c>
      <c r="W2" s="142">
        <f t="shared" si="1"/>
        <v>0</v>
      </c>
      <c r="X2" s="142">
        <f t="shared" si="1"/>
        <v>0</v>
      </c>
      <c r="Y2" s="142">
        <f t="shared" si="1"/>
        <v>0</v>
      </c>
      <c r="Z2" s="142">
        <f t="shared" si="1"/>
        <v>0</v>
      </c>
      <c r="AA2" s="142">
        <f t="shared" si="1"/>
        <v>0</v>
      </c>
      <c r="AB2" s="142">
        <f t="shared" si="1"/>
        <v>0</v>
      </c>
      <c r="AC2" s="142">
        <f t="shared" si="1"/>
        <v>0</v>
      </c>
      <c r="AD2" s="142">
        <f t="shared" si="1"/>
        <v>0</v>
      </c>
      <c r="AE2" s="142">
        <f t="shared" si="1"/>
        <v>0</v>
      </c>
      <c r="AF2" s="142">
        <f>IF(AND(AF$3&gt;=$K2,AF$3&lt;$L2),100*$AM2,0)</f>
        <v>0</v>
      </c>
      <c r="AG2" s="142">
        <f t="shared" si="1"/>
        <v>0</v>
      </c>
      <c r="AH2" s="142">
        <f t="shared" si="1"/>
        <v>0</v>
      </c>
      <c r="AI2" s="142">
        <f t="shared" si="1"/>
        <v>0</v>
      </c>
      <c r="AJ2" s="142">
        <f t="shared" si="1"/>
        <v>0</v>
      </c>
      <c r="AK2" s="142">
        <f ca="1">IF(AND(AND($AK$3&lt;=B2,B2&lt;=$AK$1),B2&lt;&gt;""),1,0)</f>
        <v>0</v>
      </c>
      <c r="AL2" s="140">
        <f>IF(OR(F2="工事・メンテ（共用可）",F2="要調整"),0.5,1)</f>
        <v>1</v>
      </c>
      <c r="AM2" s="136">
        <v>1</v>
      </c>
    </row>
    <row r="3" spans="1:39" ht="19.5" customHeight="1">
      <c r="A3" s="295" t="s">
        <v>102</v>
      </c>
      <c r="B3" s="296" t="s">
        <v>103</v>
      </c>
      <c r="C3" s="297" t="s">
        <v>104</v>
      </c>
      <c r="D3" s="297"/>
      <c r="E3" s="298" t="s">
        <v>105</v>
      </c>
      <c r="F3" s="289" t="s">
        <v>110</v>
      </c>
      <c r="G3" s="291" t="s">
        <v>111</v>
      </c>
      <c r="H3" s="293" t="s">
        <v>128</v>
      </c>
      <c r="I3" s="293" t="s">
        <v>129</v>
      </c>
      <c r="J3" s="293" t="s">
        <v>130</v>
      </c>
      <c r="K3" s="293" t="s">
        <v>131</v>
      </c>
      <c r="L3" s="293" t="s">
        <v>132</v>
      </c>
      <c r="M3" s="294">
        <v>0</v>
      </c>
      <c r="N3" s="294">
        <v>4.1666666666666664E-2</v>
      </c>
      <c r="O3" s="294">
        <v>8.3333333333333301E-2</v>
      </c>
      <c r="P3" s="294">
        <v>0.125</v>
      </c>
      <c r="Q3" s="294">
        <v>0.16666666666666699</v>
      </c>
      <c r="R3" s="294">
        <v>0.20833333333333301</v>
      </c>
      <c r="S3" s="294">
        <v>0.25</v>
      </c>
      <c r="T3" s="294">
        <v>0.29166666666666702</v>
      </c>
      <c r="U3" s="294">
        <v>0.33333333333333298</v>
      </c>
      <c r="V3" s="294">
        <v>0.375</v>
      </c>
      <c r="W3" s="294">
        <v>0.41666666666666702</v>
      </c>
      <c r="X3" s="294">
        <v>0.45833333333333298</v>
      </c>
      <c r="Y3" s="294">
        <v>0.5</v>
      </c>
      <c r="Z3" s="294">
        <v>0.54166666666666696</v>
      </c>
      <c r="AA3" s="294">
        <v>0.58333333333333304</v>
      </c>
      <c r="AB3" s="294">
        <v>0.625</v>
      </c>
      <c r="AC3" s="294">
        <v>0.66666666666666696</v>
      </c>
      <c r="AD3" s="294">
        <v>0.70833333333333304</v>
      </c>
      <c r="AE3" s="294">
        <v>0.75</v>
      </c>
      <c r="AF3" s="294">
        <v>0.79166666666666696</v>
      </c>
      <c r="AG3" s="294">
        <v>0.83333333333333304</v>
      </c>
      <c r="AH3" s="294">
        <v>0.875</v>
      </c>
      <c r="AI3" s="294">
        <v>0.91666666666666696</v>
      </c>
      <c r="AJ3" s="294">
        <v>0.95833333333333304</v>
      </c>
      <c r="AK3" s="302">
        <f>週テーブル!D2</f>
        <v>46391</v>
      </c>
      <c r="AL3" s="301" t="s">
        <v>484</v>
      </c>
      <c r="AM3" s="292" t="s">
        <v>483</v>
      </c>
    </row>
    <row r="4" spans="1:39" ht="19.5">
      <c r="A4" s="295"/>
      <c r="B4" s="296"/>
      <c r="C4" s="155" t="s">
        <v>106</v>
      </c>
      <c r="D4" s="155" t="s">
        <v>107</v>
      </c>
      <c r="E4" s="298"/>
      <c r="F4" s="299"/>
      <c r="G4" s="300"/>
      <c r="H4" s="293"/>
      <c r="I4" s="293"/>
      <c r="J4" s="293"/>
      <c r="K4" s="293"/>
      <c r="L4" s="293"/>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302"/>
      <c r="AL4" s="301"/>
      <c r="AM4" s="292"/>
    </row>
    <row r="5" spans="1:39" ht="37.5">
      <c r="A5" s="153">
        <v>236</v>
      </c>
      <c r="B5" s="150">
        <v>46391</v>
      </c>
      <c r="C5" s="156">
        <v>0</v>
      </c>
      <c r="D5" s="156">
        <v>24</v>
      </c>
      <c r="E5" s="212" t="s">
        <v>240</v>
      </c>
      <c r="F5" s="151" t="s">
        <v>95</v>
      </c>
      <c r="G5" s="157" t="s">
        <v>1</v>
      </c>
      <c r="H5" s="143" t="str">
        <f>IF(OR(G5="中止",G5="取消"),"998",IF(ISNA(MATCH($E5,施設情報!$B$2:$B$96,0)),"999",INDEX(施設情報!$C$2:$C$96,MATCH($E5,施設情報!$B$2:$B$96,0))))</f>
        <v>117</v>
      </c>
      <c r="I5" s="144">
        <f t="shared" ref="I5:I68" si="2">B5</f>
        <v>46391</v>
      </c>
      <c r="J5" s="142" t="str">
        <f t="shared" ref="J5:J68" si="3">H5&amp;"-"&amp;I5</f>
        <v>117-46391</v>
      </c>
      <c r="K5" s="142">
        <f t="shared" ref="K5:K68" si="4">C5/24</f>
        <v>0</v>
      </c>
      <c r="L5" s="142">
        <f t="shared" ref="L5:L68" si="5">D5/24</f>
        <v>1</v>
      </c>
      <c r="M5" s="142">
        <f t="shared" ref="M5:V14" si="6">IF(AND(M$3&gt;=$K5,M$3&lt;$L5),100*$AM5,0)</f>
        <v>100</v>
      </c>
      <c r="N5" s="142">
        <f t="shared" si="6"/>
        <v>100</v>
      </c>
      <c r="O5" s="142">
        <f t="shared" si="6"/>
        <v>100</v>
      </c>
      <c r="P5" s="142">
        <f t="shared" si="6"/>
        <v>100</v>
      </c>
      <c r="Q5" s="142">
        <f t="shared" si="6"/>
        <v>100</v>
      </c>
      <c r="R5" s="142">
        <f t="shared" si="6"/>
        <v>100</v>
      </c>
      <c r="S5" s="142">
        <f t="shared" si="6"/>
        <v>100</v>
      </c>
      <c r="T5" s="142">
        <f t="shared" si="6"/>
        <v>100</v>
      </c>
      <c r="U5" s="142">
        <f t="shared" si="6"/>
        <v>100</v>
      </c>
      <c r="V5" s="142">
        <f t="shared" si="6"/>
        <v>100</v>
      </c>
      <c r="W5" s="142">
        <f t="shared" ref="W5:AJ14" si="7">IF(AND(W$3&gt;=$K5,W$3&lt;$L5),100*$AM5,0)</f>
        <v>100</v>
      </c>
      <c r="X5" s="142">
        <f t="shared" si="7"/>
        <v>100</v>
      </c>
      <c r="Y5" s="142">
        <f t="shared" si="7"/>
        <v>100</v>
      </c>
      <c r="Z5" s="142">
        <f t="shared" si="7"/>
        <v>100</v>
      </c>
      <c r="AA5" s="142">
        <f t="shared" si="7"/>
        <v>100</v>
      </c>
      <c r="AB5" s="142">
        <f t="shared" si="7"/>
        <v>100</v>
      </c>
      <c r="AC5" s="142">
        <f t="shared" si="7"/>
        <v>100</v>
      </c>
      <c r="AD5" s="142">
        <f t="shared" si="7"/>
        <v>100</v>
      </c>
      <c r="AE5" s="142">
        <f t="shared" si="7"/>
        <v>100</v>
      </c>
      <c r="AF5" s="142">
        <f t="shared" si="7"/>
        <v>100</v>
      </c>
      <c r="AG5" s="142">
        <f t="shared" si="7"/>
        <v>100</v>
      </c>
      <c r="AH5" s="142">
        <f t="shared" si="7"/>
        <v>100</v>
      </c>
      <c r="AI5" s="142">
        <f t="shared" si="7"/>
        <v>100</v>
      </c>
      <c r="AJ5" s="142">
        <f t="shared" si="7"/>
        <v>100</v>
      </c>
      <c r="AK5" s="142">
        <f ca="1">IF(AND(AND($AK$3&lt;=B5,B5&lt;=$AK$1),B5&lt;&gt;""),1,0)</f>
        <v>1</v>
      </c>
      <c r="AL5" s="140">
        <f>IF(OR(F5="工事・メンテ（共用可）",F5="要調整"),0.5,1)</f>
        <v>1</v>
      </c>
      <c r="AM5" s="136">
        <v>1</v>
      </c>
    </row>
    <row r="6" spans="1:39" ht="56.25">
      <c r="A6" s="153">
        <v>326</v>
      </c>
      <c r="B6" s="150">
        <v>46391</v>
      </c>
      <c r="C6" s="156">
        <v>0</v>
      </c>
      <c r="D6" s="156">
        <v>24</v>
      </c>
      <c r="E6" s="212" t="s">
        <v>285</v>
      </c>
      <c r="F6" s="151" t="s">
        <v>95</v>
      </c>
      <c r="G6" s="157" t="s">
        <v>1</v>
      </c>
      <c r="H6" s="143" t="str">
        <f>IF(OR(G6="中止",G6="取消"),"998",IF(ISNA(MATCH($E6,施設情報!$B$2:$B$96,0)),"999",INDEX(施設情報!$C$2:$C$96,MATCH($E6,施設情報!$B$2:$B$96,0))))</f>
        <v>111</v>
      </c>
      <c r="I6" s="144">
        <f t="shared" si="2"/>
        <v>46391</v>
      </c>
      <c r="J6" s="142" t="str">
        <f t="shared" si="3"/>
        <v>111-46391</v>
      </c>
      <c r="K6" s="142">
        <f t="shared" si="4"/>
        <v>0</v>
      </c>
      <c r="L6" s="142">
        <f t="shared" si="5"/>
        <v>1</v>
      </c>
      <c r="M6" s="142">
        <f t="shared" si="6"/>
        <v>100</v>
      </c>
      <c r="N6" s="142">
        <f t="shared" si="6"/>
        <v>100</v>
      </c>
      <c r="O6" s="142">
        <f t="shared" si="6"/>
        <v>100</v>
      </c>
      <c r="P6" s="142">
        <f t="shared" si="6"/>
        <v>100</v>
      </c>
      <c r="Q6" s="142">
        <f t="shared" si="6"/>
        <v>100</v>
      </c>
      <c r="R6" s="142">
        <f t="shared" si="6"/>
        <v>100</v>
      </c>
      <c r="S6" s="142">
        <f t="shared" si="6"/>
        <v>100</v>
      </c>
      <c r="T6" s="142">
        <f t="shared" si="6"/>
        <v>100</v>
      </c>
      <c r="U6" s="142">
        <f t="shared" si="6"/>
        <v>100</v>
      </c>
      <c r="V6" s="142">
        <f t="shared" si="6"/>
        <v>100</v>
      </c>
      <c r="W6" s="142">
        <f t="shared" si="7"/>
        <v>100</v>
      </c>
      <c r="X6" s="142">
        <f t="shared" si="7"/>
        <v>100</v>
      </c>
      <c r="Y6" s="142">
        <f t="shared" si="7"/>
        <v>100</v>
      </c>
      <c r="Z6" s="142">
        <f t="shared" si="7"/>
        <v>100</v>
      </c>
      <c r="AA6" s="142">
        <f t="shared" si="7"/>
        <v>100</v>
      </c>
      <c r="AB6" s="142">
        <f t="shared" si="7"/>
        <v>100</v>
      </c>
      <c r="AC6" s="142">
        <f t="shared" si="7"/>
        <v>100</v>
      </c>
      <c r="AD6" s="142">
        <f t="shared" si="7"/>
        <v>100</v>
      </c>
      <c r="AE6" s="142">
        <f t="shared" si="7"/>
        <v>100</v>
      </c>
      <c r="AF6" s="142">
        <f t="shared" si="7"/>
        <v>100</v>
      </c>
      <c r="AG6" s="142">
        <f t="shared" si="7"/>
        <v>100</v>
      </c>
      <c r="AH6" s="142">
        <f t="shared" si="7"/>
        <v>100</v>
      </c>
      <c r="AI6" s="142">
        <f t="shared" si="7"/>
        <v>100</v>
      </c>
      <c r="AJ6" s="142">
        <f t="shared" si="7"/>
        <v>100</v>
      </c>
      <c r="AK6" s="142">
        <f ca="1">IF(AND(AND($AK$3&lt;=B6,B6&lt;=$AK$1),B6&lt;&gt;""),1,0)</f>
        <v>1</v>
      </c>
      <c r="AL6" s="140">
        <f>IF(OR(F6="工事・メンテ（共用可）",F6="要調整"),0.5,1)</f>
        <v>1</v>
      </c>
      <c r="AM6" s="136">
        <v>1</v>
      </c>
    </row>
    <row r="7" spans="1:39">
      <c r="A7" s="153">
        <v>413</v>
      </c>
      <c r="B7" s="150">
        <v>46391</v>
      </c>
      <c r="C7" s="156">
        <v>7</v>
      </c>
      <c r="D7" s="156">
        <v>21</v>
      </c>
      <c r="E7" s="212" t="s">
        <v>28</v>
      </c>
      <c r="F7" s="151" t="s">
        <v>490</v>
      </c>
      <c r="G7" s="157" t="s">
        <v>494</v>
      </c>
      <c r="H7" s="143" t="str">
        <f>IF(OR(G7="中止",G7="取消"),"998",IF(ISNA(MATCH($E7,施設情報!$B$2:$B$96,0)),"999",INDEX(施設情報!$C$2:$C$96,MATCH($E7,施設情報!$B$2:$B$96,0))))</f>
        <v>001</v>
      </c>
      <c r="I7" s="144">
        <f t="shared" si="2"/>
        <v>46391</v>
      </c>
      <c r="J7" s="142" t="str">
        <f t="shared" si="3"/>
        <v>001-46391</v>
      </c>
      <c r="K7" s="142">
        <f t="shared" si="4"/>
        <v>0.29166666666666669</v>
      </c>
      <c r="L7" s="142">
        <f t="shared" si="5"/>
        <v>0.875</v>
      </c>
      <c r="M7" s="142">
        <f t="shared" si="6"/>
        <v>0</v>
      </c>
      <c r="N7" s="142">
        <f t="shared" si="6"/>
        <v>0</v>
      </c>
      <c r="O7" s="142">
        <f t="shared" si="6"/>
        <v>0</v>
      </c>
      <c r="P7" s="142">
        <f t="shared" si="6"/>
        <v>0</v>
      </c>
      <c r="Q7" s="142">
        <f t="shared" si="6"/>
        <v>0</v>
      </c>
      <c r="R7" s="142">
        <f t="shared" si="6"/>
        <v>0</v>
      </c>
      <c r="S7" s="142">
        <f t="shared" si="6"/>
        <v>0</v>
      </c>
      <c r="T7" s="142">
        <f t="shared" si="6"/>
        <v>100</v>
      </c>
      <c r="U7" s="142">
        <f t="shared" si="6"/>
        <v>100</v>
      </c>
      <c r="V7" s="142">
        <f t="shared" si="6"/>
        <v>100</v>
      </c>
      <c r="W7" s="142">
        <f t="shared" si="7"/>
        <v>100</v>
      </c>
      <c r="X7" s="142">
        <f t="shared" si="7"/>
        <v>100</v>
      </c>
      <c r="Y7" s="142">
        <f t="shared" si="7"/>
        <v>100</v>
      </c>
      <c r="Z7" s="142">
        <f t="shared" si="7"/>
        <v>100</v>
      </c>
      <c r="AA7" s="142">
        <f t="shared" si="7"/>
        <v>100</v>
      </c>
      <c r="AB7" s="142">
        <f t="shared" si="7"/>
        <v>100</v>
      </c>
      <c r="AC7" s="142">
        <f t="shared" si="7"/>
        <v>100</v>
      </c>
      <c r="AD7" s="142">
        <f t="shared" si="7"/>
        <v>100</v>
      </c>
      <c r="AE7" s="142">
        <f t="shared" si="7"/>
        <v>100</v>
      </c>
      <c r="AF7" s="142">
        <f t="shared" si="7"/>
        <v>100</v>
      </c>
      <c r="AG7" s="142">
        <f t="shared" si="7"/>
        <v>100</v>
      </c>
      <c r="AH7" s="142">
        <f t="shared" si="7"/>
        <v>0</v>
      </c>
      <c r="AI7" s="142">
        <f t="shared" si="7"/>
        <v>0</v>
      </c>
      <c r="AJ7" s="142">
        <f t="shared" si="7"/>
        <v>0</v>
      </c>
      <c r="AK7" s="142">
        <f ca="1">IF(AND(AND($AK$3&lt;=B7,B7&lt;=$AK$1),B7&lt;&gt;""),1,0)</f>
        <v>1</v>
      </c>
      <c r="AL7" s="140">
        <f>IF(OR(F7="工事・メンテ（共用可）",F7="要調整"),0.5,1)</f>
        <v>1</v>
      </c>
      <c r="AM7" s="136">
        <v>1</v>
      </c>
    </row>
    <row r="8" spans="1:39" ht="93.75">
      <c r="A8" s="153">
        <v>414</v>
      </c>
      <c r="B8" s="150">
        <v>46391</v>
      </c>
      <c r="C8" s="156">
        <v>7</v>
      </c>
      <c r="D8" s="156">
        <v>21</v>
      </c>
      <c r="E8" s="212" t="s">
        <v>270</v>
      </c>
      <c r="F8" s="151" t="s">
        <v>490</v>
      </c>
      <c r="G8" s="157" t="s">
        <v>494</v>
      </c>
      <c r="H8" s="143" t="str">
        <f>IF(OR(G8="中止",G8="取消"),"998",IF(ISNA(MATCH($E8,施設情報!$B$2:$B$96,0)),"999",INDEX(施設情報!$C$2:$C$96,MATCH($E8,施設情報!$B$2:$B$96,0))))</f>
        <v>101</v>
      </c>
      <c r="I8" s="144">
        <f t="shared" si="2"/>
        <v>46391</v>
      </c>
      <c r="J8" s="142" t="str">
        <f t="shared" si="3"/>
        <v>101-46391</v>
      </c>
      <c r="K8" s="142">
        <f t="shared" si="4"/>
        <v>0.29166666666666669</v>
      </c>
      <c r="L8" s="142">
        <f t="shared" si="5"/>
        <v>0.875</v>
      </c>
      <c r="M8" s="142">
        <f t="shared" si="6"/>
        <v>0</v>
      </c>
      <c r="N8" s="142">
        <f t="shared" si="6"/>
        <v>0</v>
      </c>
      <c r="O8" s="142">
        <f t="shared" si="6"/>
        <v>0</v>
      </c>
      <c r="P8" s="142">
        <f t="shared" si="6"/>
        <v>0</v>
      </c>
      <c r="Q8" s="142">
        <f t="shared" si="6"/>
        <v>0</v>
      </c>
      <c r="R8" s="142">
        <f t="shared" si="6"/>
        <v>0</v>
      </c>
      <c r="S8" s="142">
        <f t="shared" si="6"/>
        <v>0</v>
      </c>
      <c r="T8" s="142">
        <f t="shared" si="6"/>
        <v>100</v>
      </c>
      <c r="U8" s="142">
        <f t="shared" si="6"/>
        <v>100</v>
      </c>
      <c r="V8" s="142">
        <f t="shared" si="6"/>
        <v>100</v>
      </c>
      <c r="W8" s="142">
        <f t="shared" si="7"/>
        <v>100</v>
      </c>
      <c r="X8" s="142">
        <f t="shared" si="7"/>
        <v>100</v>
      </c>
      <c r="Y8" s="142">
        <f t="shared" si="7"/>
        <v>100</v>
      </c>
      <c r="Z8" s="142">
        <f t="shared" si="7"/>
        <v>100</v>
      </c>
      <c r="AA8" s="142">
        <f t="shared" si="7"/>
        <v>100</v>
      </c>
      <c r="AB8" s="142">
        <f t="shared" si="7"/>
        <v>100</v>
      </c>
      <c r="AC8" s="142">
        <f t="shared" si="7"/>
        <v>100</v>
      </c>
      <c r="AD8" s="142">
        <f t="shared" si="7"/>
        <v>100</v>
      </c>
      <c r="AE8" s="142">
        <f t="shared" si="7"/>
        <v>100</v>
      </c>
      <c r="AF8" s="142">
        <f t="shared" si="7"/>
        <v>100</v>
      </c>
      <c r="AG8" s="142">
        <f t="shared" si="7"/>
        <v>100</v>
      </c>
      <c r="AH8" s="142">
        <f t="shared" si="7"/>
        <v>0</v>
      </c>
      <c r="AI8" s="142">
        <f t="shared" si="7"/>
        <v>0</v>
      </c>
      <c r="AJ8" s="142">
        <f t="shared" si="7"/>
        <v>0</v>
      </c>
      <c r="AK8" s="142">
        <f ca="1">IF(AND(AND($AK$3&lt;=B8,B8&lt;=$AK$1),B8&lt;&gt;""),1,0)</f>
        <v>1</v>
      </c>
      <c r="AL8" s="140">
        <f>IF(OR(F8="工事・メンテ（共用可）",F8="要調整"),0.5,1)</f>
        <v>1</v>
      </c>
      <c r="AM8" s="136">
        <v>1</v>
      </c>
    </row>
    <row r="9" spans="1:39">
      <c r="A9" s="153">
        <v>415</v>
      </c>
      <c r="B9" s="150">
        <v>46391</v>
      </c>
      <c r="C9" s="156">
        <v>7</v>
      </c>
      <c r="D9" s="156">
        <v>21</v>
      </c>
      <c r="E9" s="212" t="s">
        <v>271</v>
      </c>
      <c r="F9" s="151" t="s">
        <v>490</v>
      </c>
      <c r="G9" s="157" t="s">
        <v>494</v>
      </c>
      <c r="H9" s="143" t="str">
        <f>IF(OR(G9="中止",G9="取消"),"998",IF(ISNA(MATCH($E9,施設情報!$B$2:$B$96,0)),"999",INDEX(施設情報!$C$2:$C$96,MATCH($E9,施設情報!$B$2:$B$96,0))))</f>
        <v>102</v>
      </c>
      <c r="I9" s="144">
        <f t="shared" si="2"/>
        <v>46391</v>
      </c>
      <c r="J9" s="142" t="str">
        <f t="shared" si="3"/>
        <v>102-46391</v>
      </c>
      <c r="K9" s="142">
        <f t="shared" si="4"/>
        <v>0.29166666666666669</v>
      </c>
      <c r="L9" s="142">
        <f t="shared" si="5"/>
        <v>0.875</v>
      </c>
      <c r="M9" s="142">
        <f t="shared" si="6"/>
        <v>0</v>
      </c>
      <c r="N9" s="142">
        <f t="shared" si="6"/>
        <v>0</v>
      </c>
      <c r="O9" s="142">
        <f t="shared" si="6"/>
        <v>0</v>
      </c>
      <c r="P9" s="142">
        <f t="shared" si="6"/>
        <v>0</v>
      </c>
      <c r="Q9" s="142">
        <f t="shared" si="6"/>
        <v>0</v>
      </c>
      <c r="R9" s="142">
        <f t="shared" si="6"/>
        <v>0</v>
      </c>
      <c r="S9" s="142">
        <f t="shared" si="6"/>
        <v>0</v>
      </c>
      <c r="T9" s="142">
        <f t="shared" si="6"/>
        <v>100</v>
      </c>
      <c r="U9" s="142">
        <f t="shared" si="6"/>
        <v>100</v>
      </c>
      <c r="V9" s="142">
        <f t="shared" si="6"/>
        <v>100</v>
      </c>
      <c r="W9" s="142">
        <f t="shared" si="7"/>
        <v>100</v>
      </c>
      <c r="X9" s="142">
        <f t="shared" si="7"/>
        <v>100</v>
      </c>
      <c r="Y9" s="142">
        <f t="shared" si="7"/>
        <v>100</v>
      </c>
      <c r="Z9" s="142">
        <f t="shared" si="7"/>
        <v>100</v>
      </c>
      <c r="AA9" s="142">
        <f t="shared" si="7"/>
        <v>100</v>
      </c>
      <c r="AB9" s="142">
        <f t="shared" si="7"/>
        <v>100</v>
      </c>
      <c r="AC9" s="142">
        <f t="shared" si="7"/>
        <v>100</v>
      </c>
      <c r="AD9" s="142">
        <f t="shared" si="7"/>
        <v>100</v>
      </c>
      <c r="AE9" s="142">
        <f t="shared" si="7"/>
        <v>100</v>
      </c>
      <c r="AF9" s="142">
        <f t="shared" si="7"/>
        <v>100</v>
      </c>
      <c r="AG9" s="142">
        <f t="shared" si="7"/>
        <v>100</v>
      </c>
      <c r="AH9" s="142">
        <f t="shared" si="7"/>
        <v>0</v>
      </c>
      <c r="AI9" s="142">
        <f t="shared" si="7"/>
        <v>0</v>
      </c>
      <c r="AJ9" s="142">
        <f t="shared" si="7"/>
        <v>0</v>
      </c>
      <c r="AK9" s="142">
        <f ca="1">IF(AND(AND($AK$3&lt;=B9,B9&lt;=$AK$1),B9&lt;&gt;""),1,0)</f>
        <v>1</v>
      </c>
      <c r="AL9" s="140">
        <f>IF(OR(F9="工事・メンテ（共用可）",F9="要調整"),0.5,1)</f>
        <v>1</v>
      </c>
      <c r="AM9" s="136">
        <v>1</v>
      </c>
    </row>
    <row r="10" spans="1:39">
      <c r="A10" s="153">
        <v>416</v>
      </c>
      <c r="B10" s="150">
        <v>46391</v>
      </c>
      <c r="C10" s="156">
        <v>7</v>
      </c>
      <c r="D10" s="156">
        <v>21</v>
      </c>
      <c r="E10" s="212" t="s">
        <v>272</v>
      </c>
      <c r="F10" s="151" t="s">
        <v>490</v>
      </c>
      <c r="G10" s="157" t="s">
        <v>494</v>
      </c>
      <c r="H10" s="143" t="str">
        <f>IF(OR(G10="中止",G10="取消"),"998",IF(ISNA(MATCH($E10,施設情報!$B$2:$B$96,0)),"999",INDEX(施設情報!$C$2:$C$96,MATCH($E10,施設情報!$B$2:$B$96,0))))</f>
        <v>103</v>
      </c>
      <c r="I10" s="144">
        <f t="shared" si="2"/>
        <v>46391</v>
      </c>
      <c r="J10" s="142" t="str">
        <f t="shared" si="3"/>
        <v>103-46391</v>
      </c>
      <c r="K10" s="142">
        <f t="shared" si="4"/>
        <v>0.29166666666666669</v>
      </c>
      <c r="L10" s="142">
        <f t="shared" si="5"/>
        <v>0.875</v>
      </c>
      <c r="M10" s="142">
        <f t="shared" si="6"/>
        <v>0</v>
      </c>
      <c r="N10" s="142">
        <f t="shared" si="6"/>
        <v>0</v>
      </c>
      <c r="O10" s="142">
        <f t="shared" si="6"/>
        <v>0</v>
      </c>
      <c r="P10" s="142">
        <f t="shared" si="6"/>
        <v>0</v>
      </c>
      <c r="Q10" s="142">
        <f t="shared" si="6"/>
        <v>0</v>
      </c>
      <c r="R10" s="142">
        <f t="shared" si="6"/>
        <v>0</v>
      </c>
      <c r="S10" s="142">
        <f t="shared" si="6"/>
        <v>0</v>
      </c>
      <c r="T10" s="142">
        <f t="shared" si="6"/>
        <v>100</v>
      </c>
      <c r="U10" s="142">
        <f t="shared" si="6"/>
        <v>100</v>
      </c>
      <c r="V10" s="142">
        <f t="shared" si="6"/>
        <v>100</v>
      </c>
      <c r="W10" s="142">
        <f t="shared" si="7"/>
        <v>100</v>
      </c>
      <c r="X10" s="142">
        <f t="shared" si="7"/>
        <v>100</v>
      </c>
      <c r="Y10" s="142">
        <f t="shared" si="7"/>
        <v>100</v>
      </c>
      <c r="Z10" s="142">
        <f t="shared" si="7"/>
        <v>100</v>
      </c>
      <c r="AA10" s="142">
        <f t="shared" si="7"/>
        <v>100</v>
      </c>
      <c r="AB10" s="142">
        <f t="shared" si="7"/>
        <v>100</v>
      </c>
      <c r="AC10" s="142">
        <f t="shared" si="7"/>
        <v>100</v>
      </c>
      <c r="AD10" s="142">
        <f t="shared" si="7"/>
        <v>100</v>
      </c>
      <c r="AE10" s="142">
        <f t="shared" si="7"/>
        <v>100</v>
      </c>
      <c r="AF10" s="142">
        <f t="shared" si="7"/>
        <v>100</v>
      </c>
      <c r="AG10" s="142">
        <f t="shared" si="7"/>
        <v>100</v>
      </c>
      <c r="AH10" s="142">
        <f t="shared" si="7"/>
        <v>0</v>
      </c>
      <c r="AI10" s="142">
        <f t="shared" si="7"/>
        <v>0</v>
      </c>
      <c r="AJ10" s="142">
        <f t="shared" si="7"/>
        <v>0</v>
      </c>
      <c r="AK10" s="142">
        <f ca="1">IF(AND(AND($AK$3&lt;=B10,B10&lt;=$AK$1),B10&lt;&gt;""),1,0)</f>
        <v>1</v>
      </c>
      <c r="AL10" s="140">
        <f>IF(OR(F10="工事・メンテ（共用可）",F10="要調整"),0.5,1)</f>
        <v>1</v>
      </c>
      <c r="AM10" s="136">
        <v>1</v>
      </c>
    </row>
    <row r="11" spans="1:39">
      <c r="A11" s="153">
        <v>417</v>
      </c>
      <c r="B11" s="150">
        <v>46391</v>
      </c>
      <c r="C11" s="156">
        <v>7</v>
      </c>
      <c r="D11" s="156">
        <v>21</v>
      </c>
      <c r="E11" s="212" t="s">
        <v>277</v>
      </c>
      <c r="F11" s="151" t="s">
        <v>490</v>
      </c>
      <c r="G11" s="157" t="s">
        <v>494</v>
      </c>
      <c r="H11" s="143" t="str">
        <f>IF(OR(G11="中止",G11="取消"),"998",IF(ISNA(MATCH($E11,施設情報!$B$2:$B$96,0)),"999",INDEX(施設情報!$C$2:$C$96,MATCH($E11,施設情報!$B$2:$B$96,0))))</f>
        <v>104</v>
      </c>
      <c r="I11" s="144">
        <f t="shared" si="2"/>
        <v>46391</v>
      </c>
      <c r="J11" s="142" t="str">
        <f t="shared" si="3"/>
        <v>104-46391</v>
      </c>
      <c r="K11" s="142">
        <f t="shared" si="4"/>
        <v>0.29166666666666669</v>
      </c>
      <c r="L11" s="142">
        <f t="shared" si="5"/>
        <v>0.875</v>
      </c>
      <c r="M11" s="142">
        <f t="shared" si="6"/>
        <v>0</v>
      </c>
      <c r="N11" s="142">
        <f t="shared" si="6"/>
        <v>0</v>
      </c>
      <c r="O11" s="142">
        <f t="shared" si="6"/>
        <v>0</v>
      </c>
      <c r="P11" s="142">
        <f t="shared" si="6"/>
        <v>0</v>
      </c>
      <c r="Q11" s="142">
        <f t="shared" si="6"/>
        <v>0</v>
      </c>
      <c r="R11" s="142">
        <f t="shared" si="6"/>
        <v>0</v>
      </c>
      <c r="S11" s="142">
        <f t="shared" si="6"/>
        <v>0</v>
      </c>
      <c r="T11" s="142">
        <f t="shared" si="6"/>
        <v>100</v>
      </c>
      <c r="U11" s="142">
        <f t="shared" si="6"/>
        <v>100</v>
      </c>
      <c r="V11" s="142">
        <f t="shared" si="6"/>
        <v>100</v>
      </c>
      <c r="W11" s="142">
        <f t="shared" si="7"/>
        <v>100</v>
      </c>
      <c r="X11" s="142">
        <f t="shared" si="7"/>
        <v>100</v>
      </c>
      <c r="Y11" s="142">
        <f t="shared" si="7"/>
        <v>100</v>
      </c>
      <c r="Z11" s="142">
        <f t="shared" si="7"/>
        <v>100</v>
      </c>
      <c r="AA11" s="142">
        <f t="shared" si="7"/>
        <v>100</v>
      </c>
      <c r="AB11" s="142">
        <f t="shared" si="7"/>
        <v>100</v>
      </c>
      <c r="AC11" s="142">
        <f t="shared" si="7"/>
        <v>100</v>
      </c>
      <c r="AD11" s="142">
        <f t="shared" si="7"/>
        <v>100</v>
      </c>
      <c r="AE11" s="142">
        <f t="shared" si="7"/>
        <v>100</v>
      </c>
      <c r="AF11" s="142">
        <f t="shared" si="7"/>
        <v>100</v>
      </c>
      <c r="AG11" s="142">
        <f t="shared" si="7"/>
        <v>100</v>
      </c>
      <c r="AH11" s="142">
        <f t="shared" si="7"/>
        <v>0</v>
      </c>
      <c r="AI11" s="142">
        <f t="shared" si="7"/>
        <v>0</v>
      </c>
      <c r="AJ11" s="142">
        <f t="shared" si="7"/>
        <v>0</v>
      </c>
      <c r="AK11" s="142">
        <f ca="1">IF(AND(AND($AK$3&lt;=B11,B11&lt;=$AK$1),B11&lt;&gt;""),1,0)</f>
        <v>1</v>
      </c>
      <c r="AL11" s="140">
        <f>IF(OR(F11="工事・メンテ（共用可）",F11="要調整"),0.5,1)</f>
        <v>1</v>
      </c>
      <c r="AM11" s="136">
        <v>1</v>
      </c>
    </row>
    <row r="12" spans="1:39" ht="37.5">
      <c r="A12" s="153">
        <v>418</v>
      </c>
      <c r="B12" s="150">
        <v>46391</v>
      </c>
      <c r="C12" s="156">
        <v>7</v>
      </c>
      <c r="D12" s="156">
        <v>21</v>
      </c>
      <c r="E12" s="212" t="s">
        <v>278</v>
      </c>
      <c r="F12" s="151" t="s">
        <v>490</v>
      </c>
      <c r="G12" s="157" t="s">
        <v>494</v>
      </c>
      <c r="H12" s="143" t="str">
        <f>IF(OR(G12="中止",G12="取消"),"998",IF(ISNA(MATCH($E12,施設情報!$B$2:$B$96,0)),"999",INDEX(施設情報!$C$2:$C$96,MATCH($E12,施設情報!$B$2:$B$96,0))))</f>
        <v>105</v>
      </c>
      <c r="I12" s="144">
        <f t="shared" si="2"/>
        <v>46391</v>
      </c>
      <c r="J12" s="142" t="str">
        <f t="shared" si="3"/>
        <v>105-46391</v>
      </c>
      <c r="K12" s="142">
        <f t="shared" si="4"/>
        <v>0.29166666666666669</v>
      </c>
      <c r="L12" s="142">
        <f t="shared" si="5"/>
        <v>0.875</v>
      </c>
      <c r="M12" s="142">
        <f t="shared" si="6"/>
        <v>0</v>
      </c>
      <c r="N12" s="142">
        <f t="shared" si="6"/>
        <v>0</v>
      </c>
      <c r="O12" s="142">
        <f t="shared" si="6"/>
        <v>0</v>
      </c>
      <c r="P12" s="142">
        <f t="shared" si="6"/>
        <v>0</v>
      </c>
      <c r="Q12" s="142">
        <f t="shared" si="6"/>
        <v>0</v>
      </c>
      <c r="R12" s="142">
        <f t="shared" si="6"/>
        <v>0</v>
      </c>
      <c r="S12" s="142">
        <f t="shared" si="6"/>
        <v>0</v>
      </c>
      <c r="T12" s="142">
        <f t="shared" si="6"/>
        <v>100</v>
      </c>
      <c r="U12" s="142">
        <f t="shared" si="6"/>
        <v>100</v>
      </c>
      <c r="V12" s="142">
        <f t="shared" si="6"/>
        <v>100</v>
      </c>
      <c r="W12" s="142">
        <f t="shared" si="7"/>
        <v>100</v>
      </c>
      <c r="X12" s="142">
        <f t="shared" si="7"/>
        <v>100</v>
      </c>
      <c r="Y12" s="142">
        <f t="shared" si="7"/>
        <v>100</v>
      </c>
      <c r="Z12" s="142">
        <f t="shared" si="7"/>
        <v>100</v>
      </c>
      <c r="AA12" s="142">
        <f t="shared" si="7"/>
        <v>100</v>
      </c>
      <c r="AB12" s="142">
        <f t="shared" si="7"/>
        <v>100</v>
      </c>
      <c r="AC12" s="142">
        <f t="shared" si="7"/>
        <v>100</v>
      </c>
      <c r="AD12" s="142">
        <f t="shared" si="7"/>
        <v>100</v>
      </c>
      <c r="AE12" s="142">
        <f t="shared" si="7"/>
        <v>100</v>
      </c>
      <c r="AF12" s="142">
        <f t="shared" si="7"/>
        <v>100</v>
      </c>
      <c r="AG12" s="142">
        <f t="shared" si="7"/>
        <v>100</v>
      </c>
      <c r="AH12" s="142">
        <f t="shared" si="7"/>
        <v>0</v>
      </c>
      <c r="AI12" s="142">
        <f t="shared" si="7"/>
        <v>0</v>
      </c>
      <c r="AJ12" s="142">
        <f t="shared" si="7"/>
        <v>0</v>
      </c>
      <c r="AK12" s="142">
        <f ca="1">IF(AND(AND($AK$3&lt;=B12,B12&lt;=$AK$1),B12&lt;&gt;""),1,0)</f>
        <v>1</v>
      </c>
      <c r="AL12" s="140">
        <f>IF(OR(F12="工事・メンテ（共用可）",F12="要調整"),0.5,1)</f>
        <v>1</v>
      </c>
      <c r="AM12" s="136">
        <v>1</v>
      </c>
    </row>
    <row r="13" spans="1:39" ht="37.5">
      <c r="A13" s="153">
        <v>419</v>
      </c>
      <c r="B13" s="150">
        <v>46391</v>
      </c>
      <c r="C13" s="156">
        <v>7</v>
      </c>
      <c r="D13" s="156">
        <v>21</v>
      </c>
      <c r="E13" s="212" t="s">
        <v>279</v>
      </c>
      <c r="F13" s="151" t="s">
        <v>490</v>
      </c>
      <c r="G13" s="157" t="s">
        <v>494</v>
      </c>
      <c r="H13" s="143" t="str">
        <f>IF(OR(G13="中止",G13="取消"),"998",IF(ISNA(MATCH($E13,施設情報!$B$2:$B$96,0)),"999",INDEX(施設情報!$C$2:$C$96,MATCH($E13,施設情報!$B$2:$B$96,0))))</f>
        <v>106</v>
      </c>
      <c r="I13" s="144">
        <f t="shared" si="2"/>
        <v>46391</v>
      </c>
      <c r="J13" s="142" t="str">
        <f t="shared" si="3"/>
        <v>106-46391</v>
      </c>
      <c r="K13" s="142">
        <f t="shared" si="4"/>
        <v>0.29166666666666669</v>
      </c>
      <c r="L13" s="142">
        <f t="shared" si="5"/>
        <v>0.875</v>
      </c>
      <c r="M13" s="142">
        <f t="shared" si="6"/>
        <v>0</v>
      </c>
      <c r="N13" s="142">
        <f t="shared" si="6"/>
        <v>0</v>
      </c>
      <c r="O13" s="142">
        <f t="shared" si="6"/>
        <v>0</v>
      </c>
      <c r="P13" s="142">
        <f t="shared" si="6"/>
        <v>0</v>
      </c>
      <c r="Q13" s="142">
        <f t="shared" si="6"/>
        <v>0</v>
      </c>
      <c r="R13" s="142">
        <f t="shared" si="6"/>
        <v>0</v>
      </c>
      <c r="S13" s="142">
        <f t="shared" si="6"/>
        <v>0</v>
      </c>
      <c r="T13" s="142">
        <f t="shared" si="6"/>
        <v>100</v>
      </c>
      <c r="U13" s="142">
        <f t="shared" si="6"/>
        <v>100</v>
      </c>
      <c r="V13" s="142">
        <f t="shared" si="6"/>
        <v>100</v>
      </c>
      <c r="W13" s="142">
        <f t="shared" si="7"/>
        <v>100</v>
      </c>
      <c r="X13" s="142">
        <f t="shared" si="7"/>
        <v>100</v>
      </c>
      <c r="Y13" s="142">
        <f t="shared" si="7"/>
        <v>100</v>
      </c>
      <c r="Z13" s="142">
        <f t="shared" si="7"/>
        <v>100</v>
      </c>
      <c r="AA13" s="142">
        <f t="shared" si="7"/>
        <v>100</v>
      </c>
      <c r="AB13" s="142">
        <f t="shared" si="7"/>
        <v>100</v>
      </c>
      <c r="AC13" s="142">
        <f t="shared" si="7"/>
        <v>100</v>
      </c>
      <c r="AD13" s="142">
        <f t="shared" si="7"/>
        <v>100</v>
      </c>
      <c r="AE13" s="142">
        <f t="shared" si="7"/>
        <v>100</v>
      </c>
      <c r="AF13" s="142">
        <f t="shared" si="7"/>
        <v>100</v>
      </c>
      <c r="AG13" s="142">
        <f t="shared" si="7"/>
        <v>100</v>
      </c>
      <c r="AH13" s="142">
        <f t="shared" si="7"/>
        <v>0</v>
      </c>
      <c r="AI13" s="142">
        <f t="shared" si="7"/>
        <v>0</v>
      </c>
      <c r="AJ13" s="142">
        <f t="shared" si="7"/>
        <v>0</v>
      </c>
      <c r="AK13" s="142">
        <f ca="1">IF(AND(AND($AK$3&lt;=B13,B13&lt;=$AK$1),B13&lt;&gt;""),1,0)</f>
        <v>1</v>
      </c>
      <c r="AL13" s="140">
        <f>IF(OR(F13="工事・メンテ（共用可）",F13="要調整"),0.5,1)</f>
        <v>1</v>
      </c>
      <c r="AM13" s="136">
        <v>1</v>
      </c>
    </row>
    <row r="14" spans="1:39">
      <c r="A14" s="153">
        <v>420</v>
      </c>
      <c r="B14" s="150">
        <v>46391</v>
      </c>
      <c r="C14" s="156">
        <v>7</v>
      </c>
      <c r="D14" s="156">
        <v>21</v>
      </c>
      <c r="E14" s="212" t="s">
        <v>510</v>
      </c>
      <c r="F14" s="151" t="s">
        <v>490</v>
      </c>
      <c r="G14" s="157" t="s">
        <v>494</v>
      </c>
      <c r="H14" s="143" t="str">
        <f>IF(OR(G14="中止",G14="取消"),"998",IF(ISNA(MATCH($E14,施設情報!$B$2:$B$96,0)),"999",INDEX(施設情報!$C$2:$C$96,MATCH($E14,施設情報!$B$2:$B$96,0))))</f>
        <v>108</v>
      </c>
      <c r="I14" s="144">
        <f t="shared" si="2"/>
        <v>46391</v>
      </c>
      <c r="J14" s="142" t="str">
        <f t="shared" si="3"/>
        <v>108-46391</v>
      </c>
      <c r="K14" s="142">
        <f t="shared" si="4"/>
        <v>0.29166666666666669</v>
      </c>
      <c r="L14" s="142">
        <f t="shared" si="5"/>
        <v>0.875</v>
      </c>
      <c r="M14" s="142">
        <f t="shared" si="6"/>
        <v>0</v>
      </c>
      <c r="N14" s="142">
        <f t="shared" si="6"/>
        <v>0</v>
      </c>
      <c r="O14" s="142">
        <f t="shared" si="6"/>
        <v>0</v>
      </c>
      <c r="P14" s="142">
        <f t="shared" si="6"/>
        <v>0</v>
      </c>
      <c r="Q14" s="142">
        <f t="shared" si="6"/>
        <v>0</v>
      </c>
      <c r="R14" s="142">
        <f t="shared" si="6"/>
        <v>0</v>
      </c>
      <c r="S14" s="142">
        <f t="shared" si="6"/>
        <v>0</v>
      </c>
      <c r="T14" s="142">
        <f t="shared" si="6"/>
        <v>100</v>
      </c>
      <c r="U14" s="142">
        <f t="shared" si="6"/>
        <v>100</v>
      </c>
      <c r="V14" s="142">
        <f t="shared" si="6"/>
        <v>100</v>
      </c>
      <c r="W14" s="142">
        <f t="shared" si="7"/>
        <v>100</v>
      </c>
      <c r="X14" s="142">
        <f t="shared" si="7"/>
        <v>100</v>
      </c>
      <c r="Y14" s="142">
        <f t="shared" si="7"/>
        <v>100</v>
      </c>
      <c r="Z14" s="142">
        <f t="shared" si="7"/>
        <v>100</v>
      </c>
      <c r="AA14" s="142">
        <f t="shared" si="7"/>
        <v>100</v>
      </c>
      <c r="AB14" s="142">
        <f t="shared" si="7"/>
        <v>100</v>
      </c>
      <c r="AC14" s="142">
        <f t="shared" si="7"/>
        <v>100</v>
      </c>
      <c r="AD14" s="142">
        <f t="shared" si="7"/>
        <v>100</v>
      </c>
      <c r="AE14" s="142">
        <f t="shared" si="7"/>
        <v>100</v>
      </c>
      <c r="AF14" s="142">
        <f t="shared" si="7"/>
        <v>100</v>
      </c>
      <c r="AG14" s="142">
        <f t="shared" si="7"/>
        <v>100</v>
      </c>
      <c r="AH14" s="142">
        <f t="shared" si="7"/>
        <v>0</v>
      </c>
      <c r="AI14" s="142">
        <f t="shared" si="7"/>
        <v>0</v>
      </c>
      <c r="AJ14" s="142">
        <f t="shared" si="7"/>
        <v>0</v>
      </c>
      <c r="AK14" s="142">
        <f ca="1">IF(AND(AND($AK$3&lt;=B14,B14&lt;=$AK$1),B14&lt;&gt;""),1,0)</f>
        <v>1</v>
      </c>
      <c r="AL14" s="140">
        <f>IF(OR(F14="工事・メンテ（共用可）",F14="要調整"),0.5,1)</f>
        <v>1</v>
      </c>
      <c r="AM14" s="136">
        <v>1</v>
      </c>
    </row>
    <row r="15" spans="1:39" ht="37.5">
      <c r="A15" s="153">
        <v>421</v>
      </c>
      <c r="B15" s="150">
        <v>46391</v>
      </c>
      <c r="C15" s="156">
        <v>7</v>
      </c>
      <c r="D15" s="156">
        <v>21</v>
      </c>
      <c r="E15" s="212" t="s">
        <v>496</v>
      </c>
      <c r="F15" s="151" t="s">
        <v>490</v>
      </c>
      <c r="G15" s="157" t="s">
        <v>494</v>
      </c>
      <c r="H15" s="143" t="str">
        <f>IF(OR(G15="中止",G15="取消"),"998",IF(ISNA(MATCH($E15,施設情報!$B$2:$B$96,0)),"999",INDEX(施設情報!$C$2:$C$96,MATCH($E15,施設情報!$B$2:$B$96,0))))</f>
        <v>107</v>
      </c>
      <c r="I15" s="144">
        <f t="shared" si="2"/>
        <v>46391</v>
      </c>
      <c r="J15" s="142" t="str">
        <f t="shared" si="3"/>
        <v>107-46391</v>
      </c>
      <c r="K15" s="142">
        <f t="shared" si="4"/>
        <v>0.29166666666666669</v>
      </c>
      <c r="L15" s="142">
        <f t="shared" si="5"/>
        <v>0.875</v>
      </c>
      <c r="M15" s="142">
        <f t="shared" ref="M15:V24" si="8">IF(AND(M$3&gt;=$K15,M$3&lt;$L15),100*$AM15,0)</f>
        <v>0</v>
      </c>
      <c r="N15" s="142">
        <f t="shared" si="8"/>
        <v>0</v>
      </c>
      <c r="O15" s="142">
        <f t="shared" si="8"/>
        <v>0</v>
      </c>
      <c r="P15" s="142">
        <f t="shared" si="8"/>
        <v>0</v>
      </c>
      <c r="Q15" s="142">
        <f t="shared" si="8"/>
        <v>0</v>
      </c>
      <c r="R15" s="142">
        <f t="shared" si="8"/>
        <v>0</v>
      </c>
      <c r="S15" s="142">
        <f t="shared" si="8"/>
        <v>0</v>
      </c>
      <c r="T15" s="142">
        <f t="shared" si="8"/>
        <v>100</v>
      </c>
      <c r="U15" s="142">
        <f t="shared" si="8"/>
        <v>100</v>
      </c>
      <c r="V15" s="142">
        <f t="shared" si="8"/>
        <v>100</v>
      </c>
      <c r="W15" s="142">
        <f t="shared" ref="W15:AJ24" si="9">IF(AND(W$3&gt;=$K15,W$3&lt;$L15),100*$AM15,0)</f>
        <v>100</v>
      </c>
      <c r="X15" s="142">
        <f t="shared" si="9"/>
        <v>100</v>
      </c>
      <c r="Y15" s="142">
        <f t="shared" si="9"/>
        <v>100</v>
      </c>
      <c r="Z15" s="142">
        <f t="shared" si="9"/>
        <v>100</v>
      </c>
      <c r="AA15" s="142">
        <f t="shared" si="9"/>
        <v>100</v>
      </c>
      <c r="AB15" s="142">
        <f t="shared" si="9"/>
        <v>100</v>
      </c>
      <c r="AC15" s="142">
        <f t="shared" si="9"/>
        <v>100</v>
      </c>
      <c r="AD15" s="142">
        <f t="shared" si="9"/>
        <v>100</v>
      </c>
      <c r="AE15" s="142">
        <f t="shared" si="9"/>
        <v>100</v>
      </c>
      <c r="AF15" s="142">
        <f t="shared" si="9"/>
        <v>100</v>
      </c>
      <c r="AG15" s="142">
        <f t="shared" si="9"/>
        <v>100</v>
      </c>
      <c r="AH15" s="142">
        <f t="shared" si="9"/>
        <v>0</v>
      </c>
      <c r="AI15" s="142">
        <f t="shared" si="9"/>
        <v>0</v>
      </c>
      <c r="AJ15" s="142">
        <f t="shared" si="9"/>
        <v>0</v>
      </c>
      <c r="AK15" s="142">
        <f ca="1">IF(AND(AND($AK$3&lt;=B15,B15&lt;=$AK$1),B15&lt;&gt;""),1,0)</f>
        <v>1</v>
      </c>
      <c r="AL15" s="140">
        <f>IF(OR(F15="工事・メンテ（共用可）",F15="要調整"),0.5,1)</f>
        <v>1</v>
      </c>
      <c r="AM15" s="136">
        <v>1</v>
      </c>
    </row>
    <row r="16" spans="1:39" ht="37.5">
      <c r="A16" s="153">
        <v>237</v>
      </c>
      <c r="B16" s="150">
        <v>46392</v>
      </c>
      <c r="C16" s="156">
        <v>0</v>
      </c>
      <c r="D16" s="156">
        <v>24</v>
      </c>
      <c r="E16" s="212" t="s">
        <v>240</v>
      </c>
      <c r="F16" s="151" t="s">
        <v>95</v>
      </c>
      <c r="G16" s="157" t="s">
        <v>1</v>
      </c>
      <c r="H16" s="143" t="str">
        <f>IF(OR(G16="中止",G16="取消"),"998",IF(ISNA(MATCH($E16,施設情報!$B$2:$B$96,0)),"999",INDEX(施設情報!$C$2:$C$96,MATCH($E16,施設情報!$B$2:$B$96,0))))</f>
        <v>117</v>
      </c>
      <c r="I16" s="144">
        <f t="shared" si="2"/>
        <v>46392</v>
      </c>
      <c r="J16" s="142" t="str">
        <f t="shared" si="3"/>
        <v>117-46392</v>
      </c>
      <c r="K16" s="142">
        <f t="shared" si="4"/>
        <v>0</v>
      </c>
      <c r="L16" s="142">
        <f t="shared" si="5"/>
        <v>1</v>
      </c>
      <c r="M16" s="142">
        <f t="shared" si="8"/>
        <v>100</v>
      </c>
      <c r="N16" s="142">
        <f t="shared" si="8"/>
        <v>100</v>
      </c>
      <c r="O16" s="142">
        <f t="shared" si="8"/>
        <v>100</v>
      </c>
      <c r="P16" s="142">
        <f t="shared" si="8"/>
        <v>100</v>
      </c>
      <c r="Q16" s="142">
        <f t="shared" si="8"/>
        <v>100</v>
      </c>
      <c r="R16" s="142">
        <f t="shared" si="8"/>
        <v>100</v>
      </c>
      <c r="S16" s="142">
        <f t="shared" si="8"/>
        <v>100</v>
      </c>
      <c r="T16" s="142">
        <f t="shared" si="8"/>
        <v>100</v>
      </c>
      <c r="U16" s="142">
        <f t="shared" si="8"/>
        <v>100</v>
      </c>
      <c r="V16" s="142">
        <f t="shared" si="8"/>
        <v>100</v>
      </c>
      <c r="W16" s="142">
        <f t="shared" si="9"/>
        <v>100</v>
      </c>
      <c r="X16" s="142">
        <f t="shared" si="9"/>
        <v>100</v>
      </c>
      <c r="Y16" s="142">
        <f t="shared" si="9"/>
        <v>100</v>
      </c>
      <c r="Z16" s="142">
        <f t="shared" si="9"/>
        <v>100</v>
      </c>
      <c r="AA16" s="142">
        <f t="shared" si="9"/>
        <v>100</v>
      </c>
      <c r="AB16" s="142">
        <f t="shared" si="9"/>
        <v>100</v>
      </c>
      <c r="AC16" s="142">
        <f t="shared" si="9"/>
        <v>100</v>
      </c>
      <c r="AD16" s="142">
        <f t="shared" si="9"/>
        <v>100</v>
      </c>
      <c r="AE16" s="142">
        <f t="shared" si="9"/>
        <v>100</v>
      </c>
      <c r="AF16" s="142">
        <f t="shared" si="9"/>
        <v>100</v>
      </c>
      <c r="AG16" s="142">
        <f t="shared" si="9"/>
        <v>100</v>
      </c>
      <c r="AH16" s="142">
        <f t="shared" si="9"/>
        <v>100</v>
      </c>
      <c r="AI16" s="142">
        <f t="shared" si="9"/>
        <v>100</v>
      </c>
      <c r="AJ16" s="142">
        <f t="shared" si="9"/>
        <v>100</v>
      </c>
      <c r="AK16" s="142">
        <f ca="1">IF(AND(AND($AK$3&lt;=B16,B16&lt;=$AK$1),B16&lt;&gt;""),1,0)</f>
        <v>1</v>
      </c>
      <c r="AL16" s="140">
        <f>IF(OR(F16="工事・メンテ（共用可）",F16="要調整"),0.5,1)</f>
        <v>1</v>
      </c>
      <c r="AM16" s="136">
        <v>1</v>
      </c>
    </row>
    <row r="17" spans="1:39" ht="56.25">
      <c r="A17" s="153">
        <v>327</v>
      </c>
      <c r="B17" s="150">
        <v>46392</v>
      </c>
      <c r="C17" s="156">
        <v>0</v>
      </c>
      <c r="D17" s="156">
        <v>24</v>
      </c>
      <c r="E17" s="212" t="s">
        <v>285</v>
      </c>
      <c r="F17" s="151" t="s">
        <v>95</v>
      </c>
      <c r="G17" s="157" t="s">
        <v>1</v>
      </c>
      <c r="H17" s="143" t="str">
        <f>IF(OR(G17="中止",G17="取消"),"998",IF(ISNA(MATCH($E17,施設情報!$B$2:$B$96,0)),"999",INDEX(施設情報!$C$2:$C$96,MATCH($E17,施設情報!$B$2:$B$96,0))))</f>
        <v>111</v>
      </c>
      <c r="I17" s="144">
        <f t="shared" si="2"/>
        <v>46392</v>
      </c>
      <c r="J17" s="142" t="str">
        <f t="shared" si="3"/>
        <v>111-46392</v>
      </c>
      <c r="K17" s="142">
        <f t="shared" si="4"/>
        <v>0</v>
      </c>
      <c r="L17" s="142">
        <f t="shared" si="5"/>
        <v>1</v>
      </c>
      <c r="M17" s="142">
        <f t="shared" si="8"/>
        <v>100</v>
      </c>
      <c r="N17" s="142">
        <f t="shared" si="8"/>
        <v>100</v>
      </c>
      <c r="O17" s="142">
        <f t="shared" si="8"/>
        <v>100</v>
      </c>
      <c r="P17" s="142">
        <f t="shared" si="8"/>
        <v>100</v>
      </c>
      <c r="Q17" s="142">
        <f t="shared" si="8"/>
        <v>100</v>
      </c>
      <c r="R17" s="142">
        <f t="shared" si="8"/>
        <v>100</v>
      </c>
      <c r="S17" s="142">
        <f t="shared" si="8"/>
        <v>100</v>
      </c>
      <c r="T17" s="142">
        <f t="shared" si="8"/>
        <v>100</v>
      </c>
      <c r="U17" s="142">
        <f t="shared" si="8"/>
        <v>100</v>
      </c>
      <c r="V17" s="142">
        <f t="shared" si="8"/>
        <v>100</v>
      </c>
      <c r="W17" s="142">
        <f t="shared" si="9"/>
        <v>100</v>
      </c>
      <c r="X17" s="142">
        <f t="shared" si="9"/>
        <v>100</v>
      </c>
      <c r="Y17" s="142">
        <f t="shared" si="9"/>
        <v>100</v>
      </c>
      <c r="Z17" s="142">
        <f t="shared" si="9"/>
        <v>100</v>
      </c>
      <c r="AA17" s="142">
        <f t="shared" si="9"/>
        <v>100</v>
      </c>
      <c r="AB17" s="142">
        <f t="shared" si="9"/>
        <v>100</v>
      </c>
      <c r="AC17" s="142">
        <f t="shared" si="9"/>
        <v>100</v>
      </c>
      <c r="AD17" s="142">
        <f t="shared" si="9"/>
        <v>100</v>
      </c>
      <c r="AE17" s="142">
        <f t="shared" si="9"/>
        <v>100</v>
      </c>
      <c r="AF17" s="142">
        <f t="shared" si="9"/>
        <v>100</v>
      </c>
      <c r="AG17" s="142">
        <f t="shared" si="9"/>
        <v>100</v>
      </c>
      <c r="AH17" s="142">
        <f t="shared" si="9"/>
        <v>100</v>
      </c>
      <c r="AI17" s="142">
        <f t="shared" si="9"/>
        <v>100</v>
      </c>
      <c r="AJ17" s="142">
        <f t="shared" si="9"/>
        <v>100</v>
      </c>
      <c r="AK17" s="142">
        <f ca="1">IF(AND(AND($AK$3&lt;=B17,B17&lt;=$AK$1),B17&lt;&gt;""),1,0)</f>
        <v>1</v>
      </c>
      <c r="AL17" s="140">
        <f>IF(OR(F17="工事・メンテ（共用可）",F17="要調整"),0.5,1)</f>
        <v>1</v>
      </c>
      <c r="AM17" s="136">
        <v>1</v>
      </c>
    </row>
    <row r="18" spans="1:39">
      <c r="A18" s="153">
        <v>422</v>
      </c>
      <c r="B18" s="150">
        <v>46392</v>
      </c>
      <c r="C18" s="156">
        <v>7</v>
      </c>
      <c r="D18" s="156">
        <v>21</v>
      </c>
      <c r="E18" s="212" t="s">
        <v>28</v>
      </c>
      <c r="F18" s="151" t="s">
        <v>490</v>
      </c>
      <c r="G18" s="157" t="s">
        <v>494</v>
      </c>
      <c r="H18" s="143" t="str">
        <f>IF(OR(G18="中止",G18="取消"),"998",IF(ISNA(MATCH($E18,施設情報!$B$2:$B$96,0)),"999",INDEX(施設情報!$C$2:$C$96,MATCH($E18,施設情報!$B$2:$B$96,0))))</f>
        <v>001</v>
      </c>
      <c r="I18" s="144">
        <f t="shared" si="2"/>
        <v>46392</v>
      </c>
      <c r="J18" s="142" t="str">
        <f t="shared" si="3"/>
        <v>001-46392</v>
      </c>
      <c r="K18" s="142">
        <f t="shared" si="4"/>
        <v>0.29166666666666669</v>
      </c>
      <c r="L18" s="142">
        <f t="shared" si="5"/>
        <v>0.875</v>
      </c>
      <c r="M18" s="142">
        <f t="shared" si="8"/>
        <v>0</v>
      </c>
      <c r="N18" s="142">
        <f t="shared" si="8"/>
        <v>0</v>
      </c>
      <c r="O18" s="142">
        <f t="shared" si="8"/>
        <v>0</v>
      </c>
      <c r="P18" s="142">
        <f t="shared" si="8"/>
        <v>0</v>
      </c>
      <c r="Q18" s="142">
        <f t="shared" si="8"/>
        <v>0</v>
      </c>
      <c r="R18" s="142">
        <f t="shared" si="8"/>
        <v>0</v>
      </c>
      <c r="S18" s="142">
        <f t="shared" si="8"/>
        <v>0</v>
      </c>
      <c r="T18" s="142">
        <f t="shared" si="8"/>
        <v>100</v>
      </c>
      <c r="U18" s="142">
        <f t="shared" si="8"/>
        <v>100</v>
      </c>
      <c r="V18" s="142">
        <f t="shared" si="8"/>
        <v>100</v>
      </c>
      <c r="W18" s="142">
        <f t="shared" si="9"/>
        <v>100</v>
      </c>
      <c r="X18" s="142">
        <f t="shared" si="9"/>
        <v>100</v>
      </c>
      <c r="Y18" s="142">
        <f t="shared" si="9"/>
        <v>100</v>
      </c>
      <c r="Z18" s="142">
        <f t="shared" si="9"/>
        <v>100</v>
      </c>
      <c r="AA18" s="142">
        <f t="shared" si="9"/>
        <v>100</v>
      </c>
      <c r="AB18" s="142">
        <f t="shared" si="9"/>
        <v>100</v>
      </c>
      <c r="AC18" s="142">
        <f t="shared" si="9"/>
        <v>100</v>
      </c>
      <c r="AD18" s="142">
        <f t="shared" si="9"/>
        <v>100</v>
      </c>
      <c r="AE18" s="142">
        <f t="shared" si="9"/>
        <v>100</v>
      </c>
      <c r="AF18" s="142">
        <f t="shared" si="9"/>
        <v>100</v>
      </c>
      <c r="AG18" s="142">
        <f t="shared" si="9"/>
        <v>100</v>
      </c>
      <c r="AH18" s="142">
        <f t="shared" si="9"/>
        <v>0</v>
      </c>
      <c r="AI18" s="142">
        <f t="shared" si="9"/>
        <v>0</v>
      </c>
      <c r="AJ18" s="142">
        <f t="shared" si="9"/>
        <v>0</v>
      </c>
      <c r="AK18" s="142">
        <f ca="1">IF(AND(AND($AK$3&lt;=B18,B18&lt;=$AK$1),B18&lt;&gt;""),1,0)</f>
        <v>1</v>
      </c>
      <c r="AL18" s="140">
        <f>IF(OR(F18="工事・メンテ（共用可）",F18="要調整"),0.5,1)</f>
        <v>1</v>
      </c>
      <c r="AM18" s="136">
        <v>1</v>
      </c>
    </row>
    <row r="19" spans="1:39" ht="93.75">
      <c r="A19" s="153">
        <v>423</v>
      </c>
      <c r="B19" s="150">
        <v>46392</v>
      </c>
      <c r="C19" s="156">
        <v>7</v>
      </c>
      <c r="D19" s="156">
        <v>21</v>
      </c>
      <c r="E19" s="212" t="s">
        <v>270</v>
      </c>
      <c r="F19" s="151" t="s">
        <v>490</v>
      </c>
      <c r="G19" s="157" t="s">
        <v>494</v>
      </c>
      <c r="H19" s="143" t="str">
        <f>IF(OR(G19="中止",G19="取消"),"998",IF(ISNA(MATCH($E19,施設情報!$B$2:$B$96,0)),"999",INDEX(施設情報!$C$2:$C$96,MATCH($E19,施設情報!$B$2:$B$96,0))))</f>
        <v>101</v>
      </c>
      <c r="I19" s="144">
        <f t="shared" si="2"/>
        <v>46392</v>
      </c>
      <c r="J19" s="142" t="str">
        <f t="shared" si="3"/>
        <v>101-46392</v>
      </c>
      <c r="K19" s="142">
        <f t="shared" si="4"/>
        <v>0.29166666666666669</v>
      </c>
      <c r="L19" s="142">
        <f t="shared" si="5"/>
        <v>0.875</v>
      </c>
      <c r="M19" s="142">
        <f t="shared" si="8"/>
        <v>0</v>
      </c>
      <c r="N19" s="142">
        <f t="shared" si="8"/>
        <v>0</v>
      </c>
      <c r="O19" s="142">
        <f t="shared" si="8"/>
        <v>0</v>
      </c>
      <c r="P19" s="142">
        <f t="shared" si="8"/>
        <v>0</v>
      </c>
      <c r="Q19" s="142">
        <f t="shared" si="8"/>
        <v>0</v>
      </c>
      <c r="R19" s="142">
        <f t="shared" si="8"/>
        <v>0</v>
      </c>
      <c r="S19" s="142">
        <f t="shared" si="8"/>
        <v>0</v>
      </c>
      <c r="T19" s="142">
        <f t="shared" si="8"/>
        <v>100</v>
      </c>
      <c r="U19" s="142">
        <f t="shared" si="8"/>
        <v>100</v>
      </c>
      <c r="V19" s="142">
        <f t="shared" si="8"/>
        <v>100</v>
      </c>
      <c r="W19" s="142">
        <f t="shared" si="9"/>
        <v>100</v>
      </c>
      <c r="X19" s="142">
        <f t="shared" si="9"/>
        <v>100</v>
      </c>
      <c r="Y19" s="142">
        <f t="shared" si="9"/>
        <v>100</v>
      </c>
      <c r="Z19" s="142">
        <f t="shared" si="9"/>
        <v>100</v>
      </c>
      <c r="AA19" s="142">
        <f t="shared" si="9"/>
        <v>100</v>
      </c>
      <c r="AB19" s="142">
        <f t="shared" si="9"/>
        <v>100</v>
      </c>
      <c r="AC19" s="142">
        <f t="shared" si="9"/>
        <v>100</v>
      </c>
      <c r="AD19" s="142">
        <f t="shared" si="9"/>
        <v>100</v>
      </c>
      <c r="AE19" s="142">
        <f t="shared" si="9"/>
        <v>100</v>
      </c>
      <c r="AF19" s="142">
        <f t="shared" si="9"/>
        <v>100</v>
      </c>
      <c r="AG19" s="142">
        <f t="shared" si="9"/>
        <v>100</v>
      </c>
      <c r="AH19" s="142">
        <f t="shared" si="9"/>
        <v>0</v>
      </c>
      <c r="AI19" s="142">
        <f t="shared" si="9"/>
        <v>0</v>
      </c>
      <c r="AJ19" s="142">
        <f t="shared" si="9"/>
        <v>0</v>
      </c>
      <c r="AK19" s="142">
        <f ca="1">IF(AND(AND($AK$3&lt;=B19,B19&lt;=$AK$1),B19&lt;&gt;""),1,0)</f>
        <v>1</v>
      </c>
      <c r="AL19" s="140">
        <f>IF(OR(F19="工事・メンテ（共用可）",F19="要調整"),0.5,1)</f>
        <v>1</v>
      </c>
      <c r="AM19" s="136">
        <v>1</v>
      </c>
    </row>
    <row r="20" spans="1:39">
      <c r="A20" s="153">
        <v>424</v>
      </c>
      <c r="B20" s="150">
        <v>46392</v>
      </c>
      <c r="C20" s="156">
        <v>7</v>
      </c>
      <c r="D20" s="156">
        <v>21</v>
      </c>
      <c r="E20" s="212" t="s">
        <v>271</v>
      </c>
      <c r="F20" s="151" t="s">
        <v>490</v>
      </c>
      <c r="G20" s="157" t="s">
        <v>494</v>
      </c>
      <c r="H20" s="143" t="str">
        <f>IF(OR(G20="中止",G20="取消"),"998",IF(ISNA(MATCH($E20,施設情報!$B$2:$B$96,0)),"999",INDEX(施設情報!$C$2:$C$96,MATCH($E20,施設情報!$B$2:$B$96,0))))</f>
        <v>102</v>
      </c>
      <c r="I20" s="144">
        <f t="shared" si="2"/>
        <v>46392</v>
      </c>
      <c r="J20" s="142" t="str">
        <f t="shared" si="3"/>
        <v>102-46392</v>
      </c>
      <c r="K20" s="142">
        <f t="shared" si="4"/>
        <v>0.29166666666666669</v>
      </c>
      <c r="L20" s="142">
        <f t="shared" si="5"/>
        <v>0.875</v>
      </c>
      <c r="M20" s="142">
        <f t="shared" si="8"/>
        <v>0</v>
      </c>
      <c r="N20" s="142">
        <f t="shared" si="8"/>
        <v>0</v>
      </c>
      <c r="O20" s="142">
        <f t="shared" si="8"/>
        <v>0</v>
      </c>
      <c r="P20" s="142">
        <f t="shared" si="8"/>
        <v>0</v>
      </c>
      <c r="Q20" s="142">
        <f t="shared" si="8"/>
        <v>0</v>
      </c>
      <c r="R20" s="142">
        <f t="shared" si="8"/>
        <v>0</v>
      </c>
      <c r="S20" s="142">
        <f t="shared" si="8"/>
        <v>0</v>
      </c>
      <c r="T20" s="142">
        <f t="shared" si="8"/>
        <v>100</v>
      </c>
      <c r="U20" s="142">
        <f t="shared" si="8"/>
        <v>100</v>
      </c>
      <c r="V20" s="142">
        <f t="shared" si="8"/>
        <v>100</v>
      </c>
      <c r="W20" s="142">
        <f t="shared" si="9"/>
        <v>100</v>
      </c>
      <c r="X20" s="142">
        <f t="shared" si="9"/>
        <v>100</v>
      </c>
      <c r="Y20" s="142">
        <f t="shared" si="9"/>
        <v>100</v>
      </c>
      <c r="Z20" s="142">
        <f t="shared" si="9"/>
        <v>100</v>
      </c>
      <c r="AA20" s="142">
        <f t="shared" si="9"/>
        <v>100</v>
      </c>
      <c r="AB20" s="142">
        <f t="shared" si="9"/>
        <v>100</v>
      </c>
      <c r="AC20" s="142">
        <f t="shared" si="9"/>
        <v>100</v>
      </c>
      <c r="AD20" s="142">
        <f t="shared" si="9"/>
        <v>100</v>
      </c>
      <c r="AE20" s="142">
        <f t="shared" si="9"/>
        <v>100</v>
      </c>
      <c r="AF20" s="142">
        <f t="shared" si="9"/>
        <v>100</v>
      </c>
      <c r="AG20" s="142">
        <f t="shared" si="9"/>
        <v>100</v>
      </c>
      <c r="AH20" s="142">
        <f t="shared" si="9"/>
        <v>0</v>
      </c>
      <c r="AI20" s="142">
        <f t="shared" si="9"/>
        <v>0</v>
      </c>
      <c r="AJ20" s="142">
        <f t="shared" si="9"/>
        <v>0</v>
      </c>
      <c r="AK20" s="142">
        <f ca="1">IF(AND(AND($AK$3&lt;=B20,B20&lt;=$AK$1),B20&lt;&gt;""),1,0)</f>
        <v>1</v>
      </c>
      <c r="AL20" s="140">
        <f>IF(OR(F20="工事・メンテ（共用可）",F20="要調整"),0.5,1)</f>
        <v>1</v>
      </c>
      <c r="AM20" s="136">
        <v>1</v>
      </c>
    </row>
    <row r="21" spans="1:39">
      <c r="A21" s="153">
        <v>425</v>
      </c>
      <c r="B21" s="150">
        <v>46392</v>
      </c>
      <c r="C21" s="156">
        <v>7</v>
      </c>
      <c r="D21" s="156">
        <v>21</v>
      </c>
      <c r="E21" s="212" t="s">
        <v>272</v>
      </c>
      <c r="F21" s="151" t="s">
        <v>490</v>
      </c>
      <c r="G21" s="157" t="s">
        <v>494</v>
      </c>
      <c r="H21" s="143" t="str">
        <f>IF(OR(G21="中止",G21="取消"),"998",IF(ISNA(MATCH($E21,施設情報!$B$2:$B$96,0)),"999",INDEX(施設情報!$C$2:$C$96,MATCH($E21,施設情報!$B$2:$B$96,0))))</f>
        <v>103</v>
      </c>
      <c r="I21" s="144">
        <f t="shared" si="2"/>
        <v>46392</v>
      </c>
      <c r="J21" s="142" t="str">
        <f t="shared" si="3"/>
        <v>103-46392</v>
      </c>
      <c r="K21" s="142">
        <f t="shared" si="4"/>
        <v>0.29166666666666669</v>
      </c>
      <c r="L21" s="142">
        <f t="shared" si="5"/>
        <v>0.875</v>
      </c>
      <c r="M21" s="142">
        <f t="shared" si="8"/>
        <v>0</v>
      </c>
      <c r="N21" s="142">
        <f t="shared" si="8"/>
        <v>0</v>
      </c>
      <c r="O21" s="142">
        <f t="shared" si="8"/>
        <v>0</v>
      </c>
      <c r="P21" s="142">
        <f t="shared" si="8"/>
        <v>0</v>
      </c>
      <c r="Q21" s="142">
        <f t="shared" si="8"/>
        <v>0</v>
      </c>
      <c r="R21" s="142">
        <f t="shared" si="8"/>
        <v>0</v>
      </c>
      <c r="S21" s="142">
        <f t="shared" si="8"/>
        <v>0</v>
      </c>
      <c r="T21" s="142">
        <f t="shared" si="8"/>
        <v>100</v>
      </c>
      <c r="U21" s="142">
        <f t="shared" si="8"/>
        <v>100</v>
      </c>
      <c r="V21" s="142">
        <f t="shared" si="8"/>
        <v>100</v>
      </c>
      <c r="W21" s="142">
        <f t="shared" si="9"/>
        <v>100</v>
      </c>
      <c r="X21" s="142">
        <f t="shared" si="9"/>
        <v>100</v>
      </c>
      <c r="Y21" s="142">
        <f t="shared" si="9"/>
        <v>100</v>
      </c>
      <c r="Z21" s="142">
        <f t="shared" si="9"/>
        <v>100</v>
      </c>
      <c r="AA21" s="142">
        <f t="shared" si="9"/>
        <v>100</v>
      </c>
      <c r="AB21" s="142">
        <f t="shared" si="9"/>
        <v>100</v>
      </c>
      <c r="AC21" s="142">
        <f t="shared" si="9"/>
        <v>100</v>
      </c>
      <c r="AD21" s="142">
        <f t="shared" si="9"/>
        <v>100</v>
      </c>
      <c r="AE21" s="142">
        <f t="shared" si="9"/>
        <v>100</v>
      </c>
      <c r="AF21" s="142">
        <f t="shared" si="9"/>
        <v>100</v>
      </c>
      <c r="AG21" s="142">
        <f t="shared" si="9"/>
        <v>100</v>
      </c>
      <c r="AH21" s="142">
        <f t="shared" si="9"/>
        <v>0</v>
      </c>
      <c r="AI21" s="142">
        <f t="shared" si="9"/>
        <v>0</v>
      </c>
      <c r="AJ21" s="142">
        <f t="shared" si="9"/>
        <v>0</v>
      </c>
      <c r="AK21" s="142">
        <f ca="1">IF(AND(AND($AK$3&lt;=B21,B21&lt;=$AK$1),B21&lt;&gt;""),1,0)</f>
        <v>1</v>
      </c>
      <c r="AL21" s="140">
        <f>IF(OR(F21="工事・メンテ（共用可）",F21="要調整"),0.5,1)</f>
        <v>1</v>
      </c>
      <c r="AM21" s="136">
        <v>1</v>
      </c>
    </row>
    <row r="22" spans="1:39">
      <c r="A22" s="153">
        <v>426</v>
      </c>
      <c r="B22" s="150">
        <v>46392</v>
      </c>
      <c r="C22" s="156">
        <v>7</v>
      </c>
      <c r="D22" s="156">
        <v>21</v>
      </c>
      <c r="E22" s="212" t="s">
        <v>277</v>
      </c>
      <c r="F22" s="151" t="s">
        <v>490</v>
      </c>
      <c r="G22" s="157" t="s">
        <v>494</v>
      </c>
      <c r="H22" s="143" t="str">
        <f>IF(OR(G22="中止",G22="取消"),"998",IF(ISNA(MATCH($E22,施設情報!$B$2:$B$96,0)),"999",INDEX(施設情報!$C$2:$C$96,MATCH($E22,施設情報!$B$2:$B$96,0))))</f>
        <v>104</v>
      </c>
      <c r="I22" s="144">
        <f t="shared" si="2"/>
        <v>46392</v>
      </c>
      <c r="J22" s="142" t="str">
        <f t="shared" si="3"/>
        <v>104-46392</v>
      </c>
      <c r="K22" s="142">
        <f t="shared" si="4"/>
        <v>0.29166666666666669</v>
      </c>
      <c r="L22" s="142">
        <f t="shared" si="5"/>
        <v>0.875</v>
      </c>
      <c r="M22" s="142">
        <f t="shared" si="8"/>
        <v>0</v>
      </c>
      <c r="N22" s="142">
        <f t="shared" si="8"/>
        <v>0</v>
      </c>
      <c r="O22" s="142">
        <f t="shared" si="8"/>
        <v>0</v>
      </c>
      <c r="P22" s="142">
        <f t="shared" si="8"/>
        <v>0</v>
      </c>
      <c r="Q22" s="142">
        <f t="shared" si="8"/>
        <v>0</v>
      </c>
      <c r="R22" s="142">
        <f t="shared" si="8"/>
        <v>0</v>
      </c>
      <c r="S22" s="142">
        <f t="shared" si="8"/>
        <v>0</v>
      </c>
      <c r="T22" s="142">
        <f t="shared" si="8"/>
        <v>100</v>
      </c>
      <c r="U22" s="142">
        <f t="shared" si="8"/>
        <v>100</v>
      </c>
      <c r="V22" s="142">
        <f t="shared" si="8"/>
        <v>100</v>
      </c>
      <c r="W22" s="142">
        <f t="shared" si="9"/>
        <v>100</v>
      </c>
      <c r="X22" s="142">
        <f t="shared" si="9"/>
        <v>100</v>
      </c>
      <c r="Y22" s="142">
        <f t="shared" si="9"/>
        <v>100</v>
      </c>
      <c r="Z22" s="142">
        <f t="shared" si="9"/>
        <v>100</v>
      </c>
      <c r="AA22" s="142">
        <f t="shared" si="9"/>
        <v>100</v>
      </c>
      <c r="AB22" s="142">
        <f t="shared" si="9"/>
        <v>100</v>
      </c>
      <c r="AC22" s="142">
        <f t="shared" si="9"/>
        <v>100</v>
      </c>
      <c r="AD22" s="142">
        <f t="shared" si="9"/>
        <v>100</v>
      </c>
      <c r="AE22" s="142">
        <f t="shared" si="9"/>
        <v>100</v>
      </c>
      <c r="AF22" s="142">
        <f t="shared" si="9"/>
        <v>100</v>
      </c>
      <c r="AG22" s="142">
        <f t="shared" si="9"/>
        <v>100</v>
      </c>
      <c r="AH22" s="142">
        <f t="shared" si="9"/>
        <v>0</v>
      </c>
      <c r="AI22" s="142">
        <f t="shared" si="9"/>
        <v>0</v>
      </c>
      <c r="AJ22" s="142">
        <f t="shared" si="9"/>
        <v>0</v>
      </c>
      <c r="AK22" s="142">
        <f ca="1">IF(AND(AND($AK$3&lt;=B22,B22&lt;=$AK$1),B22&lt;&gt;""),1,0)</f>
        <v>1</v>
      </c>
      <c r="AL22" s="140">
        <f>IF(OR(F22="工事・メンテ（共用可）",F22="要調整"),0.5,1)</f>
        <v>1</v>
      </c>
      <c r="AM22" s="136">
        <v>1</v>
      </c>
    </row>
    <row r="23" spans="1:39" ht="37.5">
      <c r="A23" s="153">
        <v>427</v>
      </c>
      <c r="B23" s="150">
        <v>46392</v>
      </c>
      <c r="C23" s="156">
        <v>7</v>
      </c>
      <c r="D23" s="156">
        <v>21</v>
      </c>
      <c r="E23" s="212" t="s">
        <v>278</v>
      </c>
      <c r="F23" s="151" t="s">
        <v>490</v>
      </c>
      <c r="G23" s="157" t="s">
        <v>494</v>
      </c>
      <c r="H23" s="143" t="str">
        <f>IF(OR(G23="中止",G23="取消"),"998",IF(ISNA(MATCH($E23,施設情報!$B$2:$B$96,0)),"999",INDEX(施設情報!$C$2:$C$96,MATCH($E23,施設情報!$B$2:$B$96,0))))</f>
        <v>105</v>
      </c>
      <c r="I23" s="144">
        <f t="shared" si="2"/>
        <v>46392</v>
      </c>
      <c r="J23" s="142" t="str">
        <f t="shared" si="3"/>
        <v>105-46392</v>
      </c>
      <c r="K23" s="142">
        <f t="shared" si="4"/>
        <v>0.29166666666666669</v>
      </c>
      <c r="L23" s="142">
        <f t="shared" si="5"/>
        <v>0.875</v>
      </c>
      <c r="M23" s="142">
        <f t="shared" si="8"/>
        <v>0</v>
      </c>
      <c r="N23" s="142">
        <f t="shared" si="8"/>
        <v>0</v>
      </c>
      <c r="O23" s="142">
        <f t="shared" si="8"/>
        <v>0</v>
      </c>
      <c r="P23" s="142">
        <f t="shared" si="8"/>
        <v>0</v>
      </c>
      <c r="Q23" s="142">
        <f t="shared" si="8"/>
        <v>0</v>
      </c>
      <c r="R23" s="142">
        <f t="shared" si="8"/>
        <v>0</v>
      </c>
      <c r="S23" s="142">
        <f t="shared" si="8"/>
        <v>0</v>
      </c>
      <c r="T23" s="142">
        <f t="shared" si="8"/>
        <v>100</v>
      </c>
      <c r="U23" s="142">
        <f t="shared" si="8"/>
        <v>100</v>
      </c>
      <c r="V23" s="142">
        <f t="shared" si="8"/>
        <v>100</v>
      </c>
      <c r="W23" s="142">
        <f t="shared" si="9"/>
        <v>100</v>
      </c>
      <c r="X23" s="142">
        <f t="shared" si="9"/>
        <v>100</v>
      </c>
      <c r="Y23" s="142">
        <f t="shared" si="9"/>
        <v>100</v>
      </c>
      <c r="Z23" s="142">
        <f t="shared" si="9"/>
        <v>100</v>
      </c>
      <c r="AA23" s="142">
        <f t="shared" si="9"/>
        <v>100</v>
      </c>
      <c r="AB23" s="142">
        <f t="shared" si="9"/>
        <v>100</v>
      </c>
      <c r="AC23" s="142">
        <f t="shared" si="9"/>
        <v>100</v>
      </c>
      <c r="AD23" s="142">
        <f t="shared" si="9"/>
        <v>100</v>
      </c>
      <c r="AE23" s="142">
        <f t="shared" si="9"/>
        <v>100</v>
      </c>
      <c r="AF23" s="142">
        <f t="shared" si="9"/>
        <v>100</v>
      </c>
      <c r="AG23" s="142">
        <f t="shared" si="9"/>
        <v>100</v>
      </c>
      <c r="AH23" s="142">
        <f t="shared" si="9"/>
        <v>0</v>
      </c>
      <c r="AI23" s="142">
        <f t="shared" si="9"/>
        <v>0</v>
      </c>
      <c r="AJ23" s="142">
        <f t="shared" si="9"/>
        <v>0</v>
      </c>
      <c r="AK23" s="142">
        <f ca="1">IF(AND(AND($AK$3&lt;=B23,B23&lt;=$AK$1),B23&lt;&gt;""),1,0)</f>
        <v>1</v>
      </c>
      <c r="AL23" s="140">
        <f>IF(OR(F23="工事・メンテ（共用可）",F23="要調整"),0.5,1)</f>
        <v>1</v>
      </c>
      <c r="AM23" s="136">
        <v>1</v>
      </c>
    </row>
    <row r="24" spans="1:39" ht="37.5">
      <c r="A24" s="153">
        <v>428</v>
      </c>
      <c r="B24" s="150">
        <v>46392</v>
      </c>
      <c r="C24" s="156">
        <v>7</v>
      </c>
      <c r="D24" s="156">
        <v>21</v>
      </c>
      <c r="E24" s="212" t="s">
        <v>279</v>
      </c>
      <c r="F24" s="151" t="s">
        <v>490</v>
      </c>
      <c r="G24" s="157" t="s">
        <v>494</v>
      </c>
      <c r="H24" s="143" t="str">
        <f>IF(OR(G24="中止",G24="取消"),"998",IF(ISNA(MATCH($E24,施設情報!$B$2:$B$96,0)),"999",INDEX(施設情報!$C$2:$C$96,MATCH($E24,施設情報!$B$2:$B$96,0))))</f>
        <v>106</v>
      </c>
      <c r="I24" s="144">
        <f t="shared" si="2"/>
        <v>46392</v>
      </c>
      <c r="J24" s="142" t="str">
        <f t="shared" si="3"/>
        <v>106-46392</v>
      </c>
      <c r="K24" s="142">
        <f t="shared" si="4"/>
        <v>0.29166666666666669</v>
      </c>
      <c r="L24" s="142">
        <f t="shared" si="5"/>
        <v>0.875</v>
      </c>
      <c r="M24" s="142">
        <f t="shared" si="8"/>
        <v>0</v>
      </c>
      <c r="N24" s="142">
        <f t="shared" si="8"/>
        <v>0</v>
      </c>
      <c r="O24" s="142">
        <f t="shared" si="8"/>
        <v>0</v>
      </c>
      <c r="P24" s="142">
        <f t="shared" si="8"/>
        <v>0</v>
      </c>
      <c r="Q24" s="142">
        <f t="shared" si="8"/>
        <v>0</v>
      </c>
      <c r="R24" s="142">
        <f t="shared" si="8"/>
        <v>0</v>
      </c>
      <c r="S24" s="142">
        <f t="shared" si="8"/>
        <v>0</v>
      </c>
      <c r="T24" s="142">
        <f t="shared" si="8"/>
        <v>100</v>
      </c>
      <c r="U24" s="142">
        <f t="shared" si="8"/>
        <v>100</v>
      </c>
      <c r="V24" s="142">
        <f t="shared" si="8"/>
        <v>100</v>
      </c>
      <c r="W24" s="142">
        <f t="shared" si="9"/>
        <v>100</v>
      </c>
      <c r="X24" s="142">
        <f t="shared" si="9"/>
        <v>100</v>
      </c>
      <c r="Y24" s="142">
        <f t="shared" si="9"/>
        <v>100</v>
      </c>
      <c r="Z24" s="142">
        <f t="shared" si="9"/>
        <v>100</v>
      </c>
      <c r="AA24" s="142">
        <f t="shared" si="9"/>
        <v>100</v>
      </c>
      <c r="AB24" s="142">
        <f t="shared" si="9"/>
        <v>100</v>
      </c>
      <c r="AC24" s="142">
        <f t="shared" si="9"/>
        <v>100</v>
      </c>
      <c r="AD24" s="142">
        <f t="shared" si="9"/>
        <v>100</v>
      </c>
      <c r="AE24" s="142">
        <f t="shared" si="9"/>
        <v>100</v>
      </c>
      <c r="AF24" s="142">
        <f t="shared" si="9"/>
        <v>100</v>
      </c>
      <c r="AG24" s="142">
        <f t="shared" si="9"/>
        <v>100</v>
      </c>
      <c r="AH24" s="142">
        <f t="shared" si="9"/>
        <v>0</v>
      </c>
      <c r="AI24" s="142">
        <f t="shared" si="9"/>
        <v>0</v>
      </c>
      <c r="AJ24" s="142">
        <f t="shared" si="9"/>
        <v>0</v>
      </c>
      <c r="AK24" s="142">
        <f ca="1">IF(AND(AND($AK$3&lt;=B24,B24&lt;=$AK$1),B24&lt;&gt;""),1,0)</f>
        <v>1</v>
      </c>
      <c r="AL24" s="140">
        <f>IF(OR(F24="工事・メンテ（共用可）",F24="要調整"),0.5,1)</f>
        <v>1</v>
      </c>
      <c r="AM24" s="136">
        <v>1</v>
      </c>
    </row>
    <row r="25" spans="1:39">
      <c r="A25" s="153">
        <v>429</v>
      </c>
      <c r="B25" s="150">
        <v>46392</v>
      </c>
      <c r="C25" s="156">
        <v>7</v>
      </c>
      <c r="D25" s="156">
        <v>21</v>
      </c>
      <c r="E25" s="212" t="s">
        <v>510</v>
      </c>
      <c r="F25" s="151" t="s">
        <v>490</v>
      </c>
      <c r="G25" s="157" t="s">
        <v>494</v>
      </c>
      <c r="H25" s="143" t="str">
        <f>IF(OR(G25="中止",G25="取消"),"998",IF(ISNA(MATCH($E25,施設情報!$B$2:$B$96,0)),"999",INDEX(施設情報!$C$2:$C$96,MATCH($E25,施設情報!$B$2:$B$96,0))))</f>
        <v>108</v>
      </c>
      <c r="I25" s="144">
        <f t="shared" si="2"/>
        <v>46392</v>
      </c>
      <c r="J25" s="142" t="str">
        <f t="shared" si="3"/>
        <v>108-46392</v>
      </c>
      <c r="K25" s="142">
        <f t="shared" si="4"/>
        <v>0.29166666666666669</v>
      </c>
      <c r="L25" s="142">
        <f t="shared" si="5"/>
        <v>0.875</v>
      </c>
      <c r="M25" s="142">
        <f t="shared" ref="M25:V34" si="10">IF(AND(M$3&gt;=$K25,M$3&lt;$L25),100*$AM25,0)</f>
        <v>0</v>
      </c>
      <c r="N25" s="142">
        <f t="shared" si="10"/>
        <v>0</v>
      </c>
      <c r="O25" s="142">
        <f t="shared" si="10"/>
        <v>0</v>
      </c>
      <c r="P25" s="142">
        <f t="shared" si="10"/>
        <v>0</v>
      </c>
      <c r="Q25" s="142">
        <f t="shared" si="10"/>
        <v>0</v>
      </c>
      <c r="R25" s="142">
        <f t="shared" si="10"/>
        <v>0</v>
      </c>
      <c r="S25" s="142">
        <f t="shared" si="10"/>
        <v>0</v>
      </c>
      <c r="T25" s="142">
        <f t="shared" si="10"/>
        <v>100</v>
      </c>
      <c r="U25" s="142">
        <f t="shared" si="10"/>
        <v>100</v>
      </c>
      <c r="V25" s="142">
        <f t="shared" si="10"/>
        <v>100</v>
      </c>
      <c r="W25" s="142">
        <f t="shared" ref="W25:AJ34" si="11">IF(AND(W$3&gt;=$K25,W$3&lt;$L25),100*$AM25,0)</f>
        <v>100</v>
      </c>
      <c r="X25" s="142">
        <f t="shared" si="11"/>
        <v>100</v>
      </c>
      <c r="Y25" s="142">
        <f t="shared" si="11"/>
        <v>100</v>
      </c>
      <c r="Z25" s="142">
        <f t="shared" si="11"/>
        <v>100</v>
      </c>
      <c r="AA25" s="142">
        <f t="shared" si="11"/>
        <v>100</v>
      </c>
      <c r="AB25" s="142">
        <f t="shared" si="11"/>
        <v>100</v>
      </c>
      <c r="AC25" s="142">
        <f t="shared" si="11"/>
        <v>100</v>
      </c>
      <c r="AD25" s="142">
        <f t="shared" si="11"/>
        <v>100</v>
      </c>
      <c r="AE25" s="142">
        <f t="shared" si="11"/>
        <v>100</v>
      </c>
      <c r="AF25" s="142">
        <f t="shared" si="11"/>
        <v>100</v>
      </c>
      <c r="AG25" s="142">
        <f t="shared" si="11"/>
        <v>100</v>
      </c>
      <c r="AH25" s="142">
        <f t="shared" si="11"/>
        <v>0</v>
      </c>
      <c r="AI25" s="142">
        <f t="shared" si="11"/>
        <v>0</v>
      </c>
      <c r="AJ25" s="142">
        <f t="shared" si="11"/>
        <v>0</v>
      </c>
      <c r="AK25" s="142">
        <f ca="1">IF(AND(AND($AK$3&lt;=B25,B25&lt;=$AK$1),B25&lt;&gt;""),1,0)</f>
        <v>1</v>
      </c>
      <c r="AL25" s="140">
        <f>IF(OR(F25="工事・メンテ（共用可）",F25="要調整"),0.5,1)</f>
        <v>1</v>
      </c>
      <c r="AM25" s="136">
        <v>1</v>
      </c>
    </row>
    <row r="26" spans="1:39" ht="37.5">
      <c r="A26" s="153">
        <v>430</v>
      </c>
      <c r="B26" s="150">
        <v>46392</v>
      </c>
      <c r="C26" s="156">
        <v>7</v>
      </c>
      <c r="D26" s="156">
        <v>21</v>
      </c>
      <c r="E26" s="212" t="s">
        <v>496</v>
      </c>
      <c r="F26" s="151" t="s">
        <v>490</v>
      </c>
      <c r="G26" s="157" t="s">
        <v>494</v>
      </c>
      <c r="H26" s="143" t="str">
        <f>IF(OR(G26="中止",G26="取消"),"998",IF(ISNA(MATCH($E26,施設情報!$B$2:$B$96,0)),"999",INDEX(施設情報!$C$2:$C$96,MATCH($E26,施設情報!$B$2:$B$96,0))))</f>
        <v>107</v>
      </c>
      <c r="I26" s="144">
        <f t="shared" si="2"/>
        <v>46392</v>
      </c>
      <c r="J26" s="142" t="str">
        <f t="shared" si="3"/>
        <v>107-46392</v>
      </c>
      <c r="K26" s="142">
        <f t="shared" si="4"/>
        <v>0.29166666666666669</v>
      </c>
      <c r="L26" s="142">
        <f t="shared" si="5"/>
        <v>0.875</v>
      </c>
      <c r="M26" s="142">
        <f t="shared" si="10"/>
        <v>0</v>
      </c>
      <c r="N26" s="142">
        <f t="shared" si="10"/>
        <v>0</v>
      </c>
      <c r="O26" s="142">
        <f t="shared" si="10"/>
        <v>0</v>
      </c>
      <c r="P26" s="142">
        <f t="shared" si="10"/>
        <v>0</v>
      </c>
      <c r="Q26" s="142">
        <f t="shared" si="10"/>
        <v>0</v>
      </c>
      <c r="R26" s="142">
        <f t="shared" si="10"/>
        <v>0</v>
      </c>
      <c r="S26" s="142">
        <f t="shared" si="10"/>
        <v>0</v>
      </c>
      <c r="T26" s="142">
        <f t="shared" si="10"/>
        <v>100</v>
      </c>
      <c r="U26" s="142">
        <f t="shared" si="10"/>
        <v>100</v>
      </c>
      <c r="V26" s="142">
        <f t="shared" si="10"/>
        <v>100</v>
      </c>
      <c r="W26" s="142">
        <f t="shared" si="11"/>
        <v>100</v>
      </c>
      <c r="X26" s="142">
        <f t="shared" si="11"/>
        <v>100</v>
      </c>
      <c r="Y26" s="142">
        <f t="shared" si="11"/>
        <v>100</v>
      </c>
      <c r="Z26" s="142">
        <f t="shared" si="11"/>
        <v>100</v>
      </c>
      <c r="AA26" s="142">
        <f t="shared" si="11"/>
        <v>100</v>
      </c>
      <c r="AB26" s="142">
        <f t="shared" si="11"/>
        <v>100</v>
      </c>
      <c r="AC26" s="142">
        <f t="shared" si="11"/>
        <v>100</v>
      </c>
      <c r="AD26" s="142">
        <f t="shared" si="11"/>
        <v>100</v>
      </c>
      <c r="AE26" s="142">
        <f t="shared" si="11"/>
        <v>100</v>
      </c>
      <c r="AF26" s="142">
        <f t="shared" si="11"/>
        <v>100</v>
      </c>
      <c r="AG26" s="142">
        <f t="shared" si="11"/>
        <v>100</v>
      </c>
      <c r="AH26" s="142">
        <f t="shared" si="11"/>
        <v>0</v>
      </c>
      <c r="AI26" s="142">
        <f t="shared" si="11"/>
        <v>0</v>
      </c>
      <c r="AJ26" s="142">
        <f t="shared" si="11"/>
        <v>0</v>
      </c>
      <c r="AK26" s="142">
        <f ca="1">IF(AND(AND($AK$3&lt;=B26,B26&lt;=$AK$1),B26&lt;&gt;""),1,0)</f>
        <v>1</v>
      </c>
      <c r="AL26" s="140">
        <f>IF(OR(F26="工事・メンテ（共用可）",F26="要調整"),0.5,1)</f>
        <v>1</v>
      </c>
      <c r="AM26" s="136">
        <v>1</v>
      </c>
    </row>
    <row r="27" spans="1:39" ht="37.5">
      <c r="A27" s="153">
        <v>238</v>
      </c>
      <c r="B27" s="150">
        <v>46393</v>
      </c>
      <c r="C27" s="156">
        <v>0</v>
      </c>
      <c r="D27" s="156">
        <v>24</v>
      </c>
      <c r="E27" s="212" t="s">
        <v>240</v>
      </c>
      <c r="F27" s="151" t="s">
        <v>95</v>
      </c>
      <c r="G27" s="157" t="s">
        <v>1</v>
      </c>
      <c r="H27" s="143" t="str">
        <f>IF(OR(G27="中止",G27="取消"),"998",IF(ISNA(MATCH($E27,施設情報!$B$2:$B$96,0)),"999",INDEX(施設情報!$C$2:$C$96,MATCH($E27,施設情報!$B$2:$B$96,0))))</f>
        <v>117</v>
      </c>
      <c r="I27" s="144">
        <f t="shared" si="2"/>
        <v>46393</v>
      </c>
      <c r="J27" s="142" t="str">
        <f t="shared" si="3"/>
        <v>117-46393</v>
      </c>
      <c r="K27" s="142">
        <f t="shared" si="4"/>
        <v>0</v>
      </c>
      <c r="L27" s="142">
        <f t="shared" si="5"/>
        <v>1</v>
      </c>
      <c r="M27" s="142">
        <f t="shared" si="10"/>
        <v>100</v>
      </c>
      <c r="N27" s="142">
        <f t="shared" si="10"/>
        <v>100</v>
      </c>
      <c r="O27" s="142">
        <f t="shared" si="10"/>
        <v>100</v>
      </c>
      <c r="P27" s="142">
        <f t="shared" si="10"/>
        <v>100</v>
      </c>
      <c r="Q27" s="142">
        <f t="shared" si="10"/>
        <v>100</v>
      </c>
      <c r="R27" s="142">
        <f t="shared" si="10"/>
        <v>100</v>
      </c>
      <c r="S27" s="142">
        <f t="shared" si="10"/>
        <v>100</v>
      </c>
      <c r="T27" s="142">
        <f t="shared" si="10"/>
        <v>100</v>
      </c>
      <c r="U27" s="142">
        <f t="shared" si="10"/>
        <v>100</v>
      </c>
      <c r="V27" s="142">
        <f t="shared" si="10"/>
        <v>100</v>
      </c>
      <c r="W27" s="142">
        <f t="shared" si="11"/>
        <v>100</v>
      </c>
      <c r="X27" s="142">
        <f t="shared" si="11"/>
        <v>100</v>
      </c>
      <c r="Y27" s="142">
        <f t="shared" si="11"/>
        <v>100</v>
      </c>
      <c r="Z27" s="142">
        <f t="shared" si="11"/>
        <v>100</v>
      </c>
      <c r="AA27" s="142">
        <f t="shared" si="11"/>
        <v>100</v>
      </c>
      <c r="AB27" s="142">
        <f t="shared" si="11"/>
        <v>100</v>
      </c>
      <c r="AC27" s="142">
        <f t="shared" si="11"/>
        <v>100</v>
      </c>
      <c r="AD27" s="142">
        <f t="shared" si="11"/>
        <v>100</v>
      </c>
      <c r="AE27" s="142">
        <f t="shared" si="11"/>
        <v>100</v>
      </c>
      <c r="AF27" s="142">
        <f t="shared" si="11"/>
        <v>100</v>
      </c>
      <c r="AG27" s="142">
        <f t="shared" si="11"/>
        <v>100</v>
      </c>
      <c r="AH27" s="142">
        <f t="shared" si="11"/>
        <v>100</v>
      </c>
      <c r="AI27" s="142">
        <f t="shared" si="11"/>
        <v>100</v>
      </c>
      <c r="AJ27" s="142">
        <f t="shared" si="11"/>
        <v>100</v>
      </c>
      <c r="AK27" s="142">
        <f ca="1">IF(AND(AND($AK$3&lt;=B27,B27&lt;=$AK$1),B27&lt;&gt;""),1,0)</f>
        <v>1</v>
      </c>
      <c r="AL27" s="140">
        <f>IF(OR(F27="工事・メンテ（共用可）",F27="要調整"),0.5,1)</f>
        <v>1</v>
      </c>
      <c r="AM27" s="136">
        <v>1</v>
      </c>
    </row>
    <row r="28" spans="1:39" ht="56.25">
      <c r="A28" s="153">
        <v>328</v>
      </c>
      <c r="B28" s="150">
        <v>46393</v>
      </c>
      <c r="C28" s="156">
        <v>0</v>
      </c>
      <c r="D28" s="156">
        <v>24</v>
      </c>
      <c r="E28" s="212" t="s">
        <v>285</v>
      </c>
      <c r="F28" s="151" t="s">
        <v>95</v>
      </c>
      <c r="G28" s="157" t="s">
        <v>1</v>
      </c>
      <c r="H28" s="143" t="str">
        <f>IF(OR(G28="中止",G28="取消"),"998",IF(ISNA(MATCH($E28,施設情報!$B$2:$B$96,0)),"999",INDEX(施設情報!$C$2:$C$96,MATCH($E28,施設情報!$B$2:$B$96,0))))</f>
        <v>111</v>
      </c>
      <c r="I28" s="144">
        <f t="shared" si="2"/>
        <v>46393</v>
      </c>
      <c r="J28" s="142" t="str">
        <f t="shared" si="3"/>
        <v>111-46393</v>
      </c>
      <c r="K28" s="142">
        <f t="shared" si="4"/>
        <v>0</v>
      </c>
      <c r="L28" s="142">
        <f t="shared" si="5"/>
        <v>1</v>
      </c>
      <c r="M28" s="142">
        <f t="shared" si="10"/>
        <v>100</v>
      </c>
      <c r="N28" s="142">
        <f t="shared" si="10"/>
        <v>100</v>
      </c>
      <c r="O28" s="142">
        <f t="shared" si="10"/>
        <v>100</v>
      </c>
      <c r="P28" s="142">
        <f t="shared" si="10"/>
        <v>100</v>
      </c>
      <c r="Q28" s="142">
        <f t="shared" si="10"/>
        <v>100</v>
      </c>
      <c r="R28" s="142">
        <f t="shared" si="10"/>
        <v>100</v>
      </c>
      <c r="S28" s="142">
        <f t="shared" si="10"/>
        <v>100</v>
      </c>
      <c r="T28" s="142">
        <f t="shared" si="10"/>
        <v>100</v>
      </c>
      <c r="U28" s="142">
        <f t="shared" si="10"/>
        <v>100</v>
      </c>
      <c r="V28" s="142">
        <f t="shared" si="10"/>
        <v>100</v>
      </c>
      <c r="W28" s="142">
        <f t="shared" si="11"/>
        <v>100</v>
      </c>
      <c r="X28" s="142">
        <f t="shared" si="11"/>
        <v>100</v>
      </c>
      <c r="Y28" s="142">
        <f t="shared" si="11"/>
        <v>100</v>
      </c>
      <c r="Z28" s="142">
        <f t="shared" si="11"/>
        <v>100</v>
      </c>
      <c r="AA28" s="142">
        <f t="shared" si="11"/>
        <v>100</v>
      </c>
      <c r="AB28" s="142">
        <f t="shared" si="11"/>
        <v>100</v>
      </c>
      <c r="AC28" s="142">
        <f t="shared" si="11"/>
        <v>100</v>
      </c>
      <c r="AD28" s="142">
        <f t="shared" si="11"/>
        <v>100</v>
      </c>
      <c r="AE28" s="142">
        <f t="shared" si="11"/>
        <v>100</v>
      </c>
      <c r="AF28" s="142">
        <f t="shared" si="11"/>
        <v>100</v>
      </c>
      <c r="AG28" s="142">
        <f t="shared" si="11"/>
        <v>100</v>
      </c>
      <c r="AH28" s="142">
        <f t="shared" si="11"/>
        <v>100</v>
      </c>
      <c r="AI28" s="142">
        <f t="shared" si="11"/>
        <v>100</v>
      </c>
      <c r="AJ28" s="142">
        <f t="shared" si="11"/>
        <v>100</v>
      </c>
      <c r="AK28" s="142">
        <f ca="1">IF(AND(AND($AK$3&lt;=B28,B28&lt;=$AK$1),B28&lt;&gt;""),1,0)</f>
        <v>1</v>
      </c>
      <c r="AL28" s="140">
        <f>IF(OR(F28="工事・メンテ（共用可）",F28="要調整"),0.5,1)</f>
        <v>1</v>
      </c>
      <c r="AM28" s="136">
        <v>1</v>
      </c>
    </row>
    <row r="29" spans="1:39">
      <c r="A29" s="153">
        <v>431</v>
      </c>
      <c r="B29" s="150">
        <v>46393</v>
      </c>
      <c r="C29" s="156">
        <v>7</v>
      </c>
      <c r="D29" s="156">
        <v>21</v>
      </c>
      <c r="E29" s="212" t="s">
        <v>28</v>
      </c>
      <c r="F29" s="151" t="s">
        <v>490</v>
      </c>
      <c r="G29" s="157" t="s">
        <v>494</v>
      </c>
      <c r="H29" s="143" t="str">
        <f>IF(OR(G29="中止",G29="取消"),"998",IF(ISNA(MATCH($E29,施設情報!$B$2:$B$96,0)),"999",INDEX(施設情報!$C$2:$C$96,MATCH($E29,施設情報!$B$2:$B$96,0))))</f>
        <v>001</v>
      </c>
      <c r="I29" s="144">
        <f t="shared" si="2"/>
        <v>46393</v>
      </c>
      <c r="J29" s="142" t="str">
        <f t="shared" si="3"/>
        <v>001-46393</v>
      </c>
      <c r="K29" s="142">
        <f t="shared" si="4"/>
        <v>0.29166666666666669</v>
      </c>
      <c r="L29" s="142">
        <f t="shared" si="5"/>
        <v>0.875</v>
      </c>
      <c r="M29" s="142">
        <f t="shared" si="10"/>
        <v>0</v>
      </c>
      <c r="N29" s="142">
        <f t="shared" si="10"/>
        <v>0</v>
      </c>
      <c r="O29" s="142">
        <f t="shared" si="10"/>
        <v>0</v>
      </c>
      <c r="P29" s="142">
        <f t="shared" si="10"/>
        <v>0</v>
      </c>
      <c r="Q29" s="142">
        <f t="shared" si="10"/>
        <v>0</v>
      </c>
      <c r="R29" s="142">
        <f t="shared" si="10"/>
        <v>0</v>
      </c>
      <c r="S29" s="142">
        <f t="shared" si="10"/>
        <v>0</v>
      </c>
      <c r="T29" s="142">
        <f t="shared" si="10"/>
        <v>100</v>
      </c>
      <c r="U29" s="142">
        <f t="shared" si="10"/>
        <v>100</v>
      </c>
      <c r="V29" s="142">
        <f t="shared" si="10"/>
        <v>100</v>
      </c>
      <c r="W29" s="142">
        <f t="shared" si="11"/>
        <v>100</v>
      </c>
      <c r="X29" s="142">
        <f t="shared" si="11"/>
        <v>100</v>
      </c>
      <c r="Y29" s="142">
        <f t="shared" si="11"/>
        <v>100</v>
      </c>
      <c r="Z29" s="142">
        <f t="shared" si="11"/>
        <v>100</v>
      </c>
      <c r="AA29" s="142">
        <f t="shared" si="11"/>
        <v>100</v>
      </c>
      <c r="AB29" s="142">
        <f t="shared" si="11"/>
        <v>100</v>
      </c>
      <c r="AC29" s="142">
        <f t="shared" si="11"/>
        <v>100</v>
      </c>
      <c r="AD29" s="142">
        <f t="shared" si="11"/>
        <v>100</v>
      </c>
      <c r="AE29" s="142">
        <f t="shared" si="11"/>
        <v>100</v>
      </c>
      <c r="AF29" s="142">
        <f t="shared" si="11"/>
        <v>100</v>
      </c>
      <c r="AG29" s="142">
        <f t="shared" si="11"/>
        <v>100</v>
      </c>
      <c r="AH29" s="142">
        <f t="shared" si="11"/>
        <v>0</v>
      </c>
      <c r="AI29" s="142">
        <f t="shared" si="11"/>
        <v>0</v>
      </c>
      <c r="AJ29" s="142">
        <f t="shared" si="11"/>
        <v>0</v>
      </c>
      <c r="AK29" s="142">
        <f ca="1">IF(AND(AND($AK$3&lt;=B29,B29&lt;=$AK$1),B29&lt;&gt;""),1,0)</f>
        <v>1</v>
      </c>
      <c r="AL29" s="140">
        <f>IF(OR(F29="工事・メンテ（共用可）",F29="要調整"),0.5,1)</f>
        <v>1</v>
      </c>
      <c r="AM29" s="136">
        <v>1</v>
      </c>
    </row>
    <row r="30" spans="1:39" ht="93.75">
      <c r="A30" s="153">
        <v>432</v>
      </c>
      <c r="B30" s="150">
        <v>46393</v>
      </c>
      <c r="C30" s="156">
        <v>7</v>
      </c>
      <c r="D30" s="156">
        <v>21</v>
      </c>
      <c r="E30" s="212" t="s">
        <v>270</v>
      </c>
      <c r="F30" s="151" t="s">
        <v>490</v>
      </c>
      <c r="G30" s="157" t="s">
        <v>494</v>
      </c>
      <c r="H30" s="143" t="str">
        <f>IF(OR(G30="中止",G30="取消"),"998",IF(ISNA(MATCH($E30,施設情報!$B$2:$B$96,0)),"999",INDEX(施設情報!$C$2:$C$96,MATCH($E30,施設情報!$B$2:$B$96,0))))</f>
        <v>101</v>
      </c>
      <c r="I30" s="144">
        <f t="shared" si="2"/>
        <v>46393</v>
      </c>
      <c r="J30" s="142" t="str">
        <f t="shared" si="3"/>
        <v>101-46393</v>
      </c>
      <c r="K30" s="142">
        <f t="shared" si="4"/>
        <v>0.29166666666666669</v>
      </c>
      <c r="L30" s="142">
        <f t="shared" si="5"/>
        <v>0.875</v>
      </c>
      <c r="M30" s="142">
        <f t="shared" si="10"/>
        <v>0</v>
      </c>
      <c r="N30" s="142">
        <f t="shared" si="10"/>
        <v>0</v>
      </c>
      <c r="O30" s="142">
        <f t="shared" si="10"/>
        <v>0</v>
      </c>
      <c r="P30" s="142">
        <f t="shared" si="10"/>
        <v>0</v>
      </c>
      <c r="Q30" s="142">
        <f t="shared" si="10"/>
        <v>0</v>
      </c>
      <c r="R30" s="142">
        <f t="shared" si="10"/>
        <v>0</v>
      </c>
      <c r="S30" s="142">
        <f t="shared" si="10"/>
        <v>0</v>
      </c>
      <c r="T30" s="142">
        <f t="shared" si="10"/>
        <v>100</v>
      </c>
      <c r="U30" s="142">
        <f t="shared" si="10"/>
        <v>100</v>
      </c>
      <c r="V30" s="142">
        <f t="shared" si="10"/>
        <v>100</v>
      </c>
      <c r="W30" s="142">
        <f t="shared" si="11"/>
        <v>100</v>
      </c>
      <c r="X30" s="142">
        <f t="shared" si="11"/>
        <v>100</v>
      </c>
      <c r="Y30" s="142">
        <f t="shared" si="11"/>
        <v>100</v>
      </c>
      <c r="Z30" s="142">
        <f t="shared" si="11"/>
        <v>100</v>
      </c>
      <c r="AA30" s="142">
        <f t="shared" si="11"/>
        <v>100</v>
      </c>
      <c r="AB30" s="142">
        <f t="shared" si="11"/>
        <v>100</v>
      </c>
      <c r="AC30" s="142">
        <f t="shared" si="11"/>
        <v>100</v>
      </c>
      <c r="AD30" s="142">
        <f t="shared" si="11"/>
        <v>100</v>
      </c>
      <c r="AE30" s="142">
        <f t="shared" si="11"/>
        <v>100</v>
      </c>
      <c r="AF30" s="142">
        <f t="shared" si="11"/>
        <v>100</v>
      </c>
      <c r="AG30" s="142">
        <f t="shared" si="11"/>
        <v>100</v>
      </c>
      <c r="AH30" s="142">
        <f t="shared" si="11"/>
        <v>0</v>
      </c>
      <c r="AI30" s="142">
        <f t="shared" si="11"/>
        <v>0</v>
      </c>
      <c r="AJ30" s="142">
        <f t="shared" si="11"/>
        <v>0</v>
      </c>
      <c r="AK30" s="142">
        <f ca="1">IF(AND(AND($AK$3&lt;=B30,B30&lt;=$AK$1),B30&lt;&gt;""),1,0)</f>
        <v>1</v>
      </c>
      <c r="AL30" s="140">
        <f>IF(OR(F30="工事・メンテ（共用可）",F30="要調整"),0.5,1)</f>
        <v>1</v>
      </c>
      <c r="AM30" s="136">
        <v>1</v>
      </c>
    </row>
    <row r="31" spans="1:39">
      <c r="A31" s="153">
        <v>433</v>
      </c>
      <c r="B31" s="150">
        <v>46393</v>
      </c>
      <c r="C31" s="156">
        <v>7</v>
      </c>
      <c r="D31" s="156">
        <v>21</v>
      </c>
      <c r="E31" s="212" t="s">
        <v>271</v>
      </c>
      <c r="F31" s="151" t="s">
        <v>490</v>
      </c>
      <c r="G31" s="157" t="s">
        <v>494</v>
      </c>
      <c r="H31" s="143" t="str">
        <f>IF(OR(G31="中止",G31="取消"),"998",IF(ISNA(MATCH($E31,施設情報!$B$2:$B$96,0)),"999",INDEX(施設情報!$C$2:$C$96,MATCH($E31,施設情報!$B$2:$B$96,0))))</f>
        <v>102</v>
      </c>
      <c r="I31" s="144">
        <f t="shared" si="2"/>
        <v>46393</v>
      </c>
      <c r="J31" s="142" t="str">
        <f t="shared" si="3"/>
        <v>102-46393</v>
      </c>
      <c r="K31" s="142">
        <f t="shared" si="4"/>
        <v>0.29166666666666669</v>
      </c>
      <c r="L31" s="142">
        <f t="shared" si="5"/>
        <v>0.875</v>
      </c>
      <c r="M31" s="142">
        <f t="shared" si="10"/>
        <v>0</v>
      </c>
      <c r="N31" s="142">
        <f t="shared" si="10"/>
        <v>0</v>
      </c>
      <c r="O31" s="142">
        <f t="shared" si="10"/>
        <v>0</v>
      </c>
      <c r="P31" s="142">
        <f t="shared" si="10"/>
        <v>0</v>
      </c>
      <c r="Q31" s="142">
        <f t="shared" si="10"/>
        <v>0</v>
      </c>
      <c r="R31" s="142">
        <f t="shared" si="10"/>
        <v>0</v>
      </c>
      <c r="S31" s="142">
        <f t="shared" si="10"/>
        <v>0</v>
      </c>
      <c r="T31" s="142">
        <f t="shared" si="10"/>
        <v>100</v>
      </c>
      <c r="U31" s="142">
        <f t="shared" si="10"/>
        <v>100</v>
      </c>
      <c r="V31" s="142">
        <f t="shared" si="10"/>
        <v>100</v>
      </c>
      <c r="W31" s="142">
        <f t="shared" si="11"/>
        <v>100</v>
      </c>
      <c r="X31" s="142">
        <f t="shared" si="11"/>
        <v>100</v>
      </c>
      <c r="Y31" s="142">
        <f t="shared" si="11"/>
        <v>100</v>
      </c>
      <c r="Z31" s="142">
        <f t="shared" si="11"/>
        <v>100</v>
      </c>
      <c r="AA31" s="142">
        <f t="shared" si="11"/>
        <v>100</v>
      </c>
      <c r="AB31" s="142">
        <f t="shared" si="11"/>
        <v>100</v>
      </c>
      <c r="AC31" s="142">
        <f t="shared" si="11"/>
        <v>100</v>
      </c>
      <c r="AD31" s="142">
        <f t="shared" si="11"/>
        <v>100</v>
      </c>
      <c r="AE31" s="142">
        <f t="shared" si="11"/>
        <v>100</v>
      </c>
      <c r="AF31" s="142">
        <f t="shared" si="11"/>
        <v>100</v>
      </c>
      <c r="AG31" s="142">
        <f t="shared" si="11"/>
        <v>100</v>
      </c>
      <c r="AH31" s="142">
        <f t="shared" si="11"/>
        <v>0</v>
      </c>
      <c r="AI31" s="142">
        <f t="shared" si="11"/>
        <v>0</v>
      </c>
      <c r="AJ31" s="142">
        <f t="shared" si="11"/>
        <v>0</v>
      </c>
      <c r="AK31" s="142">
        <f ca="1">IF(AND(AND($AK$3&lt;=B31,B31&lt;=$AK$1),B31&lt;&gt;""),1,0)</f>
        <v>1</v>
      </c>
      <c r="AL31" s="140">
        <f>IF(OR(F31="工事・メンテ（共用可）",F31="要調整"),0.5,1)</f>
        <v>1</v>
      </c>
      <c r="AM31" s="136">
        <v>1</v>
      </c>
    </row>
    <row r="32" spans="1:39">
      <c r="A32" s="153">
        <v>434</v>
      </c>
      <c r="B32" s="150">
        <v>46393</v>
      </c>
      <c r="C32" s="156">
        <v>7</v>
      </c>
      <c r="D32" s="156">
        <v>21</v>
      </c>
      <c r="E32" s="212" t="s">
        <v>272</v>
      </c>
      <c r="F32" s="151" t="s">
        <v>490</v>
      </c>
      <c r="G32" s="157" t="s">
        <v>494</v>
      </c>
      <c r="H32" s="143" t="str">
        <f>IF(OR(G32="中止",G32="取消"),"998",IF(ISNA(MATCH($E32,施設情報!$B$2:$B$96,0)),"999",INDEX(施設情報!$C$2:$C$96,MATCH($E32,施設情報!$B$2:$B$96,0))))</f>
        <v>103</v>
      </c>
      <c r="I32" s="144">
        <f t="shared" si="2"/>
        <v>46393</v>
      </c>
      <c r="J32" s="142" t="str">
        <f t="shared" si="3"/>
        <v>103-46393</v>
      </c>
      <c r="K32" s="142">
        <f t="shared" si="4"/>
        <v>0.29166666666666669</v>
      </c>
      <c r="L32" s="142">
        <f t="shared" si="5"/>
        <v>0.875</v>
      </c>
      <c r="M32" s="142">
        <f t="shared" si="10"/>
        <v>0</v>
      </c>
      <c r="N32" s="142">
        <f t="shared" si="10"/>
        <v>0</v>
      </c>
      <c r="O32" s="142">
        <f t="shared" si="10"/>
        <v>0</v>
      </c>
      <c r="P32" s="142">
        <f t="shared" si="10"/>
        <v>0</v>
      </c>
      <c r="Q32" s="142">
        <f t="shared" si="10"/>
        <v>0</v>
      </c>
      <c r="R32" s="142">
        <f t="shared" si="10"/>
        <v>0</v>
      </c>
      <c r="S32" s="142">
        <f t="shared" si="10"/>
        <v>0</v>
      </c>
      <c r="T32" s="142">
        <f t="shared" si="10"/>
        <v>100</v>
      </c>
      <c r="U32" s="142">
        <f t="shared" si="10"/>
        <v>100</v>
      </c>
      <c r="V32" s="142">
        <f t="shared" si="10"/>
        <v>100</v>
      </c>
      <c r="W32" s="142">
        <f t="shared" si="11"/>
        <v>100</v>
      </c>
      <c r="X32" s="142">
        <f t="shared" si="11"/>
        <v>100</v>
      </c>
      <c r="Y32" s="142">
        <f t="shared" si="11"/>
        <v>100</v>
      </c>
      <c r="Z32" s="142">
        <f t="shared" si="11"/>
        <v>100</v>
      </c>
      <c r="AA32" s="142">
        <f t="shared" si="11"/>
        <v>100</v>
      </c>
      <c r="AB32" s="142">
        <f t="shared" si="11"/>
        <v>100</v>
      </c>
      <c r="AC32" s="142">
        <f t="shared" si="11"/>
        <v>100</v>
      </c>
      <c r="AD32" s="142">
        <f t="shared" si="11"/>
        <v>100</v>
      </c>
      <c r="AE32" s="142">
        <f t="shared" si="11"/>
        <v>100</v>
      </c>
      <c r="AF32" s="142">
        <f t="shared" si="11"/>
        <v>100</v>
      </c>
      <c r="AG32" s="142">
        <f t="shared" si="11"/>
        <v>100</v>
      </c>
      <c r="AH32" s="142">
        <f t="shared" si="11"/>
        <v>0</v>
      </c>
      <c r="AI32" s="142">
        <f t="shared" si="11"/>
        <v>0</v>
      </c>
      <c r="AJ32" s="142">
        <f t="shared" si="11"/>
        <v>0</v>
      </c>
      <c r="AK32" s="142">
        <f ca="1">IF(AND(AND($AK$3&lt;=B32,B32&lt;=$AK$1),B32&lt;&gt;""),1,0)</f>
        <v>1</v>
      </c>
      <c r="AL32" s="140">
        <f>IF(OR(F32="工事・メンテ（共用可）",F32="要調整"),0.5,1)</f>
        <v>1</v>
      </c>
      <c r="AM32" s="136">
        <v>1</v>
      </c>
    </row>
    <row r="33" spans="1:39">
      <c r="A33" s="153">
        <v>435</v>
      </c>
      <c r="B33" s="150">
        <v>46393</v>
      </c>
      <c r="C33" s="156">
        <v>7</v>
      </c>
      <c r="D33" s="156">
        <v>21</v>
      </c>
      <c r="E33" s="212" t="s">
        <v>277</v>
      </c>
      <c r="F33" s="151" t="s">
        <v>490</v>
      </c>
      <c r="G33" s="157" t="s">
        <v>494</v>
      </c>
      <c r="H33" s="143" t="str">
        <f>IF(OR(G33="中止",G33="取消"),"998",IF(ISNA(MATCH($E33,施設情報!$B$2:$B$96,0)),"999",INDEX(施設情報!$C$2:$C$96,MATCH($E33,施設情報!$B$2:$B$96,0))))</f>
        <v>104</v>
      </c>
      <c r="I33" s="144">
        <f t="shared" si="2"/>
        <v>46393</v>
      </c>
      <c r="J33" s="142" t="str">
        <f t="shared" si="3"/>
        <v>104-46393</v>
      </c>
      <c r="K33" s="142">
        <f t="shared" si="4"/>
        <v>0.29166666666666669</v>
      </c>
      <c r="L33" s="142">
        <f t="shared" si="5"/>
        <v>0.875</v>
      </c>
      <c r="M33" s="142">
        <f t="shared" si="10"/>
        <v>0</v>
      </c>
      <c r="N33" s="142">
        <f t="shared" si="10"/>
        <v>0</v>
      </c>
      <c r="O33" s="142">
        <f t="shared" si="10"/>
        <v>0</v>
      </c>
      <c r="P33" s="142">
        <f t="shared" si="10"/>
        <v>0</v>
      </c>
      <c r="Q33" s="142">
        <f t="shared" si="10"/>
        <v>0</v>
      </c>
      <c r="R33" s="142">
        <f t="shared" si="10"/>
        <v>0</v>
      </c>
      <c r="S33" s="142">
        <f t="shared" si="10"/>
        <v>0</v>
      </c>
      <c r="T33" s="142">
        <f t="shared" si="10"/>
        <v>100</v>
      </c>
      <c r="U33" s="142">
        <f t="shared" si="10"/>
        <v>100</v>
      </c>
      <c r="V33" s="142">
        <f t="shared" si="10"/>
        <v>100</v>
      </c>
      <c r="W33" s="142">
        <f t="shared" si="11"/>
        <v>100</v>
      </c>
      <c r="X33" s="142">
        <f t="shared" si="11"/>
        <v>100</v>
      </c>
      <c r="Y33" s="142">
        <f t="shared" si="11"/>
        <v>100</v>
      </c>
      <c r="Z33" s="142">
        <f t="shared" si="11"/>
        <v>100</v>
      </c>
      <c r="AA33" s="142">
        <f t="shared" si="11"/>
        <v>100</v>
      </c>
      <c r="AB33" s="142">
        <f t="shared" si="11"/>
        <v>100</v>
      </c>
      <c r="AC33" s="142">
        <f t="shared" si="11"/>
        <v>100</v>
      </c>
      <c r="AD33" s="142">
        <f t="shared" si="11"/>
        <v>100</v>
      </c>
      <c r="AE33" s="142">
        <f t="shared" si="11"/>
        <v>100</v>
      </c>
      <c r="AF33" s="142">
        <f t="shared" si="11"/>
        <v>100</v>
      </c>
      <c r="AG33" s="142">
        <f t="shared" si="11"/>
        <v>100</v>
      </c>
      <c r="AH33" s="142">
        <f t="shared" si="11"/>
        <v>0</v>
      </c>
      <c r="AI33" s="142">
        <f t="shared" si="11"/>
        <v>0</v>
      </c>
      <c r="AJ33" s="142">
        <f t="shared" si="11"/>
        <v>0</v>
      </c>
      <c r="AK33" s="142">
        <f ca="1">IF(AND(AND($AK$3&lt;=B33,B33&lt;=$AK$1),B33&lt;&gt;""),1,0)</f>
        <v>1</v>
      </c>
      <c r="AL33" s="140">
        <f>IF(OR(F33="工事・メンテ（共用可）",F33="要調整"),0.5,1)</f>
        <v>1</v>
      </c>
      <c r="AM33" s="136">
        <v>1</v>
      </c>
    </row>
    <row r="34" spans="1:39" ht="37.5">
      <c r="A34" s="153">
        <v>436</v>
      </c>
      <c r="B34" s="150">
        <v>46393</v>
      </c>
      <c r="C34" s="156">
        <v>7</v>
      </c>
      <c r="D34" s="156">
        <v>21</v>
      </c>
      <c r="E34" s="212" t="s">
        <v>278</v>
      </c>
      <c r="F34" s="151" t="s">
        <v>490</v>
      </c>
      <c r="G34" s="157" t="s">
        <v>494</v>
      </c>
      <c r="H34" s="143" t="str">
        <f>IF(OR(G34="中止",G34="取消"),"998",IF(ISNA(MATCH($E34,施設情報!$B$2:$B$96,0)),"999",INDEX(施設情報!$C$2:$C$96,MATCH($E34,施設情報!$B$2:$B$96,0))))</f>
        <v>105</v>
      </c>
      <c r="I34" s="144">
        <f t="shared" si="2"/>
        <v>46393</v>
      </c>
      <c r="J34" s="142" t="str">
        <f t="shared" si="3"/>
        <v>105-46393</v>
      </c>
      <c r="K34" s="142">
        <f t="shared" si="4"/>
        <v>0.29166666666666669</v>
      </c>
      <c r="L34" s="142">
        <f t="shared" si="5"/>
        <v>0.875</v>
      </c>
      <c r="M34" s="142">
        <f t="shared" si="10"/>
        <v>0</v>
      </c>
      <c r="N34" s="142">
        <f t="shared" si="10"/>
        <v>0</v>
      </c>
      <c r="O34" s="142">
        <f t="shared" si="10"/>
        <v>0</v>
      </c>
      <c r="P34" s="142">
        <f t="shared" si="10"/>
        <v>0</v>
      </c>
      <c r="Q34" s="142">
        <f t="shared" si="10"/>
        <v>0</v>
      </c>
      <c r="R34" s="142">
        <f t="shared" si="10"/>
        <v>0</v>
      </c>
      <c r="S34" s="142">
        <f t="shared" si="10"/>
        <v>0</v>
      </c>
      <c r="T34" s="142">
        <f t="shared" si="10"/>
        <v>100</v>
      </c>
      <c r="U34" s="142">
        <f t="shared" si="10"/>
        <v>100</v>
      </c>
      <c r="V34" s="142">
        <f t="shared" si="10"/>
        <v>100</v>
      </c>
      <c r="W34" s="142">
        <f t="shared" si="11"/>
        <v>100</v>
      </c>
      <c r="X34" s="142">
        <f t="shared" si="11"/>
        <v>100</v>
      </c>
      <c r="Y34" s="142">
        <f t="shared" si="11"/>
        <v>100</v>
      </c>
      <c r="Z34" s="142">
        <f t="shared" si="11"/>
        <v>100</v>
      </c>
      <c r="AA34" s="142">
        <f t="shared" si="11"/>
        <v>100</v>
      </c>
      <c r="AB34" s="142">
        <f t="shared" si="11"/>
        <v>100</v>
      </c>
      <c r="AC34" s="142">
        <f t="shared" si="11"/>
        <v>100</v>
      </c>
      <c r="AD34" s="142">
        <f t="shared" si="11"/>
        <v>100</v>
      </c>
      <c r="AE34" s="142">
        <f t="shared" si="11"/>
        <v>100</v>
      </c>
      <c r="AF34" s="142">
        <f t="shared" si="11"/>
        <v>100</v>
      </c>
      <c r="AG34" s="142">
        <f t="shared" si="11"/>
        <v>100</v>
      </c>
      <c r="AH34" s="142">
        <f t="shared" si="11"/>
        <v>0</v>
      </c>
      <c r="AI34" s="142">
        <f t="shared" si="11"/>
        <v>0</v>
      </c>
      <c r="AJ34" s="142">
        <f t="shared" si="11"/>
        <v>0</v>
      </c>
      <c r="AK34" s="142">
        <f ca="1">IF(AND(AND($AK$3&lt;=B34,B34&lt;=$AK$1),B34&lt;&gt;""),1,0)</f>
        <v>1</v>
      </c>
      <c r="AL34" s="140">
        <f>IF(OR(F34="工事・メンテ（共用可）",F34="要調整"),0.5,1)</f>
        <v>1</v>
      </c>
      <c r="AM34" s="136">
        <v>1</v>
      </c>
    </row>
    <row r="35" spans="1:39" ht="37.5">
      <c r="A35" s="153">
        <v>437</v>
      </c>
      <c r="B35" s="150">
        <v>46393</v>
      </c>
      <c r="C35" s="156">
        <v>7</v>
      </c>
      <c r="D35" s="156">
        <v>21</v>
      </c>
      <c r="E35" s="212" t="s">
        <v>279</v>
      </c>
      <c r="F35" s="151" t="s">
        <v>490</v>
      </c>
      <c r="G35" s="157" t="s">
        <v>494</v>
      </c>
      <c r="H35" s="143" t="str">
        <f>IF(OR(G35="中止",G35="取消"),"998",IF(ISNA(MATCH($E35,施設情報!$B$2:$B$96,0)),"999",INDEX(施設情報!$C$2:$C$96,MATCH($E35,施設情報!$B$2:$B$96,0))))</f>
        <v>106</v>
      </c>
      <c r="I35" s="144">
        <f t="shared" si="2"/>
        <v>46393</v>
      </c>
      <c r="J35" s="142" t="str">
        <f t="shared" si="3"/>
        <v>106-46393</v>
      </c>
      <c r="K35" s="142">
        <f t="shared" si="4"/>
        <v>0.29166666666666669</v>
      </c>
      <c r="L35" s="142">
        <f t="shared" si="5"/>
        <v>0.875</v>
      </c>
      <c r="M35" s="142">
        <f t="shared" ref="M35:V44" si="12">IF(AND(M$3&gt;=$K35,M$3&lt;$L35),100*$AM35,0)</f>
        <v>0</v>
      </c>
      <c r="N35" s="142">
        <f t="shared" si="12"/>
        <v>0</v>
      </c>
      <c r="O35" s="142">
        <f t="shared" si="12"/>
        <v>0</v>
      </c>
      <c r="P35" s="142">
        <f t="shared" si="12"/>
        <v>0</v>
      </c>
      <c r="Q35" s="142">
        <f t="shared" si="12"/>
        <v>0</v>
      </c>
      <c r="R35" s="142">
        <f t="shared" si="12"/>
        <v>0</v>
      </c>
      <c r="S35" s="142">
        <f t="shared" si="12"/>
        <v>0</v>
      </c>
      <c r="T35" s="142">
        <f t="shared" si="12"/>
        <v>100</v>
      </c>
      <c r="U35" s="142">
        <f t="shared" si="12"/>
        <v>100</v>
      </c>
      <c r="V35" s="142">
        <f t="shared" si="12"/>
        <v>100</v>
      </c>
      <c r="W35" s="142">
        <f t="shared" ref="W35:AJ44" si="13">IF(AND(W$3&gt;=$K35,W$3&lt;$L35),100*$AM35,0)</f>
        <v>100</v>
      </c>
      <c r="X35" s="142">
        <f t="shared" si="13"/>
        <v>100</v>
      </c>
      <c r="Y35" s="142">
        <f t="shared" si="13"/>
        <v>100</v>
      </c>
      <c r="Z35" s="142">
        <f t="shared" si="13"/>
        <v>100</v>
      </c>
      <c r="AA35" s="142">
        <f t="shared" si="13"/>
        <v>100</v>
      </c>
      <c r="AB35" s="142">
        <f t="shared" si="13"/>
        <v>100</v>
      </c>
      <c r="AC35" s="142">
        <f t="shared" si="13"/>
        <v>100</v>
      </c>
      <c r="AD35" s="142">
        <f t="shared" si="13"/>
        <v>100</v>
      </c>
      <c r="AE35" s="142">
        <f t="shared" si="13"/>
        <v>100</v>
      </c>
      <c r="AF35" s="142">
        <f t="shared" si="13"/>
        <v>100</v>
      </c>
      <c r="AG35" s="142">
        <f t="shared" si="13"/>
        <v>100</v>
      </c>
      <c r="AH35" s="142">
        <f t="shared" si="13"/>
        <v>0</v>
      </c>
      <c r="AI35" s="142">
        <f t="shared" si="13"/>
        <v>0</v>
      </c>
      <c r="AJ35" s="142">
        <f t="shared" si="13"/>
        <v>0</v>
      </c>
      <c r="AK35" s="142">
        <f ca="1">IF(AND(AND($AK$3&lt;=B35,B35&lt;=$AK$1),B35&lt;&gt;""),1,0)</f>
        <v>1</v>
      </c>
      <c r="AL35" s="140">
        <f>IF(OR(F35="工事・メンテ（共用可）",F35="要調整"),0.5,1)</f>
        <v>1</v>
      </c>
      <c r="AM35" s="136">
        <v>1</v>
      </c>
    </row>
    <row r="36" spans="1:39">
      <c r="A36" s="153">
        <v>438</v>
      </c>
      <c r="B36" s="150">
        <v>46393</v>
      </c>
      <c r="C36" s="156">
        <v>7</v>
      </c>
      <c r="D36" s="156">
        <v>21</v>
      </c>
      <c r="E36" s="212" t="s">
        <v>510</v>
      </c>
      <c r="F36" s="151" t="s">
        <v>490</v>
      </c>
      <c r="G36" s="157" t="s">
        <v>494</v>
      </c>
      <c r="H36" s="143" t="str">
        <f>IF(OR(G36="中止",G36="取消"),"998",IF(ISNA(MATCH($E36,施設情報!$B$2:$B$96,0)),"999",INDEX(施設情報!$C$2:$C$96,MATCH($E36,施設情報!$B$2:$B$96,0))))</f>
        <v>108</v>
      </c>
      <c r="I36" s="144">
        <f t="shared" si="2"/>
        <v>46393</v>
      </c>
      <c r="J36" s="142" t="str">
        <f t="shared" si="3"/>
        <v>108-46393</v>
      </c>
      <c r="K36" s="142">
        <f t="shared" si="4"/>
        <v>0.29166666666666669</v>
      </c>
      <c r="L36" s="142">
        <f t="shared" si="5"/>
        <v>0.875</v>
      </c>
      <c r="M36" s="142">
        <f t="shared" si="12"/>
        <v>0</v>
      </c>
      <c r="N36" s="142">
        <f t="shared" si="12"/>
        <v>0</v>
      </c>
      <c r="O36" s="142">
        <f t="shared" si="12"/>
        <v>0</v>
      </c>
      <c r="P36" s="142">
        <f t="shared" si="12"/>
        <v>0</v>
      </c>
      <c r="Q36" s="142">
        <f t="shared" si="12"/>
        <v>0</v>
      </c>
      <c r="R36" s="142">
        <f t="shared" si="12"/>
        <v>0</v>
      </c>
      <c r="S36" s="142">
        <f t="shared" si="12"/>
        <v>0</v>
      </c>
      <c r="T36" s="142">
        <f t="shared" si="12"/>
        <v>100</v>
      </c>
      <c r="U36" s="142">
        <f t="shared" si="12"/>
        <v>100</v>
      </c>
      <c r="V36" s="142">
        <f t="shared" si="12"/>
        <v>100</v>
      </c>
      <c r="W36" s="142">
        <f t="shared" si="13"/>
        <v>100</v>
      </c>
      <c r="X36" s="142">
        <f t="shared" si="13"/>
        <v>100</v>
      </c>
      <c r="Y36" s="142">
        <f t="shared" si="13"/>
        <v>100</v>
      </c>
      <c r="Z36" s="142">
        <f t="shared" si="13"/>
        <v>100</v>
      </c>
      <c r="AA36" s="142">
        <f t="shared" si="13"/>
        <v>100</v>
      </c>
      <c r="AB36" s="142">
        <f t="shared" si="13"/>
        <v>100</v>
      </c>
      <c r="AC36" s="142">
        <f t="shared" si="13"/>
        <v>100</v>
      </c>
      <c r="AD36" s="142">
        <f t="shared" si="13"/>
        <v>100</v>
      </c>
      <c r="AE36" s="142">
        <f t="shared" si="13"/>
        <v>100</v>
      </c>
      <c r="AF36" s="142">
        <f t="shared" si="13"/>
        <v>100</v>
      </c>
      <c r="AG36" s="142">
        <f t="shared" si="13"/>
        <v>100</v>
      </c>
      <c r="AH36" s="142">
        <f t="shared" si="13"/>
        <v>0</v>
      </c>
      <c r="AI36" s="142">
        <f t="shared" si="13"/>
        <v>0</v>
      </c>
      <c r="AJ36" s="142">
        <f t="shared" si="13"/>
        <v>0</v>
      </c>
      <c r="AK36" s="142">
        <f ca="1">IF(AND(AND($AK$3&lt;=B36,B36&lt;=$AK$1),B36&lt;&gt;""),1,0)</f>
        <v>1</v>
      </c>
      <c r="AL36" s="140">
        <f>IF(OR(F36="工事・メンテ（共用可）",F36="要調整"),0.5,1)</f>
        <v>1</v>
      </c>
      <c r="AM36" s="136">
        <v>1</v>
      </c>
    </row>
    <row r="37" spans="1:39" ht="37.5">
      <c r="A37" s="153">
        <v>439</v>
      </c>
      <c r="B37" s="150">
        <v>46393</v>
      </c>
      <c r="C37" s="156">
        <v>7</v>
      </c>
      <c r="D37" s="156">
        <v>21</v>
      </c>
      <c r="E37" s="212" t="s">
        <v>496</v>
      </c>
      <c r="F37" s="151" t="s">
        <v>490</v>
      </c>
      <c r="G37" s="157" t="s">
        <v>494</v>
      </c>
      <c r="H37" s="143" t="str">
        <f>IF(OR(G37="中止",G37="取消"),"998",IF(ISNA(MATCH($E37,施設情報!$B$2:$B$96,0)),"999",INDEX(施設情報!$C$2:$C$96,MATCH($E37,施設情報!$B$2:$B$96,0))))</f>
        <v>107</v>
      </c>
      <c r="I37" s="144">
        <f t="shared" si="2"/>
        <v>46393</v>
      </c>
      <c r="J37" s="142" t="str">
        <f t="shared" si="3"/>
        <v>107-46393</v>
      </c>
      <c r="K37" s="142">
        <f t="shared" si="4"/>
        <v>0.29166666666666669</v>
      </c>
      <c r="L37" s="142">
        <f t="shared" si="5"/>
        <v>0.875</v>
      </c>
      <c r="M37" s="142">
        <f t="shared" si="12"/>
        <v>0</v>
      </c>
      <c r="N37" s="142">
        <f t="shared" si="12"/>
        <v>0</v>
      </c>
      <c r="O37" s="142">
        <f t="shared" si="12"/>
        <v>0</v>
      </c>
      <c r="P37" s="142">
        <f t="shared" si="12"/>
        <v>0</v>
      </c>
      <c r="Q37" s="142">
        <f t="shared" si="12"/>
        <v>0</v>
      </c>
      <c r="R37" s="142">
        <f t="shared" si="12"/>
        <v>0</v>
      </c>
      <c r="S37" s="142">
        <f t="shared" si="12"/>
        <v>0</v>
      </c>
      <c r="T37" s="142">
        <f t="shared" si="12"/>
        <v>100</v>
      </c>
      <c r="U37" s="142">
        <f t="shared" si="12"/>
        <v>100</v>
      </c>
      <c r="V37" s="142">
        <f t="shared" si="12"/>
        <v>100</v>
      </c>
      <c r="W37" s="142">
        <f t="shared" si="13"/>
        <v>100</v>
      </c>
      <c r="X37" s="142">
        <f t="shared" si="13"/>
        <v>100</v>
      </c>
      <c r="Y37" s="142">
        <f t="shared" si="13"/>
        <v>100</v>
      </c>
      <c r="Z37" s="142">
        <f t="shared" si="13"/>
        <v>100</v>
      </c>
      <c r="AA37" s="142">
        <f t="shared" si="13"/>
        <v>100</v>
      </c>
      <c r="AB37" s="142">
        <f t="shared" si="13"/>
        <v>100</v>
      </c>
      <c r="AC37" s="142">
        <f t="shared" si="13"/>
        <v>100</v>
      </c>
      <c r="AD37" s="142">
        <f t="shared" si="13"/>
        <v>100</v>
      </c>
      <c r="AE37" s="142">
        <f t="shared" si="13"/>
        <v>100</v>
      </c>
      <c r="AF37" s="142">
        <f t="shared" si="13"/>
        <v>100</v>
      </c>
      <c r="AG37" s="142">
        <f t="shared" si="13"/>
        <v>100</v>
      </c>
      <c r="AH37" s="142">
        <f t="shared" si="13"/>
        <v>0</v>
      </c>
      <c r="AI37" s="142">
        <f t="shared" si="13"/>
        <v>0</v>
      </c>
      <c r="AJ37" s="142">
        <f t="shared" si="13"/>
        <v>0</v>
      </c>
      <c r="AK37" s="142">
        <f ca="1">IF(AND(AND($AK$3&lt;=B37,B37&lt;=$AK$1),B37&lt;&gt;""),1,0)</f>
        <v>1</v>
      </c>
      <c r="AL37" s="140">
        <f>IF(OR(F37="工事・メンテ（共用可）",F37="要調整"),0.5,1)</f>
        <v>1</v>
      </c>
      <c r="AM37" s="136">
        <v>1</v>
      </c>
    </row>
    <row r="38" spans="1:39" ht="37.5">
      <c r="A38" s="153">
        <v>239</v>
      </c>
      <c r="B38" s="150">
        <v>46394</v>
      </c>
      <c r="C38" s="156">
        <v>0</v>
      </c>
      <c r="D38" s="156">
        <v>24</v>
      </c>
      <c r="E38" s="212" t="s">
        <v>240</v>
      </c>
      <c r="F38" s="151" t="s">
        <v>95</v>
      </c>
      <c r="G38" s="157" t="s">
        <v>1</v>
      </c>
      <c r="H38" s="143" t="str">
        <f>IF(OR(G38="中止",G38="取消"),"998",IF(ISNA(MATCH($E38,施設情報!$B$2:$B$96,0)),"999",INDEX(施設情報!$C$2:$C$96,MATCH($E38,施設情報!$B$2:$B$96,0))))</f>
        <v>117</v>
      </c>
      <c r="I38" s="144">
        <f t="shared" si="2"/>
        <v>46394</v>
      </c>
      <c r="J38" s="142" t="str">
        <f t="shared" si="3"/>
        <v>117-46394</v>
      </c>
      <c r="K38" s="142">
        <f t="shared" si="4"/>
        <v>0</v>
      </c>
      <c r="L38" s="142">
        <f t="shared" si="5"/>
        <v>1</v>
      </c>
      <c r="M38" s="142">
        <f t="shared" si="12"/>
        <v>100</v>
      </c>
      <c r="N38" s="142">
        <f t="shared" si="12"/>
        <v>100</v>
      </c>
      <c r="O38" s="142">
        <f t="shared" si="12"/>
        <v>100</v>
      </c>
      <c r="P38" s="142">
        <f t="shared" si="12"/>
        <v>100</v>
      </c>
      <c r="Q38" s="142">
        <f t="shared" si="12"/>
        <v>100</v>
      </c>
      <c r="R38" s="142">
        <f t="shared" si="12"/>
        <v>100</v>
      </c>
      <c r="S38" s="142">
        <f t="shared" si="12"/>
        <v>100</v>
      </c>
      <c r="T38" s="142">
        <f t="shared" si="12"/>
        <v>100</v>
      </c>
      <c r="U38" s="142">
        <f t="shared" si="12"/>
        <v>100</v>
      </c>
      <c r="V38" s="142">
        <f t="shared" si="12"/>
        <v>100</v>
      </c>
      <c r="W38" s="142">
        <f t="shared" si="13"/>
        <v>100</v>
      </c>
      <c r="X38" s="142">
        <f t="shared" si="13"/>
        <v>100</v>
      </c>
      <c r="Y38" s="142">
        <f t="shared" si="13"/>
        <v>100</v>
      </c>
      <c r="Z38" s="142">
        <f t="shared" si="13"/>
        <v>100</v>
      </c>
      <c r="AA38" s="142">
        <f t="shared" si="13"/>
        <v>100</v>
      </c>
      <c r="AB38" s="142">
        <f t="shared" si="13"/>
        <v>100</v>
      </c>
      <c r="AC38" s="142">
        <f t="shared" si="13"/>
        <v>100</v>
      </c>
      <c r="AD38" s="142">
        <f t="shared" si="13"/>
        <v>100</v>
      </c>
      <c r="AE38" s="142">
        <f t="shared" si="13"/>
        <v>100</v>
      </c>
      <c r="AF38" s="142">
        <f t="shared" si="13"/>
        <v>100</v>
      </c>
      <c r="AG38" s="142">
        <f t="shared" si="13"/>
        <v>100</v>
      </c>
      <c r="AH38" s="142">
        <f t="shared" si="13"/>
        <v>100</v>
      </c>
      <c r="AI38" s="142">
        <f t="shared" si="13"/>
        <v>100</v>
      </c>
      <c r="AJ38" s="142">
        <f t="shared" si="13"/>
        <v>100</v>
      </c>
      <c r="AK38" s="142">
        <f ca="1">IF(AND(AND($AK$3&lt;=B38,B38&lt;=$AK$1),B38&lt;&gt;""),1,0)</f>
        <v>1</v>
      </c>
      <c r="AL38" s="140">
        <f>IF(OR(F38="工事・メンテ（共用可）",F38="要調整"),0.5,1)</f>
        <v>1</v>
      </c>
      <c r="AM38" s="136">
        <v>1</v>
      </c>
    </row>
    <row r="39" spans="1:39" ht="56.25">
      <c r="A39" s="153">
        <v>329</v>
      </c>
      <c r="B39" s="150">
        <v>46394</v>
      </c>
      <c r="C39" s="156">
        <v>0</v>
      </c>
      <c r="D39" s="156">
        <v>24</v>
      </c>
      <c r="E39" s="212" t="s">
        <v>285</v>
      </c>
      <c r="F39" s="151" t="s">
        <v>95</v>
      </c>
      <c r="G39" s="157" t="s">
        <v>1</v>
      </c>
      <c r="H39" s="143" t="str">
        <f>IF(OR(G39="中止",G39="取消"),"998",IF(ISNA(MATCH($E39,施設情報!$B$2:$B$96,0)),"999",INDEX(施設情報!$C$2:$C$96,MATCH($E39,施設情報!$B$2:$B$96,0))))</f>
        <v>111</v>
      </c>
      <c r="I39" s="144">
        <f t="shared" si="2"/>
        <v>46394</v>
      </c>
      <c r="J39" s="142" t="str">
        <f t="shared" si="3"/>
        <v>111-46394</v>
      </c>
      <c r="K39" s="142">
        <f t="shared" si="4"/>
        <v>0</v>
      </c>
      <c r="L39" s="142">
        <f t="shared" si="5"/>
        <v>1</v>
      </c>
      <c r="M39" s="142">
        <f t="shared" si="12"/>
        <v>100</v>
      </c>
      <c r="N39" s="142">
        <f t="shared" si="12"/>
        <v>100</v>
      </c>
      <c r="O39" s="142">
        <f t="shared" si="12"/>
        <v>100</v>
      </c>
      <c r="P39" s="142">
        <f t="shared" si="12"/>
        <v>100</v>
      </c>
      <c r="Q39" s="142">
        <f t="shared" si="12"/>
        <v>100</v>
      </c>
      <c r="R39" s="142">
        <f t="shared" si="12"/>
        <v>100</v>
      </c>
      <c r="S39" s="142">
        <f t="shared" si="12"/>
        <v>100</v>
      </c>
      <c r="T39" s="142">
        <f t="shared" si="12"/>
        <v>100</v>
      </c>
      <c r="U39" s="142">
        <f t="shared" si="12"/>
        <v>100</v>
      </c>
      <c r="V39" s="142">
        <f t="shared" si="12"/>
        <v>100</v>
      </c>
      <c r="W39" s="142">
        <f t="shared" si="13"/>
        <v>100</v>
      </c>
      <c r="X39" s="142">
        <f t="shared" si="13"/>
        <v>100</v>
      </c>
      <c r="Y39" s="142">
        <f t="shared" si="13"/>
        <v>100</v>
      </c>
      <c r="Z39" s="142">
        <f t="shared" si="13"/>
        <v>100</v>
      </c>
      <c r="AA39" s="142">
        <f t="shared" si="13"/>
        <v>100</v>
      </c>
      <c r="AB39" s="142">
        <f t="shared" si="13"/>
        <v>100</v>
      </c>
      <c r="AC39" s="142">
        <f t="shared" si="13"/>
        <v>100</v>
      </c>
      <c r="AD39" s="142">
        <f t="shared" si="13"/>
        <v>100</v>
      </c>
      <c r="AE39" s="142">
        <f t="shared" si="13"/>
        <v>100</v>
      </c>
      <c r="AF39" s="142">
        <f t="shared" si="13"/>
        <v>100</v>
      </c>
      <c r="AG39" s="142">
        <f t="shared" si="13"/>
        <v>100</v>
      </c>
      <c r="AH39" s="142">
        <f t="shared" si="13"/>
        <v>100</v>
      </c>
      <c r="AI39" s="142">
        <f t="shared" si="13"/>
        <v>100</v>
      </c>
      <c r="AJ39" s="142">
        <f t="shared" si="13"/>
        <v>100</v>
      </c>
      <c r="AK39" s="142">
        <f ca="1">IF(AND(AND($AK$3&lt;=B39,B39&lt;=$AK$1),B39&lt;&gt;""),1,0)</f>
        <v>1</v>
      </c>
      <c r="AL39" s="140">
        <f>IF(OR(F39="工事・メンテ（共用可）",F39="要調整"),0.5,1)</f>
        <v>1</v>
      </c>
      <c r="AM39" s="136">
        <v>1</v>
      </c>
    </row>
    <row r="40" spans="1:39">
      <c r="A40" s="153">
        <v>440</v>
      </c>
      <c r="B40" s="150">
        <v>46394</v>
      </c>
      <c r="C40" s="156">
        <v>7</v>
      </c>
      <c r="D40" s="156">
        <v>21</v>
      </c>
      <c r="E40" s="212" t="s">
        <v>28</v>
      </c>
      <c r="F40" s="151" t="s">
        <v>490</v>
      </c>
      <c r="G40" s="157" t="s">
        <v>494</v>
      </c>
      <c r="H40" s="143" t="str">
        <f>IF(OR(G40="中止",G40="取消"),"998",IF(ISNA(MATCH($E40,施設情報!$B$2:$B$96,0)),"999",INDEX(施設情報!$C$2:$C$96,MATCH($E40,施設情報!$B$2:$B$96,0))))</f>
        <v>001</v>
      </c>
      <c r="I40" s="144">
        <f t="shared" si="2"/>
        <v>46394</v>
      </c>
      <c r="J40" s="142" t="str">
        <f t="shared" si="3"/>
        <v>001-46394</v>
      </c>
      <c r="K40" s="142">
        <f t="shared" si="4"/>
        <v>0.29166666666666669</v>
      </c>
      <c r="L40" s="142">
        <f t="shared" si="5"/>
        <v>0.875</v>
      </c>
      <c r="M40" s="142">
        <f t="shared" si="12"/>
        <v>0</v>
      </c>
      <c r="N40" s="142">
        <f t="shared" si="12"/>
        <v>0</v>
      </c>
      <c r="O40" s="142">
        <f t="shared" si="12"/>
        <v>0</v>
      </c>
      <c r="P40" s="142">
        <f t="shared" si="12"/>
        <v>0</v>
      </c>
      <c r="Q40" s="142">
        <f t="shared" si="12"/>
        <v>0</v>
      </c>
      <c r="R40" s="142">
        <f t="shared" si="12"/>
        <v>0</v>
      </c>
      <c r="S40" s="142">
        <f t="shared" si="12"/>
        <v>0</v>
      </c>
      <c r="T40" s="142">
        <f t="shared" si="12"/>
        <v>100</v>
      </c>
      <c r="U40" s="142">
        <f t="shared" si="12"/>
        <v>100</v>
      </c>
      <c r="V40" s="142">
        <f t="shared" si="12"/>
        <v>100</v>
      </c>
      <c r="W40" s="142">
        <f t="shared" si="13"/>
        <v>100</v>
      </c>
      <c r="X40" s="142">
        <f t="shared" si="13"/>
        <v>100</v>
      </c>
      <c r="Y40" s="142">
        <f t="shared" si="13"/>
        <v>100</v>
      </c>
      <c r="Z40" s="142">
        <f t="shared" si="13"/>
        <v>100</v>
      </c>
      <c r="AA40" s="142">
        <f t="shared" si="13"/>
        <v>100</v>
      </c>
      <c r="AB40" s="142">
        <f t="shared" si="13"/>
        <v>100</v>
      </c>
      <c r="AC40" s="142">
        <f t="shared" si="13"/>
        <v>100</v>
      </c>
      <c r="AD40" s="142">
        <f t="shared" si="13"/>
        <v>100</v>
      </c>
      <c r="AE40" s="142">
        <f t="shared" si="13"/>
        <v>100</v>
      </c>
      <c r="AF40" s="142">
        <f t="shared" si="13"/>
        <v>100</v>
      </c>
      <c r="AG40" s="142">
        <f t="shared" si="13"/>
        <v>100</v>
      </c>
      <c r="AH40" s="142">
        <f t="shared" si="13"/>
        <v>0</v>
      </c>
      <c r="AI40" s="142">
        <f t="shared" si="13"/>
        <v>0</v>
      </c>
      <c r="AJ40" s="142">
        <f t="shared" si="13"/>
        <v>0</v>
      </c>
      <c r="AK40" s="142">
        <f ca="1">IF(AND(AND($AK$3&lt;=B40,B40&lt;=$AK$1),B40&lt;&gt;""),1,0)</f>
        <v>1</v>
      </c>
      <c r="AL40" s="140">
        <f>IF(OR(F40="工事・メンテ（共用可）",F40="要調整"),0.5,1)</f>
        <v>1</v>
      </c>
      <c r="AM40" s="136">
        <v>1</v>
      </c>
    </row>
    <row r="41" spans="1:39" ht="93.75">
      <c r="A41" s="153">
        <v>441</v>
      </c>
      <c r="B41" s="150">
        <v>46394</v>
      </c>
      <c r="C41" s="156">
        <v>7</v>
      </c>
      <c r="D41" s="156">
        <v>21</v>
      </c>
      <c r="E41" s="212" t="s">
        <v>270</v>
      </c>
      <c r="F41" s="151" t="s">
        <v>490</v>
      </c>
      <c r="G41" s="157" t="s">
        <v>494</v>
      </c>
      <c r="H41" s="143" t="str">
        <f>IF(OR(G41="中止",G41="取消"),"998",IF(ISNA(MATCH($E41,施設情報!$B$2:$B$96,0)),"999",INDEX(施設情報!$C$2:$C$96,MATCH($E41,施設情報!$B$2:$B$96,0))))</f>
        <v>101</v>
      </c>
      <c r="I41" s="144">
        <f t="shared" si="2"/>
        <v>46394</v>
      </c>
      <c r="J41" s="142" t="str">
        <f t="shared" si="3"/>
        <v>101-46394</v>
      </c>
      <c r="K41" s="142">
        <f t="shared" si="4"/>
        <v>0.29166666666666669</v>
      </c>
      <c r="L41" s="142">
        <f t="shared" si="5"/>
        <v>0.875</v>
      </c>
      <c r="M41" s="142">
        <f t="shared" si="12"/>
        <v>0</v>
      </c>
      <c r="N41" s="142">
        <f t="shared" si="12"/>
        <v>0</v>
      </c>
      <c r="O41" s="142">
        <f t="shared" si="12"/>
        <v>0</v>
      </c>
      <c r="P41" s="142">
        <f t="shared" si="12"/>
        <v>0</v>
      </c>
      <c r="Q41" s="142">
        <f t="shared" si="12"/>
        <v>0</v>
      </c>
      <c r="R41" s="142">
        <f t="shared" si="12"/>
        <v>0</v>
      </c>
      <c r="S41" s="142">
        <f t="shared" si="12"/>
        <v>0</v>
      </c>
      <c r="T41" s="142">
        <f t="shared" si="12"/>
        <v>100</v>
      </c>
      <c r="U41" s="142">
        <f t="shared" si="12"/>
        <v>100</v>
      </c>
      <c r="V41" s="142">
        <f t="shared" si="12"/>
        <v>100</v>
      </c>
      <c r="W41" s="142">
        <f t="shared" si="13"/>
        <v>100</v>
      </c>
      <c r="X41" s="142">
        <f t="shared" si="13"/>
        <v>100</v>
      </c>
      <c r="Y41" s="142">
        <f t="shared" si="13"/>
        <v>100</v>
      </c>
      <c r="Z41" s="142">
        <f t="shared" si="13"/>
        <v>100</v>
      </c>
      <c r="AA41" s="142">
        <f t="shared" si="13"/>
        <v>100</v>
      </c>
      <c r="AB41" s="142">
        <f t="shared" si="13"/>
        <v>100</v>
      </c>
      <c r="AC41" s="142">
        <f t="shared" si="13"/>
        <v>100</v>
      </c>
      <c r="AD41" s="142">
        <f t="shared" si="13"/>
        <v>100</v>
      </c>
      <c r="AE41" s="142">
        <f t="shared" si="13"/>
        <v>100</v>
      </c>
      <c r="AF41" s="142">
        <f t="shared" si="13"/>
        <v>100</v>
      </c>
      <c r="AG41" s="142">
        <f t="shared" si="13"/>
        <v>100</v>
      </c>
      <c r="AH41" s="142">
        <f t="shared" si="13"/>
        <v>0</v>
      </c>
      <c r="AI41" s="142">
        <f t="shared" si="13"/>
        <v>0</v>
      </c>
      <c r="AJ41" s="142">
        <f t="shared" si="13"/>
        <v>0</v>
      </c>
      <c r="AK41" s="142">
        <f ca="1">IF(AND(AND($AK$3&lt;=B41,B41&lt;=$AK$1),B41&lt;&gt;""),1,0)</f>
        <v>1</v>
      </c>
      <c r="AL41" s="140">
        <f>IF(OR(F41="工事・メンテ（共用可）",F41="要調整"),0.5,1)</f>
        <v>1</v>
      </c>
      <c r="AM41" s="136">
        <v>1</v>
      </c>
    </row>
    <row r="42" spans="1:39">
      <c r="A42" s="153">
        <v>442</v>
      </c>
      <c r="B42" s="150">
        <v>46394</v>
      </c>
      <c r="C42" s="156">
        <v>7</v>
      </c>
      <c r="D42" s="156">
        <v>21</v>
      </c>
      <c r="E42" s="212" t="s">
        <v>271</v>
      </c>
      <c r="F42" s="151" t="s">
        <v>490</v>
      </c>
      <c r="G42" s="157" t="s">
        <v>494</v>
      </c>
      <c r="H42" s="143" t="str">
        <f>IF(OR(G42="中止",G42="取消"),"998",IF(ISNA(MATCH($E42,施設情報!$B$2:$B$96,0)),"999",INDEX(施設情報!$C$2:$C$96,MATCH($E42,施設情報!$B$2:$B$96,0))))</f>
        <v>102</v>
      </c>
      <c r="I42" s="144">
        <f t="shared" si="2"/>
        <v>46394</v>
      </c>
      <c r="J42" s="142" t="str">
        <f t="shared" si="3"/>
        <v>102-46394</v>
      </c>
      <c r="K42" s="142">
        <f t="shared" si="4"/>
        <v>0.29166666666666669</v>
      </c>
      <c r="L42" s="142">
        <f t="shared" si="5"/>
        <v>0.875</v>
      </c>
      <c r="M42" s="142">
        <f t="shared" si="12"/>
        <v>0</v>
      </c>
      <c r="N42" s="142">
        <f t="shared" si="12"/>
        <v>0</v>
      </c>
      <c r="O42" s="142">
        <f t="shared" si="12"/>
        <v>0</v>
      </c>
      <c r="P42" s="142">
        <f t="shared" si="12"/>
        <v>0</v>
      </c>
      <c r="Q42" s="142">
        <f t="shared" si="12"/>
        <v>0</v>
      </c>
      <c r="R42" s="142">
        <f t="shared" si="12"/>
        <v>0</v>
      </c>
      <c r="S42" s="142">
        <f t="shared" si="12"/>
        <v>0</v>
      </c>
      <c r="T42" s="142">
        <f t="shared" si="12"/>
        <v>100</v>
      </c>
      <c r="U42" s="142">
        <f t="shared" si="12"/>
        <v>100</v>
      </c>
      <c r="V42" s="142">
        <f t="shared" si="12"/>
        <v>100</v>
      </c>
      <c r="W42" s="142">
        <f t="shared" si="13"/>
        <v>100</v>
      </c>
      <c r="X42" s="142">
        <f t="shared" si="13"/>
        <v>100</v>
      </c>
      <c r="Y42" s="142">
        <f t="shared" si="13"/>
        <v>100</v>
      </c>
      <c r="Z42" s="142">
        <f t="shared" si="13"/>
        <v>100</v>
      </c>
      <c r="AA42" s="142">
        <f t="shared" si="13"/>
        <v>100</v>
      </c>
      <c r="AB42" s="142">
        <f t="shared" si="13"/>
        <v>100</v>
      </c>
      <c r="AC42" s="142">
        <f t="shared" si="13"/>
        <v>100</v>
      </c>
      <c r="AD42" s="142">
        <f t="shared" si="13"/>
        <v>100</v>
      </c>
      <c r="AE42" s="142">
        <f t="shared" si="13"/>
        <v>100</v>
      </c>
      <c r="AF42" s="142">
        <f t="shared" si="13"/>
        <v>100</v>
      </c>
      <c r="AG42" s="142">
        <f t="shared" si="13"/>
        <v>100</v>
      </c>
      <c r="AH42" s="142">
        <f t="shared" si="13"/>
        <v>0</v>
      </c>
      <c r="AI42" s="142">
        <f t="shared" si="13"/>
        <v>0</v>
      </c>
      <c r="AJ42" s="142">
        <f t="shared" si="13"/>
        <v>0</v>
      </c>
      <c r="AK42" s="142">
        <f ca="1">IF(AND(AND($AK$3&lt;=B42,B42&lt;=$AK$1),B42&lt;&gt;""),1,0)</f>
        <v>1</v>
      </c>
      <c r="AL42" s="140">
        <f>IF(OR(F42="工事・メンテ（共用可）",F42="要調整"),0.5,1)</f>
        <v>1</v>
      </c>
      <c r="AM42" s="136">
        <v>1</v>
      </c>
    </row>
    <row r="43" spans="1:39">
      <c r="A43" s="153">
        <v>443</v>
      </c>
      <c r="B43" s="150">
        <v>46394</v>
      </c>
      <c r="C43" s="156">
        <v>7</v>
      </c>
      <c r="D43" s="156">
        <v>21</v>
      </c>
      <c r="E43" s="212" t="s">
        <v>272</v>
      </c>
      <c r="F43" s="151" t="s">
        <v>490</v>
      </c>
      <c r="G43" s="157" t="s">
        <v>494</v>
      </c>
      <c r="H43" s="143" t="str">
        <f>IF(OR(G43="中止",G43="取消"),"998",IF(ISNA(MATCH($E43,施設情報!$B$2:$B$96,0)),"999",INDEX(施設情報!$C$2:$C$96,MATCH($E43,施設情報!$B$2:$B$96,0))))</f>
        <v>103</v>
      </c>
      <c r="I43" s="144">
        <f t="shared" si="2"/>
        <v>46394</v>
      </c>
      <c r="J43" s="142" t="str">
        <f t="shared" si="3"/>
        <v>103-46394</v>
      </c>
      <c r="K43" s="142">
        <f t="shared" si="4"/>
        <v>0.29166666666666669</v>
      </c>
      <c r="L43" s="142">
        <f t="shared" si="5"/>
        <v>0.875</v>
      </c>
      <c r="M43" s="142">
        <f t="shared" si="12"/>
        <v>0</v>
      </c>
      <c r="N43" s="142">
        <f t="shared" si="12"/>
        <v>0</v>
      </c>
      <c r="O43" s="142">
        <f t="shared" si="12"/>
        <v>0</v>
      </c>
      <c r="P43" s="142">
        <f t="shared" si="12"/>
        <v>0</v>
      </c>
      <c r="Q43" s="142">
        <f t="shared" si="12"/>
        <v>0</v>
      </c>
      <c r="R43" s="142">
        <f t="shared" si="12"/>
        <v>0</v>
      </c>
      <c r="S43" s="142">
        <f t="shared" si="12"/>
        <v>0</v>
      </c>
      <c r="T43" s="142">
        <f t="shared" si="12"/>
        <v>100</v>
      </c>
      <c r="U43" s="142">
        <f t="shared" si="12"/>
        <v>100</v>
      </c>
      <c r="V43" s="142">
        <f t="shared" si="12"/>
        <v>100</v>
      </c>
      <c r="W43" s="142">
        <f t="shared" si="13"/>
        <v>100</v>
      </c>
      <c r="X43" s="142">
        <f t="shared" si="13"/>
        <v>100</v>
      </c>
      <c r="Y43" s="142">
        <f t="shared" si="13"/>
        <v>100</v>
      </c>
      <c r="Z43" s="142">
        <f t="shared" si="13"/>
        <v>100</v>
      </c>
      <c r="AA43" s="142">
        <f t="shared" si="13"/>
        <v>100</v>
      </c>
      <c r="AB43" s="142">
        <f t="shared" si="13"/>
        <v>100</v>
      </c>
      <c r="AC43" s="142">
        <f t="shared" si="13"/>
        <v>100</v>
      </c>
      <c r="AD43" s="142">
        <f t="shared" si="13"/>
        <v>100</v>
      </c>
      <c r="AE43" s="142">
        <f t="shared" si="13"/>
        <v>100</v>
      </c>
      <c r="AF43" s="142">
        <f t="shared" si="13"/>
        <v>100</v>
      </c>
      <c r="AG43" s="142">
        <f t="shared" si="13"/>
        <v>100</v>
      </c>
      <c r="AH43" s="142">
        <f t="shared" si="13"/>
        <v>0</v>
      </c>
      <c r="AI43" s="142">
        <f t="shared" si="13"/>
        <v>0</v>
      </c>
      <c r="AJ43" s="142">
        <f t="shared" si="13"/>
        <v>0</v>
      </c>
      <c r="AK43" s="142">
        <f ca="1">IF(AND(AND($AK$3&lt;=B43,B43&lt;=$AK$1),B43&lt;&gt;""),1,0)</f>
        <v>1</v>
      </c>
      <c r="AL43" s="140">
        <f>IF(OR(F43="工事・メンテ（共用可）",F43="要調整"),0.5,1)</f>
        <v>1</v>
      </c>
      <c r="AM43" s="136">
        <v>1</v>
      </c>
    </row>
    <row r="44" spans="1:39">
      <c r="A44" s="153">
        <v>444</v>
      </c>
      <c r="B44" s="150">
        <v>46394</v>
      </c>
      <c r="C44" s="156">
        <v>7</v>
      </c>
      <c r="D44" s="156">
        <v>21</v>
      </c>
      <c r="E44" s="212" t="s">
        <v>277</v>
      </c>
      <c r="F44" s="151" t="s">
        <v>490</v>
      </c>
      <c r="G44" s="157" t="s">
        <v>494</v>
      </c>
      <c r="H44" s="143" t="str">
        <f>IF(OR(G44="中止",G44="取消"),"998",IF(ISNA(MATCH($E44,施設情報!$B$2:$B$96,0)),"999",INDEX(施設情報!$C$2:$C$96,MATCH($E44,施設情報!$B$2:$B$96,0))))</f>
        <v>104</v>
      </c>
      <c r="I44" s="144">
        <f t="shared" si="2"/>
        <v>46394</v>
      </c>
      <c r="J44" s="142" t="str">
        <f t="shared" si="3"/>
        <v>104-46394</v>
      </c>
      <c r="K44" s="142">
        <f t="shared" si="4"/>
        <v>0.29166666666666669</v>
      </c>
      <c r="L44" s="142">
        <f t="shared" si="5"/>
        <v>0.875</v>
      </c>
      <c r="M44" s="142">
        <f t="shared" si="12"/>
        <v>0</v>
      </c>
      <c r="N44" s="142">
        <f t="shared" si="12"/>
        <v>0</v>
      </c>
      <c r="O44" s="142">
        <f t="shared" si="12"/>
        <v>0</v>
      </c>
      <c r="P44" s="142">
        <f t="shared" si="12"/>
        <v>0</v>
      </c>
      <c r="Q44" s="142">
        <f t="shared" si="12"/>
        <v>0</v>
      </c>
      <c r="R44" s="142">
        <f t="shared" si="12"/>
        <v>0</v>
      </c>
      <c r="S44" s="142">
        <f t="shared" si="12"/>
        <v>0</v>
      </c>
      <c r="T44" s="142">
        <f t="shared" si="12"/>
        <v>100</v>
      </c>
      <c r="U44" s="142">
        <f t="shared" si="12"/>
        <v>100</v>
      </c>
      <c r="V44" s="142">
        <f t="shared" si="12"/>
        <v>100</v>
      </c>
      <c r="W44" s="142">
        <f t="shared" si="13"/>
        <v>100</v>
      </c>
      <c r="X44" s="142">
        <f t="shared" si="13"/>
        <v>100</v>
      </c>
      <c r="Y44" s="142">
        <f t="shared" si="13"/>
        <v>100</v>
      </c>
      <c r="Z44" s="142">
        <f t="shared" si="13"/>
        <v>100</v>
      </c>
      <c r="AA44" s="142">
        <f t="shared" si="13"/>
        <v>100</v>
      </c>
      <c r="AB44" s="142">
        <f t="shared" si="13"/>
        <v>100</v>
      </c>
      <c r="AC44" s="142">
        <f t="shared" si="13"/>
        <v>100</v>
      </c>
      <c r="AD44" s="142">
        <f t="shared" si="13"/>
        <v>100</v>
      </c>
      <c r="AE44" s="142">
        <f t="shared" si="13"/>
        <v>100</v>
      </c>
      <c r="AF44" s="142">
        <f t="shared" si="13"/>
        <v>100</v>
      </c>
      <c r="AG44" s="142">
        <f t="shared" si="13"/>
        <v>100</v>
      </c>
      <c r="AH44" s="142">
        <f t="shared" si="13"/>
        <v>0</v>
      </c>
      <c r="AI44" s="142">
        <f t="shared" si="13"/>
        <v>0</v>
      </c>
      <c r="AJ44" s="142">
        <f t="shared" si="13"/>
        <v>0</v>
      </c>
      <c r="AK44" s="142">
        <f ca="1">IF(AND(AND($AK$3&lt;=B44,B44&lt;=$AK$1),B44&lt;&gt;""),1,0)</f>
        <v>1</v>
      </c>
      <c r="AL44" s="140">
        <f>IF(OR(F44="工事・メンテ（共用可）",F44="要調整"),0.5,1)</f>
        <v>1</v>
      </c>
      <c r="AM44" s="136">
        <v>1</v>
      </c>
    </row>
    <row r="45" spans="1:39" ht="37.5">
      <c r="A45" s="153">
        <v>445</v>
      </c>
      <c r="B45" s="150">
        <v>46394</v>
      </c>
      <c r="C45" s="156">
        <v>7</v>
      </c>
      <c r="D45" s="156">
        <v>21</v>
      </c>
      <c r="E45" s="212" t="s">
        <v>278</v>
      </c>
      <c r="F45" s="151" t="s">
        <v>490</v>
      </c>
      <c r="G45" s="157" t="s">
        <v>494</v>
      </c>
      <c r="H45" s="143" t="str">
        <f>IF(OR(G45="中止",G45="取消"),"998",IF(ISNA(MATCH($E45,施設情報!$B$2:$B$96,0)),"999",INDEX(施設情報!$C$2:$C$96,MATCH($E45,施設情報!$B$2:$B$96,0))))</f>
        <v>105</v>
      </c>
      <c r="I45" s="144">
        <f t="shared" si="2"/>
        <v>46394</v>
      </c>
      <c r="J45" s="142" t="str">
        <f t="shared" si="3"/>
        <v>105-46394</v>
      </c>
      <c r="K45" s="142">
        <f t="shared" si="4"/>
        <v>0.29166666666666669</v>
      </c>
      <c r="L45" s="142">
        <f t="shared" si="5"/>
        <v>0.875</v>
      </c>
      <c r="M45" s="142">
        <f t="shared" ref="M45:V54" si="14">IF(AND(M$3&gt;=$K45,M$3&lt;$L45),100*$AM45,0)</f>
        <v>0</v>
      </c>
      <c r="N45" s="142">
        <f t="shared" si="14"/>
        <v>0</v>
      </c>
      <c r="O45" s="142">
        <f t="shared" si="14"/>
        <v>0</v>
      </c>
      <c r="P45" s="142">
        <f t="shared" si="14"/>
        <v>0</v>
      </c>
      <c r="Q45" s="142">
        <f t="shared" si="14"/>
        <v>0</v>
      </c>
      <c r="R45" s="142">
        <f t="shared" si="14"/>
        <v>0</v>
      </c>
      <c r="S45" s="142">
        <f t="shared" si="14"/>
        <v>0</v>
      </c>
      <c r="T45" s="142">
        <f t="shared" si="14"/>
        <v>100</v>
      </c>
      <c r="U45" s="142">
        <f t="shared" si="14"/>
        <v>100</v>
      </c>
      <c r="V45" s="142">
        <f t="shared" si="14"/>
        <v>100</v>
      </c>
      <c r="W45" s="142">
        <f t="shared" ref="W45:AJ54" si="15">IF(AND(W$3&gt;=$K45,W$3&lt;$L45),100*$AM45,0)</f>
        <v>100</v>
      </c>
      <c r="X45" s="142">
        <f t="shared" si="15"/>
        <v>100</v>
      </c>
      <c r="Y45" s="142">
        <f t="shared" si="15"/>
        <v>100</v>
      </c>
      <c r="Z45" s="142">
        <f t="shared" si="15"/>
        <v>100</v>
      </c>
      <c r="AA45" s="142">
        <f t="shared" si="15"/>
        <v>100</v>
      </c>
      <c r="AB45" s="142">
        <f t="shared" si="15"/>
        <v>100</v>
      </c>
      <c r="AC45" s="142">
        <f t="shared" si="15"/>
        <v>100</v>
      </c>
      <c r="AD45" s="142">
        <f t="shared" si="15"/>
        <v>100</v>
      </c>
      <c r="AE45" s="142">
        <f t="shared" si="15"/>
        <v>100</v>
      </c>
      <c r="AF45" s="142">
        <f t="shared" si="15"/>
        <v>100</v>
      </c>
      <c r="AG45" s="142">
        <f t="shared" si="15"/>
        <v>100</v>
      </c>
      <c r="AH45" s="142">
        <f t="shared" si="15"/>
        <v>0</v>
      </c>
      <c r="AI45" s="142">
        <f t="shared" si="15"/>
        <v>0</v>
      </c>
      <c r="AJ45" s="142">
        <f t="shared" si="15"/>
        <v>0</v>
      </c>
      <c r="AK45" s="142">
        <f ca="1">IF(AND(AND($AK$3&lt;=B45,B45&lt;=$AK$1),B45&lt;&gt;""),1,0)</f>
        <v>1</v>
      </c>
      <c r="AL45" s="140">
        <f>IF(OR(F45="工事・メンテ（共用可）",F45="要調整"),0.5,1)</f>
        <v>1</v>
      </c>
      <c r="AM45" s="136">
        <v>1</v>
      </c>
    </row>
    <row r="46" spans="1:39" ht="37.5">
      <c r="A46" s="153">
        <v>446</v>
      </c>
      <c r="B46" s="150">
        <v>46394</v>
      </c>
      <c r="C46" s="156">
        <v>7</v>
      </c>
      <c r="D46" s="156">
        <v>21</v>
      </c>
      <c r="E46" s="212" t="s">
        <v>279</v>
      </c>
      <c r="F46" s="151" t="s">
        <v>490</v>
      </c>
      <c r="G46" s="157" t="s">
        <v>494</v>
      </c>
      <c r="H46" s="143" t="str">
        <f>IF(OR(G46="中止",G46="取消"),"998",IF(ISNA(MATCH($E46,施設情報!$B$2:$B$96,0)),"999",INDEX(施設情報!$C$2:$C$96,MATCH($E46,施設情報!$B$2:$B$96,0))))</f>
        <v>106</v>
      </c>
      <c r="I46" s="144">
        <f t="shared" si="2"/>
        <v>46394</v>
      </c>
      <c r="J46" s="142" t="str">
        <f t="shared" si="3"/>
        <v>106-46394</v>
      </c>
      <c r="K46" s="142">
        <f t="shared" si="4"/>
        <v>0.29166666666666669</v>
      </c>
      <c r="L46" s="142">
        <f t="shared" si="5"/>
        <v>0.875</v>
      </c>
      <c r="M46" s="142">
        <f t="shared" si="14"/>
        <v>0</v>
      </c>
      <c r="N46" s="142">
        <f t="shared" si="14"/>
        <v>0</v>
      </c>
      <c r="O46" s="142">
        <f t="shared" si="14"/>
        <v>0</v>
      </c>
      <c r="P46" s="142">
        <f t="shared" si="14"/>
        <v>0</v>
      </c>
      <c r="Q46" s="142">
        <f t="shared" si="14"/>
        <v>0</v>
      </c>
      <c r="R46" s="142">
        <f t="shared" si="14"/>
        <v>0</v>
      </c>
      <c r="S46" s="142">
        <f t="shared" si="14"/>
        <v>0</v>
      </c>
      <c r="T46" s="142">
        <f t="shared" si="14"/>
        <v>100</v>
      </c>
      <c r="U46" s="142">
        <f t="shared" si="14"/>
        <v>100</v>
      </c>
      <c r="V46" s="142">
        <f t="shared" si="14"/>
        <v>100</v>
      </c>
      <c r="W46" s="142">
        <f t="shared" si="15"/>
        <v>100</v>
      </c>
      <c r="X46" s="142">
        <f t="shared" si="15"/>
        <v>100</v>
      </c>
      <c r="Y46" s="142">
        <f t="shared" si="15"/>
        <v>100</v>
      </c>
      <c r="Z46" s="142">
        <f t="shared" si="15"/>
        <v>100</v>
      </c>
      <c r="AA46" s="142">
        <f t="shared" si="15"/>
        <v>100</v>
      </c>
      <c r="AB46" s="142">
        <f t="shared" si="15"/>
        <v>100</v>
      </c>
      <c r="AC46" s="142">
        <f t="shared" si="15"/>
        <v>100</v>
      </c>
      <c r="AD46" s="142">
        <f t="shared" si="15"/>
        <v>100</v>
      </c>
      <c r="AE46" s="142">
        <f t="shared" si="15"/>
        <v>100</v>
      </c>
      <c r="AF46" s="142">
        <f t="shared" si="15"/>
        <v>100</v>
      </c>
      <c r="AG46" s="142">
        <f t="shared" si="15"/>
        <v>100</v>
      </c>
      <c r="AH46" s="142">
        <f t="shared" si="15"/>
        <v>0</v>
      </c>
      <c r="AI46" s="142">
        <f t="shared" si="15"/>
        <v>0</v>
      </c>
      <c r="AJ46" s="142">
        <f t="shared" si="15"/>
        <v>0</v>
      </c>
      <c r="AK46" s="142">
        <f ca="1">IF(AND(AND($AK$3&lt;=B46,B46&lt;=$AK$1),B46&lt;&gt;""),1,0)</f>
        <v>1</v>
      </c>
      <c r="AL46" s="140">
        <f>IF(OR(F46="工事・メンテ（共用可）",F46="要調整"),0.5,1)</f>
        <v>1</v>
      </c>
      <c r="AM46" s="136">
        <v>1</v>
      </c>
    </row>
    <row r="47" spans="1:39">
      <c r="A47" s="153">
        <v>447</v>
      </c>
      <c r="B47" s="150">
        <v>46394</v>
      </c>
      <c r="C47" s="156">
        <v>7</v>
      </c>
      <c r="D47" s="156">
        <v>21</v>
      </c>
      <c r="E47" s="212" t="s">
        <v>510</v>
      </c>
      <c r="F47" s="151" t="s">
        <v>490</v>
      </c>
      <c r="G47" s="157" t="s">
        <v>494</v>
      </c>
      <c r="H47" s="143" t="str">
        <f>IF(OR(G47="中止",G47="取消"),"998",IF(ISNA(MATCH($E47,施設情報!$B$2:$B$96,0)),"999",INDEX(施設情報!$C$2:$C$96,MATCH($E47,施設情報!$B$2:$B$96,0))))</f>
        <v>108</v>
      </c>
      <c r="I47" s="144">
        <f t="shared" si="2"/>
        <v>46394</v>
      </c>
      <c r="J47" s="142" t="str">
        <f t="shared" si="3"/>
        <v>108-46394</v>
      </c>
      <c r="K47" s="142">
        <f t="shared" si="4"/>
        <v>0.29166666666666669</v>
      </c>
      <c r="L47" s="142">
        <f t="shared" si="5"/>
        <v>0.875</v>
      </c>
      <c r="M47" s="142">
        <f t="shared" si="14"/>
        <v>0</v>
      </c>
      <c r="N47" s="142">
        <f t="shared" si="14"/>
        <v>0</v>
      </c>
      <c r="O47" s="142">
        <f t="shared" si="14"/>
        <v>0</v>
      </c>
      <c r="P47" s="142">
        <f t="shared" si="14"/>
        <v>0</v>
      </c>
      <c r="Q47" s="142">
        <f t="shared" si="14"/>
        <v>0</v>
      </c>
      <c r="R47" s="142">
        <f t="shared" si="14"/>
        <v>0</v>
      </c>
      <c r="S47" s="142">
        <f t="shared" si="14"/>
        <v>0</v>
      </c>
      <c r="T47" s="142">
        <f t="shared" si="14"/>
        <v>100</v>
      </c>
      <c r="U47" s="142">
        <f t="shared" si="14"/>
        <v>100</v>
      </c>
      <c r="V47" s="142">
        <f t="shared" si="14"/>
        <v>100</v>
      </c>
      <c r="W47" s="142">
        <f t="shared" si="15"/>
        <v>100</v>
      </c>
      <c r="X47" s="142">
        <f t="shared" si="15"/>
        <v>100</v>
      </c>
      <c r="Y47" s="142">
        <f t="shared" si="15"/>
        <v>100</v>
      </c>
      <c r="Z47" s="142">
        <f t="shared" si="15"/>
        <v>100</v>
      </c>
      <c r="AA47" s="142">
        <f t="shared" si="15"/>
        <v>100</v>
      </c>
      <c r="AB47" s="142">
        <f t="shared" si="15"/>
        <v>100</v>
      </c>
      <c r="AC47" s="142">
        <f t="shared" si="15"/>
        <v>100</v>
      </c>
      <c r="AD47" s="142">
        <f t="shared" si="15"/>
        <v>100</v>
      </c>
      <c r="AE47" s="142">
        <f t="shared" si="15"/>
        <v>100</v>
      </c>
      <c r="AF47" s="142">
        <f t="shared" si="15"/>
        <v>100</v>
      </c>
      <c r="AG47" s="142">
        <f t="shared" si="15"/>
        <v>100</v>
      </c>
      <c r="AH47" s="142">
        <f t="shared" si="15"/>
        <v>0</v>
      </c>
      <c r="AI47" s="142">
        <f t="shared" si="15"/>
        <v>0</v>
      </c>
      <c r="AJ47" s="142">
        <f t="shared" si="15"/>
        <v>0</v>
      </c>
      <c r="AK47" s="142">
        <f ca="1">IF(AND(AND($AK$3&lt;=B47,B47&lt;=$AK$1),B47&lt;&gt;""),1,0)</f>
        <v>1</v>
      </c>
      <c r="AL47" s="140">
        <f>IF(OR(F47="工事・メンテ（共用可）",F47="要調整"),0.5,1)</f>
        <v>1</v>
      </c>
      <c r="AM47" s="136">
        <v>1</v>
      </c>
    </row>
    <row r="48" spans="1:39" ht="37.5">
      <c r="A48" s="153">
        <v>448</v>
      </c>
      <c r="B48" s="150">
        <v>46394</v>
      </c>
      <c r="C48" s="156">
        <v>7</v>
      </c>
      <c r="D48" s="156">
        <v>21</v>
      </c>
      <c r="E48" s="212" t="s">
        <v>496</v>
      </c>
      <c r="F48" s="151" t="s">
        <v>490</v>
      </c>
      <c r="G48" s="157" t="s">
        <v>494</v>
      </c>
      <c r="H48" s="143" t="str">
        <f>IF(OR(G48="中止",G48="取消"),"998",IF(ISNA(MATCH($E48,施設情報!$B$2:$B$96,0)),"999",INDEX(施設情報!$C$2:$C$96,MATCH($E48,施設情報!$B$2:$B$96,0))))</f>
        <v>107</v>
      </c>
      <c r="I48" s="144">
        <f t="shared" si="2"/>
        <v>46394</v>
      </c>
      <c r="J48" s="142" t="str">
        <f t="shared" si="3"/>
        <v>107-46394</v>
      </c>
      <c r="K48" s="142">
        <f t="shared" si="4"/>
        <v>0.29166666666666669</v>
      </c>
      <c r="L48" s="142">
        <f t="shared" si="5"/>
        <v>0.875</v>
      </c>
      <c r="M48" s="142">
        <f t="shared" si="14"/>
        <v>0</v>
      </c>
      <c r="N48" s="142">
        <f t="shared" si="14"/>
        <v>0</v>
      </c>
      <c r="O48" s="142">
        <f t="shared" si="14"/>
        <v>0</v>
      </c>
      <c r="P48" s="142">
        <f t="shared" si="14"/>
        <v>0</v>
      </c>
      <c r="Q48" s="142">
        <f t="shared" si="14"/>
        <v>0</v>
      </c>
      <c r="R48" s="142">
        <f t="shared" si="14"/>
        <v>0</v>
      </c>
      <c r="S48" s="142">
        <f t="shared" si="14"/>
        <v>0</v>
      </c>
      <c r="T48" s="142">
        <f t="shared" si="14"/>
        <v>100</v>
      </c>
      <c r="U48" s="142">
        <f t="shared" si="14"/>
        <v>100</v>
      </c>
      <c r="V48" s="142">
        <f t="shared" si="14"/>
        <v>100</v>
      </c>
      <c r="W48" s="142">
        <f t="shared" si="15"/>
        <v>100</v>
      </c>
      <c r="X48" s="142">
        <f t="shared" si="15"/>
        <v>100</v>
      </c>
      <c r="Y48" s="142">
        <f t="shared" si="15"/>
        <v>100</v>
      </c>
      <c r="Z48" s="142">
        <f t="shared" si="15"/>
        <v>100</v>
      </c>
      <c r="AA48" s="142">
        <f t="shared" si="15"/>
        <v>100</v>
      </c>
      <c r="AB48" s="142">
        <f t="shared" si="15"/>
        <v>100</v>
      </c>
      <c r="AC48" s="142">
        <f t="shared" si="15"/>
        <v>100</v>
      </c>
      <c r="AD48" s="142">
        <f t="shared" si="15"/>
        <v>100</v>
      </c>
      <c r="AE48" s="142">
        <f t="shared" si="15"/>
        <v>100</v>
      </c>
      <c r="AF48" s="142">
        <f t="shared" si="15"/>
        <v>100</v>
      </c>
      <c r="AG48" s="142">
        <f t="shared" si="15"/>
        <v>100</v>
      </c>
      <c r="AH48" s="142">
        <f t="shared" si="15"/>
        <v>0</v>
      </c>
      <c r="AI48" s="142">
        <f t="shared" si="15"/>
        <v>0</v>
      </c>
      <c r="AJ48" s="142">
        <f t="shared" si="15"/>
        <v>0</v>
      </c>
      <c r="AK48" s="142">
        <f ca="1">IF(AND(AND($AK$3&lt;=B48,B48&lt;=$AK$1),B48&lt;&gt;""),1,0)</f>
        <v>1</v>
      </c>
      <c r="AL48" s="140">
        <f>IF(OR(F48="工事・メンテ（共用可）",F48="要調整"),0.5,1)</f>
        <v>1</v>
      </c>
      <c r="AM48" s="136">
        <v>1</v>
      </c>
    </row>
    <row r="49" spans="1:39" ht="93.75">
      <c r="A49" s="153">
        <v>128</v>
      </c>
      <c r="B49" s="150">
        <v>46395</v>
      </c>
      <c r="C49" s="156">
        <v>9</v>
      </c>
      <c r="D49" s="156">
        <v>14</v>
      </c>
      <c r="E49" s="154" t="s">
        <v>487</v>
      </c>
      <c r="F49" s="151" t="s">
        <v>95</v>
      </c>
      <c r="G49" s="157" t="s">
        <v>1</v>
      </c>
      <c r="H49" s="143" t="str">
        <f>IF(OR(G49="中止",G49="取消"),"998",IF(ISNA(MATCH($E49,施設情報!$B$2:$B$96,0)),"999",INDEX(施設情報!$C$2:$C$96,MATCH($E49,施設情報!$B$2:$B$96,0))))</f>
        <v>101</v>
      </c>
      <c r="I49" s="144">
        <f t="shared" si="2"/>
        <v>46395</v>
      </c>
      <c r="J49" s="142" t="str">
        <f t="shared" si="3"/>
        <v>101-46395</v>
      </c>
      <c r="K49" s="142">
        <f t="shared" si="4"/>
        <v>0.375</v>
      </c>
      <c r="L49" s="142">
        <f t="shared" si="5"/>
        <v>0.58333333333333337</v>
      </c>
      <c r="M49" s="142">
        <f t="shared" si="14"/>
        <v>0</v>
      </c>
      <c r="N49" s="142">
        <f t="shared" si="14"/>
        <v>0</v>
      </c>
      <c r="O49" s="142">
        <f t="shared" si="14"/>
        <v>0</v>
      </c>
      <c r="P49" s="142">
        <f t="shared" si="14"/>
        <v>0</v>
      </c>
      <c r="Q49" s="142">
        <f t="shared" si="14"/>
        <v>0</v>
      </c>
      <c r="R49" s="142">
        <f t="shared" si="14"/>
        <v>0</v>
      </c>
      <c r="S49" s="142">
        <f t="shared" si="14"/>
        <v>0</v>
      </c>
      <c r="T49" s="142">
        <f t="shared" si="14"/>
        <v>0</v>
      </c>
      <c r="U49" s="142">
        <f t="shared" si="14"/>
        <v>0</v>
      </c>
      <c r="V49" s="142">
        <f t="shared" si="14"/>
        <v>100</v>
      </c>
      <c r="W49" s="142">
        <f t="shared" si="15"/>
        <v>100</v>
      </c>
      <c r="X49" s="142">
        <f t="shared" si="15"/>
        <v>100</v>
      </c>
      <c r="Y49" s="142">
        <f t="shared" si="15"/>
        <v>100</v>
      </c>
      <c r="Z49" s="142">
        <f t="shared" si="15"/>
        <v>100</v>
      </c>
      <c r="AA49" s="142">
        <f t="shared" si="15"/>
        <v>0</v>
      </c>
      <c r="AB49" s="142">
        <f t="shared" si="15"/>
        <v>0</v>
      </c>
      <c r="AC49" s="142">
        <f t="shared" si="15"/>
        <v>0</v>
      </c>
      <c r="AD49" s="142">
        <f t="shared" si="15"/>
        <v>0</v>
      </c>
      <c r="AE49" s="142">
        <f t="shared" si="15"/>
        <v>0</v>
      </c>
      <c r="AF49" s="142">
        <f t="shared" si="15"/>
        <v>0</v>
      </c>
      <c r="AG49" s="142">
        <f t="shared" si="15"/>
        <v>0</v>
      </c>
      <c r="AH49" s="142">
        <f t="shared" si="15"/>
        <v>0</v>
      </c>
      <c r="AI49" s="142">
        <f t="shared" si="15"/>
        <v>0</v>
      </c>
      <c r="AJ49" s="142">
        <f t="shared" si="15"/>
        <v>0</v>
      </c>
      <c r="AK49" s="142">
        <f ca="1">IF(AND(AND($AK$3&lt;=B49,B49&lt;=$AK$1),B49&lt;&gt;""),1,0)</f>
        <v>1</v>
      </c>
      <c r="AL49" s="140">
        <f>IF(OR(F49="工事・メンテ（共用可）",F49="要調整"),0.5,1)</f>
        <v>1</v>
      </c>
      <c r="AM49" s="136">
        <v>1</v>
      </c>
    </row>
    <row r="50" spans="1:39">
      <c r="A50" s="153">
        <v>129</v>
      </c>
      <c r="B50" s="150">
        <v>46395</v>
      </c>
      <c r="C50" s="156">
        <v>9</v>
      </c>
      <c r="D50" s="156">
        <v>14</v>
      </c>
      <c r="E50" s="154" t="s">
        <v>488</v>
      </c>
      <c r="F50" s="151" t="s">
        <v>95</v>
      </c>
      <c r="G50" s="157" t="s">
        <v>1</v>
      </c>
      <c r="H50" s="143" t="str">
        <f>IF(OR(G50="中止",G50="取消"),"998",IF(ISNA(MATCH($E50,施設情報!$B$2:$B$96,0)),"999",INDEX(施設情報!$C$2:$C$96,MATCH($E50,施設情報!$B$2:$B$96,0))))</f>
        <v>104</v>
      </c>
      <c r="I50" s="144">
        <f t="shared" si="2"/>
        <v>46395</v>
      </c>
      <c r="J50" s="142" t="str">
        <f t="shared" si="3"/>
        <v>104-46395</v>
      </c>
      <c r="K50" s="142">
        <f t="shared" si="4"/>
        <v>0.375</v>
      </c>
      <c r="L50" s="142">
        <f t="shared" si="5"/>
        <v>0.58333333333333337</v>
      </c>
      <c r="M50" s="142">
        <f t="shared" si="14"/>
        <v>0</v>
      </c>
      <c r="N50" s="142">
        <f t="shared" si="14"/>
        <v>0</v>
      </c>
      <c r="O50" s="142">
        <f t="shared" si="14"/>
        <v>0</v>
      </c>
      <c r="P50" s="142">
        <f t="shared" si="14"/>
        <v>0</v>
      </c>
      <c r="Q50" s="142">
        <f t="shared" si="14"/>
        <v>0</v>
      </c>
      <c r="R50" s="142">
        <f t="shared" si="14"/>
        <v>0</v>
      </c>
      <c r="S50" s="142">
        <f t="shared" si="14"/>
        <v>0</v>
      </c>
      <c r="T50" s="142">
        <f t="shared" si="14"/>
        <v>0</v>
      </c>
      <c r="U50" s="142">
        <f t="shared" si="14"/>
        <v>0</v>
      </c>
      <c r="V50" s="142">
        <f t="shared" si="14"/>
        <v>100</v>
      </c>
      <c r="W50" s="142">
        <f t="shared" si="15"/>
        <v>100</v>
      </c>
      <c r="X50" s="142">
        <f t="shared" si="15"/>
        <v>100</v>
      </c>
      <c r="Y50" s="142">
        <f t="shared" si="15"/>
        <v>100</v>
      </c>
      <c r="Z50" s="142">
        <f t="shared" si="15"/>
        <v>100</v>
      </c>
      <c r="AA50" s="142">
        <f t="shared" si="15"/>
        <v>0</v>
      </c>
      <c r="AB50" s="142">
        <f t="shared" si="15"/>
        <v>0</v>
      </c>
      <c r="AC50" s="142">
        <f t="shared" si="15"/>
        <v>0</v>
      </c>
      <c r="AD50" s="142">
        <f t="shared" si="15"/>
        <v>0</v>
      </c>
      <c r="AE50" s="142">
        <f t="shared" si="15"/>
        <v>0</v>
      </c>
      <c r="AF50" s="142">
        <f t="shared" si="15"/>
        <v>0</v>
      </c>
      <c r="AG50" s="142">
        <f t="shared" si="15"/>
        <v>0</v>
      </c>
      <c r="AH50" s="142">
        <f t="shared" si="15"/>
        <v>0</v>
      </c>
      <c r="AI50" s="142">
        <f t="shared" si="15"/>
        <v>0</v>
      </c>
      <c r="AJ50" s="142">
        <f t="shared" si="15"/>
        <v>0</v>
      </c>
      <c r="AK50" s="142">
        <f ca="1">IF(AND(AND($AK$3&lt;=B50,B50&lt;=$AK$1),B50&lt;&gt;""),1,0)</f>
        <v>1</v>
      </c>
      <c r="AL50" s="140">
        <f>IF(OR(F50="工事・メンテ（共用可）",F50="要調整"),0.5,1)</f>
        <v>1</v>
      </c>
      <c r="AM50" s="136">
        <v>1</v>
      </c>
    </row>
    <row r="51" spans="1:39" ht="37.5">
      <c r="A51" s="153">
        <v>240</v>
      </c>
      <c r="B51" s="150">
        <v>46395</v>
      </c>
      <c r="C51" s="156">
        <v>0</v>
      </c>
      <c r="D51" s="156">
        <v>24</v>
      </c>
      <c r="E51" s="212" t="s">
        <v>240</v>
      </c>
      <c r="F51" s="151" t="s">
        <v>95</v>
      </c>
      <c r="G51" s="157" t="s">
        <v>1</v>
      </c>
      <c r="H51" s="143" t="str">
        <f>IF(OR(G51="中止",G51="取消"),"998",IF(ISNA(MATCH($E51,施設情報!$B$2:$B$96,0)),"999",INDEX(施設情報!$C$2:$C$96,MATCH($E51,施設情報!$B$2:$B$96,0))))</f>
        <v>117</v>
      </c>
      <c r="I51" s="144">
        <f t="shared" si="2"/>
        <v>46395</v>
      </c>
      <c r="J51" s="142" t="str">
        <f t="shared" si="3"/>
        <v>117-46395</v>
      </c>
      <c r="K51" s="142">
        <f t="shared" si="4"/>
        <v>0</v>
      </c>
      <c r="L51" s="142">
        <f t="shared" si="5"/>
        <v>1</v>
      </c>
      <c r="M51" s="142">
        <f t="shared" si="14"/>
        <v>100</v>
      </c>
      <c r="N51" s="142">
        <f t="shared" si="14"/>
        <v>100</v>
      </c>
      <c r="O51" s="142">
        <f t="shared" si="14"/>
        <v>100</v>
      </c>
      <c r="P51" s="142">
        <f t="shared" si="14"/>
        <v>100</v>
      </c>
      <c r="Q51" s="142">
        <f t="shared" si="14"/>
        <v>100</v>
      </c>
      <c r="R51" s="142">
        <f t="shared" si="14"/>
        <v>100</v>
      </c>
      <c r="S51" s="142">
        <f t="shared" si="14"/>
        <v>100</v>
      </c>
      <c r="T51" s="142">
        <f t="shared" si="14"/>
        <v>100</v>
      </c>
      <c r="U51" s="142">
        <f t="shared" si="14"/>
        <v>100</v>
      </c>
      <c r="V51" s="142">
        <f t="shared" si="14"/>
        <v>100</v>
      </c>
      <c r="W51" s="142">
        <f t="shared" si="15"/>
        <v>100</v>
      </c>
      <c r="X51" s="142">
        <f t="shared" si="15"/>
        <v>100</v>
      </c>
      <c r="Y51" s="142">
        <f t="shared" si="15"/>
        <v>100</v>
      </c>
      <c r="Z51" s="142">
        <f t="shared" si="15"/>
        <v>100</v>
      </c>
      <c r="AA51" s="142">
        <f t="shared" si="15"/>
        <v>100</v>
      </c>
      <c r="AB51" s="142">
        <f t="shared" si="15"/>
        <v>100</v>
      </c>
      <c r="AC51" s="142">
        <f t="shared" si="15"/>
        <v>100</v>
      </c>
      <c r="AD51" s="142">
        <f t="shared" si="15"/>
        <v>100</v>
      </c>
      <c r="AE51" s="142">
        <f t="shared" si="15"/>
        <v>100</v>
      </c>
      <c r="AF51" s="142">
        <f t="shared" si="15"/>
        <v>100</v>
      </c>
      <c r="AG51" s="142">
        <f t="shared" si="15"/>
        <v>100</v>
      </c>
      <c r="AH51" s="142">
        <f t="shared" si="15"/>
        <v>100</v>
      </c>
      <c r="AI51" s="142">
        <f t="shared" si="15"/>
        <v>100</v>
      </c>
      <c r="AJ51" s="142">
        <f t="shared" si="15"/>
        <v>100</v>
      </c>
      <c r="AK51" s="142">
        <f ca="1">IF(AND(AND($AK$3&lt;=B51,B51&lt;=$AK$1),B51&lt;&gt;""),1,0)</f>
        <v>1</v>
      </c>
      <c r="AL51" s="140">
        <f>IF(OR(F51="工事・メンテ（共用可）",F51="要調整"),0.5,1)</f>
        <v>1</v>
      </c>
      <c r="AM51" s="136">
        <v>1</v>
      </c>
    </row>
    <row r="52" spans="1:39" ht="56.25">
      <c r="A52" s="153">
        <v>330</v>
      </c>
      <c r="B52" s="150">
        <v>46395</v>
      </c>
      <c r="C52" s="156">
        <v>0</v>
      </c>
      <c r="D52" s="156">
        <v>24</v>
      </c>
      <c r="E52" s="212" t="s">
        <v>285</v>
      </c>
      <c r="F52" s="151" t="s">
        <v>95</v>
      </c>
      <c r="G52" s="157" t="s">
        <v>1</v>
      </c>
      <c r="H52" s="143" t="str">
        <f>IF(OR(G52="中止",G52="取消"),"998",IF(ISNA(MATCH($E52,施設情報!$B$2:$B$96,0)),"999",INDEX(施設情報!$C$2:$C$96,MATCH($E52,施設情報!$B$2:$B$96,0))))</f>
        <v>111</v>
      </c>
      <c r="I52" s="144">
        <f t="shared" si="2"/>
        <v>46395</v>
      </c>
      <c r="J52" s="142" t="str">
        <f t="shared" si="3"/>
        <v>111-46395</v>
      </c>
      <c r="K52" s="142">
        <f t="shared" si="4"/>
        <v>0</v>
      </c>
      <c r="L52" s="142">
        <f t="shared" si="5"/>
        <v>1</v>
      </c>
      <c r="M52" s="142">
        <f t="shared" si="14"/>
        <v>100</v>
      </c>
      <c r="N52" s="142">
        <f t="shared" si="14"/>
        <v>100</v>
      </c>
      <c r="O52" s="142">
        <f t="shared" si="14"/>
        <v>100</v>
      </c>
      <c r="P52" s="142">
        <f t="shared" si="14"/>
        <v>100</v>
      </c>
      <c r="Q52" s="142">
        <f t="shared" si="14"/>
        <v>100</v>
      </c>
      <c r="R52" s="142">
        <f t="shared" si="14"/>
        <v>100</v>
      </c>
      <c r="S52" s="142">
        <f t="shared" si="14"/>
        <v>100</v>
      </c>
      <c r="T52" s="142">
        <f t="shared" si="14"/>
        <v>100</v>
      </c>
      <c r="U52" s="142">
        <f t="shared" si="14"/>
        <v>100</v>
      </c>
      <c r="V52" s="142">
        <f t="shared" si="14"/>
        <v>100</v>
      </c>
      <c r="W52" s="142">
        <f t="shared" si="15"/>
        <v>100</v>
      </c>
      <c r="X52" s="142">
        <f t="shared" si="15"/>
        <v>100</v>
      </c>
      <c r="Y52" s="142">
        <f t="shared" si="15"/>
        <v>100</v>
      </c>
      <c r="Z52" s="142">
        <f t="shared" si="15"/>
        <v>100</v>
      </c>
      <c r="AA52" s="142">
        <f t="shared" si="15"/>
        <v>100</v>
      </c>
      <c r="AB52" s="142">
        <f t="shared" si="15"/>
        <v>100</v>
      </c>
      <c r="AC52" s="142">
        <f t="shared" si="15"/>
        <v>100</v>
      </c>
      <c r="AD52" s="142">
        <f t="shared" si="15"/>
        <v>100</v>
      </c>
      <c r="AE52" s="142">
        <f t="shared" si="15"/>
        <v>100</v>
      </c>
      <c r="AF52" s="142">
        <f t="shared" si="15"/>
        <v>100</v>
      </c>
      <c r="AG52" s="142">
        <f t="shared" si="15"/>
        <v>100</v>
      </c>
      <c r="AH52" s="142">
        <f t="shared" si="15"/>
        <v>100</v>
      </c>
      <c r="AI52" s="142">
        <f t="shared" si="15"/>
        <v>100</v>
      </c>
      <c r="AJ52" s="142">
        <f t="shared" si="15"/>
        <v>100</v>
      </c>
      <c r="AK52" s="142">
        <f ca="1">IF(AND(AND($AK$3&lt;=B52,B52&lt;=$AK$1),B52&lt;&gt;""),1,0)</f>
        <v>1</v>
      </c>
      <c r="AL52" s="140">
        <f>IF(OR(F52="工事・メンテ（共用可）",F52="要調整"),0.5,1)</f>
        <v>1</v>
      </c>
      <c r="AM52" s="136">
        <v>1</v>
      </c>
    </row>
    <row r="53" spans="1:39">
      <c r="A53" s="153">
        <v>449</v>
      </c>
      <c r="B53" s="150">
        <v>46395</v>
      </c>
      <c r="C53" s="156">
        <v>7</v>
      </c>
      <c r="D53" s="156">
        <v>21</v>
      </c>
      <c r="E53" s="212" t="s">
        <v>28</v>
      </c>
      <c r="F53" s="151" t="s">
        <v>490</v>
      </c>
      <c r="G53" s="157" t="s">
        <v>494</v>
      </c>
      <c r="H53" s="143" t="str">
        <f>IF(OR(G53="中止",G53="取消"),"998",IF(ISNA(MATCH($E53,施設情報!$B$2:$B$96,0)),"999",INDEX(施設情報!$C$2:$C$96,MATCH($E53,施設情報!$B$2:$B$96,0))))</f>
        <v>001</v>
      </c>
      <c r="I53" s="144">
        <f t="shared" si="2"/>
        <v>46395</v>
      </c>
      <c r="J53" s="142" t="str">
        <f t="shared" si="3"/>
        <v>001-46395</v>
      </c>
      <c r="K53" s="142">
        <f t="shared" si="4"/>
        <v>0.29166666666666669</v>
      </c>
      <c r="L53" s="142">
        <f t="shared" si="5"/>
        <v>0.875</v>
      </c>
      <c r="M53" s="142">
        <f t="shared" si="14"/>
        <v>0</v>
      </c>
      <c r="N53" s="142">
        <f t="shared" si="14"/>
        <v>0</v>
      </c>
      <c r="O53" s="142">
        <f t="shared" si="14"/>
        <v>0</v>
      </c>
      <c r="P53" s="142">
        <f t="shared" si="14"/>
        <v>0</v>
      </c>
      <c r="Q53" s="142">
        <f t="shared" si="14"/>
        <v>0</v>
      </c>
      <c r="R53" s="142">
        <f t="shared" si="14"/>
        <v>0</v>
      </c>
      <c r="S53" s="142">
        <f t="shared" si="14"/>
        <v>0</v>
      </c>
      <c r="T53" s="142">
        <f t="shared" si="14"/>
        <v>100</v>
      </c>
      <c r="U53" s="142">
        <f t="shared" si="14"/>
        <v>100</v>
      </c>
      <c r="V53" s="142">
        <f t="shared" si="14"/>
        <v>100</v>
      </c>
      <c r="W53" s="142">
        <f t="shared" si="15"/>
        <v>100</v>
      </c>
      <c r="X53" s="142">
        <f t="shared" si="15"/>
        <v>100</v>
      </c>
      <c r="Y53" s="142">
        <f t="shared" si="15"/>
        <v>100</v>
      </c>
      <c r="Z53" s="142">
        <f t="shared" si="15"/>
        <v>100</v>
      </c>
      <c r="AA53" s="142">
        <f t="shared" si="15"/>
        <v>100</v>
      </c>
      <c r="AB53" s="142">
        <f t="shared" si="15"/>
        <v>100</v>
      </c>
      <c r="AC53" s="142">
        <f t="shared" si="15"/>
        <v>100</v>
      </c>
      <c r="AD53" s="142">
        <f t="shared" si="15"/>
        <v>100</v>
      </c>
      <c r="AE53" s="142">
        <f t="shared" si="15"/>
        <v>100</v>
      </c>
      <c r="AF53" s="142">
        <f t="shared" si="15"/>
        <v>100</v>
      </c>
      <c r="AG53" s="142">
        <f t="shared" si="15"/>
        <v>100</v>
      </c>
      <c r="AH53" s="142">
        <f t="shared" si="15"/>
        <v>0</v>
      </c>
      <c r="AI53" s="142">
        <f t="shared" si="15"/>
        <v>0</v>
      </c>
      <c r="AJ53" s="142">
        <f t="shared" si="15"/>
        <v>0</v>
      </c>
      <c r="AK53" s="142">
        <f ca="1">IF(AND(AND($AK$3&lt;=B53,B53&lt;=$AK$1),B53&lt;&gt;""),1,0)</f>
        <v>1</v>
      </c>
      <c r="AL53" s="140">
        <f>IF(OR(F53="工事・メンテ（共用可）",F53="要調整"),0.5,1)</f>
        <v>1</v>
      </c>
      <c r="AM53" s="136">
        <v>1</v>
      </c>
    </row>
    <row r="54" spans="1:39" ht="93.75">
      <c r="A54" s="153">
        <v>450</v>
      </c>
      <c r="B54" s="150">
        <v>46395</v>
      </c>
      <c r="C54" s="156">
        <v>7</v>
      </c>
      <c r="D54" s="156">
        <v>21</v>
      </c>
      <c r="E54" s="212" t="s">
        <v>270</v>
      </c>
      <c r="F54" s="151" t="s">
        <v>490</v>
      </c>
      <c r="G54" s="157" t="s">
        <v>494</v>
      </c>
      <c r="H54" s="143" t="str">
        <f>IF(OR(G54="中止",G54="取消"),"998",IF(ISNA(MATCH($E54,施設情報!$B$2:$B$96,0)),"999",INDEX(施設情報!$C$2:$C$96,MATCH($E54,施設情報!$B$2:$B$96,0))))</f>
        <v>101</v>
      </c>
      <c r="I54" s="144">
        <f t="shared" si="2"/>
        <v>46395</v>
      </c>
      <c r="J54" s="142" t="str">
        <f t="shared" si="3"/>
        <v>101-46395</v>
      </c>
      <c r="K54" s="142">
        <f t="shared" si="4"/>
        <v>0.29166666666666669</v>
      </c>
      <c r="L54" s="142">
        <f t="shared" si="5"/>
        <v>0.875</v>
      </c>
      <c r="M54" s="142">
        <f t="shared" si="14"/>
        <v>0</v>
      </c>
      <c r="N54" s="142">
        <f t="shared" si="14"/>
        <v>0</v>
      </c>
      <c r="O54" s="142">
        <f t="shared" si="14"/>
        <v>0</v>
      </c>
      <c r="P54" s="142">
        <f t="shared" si="14"/>
        <v>0</v>
      </c>
      <c r="Q54" s="142">
        <f t="shared" si="14"/>
        <v>0</v>
      </c>
      <c r="R54" s="142">
        <f t="shared" si="14"/>
        <v>0</v>
      </c>
      <c r="S54" s="142">
        <f t="shared" si="14"/>
        <v>0</v>
      </c>
      <c r="T54" s="142">
        <f t="shared" si="14"/>
        <v>100</v>
      </c>
      <c r="U54" s="142">
        <f t="shared" si="14"/>
        <v>100</v>
      </c>
      <c r="V54" s="142">
        <f t="shared" si="14"/>
        <v>100</v>
      </c>
      <c r="W54" s="142">
        <f t="shared" si="15"/>
        <v>100</v>
      </c>
      <c r="X54" s="142">
        <f t="shared" si="15"/>
        <v>100</v>
      </c>
      <c r="Y54" s="142">
        <f t="shared" si="15"/>
        <v>100</v>
      </c>
      <c r="Z54" s="142">
        <f t="shared" si="15"/>
        <v>100</v>
      </c>
      <c r="AA54" s="142">
        <f t="shared" si="15"/>
        <v>100</v>
      </c>
      <c r="AB54" s="142">
        <f t="shared" si="15"/>
        <v>100</v>
      </c>
      <c r="AC54" s="142">
        <f t="shared" si="15"/>
        <v>100</v>
      </c>
      <c r="AD54" s="142">
        <f t="shared" si="15"/>
        <v>100</v>
      </c>
      <c r="AE54" s="142">
        <f t="shared" si="15"/>
        <v>100</v>
      </c>
      <c r="AF54" s="142">
        <f t="shared" si="15"/>
        <v>100</v>
      </c>
      <c r="AG54" s="142">
        <f t="shared" si="15"/>
        <v>100</v>
      </c>
      <c r="AH54" s="142">
        <f t="shared" si="15"/>
        <v>0</v>
      </c>
      <c r="AI54" s="142">
        <f t="shared" si="15"/>
        <v>0</v>
      </c>
      <c r="AJ54" s="142">
        <f t="shared" si="15"/>
        <v>0</v>
      </c>
      <c r="AK54" s="142">
        <f ca="1">IF(AND(AND($AK$3&lt;=B54,B54&lt;=$AK$1),B54&lt;&gt;""),1,0)</f>
        <v>1</v>
      </c>
      <c r="AL54" s="140">
        <f>IF(OR(F54="工事・メンテ（共用可）",F54="要調整"),0.5,1)</f>
        <v>1</v>
      </c>
      <c r="AM54" s="136">
        <v>1</v>
      </c>
    </row>
    <row r="55" spans="1:39">
      <c r="A55" s="153">
        <v>451</v>
      </c>
      <c r="B55" s="150">
        <v>46395</v>
      </c>
      <c r="C55" s="156">
        <v>7</v>
      </c>
      <c r="D55" s="156">
        <v>21</v>
      </c>
      <c r="E55" s="212" t="s">
        <v>271</v>
      </c>
      <c r="F55" s="151" t="s">
        <v>490</v>
      </c>
      <c r="G55" s="157" t="s">
        <v>494</v>
      </c>
      <c r="H55" s="143" t="str">
        <f>IF(OR(G55="中止",G55="取消"),"998",IF(ISNA(MATCH($E55,施設情報!$B$2:$B$96,0)),"999",INDEX(施設情報!$C$2:$C$96,MATCH($E55,施設情報!$B$2:$B$96,0))))</f>
        <v>102</v>
      </c>
      <c r="I55" s="144">
        <f t="shared" si="2"/>
        <v>46395</v>
      </c>
      <c r="J55" s="142" t="str">
        <f t="shared" si="3"/>
        <v>102-46395</v>
      </c>
      <c r="K55" s="142">
        <f t="shared" si="4"/>
        <v>0.29166666666666669</v>
      </c>
      <c r="L55" s="142">
        <f t="shared" si="5"/>
        <v>0.875</v>
      </c>
      <c r="M55" s="142">
        <f t="shared" ref="M55:V64" si="16">IF(AND(M$3&gt;=$K55,M$3&lt;$L55),100*$AM55,0)</f>
        <v>0</v>
      </c>
      <c r="N55" s="142">
        <f t="shared" si="16"/>
        <v>0</v>
      </c>
      <c r="O55" s="142">
        <f t="shared" si="16"/>
        <v>0</v>
      </c>
      <c r="P55" s="142">
        <f t="shared" si="16"/>
        <v>0</v>
      </c>
      <c r="Q55" s="142">
        <f t="shared" si="16"/>
        <v>0</v>
      </c>
      <c r="R55" s="142">
        <f t="shared" si="16"/>
        <v>0</v>
      </c>
      <c r="S55" s="142">
        <f t="shared" si="16"/>
        <v>0</v>
      </c>
      <c r="T55" s="142">
        <f t="shared" si="16"/>
        <v>100</v>
      </c>
      <c r="U55" s="142">
        <f t="shared" si="16"/>
        <v>100</v>
      </c>
      <c r="V55" s="142">
        <f t="shared" si="16"/>
        <v>100</v>
      </c>
      <c r="W55" s="142">
        <f t="shared" ref="W55:AJ64" si="17">IF(AND(W$3&gt;=$K55,W$3&lt;$L55),100*$AM55,0)</f>
        <v>100</v>
      </c>
      <c r="X55" s="142">
        <f t="shared" si="17"/>
        <v>100</v>
      </c>
      <c r="Y55" s="142">
        <f t="shared" si="17"/>
        <v>100</v>
      </c>
      <c r="Z55" s="142">
        <f t="shared" si="17"/>
        <v>100</v>
      </c>
      <c r="AA55" s="142">
        <f t="shared" si="17"/>
        <v>100</v>
      </c>
      <c r="AB55" s="142">
        <f t="shared" si="17"/>
        <v>100</v>
      </c>
      <c r="AC55" s="142">
        <f t="shared" si="17"/>
        <v>100</v>
      </c>
      <c r="AD55" s="142">
        <f t="shared" si="17"/>
        <v>100</v>
      </c>
      <c r="AE55" s="142">
        <f t="shared" si="17"/>
        <v>100</v>
      </c>
      <c r="AF55" s="142">
        <f t="shared" si="17"/>
        <v>100</v>
      </c>
      <c r="AG55" s="142">
        <f t="shared" si="17"/>
        <v>100</v>
      </c>
      <c r="AH55" s="142">
        <f t="shared" si="17"/>
        <v>0</v>
      </c>
      <c r="AI55" s="142">
        <f t="shared" si="17"/>
        <v>0</v>
      </c>
      <c r="AJ55" s="142">
        <f t="shared" si="17"/>
        <v>0</v>
      </c>
      <c r="AK55" s="142">
        <f ca="1">IF(AND(AND($AK$3&lt;=B55,B55&lt;=$AK$1),B55&lt;&gt;""),1,0)</f>
        <v>1</v>
      </c>
      <c r="AL55" s="140">
        <f>IF(OR(F55="工事・メンテ（共用可）",F55="要調整"),0.5,1)</f>
        <v>1</v>
      </c>
      <c r="AM55" s="136">
        <v>1</v>
      </c>
    </row>
    <row r="56" spans="1:39">
      <c r="A56" s="153">
        <v>452</v>
      </c>
      <c r="B56" s="150">
        <v>46395</v>
      </c>
      <c r="C56" s="156">
        <v>7</v>
      </c>
      <c r="D56" s="156">
        <v>21</v>
      </c>
      <c r="E56" s="212" t="s">
        <v>272</v>
      </c>
      <c r="F56" s="151" t="s">
        <v>490</v>
      </c>
      <c r="G56" s="157" t="s">
        <v>494</v>
      </c>
      <c r="H56" s="143" t="str">
        <f>IF(OR(G56="中止",G56="取消"),"998",IF(ISNA(MATCH($E56,施設情報!$B$2:$B$96,0)),"999",INDEX(施設情報!$C$2:$C$96,MATCH($E56,施設情報!$B$2:$B$96,0))))</f>
        <v>103</v>
      </c>
      <c r="I56" s="144">
        <f t="shared" si="2"/>
        <v>46395</v>
      </c>
      <c r="J56" s="142" t="str">
        <f t="shared" si="3"/>
        <v>103-46395</v>
      </c>
      <c r="K56" s="142">
        <f t="shared" si="4"/>
        <v>0.29166666666666669</v>
      </c>
      <c r="L56" s="142">
        <f t="shared" si="5"/>
        <v>0.875</v>
      </c>
      <c r="M56" s="142">
        <f t="shared" si="16"/>
        <v>0</v>
      </c>
      <c r="N56" s="142">
        <f t="shared" si="16"/>
        <v>0</v>
      </c>
      <c r="O56" s="142">
        <f t="shared" si="16"/>
        <v>0</v>
      </c>
      <c r="P56" s="142">
        <f t="shared" si="16"/>
        <v>0</v>
      </c>
      <c r="Q56" s="142">
        <f t="shared" si="16"/>
        <v>0</v>
      </c>
      <c r="R56" s="142">
        <f t="shared" si="16"/>
        <v>0</v>
      </c>
      <c r="S56" s="142">
        <f t="shared" si="16"/>
        <v>0</v>
      </c>
      <c r="T56" s="142">
        <f t="shared" si="16"/>
        <v>100</v>
      </c>
      <c r="U56" s="142">
        <f t="shared" si="16"/>
        <v>100</v>
      </c>
      <c r="V56" s="142">
        <f t="shared" si="16"/>
        <v>100</v>
      </c>
      <c r="W56" s="142">
        <f t="shared" si="17"/>
        <v>100</v>
      </c>
      <c r="X56" s="142">
        <f t="shared" si="17"/>
        <v>100</v>
      </c>
      <c r="Y56" s="142">
        <f t="shared" si="17"/>
        <v>100</v>
      </c>
      <c r="Z56" s="142">
        <f t="shared" si="17"/>
        <v>100</v>
      </c>
      <c r="AA56" s="142">
        <f t="shared" si="17"/>
        <v>100</v>
      </c>
      <c r="AB56" s="142">
        <f t="shared" si="17"/>
        <v>100</v>
      </c>
      <c r="AC56" s="142">
        <f t="shared" si="17"/>
        <v>100</v>
      </c>
      <c r="AD56" s="142">
        <f t="shared" si="17"/>
        <v>100</v>
      </c>
      <c r="AE56" s="142">
        <f t="shared" si="17"/>
        <v>100</v>
      </c>
      <c r="AF56" s="142">
        <f t="shared" si="17"/>
        <v>100</v>
      </c>
      <c r="AG56" s="142">
        <f t="shared" si="17"/>
        <v>100</v>
      </c>
      <c r="AH56" s="142">
        <f t="shared" si="17"/>
        <v>0</v>
      </c>
      <c r="AI56" s="142">
        <f t="shared" si="17"/>
        <v>0</v>
      </c>
      <c r="AJ56" s="142">
        <f t="shared" si="17"/>
        <v>0</v>
      </c>
      <c r="AK56" s="142">
        <f ca="1">IF(AND(AND($AK$3&lt;=B56,B56&lt;=$AK$1),B56&lt;&gt;""),1,0)</f>
        <v>1</v>
      </c>
      <c r="AL56" s="140">
        <f>IF(OR(F56="工事・メンテ（共用可）",F56="要調整"),0.5,1)</f>
        <v>1</v>
      </c>
      <c r="AM56" s="136">
        <v>1</v>
      </c>
    </row>
    <row r="57" spans="1:39">
      <c r="A57" s="153">
        <v>453</v>
      </c>
      <c r="B57" s="150">
        <v>46395</v>
      </c>
      <c r="C57" s="156">
        <v>7</v>
      </c>
      <c r="D57" s="156">
        <v>21</v>
      </c>
      <c r="E57" s="212" t="s">
        <v>277</v>
      </c>
      <c r="F57" s="151" t="s">
        <v>490</v>
      </c>
      <c r="G57" s="157" t="s">
        <v>494</v>
      </c>
      <c r="H57" s="143" t="str">
        <f>IF(OR(G57="中止",G57="取消"),"998",IF(ISNA(MATCH($E57,施設情報!$B$2:$B$96,0)),"999",INDEX(施設情報!$C$2:$C$96,MATCH($E57,施設情報!$B$2:$B$96,0))))</f>
        <v>104</v>
      </c>
      <c r="I57" s="144">
        <f t="shared" si="2"/>
        <v>46395</v>
      </c>
      <c r="J57" s="142" t="str">
        <f t="shared" si="3"/>
        <v>104-46395</v>
      </c>
      <c r="K57" s="142">
        <f t="shared" si="4"/>
        <v>0.29166666666666669</v>
      </c>
      <c r="L57" s="142">
        <f t="shared" si="5"/>
        <v>0.875</v>
      </c>
      <c r="M57" s="142">
        <f t="shared" si="16"/>
        <v>0</v>
      </c>
      <c r="N57" s="142">
        <f t="shared" si="16"/>
        <v>0</v>
      </c>
      <c r="O57" s="142">
        <f t="shared" si="16"/>
        <v>0</v>
      </c>
      <c r="P57" s="142">
        <f t="shared" si="16"/>
        <v>0</v>
      </c>
      <c r="Q57" s="142">
        <f t="shared" si="16"/>
        <v>0</v>
      </c>
      <c r="R57" s="142">
        <f t="shared" si="16"/>
        <v>0</v>
      </c>
      <c r="S57" s="142">
        <f t="shared" si="16"/>
        <v>0</v>
      </c>
      <c r="T57" s="142">
        <f t="shared" si="16"/>
        <v>100</v>
      </c>
      <c r="U57" s="142">
        <f t="shared" si="16"/>
        <v>100</v>
      </c>
      <c r="V57" s="142">
        <f t="shared" si="16"/>
        <v>100</v>
      </c>
      <c r="W57" s="142">
        <f t="shared" si="17"/>
        <v>100</v>
      </c>
      <c r="X57" s="142">
        <f t="shared" si="17"/>
        <v>100</v>
      </c>
      <c r="Y57" s="142">
        <f t="shared" si="17"/>
        <v>100</v>
      </c>
      <c r="Z57" s="142">
        <f t="shared" si="17"/>
        <v>100</v>
      </c>
      <c r="AA57" s="142">
        <f t="shared" si="17"/>
        <v>100</v>
      </c>
      <c r="AB57" s="142">
        <f t="shared" si="17"/>
        <v>100</v>
      </c>
      <c r="AC57" s="142">
        <f t="shared" si="17"/>
        <v>100</v>
      </c>
      <c r="AD57" s="142">
        <f t="shared" si="17"/>
        <v>100</v>
      </c>
      <c r="AE57" s="142">
        <f t="shared" si="17"/>
        <v>100</v>
      </c>
      <c r="AF57" s="142">
        <f t="shared" si="17"/>
        <v>100</v>
      </c>
      <c r="AG57" s="142">
        <f t="shared" si="17"/>
        <v>100</v>
      </c>
      <c r="AH57" s="142">
        <f t="shared" si="17"/>
        <v>0</v>
      </c>
      <c r="AI57" s="142">
        <f t="shared" si="17"/>
        <v>0</v>
      </c>
      <c r="AJ57" s="142">
        <f t="shared" si="17"/>
        <v>0</v>
      </c>
      <c r="AK57" s="142">
        <f ca="1">IF(AND(AND($AK$3&lt;=B57,B57&lt;=$AK$1),B57&lt;&gt;""),1,0)</f>
        <v>1</v>
      </c>
      <c r="AL57" s="140">
        <f>IF(OR(F57="工事・メンテ（共用可）",F57="要調整"),0.5,1)</f>
        <v>1</v>
      </c>
      <c r="AM57" s="136">
        <v>1</v>
      </c>
    </row>
    <row r="58" spans="1:39" ht="37.5">
      <c r="A58" s="153">
        <v>454</v>
      </c>
      <c r="B58" s="150">
        <v>46395</v>
      </c>
      <c r="C58" s="156">
        <v>7</v>
      </c>
      <c r="D58" s="156">
        <v>21</v>
      </c>
      <c r="E58" s="212" t="s">
        <v>278</v>
      </c>
      <c r="F58" s="151" t="s">
        <v>490</v>
      </c>
      <c r="G58" s="157" t="s">
        <v>494</v>
      </c>
      <c r="H58" s="143" t="str">
        <f>IF(OR(G58="中止",G58="取消"),"998",IF(ISNA(MATCH($E58,施設情報!$B$2:$B$96,0)),"999",INDEX(施設情報!$C$2:$C$96,MATCH($E58,施設情報!$B$2:$B$96,0))))</f>
        <v>105</v>
      </c>
      <c r="I58" s="144">
        <f t="shared" si="2"/>
        <v>46395</v>
      </c>
      <c r="J58" s="142" t="str">
        <f t="shared" si="3"/>
        <v>105-46395</v>
      </c>
      <c r="K58" s="142">
        <f t="shared" si="4"/>
        <v>0.29166666666666669</v>
      </c>
      <c r="L58" s="142">
        <f t="shared" si="5"/>
        <v>0.875</v>
      </c>
      <c r="M58" s="142">
        <f t="shared" si="16"/>
        <v>0</v>
      </c>
      <c r="N58" s="142">
        <f t="shared" si="16"/>
        <v>0</v>
      </c>
      <c r="O58" s="142">
        <f t="shared" si="16"/>
        <v>0</v>
      </c>
      <c r="P58" s="142">
        <f t="shared" si="16"/>
        <v>0</v>
      </c>
      <c r="Q58" s="142">
        <f t="shared" si="16"/>
        <v>0</v>
      </c>
      <c r="R58" s="142">
        <f t="shared" si="16"/>
        <v>0</v>
      </c>
      <c r="S58" s="142">
        <f t="shared" si="16"/>
        <v>0</v>
      </c>
      <c r="T58" s="142">
        <f t="shared" si="16"/>
        <v>100</v>
      </c>
      <c r="U58" s="142">
        <f t="shared" si="16"/>
        <v>100</v>
      </c>
      <c r="V58" s="142">
        <f t="shared" si="16"/>
        <v>100</v>
      </c>
      <c r="W58" s="142">
        <f t="shared" si="17"/>
        <v>100</v>
      </c>
      <c r="X58" s="142">
        <f t="shared" si="17"/>
        <v>100</v>
      </c>
      <c r="Y58" s="142">
        <f t="shared" si="17"/>
        <v>100</v>
      </c>
      <c r="Z58" s="142">
        <f t="shared" si="17"/>
        <v>100</v>
      </c>
      <c r="AA58" s="142">
        <f t="shared" si="17"/>
        <v>100</v>
      </c>
      <c r="AB58" s="142">
        <f t="shared" si="17"/>
        <v>100</v>
      </c>
      <c r="AC58" s="142">
        <f t="shared" si="17"/>
        <v>100</v>
      </c>
      <c r="AD58" s="142">
        <f t="shared" si="17"/>
        <v>100</v>
      </c>
      <c r="AE58" s="142">
        <f t="shared" si="17"/>
        <v>100</v>
      </c>
      <c r="AF58" s="142">
        <f t="shared" si="17"/>
        <v>100</v>
      </c>
      <c r="AG58" s="142">
        <f t="shared" si="17"/>
        <v>100</v>
      </c>
      <c r="AH58" s="142">
        <f t="shared" si="17"/>
        <v>0</v>
      </c>
      <c r="AI58" s="142">
        <f t="shared" si="17"/>
        <v>0</v>
      </c>
      <c r="AJ58" s="142">
        <f t="shared" si="17"/>
        <v>0</v>
      </c>
      <c r="AK58" s="142">
        <f ca="1">IF(AND(AND($AK$3&lt;=B58,B58&lt;=$AK$1),B58&lt;&gt;""),1,0)</f>
        <v>1</v>
      </c>
      <c r="AL58" s="140">
        <f>IF(OR(F58="工事・メンテ（共用可）",F58="要調整"),0.5,1)</f>
        <v>1</v>
      </c>
      <c r="AM58" s="136">
        <v>1</v>
      </c>
    </row>
    <row r="59" spans="1:39" ht="37.5">
      <c r="A59" s="153">
        <v>455</v>
      </c>
      <c r="B59" s="150">
        <v>46395</v>
      </c>
      <c r="C59" s="156">
        <v>7</v>
      </c>
      <c r="D59" s="156">
        <v>21</v>
      </c>
      <c r="E59" s="212" t="s">
        <v>279</v>
      </c>
      <c r="F59" s="151" t="s">
        <v>490</v>
      </c>
      <c r="G59" s="157" t="s">
        <v>494</v>
      </c>
      <c r="H59" s="143" t="str">
        <f>IF(OR(G59="中止",G59="取消"),"998",IF(ISNA(MATCH($E59,施設情報!$B$2:$B$96,0)),"999",INDEX(施設情報!$C$2:$C$96,MATCH($E59,施設情報!$B$2:$B$96,0))))</f>
        <v>106</v>
      </c>
      <c r="I59" s="144">
        <f t="shared" si="2"/>
        <v>46395</v>
      </c>
      <c r="J59" s="142" t="str">
        <f t="shared" si="3"/>
        <v>106-46395</v>
      </c>
      <c r="K59" s="142">
        <f t="shared" si="4"/>
        <v>0.29166666666666669</v>
      </c>
      <c r="L59" s="142">
        <f t="shared" si="5"/>
        <v>0.875</v>
      </c>
      <c r="M59" s="142">
        <f t="shared" si="16"/>
        <v>0</v>
      </c>
      <c r="N59" s="142">
        <f t="shared" si="16"/>
        <v>0</v>
      </c>
      <c r="O59" s="142">
        <f t="shared" si="16"/>
        <v>0</v>
      </c>
      <c r="P59" s="142">
        <f t="shared" si="16"/>
        <v>0</v>
      </c>
      <c r="Q59" s="142">
        <f t="shared" si="16"/>
        <v>0</v>
      </c>
      <c r="R59" s="142">
        <f t="shared" si="16"/>
        <v>0</v>
      </c>
      <c r="S59" s="142">
        <f t="shared" si="16"/>
        <v>0</v>
      </c>
      <c r="T59" s="142">
        <f t="shared" si="16"/>
        <v>100</v>
      </c>
      <c r="U59" s="142">
        <f t="shared" si="16"/>
        <v>100</v>
      </c>
      <c r="V59" s="142">
        <f t="shared" si="16"/>
        <v>100</v>
      </c>
      <c r="W59" s="142">
        <f t="shared" si="17"/>
        <v>100</v>
      </c>
      <c r="X59" s="142">
        <f t="shared" si="17"/>
        <v>100</v>
      </c>
      <c r="Y59" s="142">
        <f t="shared" si="17"/>
        <v>100</v>
      </c>
      <c r="Z59" s="142">
        <f t="shared" si="17"/>
        <v>100</v>
      </c>
      <c r="AA59" s="142">
        <f t="shared" si="17"/>
        <v>100</v>
      </c>
      <c r="AB59" s="142">
        <f t="shared" si="17"/>
        <v>100</v>
      </c>
      <c r="AC59" s="142">
        <f t="shared" si="17"/>
        <v>100</v>
      </c>
      <c r="AD59" s="142">
        <f t="shared" si="17"/>
        <v>100</v>
      </c>
      <c r="AE59" s="142">
        <f t="shared" si="17"/>
        <v>100</v>
      </c>
      <c r="AF59" s="142">
        <f t="shared" si="17"/>
        <v>100</v>
      </c>
      <c r="AG59" s="142">
        <f t="shared" si="17"/>
        <v>100</v>
      </c>
      <c r="AH59" s="142">
        <f t="shared" si="17"/>
        <v>0</v>
      </c>
      <c r="AI59" s="142">
        <f t="shared" si="17"/>
        <v>0</v>
      </c>
      <c r="AJ59" s="142">
        <f t="shared" si="17"/>
        <v>0</v>
      </c>
      <c r="AK59" s="142">
        <f ca="1">IF(AND(AND($AK$3&lt;=B59,B59&lt;=$AK$1),B59&lt;&gt;""),1,0)</f>
        <v>1</v>
      </c>
      <c r="AL59" s="140">
        <f>IF(OR(F59="工事・メンテ（共用可）",F59="要調整"),0.5,1)</f>
        <v>1</v>
      </c>
      <c r="AM59" s="136">
        <v>1</v>
      </c>
    </row>
    <row r="60" spans="1:39">
      <c r="A60" s="153">
        <v>456</v>
      </c>
      <c r="B60" s="150">
        <v>46395</v>
      </c>
      <c r="C60" s="156">
        <v>7</v>
      </c>
      <c r="D60" s="156">
        <v>21</v>
      </c>
      <c r="E60" s="212" t="s">
        <v>510</v>
      </c>
      <c r="F60" s="151" t="s">
        <v>490</v>
      </c>
      <c r="G60" s="157" t="s">
        <v>494</v>
      </c>
      <c r="H60" s="143" t="str">
        <f>IF(OR(G60="中止",G60="取消"),"998",IF(ISNA(MATCH($E60,施設情報!$B$2:$B$96,0)),"999",INDEX(施設情報!$C$2:$C$96,MATCH($E60,施設情報!$B$2:$B$96,0))))</f>
        <v>108</v>
      </c>
      <c r="I60" s="144">
        <f t="shared" si="2"/>
        <v>46395</v>
      </c>
      <c r="J60" s="142" t="str">
        <f t="shared" si="3"/>
        <v>108-46395</v>
      </c>
      <c r="K60" s="142">
        <f t="shared" si="4"/>
        <v>0.29166666666666669</v>
      </c>
      <c r="L60" s="142">
        <f t="shared" si="5"/>
        <v>0.875</v>
      </c>
      <c r="M60" s="142">
        <f t="shared" si="16"/>
        <v>0</v>
      </c>
      <c r="N60" s="142">
        <f t="shared" si="16"/>
        <v>0</v>
      </c>
      <c r="O60" s="142">
        <f t="shared" si="16"/>
        <v>0</v>
      </c>
      <c r="P60" s="142">
        <f t="shared" si="16"/>
        <v>0</v>
      </c>
      <c r="Q60" s="142">
        <f t="shared" si="16"/>
        <v>0</v>
      </c>
      <c r="R60" s="142">
        <f t="shared" si="16"/>
        <v>0</v>
      </c>
      <c r="S60" s="142">
        <f t="shared" si="16"/>
        <v>0</v>
      </c>
      <c r="T60" s="142">
        <f t="shared" si="16"/>
        <v>100</v>
      </c>
      <c r="U60" s="142">
        <f t="shared" si="16"/>
        <v>100</v>
      </c>
      <c r="V60" s="142">
        <f t="shared" si="16"/>
        <v>100</v>
      </c>
      <c r="W60" s="142">
        <f t="shared" si="17"/>
        <v>100</v>
      </c>
      <c r="X60" s="142">
        <f t="shared" si="17"/>
        <v>100</v>
      </c>
      <c r="Y60" s="142">
        <f t="shared" si="17"/>
        <v>100</v>
      </c>
      <c r="Z60" s="142">
        <f t="shared" si="17"/>
        <v>100</v>
      </c>
      <c r="AA60" s="142">
        <f t="shared" si="17"/>
        <v>100</v>
      </c>
      <c r="AB60" s="142">
        <f t="shared" si="17"/>
        <v>100</v>
      </c>
      <c r="AC60" s="142">
        <f t="shared" si="17"/>
        <v>100</v>
      </c>
      <c r="AD60" s="142">
        <f t="shared" si="17"/>
        <v>100</v>
      </c>
      <c r="AE60" s="142">
        <f t="shared" si="17"/>
        <v>100</v>
      </c>
      <c r="AF60" s="142">
        <f t="shared" si="17"/>
        <v>100</v>
      </c>
      <c r="AG60" s="142">
        <f t="shared" si="17"/>
        <v>100</v>
      </c>
      <c r="AH60" s="142">
        <f t="shared" si="17"/>
        <v>0</v>
      </c>
      <c r="AI60" s="142">
        <f t="shared" si="17"/>
        <v>0</v>
      </c>
      <c r="AJ60" s="142">
        <f t="shared" si="17"/>
        <v>0</v>
      </c>
      <c r="AK60" s="142">
        <f ca="1">IF(AND(AND($AK$3&lt;=B60,B60&lt;=$AK$1),B60&lt;&gt;""),1,0)</f>
        <v>1</v>
      </c>
      <c r="AL60" s="140">
        <f>IF(OR(F60="工事・メンテ（共用可）",F60="要調整"),0.5,1)</f>
        <v>1</v>
      </c>
      <c r="AM60" s="136">
        <v>1</v>
      </c>
    </row>
    <row r="61" spans="1:39" ht="37.5">
      <c r="A61" s="153">
        <v>457</v>
      </c>
      <c r="B61" s="150">
        <v>46395</v>
      </c>
      <c r="C61" s="156">
        <v>7</v>
      </c>
      <c r="D61" s="156">
        <v>21</v>
      </c>
      <c r="E61" s="212" t="s">
        <v>496</v>
      </c>
      <c r="F61" s="151" t="s">
        <v>490</v>
      </c>
      <c r="G61" s="157" t="s">
        <v>494</v>
      </c>
      <c r="H61" s="143" t="str">
        <f>IF(OR(G61="中止",G61="取消"),"998",IF(ISNA(MATCH($E61,施設情報!$B$2:$B$96,0)),"999",INDEX(施設情報!$C$2:$C$96,MATCH($E61,施設情報!$B$2:$B$96,0))))</f>
        <v>107</v>
      </c>
      <c r="I61" s="144">
        <f t="shared" si="2"/>
        <v>46395</v>
      </c>
      <c r="J61" s="142" t="str">
        <f t="shared" si="3"/>
        <v>107-46395</v>
      </c>
      <c r="K61" s="142">
        <f t="shared" si="4"/>
        <v>0.29166666666666669</v>
      </c>
      <c r="L61" s="142">
        <f t="shared" si="5"/>
        <v>0.875</v>
      </c>
      <c r="M61" s="142">
        <f t="shared" si="16"/>
        <v>0</v>
      </c>
      <c r="N61" s="142">
        <f t="shared" si="16"/>
        <v>0</v>
      </c>
      <c r="O61" s="142">
        <f t="shared" si="16"/>
        <v>0</v>
      </c>
      <c r="P61" s="142">
        <f t="shared" si="16"/>
        <v>0</v>
      </c>
      <c r="Q61" s="142">
        <f t="shared" si="16"/>
        <v>0</v>
      </c>
      <c r="R61" s="142">
        <f t="shared" si="16"/>
        <v>0</v>
      </c>
      <c r="S61" s="142">
        <f t="shared" si="16"/>
        <v>0</v>
      </c>
      <c r="T61" s="142">
        <f t="shared" si="16"/>
        <v>100</v>
      </c>
      <c r="U61" s="142">
        <f t="shared" si="16"/>
        <v>100</v>
      </c>
      <c r="V61" s="142">
        <f t="shared" si="16"/>
        <v>100</v>
      </c>
      <c r="W61" s="142">
        <f t="shared" si="17"/>
        <v>100</v>
      </c>
      <c r="X61" s="142">
        <f t="shared" si="17"/>
        <v>100</v>
      </c>
      <c r="Y61" s="142">
        <f t="shared" si="17"/>
        <v>100</v>
      </c>
      <c r="Z61" s="142">
        <f t="shared" si="17"/>
        <v>100</v>
      </c>
      <c r="AA61" s="142">
        <f t="shared" si="17"/>
        <v>100</v>
      </c>
      <c r="AB61" s="142">
        <f t="shared" si="17"/>
        <v>100</v>
      </c>
      <c r="AC61" s="142">
        <f t="shared" si="17"/>
        <v>100</v>
      </c>
      <c r="AD61" s="142">
        <f t="shared" si="17"/>
        <v>100</v>
      </c>
      <c r="AE61" s="142">
        <f t="shared" si="17"/>
        <v>100</v>
      </c>
      <c r="AF61" s="142">
        <f t="shared" si="17"/>
        <v>100</v>
      </c>
      <c r="AG61" s="142">
        <f t="shared" si="17"/>
        <v>100</v>
      </c>
      <c r="AH61" s="142">
        <f t="shared" si="17"/>
        <v>0</v>
      </c>
      <c r="AI61" s="142">
        <f t="shared" si="17"/>
        <v>0</v>
      </c>
      <c r="AJ61" s="142">
        <f t="shared" si="17"/>
        <v>0</v>
      </c>
      <c r="AK61" s="142">
        <f ca="1">IF(AND(AND($AK$3&lt;=B61,B61&lt;=$AK$1),B61&lt;&gt;""),1,0)</f>
        <v>1</v>
      </c>
      <c r="AL61" s="140">
        <f>IF(OR(F61="工事・メンテ（共用可）",F61="要調整"),0.5,1)</f>
        <v>1</v>
      </c>
      <c r="AM61" s="136">
        <v>1</v>
      </c>
    </row>
    <row r="62" spans="1:39">
      <c r="A62" s="153">
        <v>3</v>
      </c>
      <c r="B62" s="150">
        <v>46396</v>
      </c>
      <c r="C62" s="156">
        <v>0</v>
      </c>
      <c r="D62" s="156">
        <v>24</v>
      </c>
      <c r="E62" s="154" t="s">
        <v>28</v>
      </c>
      <c r="F62" s="151" t="s">
        <v>29</v>
      </c>
      <c r="G62" s="157" t="s">
        <v>1</v>
      </c>
      <c r="H62" s="143" t="str">
        <f>IF(OR(G62="中止",G62="取消"),"998",IF(ISNA(MATCH($E62,施設情報!$B$2:$B$96,0)),"999",INDEX(施設情報!$C$2:$C$96,MATCH($E62,施設情報!$B$2:$B$96,0))))</f>
        <v>001</v>
      </c>
      <c r="I62" s="144">
        <f t="shared" si="2"/>
        <v>46396</v>
      </c>
      <c r="J62" s="142" t="str">
        <f t="shared" si="3"/>
        <v>001-46396</v>
      </c>
      <c r="K62" s="142">
        <f t="shared" si="4"/>
        <v>0</v>
      </c>
      <c r="L62" s="142">
        <f t="shared" si="5"/>
        <v>1</v>
      </c>
      <c r="M62" s="142">
        <f t="shared" si="16"/>
        <v>100</v>
      </c>
      <c r="N62" s="142">
        <f t="shared" si="16"/>
        <v>100</v>
      </c>
      <c r="O62" s="142">
        <f t="shared" si="16"/>
        <v>100</v>
      </c>
      <c r="P62" s="142">
        <f t="shared" si="16"/>
        <v>100</v>
      </c>
      <c r="Q62" s="142">
        <f t="shared" si="16"/>
        <v>100</v>
      </c>
      <c r="R62" s="142">
        <f t="shared" si="16"/>
        <v>100</v>
      </c>
      <c r="S62" s="142">
        <f t="shared" si="16"/>
        <v>100</v>
      </c>
      <c r="T62" s="142">
        <f t="shared" si="16"/>
        <v>100</v>
      </c>
      <c r="U62" s="142">
        <f t="shared" si="16"/>
        <v>100</v>
      </c>
      <c r="V62" s="142">
        <f t="shared" si="16"/>
        <v>100</v>
      </c>
      <c r="W62" s="142">
        <f t="shared" si="17"/>
        <v>100</v>
      </c>
      <c r="X62" s="142">
        <f t="shared" si="17"/>
        <v>100</v>
      </c>
      <c r="Y62" s="142">
        <f t="shared" si="17"/>
        <v>100</v>
      </c>
      <c r="Z62" s="142">
        <f t="shared" si="17"/>
        <v>100</v>
      </c>
      <c r="AA62" s="142">
        <f t="shared" si="17"/>
        <v>100</v>
      </c>
      <c r="AB62" s="142">
        <f t="shared" si="17"/>
        <v>100</v>
      </c>
      <c r="AC62" s="142">
        <f t="shared" si="17"/>
        <v>100</v>
      </c>
      <c r="AD62" s="142">
        <f t="shared" si="17"/>
        <v>100</v>
      </c>
      <c r="AE62" s="142">
        <f t="shared" si="17"/>
        <v>100</v>
      </c>
      <c r="AF62" s="142">
        <f t="shared" si="17"/>
        <v>100</v>
      </c>
      <c r="AG62" s="142">
        <f t="shared" si="17"/>
        <v>100</v>
      </c>
      <c r="AH62" s="142">
        <f t="shared" si="17"/>
        <v>100</v>
      </c>
      <c r="AI62" s="142">
        <f t="shared" si="17"/>
        <v>100</v>
      </c>
      <c r="AJ62" s="142">
        <f t="shared" si="17"/>
        <v>100</v>
      </c>
      <c r="AK62" s="142">
        <f ca="1">IF(AND(AND($AK$3&lt;=B62,B62&lt;=$AK$1),B62&lt;&gt;""),1,0)</f>
        <v>1</v>
      </c>
      <c r="AL62" s="140">
        <f>IF(OR(F62="工事・メンテ（共用可）",F62="要調整"),0.5,1)</f>
        <v>1</v>
      </c>
      <c r="AM62" s="136">
        <v>1</v>
      </c>
    </row>
    <row r="63" spans="1:39" ht="37.5">
      <c r="A63" s="153">
        <v>241</v>
      </c>
      <c r="B63" s="150">
        <v>46396</v>
      </c>
      <c r="C63" s="156">
        <v>0</v>
      </c>
      <c r="D63" s="156">
        <v>24</v>
      </c>
      <c r="E63" s="212" t="s">
        <v>240</v>
      </c>
      <c r="F63" s="151" t="s">
        <v>95</v>
      </c>
      <c r="G63" s="157" t="s">
        <v>1</v>
      </c>
      <c r="H63" s="143" t="str">
        <f>IF(OR(G63="中止",G63="取消"),"998",IF(ISNA(MATCH($E63,施設情報!$B$2:$B$96,0)),"999",INDEX(施設情報!$C$2:$C$96,MATCH($E63,施設情報!$B$2:$B$96,0))))</f>
        <v>117</v>
      </c>
      <c r="I63" s="144">
        <f t="shared" si="2"/>
        <v>46396</v>
      </c>
      <c r="J63" s="142" t="str">
        <f t="shared" si="3"/>
        <v>117-46396</v>
      </c>
      <c r="K63" s="142">
        <f t="shared" si="4"/>
        <v>0</v>
      </c>
      <c r="L63" s="142">
        <f t="shared" si="5"/>
        <v>1</v>
      </c>
      <c r="M63" s="142">
        <f t="shared" si="16"/>
        <v>100</v>
      </c>
      <c r="N63" s="142">
        <f t="shared" si="16"/>
        <v>100</v>
      </c>
      <c r="O63" s="142">
        <f t="shared" si="16"/>
        <v>100</v>
      </c>
      <c r="P63" s="142">
        <f t="shared" si="16"/>
        <v>100</v>
      </c>
      <c r="Q63" s="142">
        <f t="shared" si="16"/>
        <v>100</v>
      </c>
      <c r="R63" s="142">
        <f t="shared" si="16"/>
        <v>100</v>
      </c>
      <c r="S63" s="142">
        <f t="shared" si="16"/>
        <v>100</v>
      </c>
      <c r="T63" s="142">
        <f t="shared" si="16"/>
        <v>100</v>
      </c>
      <c r="U63" s="142">
        <f t="shared" si="16"/>
        <v>100</v>
      </c>
      <c r="V63" s="142">
        <f t="shared" si="16"/>
        <v>100</v>
      </c>
      <c r="W63" s="142">
        <f t="shared" si="17"/>
        <v>100</v>
      </c>
      <c r="X63" s="142">
        <f t="shared" si="17"/>
        <v>100</v>
      </c>
      <c r="Y63" s="142">
        <f t="shared" si="17"/>
        <v>100</v>
      </c>
      <c r="Z63" s="142">
        <f t="shared" si="17"/>
        <v>100</v>
      </c>
      <c r="AA63" s="142">
        <f t="shared" si="17"/>
        <v>100</v>
      </c>
      <c r="AB63" s="142">
        <f t="shared" si="17"/>
        <v>100</v>
      </c>
      <c r="AC63" s="142">
        <f t="shared" si="17"/>
        <v>100</v>
      </c>
      <c r="AD63" s="142">
        <f t="shared" si="17"/>
        <v>100</v>
      </c>
      <c r="AE63" s="142">
        <f t="shared" si="17"/>
        <v>100</v>
      </c>
      <c r="AF63" s="142">
        <f t="shared" si="17"/>
        <v>100</v>
      </c>
      <c r="AG63" s="142">
        <f t="shared" si="17"/>
        <v>100</v>
      </c>
      <c r="AH63" s="142">
        <f t="shared" si="17"/>
        <v>100</v>
      </c>
      <c r="AI63" s="142">
        <f t="shared" si="17"/>
        <v>100</v>
      </c>
      <c r="AJ63" s="142">
        <f t="shared" si="17"/>
        <v>100</v>
      </c>
      <c r="AK63" s="142">
        <f ca="1">IF(AND(AND($AK$3&lt;=B63,B63&lt;=$AK$1),B63&lt;&gt;""),1,0)</f>
        <v>1</v>
      </c>
      <c r="AL63" s="140">
        <f>IF(OR(F63="工事・メンテ（共用可）",F63="要調整"),0.5,1)</f>
        <v>1</v>
      </c>
      <c r="AM63" s="136">
        <v>1</v>
      </c>
    </row>
    <row r="64" spans="1:39" ht="56.25">
      <c r="A64" s="153">
        <v>331</v>
      </c>
      <c r="B64" s="150">
        <v>46396</v>
      </c>
      <c r="C64" s="156">
        <v>0</v>
      </c>
      <c r="D64" s="156">
        <v>24</v>
      </c>
      <c r="E64" s="212" t="s">
        <v>285</v>
      </c>
      <c r="F64" s="151" t="s">
        <v>95</v>
      </c>
      <c r="G64" s="157" t="s">
        <v>1</v>
      </c>
      <c r="H64" s="143" t="str">
        <f>IF(OR(G64="中止",G64="取消"),"998",IF(ISNA(MATCH($E64,施設情報!$B$2:$B$96,0)),"999",INDEX(施設情報!$C$2:$C$96,MATCH($E64,施設情報!$B$2:$B$96,0))))</f>
        <v>111</v>
      </c>
      <c r="I64" s="144">
        <f t="shared" si="2"/>
        <v>46396</v>
      </c>
      <c r="J64" s="142" t="str">
        <f t="shared" si="3"/>
        <v>111-46396</v>
      </c>
      <c r="K64" s="142">
        <f t="shared" si="4"/>
        <v>0</v>
      </c>
      <c r="L64" s="142">
        <f t="shared" si="5"/>
        <v>1</v>
      </c>
      <c r="M64" s="142">
        <f t="shared" si="16"/>
        <v>100</v>
      </c>
      <c r="N64" s="142">
        <f t="shared" si="16"/>
        <v>100</v>
      </c>
      <c r="O64" s="142">
        <f t="shared" si="16"/>
        <v>100</v>
      </c>
      <c r="P64" s="142">
        <f t="shared" si="16"/>
        <v>100</v>
      </c>
      <c r="Q64" s="142">
        <f t="shared" si="16"/>
        <v>100</v>
      </c>
      <c r="R64" s="142">
        <f t="shared" si="16"/>
        <v>100</v>
      </c>
      <c r="S64" s="142">
        <f t="shared" si="16"/>
        <v>100</v>
      </c>
      <c r="T64" s="142">
        <f t="shared" si="16"/>
        <v>100</v>
      </c>
      <c r="U64" s="142">
        <f t="shared" si="16"/>
        <v>100</v>
      </c>
      <c r="V64" s="142">
        <f t="shared" si="16"/>
        <v>100</v>
      </c>
      <c r="W64" s="142">
        <f t="shared" si="17"/>
        <v>100</v>
      </c>
      <c r="X64" s="142">
        <f t="shared" si="17"/>
        <v>100</v>
      </c>
      <c r="Y64" s="142">
        <f t="shared" si="17"/>
        <v>100</v>
      </c>
      <c r="Z64" s="142">
        <f t="shared" si="17"/>
        <v>100</v>
      </c>
      <c r="AA64" s="142">
        <f t="shared" si="17"/>
        <v>100</v>
      </c>
      <c r="AB64" s="142">
        <f t="shared" si="17"/>
        <v>100</v>
      </c>
      <c r="AC64" s="142">
        <f t="shared" si="17"/>
        <v>100</v>
      </c>
      <c r="AD64" s="142">
        <f t="shared" si="17"/>
        <v>100</v>
      </c>
      <c r="AE64" s="142">
        <f t="shared" si="17"/>
        <v>100</v>
      </c>
      <c r="AF64" s="142">
        <f t="shared" si="17"/>
        <v>100</v>
      </c>
      <c r="AG64" s="142">
        <f t="shared" si="17"/>
        <v>100</v>
      </c>
      <c r="AH64" s="142">
        <f t="shared" si="17"/>
        <v>100</v>
      </c>
      <c r="AI64" s="142">
        <f t="shared" si="17"/>
        <v>100</v>
      </c>
      <c r="AJ64" s="142">
        <f t="shared" si="17"/>
        <v>100</v>
      </c>
      <c r="AK64" s="142">
        <f ca="1">IF(AND(AND($AK$3&lt;=B64,B64&lt;=$AK$1),B64&lt;&gt;""),1,0)</f>
        <v>1</v>
      </c>
      <c r="AL64" s="140">
        <f>IF(OR(F64="工事・メンテ（共用可）",F64="要調整"),0.5,1)</f>
        <v>1</v>
      </c>
      <c r="AM64" s="136">
        <v>1</v>
      </c>
    </row>
    <row r="65" spans="1:39">
      <c r="A65" s="153">
        <v>4</v>
      </c>
      <c r="B65" s="150">
        <v>46397</v>
      </c>
      <c r="C65" s="156">
        <v>0</v>
      </c>
      <c r="D65" s="156">
        <v>24</v>
      </c>
      <c r="E65" s="154" t="s">
        <v>28</v>
      </c>
      <c r="F65" s="151" t="s">
        <v>29</v>
      </c>
      <c r="G65" s="157" t="s">
        <v>1</v>
      </c>
      <c r="H65" s="143" t="str">
        <f>IF(OR(G65="中止",G65="取消"),"998",IF(ISNA(MATCH($E65,施設情報!$B$2:$B$96,0)),"999",INDEX(施設情報!$C$2:$C$96,MATCH($E65,施設情報!$B$2:$B$96,0))))</f>
        <v>001</v>
      </c>
      <c r="I65" s="144">
        <f t="shared" si="2"/>
        <v>46397</v>
      </c>
      <c r="J65" s="142" t="str">
        <f t="shared" si="3"/>
        <v>001-46397</v>
      </c>
      <c r="K65" s="142">
        <f t="shared" si="4"/>
        <v>0</v>
      </c>
      <c r="L65" s="142">
        <f t="shared" si="5"/>
        <v>1</v>
      </c>
      <c r="M65" s="142">
        <f t="shared" ref="M65:V74" si="18">IF(AND(M$3&gt;=$K65,M$3&lt;$L65),100*$AM65,0)</f>
        <v>100</v>
      </c>
      <c r="N65" s="142">
        <f t="shared" si="18"/>
        <v>100</v>
      </c>
      <c r="O65" s="142">
        <f t="shared" si="18"/>
        <v>100</v>
      </c>
      <c r="P65" s="142">
        <f t="shared" si="18"/>
        <v>100</v>
      </c>
      <c r="Q65" s="142">
        <f t="shared" si="18"/>
        <v>100</v>
      </c>
      <c r="R65" s="142">
        <f t="shared" si="18"/>
        <v>100</v>
      </c>
      <c r="S65" s="142">
        <f t="shared" si="18"/>
        <v>100</v>
      </c>
      <c r="T65" s="142">
        <f t="shared" si="18"/>
        <v>100</v>
      </c>
      <c r="U65" s="142">
        <f t="shared" si="18"/>
        <v>100</v>
      </c>
      <c r="V65" s="142">
        <f t="shared" si="18"/>
        <v>100</v>
      </c>
      <c r="W65" s="142">
        <f t="shared" ref="W65:AJ74" si="19">IF(AND(W$3&gt;=$K65,W$3&lt;$L65),100*$AM65,0)</f>
        <v>100</v>
      </c>
      <c r="X65" s="142">
        <f t="shared" si="19"/>
        <v>100</v>
      </c>
      <c r="Y65" s="142">
        <f t="shared" si="19"/>
        <v>100</v>
      </c>
      <c r="Z65" s="142">
        <f t="shared" si="19"/>
        <v>100</v>
      </c>
      <c r="AA65" s="142">
        <f t="shared" si="19"/>
        <v>100</v>
      </c>
      <c r="AB65" s="142">
        <f t="shared" si="19"/>
        <v>100</v>
      </c>
      <c r="AC65" s="142">
        <f t="shared" si="19"/>
        <v>100</v>
      </c>
      <c r="AD65" s="142">
        <f t="shared" si="19"/>
        <v>100</v>
      </c>
      <c r="AE65" s="142">
        <f t="shared" si="19"/>
        <v>100</v>
      </c>
      <c r="AF65" s="142">
        <f t="shared" si="19"/>
        <v>100</v>
      </c>
      <c r="AG65" s="142">
        <f t="shared" si="19"/>
        <v>100</v>
      </c>
      <c r="AH65" s="142">
        <f t="shared" si="19"/>
        <v>100</v>
      </c>
      <c r="AI65" s="142">
        <f t="shared" si="19"/>
        <v>100</v>
      </c>
      <c r="AJ65" s="142">
        <f t="shared" si="19"/>
        <v>100</v>
      </c>
      <c r="AK65" s="142">
        <f ca="1">IF(AND(AND($AK$3&lt;=B65,B65&lt;=$AK$1),B65&lt;&gt;""),1,0)</f>
        <v>1</v>
      </c>
      <c r="AL65" s="140">
        <f>IF(OR(F65="工事・メンテ（共用可）",F65="要調整"),0.5,1)</f>
        <v>1</v>
      </c>
      <c r="AM65" s="136">
        <v>1</v>
      </c>
    </row>
    <row r="66" spans="1:39" ht="37.5">
      <c r="A66" s="153">
        <v>242</v>
      </c>
      <c r="B66" s="150">
        <v>46397</v>
      </c>
      <c r="C66" s="156">
        <v>0</v>
      </c>
      <c r="D66" s="156">
        <v>24</v>
      </c>
      <c r="E66" s="212" t="s">
        <v>240</v>
      </c>
      <c r="F66" s="151" t="s">
        <v>95</v>
      </c>
      <c r="G66" s="157" t="s">
        <v>1</v>
      </c>
      <c r="H66" s="143" t="str">
        <f>IF(OR(G66="中止",G66="取消"),"998",IF(ISNA(MATCH($E66,施設情報!$B$2:$B$96,0)),"999",INDEX(施設情報!$C$2:$C$96,MATCH($E66,施設情報!$B$2:$B$96,0))))</f>
        <v>117</v>
      </c>
      <c r="I66" s="144">
        <f t="shared" si="2"/>
        <v>46397</v>
      </c>
      <c r="J66" s="142" t="str">
        <f t="shared" si="3"/>
        <v>117-46397</v>
      </c>
      <c r="K66" s="142">
        <f t="shared" si="4"/>
        <v>0</v>
      </c>
      <c r="L66" s="142">
        <f t="shared" si="5"/>
        <v>1</v>
      </c>
      <c r="M66" s="142">
        <f t="shared" si="18"/>
        <v>100</v>
      </c>
      <c r="N66" s="142">
        <f t="shared" si="18"/>
        <v>100</v>
      </c>
      <c r="O66" s="142">
        <f t="shared" si="18"/>
        <v>100</v>
      </c>
      <c r="P66" s="142">
        <f t="shared" si="18"/>
        <v>100</v>
      </c>
      <c r="Q66" s="142">
        <f t="shared" si="18"/>
        <v>100</v>
      </c>
      <c r="R66" s="142">
        <f t="shared" si="18"/>
        <v>100</v>
      </c>
      <c r="S66" s="142">
        <f t="shared" si="18"/>
        <v>100</v>
      </c>
      <c r="T66" s="142">
        <f t="shared" si="18"/>
        <v>100</v>
      </c>
      <c r="U66" s="142">
        <f t="shared" si="18"/>
        <v>100</v>
      </c>
      <c r="V66" s="142">
        <f t="shared" si="18"/>
        <v>100</v>
      </c>
      <c r="W66" s="142">
        <f t="shared" si="19"/>
        <v>100</v>
      </c>
      <c r="X66" s="142">
        <f t="shared" si="19"/>
        <v>100</v>
      </c>
      <c r="Y66" s="142">
        <f t="shared" si="19"/>
        <v>100</v>
      </c>
      <c r="Z66" s="142">
        <f t="shared" si="19"/>
        <v>100</v>
      </c>
      <c r="AA66" s="142">
        <f t="shared" si="19"/>
        <v>100</v>
      </c>
      <c r="AB66" s="142">
        <f t="shared" si="19"/>
        <v>100</v>
      </c>
      <c r="AC66" s="142">
        <f t="shared" si="19"/>
        <v>100</v>
      </c>
      <c r="AD66" s="142">
        <f t="shared" si="19"/>
        <v>100</v>
      </c>
      <c r="AE66" s="142">
        <f t="shared" si="19"/>
        <v>100</v>
      </c>
      <c r="AF66" s="142">
        <f t="shared" si="19"/>
        <v>100</v>
      </c>
      <c r="AG66" s="142">
        <f t="shared" si="19"/>
        <v>100</v>
      </c>
      <c r="AH66" s="142">
        <f t="shared" si="19"/>
        <v>100</v>
      </c>
      <c r="AI66" s="142">
        <f t="shared" si="19"/>
        <v>100</v>
      </c>
      <c r="AJ66" s="142">
        <f t="shared" si="19"/>
        <v>100</v>
      </c>
      <c r="AK66" s="142">
        <f ca="1">IF(AND(AND($AK$3&lt;=B66,B66&lt;=$AK$1),B66&lt;&gt;""),1,0)</f>
        <v>1</v>
      </c>
      <c r="AL66" s="140">
        <f>IF(OR(F66="工事・メンテ（共用可）",F66="要調整"),0.5,1)</f>
        <v>1</v>
      </c>
      <c r="AM66" s="136">
        <v>1</v>
      </c>
    </row>
    <row r="67" spans="1:39" ht="56.25">
      <c r="A67" s="153">
        <v>332</v>
      </c>
      <c r="B67" s="150">
        <v>46397</v>
      </c>
      <c r="C67" s="156">
        <v>0</v>
      </c>
      <c r="D67" s="156">
        <v>24</v>
      </c>
      <c r="E67" s="212" t="s">
        <v>285</v>
      </c>
      <c r="F67" s="151" t="s">
        <v>95</v>
      </c>
      <c r="G67" s="157" t="s">
        <v>1</v>
      </c>
      <c r="H67" s="143" t="str">
        <f>IF(OR(G67="中止",G67="取消"),"998",IF(ISNA(MATCH($E67,施設情報!$B$2:$B$96,0)),"999",INDEX(施設情報!$C$2:$C$96,MATCH($E67,施設情報!$B$2:$B$96,0))))</f>
        <v>111</v>
      </c>
      <c r="I67" s="144">
        <f t="shared" si="2"/>
        <v>46397</v>
      </c>
      <c r="J67" s="142" t="str">
        <f t="shared" si="3"/>
        <v>111-46397</v>
      </c>
      <c r="K67" s="142">
        <f t="shared" si="4"/>
        <v>0</v>
      </c>
      <c r="L67" s="142">
        <f t="shared" si="5"/>
        <v>1</v>
      </c>
      <c r="M67" s="142">
        <f t="shared" si="18"/>
        <v>100</v>
      </c>
      <c r="N67" s="142">
        <f t="shared" si="18"/>
        <v>100</v>
      </c>
      <c r="O67" s="142">
        <f t="shared" si="18"/>
        <v>100</v>
      </c>
      <c r="P67" s="142">
        <f t="shared" si="18"/>
        <v>100</v>
      </c>
      <c r="Q67" s="142">
        <f t="shared" si="18"/>
        <v>100</v>
      </c>
      <c r="R67" s="142">
        <f t="shared" si="18"/>
        <v>100</v>
      </c>
      <c r="S67" s="142">
        <f t="shared" si="18"/>
        <v>100</v>
      </c>
      <c r="T67" s="142">
        <f t="shared" si="18"/>
        <v>100</v>
      </c>
      <c r="U67" s="142">
        <f t="shared" si="18"/>
        <v>100</v>
      </c>
      <c r="V67" s="142">
        <f t="shared" si="18"/>
        <v>100</v>
      </c>
      <c r="W67" s="142">
        <f t="shared" si="19"/>
        <v>100</v>
      </c>
      <c r="X67" s="142">
        <f t="shared" si="19"/>
        <v>100</v>
      </c>
      <c r="Y67" s="142">
        <f t="shared" si="19"/>
        <v>100</v>
      </c>
      <c r="Z67" s="142">
        <f t="shared" si="19"/>
        <v>100</v>
      </c>
      <c r="AA67" s="142">
        <f t="shared" si="19"/>
        <v>100</v>
      </c>
      <c r="AB67" s="142">
        <f t="shared" si="19"/>
        <v>100</v>
      </c>
      <c r="AC67" s="142">
        <f t="shared" si="19"/>
        <v>100</v>
      </c>
      <c r="AD67" s="142">
        <f t="shared" si="19"/>
        <v>100</v>
      </c>
      <c r="AE67" s="142">
        <f t="shared" si="19"/>
        <v>100</v>
      </c>
      <c r="AF67" s="142">
        <f t="shared" si="19"/>
        <v>100</v>
      </c>
      <c r="AG67" s="142">
        <f t="shared" si="19"/>
        <v>100</v>
      </c>
      <c r="AH67" s="142">
        <f t="shared" si="19"/>
        <v>100</v>
      </c>
      <c r="AI67" s="142">
        <f t="shared" si="19"/>
        <v>100</v>
      </c>
      <c r="AJ67" s="142">
        <f t="shared" si="19"/>
        <v>100</v>
      </c>
      <c r="AK67" s="142">
        <f ca="1">IF(AND(AND($AK$3&lt;=B67,B67&lt;=$AK$1),B67&lt;&gt;""),1,0)</f>
        <v>1</v>
      </c>
      <c r="AL67" s="140">
        <f>IF(OR(F67="工事・メンテ（共用可）",F67="要調整"),0.5,1)</f>
        <v>1</v>
      </c>
      <c r="AM67" s="136">
        <v>1</v>
      </c>
    </row>
    <row r="68" spans="1:39">
      <c r="A68" s="153">
        <v>106</v>
      </c>
      <c r="B68" s="150">
        <v>46398</v>
      </c>
      <c r="C68" s="156">
        <v>0</v>
      </c>
      <c r="D68" s="156">
        <v>24</v>
      </c>
      <c r="E68" s="154" t="s">
        <v>28</v>
      </c>
      <c r="F68" s="151" t="s">
        <v>29</v>
      </c>
      <c r="G68" s="157" t="s">
        <v>1</v>
      </c>
      <c r="H68" s="143" t="str">
        <f>IF(OR(G68="中止",G68="取消"),"998",IF(ISNA(MATCH($E68,施設情報!$B$2:$B$96,0)),"999",INDEX(施設情報!$C$2:$C$96,MATCH($E68,施設情報!$B$2:$B$96,0))))</f>
        <v>001</v>
      </c>
      <c r="I68" s="144">
        <f t="shared" si="2"/>
        <v>46398</v>
      </c>
      <c r="J68" s="142" t="str">
        <f t="shared" si="3"/>
        <v>001-46398</v>
      </c>
      <c r="K68" s="142">
        <f t="shared" si="4"/>
        <v>0</v>
      </c>
      <c r="L68" s="142">
        <f t="shared" si="5"/>
        <v>1</v>
      </c>
      <c r="M68" s="142">
        <f t="shared" si="18"/>
        <v>100</v>
      </c>
      <c r="N68" s="142">
        <f t="shared" si="18"/>
        <v>100</v>
      </c>
      <c r="O68" s="142">
        <f t="shared" si="18"/>
        <v>100</v>
      </c>
      <c r="P68" s="142">
        <f t="shared" si="18"/>
        <v>100</v>
      </c>
      <c r="Q68" s="142">
        <f t="shared" si="18"/>
        <v>100</v>
      </c>
      <c r="R68" s="142">
        <f t="shared" si="18"/>
        <v>100</v>
      </c>
      <c r="S68" s="142">
        <f t="shared" si="18"/>
        <v>100</v>
      </c>
      <c r="T68" s="142">
        <f t="shared" si="18"/>
        <v>100</v>
      </c>
      <c r="U68" s="142">
        <f t="shared" si="18"/>
        <v>100</v>
      </c>
      <c r="V68" s="142">
        <f t="shared" si="18"/>
        <v>100</v>
      </c>
      <c r="W68" s="142">
        <f t="shared" si="19"/>
        <v>100</v>
      </c>
      <c r="X68" s="142">
        <f t="shared" si="19"/>
        <v>100</v>
      </c>
      <c r="Y68" s="142">
        <f t="shared" si="19"/>
        <v>100</v>
      </c>
      <c r="Z68" s="142">
        <f t="shared" si="19"/>
        <v>100</v>
      </c>
      <c r="AA68" s="142">
        <f t="shared" si="19"/>
        <v>100</v>
      </c>
      <c r="AB68" s="142">
        <f t="shared" si="19"/>
        <v>100</v>
      </c>
      <c r="AC68" s="142">
        <f t="shared" si="19"/>
        <v>100</v>
      </c>
      <c r="AD68" s="142">
        <f t="shared" si="19"/>
        <v>100</v>
      </c>
      <c r="AE68" s="142">
        <f t="shared" si="19"/>
        <v>100</v>
      </c>
      <c r="AF68" s="142">
        <f t="shared" si="19"/>
        <v>100</v>
      </c>
      <c r="AG68" s="142">
        <f t="shared" si="19"/>
        <v>100</v>
      </c>
      <c r="AH68" s="142">
        <f t="shared" si="19"/>
        <v>100</v>
      </c>
      <c r="AI68" s="142">
        <f t="shared" si="19"/>
        <v>100</v>
      </c>
      <c r="AJ68" s="142">
        <f t="shared" si="19"/>
        <v>100</v>
      </c>
      <c r="AK68" s="142">
        <f ca="1">IF(AND(AND($AK$3&lt;=B68,B68&lt;=$AK$1),B68&lt;&gt;""),1,0)</f>
        <v>1</v>
      </c>
      <c r="AL68" s="140">
        <f>IF(OR(F68="工事・メンテ（共用可）",F68="要調整"),0.5,1)</f>
        <v>1</v>
      </c>
      <c r="AM68" s="136">
        <v>1</v>
      </c>
    </row>
    <row r="69" spans="1:39" ht="37.5">
      <c r="A69" s="153">
        <v>243</v>
      </c>
      <c r="B69" s="150">
        <v>46398</v>
      </c>
      <c r="C69" s="156">
        <v>0</v>
      </c>
      <c r="D69" s="156">
        <v>24</v>
      </c>
      <c r="E69" s="212" t="s">
        <v>240</v>
      </c>
      <c r="F69" s="151" t="s">
        <v>95</v>
      </c>
      <c r="G69" s="157" t="s">
        <v>1</v>
      </c>
      <c r="H69" s="143" t="str">
        <f>IF(OR(G69="中止",G69="取消"),"998",IF(ISNA(MATCH($E69,施設情報!$B$2:$B$96,0)),"999",INDEX(施設情報!$C$2:$C$96,MATCH($E69,施設情報!$B$2:$B$96,0))))</f>
        <v>117</v>
      </c>
      <c r="I69" s="144">
        <f t="shared" ref="I69:I132" si="20">B69</f>
        <v>46398</v>
      </c>
      <c r="J69" s="142" t="str">
        <f t="shared" ref="J69:J132" si="21">H69&amp;"-"&amp;I69</f>
        <v>117-46398</v>
      </c>
      <c r="K69" s="142">
        <f t="shared" ref="K69:K132" si="22">C69/24</f>
        <v>0</v>
      </c>
      <c r="L69" s="142">
        <f t="shared" ref="L69:L132" si="23">D69/24</f>
        <v>1</v>
      </c>
      <c r="M69" s="142">
        <f t="shared" si="18"/>
        <v>100</v>
      </c>
      <c r="N69" s="142">
        <f t="shared" si="18"/>
        <v>100</v>
      </c>
      <c r="O69" s="142">
        <f t="shared" si="18"/>
        <v>100</v>
      </c>
      <c r="P69" s="142">
        <f t="shared" si="18"/>
        <v>100</v>
      </c>
      <c r="Q69" s="142">
        <f t="shared" si="18"/>
        <v>100</v>
      </c>
      <c r="R69" s="142">
        <f t="shared" si="18"/>
        <v>100</v>
      </c>
      <c r="S69" s="142">
        <f t="shared" si="18"/>
        <v>100</v>
      </c>
      <c r="T69" s="142">
        <f t="shared" si="18"/>
        <v>100</v>
      </c>
      <c r="U69" s="142">
        <f t="shared" si="18"/>
        <v>100</v>
      </c>
      <c r="V69" s="142">
        <f t="shared" si="18"/>
        <v>100</v>
      </c>
      <c r="W69" s="142">
        <f t="shared" si="19"/>
        <v>100</v>
      </c>
      <c r="X69" s="142">
        <f t="shared" si="19"/>
        <v>100</v>
      </c>
      <c r="Y69" s="142">
        <f t="shared" si="19"/>
        <v>100</v>
      </c>
      <c r="Z69" s="142">
        <f t="shared" si="19"/>
        <v>100</v>
      </c>
      <c r="AA69" s="142">
        <f t="shared" si="19"/>
        <v>100</v>
      </c>
      <c r="AB69" s="142">
        <f t="shared" si="19"/>
        <v>100</v>
      </c>
      <c r="AC69" s="142">
        <f t="shared" si="19"/>
        <v>100</v>
      </c>
      <c r="AD69" s="142">
        <f t="shared" si="19"/>
        <v>100</v>
      </c>
      <c r="AE69" s="142">
        <f t="shared" si="19"/>
        <v>100</v>
      </c>
      <c r="AF69" s="142">
        <f t="shared" si="19"/>
        <v>100</v>
      </c>
      <c r="AG69" s="142">
        <f t="shared" si="19"/>
        <v>100</v>
      </c>
      <c r="AH69" s="142">
        <f t="shared" si="19"/>
        <v>100</v>
      </c>
      <c r="AI69" s="142">
        <f t="shared" si="19"/>
        <v>100</v>
      </c>
      <c r="AJ69" s="142">
        <f t="shared" si="19"/>
        <v>100</v>
      </c>
      <c r="AK69" s="142">
        <f ca="1">IF(AND(AND($AK$3&lt;=B69,B69&lt;=$AK$1),B69&lt;&gt;""),1,0)</f>
        <v>1</v>
      </c>
      <c r="AL69" s="140">
        <f>IF(OR(F69="工事・メンテ（共用可）",F69="要調整"),0.5,1)</f>
        <v>1</v>
      </c>
      <c r="AM69" s="136">
        <v>1</v>
      </c>
    </row>
    <row r="70" spans="1:39" ht="56.25">
      <c r="A70" s="153">
        <v>333</v>
      </c>
      <c r="B70" s="150">
        <v>46398</v>
      </c>
      <c r="C70" s="156">
        <v>0</v>
      </c>
      <c r="D70" s="156">
        <v>24</v>
      </c>
      <c r="E70" s="212" t="s">
        <v>285</v>
      </c>
      <c r="F70" s="151" t="s">
        <v>95</v>
      </c>
      <c r="G70" s="157" t="s">
        <v>1</v>
      </c>
      <c r="H70" s="143" t="str">
        <f>IF(OR(G70="中止",G70="取消"),"998",IF(ISNA(MATCH($E70,施設情報!$B$2:$B$96,0)),"999",INDEX(施設情報!$C$2:$C$96,MATCH($E70,施設情報!$B$2:$B$96,0))))</f>
        <v>111</v>
      </c>
      <c r="I70" s="144">
        <f t="shared" si="20"/>
        <v>46398</v>
      </c>
      <c r="J70" s="142" t="str">
        <f t="shared" si="21"/>
        <v>111-46398</v>
      </c>
      <c r="K70" s="142">
        <f t="shared" si="22"/>
        <v>0</v>
      </c>
      <c r="L70" s="142">
        <f t="shared" si="23"/>
        <v>1</v>
      </c>
      <c r="M70" s="142">
        <f t="shared" si="18"/>
        <v>100</v>
      </c>
      <c r="N70" s="142">
        <f t="shared" si="18"/>
        <v>100</v>
      </c>
      <c r="O70" s="142">
        <f t="shared" si="18"/>
        <v>100</v>
      </c>
      <c r="P70" s="142">
        <f t="shared" si="18"/>
        <v>100</v>
      </c>
      <c r="Q70" s="142">
        <f t="shared" si="18"/>
        <v>100</v>
      </c>
      <c r="R70" s="142">
        <f t="shared" si="18"/>
        <v>100</v>
      </c>
      <c r="S70" s="142">
        <f t="shared" si="18"/>
        <v>100</v>
      </c>
      <c r="T70" s="142">
        <f t="shared" si="18"/>
        <v>100</v>
      </c>
      <c r="U70" s="142">
        <f t="shared" si="18"/>
        <v>100</v>
      </c>
      <c r="V70" s="142">
        <f t="shared" si="18"/>
        <v>100</v>
      </c>
      <c r="W70" s="142">
        <f t="shared" si="19"/>
        <v>100</v>
      </c>
      <c r="X70" s="142">
        <f t="shared" si="19"/>
        <v>100</v>
      </c>
      <c r="Y70" s="142">
        <f t="shared" si="19"/>
        <v>100</v>
      </c>
      <c r="Z70" s="142">
        <f t="shared" si="19"/>
        <v>100</v>
      </c>
      <c r="AA70" s="142">
        <f t="shared" si="19"/>
        <v>100</v>
      </c>
      <c r="AB70" s="142">
        <f t="shared" si="19"/>
        <v>100</v>
      </c>
      <c r="AC70" s="142">
        <f t="shared" si="19"/>
        <v>100</v>
      </c>
      <c r="AD70" s="142">
        <f t="shared" si="19"/>
        <v>100</v>
      </c>
      <c r="AE70" s="142">
        <f t="shared" si="19"/>
        <v>100</v>
      </c>
      <c r="AF70" s="142">
        <f t="shared" si="19"/>
        <v>100</v>
      </c>
      <c r="AG70" s="142">
        <f t="shared" si="19"/>
        <v>100</v>
      </c>
      <c r="AH70" s="142">
        <f t="shared" si="19"/>
        <v>100</v>
      </c>
      <c r="AI70" s="142">
        <f t="shared" si="19"/>
        <v>100</v>
      </c>
      <c r="AJ70" s="142">
        <f t="shared" si="19"/>
        <v>100</v>
      </c>
      <c r="AK70" s="142">
        <f ca="1">IF(AND(AND($AK$3&lt;=B70,B70&lt;=$AK$1),B70&lt;&gt;""),1,0)</f>
        <v>1</v>
      </c>
      <c r="AL70" s="140">
        <f>IF(OR(F70="工事・メンテ（共用可）",F70="要調整"),0.5,1)</f>
        <v>1</v>
      </c>
      <c r="AM70" s="136">
        <v>1</v>
      </c>
    </row>
    <row r="71" spans="1:39" ht="37.5">
      <c r="A71" s="153">
        <v>244</v>
      </c>
      <c r="B71" s="150">
        <v>46399</v>
      </c>
      <c r="C71" s="156">
        <v>0</v>
      </c>
      <c r="D71" s="156">
        <v>24</v>
      </c>
      <c r="E71" s="212" t="s">
        <v>240</v>
      </c>
      <c r="F71" s="151" t="s">
        <v>95</v>
      </c>
      <c r="G71" s="157" t="s">
        <v>1</v>
      </c>
      <c r="H71" s="143" t="str">
        <f>IF(OR(G71="中止",G71="取消"),"998",IF(ISNA(MATCH($E71,施設情報!$B$2:$B$96,0)),"999",INDEX(施設情報!$C$2:$C$96,MATCH($E71,施設情報!$B$2:$B$96,0))))</f>
        <v>117</v>
      </c>
      <c r="I71" s="144">
        <f t="shared" si="20"/>
        <v>46399</v>
      </c>
      <c r="J71" s="142" t="str">
        <f t="shared" si="21"/>
        <v>117-46399</v>
      </c>
      <c r="K71" s="142">
        <f t="shared" si="22"/>
        <v>0</v>
      </c>
      <c r="L71" s="142">
        <f t="shared" si="23"/>
        <v>1</v>
      </c>
      <c r="M71" s="142">
        <f t="shared" si="18"/>
        <v>100</v>
      </c>
      <c r="N71" s="142">
        <f t="shared" si="18"/>
        <v>100</v>
      </c>
      <c r="O71" s="142">
        <f t="shared" si="18"/>
        <v>100</v>
      </c>
      <c r="P71" s="142">
        <f t="shared" si="18"/>
        <v>100</v>
      </c>
      <c r="Q71" s="142">
        <f t="shared" si="18"/>
        <v>100</v>
      </c>
      <c r="R71" s="142">
        <f t="shared" si="18"/>
        <v>100</v>
      </c>
      <c r="S71" s="142">
        <f t="shared" si="18"/>
        <v>100</v>
      </c>
      <c r="T71" s="142">
        <f t="shared" si="18"/>
        <v>100</v>
      </c>
      <c r="U71" s="142">
        <f t="shared" si="18"/>
        <v>100</v>
      </c>
      <c r="V71" s="142">
        <f t="shared" si="18"/>
        <v>100</v>
      </c>
      <c r="W71" s="142">
        <f t="shared" si="19"/>
        <v>100</v>
      </c>
      <c r="X71" s="142">
        <f t="shared" si="19"/>
        <v>100</v>
      </c>
      <c r="Y71" s="142">
        <f t="shared" si="19"/>
        <v>100</v>
      </c>
      <c r="Z71" s="142">
        <f t="shared" si="19"/>
        <v>100</v>
      </c>
      <c r="AA71" s="142">
        <f t="shared" si="19"/>
        <v>100</v>
      </c>
      <c r="AB71" s="142">
        <f t="shared" si="19"/>
        <v>100</v>
      </c>
      <c r="AC71" s="142">
        <f t="shared" si="19"/>
        <v>100</v>
      </c>
      <c r="AD71" s="142">
        <f t="shared" si="19"/>
        <v>100</v>
      </c>
      <c r="AE71" s="142">
        <f t="shared" si="19"/>
        <v>100</v>
      </c>
      <c r="AF71" s="142">
        <f t="shared" si="19"/>
        <v>100</v>
      </c>
      <c r="AG71" s="142">
        <f t="shared" si="19"/>
        <v>100</v>
      </c>
      <c r="AH71" s="142">
        <f t="shared" si="19"/>
        <v>100</v>
      </c>
      <c r="AI71" s="142">
        <f t="shared" si="19"/>
        <v>100</v>
      </c>
      <c r="AJ71" s="142">
        <f t="shared" si="19"/>
        <v>100</v>
      </c>
      <c r="AK71" s="142">
        <f ca="1">IF(AND(AND($AK$3&lt;=B71,B71&lt;=$AK$1),B71&lt;&gt;""),1,0)</f>
        <v>1</v>
      </c>
      <c r="AL71" s="140">
        <f>IF(OR(F71="工事・メンテ（共用可）",F71="要調整"),0.5,1)</f>
        <v>1</v>
      </c>
      <c r="AM71" s="136">
        <v>1</v>
      </c>
    </row>
    <row r="72" spans="1:39" ht="56.25">
      <c r="A72" s="153">
        <v>334</v>
      </c>
      <c r="B72" s="150">
        <v>46399</v>
      </c>
      <c r="C72" s="156">
        <v>0</v>
      </c>
      <c r="D72" s="156">
        <v>24</v>
      </c>
      <c r="E72" s="212" t="s">
        <v>285</v>
      </c>
      <c r="F72" s="151" t="s">
        <v>95</v>
      </c>
      <c r="G72" s="157" t="s">
        <v>1</v>
      </c>
      <c r="H72" s="143" t="str">
        <f>IF(OR(G72="中止",G72="取消"),"998",IF(ISNA(MATCH($E72,施設情報!$B$2:$B$96,0)),"999",INDEX(施設情報!$C$2:$C$96,MATCH($E72,施設情報!$B$2:$B$96,0))))</f>
        <v>111</v>
      </c>
      <c r="I72" s="144">
        <f t="shared" si="20"/>
        <v>46399</v>
      </c>
      <c r="J72" s="142" t="str">
        <f t="shared" si="21"/>
        <v>111-46399</v>
      </c>
      <c r="K72" s="142">
        <f t="shared" si="22"/>
        <v>0</v>
      </c>
      <c r="L72" s="142">
        <f t="shared" si="23"/>
        <v>1</v>
      </c>
      <c r="M72" s="142">
        <f t="shared" si="18"/>
        <v>100</v>
      </c>
      <c r="N72" s="142">
        <f t="shared" si="18"/>
        <v>100</v>
      </c>
      <c r="O72" s="142">
        <f t="shared" si="18"/>
        <v>100</v>
      </c>
      <c r="P72" s="142">
        <f t="shared" si="18"/>
        <v>100</v>
      </c>
      <c r="Q72" s="142">
        <f t="shared" si="18"/>
        <v>100</v>
      </c>
      <c r="R72" s="142">
        <f t="shared" si="18"/>
        <v>100</v>
      </c>
      <c r="S72" s="142">
        <f t="shared" si="18"/>
        <v>100</v>
      </c>
      <c r="T72" s="142">
        <f t="shared" si="18"/>
        <v>100</v>
      </c>
      <c r="U72" s="142">
        <f t="shared" si="18"/>
        <v>100</v>
      </c>
      <c r="V72" s="142">
        <f t="shared" si="18"/>
        <v>100</v>
      </c>
      <c r="W72" s="142">
        <f t="shared" si="19"/>
        <v>100</v>
      </c>
      <c r="X72" s="142">
        <f t="shared" si="19"/>
        <v>100</v>
      </c>
      <c r="Y72" s="142">
        <f t="shared" si="19"/>
        <v>100</v>
      </c>
      <c r="Z72" s="142">
        <f t="shared" si="19"/>
        <v>100</v>
      </c>
      <c r="AA72" s="142">
        <f t="shared" si="19"/>
        <v>100</v>
      </c>
      <c r="AB72" s="142">
        <f t="shared" si="19"/>
        <v>100</v>
      </c>
      <c r="AC72" s="142">
        <f t="shared" si="19"/>
        <v>100</v>
      </c>
      <c r="AD72" s="142">
        <f t="shared" si="19"/>
        <v>100</v>
      </c>
      <c r="AE72" s="142">
        <f t="shared" si="19"/>
        <v>100</v>
      </c>
      <c r="AF72" s="142">
        <f t="shared" si="19"/>
        <v>100</v>
      </c>
      <c r="AG72" s="142">
        <f t="shared" si="19"/>
        <v>100</v>
      </c>
      <c r="AH72" s="142">
        <f t="shared" si="19"/>
        <v>100</v>
      </c>
      <c r="AI72" s="142">
        <f t="shared" si="19"/>
        <v>100</v>
      </c>
      <c r="AJ72" s="142">
        <f t="shared" si="19"/>
        <v>100</v>
      </c>
      <c r="AK72" s="142">
        <f ca="1">IF(AND(AND($AK$3&lt;=B72,B72&lt;=$AK$1),B72&lt;&gt;""),1,0)</f>
        <v>1</v>
      </c>
      <c r="AL72" s="140">
        <f>IF(OR(F72="工事・メンテ（共用可）",F72="要調整"),0.5,1)</f>
        <v>1</v>
      </c>
      <c r="AM72" s="136">
        <v>1</v>
      </c>
    </row>
    <row r="73" spans="1:39">
      <c r="A73" s="153">
        <v>458</v>
      </c>
      <c r="B73" s="150">
        <v>46399</v>
      </c>
      <c r="C73" s="156">
        <v>7</v>
      </c>
      <c r="D73" s="156">
        <v>21</v>
      </c>
      <c r="E73" s="212" t="s">
        <v>28</v>
      </c>
      <c r="F73" s="151" t="s">
        <v>490</v>
      </c>
      <c r="G73" s="157" t="s">
        <v>494</v>
      </c>
      <c r="H73" s="143" t="str">
        <f>IF(OR(G73="中止",G73="取消"),"998",IF(ISNA(MATCH($E73,施設情報!$B$2:$B$96,0)),"999",INDEX(施設情報!$C$2:$C$96,MATCH($E73,施設情報!$B$2:$B$96,0))))</f>
        <v>001</v>
      </c>
      <c r="I73" s="144">
        <f t="shared" si="20"/>
        <v>46399</v>
      </c>
      <c r="J73" s="142" t="str">
        <f t="shared" si="21"/>
        <v>001-46399</v>
      </c>
      <c r="K73" s="142">
        <f t="shared" si="22"/>
        <v>0.29166666666666669</v>
      </c>
      <c r="L73" s="142">
        <f t="shared" si="23"/>
        <v>0.875</v>
      </c>
      <c r="M73" s="142">
        <f t="shared" si="18"/>
        <v>0</v>
      </c>
      <c r="N73" s="142">
        <f t="shared" si="18"/>
        <v>0</v>
      </c>
      <c r="O73" s="142">
        <f t="shared" si="18"/>
        <v>0</v>
      </c>
      <c r="P73" s="142">
        <f t="shared" si="18"/>
        <v>0</v>
      </c>
      <c r="Q73" s="142">
        <f t="shared" si="18"/>
        <v>0</v>
      </c>
      <c r="R73" s="142">
        <f t="shared" si="18"/>
        <v>0</v>
      </c>
      <c r="S73" s="142">
        <f t="shared" si="18"/>
        <v>0</v>
      </c>
      <c r="T73" s="142">
        <f t="shared" si="18"/>
        <v>100</v>
      </c>
      <c r="U73" s="142">
        <f t="shared" si="18"/>
        <v>100</v>
      </c>
      <c r="V73" s="142">
        <f t="shared" si="18"/>
        <v>100</v>
      </c>
      <c r="W73" s="142">
        <f t="shared" si="19"/>
        <v>100</v>
      </c>
      <c r="X73" s="142">
        <f t="shared" si="19"/>
        <v>100</v>
      </c>
      <c r="Y73" s="142">
        <f t="shared" si="19"/>
        <v>100</v>
      </c>
      <c r="Z73" s="142">
        <f t="shared" si="19"/>
        <v>100</v>
      </c>
      <c r="AA73" s="142">
        <f t="shared" si="19"/>
        <v>100</v>
      </c>
      <c r="AB73" s="142">
        <f t="shared" si="19"/>
        <v>100</v>
      </c>
      <c r="AC73" s="142">
        <f t="shared" si="19"/>
        <v>100</v>
      </c>
      <c r="AD73" s="142">
        <f t="shared" si="19"/>
        <v>100</v>
      </c>
      <c r="AE73" s="142">
        <f t="shared" si="19"/>
        <v>100</v>
      </c>
      <c r="AF73" s="142">
        <f t="shared" si="19"/>
        <v>100</v>
      </c>
      <c r="AG73" s="142">
        <f t="shared" si="19"/>
        <v>100</v>
      </c>
      <c r="AH73" s="142">
        <f t="shared" si="19"/>
        <v>0</v>
      </c>
      <c r="AI73" s="142">
        <f t="shared" si="19"/>
        <v>0</v>
      </c>
      <c r="AJ73" s="142">
        <f t="shared" si="19"/>
        <v>0</v>
      </c>
      <c r="AK73" s="142">
        <f ca="1">IF(AND(AND($AK$3&lt;=B73,B73&lt;=$AK$1),B73&lt;&gt;""),1,0)</f>
        <v>1</v>
      </c>
      <c r="AL73" s="140">
        <f>IF(OR(F73="工事・メンテ（共用可）",F73="要調整"),0.5,1)</f>
        <v>1</v>
      </c>
      <c r="AM73" s="136">
        <v>1</v>
      </c>
    </row>
    <row r="74" spans="1:39" ht="93.75">
      <c r="A74" s="153">
        <v>459</v>
      </c>
      <c r="B74" s="150">
        <v>46399</v>
      </c>
      <c r="C74" s="156">
        <v>7</v>
      </c>
      <c r="D74" s="156">
        <v>21</v>
      </c>
      <c r="E74" s="212" t="s">
        <v>270</v>
      </c>
      <c r="F74" s="151" t="s">
        <v>490</v>
      </c>
      <c r="G74" s="157" t="s">
        <v>494</v>
      </c>
      <c r="H74" s="143" t="str">
        <f>IF(OR(G74="中止",G74="取消"),"998",IF(ISNA(MATCH($E74,施設情報!$B$2:$B$96,0)),"999",INDEX(施設情報!$C$2:$C$96,MATCH($E74,施設情報!$B$2:$B$96,0))))</f>
        <v>101</v>
      </c>
      <c r="I74" s="144">
        <f t="shared" si="20"/>
        <v>46399</v>
      </c>
      <c r="J74" s="142" t="str">
        <f t="shared" si="21"/>
        <v>101-46399</v>
      </c>
      <c r="K74" s="142">
        <f t="shared" si="22"/>
        <v>0.29166666666666669</v>
      </c>
      <c r="L74" s="142">
        <f t="shared" si="23"/>
        <v>0.875</v>
      </c>
      <c r="M74" s="142">
        <f t="shared" si="18"/>
        <v>0</v>
      </c>
      <c r="N74" s="142">
        <f t="shared" si="18"/>
        <v>0</v>
      </c>
      <c r="O74" s="142">
        <f t="shared" si="18"/>
        <v>0</v>
      </c>
      <c r="P74" s="142">
        <f t="shared" si="18"/>
        <v>0</v>
      </c>
      <c r="Q74" s="142">
        <f t="shared" si="18"/>
        <v>0</v>
      </c>
      <c r="R74" s="142">
        <f t="shared" si="18"/>
        <v>0</v>
      </c>
      <c r="S74" s="142">
        <f t="shared" si="18"/>
        <v>0</v>
      </c>
      <c r="T74" s="142">
        <f t="shared" si="18"/>
        <v>100</v>
      </c>
      <c r="U74" s="142">
        <f t="shared" si="18"/>
        <v>100</v>
      </c>
      <c r="V74" s="142">
        <f t="shared" si="18"/>
        <v>100</v>
      </c>
      <c r="W74" s="142">
        <f t="shared" si="19"/>
        <v>100</v>
      </c>
      <c r="X74" s="142">
        <f t="shared" si="19"/>
        <v>100</v>
      </c>
      <c r="Y74" s="142">
        <f t="shared" si="19"/>
        <v>100</v>
      </c>
      <c r="Z74" s="142">
        <f t="shared" si="19"/>
        <v>100</v>
      </c>
      <c r="AA74" s="142">
        <f t="shared" si="19"/>
        <v>100</v>
      </c>
      <c r="AB74" s="142">
        <f t="shared" si="19"/>
        <v>100</v>
      </c>
      <c r="AC74" s="142">
        <f t="shared" si="19"/>
        <v>100</v>
      </c>
      <c r="AD74" s="142">
        <f t="shared" si="19"/>
        <v>100</v>
      </c>
      <c r="AE74" s="142">
        <f t="shared" si="19"/>
        <v>100</v>
      </c>
      <c r="AF74" s="142">
        <f t="shared" si="19"/>
        <v>100</v>
      </c>
      <c r="AG74" s="142">
        <f t="shared" si="19"/>
        <v>100</v>
      </c>
      <c r="AH74" s="142">
        <f t="shared" si="19"/>
        <v>0</v>
      </c>
      <c r="AI74" s="142">
        <f t="shared" si="19"/>
        <v>0</v>
      </c>
      <c r="AJ74" s="142">
        <f t="shared" si="19"/>
        <v>0</v>
      </c>
      <c r="AK74" s="142">
        <f ca="1">IF(AND(AND($AK$3&lt;=B74,B74&lt;=$AK$1),B74&lt;&gt;""),1,0)</f>
        <v>1</v>
      </c>
      <c r="AL74" s="140">
        <f>IF(OR(F74="工事・メンテ（共用可）",F74="要調整"),0.5,1)</f>
        <v>1</v>
      </c>
      <c r="AM74" s="136">
        <v>1</v>
      </c>
    </row>
    <row r="75" spans="1:39">
      <c r="A75" s="153">
        <v>460</v>
      </c>
      <c r="B75" s="150">
        <v>46399</v>
      </c>
      <c r="C75" s="156">
        <v>7</v>
      </c>
      <c r="D75" s="156">
        <v>21</v>
      </c>
      <c r="E75" s="212" t="s">
        <v>271</v>
      </c>
      <c r="F75" s="151" t="s">
        <v>490</v>
      </c>
      <c r="G75" s="157" t="s">
        <v>494</v>
      </c>
      <c r="H75" s="143" t="str">
        <f>IF(OR(G75="中止",G75="取消"),"998",IF(ISNA(MATCH($E75,施設情報!$B$2:$B$96,0)),"999",INDEX(施設情報!$C$2:$C$96,MATCH($E75,施設情報!$B$2:$B$96,0))))</f>
        <v>102</v>
      </c>
      <c r="I75" s="144">
        <f t="shared" si="20"/>
        <v>46399</v>
      </c>
      <c r="J75" s="142" t="str">
        <f t="shared" si="21"/>
        <v>102-46399</v>
      </c>
      <c r="K75" s="142">
        <f t="shared" si="22"/>
        <v>0.29166666666666669</v>
      </c>
      <c r="L75" s="142">
        <f t="shared" si="23"/>
        <v>0.875</v>
      </c>
      <c r="M75" s="142">
        <f t="shared" ref="M75:V84" si="24">IF(AND(M$3&gt;=$K75,M$3&lt;$L75),100*$AM75,0)</f>
        <v>0</v>
      </c>
      <c r="N75" s="142">
        <f t="shared" si="24"/>
        <v>0</v>
      </c>
      <c r="O75" s="142">
        <f t="shared" si="24"/>
        <v>0</v>
      </c>
      <c r="P75" s="142">
        <f t="shared" si="24"/>
        <v>0</v>
      </c>
      <c r="Q75" s="142">
        <f t="shared" si="24"/>
        <v>0</v>
      </c>
      <c r="R75" s="142">
        <f t="shared" si="24"/>
        <v>0</v>
      </c>
      <c r="S75" s="142">
        <f t="shared" si="24"/>
        <v>0</v>
      </c>
      <c r="T75" s="142">
        <f t="shared" si="24"/>
        <v>100</v>
      </c>
      <c r="U75" s="142">
        <f t="shared" si="24"/>
        <v>100</v>
      </c>
      <c r="V75" s="142">
        <f t="shared" si="24"/>
        <v>100</v>
      </c>
      <c r="W75" s="142">
        <f t="shared" ref="W75:AJ84" si="25">IF(AND(W$3&gt;=$K75,W$3&lt;$L75),100*$AM75,0)</f>
        <v>100</v>
      </c>
      <c r="X75" s="142">
        <f t="shared" si="25"/>
        <v>100</v>
      </c>
      <c r="Y75" s="142">
        <f t="shared" si="25"/>
        <v>100</v>
      </c>
      <c r="Z75" s="142">
        <f t="shared" si="25"/>
        <v>100</v>
      </c>
      <c r="AA75" s="142">
        <f t="shared" si="25"/>
        <v>100</v>
      </c>
      <c r="AB75" s="142">
        <f t="shared" si="25"/>
        <v>100</v>
      </c>
      <c r="AC75" s="142">
        <f t="shared" si="25"/>
        <v>100</v>
      </c>
      <c r="AD75" s="142">
        <f t="shared" si="25"/>
        <v>100</v>
      </c>
      <c r="AE75" s="142">
        <f t="shared" si="25"/>
        <v>100</v>
      </c>
      <c r="AF75" s="142">
        <f t="shared" si="25"/>
        <v>100</v>
      </c>
      <c r="AG75" s="142">
        <f t="shared" si="25"/>
        <v>100</v>
      </c>
      <c r="AH75" s="142">
        <f t="shared" si="25"/>
        <v>0</v>
      </c>
      <c r="AI75" s="142">
        <f t="shared" si="25"/>
        <v>0</v>
      </c>
      <c r="AJ75" s="142">
        <f t="shared" si="25"/>
        <v>0</v>
      </c>
      <c r="AK75" s="142">
        <f ca="1">IF(AND(AND($AK$3&lt;=B75,B75&lt;=$AK$1),B75&lt;&gt;""),1,0)</f>
        <v>1</v>
      </c>
      <c r="AL75" s="140">
        <f>IF(OR(F75="工事・メンテ（共用可）",F75="要調整"),0.5,1)</f>
        <v>1</v>
      </c>
      <c r="AM75" s="136">
        <v>1</v>
      </c>
    </row>
    <row r="76" spans="1:39">
      <c r="A76" s="153">
        <v>461</v>
      </c>
      <c r="B76" s="150">
        <v>46399</v>
      </c>
      <c r="C76" s="156">
        <v>7</v>
      </c>
      <c r="D76" s="156">
        <v>21</v>
      </c>
      <c r="E76" s="212" t="s">
        <v>272</v>
      </c>
      <c r="F76" s="151" t="s">
        <v>490</v>
      </c>
      <c r="G76" s="157" t="s">
        <v>494</v>
      </c>
      <c r="H76" s="143" t="str">
        <f>IF(OR(G76="中止",G76="取消"),"998",IF(ISNA(MATCH($E76,施設情報!$B$2:$B$96,0)),"999",INDEX(施設情報!$C$2:$C$96,MATCH($E76,施設情報!$B$2:$B$96,0))))</f>
        <v>103</v>
      </c>
      <c r="I76" s="144">
        <f t="shared" si="20"/>
        <v>46399</v>
      </c>
      <c r="J76" s="142" t="str">
        <f t="shared" si="21"/>
        <v>103-46399</v>
      </c>
      <c r="K76" s="142">
        <f t="shared" si="22"/>
        <v>0.29166666666666669</v>
      </c>
      <c r="L76" s="142">
        <f t="shared" si="23"/>
        <v>0.875</v>
      </c>
      <c r="M76" s="142">
        <f t="shared" si="24"/>
        <v>0</v>
      </c>
      <c r="N76" s="142">
        <f t="shared" si="24"/>
        <v>0</v>
      </c>
      <c r="O76" s="142">
        <f t="shared" si="24"/>
        <v>0</v>
      </c>
      <c r="P76" s="142">
        <f t="shared" si="24"/>
        <v>0</v>
      </c>
      <c r="Q76" s="142">
        <f t="shared" si="24"/>
        <v>0</v>
      </c>
      <c r="R76" s="142">
        <f t="shared" si="24"/>
        <v>0</v>
      </c>
      <c r="S76" s="142">
        <f t="shared" si="24"/>
        <v>0</v>
      </c>
      <c r="T76" s="142">
        <f t="shared" si="24"/>
        <v>100</v>
      </c>
      <c r="U76" s="142">
        <f t="shared" si="24"/>
        <v>100</v>
      </c>
      <c r="V76" s="142">
        <f t="shared" si="24"/>
        <v>100</v>
      </c>
      <c r="W76" s="142">
        <f t="shared" si="25"/>
        <v>100</v>
      </c>
      <c r="X76" s="142">
        <f t="shared" si="25"/>
        <v>100</v>
      </c>
      <c r="Y76" s="142">
        <f t="shared" si="25"/>
        <v>100</v>
      </c>
      <c r="Z76" s="142">
        <f t="shared" si="25"/>
        <v>100</v>
      </c>
      <c r="AA76" s="142">
        <f t="shared" si="25"/>
        <v>100</v>
      </c>
      <c r="AB76" s="142">
        <f t="shared" si="25"/>
        <v>100</v>
      </c>
      <c r="AC76" s="142">
        <f t="shared" si="25"/>
        <v>100</v>
      </c>
      <c r="AD76" s="142">
        <f t="shared" si="25"/>
        <v>100</v>
      </c>
      <c r="AE76" s="142">
        <f t="shared" si="25"/>
        <v>100</v>
      </c>
      <c r="AF76" s="142">
        <f t="shared" si="25"/>
        <v>100</v>
      </c>
      <c r="AG76" s="142">
        <f t="shared" si="25"/>
        <v>100</v>
      </c>
      <c r="AH76" s="142">
        <f t="shared" si="25"/>
        <v>0</v>
      </c>
      <c r="AI76" s="142">
        <f t="shared" si="25"/>
        <v>0</v>
      </c>
      <c r="AJ76" s="142">
        <f t="shared" si="25"/>
        <v>0</v>
      </c>
      <c r="AK76" s="142">
        <f ca="1">IF(AND(AND($AK$3&lt;=B76,B76&lt;=$AK$1),B76&lt;&gt;""),1,0)</f>
        <v>1</v>
      </c>
      <c r="AL76" s="140">
        <f>IF(OR(F76="工事・メンテ（共用可）",F76="要調整"),0.5,1)</f>
        <v>1</v>
      </c>
      <c r="AM76" s="136">
        <v>1</v>
      </c>
    </row>
    <row r="77" spans="1:39">
      <c r="A77" s="153">
        <v>462</v>
      </c>
      <c r="B77" s="150">
        <v>46399</v>
      </c>
      <c r="C77" s="156">
        <v>7</v>
      </c>
      <c r="D77" s="156">
        <v>21</v>
      </c>
      <c r="E77" s="212" t="s">
        <v>277</v>
      </c>
      <c r="F77" s="151" t="s">
        <v>490</v>
      </c>
      <c r="G77" s="157" t="s">
        <v>494</v>
      </c>
      <c r="H77" s="143" t="str">
        <f>IF(OR(G77="中止",G77="取消"),"998",IF(ISNA(MATCH($E77,施設情報!$B$2:$B$96,0)),"999",INDEX(施設情報!$C$2:$C$96,MATCH($E77,施設情報!$B$2:$B$96,0))))</f>
        <v>104</v>
      </c>
      <c r="I77" s="144">
        <f t="shared" si="20"/>
        <v>46399</v>
      </c>
      <c r="J77" s="142" t="str">
        <f t="shared" si="21"/>
        <v>104-46399</v>
      </c>
      <c r="K77" s="142">
        <f t="shared" si="22"/>
        <v>0.29166666666666669</v>
      </c>
      <c r="L77" s="142">
        <f t="shared" si="23"/>
        <v>0.875</v>
      </c>
      <c r="M77" s="142">
        <f t="shared" si="24"/>
        <v>0</v>
      </c>
      <c r="N77" s="142">
        <f t="shared" si="24"/>
        <v>0</v>
      </c>
      <c r="O77" s="142">
        <f t="shared" si="24"/>
        <v>0</v>
      </c>
      <c r="P77" s="142">
        <f t="shared" si="24"/>
        <v>0</v>
      </c>
      <c r="Q77" s="142">
        <f t="shared" si="24"/>
        <v>0</v>
      </c>
      <c r="R77" s="142">
        <f t="shared" si="24"/>
        <v>0</v>
      </c>
      <c r="S77" s="142">
        <f t="shared" si="24"/>
        <v>0</v>
      </c>
      <c r="T77" s="142">
        <f t="shared" si="24"/>
        <v>100</v>
      </c>
      <c r="U77" s="142">
        <f t="shared" si="24"/>
        <v>100</v>
      </c>
      <c r="V77" s="142">
        <f t="shared" si="24"/>
        <v>100</v>
      </c>
      <c r="W77" s="142">
        <f t="shared" si="25"/>
        <v>100</v>
      </c>
      <c r="X77" s="142">
        <f t="shared" si="25"/>
        <v>100</v>
      </c>
      <c r="Y77" s="142">
        <f t="shared" si="25"/>
        <v>100</v>
      </c>
      <c r="Z77" s="142">
        <f t="shared" si="25"/>
        <v>100</v>
      </c>
      <c r="AA77" s="142">
        <f t="shared" si="25"/>
        <v>100</v>
      </c>
      <c r="AB77" s="142">
        <f t="shared" si="25"/>
        <v>100</v>
      </c>
      <c r="AC77" s="142">
        <f t="shared" si="25"/>
        <v>100</v>
      </c>
      <c r="AD77" s="142">
        <f t="shared" si="25"/>
        <v>100</v>
      </c>
      <c r="AE77" s="142">
        <f t="shared" si="25"/>
        <v>100</v>
      </c>
      <c r="AF77" s="142">
        <f t="shared" si="25"/>
        <v>100</v>
      </c>
      <c r="AG77" s="142">
        <f t="shared" si="25"/>
        <v>100</v>
      </c>
      <c r="AH77" s="142">
        <f t="shared" si="25"/>
        <v>0</v>
      </c>
      <c r="AI77" s="142">
        <f t="shared" si="25"/>
        <v>0</v>
      </c>
      <c r="AJ77" s="142">
        <f t="shared" si="25"/>
        <v>0</v>
      </c>
      <c r="AK77" s="142">
        <f ca="1">IF(AND(AND($AK$3&lt;=B77,B77&lt;=$AK$1),B77&lt;&gt;""),1,0)</f>
        <v>1</v>
      </c>
      <c r="AL77" s="140">
        <f>IF(OR(F77="工事・メンテ（共用可）",F77="要調整"),0.5,1)</f>
        <v>1</v>
      </c>
      <c r="AM77" s="136">
        <v>1</v>
      </c>
    </row>
    <row r="78" spans="1:39" ht="37.5">
      <c r="A78" s="153">
        <v>463</v>
      </c>
      <c r="B78" s="150">
        <v>46399</v>
      </c>
      <c r="C78" s="156">
        <v>7</v>
      </c>
      <c r="D78" s="156">
        <v>21</v>
      </c>
      <c r="E78" s="212" t="s">
        <v>278</v>
      </c>
      <c r="F78" s="151" t="s">
        <v>490</v>
      </c>
      <c r="G78" s="157" t="s">
        <v>494</v>
      </c>
      <c r="H78" s="143" t="str">
        <f>IF(OR(G78="中止",G78="取消"),"998",IF(ISNA(MATCH($E78,施設情報!$B$2:$B$96,0)),"999",INDEX(施設情報!$C$2:$C$96,MATCH($E78,施設情報!$B$2:$B$96,0))))</f>
        <v>105</v>
      </c>
      <c r="I78" s="144">
        <f t="shared" si="20"/>
        <v>46399</v>
      </c>
      <c r="J78" s="142" t="str">
        <f t="shared" si="21"/>
        <v>105-46399</v>
      </c>
      <c r="K78" s="142">
        <f t="shared" si="22"/>
        <v>0.29166666666666669</v>
      </c>
      <c r="L78" s="142">
        <f t="shared" si="23"/>
        <v>0.875</v>
      </c>
      <c r="M78" s="142">
        <f t="shared" si="24"/>
        <v>0</v>
      </c>
      <c r="N78" s="142">
        <f t="shared" si="24"/>
        <v>0</v>
      </c>
      <c r="O78" s="142">
        <f t="shared" si="24"/>
        <v>0</v>
      </c>
      <c r="P78" s="142">
        <f t="shared" si="24"/>
        <v>0</v>
      </c>
      <c r="Q78" s="142">
        <f t="shared" si="24"/>
        <v>0</v>
      </c>
      <c r="R78" s="142">
        <f t="shared" si="24"/>
        <v>0</v>
      </c>
      <c r="S78" s="142">
        <f t="shared" si="24"/>
        <v>0</v>
      </c>
      <c r="T78" s="142">
        <f t="shared" si="24"/>
        <v>100</v>
      </c>
      <c r="U78" s="142">
        <f t="shared" si="24"/>
        <v>100</v>
      </c>
      <c r="V78" s="142">
        <f t="shared" si="24"/>
        <v>100</v>
      </c>
      <c r="W78" s="142">
        <f t="shared" si="25"/>
        <v>100</v>
      </c>
      <c r="X78" s="142">
        <f t="shared" si="25"/>
        <v>100</v>
      </c>
      <c r="Y78" s="142">
        <f t="shared" si="25"/>
        <v>100</v>
      </c>
      <c r="Z78" s="142">
        <f t="shared" si="25"/>
        <v>100</v>
      </c>
      <c r="AA78" s="142">
        <f t="shared" si="25"/>
        <v>100</v>
      </c>
      <c r="AB78" s="142">
        <f t="shared" si="25"/>
        <v>100</v>
      </c>
      <c r="AC78" s="142">
        <f t="shared" si="25"/>
        <v>100</v>
      </c>
      <c r="AD78" s="142">
        <f t="shared" si="25"/>
        <v>100</v>
      </c>
      <c r="AE78" s="142">
        <f t="shared" si="25"/>
        <v>100</v>
      </c>
      <c r="AF78" s="142">
        <f t="shared" si="25"/>
        <v>100</v>
      </c>
      <c r="AG78" s="142">
        <f t="shared" si="25"/>
        <v>100</v>
      </c>
      <c r="AH78" s="142">
        <f t="shared" si="25"/>
        <v>0</v>
      </c>
      <c r="AI78" s="142">
        <f t="shared" si="25"/>
        <v>0</v>
      </c>
      <c r="AJ78" s="142">
        <f t="shared" si="25"/>
        <v>0</v>
      </c>
      <c r="AK78" s="142">
        <f ca="1">IF(AND(AND($AK$3&lt;=B78,B78&lt;=$AK$1),B78&lt;&gt;""),1,0)</f>
        <v>1</v>
      </c>
      <c r="AL78" s="140">
        <f>IF(OR(F78="工事・メンテ（共用可）",F78="要調整"),0.5,1)</f>
        <v>1</v>
      </c>
      <c r="AM78" s="136">
        <v>1</v>
      </c>
    </row>
    <row r="79" spans="1:39" ht="37.5">
      <c r="A79" s="153">
        <v>464</v>
      </c>
      <c r="B79" s="150">
        <v>46399</v>
      </c>
      <c r="C79" s="156">
        <v>7</v>
      </c>
      <c r="D79" s="156">
        <v>21</v>
      </c>
      <c r="E79" s="212" t="s">
        <v>279</v>
      </c>
      <c r="F79" s="151" t="s">
        <v>490</v>
      </c>
      <c r="G79" s="157" t="s">
        <v>494</v>
      </c>
      <c r="H79" s="143" t="str">
        <f>IF(OR(G79="中止",G79="取消"),"998",IF(ISNA(MATCH($E79,施設情報!$B$2:$B$96,0)),"999",INDEX(施設情報!$C$2:$C$96,MATCH($E79,施設情報!$B$2:$B$96,0))))</f>
        <v>106</v>
      </c>
      <c r="I79" s="144">
        <f t="shared" si="20"/>
        <v>46399</v>
      </c>
      <c r="J79" s="142" t="str">
        <f t="shared" si="21"/>
        <v>106-46399</v>
      </c>
      <c r="K79" s="142">
        <f t="shared" si="22"/>
        <v>0.29166666666666669</v>
      </c>
      <c r="L79" s="142">
        <f t="shared" si="23"/>
        <v>0.875</v>
      </c>
      <c r="M79" s="142">
        <f t="shared" si="24"/>
        <v>0</v>
      </c>
      <c r="N79" s="142">
        <f t="shared" si="24"/>
        <v>0</v>
      </c>
      <c r="O79" s="142">
        <f t="shared" si="24"/>
        <v>0</v>
      </c>
      <c r="P79" s="142">
        <f t="shared" si="24"/>
        <v>0</v>
      </c>
      <c r="Q79" s="142">
        <f t="shared" si="24"/>
        <v>0</v>
      </c>
      <c r="R79" s="142">
        <f t="shared" si="24"/>
        <v>0</v>
      </c>
      <c r="S79" s="142">
        <f t="shared" si="24"/>
        <v>0</v>
      </c>
      <c r="T79" s="142">
        <f t="shared" si="24"/>
        <v>100</v>
      </c>
      <c r="U79" s="142">
        <f t="shared" si="24"/>
        <v>100</v>
      </c>
      <c r="V79" s="142">
        <f t="shared" si="24"/>
        <v>100</v>
      </c>
      <c r="W79" s="142">
        <f t="shared" si="25"/>
        <v>100</v>
      </c>
      <c r="X79" s="142">
        <f t="shared" si="25"/>
        <v>100</v>
      </c>
      <c r="Y79" s="142">
        <f t="shared" si="25"/>
        <v>100</v>
      </c>
      <c r="Z79" s="142">
        <f t="shared" si="25"/>
        <v>100</v>
      </c>
      <c r="AA79" s="142">
        <f t="shared" si="25"/>
        <v>100</v>
      </c>
      <c r="AB79" s="142">
        <f t="shared" si="25"/>
        <v>100</v>
      </c>
      <c r="AC79" s="142">
        <f t="shared" si="25"/>
        <v>100</v>
      </c>
      <c r="AD79" s="142">
        <f t="shared" si="25"/>
        <v>100</v>
      </c>
      <c r="AE79" s="142">
        <f t="shared" si="25"/>
        <v>100</v>
      </c>
      <c r="AF79" s="142">
        <f t="shared" si="25"/>
        <v>100</v>
      </c>
      <c r="AG79" s="142">
        <f t="shared" si="25"/>
        <v>100</v>
      </c>
      <c r="AH79" s="142">
        <f t="shared" si="25"/>
        <v>0</v>
      </c>
      <c r="AI79" s="142">
        <f t="shared" si="25"/>
        <v>0</v>
      </c>
      <c r="AJ79" s="142">
        <f t="shared" si="25"/>
        <v>0</v>
      </c>
      <c r="AK79" s="142">
        <f ca="1">IF(AND(AND($AK$3&lt;=B79,B79&lt;=$AK$1),B79&lt;&gt;""),1,0)</f>
        <v>1</v>
      </c>
      <c r="AL79" s="140">
        <f>IF(OR(F79="工事・メンテ（共用可）",F79="要調整"),0.5,1)</f>
        <v>1</v>
      </c>
      <c r="AM79" s="136">
        <v>1</v>
      </c>
    </row>
    <row r="80" spans="1:39">
      <c r="A80" s="153">
        <v>465</v>
      </c>
      <c r="B80" s="150">
        <v>46399</v>
      </c>
      <c r="C80" s="156">
        <v>7</v>
      </c>
      <c r="D80" s="156">
        <v>21</v>
      </c>
      <c r="E80" s="212" t="s">
        <v>510</v>
      </c>
      <c r="F80" s="151" t="s">
        <v>490</v>
      </c>
      <c r="G80" s="157" t="s">
        <v>494</v>
      </c>
      <c r="H80" s="143" t="str">
        <f>IF(OR(G80="中止",G80="取消"),"998",IF(ISNA(MATCH($E80,施設情報!$B$2:$B$96,0)),"999",INDEX(施設情報!$C$2:$C$96,MATCH($E80,施設情報!$B$2:$B$96,0))))</f>
        <v>108</v>
      </c>
      <c r="I80" s="144">
        <f t="shared" si="20"/>
        <v>46399</v>
      </c>
      <c r="J80" s="142" t="str">
        <f t="shared" si="21"/>
        <v>108-46399</v>
      </c>
      <c r="K80" s="142">
        <f t="shared" si="22"/>
        <v>0.29166666666666669</v>
      </c>
      <c r="L80" s="142">
        <f t="shared" si="23"/>
        <v>0.875</v>
      </c>
      <c r="M80" s="142">
        <f t="shared" si="24"/>
        <v>0</v>
      </c>
      <c r="N80" s="142">
        <f t="shared" si="24"/>
        <v>0</v>
      </c>
      <c r="O80" s="142">
        <f t="shared" si="24"/>
        <v>0</v>
      </c>
      <c r="P80" s="142">
        <f t="shared" si="24"/>
        <v>0</v>
      </c>
      <c r="Q80" s="142">
        <f t="shared" si="24"/>
        <v>0</v>
      </c>
      <c r="R80" s="142">
        <f t="shared" si="24"/>
        <v>0</v>
      </c>
      <c r="S80" s="142">
        <f t="shared" si="24"/>
        <v>0</v>
      </c>
      <c r="T80" s="142">
        <f t="shared" si="24"/>
        <v>100</v>
      </c>
      <c r="U80" s="142">
        <f t="shared" si="24"/>
        <v>100</v>
      </c>
      <c r="V80" s="142">
        <f t="shared" si="24"/>
        <v>100</v>
      </c>
      <c r="W80" s="142">
        <f t="shared" si="25"/>
        <v>100</v>
      </c>
      <c r="X80" s="142">
        <f t="shared" si="25"/>
        <v>100</v>
      </c>
      <c r="Y80" s="142">
        <f t="shared" si="25"/>
        <v>100</v>
      </c>
      <c r="Z80" s="142">
        <f t="shared" si="25"/>
        <v>100</v>
      </c>
      <c r="AA80" s="142">
        <f t="shared" si="25"/>
        <v>100</v>
      </c>
      <c r="AB80" s="142">
        <f t="shared" si="25"/>
        <v>100</v>
      </c>
      <c r="AC80" s="142">
        <f t="shared" si="25"/>
        <v>100</v>
      </c>
      <c r="AD80" s="142">
        <f t="shared" si="25"/>
        <v>100</v>
      </c>
      <c r="AE80" s="142">
        <f t="shared" si="25"/>
        <v>100</v>
      </c>
      <c r="AF80" s="142">
        <f t="shared" si="25"/>
        <v>100</v>
      </c>
      <c r="AG80" s="142">
        <f t="shared" si="25"/>
        <v>100</v>
      </c>
      <c r="AH80" s="142">
        <f t="shared" si="25"/>
        <v>0</v>
      </c>
      <c r="AI80" s="142">
        <f t="shared" si="25"/>
        <v>0</v>
      </c>
      <c r="AJ80" s="142">
        <f t="shared" si="25"/>
        <v>0</v>
      </c>
      <c r="AK80" s="142">
        <f ca="1">IF(AND(AND($AK$3&lt;=B80,B80&lt;=$AK$1),B80&lt;&gt;""),1,0)</f>
        <v>1</v>
      </c>
      <c r="AL80" s="140">
        <f>IF(OR(F80="工事・メンテ（共用可）",F80="要調整"),0.5,1)</f>
        <v>1</v>
      </c>
      <c r="AM80" s="136">
        <v>1</v>
      </c>
    </row>
    <row r="81" spans="1:39" ht="37.5">
      <c r="A81" s="153">
        <v>466</v>
      </c>
      <c r="B81" s="150">
        <v>46399</v>
      </c>
      <c r="C81" s="156">
        <v>7</v>
      </c>
      <c r="D81" s="156">
        <v>21</v>
      </c>
      <c r="E81" s="212" t="s">
        <v>496</v>
      </c>
      <c r="F81" s="151" t="s">
        <v>490</v>
      </c>
      <c r="G81" s="157" t="s">
        <v>494</v>
      </c>
      <c r="H81" s="143" t="str">
        <f>IF(OR(G81="中止",G81="取消"),"998",IF(ISNA(MATCH($E81,施設情報!$B$2:$B$96,0)),"999",INDEX(施設情報!$C$2:$C$96,MATCH($E81,施設情報!$B$2:$B$96,0))))</f>
        <v>107</v>
      </c>
      <c r="I81" s="144">
        <f t="shared" si="20"/>
        <v>46399</v>
      </c>
      <c r="J81" s="142" t="str">
        <f t="shared" si="21"/>
        <v>107-46399</v>
      </c>
      <c r="K81" s="142">
        <f t="shared" si="22"/>
        <v>0.29166666666666669</v>
      </c>
      <c r="L81" s="142">
        <f t="shared" si="23"/>
        <v>0.875</v>
      </c>
      <c r="M81" s="142">
        <f t="shared" si="24"/>
        <v>0</v>
      </c>
      <c r="N81" s="142">
        <f t="shared" si="24"/>
        <v>0</v>
      </c>
      <c r="O81" s="142">
        <f t="shared" si="24"/>
        <v>0</v>
      </c>
      <c r="P81" s="142">
        <f t="shared" si="24"/>
        <v>0</v>
      </c>
      <c r="Q81" s="142">
        <f t="shared" si="24"/>
        <v>0</v>
      </c>
      <c r="R81" s="142">
        <f t="shared" si="24"/>
        <v>0</v>
      </c>
      <c r="S81" s="142">
        <f t="shared" si="24"/>
        <v>0</v>
      </c>
      <c r="T81" s="142">
        <f t="shared" si="24"/>
        <v>100</v>
      </c>
      <c r="U81" s="142">
        <f t="shared" si="24"/>
        <v>100</v>
      </c>
      <c r="V81" s="142">
        <f t="shared" si="24"/>
        <v>100</v>
      </c>
      <c r="W81" s="142">
        <f t="shared" si="25"/>
        <v>100</v>
      </c>
      <c r="X81" s="142">
        <f t="shared" si="25"/>
        <v>100</v>
      </c>
      <c r="Y81" s="142">
        <f t="shared" si="25"/>
        <v>100</v>
      </c>
      <c r="Z81" s="142">
        <f t="shared" si="25"/>
        <v>100</v>
      </c>
      <c r="AA81" s="142">
        <f t="shared" si="25"/>
        <v>100</v>
      </c>
      <c r="AB81" s="142">
        <f t="shared" si="25"/>
        <v>100</v>
      </c>
      <c r="AC81" s="142">
        <f t="shared" si="25"/>
        <v>100</v>
      </c>
      <c r="AD81" s="142">
        <f t="shared" si="25"/>
        <v>100</v>
      </c>
      <c r="AE81" s="142">
        <f t="shared" si="25"/>
        <v>100</v>
      </c>
      <c r="AF81" s="142">
        <f t="shared" si="25"/>
        <v>100</v>
      </c>
      <c r="AG81" s="142">
        <f t="shared" si="25"/>
        <v>100</v>
      </c>
      <c r="AH81" s="142">
        <f t="shared" si="25"/>
        <v>0</v>
      </c>
      <c r="AI81" s="142">
        <f t="shared" si="25"/>
        <v>0</v>
      </c>
      <c r="AJ81" s="142">
        <f t="shared" si="25"/>
        <v>0</v>
      </c>
      <c r="AK81" s="142">
        <f ca="1">IF(AND(AND($AK$3&lt;=B81,B81&lt;=$AK$1),B81&lt;&gt;""),1,0)</f>
        <v>1</v>
      </c>
      <c r="AL81" s="140">
        <f>IF(OR(F81="工事・メンテ（共用可）",F81="要調整"),0.5,1)</f>
        <v>1</v>
      </c>
      <c r="AM81" s="136">
        <v>1</v>
      </c>
    </row>
    <row r="82" spans="1:39" ht="37.5">
      <c r="A82" s="153">
        <v>245</v>
      </c>
      <c r="B82" s="150">
        <v>46400</v>
      </c>
      <c r="C82" s="156">
        <v>0</v>
      </c>
      <c r="D82" s="156">
        <v>24</v>
      </c>
      <c r="E82" s="212" t="s">
        <v>240</v>
      </c>
      <c r="F82" s="151" t="s">
        <v>95</v>
      </c>
      <c r="G82" s="157" t="s">
        <v>1</v>
      </c>
      <c r="H82" s="143" t="str">
        <f>IF(OR(G82="中止",G82="取消"),"998",IF(ISNA(MATCH($E82,施設情報!$B$2:$B$96,0)),"999",INDEX(施設情報!$C$2:$C$96,MATCH($E82,施設情報!$B$2:$B$96,0))))</f>
        <v>117</v>
      </c>
      <c r="I82" s="144">
        <f t="shared" si="20"/>
        <v>46400</v>
      </c>
      <c r="J82" s="142" t="str">
        <f t="shared" si="21"/>
        <v>117-46400</v>
      </c>
      <c r="K82" s="142">
        <f t="shared" si="22"/>
        <v>0</v>
      </c>
      <c r="L82" s="142">
        <f t="shared" si="23"/>
        <v>1</v>
      </c>
      <c r="M82" s="142">
        <f t="shared" si="24"/>
        <v>100</v>
      </c>
      <c r="N82" s="142">
        <f t="shared" si="24"/>
        <v>100</v>
      </c>
      <c r="O82" s="142">
        <f t="shared" si="24"/>
        <v>100</v>
      </c>
      <c r="P82" s="142">
        <f t="shared" si="24"/>
        <v>100</v>
      </c>
      <c r="Q82" s="142">
        <f t="shared" si="24"/>
        <v>100</v>
      </c>
      <c r="R82" s="142">
        <f t="shared" si="24"/>
        <v>100</v>
      </c>
      <c r="S82" s="142">
        <f t="shared" si="24"/>
        <v>100</v>
      </c>
      <c r="T82" s="142">
        <f t="shared" si="24"/>
        <v>100</v>
      </c>
      <c r="U82" s="142">
        <f t="shared" si="24"/>
        <v>100</v>
      </c>
      <c r="V82" s="142">
        <f t="shared" si="24"/>
        <v>100</v>
      </c>
      <c r="W82" s="142">
        <f t="shared" si="25"/>
        <v>100</v>
      </c>
      <c r="X82" s="142">
        <f t="shared" si="25"/>
        <v>100</v>
      </c>
      <c r="Y82" s="142">
        <f t="shared" si="25"/>
        <v>100</v>
      </c>
      <c r="Z82" s="142">
        <f t="shared" si="25"/>
        <v>100</v>
      </c>
      <c r="AA82" s="142">
        <f t="shared" si="25"/>
        <v>100</v>
      </c>
      <c r="AB82" s="142">
        <f t="shared" si="25"/>
        <v>100</v>
      </c>
      <c r="AC82" s="142">
        <f t="shared" si="25"/>
        <v>100</v>
      </c>
      <c r="AD82" s="142">
        <f t="shared" si="25"/>
        <v>100</v>
      </c>
      <c r="AE82" s="142">
        <f t="shared" si="25"/>
        <v>100</v>
      </c>
      <c r="AF82" s="142">
        <f t="shared" si="25"/>
        <v>100</v>
      </c>
      <c r="AG82" s="142">
        <f t="shared" si="25"/>
        <v>100</v>
      </c>
      <c r="AH82" s="142">
        <f t="shared" si="25"/>
        <v>100</v>
      </c>
      <c r="AI82" s="142">
        <f t="shared" si="25"/>
        <v>100</v>
      </c>
      <c r="AJ82" s="142">
        <f t="shared" si="25"/>
        <v>100</v>
      </c>
      <c r="AK82" s="142">
        <f ca="1">IF(AND(AND($AK$3&lt;=B82,B82&lt;=$AK$1),B82&lt;&gt;""),1,0)</f>
        <v>1</v>
      </c>
      <c r="AL82" s="140">
        <f>IF(OR(F82="工事・メンテ（共用可）",F82="要調整"),0.5,1)</f>
        <v>1</v>
      </c>
      <c r="AM82" s="136">
        <v>1</v>
      </c>
    </row>
    <row r="83" spans="1:39" ht="56.25">
      <c r="A83" s="153">
        <v>335</v>
      </c>
      <c r="B83" s="150">
        <v>46400</v>
      </c>
      <c r="C83" s="156">
        <v>0</v>
      </c>
      <c r="D83" s="156">
        <v>24</v>
      </c>
      <c r="E83" s="212" t="s">
        <v>285</v>
      </c>
      <c r="F83" s="151" t="s">
        <v>95</v>
      </c>
      <c r="G83" s="157" t="s">
        <v>1</v>
      </c>
      <c r="H83" s="143" t="str">
        <f>IF(OR(G83="中止",G83="取消"),"998",IF(ISNA(MATCH($E83,施設情報!$B$2:$B$96,0)),"999",INDEX(施設情報!$C$2:$C$96,MATCH($E83,施設情報!$B$2:$B$96,0))))</f>
        <v>111</v>
      </c>
      <c r="I83" s="144">
        <f t="shared" si="20"/>
        <v>46400</v>
      </c>
      <c r="J83" s="142" t="str">
        <f t="shared" si="21"/>
        <v>111-46400</v>
      </c>
      <c r="K83" s="142">
        <f t="shared" si="22"/>
        <v>0</v>
      </c>
      <c r="L83" s="142">
        <f t="shared" si="23"/>
        <v>1</v>
      </c>
      <c r="M83" s="142">
        <f t="shared" si="24"/>
        <v>100</v>
      </c>
      <c r="N83" s="142">
        <f t="shared" si="24"/>
        <v>100</v>
      </c>
      <c r="O83" s="142">
        <f t="shared" si="24"/>
        <v>100</v>
      </c>
      <c r="P83" s="142">
        <f t="shared" si="24"/>
        <v>100</v>
      </c>
      <c r="Q83" s="142">
        <f t="shared" si="24"/>
        <v>100</v>
      </c>
      <c r="R83" s="142">
        <f t="shared" si="24"/>
        <v>100</v>
      </c>
      <c r="S83" s="142">
        <f t="shared" si="24"/>
        <v>100</v>
      </c>
      <c r="T83" s="142">
        <f t="shared" si="24"/>
        <v>100</v>
      </c>
      <c r="U83" s="142">
        <f t="shared" si="24"/>
        <v>100</v>
      </c>
      <c r="V83" s="142">
        <f t="shared" si="24"/>
        <v>100</v>
      </c>
      <c r="W83" s="142">
        <f t="shared" si="25"/>
        <v>100</v>
      </c>
      <c r="X83" s="142">
        <f t="shared" si="25"/>
        <v>100</v>
      </c>
      <c r="Y83" s="142">
        <f t="shared" si="25"/>
        <v>100</v>
      </c>
      <c r="Z83" s="142">
        <f t="shared" si="25"/>
        <v>100</v>
      </c>
      <c r="AA83" s="142">
        <f t="shared" si="25"/>
        <v>100</v>
      </c>
      <c r="AB83" s="142">
        <f t="shared" si="25"/>
        <v>100</v>
      </c>
      <c r="AC83" s="142">
        <f t="shared" si="25"/>
        <v>100</v>
      </c>
      <c r="AD83" s="142">
        <f t="shared" si="25"/>
        <v>100</v>
      </c>
      <c r="AE83" s="142">
        <f t="shared" si="25"/>
        <v>100</v>
      </c>
      <c r="AF83" s="142">
        <f t="shared" si="25"/>
        <v>100</v>
      </c>
      <c r="AG83" s="142">
        <f t="shared" si="25"/>
        <v>100</v>
      </c>
      <c r="AH83" s="142">
        <f t="shared" si="25"/>
        <v>100</v>
      </c>
      <c r="AI83" s="142">
        <f t="shared" si="25"/>
        <v>100</v>
      </c>
      <c r="AJ83" s="142">
        <f t="shared" si="25"/>
        <v>100</v>
      </c>
      <c r="AK83" s="142">
        <f ca="1">IF(AND(AND($AK$3&lt;=B83,B83&lt;=$AK$1),B83&lt;&gt;""),1,0)</f>
        <v>1</v>
      </c>
      <c r="AL83" s="140">
        <f>IF(OR(F83="工事・メンテ（共用可）",F83="要調整"),0.5,1)</f>
        <v>1</v>
      </c>
      <c r="AM83" s="136">
        <v>1</v>
      </c>
    </row>
    <row r="84" spans="1:39">
      <c r="A84" s="153">
        <v>467</v>
      </c>
      <c r="B84" s="150">
        <v>46400</v>
      </c>
      <c r="C84" s="156">
        <v>7</v>
      </c>
      <c r="D84" s="156">
        <v>21</v>
      </c>
      <c r="E84" s="212" t="s">
        <v>28</v>
      </c>
      <c r="F84" s="151" t="s">
        <v>490</v>
      </c>
      <c r="G84" s="157" t="s">
        <v>494</v>
      </c>
      <c r="H84" s="143" t="str">
        <f>IF(OR(G84="中止",G84="取消"),"998",IF(ISNA(MATCH($E84,施設情報!$B$2:$B$96,0)),"999",INDEX(施設情報!$C$2:$C$96,MATCH($E84,施設情報!$B$2:$B$96,0))))</f>
        <v>001</v>
      </c>
      <c r="I84" s="144">
        <f t="shared" si="20"/>
        <v>46400</v>
      </c>
      <c r="J84" s="142" t="str">
        <f t="shared" si="21"/>
        <v>001-46400</v>
      </c>
      <c r="K84" s="142">
        <f t="shared" si="22"/>
        <v>0.29166666666666669</v>
      </c>
      <c r="L84" s="142">
        <f t="shared" si="23"/>
        <v>0.875</v>
      </c>
      <c r="M84" s="142">
        <f t="shared" si="24"/>
        <v>0</v>
      </c>
      <c r="N84" s="142">
        <f t="shared" si="24"/>
        <v>0</v>
      </c>
      <c r="O84" s="142">
        <f t="shared" si="24"/>
        <v>0</v>
      </c>
      <c r="P84" s="142">
        <f t="shared" si="24"/>
        <v>0</v>
      </c>
      <c r="Q84" s="142">
        <f t="shared" si="24"/>
        <v>0</v>
      </c>
      <c r="R84" s="142">
        <f t="shared" si="24"/>
        <v>0</v>
      </c>
      <c r="S84" s="142">
        <f t="shared" si="24"/>
        <v>0</v>
      </c>
      <c r="T84" s="142">
        <f t="shared" si="24"/>
        <v>100</v>
      </c>
      <c r="U84" s="142">
        <f t="shared" si="24"/>
        <v>100</v>
      </c>
      <c r="V84" s="142">
        <f t="shared" si="24"/>
        <v>100</v>
      </c>
      <c r="W84" s="142">
        <f t="shared" si="25"/>
        <v>100</v>
      </c>
      <c r="X84" s="142">
        <f t="shared" si="25"/>
        <v>100</v>
      </c>
      <c r="Y84" s="142">
        <f t="shared" si="25"/>
        <v>100</v>
      </c>
      <c r="Z84" s="142">
        <f t="shared" si="25"/>
        <v>100</v>
      </c>
      <c r="AA84" s="142">
        <f t="shared" si="25"/>
        <v>100</v>
      </c>
      <c r="AB84" s="142">
        <f t="shared" si="25"/>
        <v>100</v>
      </c>
      <c r="AC84" s="142">
        <f t="shared" si="25"/>
        <v>100</v>
      </c>
      <c r="AD84" s="142">
        <f t="shared" si="25"/>
        <v>100</v>
      </c>
      <c r="AE84" s="142">
        <f t="shared" si="25"/>
        <v>100</v>
      </c>
      <c r="AF84" s="142">
        <f t="shared" si="25"/>
        <v>100</v>
      </c>
      <c r="AG84" s="142">
        <f t="shared" si="25"/>
        <v>100</v>
      </c>
      <c r="AH84" s="142">
        <f t="shared" si="25"/>
        <v>0</v>
      </c>
      <c r="AI84" s="142">
        <f t="shared" si="25"/>
        <v>0</v>
      </c>
      <c r="AJ84" s="142">
        <f t="shared" si="25"/>
        <v>0</v>
      </c>
      <c r="AK84" s="142">
        <f ca="1">IF(AND(AND($AK$3&lt;=B84,B84&lt;=$AK$1),B84&lt;&gt;""),1,0)</f>
        <v>1</v>
      </c>
      <c r="AL84" s="140">
        <f>IF(OR(F84="工事・メンテ（共用可）",F84="要調整"),0.5,1)</f>
        <v>1</v>
      </c>
      <c r="AM84" s="136">
        <v>1</v>
      </c>
    </row>
    <row r="85" spans="1:39" ht="93.75">
      <c r="A85" s="153">
        <v>468</v>
      </c>
      <c r="B85" s="150">
        <v>46400</v>
      </c>
      <c r="C85" s="156">
        <v>7</v>
      </c>
      <c r="D85" s="156">
        <v>21</v>
      </c>
      <c r="E85" s="212" t="s">
        <v>270</v>
      </c>
      <c r="F85" s="151" t="s">
        <v>490</v>
      </c>
      <c r="G85" s="157" t="s">
        <v>494</v>
      </c>
      <c r="H85" s="143" t="str">
        <f>IF(OR(G85="中止",G85="取消"),"998",IF(ISNA(MATCH($E85,施設情報!$B$2:$B$96,0)),"999",INDEX(施設情報!$C$2:$C$96,MATCH($E85,施設情報!$B$2:$B$96,0))))</f>
        <v>101</v>
      </c>
      <c r="I85" s="144">
        <f t="shared" si="20"/>
        <v>46400</v>
      </c>
      <c r="J85" s="142" t="str">
        <f t="shared" si="21"/>
        <v>101-46400</v>
      </c>
      <c r="K85" s="142">
        <f t="shared" si="22"/>
        <v>0.29166666666666669</v>
      </c>
      <c r="L85" s="142">
        <f t="shared" si="23"/>
        <v>0.875</v>
      </c>
      <c r="M85" s="142">
        <f t="shared" ref="M85:V94" si="26">IF(AND(M$3&gt;=$K85,M$3&lt;$L85),100*$AM85,0)</f>
        <v>0</v>
      </c>
      <c r="N85" s="142">
        <f t="shared" si="26"/>
        <v>0</v>
      </c>
      <c r="O85" s="142">
        <f t="shared" si="26"/>
        <v>0</v>
      </c>
      <c r="P85" s="142">
        <f t="shared" si="26"/>
        <v>0</v>
      </c>
      <c r="Q85" s="142">
        <f t="shared" si="26"/>
        <v>0</v>
      </c>
      <c r="R85" s="142">
        <f t="shared" si="26"/>
        <v>0</v>
      </c>
      <c r="S85" s="142">
        <f t="shared" si="26"/>
        <v>0</v>
      </c>
      <c r="T85" s="142">
        <f t="shared" si="26"/>
        <v>100</v>
      </c>
      <c r="U85" s="142">
        <f t="shared" si="26"/>
        <v>100</v>
      </c>
      <c r="V85" s="142">
        <f t="shared" si="26"/>
        <v>100</v>
      </c>
      <c r="W85" s="142">
        <f t="shared" ref="W85:AJ94" si="27">IF(AND(W$3&gt;=$K85,W$3&lt;$L85),100*$AM85,0)</f>
        <v>100</v>
      </c>
      <c r="X85" s="142">
        <f t="shared" si="27"/>
        <v>100</v>
      </c>
      <c r="Y85" s="142">
        <f t="shared" si="27"/>
        <v>100</v>
      </c>
      <c r="Z85" s="142">
        <f t="shared" si="27"/>
        <v>100</v>
      </c>
      <c r="AA85" s="142">
        <f t="shared" si="27"/>
        <v>100</v>
      </c>
      <c r="AB85" s="142">
        <f t="shared" si="27"/>
        <v>100</v>
      </c>
      <c r="AC85" s="142">
        <f t="shared" si="27"/>
        <v>100</v>
      </c>
      <c r="AD85" s="142">
        <f t="shared" si="27"/>
        <v>100</v>
      </c>
      <c r="AE85" s="142">
        <f t="shared" si="27"/>
        <v>100</v>
      </c>
      <c r="AF85" s="142">
        <f t="shared" si="27"/>
        <v>100</v>
      </c>
      <c r="AG85" s="142">
        <f t="shared" si="27"/>
        <v>100</v>
      </c>
      <c r="AH85" s="142">
        <f t="shared" si="27"/>
        <v>0</v>
      </c>
      <c r="AI85" s="142">
        <f t="shared" si="27"/>
        <v>0</v>
      </c>
      <c r="AJ85" s="142">
        <f t="shared" si="27"/>
        <v>0</v>
      </c>
      <c r="AK85" s="142">
        <f ca="1">IF(AND(AND($AK$3&lt;=B85,B85&lt;=$AK$1),B85&lt;&gt;""),1,0)</f>
        <v>1</v>
      </c>
      <c r="AL85" s="140">
        <f>IF(OR(F85="工事・メンテ（共用可）",F85="要調整"),0.5,1)</f>
        <v>1</v>
      </c>
      <c r="AM85" s="136">
        <v>1</v>
      </c>
    </row>
    <row r="86" spans="1:39">
      <c r="A86" s="153">
        <v>469</v>
      </c>
      <c r="B86" s="150">
        <v>46400</v>
      </c>
      <c r="C86" s="156">
        <v>7</v>
      </c>
      <c r="D86" s="156">
        <v>21</v>
      </c>
      <c r="E86" s="212" t="s">
        <v>271</v>
      </c>
      <c r="F86" s="151" t="s">
        <v>490</v>
      </c>
      <c r="G86" s="157" t="s">
        <v>494</v>
      </c>
      <c r="H86" s="143" t="str">
        <f>IF(OR(G86="中止",G86="取消"),"998",IF(ISNA(MATCH($E86,施設情報!$B$2:$B$96,0)),"999",INDEX(施設情報!$C$2:$C$96,MATCH($E86,施設情報!$B$2:$B$96,0))))</f>
        <v>102</v>
      </c>
      <c r="I86" s="144">
        <f t="shared" si="20"/>
        <v>46400</v>
      </c>
      <c r="J86" s="142" t="str">
        <f t="shared" si="21"/>
        <v>102-46400</v>
      </c>
      <c r="K86" s="142">
        <f t="shared" si="22"/>
        <v>0.29166666666666669</v>
      </c>
      <c r="L86" s="142">
        <f t="shared" si="23"/>
        <v>0.875</v>
      </c>
      <c r="M86" s="142">
        <f t="shared" si="26"/>
        <v>0</v>
      </c>
      <c r="N86" s="142">
        <f t="shared" si="26"/>
        <v>0</v>
      </c>
      <c r="O86" s="142">
        <f t="shared" si="26"/>
        <v>0</v>
      </c>
      <c r="P86" s="142">
        <f t="shared" si="26"/>
        <v>0</v>
      </c>
      <c r="Q86" s="142">
        <f t="shared" si="26"/>
        <v>0</v>
      </c>
      <c r="R86" s="142">
        <f t="shared" si="26"/>
        <v>0</v>
      </c>
      <c r="S86" s="142">
        <f t="shared" si="26"/>
        <v>0</v>
      </c>
      <c r="T86" s="142">
        <f t="shared" si="26"/>
        <v>100</v>
      </c>
      <c r="U86" s="142">
        <f t="shared" si="26"/>
        <v>100</v>
      </c>
      <c r="V86" s="142">
        <f t="shared" si="26"/>
        <v>100</v>
      </c>
      <c r="W86" s="142">
        <f t="shared" si="27"/>
        <v>100</v>
      </c>
      <c r="X86" s="142">
        <f t="shared" si="27"/>
        <v>100</v>
      </c>
      <c r="Y86" s="142">
        <f t="shared" si="27"/>
        <v>100</v>
      </c>
      <c r="Z86" s="142">
        <f t="shared" si="27"/>
        <v>100</v>
      </c>
      <c r="AA86" s="142">
        <f t="shared" si="27"/>
        <v>100</v>
      </c>
      <c r="AB86" s="142">
        <f t="shared" si="27"/>
        <v>100</v>
      </c>
      <c r="AC86" s="142">
        <f t="shared" si="27"/>
        <v>100</v>
      </c>
      <c r="AD86" s="142">
        <f t="shared" si="27"/>
        <v>100</v>
      </c>
      <c r="AE86" s="142">
        <f t="shared" si="27"/>
        <v>100</v>
      </c>
      <c r="AF86" s="142">
        <f t="shared" si="27"/>
        <v>100</v>
      </c>
      <c r="AG86" s="142">
        <f t="shared" si="27"/>
        <v>100</v>
      </c>
      <c r="AH86" s="142">
        <f t="shared" si="27"/>
        <v>0</v>
      </c>
      <c r="AI86" s="142">
        <f t="shared" si="27"/>
        <v>0</v>
      </c>
      <c r="AJ86" s="142">
        <f t="shared" si="27"/>
        <v>0</v>
      </c>
      <c r="AK86" s="142">
        <f ca="1">IF(AND(AND($AK$3&lt;=B86,B86&lt;=$AK$1),B86&lt;&gt;""),1,0)</f>
        <v>1</v>
      </c>
      <c r="AL86" s="140">
        <f>IF(OR(F86="工事・メンテ（共用可）",F86="要調整"),0.5,1)</f>
        <v>1</v>
      </c>
      <c r="AM86" s="136">
        <v>1</v>
      </c>
    </row>
    <row r="87" spans="1:39">
      <c r="A87" s="153">
        <v>470</v>
      </c>
      <c r="B87" s="150">
        <v>46400</v>
      </c>
      <c r="C87" s="156">
        <v>7</v>
      </c>
      <c r="D87" s="156">
        <v>21</v>
      </c>
      <c r="E87" s="212" t="s">
        <v>272</v>
      </c>
      <c r="F87" s="151" t="s">
        <v>490</v>
      </c>
      <c r="G87" s="157" t="s">
        <v>494</v>
      </c>
      <c r="H87" s="143" t="str">
        <f>IF(OR(G87="中止",G87="取消"),"998",IF(ISNA(MATCH($E87,施設情報!$B$2:$B$96,0)),"999",INDEX(施設情報!$C$2:$C$96,MATCH($E87,施設情報!$B$2:$B$96,0))))</f>
        <v>103</v>
      </c>
      <c r="I87" s="144">
        <f t="shared" si="20"/>
        <v>46400</v>
      </c>
      <c r="J87" s="142" t="str">
        <f t="shared" si="21"/>
        <v>103-46400</v>
      </c>
      <c r="K87" s="142">
        <f t="shared" si="22"/>
        <v>0.29166666666666669</v>
      </c>
      <c r="L87" s="142">
        <f t="shared" si="23"/>
        <v>0.875</v>
      </c>
      <c r="M87" s="142">
        <f t="shared" si="26"/>
        <v>0</v>
      </c>
      <c r="N87" s="142">
        <f t="shared" si="26"/>
        <v>0</v>
      </c>
      <c r="O87" s="142">
        <f t="shared" si="26"/>
        <v>0</v>
      </c>
      <c r="P87" s="142">
        <f t="shared" si="26"/>
        <v>0</v>
      </c>
      <c r="Q87" s="142">
        <f t="shared" si="26"/>
        <v>0</v>
      </c>
      <c r="R87" s="142">
        <f t="shared" si="26"/>
        <v>0</v>
      </c>
      <c r="S87" s="142">
        <f t="shared" si="26"/>
        <v>0</v>
      </c>
      <c r="T87" s="142">
        <f t="shared" si="26"/>
        <v>100</v>
      </c>
      <c r="U87" s="142">
        <f t="shared" si="26"/>
        <v>100</v>
      </c>
      <c r="V87" s="142">
        <f t="shared" si="26"/>
        <v>100</v>
      </c>
      <c r="W87" s="142">
        <f t="shared" si="27"/>
        <v>100</v>
      </c>
      <c r="X87" s="142">
        <f t="shared" si="27"/>
        <v>100</v>
      </c>
      <c r="Y87" s="142">
        <f t="shared" si="27"/>
        <v>100</v>
      </c>
      <c r="Z87" s="142">
        <f t="shared" si="27"/>
        <v>100</v>
      </c>
      <c r="AA87" s="142">
        <f t="shared" si="27"/>
        <v>100</v>
      </c>
      <c r="AB87" s="142">
        <f t="shared" si="27"/>
        <v>100</v>
      </c>
      <c r="AC87" s="142">
        <f t="shared" si="27"/>
        <v>100</v>
      </c>
      <c r="AD87" s="142">
        <f t="shared" si="27"/>
        <v>100</v>
      </c>
      <c r="AE87" s="142">
        <f t="shared" si="27"/>
        <v>100</v>
      </c>
      <c r="AF87" s="142">
        <f t="shared" si="27"/>
        <v>100</v>
      </c>
      <c r="AG87" s="142">
        <f t="shared" si="27"/>
        <v>100</v>
      </c>
      <c r="AH87" s="142">
        <f t="shared" si="27"/>
        <v>0</v>
      </c>
      <c r="AI87" s="142">
        <f t="shared" si="27"/>
        <v>0</v>
      </c>
      <c r="AJ87" s="142">
        <f t="shared" si="27"/>
        <v>0</v>
      </c>
      <c r="AK87" s="142">
        <f ca="1">IF(AND(AND($AK$3&lt;=B87,B87&lt;=$AK$1),B87&lt;&gt;""),1,0)</f>
        <v>1</v>
      </c>
      <c r="AL87" s="140">
        <f>IF(OR(F87="工事・メンテ（共用可）",F87="要調整"),0.5,1)</f>
        <v>1</v>
      </c>
      <c r="AM87" s="136">
        <v>1</v>
      </c>
    </row>
    <row r="88" spans="1:39">
      <c r="A88" s="153">
        <v>471</v>
      </c>
      <c r="B88" s="150">
        <v>46400</v>
      </c>
      <c r="C88" s="156">
        <v>7</v>
      </c>
      <c r="D88" s="156">
        <v>21</v>
      </c>
      <c r="E88" s="212" t="s">
        <v>277</v>
      </c>
      <c r="F88" s="151" t="s">
        <v>490</v>
      </c>
      <c r="G88" s="157" t="s">
        <v>494</v>
      </c>
      <c r="H88" s="143" t="str">
        <f>IF(OR(G88="中止",G88="取消"),"998",IF(ISNA(MATCH($E88,施設情報!$B$2:$B$96,0)),"999",INDEX(施設情報!$C$2:$C$96,MATCH($E88,施設情報!$B$2:$B$96,0))))</f>
        <v>104</v>
      </c>
      <c r="I88" s="144">
        <f t="shared" si="20"/>
        <v>46400</v>
      </c>
      <c r="J88" s="142" t="str">
        <f t="shared" si="21"/>
        <v>104-46400</v>
      </c>
      <c r="K88" s="142">
        <f t="shared" si="22"/>
        <v>0.29166666666666669</v>
      </c>
      <c r="L88" s="142">
        <f t="shared" si="23"/>
        <v>0.875</v>
      </c>
      <c r="M88" s="142">
        <f t="shared" si="26"/>
        <v>0</v>
      </c>
      <c r="N88" s="142">
        <f t="shared" si="26"/>
        <v>0</v>
      </c>
      <c r="O88" s="142">
        <f t="shared" si="26"/>
        <v>0</v>
      </c>
      <c r="P88" s="142">
        <f t="shared" si="26"/>
        <v>0</v>
      </c>
      <c r="Q88" s="142">
        <f t="shared" si="26"/>
        <v>0</v>
      </c>
      <c r="R88" s="142">
        <f t="shared" si="26"/>
        <v>0</v>
      </c>
      <c r="S88" s="142">
        <f t="shared" si="26"/>
        <v>0</v>
      </c>
      <c r="T88" s="142">
        <f t="shared" si="26"/>
        <v>100</v>
      </c>
      <c r="U88" s="142">
        <f t="shared" si="26"/>
        <v>100</v>
      </c>
      <c r="V88" s="142">
        <f t="shared" si="26"/>
        <v>100</v>
      </c>
      <c r="W88" s="142">
        <f t="shared" si="27"/>
        <v>100</v>
      </c>
      <c r="X88" s="142">
        <f t="shared" si="27"/>
        <v>100</v>
      </c>
      <c r="Y88" s="142">
        <f t="shared" si="27"/>
        <v>100</v>
      </c>
      <c r="Z88" s="142">
        <f t="shared" si="27"/>
        <v>100</v>
      </c>
      <c r="AA88" s="142">
        <f t="shared" si="27"/>
        <v>100</v>
      </c>
      <c r="AB88" s="142">
        <f t="shared" si="27"/>
        <v>100</v>
      </c>
      <c r="AC88" s="142">
        <f t="shared" si="27"/>
        <v>100</v>
      </c>
      <c r="AD88" s="142">
        <f t="shared" si="27"/>
        <v>100</v>
      </c>
      <c r="AE88" s="142">
        <f t="shared" si="27"/>
        <v>100</v>
      </c>
      <c r="AF88" s="142">
        <f t="shared" si="27"/>
        <v>100</v>
      </c>
      <c r="AG88" s="142">
        <f t="shared" si="27"/>
        <v>100</v>
      </c>
      <c r="AH88" s="142">
        <f t="shared" si="27"/>
        <v>0</v>
      </c>
      <c r="AI88" s="142">
        <f t="shared" si="27"/>
        <v>0</v>
      </c>
      <c r="AJ88" s="142">
        <f t="shared" si="27"/>
        <v>0</v>
      </c>
      <c r="AK88" s="142">
        <f ca="1">IF(AND(AND($AK$3&lt;=B88,B88&lt;=$AK$1),B88&lt;&gt;""),1,0)</f>
        <v>1</v>
      </c>
      <c r="AL88" s="140">
        <f>IF(OR(F88="工事・メンテ（共用可）",F88="要調整"),0.5,1)</f>
        <v>1</v>
      </c>
      <c r="AM88" s="136">
        <v>1</v>
      </c>
    </row>
    <row r="89" spans="1:39" ht="37.5">
      <c r="A89" s="153">
        <v>472</v>
      </c>
      <c r="B89" s="150">
        <v>46400</v>
      </c>
      <c r="C89" s="156">
        <v>7</v>
      </c>
      <c r="D89" s="156">
        <v>21</v>
      </c>
      <c r="E89" s="212" t="s">
        <v>278</v>
      </c>
      <c r="F89" s="151" t="s">
        <v>490</v>
      </c>
      <c r="G89" s="157" t="s">
        <v>494</v>
      </c>
      <c r="H89" s="143" t="str">
        <f>IF(OR(G89="中止",G89="取消"),"998",IF(ISNA(MATCH($E89,施設情報!$B$2:$B$96,0)),"999",INDEX(施設情報!$C$2:$C$96,MATCH($E89,施設情報!$B$2:$B$96,0))))</f>
        <v>105</v>
      </c>
      <c r="I89" s="144">
        <f t="shared" si="20"/>
        <v>46400</v>
      </c>
      <c r="J89" s="142" t="str">
        <f t="shared" si="21"/>
        <v>105-46400</v>
      </c>
      <c r="K89" s="142">
        <f t="shared" si="22"/>
        <v>0.29166666666666669</v>
      </c>
      <c r="L89" s="142">
        <f t="shared" si="23"/>
        <v>0.875</v>
      </c>
      <c r="M89" s="142">
        <f t="shared" si="26"/>
        <v>0</v>
      </c>
      <c r="N89" s="142">
        <f t="shared" si="26"/>
        <v>0</v>
      </c>
      <c r="O89" s="142">
        <f t="shared" si="26"/>
        <v>0</v>
      </c>
      <c r="P89" s="142">
        <f t="shared" si="26"/>
        <v>0</v>
      </c>
      <c r="Q89" s="142">
        <f t="shared" si="26"/>
        <v>0</v>
      </c>
      <c r="R89" s="142">
        <f t="shared" si="26"/>
        <v>0</v>
      </c>
      <c r="S89" s="142">
        <f t="shared" si="26"/>
        <v>0</v>
      </c>
      <c r="T89" s="142">
        <f t="shared" si="26"/>
        <v>100</v>
      </c>
      <c r="U89" s="142">
        <f t="shared" si="26"/>
        <v>100</v>
      </c>
      <c r="V89" s="142">
        <f t="shared" si="26"/>
        <v>100</v>
      </c>
      <c r="W89" s="142">
        <f t="shared" si="27"/>
        <v>100</v>
      </c>
      <c r="X89" s="142">
        <f t="shared" si="27"/>
        <v>100</v>
      </c>
      <c r="Y89" s="142">
        <f t="shared" si="27"/>
        <v>100</v>
      </c>
      <c r="Z89" s="142">
        <f t="shared" si="27"/>
        <v>100</v>
      </c>
      <c r="AA89" s="142">
        <f t="shared" si="27"/>
        <v>100</v>
      </c>
      <c r="AB89" s="142">
        <f t="shared" si="27"/>
        <v>100</v>
      </c>
      <c r="AC89" s="142">
        <f t="shared" si="27"/>
        <v>100</v>
      </c>
      <c r="AD89" s="142">
        <f t="shared" si="27"/>
        <v>100</v>
      </c>
      <c r="AE89" s="142">
        <f t="shared" si="27"/>
        <v>100</v>
      </c>
      <c r="AF89" s="142">
        <f t="shared" si="27"/>
        <v>100</v>
      </c>
      <c r="AG89" s="142">
        <f t="shared" si="27"/>
        <v>100</v>
      </c>
      <c r="AH89" s="142">
        <f t="shared" si="27"/>
        <v>0</v>
      </c>
      <c r="AI89" s="142">
        <f t="shared" si="27"/>
        <v>0</v>
      </c>
      <c r="AJ89" s="142">
        <f t="shared" si="27"/>
        <v>0</v>
      </c>
      <c r="AK89" s="142">
        <f ca="1">IF(AND(AND($AK$3&lt;=B89,B89&lt;=$AK$1),B89&lt;&gt;""),1,0)</f>
        <v>1</v>
      </c>
      <c r="AL89" s="140">
        <f>IF(OR(F89="工事・メンテ（共用可）",F89="要調整"),0.5,1)</f>
        <v>1</v>
      </c>
      <c r="AM89" s="136">
        <v>1</v>
      </c>
    </row>
    <row r="90" spans="1:39" ht="37.5">
      <c r="A90" s="153">
        <v>473</v>
      </c>
      <c r="B90" s="150">
        <v>46400</v>
      </c>
      <c r="C90" s="156">
        <v>7</v>
      </c>
      <c r="D90" s="156">
        <v>21</v>
      </c>
      <c r="E90" s="212" t="s">
        <v>279</v>
      </c>
      <c r="F90" s="151" t="s">
        <v>490</v>
      </c>
      <c r="G90" s="157" t="s">
        <v>494</v>
      </c>
      <c r="H90" s="143" t="str">
        <f>IF(OR(G90="中止",G90="取消"),"998",IF(ISNA(MATCH($E90,施設情報!$B$2:$B$96,0)),"999",INDEX(施設情報!$C$2:$C$96,MATCH($E90,施設情報!$B$2:$B$96,0))))</f>
        <v>106</v>
      </c>
      <c r="I90" s="144">
        <f t="shared" si="20"/>
        <v>46400</v>
      </c>
      <c r="J90" s="142" t="str">
        <f t="shared" si="21"/>
        <v>106-46400</v>
      </c>
      <c r="K90" s="142">
        <f t="shared" si="22"/>
        <v>0.29166666666666669</v>
      </c>
      <c r="L90" s="142">
        <f t="shared" si="23"/>
        <v>0.875</v>
      </c>
      <c r="M90" s="142">
        <f t="shared" si="26"/>
        <v>0</v>
      </c>
      <c r="N90" s="142">
        <f t="shared" si="26"/>
        <v>0</v>
      </c>
      <c r="O90" s="142">
        <f t="shared" si="26"/>
        <v>0</v>
      </c>
      <c r="P90" s="142">
        <f t="shared" si="26"/>
        <v>0</v>
      </c>
      <c r="Q90" s="142">
        <f t="shared" si="26"/>
        <v>0</v>
      </c>
      <c r="R90" s="142">
        <f t="shared" si="26"/>
        <v>0</v>
      </c>
      <c r="S90" s="142">
        <f t="shared" si="26"/>
        <v>0</v>
      </c>
      <c r="T90" s="142">
        <f t="shared" si="26"/>
        <v>100</v>
      </c>
      <c r="U90" s="142">
        <f t="shared" si="26"/>
        <v>100</v>
      </c>
      <c r="V90" s="142">
        <f t="shared" si="26"/>
        <v>100</v>
      </c>
      <c r="W90" s="142">
        <f t="shared" si="27"/>
        <v>100</v>
      </c>
      <c r="X90" s="142">
        <f t="shared" si="27"/>
        <v>100</v>
      </c>
      <c r="Y90" s="142">
        <f t="shared" si="27"/>
        <v>100</v>
      </c>
      <c r="Z90" s="142">
        <f t="shared" si="27"/>
        <v>100</v>
      </c>
      <c r="AA90" s="142">
        <f t="shared" si="27"/>
        <v>100</v>
      </c>
      <c r="AB90" s="142">
        <f t="shared" si="27"/>
        <v>100</v>
      </c>
      <c r="AC90" s="142">
        <f t="shared" si="27"/>
        <v>100</v>
      </c>
      <c r="AD90" s="142">
        <f t="shared" si="27"/>
        <v>100</v>
      </c>
      <c r="AE90" s="142">
        <f t="shared" si="27"/>
        <v>100</v>
      </c>
      <c r="AF90" s="142">
        <f t="shared" si="27"/>
        <v>100</v>
      </c>
      <c r="AG90" s="142">
        <f t="shared" si="27"/>
        <v>100</v>
      </c>
      <c r="AH90" s="142">
        <f t="shared" si="27"/>
        <v>0</v>
      </c>
      <c r="AI90" s="142">
        <f t="shared" si="27"/>
        <v>0</v>
      </c>
      <c r="AJ90" s="142">
        <f t="shared" si="27"/>
        <v>0</v>
      </c>
      <c r="AK90" s="142">
        <f ca="1">IF(AND(AND($AK$3&lt;=B90,B90&lt;=$AK$1),B90&lt;&gt;""),1,0)</f>
        <v>1</v>
      </c>
      <c r="AL90" s="140">
        <f>IF(OR(F90="工事・メンテ（共用可）",F90="要調整"),0.5,1)</f>
        <v>1</v>
      </c>
      <c r="AM90" s="136">
        <v>1</v>
      </c>
    </row>
    <row r="91" spans="1:39">
      <c r="A91" s="153">
        <v>474</v>
      </c>
      <c r="B91" s="150">
        <v>46400</v>
      </c>
      <c r="C91" s="156">
        <v>7</v>
      </c>
      <c r="D91" s="156">
        <v>21</v>
      </c>
      <c r="E91" s="212" t="s">
        <v>510</v>
      </c>
      <c r="F91" s="151" t="s">
        <v>490</v>
      </c>
      <c r="G91" s="157" t="s">
        <v>494</v>
      </c>
      <c r="H91" s="143" t="str">
        <f>IF(OR(G91="中止",G91="取消"),"998",IF(ISNA(MATCH($E91,施設情報!$B$2:$B$96,0)),"999",INDEX(施設情報!$C$2:$C$96,MATCH($E91,施設情報!$B$2:$B$96,0))))</f>
        <v>108</v>
      </c>
      <c r="I91" s="144">
        <f t="shared" si="20"/>
        <v>46400</v>
      </c>
      <c r="J91" s="142" t="str">
        <f t="shared" si="21"/>
        <v>108-46400</v>
      </c>
      <c r="K91" s="142">
        <f t="shared" si="22"/>
        <v>0.29166666666666669</v>
      </c>
      <c r="L91" s="142">
        <f t="shared" si="23"/>
        <v>0.875</v>
      </c>
      <c r="M91" s="142">
        <f t="shared" si="26"/>
        <v>0</v>
      </c>
      <c r="N91" s="142">
        <f t="shared" si="26"/>
        <v>0</v>
      </c>
      <c r="O91" s="142">
        <f t="shared" si="26"/>
        <v>0</v>
      </c>
      <c r="P91" s="142">
        <f t="shared" si="26"/>
        <v>0</v>
      </c>
      <c r="Q91" s="142">
        <f t="shared" si="26"/>
        <v>0</v>
      </c>
      <c r="R91" s="142">
        <f t="shared" si="26"/>
        <v>0</v>
      </c>
      <c r="S91" s="142">
        <f t="shared" si="26"/>
        <v>0</v>
      </c>
      <c r="T91" s="142">
        <f t="shared" si="26"/>
        <v>100</v>
      </c>
      <c r="U91" s="142">
        <f t="shared" si="26"/>
        <v>100</v>
      </c>
      <c r="V91" s="142">
        <f t="shared" si="26"/>
        <v>100</v>
      </c>
      <c r="W91" s="142">
        <f t="shared" si="27"/>
        <v>100</v>
      </c>
      <c r="X91" s="142">
        <f t="shared" si="27"/>
        <v>100</v>
      </c>
      <c r="Y91" s="142">
        <f t="shared" si="27"/>
        <v>100</v>
      </c>
      <c r="Z91" s="142">
        <f t="shared" si="27"/>
        <v>100</v>
      </c>
      <c r="AA91" s="142">
        <f t="shared" si="27"/>
        <v>100</v>
      </c>
      <c r="AB91" s="142">
        <f t="shared" si="27"/>
        <v>100</v>
      </c>
      <c r="AC91" s="142">
        <f t="shared" si="27"/>
        <v>100</v>
      </c>
      <c r="AD91" s="142">
        <f t="shared" si="27"/>
        <v>100</v>
      </c>
      <c r="AE91" s="142">
        <f t="shared" si="27"/>
        <v>100</v>
      </c>
      <c r="AF91" s="142">
        <f t="shared" si="27"/>
        <v>100</v>
      </c>
      <c r="AG91" s="142">
        <f t="shared" si="27"/>
        <v>100</v>
      </c>
      <c r="AH91" s="142">
        <f t="shared" si="27"/>
        <v>0</v>
      </c>
      <c r="AI91" s="142">
        <f t="shared" si="27"/>
        <v>0</v>
      </c>
      <c r="AJ91" s="142">
        <f t="shared" si="27"/>
        <v>0</v>
      </c>
      <c r="AK91" s="142">
        <f ca="1">IF(AND(AND($AK$3&lt;=B91,B91&lt;=$AK$1),B91&lt;&gt;""),1,0)</f>
        <v>1</v>
      </c>
      <c r="AL91" s="140">
        <f>IF(OR(F91="工事・メンテ（共用可）",F91="要調整"),0.5,1)</f>
        <v>1</v>
      </c>
      <c r="AM91" s="136">
        <v>1</v>
      </c>
    </row>
    <row r="92" spans="1:39" ht="37.5">
      <c r="A92" s="153">
        <v>475</v>
      </c>
      <c r="B92" s="150">
        <v>46400</v>
      </c>
      <c r="C92" s="156">
        <v>7</v>
      </c>
      <c r="D92" s="156">
        <v>21</v>
      </c>
      <c r="E92" s="212" t="s">
        <v>496</v>
      </c>
      <c r="F92" s="151" t="s">
        <v>490</v>
      </c>
      <c r="G92" s="157" t="s">
        <v>494</v>
      </c>
      <c r="H92" s="143" t="str">
        <f>IF(OR(G92="中止",G92="取消"),"998",IF(ISNA(MATCH($E92,施設情報!$B$2:$B$96,0)),"999",INDEX(施設情報!$C$2:$C$96,MATCH($E92,施設情報!$B$2:$B$96,0))))</f>
        <v>107</v>
      </c>
      <c r="I92" s="144">
        <f t="shared" si="20"/>
        <v>46400</v>
      </c>
      <c r="J92" s="142" t="str">
        <f t="shared" si="21"/>
        <v>107-46400</v>
      </c>
      <c r="K92" s="142">
        <f t="shared" si="22"/>
        <v>0.29166666666666669</v>
      </c>
      <c r="L92" s="142">
        <f t="shared" si="23"/>
        <v>0.875</v>
      </c>
      <c r="M92" s="142">
        <f t="shared" si="26"/>
        <v>0</v>
      </c>
      <c r="N92" s="142">
        <f t="shared" si="26"/>
        <v>0</v>
      </c>
      <c r="O92" s="142">
        <f t="shared" si="26"/>
        <v>0</v>
      </c>
      <c r="P92" s="142">
        <f t="shared" si="26"/>
        <v>0</v>
      </c>
      <c r="Q92" s="142">
        <f t="shared" si="26"/>
        <v>0</v>
      </c>
      <c r="R92" s="142">
        <f t="shared" si="26"/>
        <v>0</v>
      </c>
      <c r="S92" s="142">
        <f t="shared" si="26"/>
        <v>0</v>
      </c>
      <c r="T92" s="142">
        <f t="shared" si="26"/>
        <v>100</v>
      </c>
      <c r="U92" s="142">
        <f t="shared" si="26"/>
        <v>100</v>
      </c>
      <c r="V92" s="142">
        <f t="shared" si="26"/>
        <v>100</v>
      </c>
      <c r="W92" s="142">
        <f t="shared" si="27"/>
        <v>100</v>
      </c>
      <c r="X92" s="142">
        <f t="shared" si="27"/>
        <v>100</v>
      </c>
      <c r="Y92" s="142">
        <f t="shared" si="27"/>
        <v>100</v>
      </c>
      <c r="Z92" s="142">
        <f t="shared" si="27"/>
        <v>100</v>
      </c>
      <c r="AA92" s="142">
        <f t="shared" si="27"/>
        <v>100</v>
      </c>
      <c r="AB92" s="142">
        <f t="shared" si="27"/>
        <v>100</v>
      </c>
      <c r="AC92" s="142">
        <f t="shared" si="27"/>
        <v>100</v>
      </c>
      <c r="AD92" s="142">
        <f t="shared" si="27"/>
        <v>100</v>
      </c>
      <c r="AE92" s="142">
        <f t="shared" si="27"/>
        <v>100</v>
      </c>
      <c r="AF92" s="142">
        <f t="shared" si="27"/>
        <v>100</v>
      </c>
      <c r="AG92" s="142">
        <f t="shared" si="27"/>
        <v>100</v>
      </c>
      <c r="AH92" s="142">
        <f t="shared" si="27"/>
        <v>0</v>
      </c>
      <c r="AI92" s="142">
        <f t="shared" si="27"/>
        <v>0</v>
      </c>
      <c r="AJ92" s="142">
        <f t="shared" si="27"/>
        <v>0</v>
      </c>
      <c r="AK92" s="142">
        <f ca="1">IF(AND(AND($AK$3&lt;=B92,B92&lt;=$AK$1),B92&lt;&gt;""),1,0)</f>
        <v>1</v>
      </c>
      <c r="AL92" s="140">
        <f>IF(OR(F92="工事・メンテ（共用可）",F92="要調整"),0.5,1)</f>
        <v>1</v>
      </c>
      <c r="AM92" s="136">
        <v>1</v>
      </c>
    </row>
    <row r="93" spans="1:39" ht="37.5">
      <c r="A93" s="153">
        <v>246</v>
      </c>
      <c r="B93" s="150">
        <v>46401</v>
      </c>
      <c r="C93" s="156">
        <v>0</v>
      </c>
      <c r="D93" s="156">
        <v>24</v>
      </c>
      <c r="E93" s="212" t="s">
        <v>240</v>
      </c>
      <c r="F93" s="151" t="s">
        <v>95</v>
      </c>
      <c r="G93" s="157" t="s">
        <v>1</v>
      </c>
      <c r="H93" s="143" t="str">
        <f>IF(OR(G93="中止",G93="取消"),"998",IF(ISNA(MATCH($E93,施設情報!$B$2:$B$96,0)),"999",INDEX(施設情報!$C$2:$C$96,MATCH($E93,施設情報!$B$2:$B$96,0))))</f>
        <v>117</v>
      </c>
      <c r="I93" s="144">
        <f t="shared" si="20"/>
        <v>46401</v>
      </c>
      <c r="J93" s="142" t="str">
        <f t="shared" si="21"/>
        <v>117-46401</v>
      </c>
      <c r="K93" s="142">
        <f t="shared" si="22"/>
        <v>0</v>
      </c>
      <c r="L93" s="142">
        <f t="shared" si="23"/>
        <v>1</v>
      </c>
      <c r="M93" s="142">
        <f t="shared" si="26"/>
        <v>100</v>
      </c>
      <c r="N93" s="142">
        <f t="shared" si="26"/>
        <v>100</v>
      </c>
      <c r="O93" s="142">
        <f t="shared" si="26"/>
        <v>100</v>
      </c>
      <c r="P93" s="142">
        <f t="shared" si="26"/>
        <v>100</v>
      </c>
      <c r="Q93" s="142">
        <f t="shared" si="26"/>
        <v>100</v>
      </c>
      <c r="R93" s="142">
        <f t="shared" si="26"/>
        <v>100</v>
      </c>
      <c r="S93" s="142">
        <f t="shared" si="26"/>
        <v>100</v>
      </c>
      <c r="T93" s="142">
        <f t="shared" si="26"/>
        <v>100</v>
      </c>
      <c r="U93" s="142">
        <f t="shared" si="26"/>
        <v>100</v>
      </c>
      <c r="V93" s="142">
        <f t="shared" si="26"/>
        <v>100</v>
      </c>
      <c r="W93" s="142">
        <f t="shared" si="27"/>
        <v>100</v>
      </c>
      <c r="X93" s="142">
        <f t="shared" si="27"/>
        <v>100</v>
      </c>
      <c r="Y93" s="142">
        <f t="shared" si="27"/>
        <v>100</v>
      </c>
      <c r="Z93" s="142">
        <f t="shared" si="27"/>
        <v>100</v>
      </c>
      <c r="AA93" s="142">
        <f t="shared" si="27"/>
        <v>100</v>
      </c>
      <c r="AB93" s="142">
        <f t="shared" si="27"/>
        <v>100</v>
      </c>
      <c r="AC93" s="142">
        <f t="shared" si="27"/>
        <v>100</v>
      </c>
      <c r="AD93" s="142">
        <f t="shared" si="27"/>
        <v>100</v>
      </c>
      <c r="AE93" s="142">
        <f t="shared" si="27"/>
        <v>100</v>
      </c>
      <c r="AF93" s="142">
        <f t="shared" si="27"/>
        <v>100</v>
      </c>
      <c r="AG93" s="142">
        <f t="shared" si="27"/>
        <v>100</v>
      </c>
      <c r="AH93" s="142">
        <f t="shared" si="27"/>
        <v>100</v>
      </c>
      <c r="AI93" s="142">
        <f t="shared" si="27"/>
        <v>100</v>
      </c>
      <c r="AJ93" s="142">
        <f t="shared" si="27"/>
        <v>100</v>
      </c>
      <c r="AK93" s="142">
        <f ca="1">IF(AND(AND($AK$3&lt;=B93,B93&lt;=$AK$1),B93&lt;&gt;""),1,0)</f>
        <v>1</v>
      </c>
      <c r="AL93" s="140">
        <f>IF(OR(F93="工事・メンテ（共用可）",F93="要調整"),0.5,1)</f>
        <v>1</v>
      </c>
      <c r="AM93" s="136">
        <v>1</v>
      </c>
    </row>
    <row r="94" spans="1:39" ht="56.25">
      <c r="A94" s="153">
        <v>336</v>
      </c>
      <c r="B94" s="150">
        <v>46401</v>
      </c>
      <c r="C94" s="156">
        <v>0</v>
      </c>
      <c r="D94" s="156">
        <v>24</v>
      </c>
      <c r="E94" s="212" t="s">
        <v>285</v>
      </c>
      <c r="F94" s="151" t="s">
        <v>95</v>
      </c>
      <c r="G94" s="157" t="s">
        <v>1</v>
      </c>
      <c r="H94" s="143" t="str">
        <f>IF(OR(G94="中止",G94="取消"),"998",IF(ISNA(MATCH($E94,施設情報!$B$2:$B$96,0)),"999",INDEX(施設情報!$C$2:$C$96,MATCH($E94,施設情報!$B$2:$B$96,0))))</f>
        <v>111</v>
      </c>
      <c r="I94" s="144">
        <f t="shared" si="20"/>
        <v>46401</v>
      </c>
      <c r="J94" s="142" t="str">
        <f t="shared" si="21"/>
        <v>111-46401</v>
      </c>
      <c r="K94" s="142">
        <f t="shared" si="22"/>
        <v>0</v>
      </c>
      <c r="L94" s="142">
        <f t="shared" si="23"/>
        <v>1</v>
      </c>
      <c r="M94" s="142">
        <f t="shared" si="26"/>
        <v>100</v>
      </c>
      <c r="N94" s="142">
        <f t="shared" si="26"/>
        <v>100</v>
      </c>
      <c r="O94" s="142">
        <f t="shared" si="26"/>
        <v>100</v>
      </c>
      <c r="P94" s="142">
        <f t="shared" si="26"/>
        <v>100</v>
      </c>
      <c r="Q94" s="142">
        <f t="shared" si="26"/>
        <v>100</v>
      </c>
      <c r="R94" s="142">
        <f t="shared" si="26"/>
        <v>100</v>
      </c>
      <c r="S94" s="142">
        <f t="shared" si="26"/>
        <v>100</v>
      </c>
      <c r="T94" s="142">
        <f t="shared" si="26"/>
        <v>100</v>
      </c>
      <c r="U94" s="142">
        <f t="shared" si="26"/>
        <v>100</v>
      </c>
      <c r="V94" s="142">
        <f t="shared" si="26"/>
        <v>100</v>
      </c>
      <c r="W94" s="142">
        <f t="shared" si="27"/>
        <v>100</v>
      </c>
      <c r="X94" s="142">
        <f t="shared" si="27"/>
        <v>100</v>
      </c>
      <c r="Y94" s="142">
        <f t="shared" si="27"/>
        <v>100</v>
      </c>
      <c r="Z94" s="142">
        <f t="shared" si="27"/>
        <v>100</v>
      </c>
      <c r="AA94" s="142">
        <f t="shared" si="27"/>
        <v>100</v>
      </c>
      <c r="AB94" s="142">
        <f t="shared" si="27"/>
        <v>100</v>
      </c>
      <c r="AC94" s="142">
        <f t="shared" si="27"/>
        <v>100</v>
      </c>
      <c r="AD94" s="142">
        <f t="shared" si="27"/>
        <v>100</v>
      </c>
      <c r="AE94" s="142">
        <f t="shared" si="27"/>
        <v>100</v>
      </c>
      <c r="AF94" s="142">
        <f t="shared" si="27"/>
        <v>100</v>
      </c>
      <c r="AG94" s="142">
        <f t="shared" si="27"/>
        <v>100</v>
      </c>
      <c r="AH94" s="142">
        <f t="shared" si="27"/>
        <v>100</v>
      </c>
      <c r="AI94" s="142">
        <f t="shared" si="27"/>
        <v>100</v>
      </c>
      <c r="AJ94" s="142">
        <f t="shared" si="27"/>
        <v>100</v>
      </c>
      <c r="AK94" s="142">
        <f ca="1">IF(AND(AND($AK$3&lt;=B94,B94&lt;=$AK$1),B94&lt;&gt;""),1,0)</f>
        <v>1</v>
      </c>
      <c r="AL94" s="140">
        <f>IF(OR(F94="工事・メンテ（共用可）",F94="要調整"),0.5,1)</f>
        <v>1</v>
      </c>
      <c r="AM94" s="136">
        <v>1</v>
      </c>
    </row>
    <row r="95" spans="1:39">
      <c r="A95" s="153">
        <v>476</v>
      </c>
      <c r="B95" s="150">
        <v>46401</v>
      </c>
      <c r="C95" s="156">
        <v>7</v>
      </c>
      <c r="D95" s="156">
        <v>21</v>
      </c>
      <c r="E95" s="212" t="s">
        <v>28</v>
      </c>
      <c r="F95" s="151" t="s">
        <v>490</v>
      </c>
      <c r="G95" s="157" t="s">
        <v>494</v>
      </c>
      <c r="H95" s="143" t="str">
        <f>IF(OR(G95="中止",G95="取消"),"998",IF(ISNA(MATCH($E95,施設情報!$B$2:$B$96,0)),"999",INDEX(施設情報!$C$2:$C$96,MATCH($E95,施設情報!$B$2:$B$96,0))))</f>
        <v>001</v>
      </c>
      <c r="I95" s="144">
        <f t="shared" si="20"/>
        <v>46401</v>
      </c>
      <c r="J95" s="142" t="str">
        <f t="shared" si="21"/>
        <v>001-46401</v>
      </c>
      <c r="K95" s="142">
        <f t="shared" si="22"/>
        <v>0.29166666666666669</v>
      </c>
      <c r="L95" s="142">
        <f t="shared" si="23"/>
        <v>0.875</v>
      </c>
      <c r="M95" s="142">
        <f t="shared" ref="M95:V104" si="28">IF(AND(M$3&gt;=$K95,M$3&lt;$L95),100*$AM95,0)</f>
        <v>0</v>
      </c>
      <c r="N95" s="142">
        <f t="shared" si="28"/>
        <v>0</v>
      </c>
      <c r="O95" s="142">
        <f t="shared" si="28"/>
        <v>0</v>
      </c>
      <c r="P95" s="142">
        <f t="shared" si="28"/>
        <v>0</v>
      </c>
      <c r="Q95" s="142">
        <f t="shared" si="28"/>
        <v>0</v>
      </c>
      <c r="R95" s="142">
        <f t="shared" si="28"/>
        <v>0</v>
      </c>
      <c r="S95" s="142">
        <f t="shared" si="28"/>
        <v>0</v>
      </c>
      <c r="T95" s="142">
        <f t="shared" si="28"/>
        <v>100</v>
      </c>
      <c r="U95" s="142">
        <f t="shared" si="28"/>
        <v>100</v>
      </c>
      <c r="V95" s="142">
        <f t="shared" si="28"/>
        <v>100</v>
      </c>
      <c r="W95" s="142">
        <f t="shared" ref="W95:AJ104" si="29">IF(AND(W$3&gt;=$K95,W$3&lt;$L95),100*$AM95,0)</f>
        <v>100</v>
      </c>
      <c r="X95" s="142">
        <f t="shared" si="29"/>
        <v>100</v>
      </c>
      <c r="Y95" s="142">
        <f t="shared" si="29"/>
        <v>100</v>
      </c>
      <c r="Z95" s="142">
        <f t="shared" si="29"/>
        <v>100</v>
      </c>
      <c r="AA95" s="142">
        <f t="shared" si="29"/>
        <v>100</v>
      </c>
      <c r="AB95" s="142">
        <f t="shared" si="29"/>
        <v>100</v>
      </c>
      <c r="AC95" s="142">
        <f t="shared" si="29"/>
        <v>100</v>
      </c>
      <c r="AD95" s="142">
        <f t="shared" si="29"/>
        <v>100</v>
      </c>
      <c r="AE95" s="142">
        <f t="shared" si="29"/>
        <v>100</v>
      </c>
      <c r="AF95" s="142">
        <f t="shared" si="29"/>
        <v>100</v>
      </c>
      <c r="AG95" s="142">
        <f t="shared" si="29"/>
        <v>100</v>
      </c>
      <c r="AH95" s="142">
        <f t="shared" si="29"/>
        <v>0</v>
      </c>
      <c r="AI95" s="142">
        <f t="shared" si="29"/>
        <v>0</v>
      </c>
      <c r="AJ95" s="142">
        <f t="shared" si="29"/>
        <v>0</v>
      </c>
      <c r="AK95" s="142">
        <f ca="1">IF(AND(AND($AK$3&lt;=B95,B95&lt;=$AK$1),B95&lt;&gt;""),1,0)</f>
        <v>1</v>
      </c>
      <c r="AL95" s="140">
        <f>IF(OR(F95="工事・メンテ（共用可）",F95="要調整"),0.5,1)</f>
        <v>1</v>
      </c>
      <c r="AM95" s="136">
        <v>1</v>
      </c>
    </row>
    <row r="96" spans="1:39" ht="93.75">
      <c r="A96" s="153">
        <v>477</v>
      </c>
      <c r="B96" s="150">
        <v>46401</v>
      </c>
      <c r="C96" s="156">
        <v>7</v>
      </c>
      <c r="D96" s="156">
        <v>21</v>
      </c>
      <c r="E96" s="212" t="s">
        <v>270</v>
      </c>
      <c r="F96" s="151" t="s">
        <v>490</v>
      </c>
      <c r="G96" s="157" t="s">
        <v>494</v>
      </c>
      <c r="H96" s="143" t="str">
        <f>IF(OR(G96="中止",G96="取消"),"998",IF(ISNA(MATCH($E96,施設情報!$B$2:$B$96,0)),"999",INDEX(施設情報!$C$2:$C$96,MATCH($E96,施設情報!$B$2:$B$96,0))))</f>
        <v>101</v>
      </c>
      <c r="I96" s="144">
        <f t="shared" si="20"/>
        <v>46401</v>
      </c>
      <c r="J96" s="142" t="str">
        <f t="shared" si="21"/>
        <v>101-46401</v>
      </c>
      <c r="K96" s="142">
        <f t="shared" si="22"/>
        <v>0.29166666666666669</v>
      </c>
      <c r="L96" s="142">
        <f t="shared" si="23"/>
        <v>0.875</v>
      </c>
      <c r="M96" s="142">
        <f t="shared" si="28"/>
        <v>0</v>
      </c>
      <c r="N96" s="142">
        <f t="shared" si="28"/>
        <v>0</v>
      </c>
      <c r="O96" s="142">
        <f t="shared" si="28"/>
        <v>0</v>
      </c>
      <c r="P96" s="142">
        <f t="shared" si="28"/>
        <v>0</v>
      </c>
      <c r="Q96" s="142">
        <f t="shared" si="28"/>
        <v>0</v>
      </c>
      <c r="R96" s="142">
        <f t="shared" si="28"/>
        <v>0</v>
      </c>
      <c r="S96" s="142">
        <f t="shared" si="28"/>
        <v>0</v>
      </c>
      <c r="T96" s="142">
        <f t="shared" si="28"/>
        <v>100</v>
      </c>
      <c r="U96" s="142">
        <f t="shared" si="28"/>
        <v>100</v>
      </c>
      <c r="V96" s="142">
        <f t="shared" si="28"/>
        <v>100</v>
      </c>
      <c r="W96" s="142">
        <f t="shared" si="29"/>
        <v>100</v>
      </c>
      <c r="X96" s="142">
        <f t="shared" si="29"/>
        <v>100</v>
      </c>
      <c r="Y96" s="142">
        <f t="shared" si="29"/>
        <v>100</v>
      </c>
      <c r="Z96" s="142">
        <f t="shared" si="29"/>
        <v>100</v>
      </c>
      <c r="AA96" s="142">
        <f t="shared" si="29"/>
        <v>100</v>
      </c>
      <c r="AB96" s="142">
        <f t="shared" si="29"/>
        <v>100</v>
      </c>
      <c r="AC96" s="142">
        <f t="shared" si="29"/>
        <v>100</v>
      </c>
      <c r="AD96" s="142">
        <f t="shared" si="29"/>
        <v>100</v>
      </c>
      <c r="AE96" s="142">
        <f t="shared" si="29"/>
        <v>100</v>
      </c>
      <c r="AF96" s="142">
        <f t="shared" si="29"/>
        <v>100</v>
      </c>
      <c r="AG96" s="142">
        <f t="shared" si="29"/>
        <v>100</v>
      </c>
      <c r="AH96" s="142">
        <f t="shared" si="29"/>
        <v>0</v>
      </c>
      <c r="AI96" s="142">
        <f t="shared" si="29"/>
        <v>0</v>
      </c>
      <c r="AJ96" s="142">
        <f t="shared" si="29"/>
        <v>0</v>
      </c>
      <c r="AK96" s="142">
        <f ca="1">IF(AND(AND($AK$3&lt;=B96,B96&lt;=$AK$1),B96&lt;&gt;""),1,0)</f>
        <v>1</v>
      </c>
      <c r="AL96" s="140">
        <f>IF(OR(F96="工事・メンテ（共用可）",F96="要調整"),0.5,1)</f>
        <v>1</v>
      </c>
      <c r="AM96" s="136">
        <v>1</v>
      </c>
    </row>
    <row r="97" spans="1:39">
      <c r="A97" s="153">
        <v>478</v>
      </c>
      <c r="B97" s="150">
        <v>46401</v>
      </c>
      <c r="C97" s="156">
        <v>7</v>
      </c>
      <c r="D97" s="156">
        <v>21</v>
      </c>
      <c r="E97" s="212" t="s">
        <v>271</v>
      </c>
      <c r="F97" s="151" t="s">
        <v>490</v>
      </c>
      <c r="G97" s="157" t="s">
        <v>494</v>
      </c>
      <c r="H97" s="143" t="str">
        <f>IF(OR(G97="中止",G97="取消"),"998",IF(ISNA(MATCH($E97,施設情報!$B$2:$B$96,0)),"999",INDEX(施設情報!$C$2:$C$96,MATCH($E97,施設情報!$B$2:$B$96,0))))</f>
        <v>102</v>
      </c>
      <c r="I97" s="144">
        <f t="shared" si="20"/>
        <v>46401</v>
      </c>
      <c r="J97" s="142" t="str">
        <f t="shared" si="21"/>
        <v>102-46401</v>
      </c>
      <c r="K97" s="142">
        <f t="shared" si="22"/>
        <v>0.29166666666666669</v>
      </c>
      <c r="L97" s="142">
        <f t="shared" si="23"/>
        <v>0.875</v>
      </c>
      <c r="M97" s="142">
        <f t="shared" si="28"/>
        <v>0</v>
      </c>
      <c r="N97" s="142">
        <f t="shared" si="28"/>
        <v>0</v>
      </c>
      <c r="O97" s="142">
        <f t="shared" si="28"/>
        <v>0</v>
      </c>
      <c r="P97" s="142">
        <f t="shared" si="28"/>
        <v>0</v>
      </c>
      <c r="Q97" s="142">
        <f t="shared" si="28"/>
        <v>0</v>
      </c>
      <c r="R97" s="142">
        <f t="shared" si="28"/>
        <v>0</v>
      </c>
      <c r="S97" s="142">
        <f t="shared" si="28"/>
        <v>0</v>
      </c>
      <c r="T97" s="142">
        <f t="shared" si="28"/>
        <v>100</v>
      </c>
      <c r="U97" s="142">
        <f t="shared" si="28"/>
        <v>100</v>
      </c>
      <c r="V97" s="142">
        <f t="shared" si="28"/>
        <v>100</v>
      </c>
      <c r="W97" s="142">
        <f t="shared" si="29"/>
        <v>100</v>
      </c>
      <c r="X97" s="142">
        <f t="shared" si="29"/>
        <v>100</v>
      </c>
      <c r="Y97" s="142">
        <f t="shared" si="29"/>
        <v>100</v>
      </c>
      <c r="Z97" s="142">
        <f t="shared" si="29"/>
        <v>100</v>
      </c>
      <c r="AA97" s="142">
        <f t="shared" si="29"/>
        <v>100</v>
      </c>
      <c r="AB97" s="142">
        <f t="shared" si="29"/>
        <v>100</v>
      </c>
      <c r="AC97" s="142">
        <f t="shared" si="29"/>
        <v>100</v>
      </c>
      <c r="AD97" s="142">
        <f t="shared" si="29"/>
        <v>100</v>
      </c>
      <c r="AE97" s="142">
        <f t="shared" si="29"/>
        <v>100</v>
      </c>
      <c r="AF97" s="142">
        <f t="shared" si="29"/>
        <v>100</v>
      </c>
      <c r="AG97" s="142">
        <f t="shared" si="29"/>
        <v>100</v>
      </c>
      <c r="AH97" s="142">
        <f t="shared" si="29"/>
        <v>0</v>
      </c>
      <c r="AI97" s="142">
        <f t="shared" si="29"/>
        <v>0</v>
      </c>
      <c r="AJ97" s="142">
        <f t="shared" si="29"/>
        <v>0</v>
      </c>
      <c r="AK97" s="142">
        <f ca="1">IF(AND(AND($AK$3&lt;=B97,B97&lt;=$AK$1),B97&lt;&gt;""),1,0)</f>
        <v>1</v>
      </c>
      <c r="AL97" s="140">
        <f>IF(OR(F97="工事・メンテ（共用可）",F97="要調整"),0.5,1)</f>
        <v>1</v>
      </c>
      <c r="AM97" s="136">
        <v>1</v>
      </c>
    </row>
    <row r="98" spans="1:39">
      <c r="A98" s="153">
        <v>479</v>
      </c>
      <c r="B98" s="150">
        <v>46401</v>
      </c>
      <c r="C98" s="156">
        <v>7</v>
      </c>
      <c r="D98" s="156">
        <v>21</v>
      </c>
      <c r="E98" s="212" t="s">
        <v>272</v>
      </c>
      <c r="F98" s="151" t="s">
        <v>490</v>
      </c>
      <c r="G98" s="157" t="s">
        <v>494</v>
      </c>
      <c r="H98" s="143" t="str">
        <f>IF(OR(G98="中止",G98="取消"),"998",IF(ISNA(MATCH($E98,施設情報!$B$2:$B$96,0)),"999",INDEX(施設情報!$C$2:$C$96,MATCH($E98,施設情報!$B$2:$B$96,0))))</f>
        <v>103</v>
      </c>
      <c r="I98" s="144">
        <f t="shared" si="20"/>
        <v>46401</v>
      </c>
      <c r="J98" s="142" t="str">
        <f t="shared" si="21"/>
        <v>103-46401</v>
      </c>
      <c r="K98" s="142">
        <f t="shared" si="22"/>
        <v>0.29166666666666669</v>
      </c>
      <c r="L98" s="142">
        <f t="shared" si="23"/>
        <v>0.875</v>
      </c>
      <c r="M98" s="142">
        <f t="shared" si="28"/>
        <v>0</v>
      </c>
      <c r="N98" s="142">
        <f t="shared" si="28"/>
        <v>0</v>
      </c>
      <c r="O98" s="142">
        <f t="shared" si="28"/>
        <v>0</v>
      </c>
      <c r="P98" s="142">
        <f t="shared" si="28"/>
        <v>0</v>
      </c>
      <c r="Q98" s="142">
        <f t="shared" si="28"/>
        <v>0</v>
      </c>
      <c r="R98" s="142">
        <f t="shared" si="28"/>
        <v>0</v>
      </c>
      <c r="S98" s="142">
        <f t="shared" si="28"/>
        <v>0</v>
      </c>
      <c r="T98" s="142">
        <f t="shared" si="28"/>
        <v>100</v>
      </c>
      <c r="U98" s="142">
        <f t="shared" si="28"/>
        <v>100</v>
      </c>
      <c r="V98" s="142">
        <f t="shared" si="28"/>
        <v>100</v>
      </c>
      <c r="W98" s="142">
        <f t="shared" si="29"/>
        <v>100</v>
      </c>
      <c r="X98" s="142">
        <f t="shared" si="29"/>
        <v>100</v>
      </c>
      <c r="Y98" s="142">
        <f t="shared" si="29"/>
        <v>100</v>
      </c>
      <c r="Z98" s="142">
        <f t="shared" si="29"/>
        <v>100</v>
      </c>
      <c r="AA98" s="142">
        <f t="shared" si="29"/>
        <v>100</v>
      </c>
      <c r="AB98" s="142">
        <f t="shared" si="29"/>
        <v>100</v>
      </c>
      <c r="AC98" s="142">
        <f t="shared" si="29"/>
        <v>100</v>
      </c>
      <c r="AD98" s="142">
        <f t="shared" si="29"/>
        <v>100</v>
      </c>
      <c r="AE98" s="142">
        <f t="shared" si="29"/>
        <v>100</v>
      </c>
      <c r="AF98" s="142">
        <f t="shared" si="29"/>
        <v>100</v>
      </c>
      <c r="AG98" s="142">
        <f t="shared" si="29"/>
        <v>100</v>
      </c>
      <c r="AH98" s="142">
        <f t="shared" si="29"/>
        <v>0</v>
      </c>
      <c r="AI98" s="142">
        <f t="shared" si="29"/>
        <v>0</v>
      </c>
      <c r="AJ98" s="142">
        <f t="shared" si="29"/>
        <v>0</v>
      </c>
      <c r="AK98" s="142">
        <f ca="1">IF(AND(AND($AK$3&lt;=B98,B98&lt;=$AK$1),B98&lt;&gt;""),1,0)</f>
        <v>1</v>
      </c>
      <c r="AL98" s="140">
        <f>IF(OR(F98="工事・メンテ（共用可）",F98="要調整"),0.5,1)</f>
        <v>1</v>
      </c>
      <c r="AM98" s="136">
        <v>1</v>
      </c>
    </row>
    <row r="99" spans="1:39">
      <c r="A99" s="153">
        <v>480</v>
      </c>
      <c r="B99" s="150">
        <v>46401</v>
      </c>
      <c r="C99" s="156">
        <v>7</v>
      </c>
      <c r="D99" s="156">
        <v>21</v>
      </c>
      <c r="E99" s="212" t="s">
        <v>277</v>
      </c>
      <c r="F99" s="151" t="s">
        <v>490</v>
      </c>
      <c r="G99" s="157" t="s">
        <v>494</v>
      </c>
      <c r="H99" s="143" t="str">
        <f>IF(OR(G99="中止",G99="取消"),"998",IF(ISNA(MATCH($E99,施設情報!$B$2:$B$96,0)),"999",INDEX(施設情報!$C$2:$C$96,MATCH($E99,施設情報!$B$2:$B$96,0))))</f>
        <v>104</v>
      </c>
      <c r="I99" s="144">
        <f t="shared" si="20"/>
        <v>46401</v>
      </c>
      <c r="J99" s="142" t="str">
        <f t="shared" si="21"/>
        <v>104-46401</v>
      </c>
      <c r="K99" s="142">
        <f t="shared" si="22"/>
        <v>0.29166666666666669</v>
      </c>
      <c r="L99" s="142">
        <f t="shared" si="23"/>
        <v>0.875</v>
      </c>
      <c r="M99" s="142">
        <f t="shared" si="28"/>
        <v>0</v>
      </c>
      <c r="N99" s="142">
        <f t="shared" si="28"/>
        <v>0</v>
      </c>
      <c r="O99" s="142">
        <f t="shared" si="28"/>
        <v>0</v>
      </c>
      <c r="P99" s="142">
        <f t="shared" si="28"/>
        <v>0</v>
      </c>
      <c r="Q99" s="142">
        <f t="shared" si="28"/>
        <v>0</v>
      </c>
      <c r="R99" s="142">
        <f t="shared" si="28"/>
        <v>0</v>
      </c>
      <c r="S99" s="142">
        <f t="shared" si="28"/>
        <v>0</v>
      </c>
      <c r="T99" s="142">
        <f t="shared" si="28"/>
        <v>100</v>
      </c>
      <c r="U99" s="142">
        <f t="shared" si="28"/>
        <v>100</v>
      </c>
      <c r="V99" s="142">
        <f t="shared" si="28"/>
        <v>100</v>
      </c>
      <c r="W99" s="142">
        <f t="shared" si="29"/>
        <v>100</v>
      </c>
      <c r="X99" s="142">
        <f t="shared" si="29"/>
        <v>100</v>
      </c>
      <c r="Y99" s="142">
        <f t="shared" si="29"/>
        <v>100</v>
      </c>
      <c r="Z99" s="142">
        <f t="shared" si="29"/>
        <v>100</v>
      </c>
      <c r="AA99" s="142">
        <f t="shared" si="29"/>
        <v>100</v>
      </c>
      <c r="AB99" s="142">
        <f t="shared" si="29"/>
        <v>100</v>
      </c>
      <c r="AC99" s="142">
        <f t="shared" si="29"/>
        <v>100</v>
      </c>
      <c r="AD99" s="142">
        <f t="shared" si="29"/>
        <v>100</v>
      </c>
      <c r="AE99" s="142">
        <f t="shared" si="29"/>
        <v>100</v>
      </c>
      <c r="AF99" s="142">
        <f t="shared" si="29"/>
        <v>100</v>
      </c>
      <c r="AG99" s="142">
        <f t="shared" si="29"/>
        <v>100</v>
      </c>
      <c r="AH99" s="142">
        <f t="shared" si="29"/>
        <v>0</v>
      </c>
      <c r="AI99" s="142">
        <f t="shared" si="29"/>
        <v>0</v>
      </c>
      <c r="AJ99" s="142">
        <f t="shared" si="29"/>
        <v>0</v>
      </c>
      <c r="AK99" s="142">
        <f ca="1">IF(AND(AND($AK$3&lt;=B99,B99&lt;=$AK$1),B99&lt;&gt;""),1,0)</f>
        <v>1</v>
      </c>
      <c r="AL99" s="140">
        <f>IF(OR(F99="工事・メンテ（共用可）",F99="要調整"),0.5,1)</f>
        <v>1</v>
      </c>
      <c r="AM99" s="136">
        <v>1</v>
      </c>
    </row>
    <row r="100" spans="1:39" ht="37.5">
      <c r="A100" s="153">
        <v>481</v>
      </c>
      <c r="B100" s="150">
        <v>46401</v>
      </c>
      <c r="C100" s="156">
        <v>7</v>
      </c>
      <c r="D100" s="156">
        <v>21</v>
      </c>
      <c r="E100" s="212" t="s">
        <v>278</v>
      </c>
      <c r="F100" s="151" t="s">
        <v>490</v>
      </c>
      <c r="G100" s="157" t="s">
        <v>494</v>
      </c>
      <c r="H100" s="143" t="str">
        <f>IF(OR(G100="中止",G100="取消"),"998",IF(ISNA(MATCH($E100,施設情報!$B$2:$B$96,0)),"999",INDEX(施設情報!$C$2:$C$96,MATCH($E100,施設情報!$B$2:$B$96,0))))</f>
        <v>105</v>
      </c>
      <c r="I100" s="144">
        <f t="shared" si="20"/>
        <v>46401</v>
      </c>
      <c r="J100" s="142" t="str">
        <f t="shared" si="21"/>
        <v>105-46401</v>
      </c>
      <c r="K100" s="142">
        <f t="shared" si="22"/>
        <v>0.29166666666666669</v>
      </c>
      <c r="L100" s="142">
        <f t="shared" si="23"/>
        <v>0.875</v>
      </c>
      <c r="M100" s="142">
        <f t="shared" si="28"/>
        <v>0</v>
      </c>
      <c r="N100" s="142">
        <f t="shared" si="28"/>
        <v>0</v>
      </c>
      <c r="O100" s="142">
        <f t="shared" si="28"/>
        <v>0</v>
      </c>
      <c r="P100" s="142">
        <f t="shared" si="28"/>
        <v>0</v>
      </c>
      <c r="Q100" s="142">
        <f t="shared" si="28"/>
        <v>0</v>
      </c>
      <c r="R100" s="142">
        <f t="shared" si="28"/>
        <v>0</v>
      </c>
      <c r="S100" s="142">
        <f t="shared" si="28"/>
        <v>0</v>
      </c>
      <c r="T100" s="142">
        <f t="shared" si="28"/>
        <v>100</v>
      </c>
      <c r="U100" s="142">
        <f t="shared" si="28"/>
        <v>100</v>
      </c>
      <c r="V100" s="142">
        <f t="shared" si="28"/>
        <v>100</v>
      </c>
      <c r="W100" s="142">
        <f t="shared" si="29"/>
        <v>100</v>
      </c>
      <c r="X100" s="142">
        <f t="shared" si="29"/>
        <v>100</v>
      </c>
      <c r="Y100" s="142">
        <f t="shared" si="29"/>
        <v>100</v>
      </c>
      <c r="Z100" s="142">
        <f t="shared" si="29"/>
        <v>100</v>
      </c>
      <c r="AA100" s="142">
        <f t="shared" si="29"/>
        <v>100</v>
      </c>
      <c r="AB100" s="142">
        <f t="shared" si="29"/>
        <v>100</v>
      </c>
      <c r="AC100" s="142">
        <f t="shared" si="29"/>
        <v>100</v>
      </c>
      <c r="AD100" s="142">
        <f t="shared" si="29"/>
        <v>100</v>
      </c>
      <c r="AE100" s="142">
        <f t="shared" si="29"/>
        <v>100</v>
      </c>
      <c r="AF100" s="142">
        <f t="shared" si="29"/>
        <v>100</v>
      </c>
      <c r="AG100" s="142">
        <f t="shared" si="29"/>
        <v>100</v>
      </c>
      <c r="AH100" s="142">
        <f t="shared" si="29"/>
        <v>0</v>
      </c>
      <c r="AI100" s="142">
        <f t="shared" si="29"/>
        <v>0</v>
      </c>
      <c r="AJ100" s="142">
        <f t="shared" si="29"/>
        <v>0</v>
      </c>
      <c r="AK100" s="142">
        <f ca="1">IF(AND(AND($AK$3&lt;=B100,B100&lt;=$AK$1),B100&lt;&gt;""),1,0)</f>
        <v>1</v>
      </c>
      <c r="AL100" s="140">
        <f>IF(OR(F100="工事・メンテ（共用可）",F100="要調整"),0.5,1)</f>
        <v>1</v>
      </c>
      <c r="AM100" s="136">
        <v>1</v>
      </c>
    </row>
    <row r="101" spans="1:39" ht="37.5">
      <c r="A101" s="153">
        <v>482</v>
      </c>
      <c r="B101" s="150">
        <v>46401</v>
      </c>
      <c r="C101" s="156">
        <v>7</v>
      </c>
      <c r="D101" s="156">
        <v>21</v>
      </c>
      <c r="E101" s="212" t="s">
        <v>279</v>
      </c>
      <c r="F101" s="151" t="s">
        <v>490</v>
      </c>
      <c r="G101" s="157" t="s">
        <v>494</v>
      </c>
      <c r="H101" s="143" t="str">
        <f>IF(OR(G101="中止",G101="取消"),"998",IF(ISNA(MATCH($E101,施設情報!$B$2:$B$96,0)),"999",INDEX(施設情報!$C$2:$C$96,MATCH($E101,施設情報!$B$2:$B$96,0))))</f>
        <v>106</v>
      </c>
      <c r="I101" s="144">
        <f t="shared" si="20"/>
        <v>46401</v>
      </c>
      <c r="J101" s="142" t="str">
        <f t="shared" si="21"/>
        <v>106-46401</v>
      </c>
      <c r="K101" s="142">
        <f t="shared" si="22"/>
        <v>0.29166666666666669</v>
      </c>
      <c r="L101" s="142">
        <f t="shared" si="23"/>
        <v>0.875</v>
      </c>
      <c r="M101" s="142">
        <f t="shared" si="28"/>
        <v>0</v>
      </c>
      <c r="N101" s="142">
        <f t="shared" si="28"/>
        <v>0</v>
      </c>
      <c r="O101" s="142">
        <f t="shared" si="28"/>
        <v>0</v>
      </c>
      <c r="P101" s="142">
        <f t="shared" si="28"/>
        <v>0</v>
      </c>
      <c r="Q101" s="142">
        <f t="shared" si="28"/>
        <v>0</v>
      </c>
      <c r="R101" s="142">
        <f t="shared" si="28"/>
        <v>0</v>
      </c>
      <c r="S101" s="142">
        <f t="shared" si="28"/>
        <v>0</v>
      </c>
      <c r="T101" s="142">
        <f t="shared" si="28"/>
        <v>100</v>
      </c>
      <c r="U101" s="142">
        <f t="shared" si="28"/>
        <v>100</v>
      </c>
      <c r="V101" s="142">
        <f t="shared" si="28"/>
        <v>100</v>
      </c>
      <c r="W101" s="142">
        <f t="shared" si="29"/>
        <v>100</v>
      </c>
      <c r="X101" s="142">
        <f t="shared" si="29"/>
        <v>100</v>
      </c>
      <c r="Y101" s="142">
        <f t="shared" si="29"/>
        <v>100</v>
      </c>
      <c r="Z101" s="142">
        <f t="shared" si="29"/>
        <v>100</v>
      </c>
      <c r="AA101" s="142">
        <f t="shared" si="29"/>
        <v>100</v>
      </c>
      <c r="AB101" s="142">
        <f t="shared" si="29"/>
        <v>100</v>
      </c>
      <c r="AC101" s="142">
        <f t="shared" si="29"/>
        <v>100</v>
      </c>
      <c r="AD101" s="142">
        <f t="shared" si="29"/>
        <v>100</v>
      </c>
      <c r="AE101" s="142">
        <f t="shared" si="29"/>
        <v>100</v>
      </c>
      <c r="AF101" s="142">
        <f t="shared" si="29"/>
        <v>100</v>
      </c>
      <c r="AG101" s="142">
        <f t="shared" si="29"/>
        <v>100</v>
      </c>
      <c r="AH101" s="142">
        <f t="shared" si="29"/>
        <v>0</v>
      </c>
      <c r="AI101" s="142">
        <f t="shared" si="29"/>
        <v>0</v>
      </c>
      <c r="AJ101" s="142">
        <f t="shared" si="29"/>
        <v>0</v>
      </c>
      <c r="AK101" s="142">
        <f ca="1">IF(AND(AND($AK$3&lt;=B101,B101&lt;=$AK$1),B101&lt;&gt;""),1,0)</f>
        <v>1</v>
      </c>
      <c r="AL101" s="140">
        <f>IF(OR(F101="工事・メンテ（共用可）",F101="要調整"),0.5,1)</f>
        <v>1</v>
      </c>
      <c r="AM101" s="136">
        <v>1</v>
      </c>
    </row>
    <row r="102" spans="1:39">
      <c r="A102" s="153">
        <v>483</v>
      </c>
      <c r="B102" s="150">
        <v>46401</v>
      </c>
      <c r="C102" s="156">
        <v>7</v>
      </c>
      <c r="D102" s="156">
        <v>21</v>
      </c>
      <c r="E102" s="212" t="s">
        <v>510</v>
      </c>
      <c r="F102" s="151" t="s">
        <v>490</v>
      </c>
      <c r="G102" s="157" t="s">
        <v>494</v>
      </c>
      <c r="H102" s="143" t="str">
        <f>IF(OR(G102="中止",G102="取消"),"998",IF(ISNA(MATCH($E102,施設情報!$B$2:$B$96,0)),"999",INDEX(施設情報!$C$2:$C$96,MATCH($E102,施設情報!$B$2:$B$96,0))))</f>
        <v>108</v>
      </c>
      <c r="I102" s="144">
        <f t="shared" si="20"/>
        <v>46401</v>
      </c>
      <c r="J102" s="142" t="str">
        <f t="shared" si="21"/>
        <v>108-46401</v>
      </c>
      <c r="K102" s="142">
        <f t="shared" si="22"/>
        <v>0.29166666666666669</v>
      </c>
      <c r="L102" s="142">
        <f t="shared" si="23"/>
        <v>0.875</v>
      </c>
      <c r="M102" s="142">
        <f t="shared" si="28"/>
        <v>0</v>
      </c>
      <c r="N102" s="142">
        <f t="shared" si="28"/>
        <v>0</v>
      </c>
      <c r="O102" s="142">
        <f t="shared" si="28"/>
        <v>0</v>
      </c>
      <c r="P102" s="142">
        <f t="shared" si="28"/>
        <v>0</v>
      </c>
      <c r="Q102" s="142">
        <f t="shared" si="28"/>
        <v>0</v>
      </c>
      <c r="R102" s="142">
        <f t="shared" si="28"/>
        <v>0</v>
      </c>
      <c r="S102" s="142">
        <f t="shared" si="28"/>
        <v>0</v>
      </c>
      <c r="T102" s="142">
        <f t="shared" si="28"/>
        <v>100</v>
      </c>
      <c r="U102" s="142">
        <f t="shared" si="28"/>
        <v>100</v>
      </c>
      <c r="V102" s="142">
        <f t="shared" si="28"/>
        <v>100</v>
      </c>
      <c r="W102" s="142">
        <f t="shared" si="29"/>
        <v>100</v>
      </c>
      <c r="X102" s="142">
        <f t="shared" si="29"/>
        <v>100</v>
      </c>
      <c r="Y102" s="142">
        <f t="shared" si="29"/>
        <v>100</v>
      </c>
      <c r="Z102" s="142">
        <f t="shared" si="29"/>
        <v>100</v>
      </c>
      <c r="AA102" s="142">
        <f t="shared" si="29"/>
        <v>100</v>
      </c>
      <c r="AB102" s="142">
        <f t="shared" si="29"/>
        <v>100</v>
      </c>
      <c r="AC102" s="142">
        <f t="shared" si="29"/>
        <v>100</v>
      </c>
      <c r="AD102" s="142">
        <f t="shared" si="29"/>
        <v>100</v>
      </c>
      <c r="AE102" s="142">
        <f t="shared" si="29"/>
        <v>100</v>
      </c>
      <c r="AF102" s="142">
        <f t="shared" si="29"/>
        <v>100</v>
      </c>
      <c r="AG102" s="142">
        <f t="shared" si="29"/>
        <v>100</v>
      </c>
      <c r="AH102" s="142">
        <f t="shared" si="29"/>
        <v>0</v>
      </c>
      <c r="AI102" s="142">
        <f t="shared" si="29"/>
        <v>0</v>
      </c>
      <c r="AJ102" s="142">
        <f t="shared" si="29"/>
        <v>0</v>
      </c>
      <c r="AK102" s="142">
        <f ca="1">IF(AND(AND($AK$3&lt;=B102,B102&lt;=$AK$1),B102&lt;&gt;""),1,0)</f>
        <v>1</v>
      </c>
      <c r="AL102" s="140">
        <f>IF(OR(F102="工事・メンテ（共用可）",F102="要調整"),0.5,1)</f>
        <v>1</v>
      </c>
      <c r="AM102" s="136">
        <v>1</v>
      </c>
    </row>
    <row r="103" spans="1:39" ht="37.5">
      <c r="A103" s="153">
        <v>484</v>
      </c>
      <c r="B103" s="150">
        <v>46401</v>
      </c>
      <c r="C103" s="156">
        <v>7</v>
      </c>
      <c r="D103" s="156">
        <v>21</v>
      </c>
      <c r="E103" s="212" t="s">
        <v>496</v>
      </c>
      <c r="F103" s="151" t="s">
        <v>490</v>
      </c>
      <c r="G103" s="157" t="s">
        <v>494</v>
      </c>
      <c r="H103" s="143" t="str">
        <f>IF(OR(G103="中止",G103="取消"),"998",IF(ISNA(MATCH($E103,施設情報!$B$2:$B$96,0)),"999",INDEX(施設情報!$C$2:$C$96,MATCH($E103,施設情報!$B$2:$B$96,0))))</f>
        <v>107</v>
      </c>
      <c r="I103" s="144">
        <f t="shared" si="20"/>
        <v>46401</v>
      </c>
      <c r="J103" s="142" t="str">
        <f t="shared" si="21"/>
        <v>107-46401</v>
      </c>
      <c r="K103" s="142">
        <f t="shared" si="22"/>
        <v>0.29166666666666669</v>
      </c>
      <c r="L103" s="142">
        <f t="shared" si="23"/>
        <v>0.875</v>
      </c>
      <c r="M103" s="142">
        <f t="shared" si="28"/>
        <v>0</v>
      </c>
      <c r="N103" s="142">
        <f t="shared" si="28"/>
        <v>0</v>
      </c>
      <c r="O103" s="142">
        <f t="shared" si="28"/>
        <v>0</v>
      </c>
      <c r="P103" s="142">
        <f t="shared" si="28"/>
        <v>0</v>
      </c>
      <c r="Q103" s="142">
        <f t="shared" si="28"/>
        <v>0</v>
      </c>
      <c r="R103" s="142">
        <f t="shared" si="28"/>
        <v>0</v>
      </c>
      <c r="S103" s="142">
        <f t="shared" si="28"/>
        <v>0</v>
      </c>
      <c r="T103" s="142">
        <f t="shared" si="28"/>
        <v>100</v>
      </c>
      <c r="U103" s="142">
        <f t="shared" si="28"/>
        <v>100</v>
      </c>
      <c r="V103" s="142">
        <f t="shared" si="28"/>
        <v>100</v>
      </c>
      <c r="W103" s="142">
        <f t="shared" si="29"/>
        <v>100</v>
      </c>
      <c r="X103" s="142">
        <f t="shared" si="29"/>
        <v>100</v>
      </c>
      <c r="Y103" s="142">
        <f t="shared" si="29"/>
        <v>100</v>
      </c>
      <c r="Z103" s="142">
        <f t="shared" si="29"/>
        <v>100</v>
      </c>
      <c r="AA103" s="142">
        <f t="shared" si="29"/>
        <v>100</v>
      </c>
      <c r="AB103" s="142">
        <f t="shared" si="29"/>
        <v>100</v>
      </c>
      <c r="AC103" s="142">
        <f t="shared" si="29"/>
        <v>100</v>
      </c>
      <c r="AD103" s="142">
        <f t="shared" si="29"/>
        <v>100</v>
      </c>
      <c r="AE103" s="142">
        <f t="shared" si="29"/>
        <v>100</v>
      </c>
      <c r="AF103" s="142">
        <f t="shared" si="29"/>
        <v>100</v>
      </c>
      <c r="AG103" s="142">
        <f t="shared" si="29"/>
        <v>100</v>
      </c>
      <c r="AH103" s="142">
        <f t="shared" si="29"/>
        <v>0</v>
      </c>
      <c r="AI103" s="142">
        <f t="shared" si="29"/>
        <v>0</v>
      </c>
      <c r="AJ103" s="142">
        <f t="shared" si="29"/>
        <v>0</v>
      </c>
      <c r="AK103" s="142">
        <f ca="1">IF(AND(AND($AK$3&lt;=B103,B103&lt;=$AK$1),B103&lt;&gt;""),1,0)</f>
        <v>1</v>
      </c>
      <c r="AL103" s="140">
        <f>IF(OR(F103="工事・メンテ（共用可）",F103="要調整"),0.5,1)</f>
        <v>1</v>
      </c>
      <c r="AM103" s="136">
        <v>1</v>
      </c>
    </row>
    <row r="104" spans="1:39" ht="37.5">
      <c r="A104" s="153">
        <v>247</v>
      </c>
      <c r="B104" s="150">
        <v>46402</v>
      </c>
      <c r="C104" s="156">
        <v>0</v>
      </c>
      <c r="D104" s="156">
        <v>24</v>
      </c>
      <c r="E104" s="212" t="s">
        <v>240</v>
      </c>
      <c r="F104" s="151" t="s">
        <v>95</v>
      </c>
      <c r="G104" s="157" t="s">
        <v>1</v>
      </c>
      <c r="H104" s="143" t="str">
        <f>IF(OR(G104="中止",G104="取消"),"998",IF(ISNA(MATCH($E104,施設情報!$B$2:$B$96,0)),"999",INDEX(施設情報!$C$2:$C$96,MATCH($E104,施設情報!$B$2:$B$96,0))))</f>
        <v>117</v>
      </c>
      <c r="I104" s="144">
        <f t="shared" si="20"/>
        <v>46402</v>
      </c>
      <c r="J104" s="142" t="str">
        <f t="shared" si="21"/>
        <v>117-46402</v>
      </c>
      <c r="K104" s="142">
        <f t="shared" si="22"/>
        <v>0</v>
      </c>
      <c r="L104" s="142">
        <f t="shared" si="23"/>
        <v>1</v>
      </c>
      <c r="M104" s="142">
        <f t="shared" si="28"/>
        <v>100</v>
      </c>
      <c r="N104" s="142">
        <f t="shared" si="28"/>
        <v>100</v>
      </c>
      <c r="O104" s="142">
        <f t="shared" si="28"/>
        <v>100</v>
      </c>
      <c r="P104" s="142">
        <f t="shared" si="28"/>
        <v>100</v>
      </c>
      <c r="Q104" s="142">
        <f t="shared" si="28"/>
        <v>100</v>
      </c>
      <c r="R104" s="142">
        <f t="shared" si="28"/>
        <v>100</v>
      </c>
      <c r="S104" s="142">
        <f t="shared" si="28"/>
        <v>100</v>
      </c>
      <c r="T104" s="142">
        <f t="shared" si="28"/>
        <v>100</v>
      </c>
      <c r="U104" s="142">
        <f t="shared" si="28"/>
        <v>100</v>
      </c>
      <c r="V104" s="142">
        <f t="shared" si="28"/>
        <v>100</v>
      </c>
      <c r="W104" s="142">
        <f t="shared" si="29"/>
        <v>100</v>
      </c>
      <c r="X104" s="142">
        <f t="shared" si="29"/>
        <v>100</v>
      </c>
      <c r="Y104" s="142">
        <f t="shared" si="29"/>
        <v>100</v>
      </c>
      <c r="Z104" s="142">
        <f t="shared" si="29"/>
        <v>100</v>
      </c>
      <c r="AA104" s="142">
        <f t="shared" si="29"/>
        <v>100</v>
      </c>
      <c r="AB104" s="142">
        <f t="shared" si="29"/>
        <v>100</v>
      </c>
      <c r="AC104" s="142">
        <f t="shared" si="29"/>
        <v>100</v>
      </c>
      <c r="AD104" s="142">
        <f t="shared" si="29"/>
        <v>100</v>
      </c>
      <c r="AE104" s="142">
        <f t="shared" si="29"/>
        <v>100</v>
      </c>
      <c r="AF104" s="142">
        <f t="shared" si="29"/>
        <v>100</v>
      </c>
      <c r="AG104" s="142">
        <f t="shared" si="29"/>
        <v>100</v>
      </c>
      <c r="AH104" s="142">
        <f t="shared" si="29"/>
        <v>100</v>
      </c>
      <c r="AI104" s="142">
        <f t="shared" si="29"/>
        <v>100</v>
      </c>
      <c r="AJ104" s="142">
        <f t="shared" si="29"/>
        <v>100</v>
      </c>
      <c r="AK104" s="142">
        <f ca="1">IF(AND(AND($AK$3&lt;=B104,B104&lt;=$AK$1),B104&lt;&gt;""),1,0)</f>
        <v>1</v>
      </c>
      <c r="AL104" s="140">
        <f>IF(OR(F104="工事・メンテ（共用可）",F104="要調整"),0.5,1)</f>
        <v>1</v>
      </c>
      <c r="AM104" s="136">
        <v>1</v>
      </c>
    </row>
    <row r="105" spans="1:39" ht="56.25">
      <c r="A105" s="153">
        <v>337</v>
      </c>
      <c r="B105" s="150">
        <v>46402</v>
      </c>
      <c r="C105" s="156">
        <v>0</v>
      </c>
      <c r="D105" s="156">
        <v>24</v>
      </c>
      <c r="E105" s="212" t="s">
        <v>285</v>
      </c>
      <c r="F105" s="151" t="s">
        <v>95</v>
      </c>
      <c r="G105" s="157" t="s">
        <v>1</v>
      </c>
      <c r="H105" s="143" t="str">
        <f>IF(OR(G105="中止",G105="取消"),"998",IF(ISNA(MATCH($E105,施設情報!$B$2:$B$96,0)),"999",INDEX(施設情報!$C$2:$C$96,MATCH($E105,施設情報!$B$2:$B$96,0))))</f>
        <v>111</v>
      </c>
      <c r="I105" s="144">
        <f t="shared" si="20"/>
        <v>46402</v>
      </c>
      <c r="J105" s="142" t="str">
        <f t="shared" si="21"/>
        <v>111-46402</v>
      </c>
      <c r="K105" s="142">
        <f t="shared" si="22"/>
        <v>0</v>
      </c>
      <c r="L105" s="142">
        <f t="shared" si="23"/>
        <v>1</v>
      </c>
      <c r="M105" s="142">
        <f t="shared" ref="M105:V114" si="30">IF(AND(M$3&gt;=$K105,M$3&lt;$L105),100*$AM105,0)</f>
        <v>100</v>
      </c>
      <c r="N105" s="142">
        <f t="shared" si="30"/>
        <v>100</v>
      </c>
      <c r="O105" s="142">
        <f t="shared" si="30"/>
        <v>100</v>
      </c>
      <c r="P105" s="142">
        <f t="shared" si="30"/>
        <v>100</v>
      </c>
      <c r="Q105" s="142">
        <f t="shared" si="30"/>
        <v>100</v>
      </c>
      <c r="R105" s="142">
        <f t="shared" si="30"/>
        <v>100</v>
      </c>
      <c r="S105" s="142">
        <f t="shared" si="30"/>
        <v>100</v>
      </c>
      <c r="T105" s="142">
        <f t="shared" si="30"/>
        <v>100</v>
      </c>
      <c r="U105" s="142">
        <f t="shared" si="30"/>
        <v>100</v>
      </c>
      <c r="V105" s="142">
        <f t="shared" si="30"/>
        <v>100</v>
      </c>
      <c r="W105" s="142">
        <f t="shared" ref="W105:AJ114" si="31">IF(AND(W$3&gt;=$K105,W$3&lt;$L105),100*$AM105,0)</f>
        <v>100</v>
      </c>
      <c r="X105" s="142">
        <f t="shared" si="31"/>
        <v>100</v>
      </c>
      <c r="Y105" s="142">
        <f t="shared" si="31"/>
        <v>100</v>
      </c>
      <c r="Z105" s="142">
        <f t="shared" si="31"/>
        <v>100</v>
      </c>
      <c r="AA105" s="142">
        <f t="shared" si="31"/>
        <v>100</v>
      </c>
      <c r="AB105" s="142">
        <f t="shared" si="31"/>
        <v>100</v>
      </c>
      <c r="AC105" s="142">
        <f t="shared" si="31"/>
        <v>100</v>
      </c>
      <c r="AD105" s="142">
        <f t="shared" si="31"/>
        <v>100</v>
      </c>
      <c r="AE105" s="142">
        <f t="shared" si="31"/>
        <v>100</v>
      </c>
      <c r="AF105" s="142">
        <f t="shared" si="31"/>
        <v>100</v>
      </c>
      <c r="AG105" s="142">
        <f t="shared" si="31"/>
        <v>100</v>
      </c>
      <c r="AH105" s="142">
        <f t="shared" si="31"/>
        <v>100</v>
      </c>
      <c r="AI105" s="142">
        <f t="shared" si="31"/>
        <v>100</v>
      </c>
      <c r="AJ105" s="142">
        <f t="shared" si="31"/>
        <v>100</v>
      </c>
      <c r="AK105" s="142">
        <f ca="1">IF(AND(AND($AK$3&lt;=B105,B105&lt;=$AK$1),B105&lt;&gt;""),1,0)</f>
        <v>1</v>
      </c>
      <c r="AL105" s="140">
        <f>IF(OR(F105="工事・メンテ（共用可）",F105="要調整"),0.5,1)</f>
        <v>1</v>
      </c>
      <c r="AM105" s="136">
        <v>1</v>
      </c>
    </row>
    <row r="106" spans="1:39">
      <c r="A106" s="153">
        <v>485</v>
      </c>
      <c r="B106" s="150">
        <v>46402</v>
      </c>
      <c r="C106" s="156">
        <v>7</v>
      </c>
      <c r="D106" s="156">
        <v>21</v>
      </c>
      <c r="E106" s="212" t="s">
        <v>28</v>
      </c>
      <c r="F106" s="151" t="s">
        <v>490</v>
      </c>
      <c r="G106" s="157" t="s">
        <v>494</v>
      </c>
      <c r="H106" s="143" t="str">
        <f>IF(OR(G106="中止",G106="取消"),"998",IF(ISNA(MATCH($E106,施設情報!$B$2:$B$96,0)),"999",INDEX(施設情報!$C$2:$C$96,MATCH($E106,施設情報!$B$2:$B$96,0))))</f>
        <v>001</v>
      </c>
      <c r="I106" s="144">
        <f t="shared" si="20"/>
        <v>46402</v>
      </c>
      <c r="J106" s="142" t="str">
        <f t="shared" si="21"/>
        <v>001-46402</v>
      </c>
      <c r="K106" s="142">
        <f t="shared" si="22"/>
        <v>0.29166666666666669</v>
      </c>
      <c r="L106" s="142">
        <f t="shared" si="23"/>
        <v>0.875</v>
      </c>
      <c r="M106" s="142">
        <f t="shared" si="30"/>
        <v>0</v>
      </c>
      <c r="N106" s="142">
        <f t="shared" si="30"/>
        <v>0</v>
      </c>
      <c r="O106" s="142">
        <f t="shared" si="30"/>
        <v>0</v>
      </c>
      <c r="P106" s="142">
        <f t="shared" si="30"/>
        <v>0</v>
      </c>
      <c r="Q106" s="142">
        <f t="shared" si="30"/>
        <v>0</v>
      </c>
      <c r="R106" s="142">
        <f t="shared" si="30"/>
        <v>0</v>
      </c>
      <c r="S106" s="142">
        <f t="shared" si="30"/>
        <v>0</v>
      </c>
      <c r="T106" s="142">
        <f t="shared" si="30"/>
        <v>100</v>
      </c>
      <c r="U106" s="142">
        <f t="shared" si="30"/>
        <v>100</v>
      </c>
      <c r="V106" s="142">
        <f t="shared" si="30"/>
        <v>100</v>
      </c>
      <c r="W106" s="142">
        <f t="shared" si="31"/>
        <v>100</v>
      </c>
      <c r="X106" s="142">
        <f t="shared" si="31"/>
        <v>100</v>
      </c>
      <c r="Y106" s="142">
        <f t="shared" si="31"/>
        <v>100</v>
      </c>
      <c r="Z106" s="142">
        <f t="shared" si="31"/>
        <v>100</v>
      </c>
      <c r="AA106" s="142">
        <f t="shared" si="31"/>
        <v>100</v>
      </c>
      <c r="AB106" s="142">
        <f t="shared" si="31"/>
        <v>100</v>
      </c>
      <c r="AC106" s="142">
        <f t="shared" si="31"/>
        <v>100</v>
      </c>
      <c r="AD106" s="142">
        <f t="shared" si="31"/>
        <v>100</v>
      </c>
      <c r="AE106" s="142">
        <f t="shared" si="31"/>
        <v>100</v>
      </c>
      <c r="AF106" s="142">
        <f t="shared" si="31"/>
        <v>100</v>
      </c>
      <c r="AG106" s="142">
        <f t="shared" si="31"/>
        <v>100</v>
      </c>
      <c r="AH106" s="142">
        <f t="shared" si="31"/>
        <v>0</v>
      </c>
      <c r="AI106" s="142">
        <f t="shared" si="31"/>
        <v>0</v>
      </c>
      <c r="AJ106" s="142">
        <f t="shared" si="31"/>
        <v>0</v>
      </c>
      <c r="AK106" s="142">
        <f ca="1">IF(AND(AND($AK$3&lt;=B106,B106&lt;=$AK$1),B106&lt;&gt;""),1,0)</f>
        <v>1</v>
      </c>
      <c r="AL106" s="140">
        <f>IF(OR(F106="工事・メンテ（共用可）",F106="要調整"),0.5,1)</f>
        <v>1</v>
      </c>
      <c r="AM106" s="136">
        <v>1</v>
      </c>
    </row>
    <row r="107" spans="1:39" ht="93.75">
      <c r="A107" s="153">
        <v>486</v>
      </c>
      <c r="B107" s="150">
        <v>46402</v>
      </c>
      <c r="C107" s="156">
        <v>7</v>
      </c>
      <c r="D107" s="156">
        <v>21</v>
      </c>
      <c r="E107" s="212" t="s">
        <v>270</v>
      </c>
      <c r="F107" s="151" t="s">
        <v>490</v>
      </c>
      <c r="G107" s="157" t="s">
        <v>494</v>
      </c>
      <c r="H107" s="143" t="str">
        <f>IF(OR(G107="中止",G107="取消"),"998",IF(ISNA(MATCH($E107,施設情報!$B$2:$B$96,0)),"999",INDEX(施設情報!$C$2:$C$96,MATCH($E107,施設情報!$B$2:$B$96,0))))</f>
        <v>101</v>
      </c>
      <c r="I107" s="144">
        <f t="shared" si="20"/>
        <v>46402</v>
      </c>
      <c r="J107" s="142" t="str">
        <f t="shared" si="21"/>
        <v>101-46402</v>
      </c>
      <c r="K107" s="142">
        <f t="shared" si="22"/>
        <v>0.29166666666666669</v>
      </c>
      <c r="L107" s="142">
        <f t="shared" si="23"/>
        <v>0.875</v>
      </c>
      <c r="M107" s="142">
        <f t="shared" si="30"/>
        <v>0</v>
      </c>
      <c r="N107" s="142">
        <f t="shared" si="30"/>
        <v>0</v>
      </c>
      <c r="O107" s="142">
        <f t="shared" si="30"/>
        <v>0</v>
      </c>
      <c r="P107" s="142">
        <f t="shared" si="30"/>
        <v>0</v>
      </c>
      <c r="Q107" s="142">
        <f t="shared" si="30"/>
        <v>0</v>
      </c>
      <c r="R107" s="142">
        <f t="shared" si="30"/>
        <v>0</v>
      </c>
      <c r="S107" s="142">
        <f t="shared" si="30"/>
        <v>0</v>
      </c>
      <c r="T107" s="142">
        <f t="shared" si="30"/>
        <v>100</v>
      </c>
      <c r="U107" s="142">
        <f t="shared" si="30"/>
        <v>100</v>
      </c>
      <c r="V107" s="142">
        <f t="shared" si="30"/>
        <v>100</v>
      </c>
      <c r="W107" s="142">
        <f t="shared" si="31"/>
        <v>100</v>
      </c>
      <c r="X107" s="142">
        <f t="shared" si="31"/>
        <v>100</v>
      </c>
      <c r="Y107" s="142">
        <f t="shared" si="31"/>
        <v>100</v>
      </c>
      <c r="Z107" s="142">
        <f t="shared" si="31"/>
        <v>100</v>
      </c>
      <c r="AA107" s="142">
        <f t="shared" si="31"/>
        <v>100</v>
      </c>
      <c r="AB107" s="142">
        <f t="shared" si="31"/>
        <v>100</v>
      </c>
      <c r="AC107" s="142">
        <f t="shared" si="31"/>
        <v>100</v>
      </c>
      <c r="AD107" s="142">
        <f t="shared" si="31"/>
        <v>100</v>
      </c>
      <c r="AE107" s="142">
        <f t="shared" si="31"/>
        <v>100</v>
      </c>
      <c r="AF107" s="142">
        <f t="shared" si="31"/>
        <v>100</v>
      </c>
      <c r="AG107" s="142">
        <f t="shared" si="31"/>
        <v>100</v>
      </c>
      <c r="AH107" s="142">
        <f t="shared" si="31"/>
        <v>0</v>
      </c>
      <c r="AI107" s="142">
        <f t="shared" si="31"/>
        <v>0</v>
      </c>
      <c r="AJ107" s="142">
        <f t="shared" si="31"/>
        <v>0</v>
      </c>
      <c r="AK107" s="142">
        <f ca="1">IF(AND(AND($AK$3&lt;=B107,B107&lt;=$AK$1),B107&lt;&gt;""),1,0)</f>
        <v>1</v>
      </c>
      <c r="AL107" s="140">
        <f>IF(OR(F107="工事・メンテ（共用可）",F107="要調整"),0.5,1)</f>
        <v>1</v>
      </c>
      <c r="AM107" s="136">
        <v>1</v>
      </c>
    </row>
    <row r="108" spans="1:39">
      <c r="A108" s="153">
        <v>487</v>
      </c>
      <c r="B108" s="150">
        <v>46402</v>
      </c>
      <c r="C108" s="156">
        <v>7</v>
      </c>
      <c r="D108" s="156">
        <v>21</v>
      </c>
      <c r="E108" s="212" t="s">
        <v>271</v>
      </c>
      <c r="F108" s="151" t="s">
        <v>490</v>
      </c>
      <c r="G108" s="157" t="s">
        <v>494</v>
      </c>
      <c r="H108" s="143" t="str">
        <f>IF(OR(G108="中止",G108="取消"),"998",IF(ISNA(MATCH($E108,施設情報!$B$2:$B$96,0)),"999",INDEX(施設情報!$C$2:$C$96,MATCH($E108,施設情報!$B$2:$B$96,0))))</f>
        <v>102</v>
      </c>
      <c r="I108" s="144">
        <f t="shared" si="20"/>
        <v>46402</v>
      </c>
      <c r="J108" s="142" t="str">
        <f t="shared" si="21"/>
        <v>102-46402</v>
      </c>
      <c r="K108" s="142">
        <f t="shared" si="22"/>
        <v>0.29166666666666669</v>
      </c>
      <c r="L108" s="142">
        <f t="shared" si="23"/>
        <v>0.875</v>
      </c>
      <c r="M108" s="142">
        <f t="shared" si="30"/>
        <v>0</v>
      </c>
      <c r="N108" s="142">
        <f t="shared" si="30"/>
        <v>0</v>
      </c>
      <c r="O108" s="142">
        <f t="shared" si="30"/>
        <v>0</v>
      </c>
      <c r="P108" s="142">
        <f t="shared" si="30"/>
        <v>0</v>
      </c>
      <c r="Q108" s="142">
        <f t="shared" si="30"/>
        <v>0</v>
      </c>
      <c r="R108" s="142">
        <f t="shared" si="30"/>
        <v>0</v>
      </c>
      <c r="S108" s="142">
        <f t="shared" si="30"/>
        <v>0</v>
      </c>
      <c r="T108" s="142">
        <f t="shared" si="30"/>
        <v>100</v>
      </c>
      <c r="U108" s="142">
        <f t="shared" si="30"/>
        <v>100</v>
      </c>
      <c r="V108" s="142">
        <f t="shared" si="30"/>
        <v>100</v>
      </c>
      <c r="W108" s="142">
        <f t="shared" si="31"/>
        <v>100</v>
      </c>
      <c r="X108" s="142">
        <f t="shared" si="31"/>
        <v>100</v>
      </c>
      <c r="Y108" s="142">
        <f t="shared" si="31"/>
        <v>100</v>
      </c>
      <c r="Z108" s="142">
        <f t="shared" si="31"/>
        <v>100</v>
      </c>
      <c r="AA108" s="142">
        <f t="shared" si="31"/>
        <v>100</v>
      </c>
      <c r="AB108" s="142">
        <f t="shared" si="31"/>
        <v>100</v>
      </c>
      <c r="AC108" s="142">
        <f t="shared" si="31"/>
        <v>100</v>
      </c>
      <c r="AD108" s="142">
        <f t="shared" si="31"/>
        <v>100</v>
      </c>
      <c r="AE108" s="142">
        <f t="shared" si="31"/>
        <v>100</v>
      </c>
      <c r="AF108" s="142">
        <f t="shared" si="31"/>
        <v>100</v>
      </c>
      <c r="AG108" s="142">
        <f t="shared" si="31"/>
        <v>100</v>
      </c>
      <c r="AH108" s="142">
        <f t="shared" si="31"/>
        <v>0</v>
      </c>
      <c r="AI108" s="142">
        <f t="shared" si="31"/>
        <v>0</v>
      </c>
      <c r="AJ108" s="142">
        <f t="shared" si="31"/>
        <v>0</v>
      </c>
      <c r="AK108" s="142">
        <f ca="1">IF(AND(AND($AK$3&lt;=B108,B108&lt;=$AK$1),B108&lt;&gt;""),1,0)</f>
        <v>1</v>
      </c>
      <c r="AL108" s="140">
        <f>IF(OR(F108="工事・メンテ（共用可）",F108="要調整"),0.5,1)</f>
        <v>1</v>
      </c>
      <c r="AM108" s="136">
        <v>1</v>
      </c>
    </row>
    <row r="109" spans="1:39">
      <c r="A109" s="153">
        <v>488</v>
      </c>
      <c r="B109" s="150">
        <v>46402</v>
      </c>
      <c r="C109" s="156">
        <v>7</v>
      </c>
      <c r="D109" s="156">
        <v>21</v>
      </c>
      <c r="E109" s="212" t="s">
        <v>272</v>
      </c>
      <c r="F109" s="151" t="s">
        <v>490</v>
      </c>
      <c r="G109" s="157" t="s">
        <v>494</v>
      </c>
      <c r="H109" s="143" t="str">
        <f>IF(OR(G109="中止",G109="取消"),"998",IF(ISNA(MATCH($E109,施設情報!$B$2:$B$96,0)),"999",INDEX(施設情報!$C$2:$C$96,MATCH($E109,施設情報!$B$2:$B$96,0))))</f>
        <v>103</v>
      </c>
      <c r="I109" s="144">
        <f t="shared" si="20"/>
        <v>46402</v>
      </c>
      <c r="J109" s="142" t="str">
        <f t="shared" si="21"/>
        <v>103-46402</v>
      </c>
      <c r="K109" s="142">
        <f t="shared" si="22"/>
        <v>0.29166666666666669</v>
      </c>
      <c r="L109" s="142">
        <f t="shared" si="23"/>
        <v>0.875</v>
      </c>
      <c r="M109" s="142">
        <f t="shared" si="30"/>
        <v>0</v>
      </c>
      <c r="N109" s="142">
        <f t="shared" si="30"/>
        <v>0</v>
      </c>
      <c r="O109" s="142">
        <f t="shared" si="30"/>
        <v>0</v>
      </c>
      <c r="P109" s="142">
        <f t="shared" si="30"/>
        <v>0</v>
      </c>
      <c r="Q109" s="142">
        <f t="shared" si="30"/>
        <v>0</v>
      </c>
      <c r="R109" s="142">
        <f t="shared" si="30"/>
        <v>0</v>
      </c>
      <c r="S109" s="142">
        <f t="shared" si="30"/>
        <v>0</v>
      </c>
      <c r="T109" s="142">
        <f t="shared" si="30"/>
        <v>100</v>
      </c>
      <c r="U109" s="142">
        <f t="shared" si="30"/>
        <v>100</v>
      </c>
      <c r="V109" s="142">
        <f t="shared" si="30"/>
        <v>100</v>
      </c>
      <c r="W109" s="142">
        <f t="shared" si="31"/>
        <v>100</v>
      </c>
      <c r="X109" s="142">
        <f t="shared" si="31"/>
        <v>100</v>
      </c>
      <c r="Y109" s="142">
        <f t="shared" si="31"/>
        <v>100</v>
      </c>
      <c r="Z109" s="142">
        <f t="shared" si="31"/>
        <v>100</v>
      </c>
      <c r="AA109" s="142">
        <f t="shared" si="31"/>
        <v>100</v>
      </c>
      <c r="AB109" s="142">
        <f t="shared" si="31"/>
        <v>100</v>
      </c>
      <c r="AC109" s="142">
        <f t="shared" si="31"/>
        <v>100</v>
      </c>
      <c r="AD109" s="142">
        <f t="shared" si="31"/>
        <v>100</v>
      </c>
      <c r="AE109" s="142">
        <f t="shared" si="31"/>
        <v>100</v>
      </c>
      <c r="AF109" s="142">
        <f t="shared" si="31"/>
        <v>100</v>
      </c>
      <c r="AG109" s="142">
        <f t="shared" si="31"/>
        <v>100</v>
      </c>
      <c r="AH109" s="142">
        <f t="shared" si="31"/>
        <v>0</v>
      </c>
      <c r="AI109" s="142">
        <f t="shared" si="31"/>
        <v>0</v>
      </c>
      <c r="AJ109" s="142">
        <f t="shared" si="31"/>
        <v>0</v>
      </c>
      <c r="AK109" s="142">
        <f ca="1">IF(AND(AND($AK$3&lt;=B109,B109&lt;=$AK$1),B109&lt;&gt;""),1,0)</f>
        <v>1</v>
      </c>
      <c r="AL109" s="140">
        <f>IF(OR(F109="工事・メンテ（共用可）",F109="要調整"),0.5,1)</f>
        <v>1</v>
      </c>
      <c r="AM109" s="136">
        <v>1</v>
      </c>
    </row>
    <row r="110" spans="1:39">
      <c r="A110" s="153">
        <v>489</v>
      </c>
      <c r="B110" s="150">
        <v>46402</v>
      </c>
      <c r="C110" s="156">
        <v>7</v>
      </c>
      <c r="D110" s="156">
        <v>21</v>
      </c>
      <c r="E110" s="212" t="s">
        <v>277</v>
      </c>
      <c r="F110" s="151" t="s">
        <v>490</v>
      </c>
      <c r="G110" s="157" t="s">
        <v>494</v>
      </c>
      <c r="H110" s="143" t="str">
        <f>IF(OR(G110="中止",G110="取消"),"998",IF(ISNA(MATCH($E110,施設情報!$B$2:$B$96,0)),"999",INDEX(施設情報!$C$2:$C$96,MATCH($E110,施設情報!$B$2:$B$96,0))))</f>
        <v>104</v>
      </c>
      <c r="I110" s="144">
        <f t="shared" si="20"/>
        <v>46402</v>
      </c>
      <c r="J110" s="142" t="str">
        <f t="shared" si="21"/>
        <v>104-46402</v>
      </c>
      <c r="K110" s="142">
        <f t="shared" si="22"/>
        <v>0.29166666666666669</v>
      </c>
      <c r="L110" s="142">
        <f t="shared" si="23"/>
        <v>0.875</v>
      </c>
      <c r="M110" s="142">
        <f t="shared" si="30"/>
        <v>0</v>
      </c>
      <c r="N110" s="142">
        <f t="shared" si="30"/>
        <v>0</v>
      </c>
      <c r="O110" s="142">
        <f t="shared" si="30"/>
        <v>0</v>
      </c>
      <c r="P110" s="142">
        <f t="shared" si="30"/>
        <v>0</v>
      </c>
      <c r="Q110" s="142">
        <f t="shared" si="30"/>
        <v>0</v>
      </c>
      <c r="R110" s="142">
        <f t="shared" si="30"/>
        <v>0</v>
      </c>
      <c r="S110" s="142">
        <f t="shared" si="30"/>
        <v>0</v>
      </c>
      <c r="T110" s="142">
        <f t="shared" si="30"/>
        <v>100</v>
      </c>
      <c r="U110" s="142">
        <f t="shared" si="30"/>
        <v>100</v>
      </c>
      <c r="V110" s="142">
        <f t="shared" si="30"/>
        <v>100</v>
      </c>
      <c r="W110" s="142">
        <f t="shared" si="31"/>
        <v>100</v>
      </c>
      <c r="X110" s="142">
        <f t="shared" si="31"/>
        <v>100</v>
      </c>
      <c r="Y110" s="142">
        <f t="shared" si="31"/>
        <v>100</v>
      </c>
      <c r="Z110" s="142">
        <f t="shared" si="31"/>
        <v>100</v>
      </c>
      <c r="AA110" s="142">
        <f t="shared" si="31"/>
        <v>100</v>
      </c>
      <c r="AB110" s="142">
        <f t="shared" si="31"/>
        <v>100</v>
      </c>
      <c r="AC110" s="142">
        <f t="shared" si="31"/>
        <v>100</v>
      </c>
      <c r="AD110" s="142">
        <f t="shared" si="31"/>
        <v>100</v>
      </c>
      <c r="AE110" s="142">
        <f t="shared" si="31"/>
        <v>100</v>
      </c>
      <c r="AF110" s="142">
        <f t="shared" si="31"/>
        <v>100</v>
      </c>
      <c r="AG110" s="142">
        <f t="shared" si="31"/>
        <v>100</v>
      </c>
      <c r="AH110" s="142">
        <f t="shared" si="31"/>
        <v>0</v>
      </c>
      <c r="AI110" s="142">
        <f t="shared" si="31"/>
        <v>0</v>
      </c>
      <c r="AJ110" s="142">
        <f t="shared" si="31"/>
        <v>0</v>
      </c>
      <c r="AK110" s="142">
        <f ca="1">IF(AND(AND($AK$3&lt;=B110,B110&lt;=$AK$1),B110&lt;&gt;""),1,0)</f>
        <v>1</v>
      </c>
      <c r="AL110" s="140">
        <f>IF(OR(F110="工事・メンテ（共用可）",F110="要調整"),0.5,1)</f>
        <v>1</v>
      </c>
      <c r="AM110" s="136">
        <v>1</v>
      </c>
    </row>
    <row r="111" spans="1:39" ht="37.5">
      <c r="A111" s="153">
        <v>490</v>
      </c>
      <c r="B111" s="150">
        <v>46402</v>
      </c>
      <c r="C111" s="156">
        <v>7</v>
      </c>
      <c r="D111" s="156">
        <v>21</v>
      </c>
      <c r="E111" s="212" t="s">
        <v>278</v>
      </c>
      <c r="F111" s="151" t="s">
        <v>490</v>
      </c>
      <c r="G111" s="157" t="s">
        <v>494</v>
      </c>
      <c r="H111" s="143" t="str">
        <f>IF(OR(G111="中止",G111="取消"),"998",IF(ISNA(MATCH($E111,施設情報!$B$2:$B$96,0)),"999",INDEX(施設情報!$C$2:$C$96,MATCH($E111,施設情報!$B$2:$B$96,0))))</f>
        <v>105</v>
      </c>
      <c r="I111" s="144">
        <f t="shared" si="20"/>
        <v>46402</v>
      </c>
      <c r="J111" s="142" t="str">
        <f t="shared" si="21"/>
        <v>105-46402</v>
      </c>
      <c r="K111" s="142">
        <f t="shared" si="22"/>
        <v>0.29166666666666669</v>
      </c>
      <c r="L111" s="142">
        <f t="shared" si="23"/>
        <v>0.875</v>
      </c>
      <c r="M111" s="142">
        <f t="shared" si="30"/>
        <v>0</v>
      </c>
      <c r="N111" s="142">
        <f t="shared" si="30"/>
        <v>0</v>
      </c>
      <c r="O111" s="142">
        <f t="shared" si="30"/>
        <v>0</v>
      </c>
      <c r="P111" s="142">
        <f t="shared" si="30"/>
        <v>0</v>
      </c>
      <c r="Q111" s="142">
        <f t="shared" si="30"/>
        <v>0</v>
      </c>
      <c r="R111" s="142">
        <f t="shared" si="30"/>
        <v>0</v>
      </c>
      <c r="S111" s="142">
        <f t="shared" si="30"/>
        <v>0</v>
      </c>
      <c r="T111" s="142">
        <f t="shared" si="30"/>
        <v>100</v>
      </c>
      <c r="U111" s="142">
        <f t="shared" si="30"/>
        <v>100</v>
      </c>
      <c r="V111" s="142">
        <f t="shared" si="30"/>
        <v>100</v>
      </c>
      <c r="W111" s="142">
        <f t="shared" si="31"/>
        <v>100</v>
      </c>
      <c r="X111" s="142">
        <f t="shared" si="31"/>
        <v>100</v>
      </c>
      <c r="Y111" s="142">
        <f t="shared" si="31"/>
        <v>100</v>
      </c>
      <c r="Z111" s="142">
        <f t="shared" si="31"/>
        <v>100</v>
      </c>
      <c r="AA111" s="142">
        <f t="shared" si="31"/>
        <v>100</v>
      </c>
      <c r="AB111" s="142">
        <f t="shared" si="31"/>
        <v>100</v>
      </c>
      <c r="AC111" s="142">
        <f t="shared" si="31"/>
        <v>100</v>
      </c>
      <c r="AD111" s="142">
        <f t="shared" si="31"/>
        <v>100</v>
      </c>
      <c r="AE111" s="142">
        <f t="shared" si="31"/>
        <v>100</v>
      </c>
      <c r="AF111" s="142">
        <f t="shared" si="31"/>
        <v>100</v>
      </c>
      <c r="AG111" s="142">
        <f t="shared" si="31"/>
        <v>100</v>
      </c>
      <c r="AH111" s="142">
        <f t="shared" si="31"/>
        <v>0</v>
      </c>
      <c r="AI111" s="142">
        <f t="shared" si="31"/>
        <v>0</v>
      </c>
      <c r="AJ111" s="142">
        <f t="shared" si="31"/>
        <v>0</v>
      </c>
      <c r="AK111" s="142">
        <f ca="1">IF(AND(AND($AK$3&lt;=B111,B111&lt;=$AK$1),B111&lt;&gt;""),1,0)</f>
        <v>1</v>
      </c>
      <c r="AL111" s="140">
        <f>IF(OR(F111="工事・メンテ（共用可）",F111="要調整"),0.5,1)</f>
        <v>1</v>
      </c>
      <c r="AM111" s="136">
        <v>1</v>
      </c>
    </row>
    <row r="112" spans="1:39" ht="37.5">
      <c r="A112" s="153">
        <v>491</v>
      </c>
      <c r="B112" s="150">
        <v>46402</v>
      </c>
      <c r="C112" s="156">
        <v>7</v>
      </c>
      <c r="D112" s="156">
        <v>21</v>
      </c>
      <c r="E112" s="212" t="s">
        <v>279</v>
      </c>
      <c r="F112" s="151" t="s">
        <v>490</v>
      </c>
      <c r="G112" s="157" t="s">
        <v>494</v>
      </c>
      <c r="H112" s="143" t="str">
        <f>IF(OR(G112="中止",G112="取消"),"998",IF(ISNA(MATCH($E112,施設情報!$B$2:$B$96,0)),"999",INDEX(施設情報!$C$2:$C$96,MATCH($E112,施設情報!$B$2:$B$96,0))))</f>
        <v>106</v>
      </c>
      <c r="I112" s="144">
        <f t="shared" si="20"/>
        <v>46402</v>
      </c>
      <c r="J112" s="142" t="str">
        <f t="shared" si="21"/>
        <v>106-46402</v>
      </c>
      <c r="K112" s="142">
        <f t="shared" si="22"/>
        <v>0.29166666666666669</v>
      </c>
      <c r="L112" s="142">
        <f t="shared" si="23"/>
        <v>0.875</v>
      </c>
      <c r="M112" s="142">
        <f t="shared" si="30"/>
        <v>0</v>
      </c>
      <c r="N112" s="142">
        <f t="shared" si="30"/>
        <v>0</v>
      </c>
      <c r="O112" s="142">
        <f t="shared" si="30"/>
        <v>0</v>
      </c>
      <c r="P112" s="142">
        <f t="shared" si="30"/>
        <v>0</v>
      </c>
      <c r="Q112" s="142">
        <f t="shared" si="30"/>
        <v>0</v>
      </c>
      <c r="R112" s="142">
        <f t="shared" si="30"/>
        <v>0</v>
      </c>
      <c r="S112" s="142">
        <f t="shared" si="30"/>
        <v>0</v>
      </c>
      <c r="T112" s="142">
        <f t="shared" si="30"/>
        <v>100</v>
      </c>
      <c r="U112" s="142">
        <f t="shared" si="30"/>
        <v>100</v>
      </c>
      <c r="V112" s="142">
        <f t="shared" si="30"/>
        <v>100</v>
      </c>
      <c r="W112" s="142">
        <f t="shared" si="31"/>
        <v>100</v>
      </c>
      <c r="X112" s="142">
        <f t="shared" si="31"/>
        <v>100</v>
      </c>
      <c r="Y112" s="142">
        <f t="shared" si="31"/>
        <v>100</v>
      </c>
      <c r="Z112" s="142">
        <f t="shared" si="31"/>
        <v>100</v>
      </c>
      <c r="AA112" s="142">
        <f t="shared" si="31"/>
        <v>100</v>
      </c>
      <c r="AB112" s="142">
        <f t="shared" si="31"/>
        <v>100</v>
      </c>
      <c r="AC112" s="142">
        <f t="shared" si="31"/>
        <v>100</v>
      </c>
      <c r="AD112" s="142">
        <f t="shared" si="31"/>
        <v>100</v>
      </c>
      <c r="AE112" s="142">
        <f t="shared" si="31"/>
        <v>100</v>
      </c>
      <c r="AF112" s="142">
        <f t="shared" si="31"/>
        <v>100</v>
      </c>
      <c r="AG112" s="142">
        <f t="shared" si="31"/>
        <v>100</v>
      </c>
      <c r="AH112" s="142">
        <f t="shared" si="31"/>
        <v>0</v>
      </c>
      <c r="AI112" s="142">
        <f t="shared" si="31"/>
        <v>0</v>
      </c>
      <c r="AJ112" s="142">
        <f t="shared" si="31"/>
        <v>0</v>
      </c>
      <c r="AK112" s="142">
        <f ca="1">IF(AND(AND($AK$3&lt;=B112,B112&lt;=$AK$1),B112&lt;&gt;""),1,0)</f>
        <v>1</v>
      </c>
      <c r="AL112" s="140">
        <f>IF(OR(F112="工事・メンテ（共用可）",F112="要調整"),0.5,1)</f>
        <v>1</v>
      </c>
      <c r="AM112" s="136">
        <v>1</v>
      </c>
    </row>
    <row r="113" spans="1:39">
      <c r="A113" s="153">
        <v>492</v>
      </c>
      <c r="B113" s="150">
        <v>46402</v>
      </c>
      <c r="C113" s="156">
        <v>7</v>
      </c>
      <c r="D113" s="156">
        <v>21</v>
      </c>
      <c r="E113" s="212" t="s">
        <v>510</v>
      </c>
      <c r="F113" s="151" t="s">
        <v>490</v>
      </c>
      <c r="G113" s="157" t="s">
        <v>494</v>
      </c>
      <c r="H113" s="143" t="str">
        <f>IF(OR(G113="中止",G113="取消"),"998",IF(ISNA(MATCH($E113,施設情報!$B$2:$B$96,0)),"999",INDEX(施設情報!$C$2:$C$96,MATCH($E113,施設情報!$B$2:$B$96,0))))</f>
        <v>108</v>
      </c>
      <c r="I113" s="144">
        <f t="shared" si="20"/>
        <v>46402</v>
      </c>
      <c r="J113" s="142" t="str">
        <f t="shared" si="21"/>
        <v>108-46402</v>
      </c>
      <c r="K113" s="142">
        <f t="shared" si="22"/>
        <v>0.29166666666666669</v>
      </c>
      <c r="L113" s="142">
        <f t="shared" si="23"/>
        <v>0.875</v>
      </c>
      <c r="M113" s="142">
        <f t="shared" si="30"/>
        <v>0</v>
      </c>
      <c r="N113" s="142">
        <f t="shared" si="30"/>
        <v>0</v>
      </c>
      <c r="O113" s="142">
        <f t="shared" si="30"/>
        <v>0</v>
      </c>
      <c r="P113" s="142">
        <f t="shared" si="30"/>
        <v>0</v>
      </c>
      <c r="Q113" s="142">
        <f t="shared" si="30"/>
        <v>0</v>
      </c>
      <c r="R113" s="142">
        <f t="shared" si="30"/>
        <v>0</v>
      </c>
      <c r="S113" s="142">
        <f t="shared" si="30"/>
        <v>0</v>
      </c>
      <c r="T113" s="142">
        <f t="shared" si="30"/>
        <v>100</v>
      </c>
      <c r="U113" s="142">
        <f t="shared" si="30"/>
        <v>100</v>
      </c>
      <c r="V113" s="142">
        <f t="shared" si="30"/>
        <v>100</v>
      </c>
      <c r="W113" s="142">
        <f t="shared" si="31"/>
        <v>100</v>
      </c>
      <c r="X113" s="142">
        <f t="shared" si="31"/>
        <v>100</v>
      </c>
      <c r="Y113" s="142">
        <f t="shared" si="31"/>
        <v>100</v>
      </c>
      <c r="Z113" s="142">
        <f t="shared" si="31"/>
        <v>100</v>
      </c>
      <c r="AA113" s="142">
        <f t="shared" si="31"/>
        <v>100</v>
      </c>
      <c r="AB113" s="142">
        <f t="shared" si="31"/>
        <v>100</v>
      </c>
      <c r="AC113" s="142">
        <f t="shared" si="31"/>
        <v>100</v>
      </c>
      <c r="AD113" s="142">
        <f t="shared" si="31"/>
        <v>100</v>
      </c>
      <c r="AE113" s="142">
        <f t="shared" si="31"/>
        <v>100</v>
      </c>
      <c r="AF113" s="142">
        <f t="shared" si="31"/>
        <v>100</v>
      </c>
      <c r="AG113" s="142">
        <f t="shared" si="31"/>
        <v>100</v>
      </c>
      <c r="AH113" s="142">
        <f t="shared" si="31"/>
        <v>0</v>
      </c>
      <c r="AI113" s="142">
        <f t="shared" si="31"/>
        <v>0</v>
      </c>
      <c r="AJ113" s="142">
        <f t="shared" si="31"/>
        <v>0</v>
      </c>
      <c r="AK113" s="142">
        <f ca="1">IF(AND(AND($AK$3&lt;=B113,B113&lt;=$AK$1),B113&lt;&gt;""),1,0)</f>
        <v>1</v>
      </c>
      <c r="AL113" s="140">
        <f>IF(OR(F113="工事・メンテ（共用可）",F113="要調整"),0.5,1)</f>
        <v>1</v>
      </c>
      <c r="AM113" s="136">
        <v>1</v>
      </c>
    </row>
    <row r="114" spans="1:39" ht="37.5">
      <c r="A114" s="153">
        <v>493</v>
      </c>
      <c r="B114" s="150">
        <v>46402</v>
      </c>
      <c r="C114" s="156">
        <v>7</v>
      </c>
      <c r="D114" s="156">
        <v>21</v>
      </c>
      <c r="E114" s="212" t="s">
        <v>496</v>
      </c>
      <c r="F114" s="151" t="s">
        <v>490</v>
      </c>
      <c r="G114" s="157" t="s">
        <v>494</v>
      </c>
      <c r="H114" s="143" t="str">
        <f>IF(OR(G114="中止",G114="取消"),"998",IF(ISNA(MATCH($E114,施設情報!$B$2:$B$96,0)),"999",INDEX(施設情報!$C$2:$C$96,MATCH($E114,施設情報!$B$2:$B$96,0))))</f>
        <v>107</v>
      </c>
      <c r="I114" s="144">
        <f t="shared" si="20"/>
        <v>46402</v>
      </c>
      <c r="J114" s="142" t="str">
        <f t="shared" si="21"/>
        <v>107-46402</v>
      </c>
      <c r="K114" s="142">
        <f t="shared" si="22"/>
        <v>0.29166666666666669</v>
      </c>
      <c r="L114" s="142">
        <f t="shared" si="23"/>
        <v>0.875</v>
      </c>
      <c r="M114" s="142">
        <f t="shared" si="30"/>
        <v>0</v>
      </c>
      <c r="N114" s="142">
        <f t="shared" si="30"/>
        <v>0</v>
      </c>
      <c r="O114" s="142">
        <f t="shared" si="30"/>
        <v>0</v>
      </c>
      <c r="P114" s="142">
        <f t="shared" si="30"/>
        <v>0</v>
      </c>
      <c r="Q114" s="142">
        <f t="shared" si="30"/>
        <v>0</v>
      </c>
      <c r="R114" s="142">
        <f t="shared" si="30"/>
        <v>0</v>
      </c>
      <c r="S114" s="142">
        <f t="shared" si="30"/>
        <v>0</v>
      </c>
      <c r="T114" s="142">
        <f t="shared" si="30"/>
        <v>100</v>
      </c>
      <c r="U114" s="142">
        <f t="shared" si="30"/>
        <v>100</v>
      </c>
      <c r="V114" s="142">
        <f t="shared" si="30"/>
        <v>100</v>
      </c>
      <c r="W114" s="142">
        <f t="shared" si="31"/>
        <v>100</v>
      </c>
      <c r="X114" s="142">
        <f t="shared" si="31"/>
        <v>100</v>
      </c>
      <c r="Y114" s="142">
        <f t="shared" si="31"/>
        <v>100</v>
      </c>
      <c r="Z114" s="142">
        <f t="shared" si="31"/>
        <v>100</v>
      </c>
      <c r="AA114" s="142">
        <f t="shared" si="31"/>
        <v>100</v>
      </c>
      <c r="AB114" s="142">
        <f t="shared" si="31"/>
        <v>100</v>
      </c>
      <c r="AC114" s="142">
        <f t="shared" si="31"/>
        <v>100</v>
      </c>
      <c r="AD114" s="142">
        <f t="shared" si="31"/>
        <v>100</v>
      </c>
      <c r="AE114" s="142">
        <f t="shared" si="31"/>
        <v>100</v>
      </c>
      <c r="AF114" s="142">
        <f t="shared" si="31"/>
        <v>100</v>
      </c>
      <c r="AG114" s="142">
        <f t="shared" si="31"/>
        <v>100</v>
      </c>
      <c r="AH114" s="142">
        <f t="shared" si="31"/>
        <v>0</v>
      </c>
      <c r="AI114" s="142">
        <f t="shared" si="31"/>
        <v>0</v>
      </c>
      <c r="AJ114" s="142">
        <f t="shared" si="31"/>
        <v>0</v>
      </c>
      <c r="AK114" s="142">
        <f ca="1">IF(AND(AND($AK$3&lt;=B114,B114&lt;=$AK$1),B114&lt;&gt;""),1,0)</f>
        <v>1</v>
      </c>
      <c r="AL114" s="140">
        <f>IF(OR(F114="工事・メンテ（共用可）",F114="要調整"),0.5,1)</f>
        <v>1</v>
      </c>
      <c r="AM114" s="136">
        <v>1</v>
      </c>
    </row>
    <row r="115" spans="1:39">
      <c r="A115" s="153">
        <v>5</v>
      </c>
      <c r="B115" s="150">
        <v>46403</v>
      </c>
      <c r="C115" s="156">
        <v>0</v>
      </c>
      <c r="D115" s="156">
        <v>24</v>
      </c>
      <c r="E115" s="154" t="s">
        <v>28</v>
      </c>
      <c r="F115" s="151" t="s">
        <v>29</v>
      </c>
      <c r="G115" s="157" t="s">
        <v>1</v>
      </c>
      <c r="H115" s="143" t="str">
        <f>IF(OR(G115="中止",G115="取消"),"998",IF(ISNA(MATCH($E115,施設情報!$B$2:$B$96,0)),"999",INDEX(施設情報!$C$2:$C$96,MATCH($E115,施設情報!$B$2:$B$96,0))))</f>
        <v>001</v>
      </c>
      <c r="I115" s="144">
        <f t="shared" si="20"/>
        <v>46403</v>
      </c>
      <c r="J115" s="142" t="str">
        <f t="shared" si="21"/>
        <v>001-46403</v>
      </c>
      <c r="K115" s="142">
        <f t="shared" si="22"/>
        <v>0</v>
      </c>
      <c r="L115" s="142">
        <f t="shared" si="23"/>
        <v>1</v>
      </c>
      <c r="M115" s="142">
        <f t="shared" ref="M115:V124" si="32">IF(AND(M$3&gt;=$K115,M$3&lt;$L115),100*$AM115,0)</f>
        <v>100</v>
      </c>
      <c r="N115" s="142">
        <f t="shared" si="32"/>
        <v>100</v>
      </c>
      <c r="O115" s="142">
        <f t="shared" si="32"/>
        <v>100</v>
      </c>
      <c r="P115" s="142">
        <f t="shared" si="32"/>
        <v>100</v>
      </c>
      <c r="Q115" s="142">
        <f t="shared" si="32"/>
        <v>100</v>
      </c>
      <c r="R115" s="142">
        <f t="shared" si="32"/>
        <v>100</v>
      </c>
      <c r="S115" s="142">
        <f t="shared" si="32"/>
        <v>100</v>
      </c>
      <c r="T115" s="142">
        <f t="shared" si="32"/>
        <v>100</v>
      </c>
      <c r="U115" s="142">
        <f t="shared" si="32"/>
        <v>100</v>
      </c>
      <c r="V115" s="142">
        <f t="shared" si="32"/>
        <v>100</v>
      </c>
      <c r="W115" s="142">
        <f t="shared" ref="W115:AJ124" si="33">IF(AND(W$3&gt;=$K115,W$3&lt;$L115),100*$AM115,0)</f>
        <v>100</v>
      </c>
      <c r="X115" s="142">
        <f t="shared" si="33"/>
        <v>100</v>
      </c>
      <c r="Y115" s="142">
        <f t="shared" si="33"/>
        <v>100</v>
      </c>
      <c r="Z115" s="142">
        <f t="shared" si="33"/>
        <v>100</v>
      </c>
      <c r="AA115" s="142">
        <f t="shared" si="33"/>
        <v>100</v>
      </c>
      <c r="AB115" s="142">
        <f t="shared" si="33"/>
        <v>100</v>
      </c>
      <c r="AC115" s="142">
        <f t="shared" si="33"/>
        <v>100</v>
      </c>
      <c r="AD115" s="142">
        <f t="shared" si="33"/>
        <v>100</v>
      </c>
      <c r="AE115" s="142">
        <f t="shared" si="33"/>
        <v>100</v>
      </c>
      <c r="AF115" s="142">
        <f t="shared" si="33"/>
        <v>100</v>
      </c>
      <c r="AG115" s="142">
        <f t="shared" si="33"/>
        <v>100</v>
      </c>
      <c r="AH115" s="142">
        <f t="shared" si="33"/>
        <v>100</v>
      </c>
      <c r="AI115" s="142">
        <f t="shared" si="33"/>
        <v>100</v>
      </c>
      <c r="AJ115" s="142">
        <f t="shared" si="33"/>
        <v>100</v>
      </c>
      <c r="AK115" s="142">
        <f ca="1">IF(AND(AND($AK$3&lt;=B115,B115&lt;=$AK$1),B115&lt;&gt;""),1,0)</f>
        <v>1</v>
      </c>
      <c r="AL115" s="140">
        <f>IF(OR(F115="工事・メンテ（共用可）",F115="要調整"),0.5,1)</f>
        <v>1</v>
      </c>
      <c r="AM115" s="136">
        <v>1</v>
      </c>
    </row>
    <row r="116" spans="1:39" ht="37.5">
      <c r="A116" s="153">
        <v>248</v>
      </c>
      <c r="B116" s="150">
        <v>46403</v>
      </c>
      <c r="C116" s="156">
        <v>0</v>
      </c>
      <c r="D116" s="156">
        <v>24</v>
      </c>
      <c r="E116" s="212" t="s">
        <v>240</v>
      </c>
      <c r="F116" s="151" t="s">
        <v>95</v>
      </c>
      <c r="G116" s="157" t="s">
        <v>1</v>
      </c>
      <c r="H116" s="143" t="str">
        <f>IF(OR(G116="中止",G116="取消"),"998",IF(ISNA(MATCH($E116,施設情報!$B$2:$B$96,0)),"999",INDEX(施設情報!$C$2:$C$96,MATCH($E116,施設情報!$B$2:$B$96,0))))</f>
        <v>117</v>
      </c>
      <c r="I116" s="144">
        <f t="shared" si="20"/>
        <v>46403</v>
      </c>
      <c r="J116" s="142" t="str">
        <f t="shared" si="21"/>
        <v>117-46403</v>
      </c>
      <c r="K116" s="142">
        <f t="shared" si="22"/>
        <v>0</v>
      </c>
      <c r="L116" s="142">
        <f t="shared" si="23"/>
        <v>1</v>
      </c>
      <c r="M116" s="142">
        <f t="shared" si="32"/>
        <v>100</v>
      </c>
      <c r="N116" s="142">
        <f t="shared" si="32"/>
        <v>100</v>
      </c>
      <c r="O116" s="142">
        <f t="shared" si="32"/>
        <v>100</v>
      </c>
      <c r="P116" s="142">
        <f t="shared" si="32"/>
        <v>100</v>
      </c>
      <c r="Q116" s="142">
        <f t="shared" si="32"/>
        <v>100</v>
      </c>
      <c r="R116" s="142">
        <f t="shared" si="32"/>
        <v>100</v>
      </c>
      <c r="S116" s="142">
        <f t="shared" si="32"/>
        <v>100</v>
      </c>
      <c r="T116" s="142">
        <f t="shared" si="32"/>
        <v>100</v>
      </c>
      <c r="U116" s="142">
        <f t="shared" si="32"/>
        <v>100</v>
      </c>
      <c r="V116" s="142">
        <f t="shared" si="32"/>
        <v>100</v>
      </c>
      <c r="W116" s="142">
        <f t="shared" si="33"/>
        <v>100</v>
      </c>
      <c r="X116" s="142">
        <f t="shared" si="33"/>
        <v>100</v>
      </c>
      <c r="Y116" s="142">
        <f t="shared" si="33"/>
        <v>100</v>
      </c>
      <c r="Z116" s="142">
        <f t="shared" si="33"/>
        <v>100</v>
      </c>
      <c r="AA116" s="142">
        <f t="shared" si="33"/>
        <v>100</v>
      </c>
      <c r="AB116" s="142">
        <f t="shared" si="33"/>
        <v>100</v>
      </c>
      <c r="AC116" s="142">
        <f t="shared" si="33"/>
        <v>100</v>
      </c>
      <c r="AD116" s="142">
        <f t="shared" si="33"/>
        <v>100</v>
      </c>
      <c r="AE116" s="142">
        <f t="shared" si="33"/>
        <v>100</v>
      </c>
      <c r="AF116" s="142">
        <f t="shared" si="33"/>
        <v>100</v>
      </c>
      <c r="AG116" s="142">
        <f t="shared" si="33"/>
        <v>100</v>
      </c>
      <c r="AH116" s="142">
        <f t="shared" si="33"/>
        <v>100</v>
      </c>
      <c r="AI116" s="142">
        <f t="shared" si="33"/>
        <v>100</v>
      </c>
      <c r="AJ116" s="142">
        <f t="shared" si="33"/>
        <v>100</v>
      </c>
      <c r="AK116" s="142">
        <f ca="1">IF(AND(AND($AK$3&lt;=B116,B116&lt;=$AK$1),B116&lt;&gt;""),1,0)</f>
        <v>1</v>
      </c>
      <c r="AL116" s="140">
        <f>IF(OR(F116="工事・メンテ（共用可）",F116="要調整"),0.5,1)</f>
        <v>1</v>
      </c>
      <c r="AM116" s="136">
        <v>1</v>
      </c>
    </row>
    <row r="117" spans="1:39" ht="56.25">
      <c r="A117" s="153">
        <v>338</v>
      </c>
      <c r="B117" s="150">
        <v>46403</v>
      </c>
      <c r="C117" s="156">
        <v>0</v>
      </c>
      <c r="D117" s="156">
        <v>24</v>
      </c>
      <c r="E117" s="212" t="s">
        <v>285</v>
      </c>
      <c r="F117" s="151" t="s">
        <v>95</v>
      </c>
      <c r="G117" s="157" t="s">
        <v>1</v>
      </c>
      <c r="H117" s="143" t="str">
        <f>IF(OR(G117="中止",G117="取消"),"998",IF(ISNA(MATCH($E117,施設情報!$B$2:$B$96,0)),"999",INDEX(施設情報!$C$2:$C$96,MATCH($E117,施設情報!$B$2:$B$96,0))))</f>
        <v>111</v>
      </c>
      <c r="I117" s="144">
        <f t="shared" si="20"/>
        <v>46403</v>
      </c>
      <c r="J117" s="142" t="str">
        <f t="shared" si="21"/>
        <v>111-46403</v>
      </c>
      <c r="K117" s="142">
        <f t="shared" si="22"/>
        <v>0</v>
      </c>
      <c r="L117" s="142">
        <f t="shared" si="23"/>
        <v>1</v>
      </c>
      <c r="M117" s="142">
        <f t="shared" si="32"/>
        <v>100</v>
      </c>
      <c r="N117" s="142">
        <f t="shared" si="32"/>
        <v>100</v>
      </c>
      <c r="O117" s="142">
        <f t="shared" si="32"/>
        <v>100</v>
      </c>
      <c r="P117" s="142">
        <f t="shared" si="32"/>
        <v>100</v>
      </c>
      <c r="Q117" s="142">
        <f t="shared" si="32"/>
        <v>100</v>
      </c>
      <c r="R117" s="142">
        <f t="shared" si="32"/>
        <v>100</v>
      </c>
      <c r="S117" s="142">
        <f t="shared" si="32"/>
        <v>100</v>
      </c>
      <c r="T117" s="142">
        <f t="shared" si="32"/>
        <v>100</v>
      </c>
      <c r="U117" s="142">
        <f t="shared" si="32"/>
        <v>100</v>
      </c>
      <c r="V117" s="142">
        <f t="shared" si="32"/>
        <v>100</v>
      </c>
      <c r="W117" s="142">
        <f t="shared" si="33"/>
        <v>100</v>
      </c>
      <c r="X117" s="142">
        <f t="shared" si="33"/>
        <v>100</v>
      </c>
      <c r="Y117" s="142">
        <f t="shared" si="33"/>
        <v>100</v>
      </c>
      <c r="Z117" s="142">
        <f t="shared" si="33"/>
        <v>100</v>
      </c>
      <c r="AA117" s="142">
        <f t="shared" si="33"/>
        <v>100</v>
      </c>
      <c r="AB117" s="142">
        <f t="shared" si="33"/>
        <v>100</v>
      </c>
      <c r="AC117" s="142">
        <f t="shared" si="33"/>
        <v>100</v>
      </c>
      <c r="AD117" s="142">
        <f t="shared" si="33"/>
        <v>100</v>
      </c>
      <c r="AE117" s="142">
        <f t="shared" si="33"/>
        <v>100</v>
      </c>
      <c r="AF117" s="142">
        <f t="shared" si="33"/>
        <v>100</v>
      </c>
      <c r="AG117" s="142">
        <f t="shared" si="33"/>
        <v>100</v>
      </c>
      <c r="AH117" s="142">
        <f t="shared" si="33"/>
        <v>100</v>
      </c>
      <c r="AI117" s="142">
        <f t="shared" si="33"/>
        <v>100</v>
      </c>
      <c r="AJ117" s="142">
        <f t="shared" si="33"/>
        <v>100</v>
      </c>
      <c r="AK117" s="142">
        <f ca="1">IF(AND(AND($AK$3&lt;=B117,B117&lt;=$AK$1),B117&lt;&gt;""),1,0)</f>
        <v>1</v>
      </c>
      <c r="AL117" s="140">
        <f>IF(OR(F117="工事・メンテ（共用可）",F117="要調整"),0.5,1)</f>
        <v>1</v>
      </c>
      <c r="AM117" s="136">
        <v>1</v>
      </c>
    </row>
    <row r="118" spans="1:39">
      <c r="A118" s="153">
        <v>6</v>
      </c>
      <c r="B118" s="150">
        <v>46404</v>
      </c>
      <c r="C118" s="156">
        <v>0</v>
      </c>
      <c r="D118" s="156">
        <v>24</v>
      </c>
      <c r="E118" s="154" t="s">
        <v>28</v>
      </c>
      <c r="F118" s="151" t="s">
        <v>29</v>
      </c>
      <c r="G118" s="157" t="s">
        <v>1</v>
      </c>
      <c r="H118" s="143" t="str">
        <f>IF(OR(G118="中止",G118="取消"),"998",IF(ISNA(MATCH($E118,施設情報!$B$2:$B$96,0)),"999",INDEX(施設情報!$C$2:$C$96,MATCH($E118,施設情報!$B$2:$B$96,0))))</f>
        <v>001</v>
      </c>
      <c r="I118" s="144">
        <f t="shared" si="20"/>
        <v>46404</v>
      </c>
      <c r="J118" s="142" t="str">
        <f t="shared" si="21"/>
        <v>001-46404</v>
      </c>
      <c r="K118" s="142">
        <f t="shared" si="22"/>
        <v>0</v>
      </c>
      <c r="L118" s="142">
        <f t="shared" si="23"/>
        <v>1</v>
      </c>
      <c r="M118" s="142">
        <f t="shared" si="32"/>
        <v>100</v>
      </c>
      <c r="N118" s="142">
        <f t="shared" si="32"/>
        <v>100</v>
      </c>
      <c r="O118" s="142">
        <f t="shared" si="32"/>
        <v>100</v>
      </c>
      <c r="P118" s="142">
        <f t="shared" si="32"/>
        <v>100</v>
      </c>
      <c r="Q118" s="142">
        <f t="shared" si="32"/>
        <v>100</v>
      </c>
      <c r="R118" s="142">
        <f t="shared" si="32"/>
        <v>100</v>
      </c>
      <c r="S118" s="142">
        <f t="shared" si="32"/>
        <v>100</v>
      </c>
      <c r="T118" s="142">
        <f t="shared" si="32"/>
        <v>100</v>
      </c>
      <c r="U118" s="142">
        <f t="shared" si="32"/>
        <v>100</v>
      </c>
      <c r="V118" s="142">
        <f t="shared" si="32"/>
        <v>100</v>
      </c>
      <c r="W118" s="142">
        <f t="shared" si="33"/>
        <v>100</v>
      </c>
      <c r="X118" s="142">
        <f t="shared" si="33"/>
        <v>100</v>
      </c>
      <c r="Y118" s="142">
        <f t="shared" si="33"/>
        <v>100</v>
      </c>
      <c r="Z118" s="142">
        <f t="shared" si="33"/>
        <v>100</v>
      </c>
      <c r="AA118" s="142">
        <f t="shared" si="33"/>
        <v>100</v>
      </c>
      <c r="AB118" s="142">
        <f t="shared" si="33"/>
        <v>100</v>
      </c>
      <c r="AC118" s="142">
        <f t="shared" si="33"/>
        <v>100</v>
      </c>
      <c r="AD118" s="142">
        <f t="shared" si="33"/>
        <v>100</v>
      </c>
      <c r="AE118" s="142">
        <f t="shared" si="33"/>
        <v>100</v>
      </c>
      <c r="AF118" s="142">
        <f t="shared" si="33"/>
        <v>100</v>
      </c>
      <c r="AG118" s="142">
        <f t="shared" si="33"/>
        <v>100</v>
      </c>
      <c r="AH118" s="142">
        <f t="shared" si="33"/>
        <v>100</v>
      </c>
      <c r="AI118" s="142">
        <f t="shared" si="33"/>
        <v>100</v>
      </c>
      <c r="AJ118" s="142">
        <f t="shared" si="33"/>
        <v>100</v>
      </c>
      <c r="AK118" s="142">
        <f ca="1">IF(AND(AND($AK$3&lt;=B118,B118&lt;=$AK$1),B118&lt;&gt;""),1,0)</f>
        <v>1</v>
      </c>
      <c r="AL118" s="140">
        <f>IF(OR(F118="工事・メンテ（共用可）",F118="要調整"),0.5,1)</f>
        <v>1</v>
      </c>
      <c r="AM118" s="136">
        <v>1</v>
      </c>
    </row>
    <row r="119" spans="1:39" ht="37.5">
      <c r="A119" s="153">
        <v>249</v>
      </c>
      <c r="B119" s="150">
        <v>46404</v>
      </c>
      <c r="C119" s="156">
        <v>0</v>
      </c>
      <c r="D119" s="156">
        <v>24</v>
      </c>
      <c r="E119" s="212" t="s">
        <v>240</v>
      </c>
      <c r="F119" s="151" t="s">
        <v>95</v>
      </c>
      <c r="G119" s="157" t="s">
        <v>1</v>
      </c>
      <c r="H119" s="143" t="str">
        <f>IF(OR(G119="中止",G119="取消"),"998",IF(ISNA(MATCH($E119,施設情報!$B$2:$B$96,0)),"999",INDEX(施設情報!$C$2:$C$96,MATCH($E119,施設情報!$B$2:$B$96,0))))</f>
        <v>117</v>
      </c>
      <c r="I119" s="144">
        <f t="shared" si="20"/>
        <v>46404</v>
      </c>
      <c r="J119" s="142" t="str">
        <f t="shared" si="21"/>
        <v>117-46404</v>
      </c>
      <c r="K119" s="142">
        <f t="shared" si="22"/>
        <v>0</v>
      </c>
      <c r="L119" s="142">
        <f t="shared" si="23"/>
        <v>1</v>
      </c>
      <c r="M119" s="142">
        <f t="shared" si="32"/>
        <v>100</v>
      </c>
      <c r="N119" s="142">
        <f t="shared" si="32"/>
        <v>100</v>
      </c>
      <c r="O119" s="142">
        <f t="shared" si="32"/>
        <v>100</v>
      </c>
      <c r="P119" s="142">
        <f t="shared" si="32"/>
        <v>100</v>
      </c>
      <c r="Q119" s="142">
        <f t="shared" si="32"/>
        <v>100</v>
      </c>
      <c r="R119" s="142">
        <f t="shared" si="32"/>
        <v>100</v>
      </c>
      <c r="S119" s="142">
        <f t="shared" si="32"/>
        <v>100</v>
      </c>
      <c r="T119" s="142">
        <f t="shared" si="32"/>
        <v>100</v>
      </c>
      <c r="U119" s="142">
        <f t="shared" si="32"/>
        <v>100</v>
      </c>
      <c r="V119" s="142">
        <f t="shared" si="32"/>
        <v>100</v>
      </c>
      <c r="W119" s="142">
        <f t="shared" si="33"/>
        <v>100</v>
      </c>
      <c r="X119" s="142">
        <f t="shared" si="33"/>
        <v>100</v>
      </c>
      <c r="Y119" s="142">
        <f t="shared" si="33"/>
        <v>100</v>
      </c>
      <c r="Z119" s="142">
        <f t="shared" si="33"/>
        <v>100</v>
      </c>
      <c r="AA119" s="142">
        <f t="shared" si="33"/>
        <v>100</v>
      </c>
      <c r="AB119" s="142">
        <f t="shared" si="33"/>
        <v>100</v>
      </c>
      <c r="AC119" s="142">
        <f t="shared" si="33"/>
        <v>100</v>
      </c>
      <c r="AD119" s="142">
        <f t="shared" si="33"/>
        <v>100</v>
      </c>
      <c r="AE119" s="142">
        <f t="shared" si="33"/>
        <v>100</v>
      </c>
      <c r="AF119" s="142">
        <f t="shared" si="33"/>
        <v>100</v>
      </c>
      <c r="AG119" s="142">
        <f t="shared" si="33"/>
        <v>100</v>
      </c>
      <c r="AH119" s="142">
        <f t="shared" si="33"/>
        <v>100</v>
      </c>
      <c r="AI119" s="142">
        <f t="shared" si="33"/>
        <v>100</v>
      </c>
      <c r="AJ119" s="142">
        <f t="shared" si="33"/>
        <v>100</v>
      </c>
      <c r="AK119" s="142">
        <f ca="1">IF(AND(AND($AK$3&lt;=B119,B119&lt;=$AK$1),B119&lt;&gt;""),1,0)</f>
        <v>1</v>
      </c>
      <c r="AL119" s="140">
        <f>IF(OR(F119="工事・メンテ（共用可）",F119="要調整"),0.5,1)</f>
        <v>1</v>
      </c>
      <c r="AM119" s="136">
        <v>1</v>
      </c>
    </row>
    <row r="120" spans="1:39" ht="56.25">
      <c r="A120" s="153">
        <v>339</v>
      </c>
      <c r="B120" s="150">
        <v>46404</v>
      </c>
      <c r="C120" s="156">
        <v>0</v>
      </c>
      <c r="D120" s="156">
        <v>24</v>
      </c>
      <c r="E120" s="212" t="s">
        <v>285</v>
      </c>
      <c r="F120" s="151" t="s">
        <v>95</v>
      </c>
      <c r="G120" s="157" t="s">
        <v>1</v>
      </c>
      <c r="H120" s="143" t="str">
        <f>IF(OR(G120="中止",G120="取消"),"998",IF(ISNA(MATCH($E120,施設情報!$B$2:$B$96,0)),"999",INDEX(施設情報!$C$2:$C$96,MATCH($E120,施設情報!$B$2:$B$96,0))))</f>
        <v>111</v>
      </c>
      <c r="I120" s="144">
        <f t="shared" si="20"/>
        <v>46404</v>
      </c>
      <c r="J120" s="142" t="str">
        <f t="shared" si="21"/>
        <v>111-46404</v>
      </c>
      <c r="K120" s="142">
        <f t="shared" si="22"/>
        <v>0</v>
      </c>
      <c r="L120" s="142">
        <f t="shared" si="23"/>
        <v>1</v>
      </c>
      <c r="M120" s="142">
        <f t="shared" si="32"/>
        <v>100</v>
      </c>
      <c r="N120" s="142">
        <f t="shared" si="32"/>
        <v>100</v>
      </c>
      <c r="O120" s="142">
        <f t="shared" si="32"/>
        <v>100</v>
      </c>
      <c r="P120" s="142">
        <f t="shared" si="32"/>
        <v>100</v>
      </c>
      <c r="Q120" s="142">
        <f t="shared" si="32"/>
        <v>100</v>
      </c>
      <c r="R120" s="142">
        <f t="shared" si="32"/>
        <v>100</v>
      </c>
      <c r="S120" s="142">
        <f t="shared" si="32"/>
        <v>100</v>
      </c>
      <c r="T120" s="142">
        <f t="shared" si="32"/>
        <v>100</v>
      </c>
      <c r="U120" s="142">
        <f t="shared" si="32"/>
        <v>100</v>
      </c>
      <c r="V120" s="142">
        <f t="shared" si="32"/>
        <v>100</v>
      </c>
      <c r="W120" s="142">
        <f t="shared" si="33"/>
        <v>100</v>
      </c>
      <c r="X120" s="142">
        <f t="shared" si="33"/>
        <v>100</v>
      </c>
      <c r="Y120" s="142">
        <f t="shared" si="33"/>
        <v>100</v>
      </c>
      <c r="Z120" s="142">
        <f t="shared" si="33"/>
        <v>100</v>
      </c>
      <c r="AA120" s="142">
        <f t="shared" si="33"/>
        <v>100</v>
      </c>
      <c r="AB120" s="142">
        <f t="shared" si="33"/>
        <v>100</v>
      </c>
      <c r="AC120" s="142">
        <f t="shared" si="33"/>
        <v>100</v>
      </c>
      <c r="AD120" s="142">
        <f t="shared" si="33"/>
        <v>100</v>
      </c>
      <c r="AE120" s="142">
        <f t="shared" si="33"/>
        <v>100</v>
      </c>
      <c r="AF120" s="142">
        <f t="shared" si="33"/>
        <v>100</v>
      </c>
      <c r="AG120" s="142">
        <f t="shared" si="33"/>
        <v>100</v>
      </c>
      <c r="AH120" s="142">
        <f t="shared" si="33"/>
        <v>100</v>
      </c>
      <c r="AI120" s="142">
        <f t="shared" si="33"/>
        <v>100</v>
      </c>
      <c r="AJ120" s="142">
        <f t="shared" si="33"/>
        <v>100</v>
      </c>
      <c r="AK120" s="142">
        <f ca="1">IF(AND(AND($AK$3&lt;=B120,B120&lt;=$AK$1),B120&lt;&gt;""),1,0)</f>
        <v>1</v>
      </c>
      <c r="AL120" s="140">
        <f>IF(OR(F120="工事・メンテ（共用可）",F120="要調整"),0.5,1)</f>
        <v>1</v>
      </c>
      <c r="AM120" s="136">
        <v>1</v>
      </c>
    </row>
    <row r="121" spans="1:39" ht="37.5">
      <c r="A121" s="153">
        <v>219</v>
      </c>
      <c r="B121" s="150">
        <v>46405</v>
      </c>
      <c r="C121" s="156">
        <v>9</v>
      </c>
      <c r="D121" s="156">
        <v>17</v>
      </c>
      <c r="E121" s="212" t="s">
        <v>496</v>
      </c>
      <c r="F121" s="151" t="s">
        <v>492</v>
      </c>
      <c r="G121" s="157" t="s">
        <v>1</v>
      </c>
      <c r="H121" s="143" t="str">
        <f>IF(OR(G121="中止",G121="取消"),"998",IF(ISNA(MATCH($E121,施設情報!$B$2:$B$96,0)),"999",INDEX(施設情報!$C$2:$C$96,MATCH($E121,施設情報!$B$2:$B$96,0))))</f>
        <v>107</v>
      </c>
      <c r="I121" s="144">
        <f t="shared" si="20"/>
        <v>46405</v>
      </c>
      <c r="J121" s="142" t="str">
        <f t="shared" si="21"/>
        <v>107-46405</v>
      </c>
      <c r="K121" s="142">
        <f t="shared" si="22"/>
        <v>0.375</v>
      </c>
      <c r="L121" s="142">
        <f t="shared" si="23"/>
        <v>0.70833333333333337</v>
      </c>
      <c r="M121" s="142">
        <f t="shared" si="32"/>
        <v>0</v>
      </c>
      <c r="N121" s="142">
        <f t="shared" si="32"/>
        <v>0</v>
      </c>
      <c r="O121" s="142">
        <f t="shared" si="32"/>
        <v>0</v>
      </c>
      <c r="P121" s="142">
        <f t="shared" si="32"/>
        <v>0</v>
      </c>
      <c r="Q121" s="142">
        <f t="shared" si="32"/>
        <v>0</v>
      </c>
      <c r="R121" s="142">
        <f t="shared" si="32"/>
        <v>0</v>
      </c>
      <c r="S121" s="142">
        <f t="shared" si="32"/>
        <v>0</v>
      </c>
      <c r="T121" s="142">
        <f t="shared" si="32"/>
        <v>0</v>
      </c>
      <c r="U121" s="142">
        <f t="shared" si="32"/>
        <v>0</v>
      </c>
      <c r="V121" s="142">
        <f t="shared" si="32"/>
        <v>100</v>
      </c>
      <c r="W121" s="142">
        <f t="shared" si="33"/>
        <v>100</v>
      </c>
      <c r="X121" s="142">
        <f t="shared" si="33"/>
        <v>100</v>
      </c>
      <c r="Y121" s="142">
        <f t="shared" si="33"/>
        <v>100</v>
      </c>
      <c r="Z121" s="142">
        <f t="shared" si="33"/>
        <v>100</v>
      </c>
      <c r="AA121" s="142">
        <f t="shared" si="33"/>
        <v>100</v>
      </c>
      <c r="AB121" s="142">
        <f t="shared" si="33"/>
        <v>100</v>
      </c>
      <c r="AC121" s="142">
        <f t="shared" si="33"/>
        <v>100</v>
      </c>
      <c r="AD121" s="142">
        <f t="shared" si="33"/>
        <v>0</v>
      </c>
      <c r="AE121" s="142">
        <f t="shared" si="33"/>
        <v>0</v>
      </c>
      <c r="AF121" s="142">
        <f t="shared" si="33"/>
        <v>0</v>
      </c>
      <c r="AG121" s="142">
        <f t="shared" si="33"/>
        <v>0</v>
      </c>
      <c r="AH121" s="142">
        <f t="shared" si="33"/>
        <v>0</v>
      </c>
      <c r="AI121" s="142">
        <f t="shared" si="33"/>
        <v>0</v>
      </c>
      <c r="AJ121" s="142">
        <f t="shared" si="33"/>
        <v>0</v>
      </c>
      <c r="AK121" s="142">
        <f ca="1">IF(AND(AND($AK$3&lt;=B121,B121&lt;=$AK$1),B121&lt;&gt;""),1,0)</f>
        <v>1</v>
      </c>
      <c r="AL121" s="140">
        <f>IF(OR(F121="工事・メンテ（共用可）",F121="要調整"),0.5,1)</f>
        <v>1</v>
      </c>
      <c r="AM121" s="136">
        <v>1</v>
      </c>
    </row>
    <row r="122" spans="1:39" ht="37.5">
      <c r="A122" s="153">
        <v>220</v>
      </c>
      <c r="B122" s="150">
        <v>46405</v>
      </c>
      <c r="C122" s="156">
        <v>9</v>
      </c>
      <c r="D122" s="156">
        <v>17</v>
      </c>
      <c r="E122" s="212" t="s">
        <v>280</v>
      </c>
      <c r="F122" s="151" t="s">
        <v>492</v>
      </c>
      <c r="G122" s="157" t="s">
        <v>1</v>
      </c>
      <c r="H122" s="143" t="str">
        <f>IF(OR(G122="中止",G122="取消"),"998",IF(ISNA(MATCH($E122,施設情報!$B$2:$B$96,0)),"999",INDEX(施設情報!$C$2:$C$96,MATCH($E122,施設情報!$B$2:$B$96,0))))</f>
        <v>109</v>
      </c>
      <c r="I122" s="144">
        <f t="shared" si="20"/>
        <v>46405</v>
      </c>
      <c r="J122" s="142" t="str">
        <f t="shared" si="21"/>
        <v>109-46405</v>
      </c>
      <c r="K122" s="142">
        <f t="shared" si="22"/>
        <v>0.375</v>
      </c>
      <c r="L122" s="142">
        <f t="shared" si="23"/>
        <v>0.70833333333333337</v>
      </c>
      <c r="M122" s="142">
        <f t="shared" si="32"/>
        <v>0</v>
      </c>
      <c r="N122" s="142">
        <f t="shared" si="32"/>
        <v>0</v>
      </c>
      <c r="O122" s="142">
        <f t="shared" si="32"/>
        <v>0</v>
      </c>
      <c r="P122" s="142">
        <f t="shared" si="32"/>
        <v>0</v>
      </c>
      <c r="Q122" s="142">
        <f t="shared" si="32"/>
        <v>0</v>
      </c>
      <c r="R122" s="142">
        <f t="shared" si="32"/>
        <v>0</v>
      </c>
      <c r="S122" s="142">
        <f t="shared" si="32"/>
        <v>0</v>
      </c>
      <c r="T122" s="142">
        <f t="shared" si="32"/>
        <v>0</v>
      </c>
      <c r="U122" s="142">
        <f t="shared" si="32"/>
        <v>0</v>
      </c>
      <c r="V122" s="142">
        <f t="shared" si="32"/>
        <v>100</v>
      </c>
      <c r="W122" s="142">
        <f t="shared" si="33"/>
        <v>100</v>
      </c>
      <c r="X122" s="142">
        <f t="shared" si="33"/>
        <v>100</v>
      </c>
      <c r="Y122" s="142">
        <f t="shared" si="33"/>
        <v>100</v>
      </c>
      <c r="Z122" s="142">
        <f t="shared" si="33"/>
        <v>100</v>
      </c>
      <c r="AA122" s="142">
        <f t="shared" si="33"/>
        <v>100</v>
      </c>
      <c r="AB122" s="142">
        <f t="shared" si="33"/>
        <v>100</v>
      </c>
      <c r="AC122" s="142">
        <f t="shared" si="33"/>
        <v>100</v>
      </c>
      <c r="AD122" s="142">
        <f t="shared" si="33"/>
        <v>0</v>
      </c>
      <c r="AE122" s="142">
        <f t="shared" si="33"/>
        <v>0</v>
      </c>
      <c r="AF122" s="142">
        <f t="shared" si="33"/>
        <v>0</v>
      </c>
      <c r="AG122" s="142">
        <f t="shared" si="33"/>
        <v>0</v>
      </c>
      <c r="AH122" s="142">
        <f t="shared" si="33"/>
        <v>0</v>
      </c>
      <c r="AI122" s="142">
        <f t="shared" si="33"/>
        <v>0</v>
      </c>
      <c r="AJ122" s="142">
        <f t="shared" si="33"/>
        <v>0</v>
      </c>
      <c r="AK122" s="142">
        <f ca="1">IF(AND(AND($AK$3&lt;=B122,B122&lt;=$AK$1),B122&lt;&gt;""),1,0)</f>
        <v>1</v>
      </c>
      <c r="AL122" s="140">
        <f>IF(OR(F122="工事・メンテ（共用可）",F122="要調整"),0.5,1)</f>
        <v>1</v>
      </c>
      <c r="AM122" s="136">
        <v>1</v>
      </c>
    </row>
    <row r="123" spans="1:39" ht="37.5">
      <c r="A123" s="153">
        <v>221</v>
      </c>
      <c r="B123" s="150">
        <v>46405</v>
      </c>
      <c r="C123" s="156">
        <v>9</v>
      </c>
      <c r="D123" s="156">
        <v>17</v>
      </c>
      <c r="E123" s="212" t="s">
        <v>283</v>
      </c>
      <c r="F123" s="151" t="s">
        <v>492</v>
      </c>
      <c r="G123" s="157" t="s">
        <v>1</v>
      </c>
      <c r="H123" s="143" t="str">
        <f>IF(OR(G123="中止",G123="取消"),"998",IF(ISNA(MATCH($E123,施設情報!$B$2:$B$96,0)),"999",INDEX(施設情報!$C$2:$C$96,MATCH($E123,施設情報!$B$2:$B$96,0))))</f>
        <v>110</v>
      </c>
      <c r="I123" s="144">
        <f t="shared" si="20"/>
        <v>46405</v>
      </c>
      <c r="J123" s="142" t="str">
        <f t="shared" si="21"/>
        <v>110-46405</v>
      </c>
      <c r="K123" s="142">
        <f t="shared" si="22"/>
        <v>0.375</v>
      </c>
      <c r="L123" s="142">
        <f t="shared" si="23"/>
        <v>0.70833333333333337</v>
      </c>
      <c r="M123" s="142">
        <f t="shared" si="32"/>
        <v>0</v>
      </c>
      <c r="N123" s="142">
        <f t="shared" si="32"/>
        <v>0</v>
      </c>
      <c r="O123" s="142">
        <f t="shared" si="32"/>
        <v>0</v>
      </c>
      <c r="P123" s="142">
        <f t="shared" si="32"/>
        <v>0</v>
      </c>
      <c r="Q123" s="142">
        <f t="shared" si="32"/>
        <v>0</v>
      </c>
      <c r="R123" s="142">
        <f t="shared" si="32"/>
        <v>0</v>
      </c>
      <c r="S123" s="142">
        <f t="shared" si="32"/>
        <v>0</v>
      </c>
      <c r="T123" s="142">
        <f t="shared" si="32"/>
        <v>0</v>
      </c>
      <c r="U123" s="142">
        <f t="shared" si="32"/>
        <v>0</v>
      </c>
      <c r="V123" s="142">
        <f t="shared" si="32"/>
        <v>100</v>
      </c>
      <c r="W123" s="142">
        <f t="shared" si="33"/>
        <v>100</v>
      </c>
      <c r="X123" s="142">
        <f t="shared" si="33"/>
        <v>100</v>
      </c>
      <c r="Y123" s="142">
        <f t="shared" si="33"/>
        <v>100</v>
      </c>
      <c r="Z123" s="142">
        <f t="shared" si="33"/>
        <v>100</v>
      </c>
      <c r="AA123" s="142">
        <f t="shared" si="33"/>
        <v>100</v>
      </c>
      <c r="AB123" s="142">
        <f t="shared" si="33"/>
        <v>100</v>
      </c>
      <c r="AC123" s="142">
        <f t="shared" si="33"/>
        <v>100</v>
      </c>
      <c r="AD123" s="142">
        <f t="shared" si="33"/>
        <v>0</v>
      </c>
      <c r="AE123" s="142">
        <f t="shared" si="33"/>
        <v>0</v>
      </c>
      <c r="AF123" s="142">
        <f t="shared" si="33"/>
        <v>0</v>
      </c>
      <c r="AG123" s="142">
        <f t="shared" si="33"/>
        <v>0</v>
      </c>
      <c r="AH123" s="142">
        <f t="shared" si="33"/>
        <v>0</v>
      </c>
      <c r="AI123" s="142">
        <f t="shared" si="33"/>
        <v>0</v>
      </c>
      <c r="AJ123" s="142">
        <f t="shared" si="33"/>
        <v>0</v>
      </c>
      <c r="AK123" s="142">
        <f ca="1">IF(AND(AND($AK$3&lt;=B123,B123&lt;=$AK$1),B123&lt;&gt;""),1,0)</f>
        <v>1</v>
      </c>
      <c r="AL123" s="140">
        <f>IF(OR(F123="工事・メンテ（共用可）",F123="要調整"),0.5,1)</f>
        <v>1</v>
      </c>
      <c r="AM123" s="136">
        <v>1</v>
      </c>
    </row>
    <row r="124" spans="1:39" ht="56.25">
      <c r="A124" s="153">
        <v>222</v>
      </c>
      <c r="B124" s="150">
        <v>46405</v>
      </c>
      <c r="C124" s="156">
        <v>9</v>
      </c>
      <c r="D124" s="156">
        <v>17</v>
      </c>
      <c r="E124" s="212" t="s">
        <v>285</v>
      </c>
      <c r="F124" s="151" t="s">
        <v>492</v>
      </c>
      <c r="G124" s="157" t="s">
        <v>1</v>
      </c>
      <c r="H124" s="143" t="str">
        <f>IF(OR(G124="中止",G124="取消"),"998",IF(ISNA(MATCH($E124,施設情報!$B$2:$B$96,0)),"999",INDEX(施設情報!$C$2:$C$96,MATCH($E124,施設情報!$B$2:$B$96,0))))</f>
        <v>111</v>
      </c>
      <c r="I124" s="144">
        <f t="shared" si="20"/>
        <v>46405</v>
      </c>
      <c r="J124" s="142" t="str">
        <f t="shared" si="21"/>
        <v>111-46405</v>
      </c>
      <c r="K124" s="142">
        <f t="shared" si="22"/>
        <v>0.375</v>
      </c>
      <c r="L124" s="142">
        <f t="shared" si="23"/>
        <v>0.70833333333333337</v>
      </c>
      <c r="M124" s="142">
        <f t="shared" si="32"/>
        <v>0</v>
      </c>
      <c r="N124" s="142">
        <f t="shared" si="32"/>
        <v>0</v>
      </c>
      <c r="O124" s="142">
        <f t="shared" si="32"/>
        <v>0</v>
      </c>
      <c r="P124" s="142">
        <f t="shared" si="32"/>
        <v>0</v>
      </c>
      <c r="Q124" s="142">
        <f t="shared" si="32"/>
        <v>0</v>
      </c>
      <c r="R124" s="142">
        <f t="shared" si="32"/>
        <v>0</v>
      </c>
      <c r="S124" s="142">
        <f t="shared" si="32"/>
        <v>0</v>
      </c>
      <c r="T124" s="142">
        <f t="shared" si="32"/>
        <v>0</v>
      </c>
      <c r="U124" s="142">
        <f t="shared" si="32"/>
        <v>0</v>
      </c>
      <c r="V124" s="142">
        <f t="shared" si="32"/>
        <v>100</v>
      </c>
      <c r="W124" s="142">
        <f t="shared" si="33"/>
        <v>100</v>
      </c>
      <c r="X124" s="142">
        <f t="shared" si="33"/>
        <v>100</v>
      </c>
      <c r="Y124" s="142">
        <f t="shared" si="33"/>
        <v>100</v>
      </c>
      <c r="Z124" s="142">
        <f t="shared" si="33"/>
        <v>100</v>
      </c>
      <c r="AA124" s="142">
        <f t="shared" si="33"/>
        <v>100</v>
      </c>
      <c r="AB124" s="142">
        <f t="shared" si="33"/>
        <v>100</v>
      </c>
      <c r="AC124" s="142">
        <f t="shared" si="33"/>
        <v>100</v>
      </c>
      <c r="AD124" s="142">
        <f t="shared" si="33"/>
        <v>0</v>
      </c>
      <c r="AE124" s="142">
        <f t="shared" si="33"/>
        <v>0</v>
      </c>
      <c r="AF124" s="142">
        <f t="shared" si="33"/>
        <v>0</v>
      </c>
      <c r="AG124" s="142">
        <f t="shared" si="33"/>
        <v>0</v>
      </c>
      <c r="AH124" s="142">
        <f t="shared" si="33"/>
        <v>0</v>
      </c>
      <c r="AI124" s="142">
        <f t="shared" si="33"/>
        <v>0</v>
      </c>
      <c r="AJ124" s="142">
        <f t="shared" si="33"/>
        <v>0</v>
      </c>
      <c r="AK124" s="142">
        <f ca="1">IF(AND(AND($AK$3&lt;=B124,B124&lt;=$AK$1),B124&lt;&gt;""),1,0)</f>
        <v>1</v>
      </c>
      <c r="AL124" s="140">
        <f>IF(OR(F124="工事・メンテ（共用可）",F124="要調整"),0.5,1)</f>
        <v>1</v>
      </c>
      <c r="AM124" s="136">
        <v>1</v>
      </c>
    </row>
    <row r="125" spans="1:39">
      <c r="A125" s="153">
        <v>223</v>
      </c>
      <c r="B125" s="150">
        <v>46405</v>
      </c>
      <c r="C125" s="156">
        <v>9</v>
      </c>
      <c r="D125" s="156">
        <v>17</v>
      </c>
      <c r="E125" s="212" t="s">
        <v>281</v>
      </c>
      <c r="F125" s="151" t="s">
        <v>492</v>
      </c>
      <c r="G125" s="157" t="s">
        <v>1</v>
      </c>
      <c r="H125" s="143" t="str">
        <f>IF(OR(G125="中止",G125="取消"),"998",IF(ISNA(MATCH($E125,施設情報!$B$2:$B$96,0)),"999",INDEX(施設情報!$C$2:$C$96,MATCH($E125,施設情報!$B$2:$B$96,0))))</f>
        <v>112</v>
      </c>
      <c r="I125" s="144">
        <f t="shared" si="20"/>
        <v>46405</v>
      </c>
      <c r="J125" s="142" t="str">
        <f t="shared" si="21"/>
        <v>112-46405</v>
      </c>
      <c r="K125" s="142">
        <f t="shared" si="22"/>
        <v>0.375</v>
      </c>
      <c r="L125" s="142">
        <f t="shared" si="23"/>
        <v>0.70833333333333337</v>
      </c>
      <c r="M125" s="142">
        <f t="shared" ref="M125:V134" si="34">IF(AND(M$3&gt;=$K125,M$3&lt;$L125),100*$AM125,0)</f>
        <v>0</v>
      </c>
      <c r="N125" s="142">
        <f t="shared" si="34"/>
        <v>0</v>
      </c>
      <c r="O125" s="142">
        <f t="shared" si="34"/>
        <v>0</v>
      </c>
      <c r="P125" s="142">
        <f t="shared" si="34"/>
        <v>0</v>
      </c>
      <c r="Q125" s="142">
        <f t="shared" si="34"/>
        <v>0</v>
      </c>
      <c r="R125" s="142">
        <f t="shared" si="34"/>
        <v>0</v>
      </c>
      <c r="S125" s="142">
        <f t="shared" si="34"/>
        <v>0</v>
      </c>
      <c r="T125" s="142">
        <f t="shared" si="34"/>
        <v>0</v>
      </c>
      <c r="U125" s="142">
        <f t="shared" si="34"/>
        <v>0</v>
      </c>
      <c r="V125" s="142">
        <f t="shared" si="34"/>
        <v>100</v>
      </c>
      <c r="W125" s="142">
        <f t="shared" ref="W125:AJ134" si="35">IF(AND(W$3&gt;=$K125,W$3&lt;$L125),100*$AM125,0)</f>
        <v>100</v>
      </c>
      <c r="X125" s="142">
        <f t="shared" si="35"/>
        <v>100</v>
      </c>
      <c r="Y125" s="142">
        <f t="shared" si="35"/>
        <v>100</v>
      </c>
      <c r="Z125" s="142">
        <f t="shared" si="35"/>
        <v>100</v>
      </c>
      <c r="AA125" s="142">
        <f t="shared" si="35"/>
        <v>100</v>
      </c>
      <c r="AB125" s="142">
        <f t="shared" si="35"/>
        <v>100</v>
      </c>
      <c r="AC125" s="142">
        <f t="shared" si="35"/>
        <v>100</v>
      </c>
      <c r="AD125" s="142">
        <f t="shared" si="35"/>
        <v>0</v>
      </c>
      <c r="AE125" s="142">
        <f t="shared" si="35"/>
        <v>0</v>
      </c>
      <c r="AF125" s="142">
        <f t="shared" si="35"/>
        <v>0</v>
      </c>
      <c r="AG125" s="142">
        <f t="shared" si="35"/>
        <v>0</v>
      </c>
      <c r="AH125" s="142">
        <f t="shared" si="35"/>
        <v>0</v>
      </c>
      <c r="AI125" s="142">
        <f t="shared" si="35"/>
        <v>0</v>
      </c>
      <c r="AJ125" s="142">
        <f t="shared" si="35"/>
        <v>0</v>
      </c>
      <c r="AK125" s="142">
        <f ca="1">IF(AND(AND($AK$3&lt;=B125,B125&lt;=$AK$1),B125&lt;&gt;""),1,0)</f>
        <v>1</v>
      </c>
      <c r="AL125" s="140">
        <f>IF(OR(F125="工事・メンテ（共用可）",F125="要調整"),0.5,1)</f>
        <v>1</v>
      </c>
      <c r="AM125" s="136">
        <v>1</v>
      </c>
    </row>
    <row r="126" spans="1:39">
      <c r="A126" s="153">
        <v>224</v>
      </c>
      <c r="B126" s="150">
        <v>46405</v>
      </c>
      <c r="C126" s="156">
        <v>9</v>
      </c>
      <c r="D126" s="156">
        <v>17</v>
      </c>
      <c r="E126" s="212" t="s">
        <v>284</v>
      </c>
      <c r="F126" s="151" t="s">
        <v>492</v>
      </c>
      <c r="G126" s="157" t="s">
        <v>1</v>
      </c>
      <c r="H126" s="143" t="str">
        <f>IF(OR(G126="中止",G126="取消"),"998",IF(ISNA(MATCH($E126,施設情報!$B$2:$B$96,0)),"999",INDEX(施設情報!$C$2:$C$96,MATCH($E126,施設情報!$B$2:$B$96,0))))</f>
        <v>113</v>
      </c>
      <c r="I126" s="144">
        <f t="shared" si="20"/>
        <v>46405</v>
      </c>
      <c r="J126" s="142" t="str">
        <f t="shared" si="21"/>
        <v>113-46405</v>
      </c>
      <c r="K126" s="142">
        <f t="shared" si="22"/>
        <v>0.375</v>
      </c>
      <c r="L126" s="142">
        <f t="shared" si="23"/>
        <v>0.70833333333333337</v>
      </c>
      <c r="M126" s="142">
        <f t="shared" si="34"/>
        <v>0</v>
      </c>
      <c r="N126" s="142">
        <f t="shared" si="34"/>
        <v>0</v>
      </c>
      <c r="O126" s="142">
        <f t="shared" si="34"/>
        <v>0</v>
      </c>
      <c r="P126" s="142">
        <f t="shared" si="34"/>
        <v>0</v>
      </c>
      <c r="Q126" s="142">
        <f t="shared" si="34"/>
        <v>0</v>
      </c>
      <c r="R126" s="142">
        <f t="shared" si="34"/>
        <v>0</v>
      </c>
      <c r="S126" s="142">
        <f t="shared" si="34"/>
        <v>0</v>
      </c>
      <c r="T126" s="142">
        <f t="shared" si="34"/>
        <v>0</v>
      </c>
      <c r="U126" s="142">
        <f t="shared" si="34"/>
        <v>0</v>
      </c>
      <c r="V126" s="142">
        <f t="shared" si="34"/>
        <v>100</v>
      </c>
      <c r="W126" s="142">
        <f t="shared" si="35"/>
        <v>100</v>
      </c>
      <c r="X126" s="142">
        <f t="shared" si="35"/>
        <v>100</v>
      </c>
      <c r="Y126" s="142">
        <f t="shared" si="35"/>
        <v>100</v>
      </c>
      <c r="Z126" s="142">
        <f t="shared" si="35"/>
        <v>100</v>
      </c>
      <c r="AA126" s="142">
        <f t="shared" si="35"/>
        <v>100</v>
      </c>
      <c r="AB126" s="142">
        <f t="shared" si="35"/>
        <v>100</v>
      </c>
      <c r="AC126" s="142">
        <f t="shared" si="35"/>
        <v>100</v>
      </c>
      <c r="AD126" s="142">
        <f t="shared" si="35"/>
        <v>0</v>
      </c>
      <c r="AE126" s="142">
        <f t="shared" si="35"/>
        <v>0</v>
      </c>
      <c r="AF126" s="142">
        <f t="shared" si="35"/>
        <v>0</v>
      </c>
      <c r="AG126" s="142">
        <f t="shared" si="35"/>
        <v>0</v>
      </c>
      <c r="AH126" s="142">
        <f t="shared" si="35"/>
        <v>0</v>
      </c>
      <c r="AI126" s="142">
        <f t="shared" si="35"/>
        <v>0</v>
      </c>
      <c r="AJ126" s="142">
        <f t="shared" si="35"/>
        <v>0</v>
      </c>
      <c r="AK126" s="142">
        <f ca="1">IF(AND(AND($AK$3&lt;=B126,B126&lt;=$AK$1),B126&lt;&gt;""),1,0)</f>
        <v>1</v>
      </c>
      <c r="AL126" s="140">
        <f>IF(OR(F126="工事・メンテ（共用可）",F126="要調整"),0.5,1)</f>
        <v>1</v>
      </c>
      <c r="AM126" s="136">
        <v>1</v>
      </c>
    </row>
    <row r="127" spans="1:39" ht="37.5">
      <c r="A127" s="153">
        <v>225</v>
      </c>
      <c r="B127" s="150">
        <v>46405</v>
      </c>
      <c r="C127" s="156">
        <v>9</v>
      </c>
      <c r="D127" s="156">
        <v>17</v>
      </c>
      <c r="E127" s="212" t="s">
        <v>286</v>
      </c>
      <c r="F127" s="151" t="s">
        <v>492</v>
      </c>
      <c r="G127" s="157" t="s">
        <v>1</v>
      </c>
      <c r="H127" s="143" t="str">
        <f>IF(OR(G127="中止",G127="取消"),"998",IF(ISNA(MATCH($E127,施設情報!$B$2:$B$96,0)),"999",INDEX(施設情報!$C$2:$C$96,MATCH($E127,施設情報!$B$2:$B$96,0))))</f>
        <v>114</v>
      </c>
      <c r="I127" s="144">
        <f t="shared" si="20"/>
        <v>46405</v>
      </c>
      <c r="J127" s="142" t="str">
        <f t="shared" si="21"/>
        <v>114-46405</v>
      </c>
      <c r="K127" s="142">
        <f t="shared" si="22"/>
        <v>0.375</v>
      </c>
      <c r="L127" s="142">
        <f t="shared" si="23"/>
        <v>0.70833333333333337</v>
      </c>
      <c r="M127" s="142">
        <f t="shared" si="34"/>
        <v>0</v>
      </c>
      <c r="N127" s="142">
        <f t="shared" si="34"/>
        <v>0</v>
      </c>
      <c r="O127" s="142">
        <f t="shared" si="34"/>
        <v>0</v>
      </c>
      <c r="P127" s="142">
        <f t="shared" si="34"/>
        <v>0</v>
      </c>
      <c r="Q127" s="142">
        <f t="shared" si="34"/>
        <v>0</v>
      </c>
      <c r="R127" s="142">
        <f t="shared" si="34"/>
        <v>0</v>
      </c>
      <c r="S127" s="142">
        <f t="shared" si="34"/>
        <v>0</v>
      </c>
      <c r="T127" s="142">
        <f t="shared" si="34"/>
        <v>0</v>
      </c>
      <c r="U127" s="142">
        <f t="shared" si="34"/>
        <v>0</v>
      </c>
      <c r="V127" s="142">
        <f t="shared" si="34"/>
        <v>100</v>
      </c>
      <c r="W127" s="142">
        <f t="shared" si="35"/>
        <v>100</v>
      </c>
      <c r="X127" s="142">
        <f t="shared" si="35"/>
        <v>100</v>
      </c>
      <c r="Y127" s="142">
        <f t="shared" si="35"/>
        <v>100</v>
      </c>
      <c r="Z127" s="142">
        <f t="shared" si="35"/>
        <v>100</v>
      </c>
      <c r="AA127" s="142">
        <f t="shared" si="35"/>
        <v>100</v>
      </c>
      <c r="AB127" s="142">
        <f t="shared" si="35"/>
        <v>100</v>
      </c>
      <c r="AC127" s="142">
        <f t="shared" si="35"/>
        <v>100</v>
      </c>
      <c r="AD127" s="142">
        <f t="shared" si="35"/>
        <v>0</v>
      </c>
      <c r="AE127" s="142">
        <f t="shared" si="35"/>
        <v>0</v>
      </c>
      <c r="AF127" s="142">
        <f t="shared" si="35"/>
        <v>0</v>
      </c>
      <c r="AG127" s="142">
        <f t="shared" si="35"/>
        <v>0</v>
      </c>
      <c r="AH127" s="142">
        <f t="shared" si="35"/>
        <v>0</v>
      </c>
      <c r="AI127" s="142">
        <f t="shared" si="35"/>
        <v>0</v>
      </c>
      <c r="AJ127" s="142">
        <f t="shared" si="35"/>
        <v>0</v>
      </c>
      <c r="AK127" s="142">
        <f ca="1">IF(AND(AND($AK$3&lt;=B127,B127&lt;=$AK$1),B127&lt;&gt;""),1,0)</f>
        <v>1</v>
      </c>
      <c r="AL127" s="140">
        <f>IF(OR(F127="工事・メンテ（共用可）",F127="要調整"),0.5,1)</f>
        <v>1</v>
      </c>
      <c r="AM127" s="136">
        <v>1</v>
      </c>
    </row>
    <row r="128" spans="1:39" ht="37.5">
      <c r="A128" s="153">
        <v>226</v>
      </c>
      <c r="B128" s="150">
        <v>46405</v>
      </c>
      <c r="C128" s="156">
        <v>9</v>
      </c>
      <c r="D128" s="156">
        <v>17</v>
      </c>
      <c r="E128" s="212" t="s">
        <v>282</v>
      </c>
      <c r="F128" s="151" t="s">
        <v>492</v>
      </c>
      <c r="G128" s="157" t="s">
        <v>1</v>
      </c>
      <c r="H128" s="143" t="str">
        <f>IF(OR(G128="中止",G128="取消"),"998",IF(ISNA(MATCH($E128,施設情報!$B$2:$B$96,0)),"999",INDEX(施設情報!$C$2:$C$96,MATCH($E128,施設情報!$B$2:$B$96,0))))</f>
        <v>115</v>
      </c>
      <c r="I128" s="144">
        <f t="shared" si="20"/>
        <v>46405</v>
      </c>
      <c r="J128" s="142" t="str">
        <f t="shared" si="21"/>
        <v>115-46405</v>
      </c>
      <c r="K128" s="142">
        <f t="shared" si="22"/>
        <v>0.375</v>
      </c>
      <c r="L128" s="142">
        <f t="shared" si="23"/>
        <v>0.70833333333333337</v>
      </c>
      <c r="M128" s="142">
        <f t="shared" si="34"/>
        <v>0</v>
      </c>
      <c r="N128" s="142">
        <f t="shared" si="34"/>
        <v>0</v>
      </c>
      <c r="O128" s="142">
        <f t="shared" si="34"/>
        <v>0</v>
      </c>
      <c r="P128" s="142">
        <f t="shared" si="34"/>
        <v>0</v>
      </c>
      <c r="Q128" s="142">
        <f t="shared" si="34"/>
        <v>0</v>
      </c>
      <c r="R128" s="142">
        <f t="shared" si="34"/>
        <v>0</v>
      </c>
      <c r="S128" s="142">
        <f t="shared" si="34"/>
        <v>0</v>
      </c>
      <c r="T128" s="142">
        <f t="shared" si="34"/>
        <v>0</v>
      </c>
      <c r="U128" s="142">
        <f t="shared" si="34"/>
        <v>0</v>
      </c>
      <c r="V128" s="142">
        <f t="shared" si="34"/>
        <v>100</v>
      </c>
      <c r="W128" s="142">
        <f t="shared" si="35"/>
        <v>100</v>
      </c>
      <c r="X128" s="142">
        <f t="shared" si="35"/>
        <v>100</v>
      </c>
      <c r="Y128" s="142">
        <f t="shared" si="35"/>
        <v>100</v>
      </c>
      <c r="Z128" s="142">
        <f t="shared" si="35"/>
        <v>100</v>
      </c>
      <c r="AA128" s="142">
        <f t="shared" si="35"/>
        <v>100</v>
      </c>
      <c r="AB128" s="142">
        <f t="shared" si="35"/>
        <v>100</v>
      </c>
      <c r="AC128" s="142">
        <f t="shared" si="35"/>
        <v>100</v>
      </c>
      <c r="AD128" s="142">
        <f t="shared" si="35"/>
        <v>0</v>
      </c>
      <c r="AE128" s="142">
        <f t="shared" si="35"/>
        <v>0</v>
      </c>
      <c r="AF128" s="142">
        <f t="shared" si="35"/>
        <v>0</v>
      </c>
      <c r="AG128" s="142">
        <f t="shared" si="35"/>
        <v>0</v>
      </c>
      <c r="AH128" s="142">
        <f t="shared" si="35"/>
        <v>0</v>
      </c>
      <c r="AI128" s="142">
        <f t="shared" si="35"/>
        <v>0</v>
      </c>
      <c r="AJ128" s="142">
        <f t="shared" si="35"/>
        <v>0</v>
      </c>
      <c r="AK128" s="142">
        <f ca="1">IF(AND(AND($AK$3&lt;=B128,B128&lt;=$AK$1),B128&lt;&gt;""),1,0)</f>
        <v>1</v>
      </c>
      <c r="AL128" s="140">
        <f>IF(OR(F128="工事・メンテ（共用可）",F128="要調整"),0.5,1)</f>
        <v>1</v>
      </c>
      <c r="AM128" s="136">
        <v>1</v>
      </c>
    </row>
    <row r="129" spans="1:39" ht="75">
      <c r="A129" s="153">
        <v>227</v>
      </c>
      <c r="B129" s="150">
        <v>46405</v>
      </c>
      <c r="C129" s="156">
        <v>9</v>
      </c>
      <c r="D129" s="156">
        <v>17</v>
      </c>
      <c r="E129" s="212" t="s">
        <v>239</v>
      </c>
      <c r="F129" s="151" t="s">
        <v>492</v>
      </c>
      <c r="G129" s="157" t="s">
        <v>1</v>
      </c>
      <c r="H129" s="143" t="str">
        <f>IF(OR(G129="中止",G129="取消"),"998",IF(ISNA(MATCH($E129,施設情報!$B$2:$B$96,0)),"999",INDEX(施設情報!$C$2:$C$96,MATCH($E129,施設情報!$B$2:$B$96,0))))</f>
        <v>116</v>
      </c>
      <c r="I129" s="144">
        <f t="shared" si="20"/>
        <v>46405</v>
      </c>
      <c r="J129" s="142" t="str">
        <f t="shared" si="21"/>
        <v>116-46405</v>
      </c>
      <c r="K129" s="142">
        <f t="shared" si="22"/>
        <v>0.375</v>
      </c>
      <c r="L129" s="142">
        <f t="shared" si="23"/>
        <v>0.70833333333333337</v>
      </c>
      <c r="M129" s="142">
        <f t="shared" si="34"/>
        <v>0</v>
      </c>
      <c r="N129" s="142">
        <f t="shared" si="34"/>
        <v>0</v>
      </c>
      <c r="O129" s="142">
        <f t="shared" si="34"/>
        <v>0</v>
      </c>
      <c r="P129" s="142">
        <f t="shared" si="34"/>
        <v>0</v>
      </c>
      <c r="Q129" s="142">
        <f t="shared" si="34"/>
        <v>0</v>
      </c>
      <c r="R129" s="142">
        <f t="shared" si="34"/>
        <v>0</v>
      </c>
      <c r="S129" s="142">
        <f t="shared" si="34"/>
        <v>0</v>
      </c>
      <c r="T129" s="142">
        <f t="shared" si="34"/>
        <v>0</v>
      </c>
      <c r="U129" s="142">
        <f t="shared" si="34"/>
        <v>0</v>
      </c>
      <c r="V129" s="142">
        <f t="shared" si="34"/>
        <v>100</v>
      </c>
      <c r="W129" s="142">
        <f t="shared" si="35"/>
        <v>100</v>
      </c>
      <c r="X129" s="142">
        <f t="shared" si="35"/>
        <v>100</v>
      </c>
      <c r="Y129" s="142">
        <f t="shared" si="35"/>
        <v>100</v>
      </c>
      <c r="Z129" s="142">
        <f t="shared" si="35"/>
        <v>100</v>
      </c>
      <c r="AA129" s="142">
        <f t="shared" si="35"/>
        <v>100</v>
      </c>
      <c r="AB129" s="142">
        <f t="shared" si="35"/>
        <v>100</v>
      </c>
      <c r="AC129" s="142">
        <f t="shared" si="35"/>
        <v>100</v>
      </c>
      <c r="AD129" s="142">
        <f t="shared" si="35"/>
        <v>0</v>
      </c>
      <c r="AE129" s="142">
        <f t="shared" si="35"/>
        <v>0</v>
      </c>
      <c r="AF129" s="142">
        <f t="shared" si="35"/>
        <v>0</v>
      </c>
      <c r="AG129" s="142">
        <f t="shared" si="35"/>
        <v>0</v>
      </c>
      <c r="AH129" s="142">
        <f t="shared" si="35"/>
        <v>0</v>
      </c>
      <c r="AI129" s="142">
        <f t="shared" si="35"/>
        <v>0</v>
      </c>
      <c r="AJ129" s="142">
        <f t="shared" si="35"/>
        <v>0</v>
      </c>
      <c r="AK129" s="142">
        <f ca="1">IF(AND(AND($AK$3&lt;=B129,B129&lt;=$AK$1),B129&lt;&gt;""),1,0)</f>
        <v>1</v>
      </c>
      <c r="AL129" s="140">
        <f>IF(OR(F129="工事・メンテ（共用可）",F129="要調整"),0.5,1)</f>
        <v>1</v>
      </c>
      <c r="AM129" s="136">
        <v>1</v>
      </c>
    </row>
    <row r="130" spans="1:39" ht="37.5">
      <c r="A130" s="153">
        <v>228</v>
      </c>
      <c r="B130" s="150">
        <v>46405</v>
      </c>
      <c r="C130" s="156">
        <v>9</v>
      </c>
      <c r="D130" s="156">
        <v>17</v>
      </c>
      <c r="E130" s="212" t="s">
        <v>241</v>
      </c>
      <c r="F130" s="151" t="s">
        <v>492</v>
      </c>
      <c r="G130" s="157" t="s">
        <v>1</v>
      </c>
      <c r="H130" s="143" t="str">
        <f>IF(OR(G130="中止",G130="取消"),"998",IF(ISNA(MATCH($E130,施設情報!$B$2:$B$96,0)),"999",INDEX(施設情報!$C$2:$C$96,MATCH($E130,施設情報!$B$2:$B$96,0))))</f>
        <v>118</v>
      </c>
      <c r="I130" s="144">
        <f t="shared" si="20"/>
        <v>46405</v>
      </c>
      <c r="J130" s="142" t="str">
        <f t="shared" si="21"/>
        <v>118-46405</v>
      </c>
      <c r="K130" s="142">
        <f t="shared" si="22"/>
        <v>0.375</v>
      </c>
      <c r="L130" s="142">
        <f t="shared" si="23"/>
        <v>0.70833333333333337</v>
      </c>
      <c r="M130" s="142">
        <f t="shared" si="34"/>
        <v>0</v>
      </c>
      <c r="N130" s="142">
        <f t="shared" si="34"/>
        <v>0</v>
      </c>
      <c r="O130" s="142">
        <f t="shared" si="34"/>
        <v>0</v>
      </c>
      <c r="P130" s="142">
        <f t="shared" si="34"/>
        <v>0</v>
      </c>
      <c r="Q130" s="142">
        <f t="shared" si="34"/>
        <v>0</v>
      </c>
      <c r="R130" s="142">
        <f t="shared" si="34"/>
        <v>0</v>
      </c>
      <c r="S130" s="142">
        <f t="shared" si="34"/>
        <v>0</v>
      </c>
      <c r="T130" s="142">
        <f t="shared" si="34"/>
        <v>0</v>
      </c>
      <c r="U130" s="142">
        <f t="shared" si="34"/>
        <v>0</v>
      </c>
      <c r="V130" s="142">
        <f t="shared" si="34"/>
        <v>100</v>
      </c>
      <c r="W130" s="142">
        <f t="shared" si="35"/>
        <v>100</v>
      </c>
      <c r="X130" s="142">
        <f t="shared" si="35"/>
        <v>100</v>
      </c>
      <c r="Y130" s="142">
        <f t="shared" si="35"/>
        <v>100</v>
      </c>
      <c r="Z130" s="142">
        <f t="shared" si="35"/>
        <v>100</v>
      </c>
      <c r="AA130" s="142">
        <f t="shared" si="35"/>
        <v>100</v>
      </c>
      <c r="AB130" s="142">
        <f t="shared" si="35"/>
        <v>100</v>
      </c>
      <c r="AC130" s="142">
        <f t="shared" si="35"/>
        <v>100</v>
      </c>
      <c r="AD130" s="142">
        <f t="shared" si="35"/>
        <v>0</v>
      </c>
      <c r="AE130" s="142">
        <f t="shared" si="35"/>
        <v>0</v>
      </c>
      <c r="AF130" s="142">
        <f t="shared" si="35"/>
        <v>0</v>
      </c>
      <c r="AG130" s="142">
        <f t="shared" si="35"/>
        <v>0</v>
      </c>
      <c r="AH130" s="142">
        <f t="shared" si="35"/>
        <v>0</v>
      </c>
      <c r="AI130" s="142">
        <f t="shared" si="35"/>
        <v>0</v>
      </c>
      <c r="AJ130" s="142">
        <f t="shared" si="35"/>
        <v>0</v>
      </c>
      <c r="AK130" s="142">
        <f ca="1">IF(AND(AND($AK$3&lt;=B130,B130&lt;=$AK$1),B130&lt;&gt;""),1,0)</f>
        <v>1</v>
      </c>
      <c r="AL130" s="140">
        <f>IF(OR(F130="工事・メンテ（共用可）",F130="要調整"),0.5,1)</f>
        <v>1</v>
      </c>
      <c r="AM130" s="136">
        <v>1</v>
      </c>
    </row>
    <row r="131" spans="1:39" ht="37.5">
      <c r="A131" s="153">
        <v>229</v>
      </c>
      <c r="B131" s="150">
        <v>46405</v>
      </c>
      <c r="C131" s="156">
        <v>9</v>
      </c>
      <c r="D131" s="156">
        <v>17</v>
      </c>
      <c r="E131" s="212" t="s">
        <v>242</v>
      </c>
      <c r="F131" s="151" t="s">
        <v>492</v>
      </c>
      <c r="G131" s="157" t="s">
        <v>1</v>
      </c>
      <c r="H131" s="143" t="str">
        <f>IF(OR(G131="中止",G131="取消"),"998",IF(ISNA(MATCH($E131,施設情報!$B$2:$B$96,0)),"999",INDEX(施設情報!$C$2:$C$96,MATCH($E131,施設情報!$B$2:$B$96,0))))</f>
        <v>119</v>
      </c>
      <c r="I131" s="144">
        <f t="shared" si="20"/>
        <v>46405</v>
      </c>
      <c r="J131" s="142" t="str">
        <f t="shared" si="21"/>
        <v>119-46405</v>
      </c>
      <c r="K131" s="142">
        <f t="shared" si="22"/>
        <v>0.375</v>
      </c>
      <c r="L131" s="142">
        <f t="shared" si="23"/>
        <v>0.70833333333333337</v>
      </c>
      <c r="M131" s="142">
        <f t="shared" si="34"/>
        <v>0</v>
      </c>
      <c r="N131" s="142">
        <f t="shared" si="34"/>
        <v>0</v>
      </c>
      <c r="O131" s="142">
        <f t="shared" si="34"/>
        <v>0</v>
      </c>
      <c r="P131" s="142">
        <f t="shared" si="34"/>
        <v>0</v>
      </c>
      <c r="Q131" s="142">
        <f t="shared" si="34"/>
        <v>0</v>
      </c>
      <c r="R131" s="142">
        <f t="shared" si="34"/>
        <v>0</v>
      </c>
      <c r="S131" s="142">
        <f t="shared" si="34"/>
        <v>0</v>
      </c>
      <c r="T131" s="142">
        <f t="shared" si="34"/>
        <v>0</v>
      </c>
      <c r="U131" s="142">
        <f t="shared" si="34"/>
        <v>0</v>
      </c>
      <c r="V131" s="142">
        <f t="shared" si="34"/>
        <v>100</v>
      </c>
      <c r="W131" s="142">
        <f t="shared" si="35"/>
        <v>100</v>
      </c>
      <c r="X131" s="142">
        <f t="shared" si="35"/>
        <v>100</v>
      </c>
      <c r="Y131" s="142">
        <f t="shared" si="35"/>
        <v>100</v>
      </c>
      <c r="Z131" s="142">
        <f t="shared" si="35"/>
        <v>100</v>
      </c>
      <c r="AA131" s="142">
        <f t="shared" si="35"/>
        <v>100</v>
      </c>
      <c r="AB131" s="142">
        <f t="shared" si="35"/>
        <v>100</v>
      </c>
      <c r="AC131" s="142">
        <f t="shared" si="35"/>
        <v>100</v>
      </c>
      <c r="AD131" s="142">
        <f t="shared" si="35"/>
        <v>0</v>
      </c>
      <c r="AE131" s="142">
        <f t="shared" si="35"/>
        <v>0</v>
      </c>
      <c r="AF131" s="142">
        <f t="shared" si="35"/>
        <v>0</v>
      </c>
      <c r="AG131" s="142">
        <f t="shared" si="35"/>
        <v>0</v>
      </c>
      <c r="AH131" s="142">
        <f t="shared" si="35"/>
        <v>0</v>
      </c>
      <c r="AI131" s="142">
        <f t="shared" si="35"/>
        <v>0</v>
      </c>
      <c r="AJ131" s="142">
        <f t="shared" si="35"/>
        <v>0</v>
      </c>
      <c r="AK131" s="142">
        <f ca="1">IF(AND(AND($AK$3&lt;=B131,B131&lt;=$AK$1),B131&lt;&gt;""),1,0)</f>
        <v>1</v>
      </c>
      <c r="AL131" s="140">
        <f>IF(OR(F131="工事・メンテ（共用可）",F131="要調整"),0.5,1)</f>
        <v>1</v>
      </c>
      <c r="AM131" s="136">
        <v>1</v>
      </c>
    </row>
    <row r="132" spans="1:39" ht="37.5">
      <c r="A132" s="153">
        <v>230</v>
      </c>
      <c r="B132" s="150">
        <v>46405</v>
      </c>
      <c r="C132" s="156">
        <v>9</v>
      </c>
      <c r="D132" s="156">
        <v>17</v>
      </c>
      <c r="E132" s="212" t="s">
        <v>243</v>
      </c>
      <c r="F132" s="151" t="s">
        <v>492</v>
      </c>
      <c r="G132" s="157" t="s">
        <v>1</v>
      </c>
      <c r="H132" s="143" t="str">
        <f>IF(OR(G132="中止",G132="取消"),"998",IF(ISNA(MATCH($E132,施設情報!$B$2:$B$96,0)),"999",INDEX(施設情報!$C$2:$C$96,MATCH($E132,施設情報!$B$2:$B$96,0))))</f>
        <v>120</v>
      </c>
      <c r="I132" s="144">
        <f t="shared" si="20"/>
        <v>46405</v>
      </c>
      <c r="J132" s="142" t="str">
        <f t="shared" si="21"/>
        <v>120-46405</v>
      </c>
      <c r="K132" s="142">
        <f t="shared" si="22"/>
        <v>0.375</v>
      </c>
      <c r="L132" s="142">
        <f t="shared" si="23"/>
        <v>0.70833333333333337</v>
      </c>
      <c r="M132" s="142">
        <f t="shared" si="34"/>
        <v>0</v>
      </c>
      <c r="N132" s="142">
        <f t="shared" si="34"/>
        <v>0</v>
      </c>
      <c r="O132" s="142">
        <f t="shared" si="34"/>
        <v>0</v>
      </c>
      <c r="P132" s="142">
        <f t="shared" si="34"/>
        <v>0</v>
      </c>
      <c r="Q132" s="142">
        <f t="shared" si="34"/>
        <v>0</v>
      </c>
      <c r="R132" s="142">
        <f t="shared" si="34"/>
        <v>0</v>
      </c>
      <c r="S132" s="142">
        <f t="shared" si="34"/>
        <v>0</v>
      </c>
      <c r="T132" s="142">
        <f t="shared" si="34"/>
        <v>0</v>
      </c>
      <c r="U132" s="142">
        <f t="shared" si="34"/>
        <v>0</v>
      </c>
      <c r="V132" s="142">
        <f t="shared" si="34"/>
        <v>100</v>
      </c>
      <c r="W132" s="142">
        <f t="shared" si="35"/>
        <v>100</v>
      </c>
      <c r="X132" s="142">
        <f t="shared" si="35"/>
        <v>100</v>
      </c>
      <c r="Y132" s="142">
        <f t="shared" si="35"/>
        <v>100</v>
      </c>
      <c r="Z132" s="142">
        <f t="shared" si="35"/>
        <v>100</v>
      </c>
      <c r="AA132" s="142">
        <f t="shared" si="35"/>
        <v>100</v>
      </c>
      <c r="AB132" s="142">
        <f t="shared" si="35"/>
        <v>100</v>
      </c>
      <c r="AC132" s="142">
        <f t="shared" si="35"/>
        <v>100</v>
      </c>
      <c r="AD132" s="142">
        <f t="shared" si="35"/>
        <v>0</v>
      </c>
      <c r="AE132" s="142">
        <f t="shared" si="35"/>
        <v>0</v>
      </c>
      <c r="AF132" s="142">
        <f t="shared" si="35"/>
        <v>0</v>
      </c>
      <c r="AG132" s="142">
        <f t="shared" si="35"/>
        <v>0</v>
      </c>
      <c r="AH132" s="142">
        <f t="shared" si="35"/>
        <v>0</v>
      </c>
      <c r="AI132" s="142">
        <f t="shared" si="35"/>
        <v>0</v>
      </c>
      <c r="AJ132" s="142">
        <f t="shared" si="35"/>
        <v>0</v>
      </c>
      <c r="AK132" s="142">
        <f ca="1">IF(AND(AND($AK$3&lt;=B132,B132&lt;=$AK$1),B132&lt;&gt;""),1,0)</f>
        <v>1</v>
      </c>
      <c r="AL132" s="140">
        <f>IF(OR(F132="工事・メンテ（共用可）",F132="要調整"),0.5,1)</f>
        <v>1</v>
      </c>
      <c r="AM132" s="136">
        <v>1</v>
      </c>
    </row>
    <row r="133" spans="1:39" ht="56.25">
      <c r="A133" s="153">
        <v>231</v>
      </c>
      <c r="B133" s="150">
        <v>46405</v>
      </c>
      <c r="C133" s="156">
        <v>9</v>
      </c>
      <c r="D133" s="156">
        <v>17</v>
      </c>
      <c r="E133" s="212" t="s">
        <v>244</v>
      </c>
      <c r="F133" s="151" t="s">
        <v>492</v>
      </c>
      <c r="G133" s="157" t="s">
        <v>1</v>
      </c>
      <c r="H133" s="143" t="str">
        <f>IF(OR(G133="中止",G133="取消"),"998",IF(ISNA(MATCH($E133,施設情報!$B$2:$B$96,0)),"999",INDEX(施設情報!$C$2:$C$96,MATCH($E133,施設情報!$B$2:$B$96,0))))</f>
        <v>121</v>
      </c>
      <c r="I133" s="144">
        <f t="shared" ref="I133:I196" si="36">B133</f>
        <v>46405</v>
      </c>
      <c r="J133" s="142" t="str">
        <f t="shared" ref="J133:J196" si="37">H133&amp;"-"&amp;I133</f>
        <v>121-46405</v>
      </c>
      <c r="K133" s="142">
        <f t="shared" ref="K133:K196" si="38">C133/24</f>
        <v>0.375</v>
      </c>
      <c r="L133" s="142">
        <f t="shared" ref="L133:L196" si="39">D133/24</f>
        <v>0.70833333333333337</v>
      </c>
      <c r="M133" s="142">
        <f t="shared" si="34"/>
        <v>0</v>
      </c>
      <c r="N133" s="142">
        <f t="shared" si="34"/>
        <v>0</v>
      </c>
      <c r="O133" s="142">
        <f t="shared" si="34"/>
        <v>0</v>
      </c>
      <c r="P133" s="142">
        <f t="shared" si="34"/>
        <v>0</v>
      </c>
      <c r="Q133" s="142">
        <f t="shared" si="34"/>
        <v>0</v>
      </c>
      <c r="R133" s="142">
        <f t="shared" si="34"/>
        <v>0</v>
      </c>
      <c r="S133" s="142">
        <f t="shared" si="34"/>
        <v>0</v>
      </c>
      <c r="T133" s="142">
        <f t="shared" si="34"/>
        <v>0</v>
      </c>
      <c r="U133" s="142">
        <f t="shared" si="34"/>
        <v>0</v>
      </c>
      <c r="V133" s="142">
        <f t="shared" si="34"/>
        <v>100</v>
      </c>
      <c r="W133" s="142">
        <f t="shared" si="35"/>
        <v>100</v>
      </c>
      <c r="X133" s="142">
        <f t="shared" si="35"/>
        <v>100</v>
      </c>
      <c r="Y133" s="142">
        <f t="shared" si="35"/>
        <v>100</v>
      </c>
      <c r="Z133" s="142">
        <f t="shared" si="35"/>
        <v>100</v>
      </c>
      <c r="AA133" s="142">
        <f t="shared" si="35"/>
        <v>100</v>
      </c>
      <c r="AB133" s="142">
        <f t="shared" si="35"/>
        <v>100</v>
      </c>
      <c r="AC133" s="142">
        <f t="shared" si="35"/>
        <v>100</v>
      </c>
      <c r="AD133" s="142">
        <f t="shared" si="35"/>
        <v>0</v>
      </c>
      <c r="AE133" s="142">
        <f t="shared" si="35"/>
        <v>0</v>
      </c>
      <c r="AF133" s="142">
        <f t="shared" si="35"/>
        <v>0</v>
      </c>
      <c r="AG133" s="142">
        <f t="shared" si="35"/>
        <v>0</v>
      </c>
      <c r="AH133" s="142">
        <f t="shared" si="35"/>
        <v>0</v>
      </c>
      <c r="AI133" s="142">
        <f t="shared" si="35"/>
        <v>0</v>
      </c>
      <c r="AJ133" s="142">
        <f t="shared" si="35"/>
        <v>0</v>
      </c>
      <c r="AK133" s="142">
        <f ca="1">IF(AND(AND($AK$3&lt;=B133,B133&lt;=$AK$1),B133&lt;&gt;""),1,0)</f>
        <v>1</v>
      </c>
      <c r="AL133" s="140">
        <f>IF(OR(F133="工事・メンテ（共用可）",F133="要調整"),0.5,1)</f>
        <v>1</v>
      </c>
      <c r="AM133" s="136">
        <v>1</v>
      </c>
    </row>
    <row r="134" spans="1:39" ht="37.5">
      <c r="A134" s="153">
        <v>232</v>
      </c>
      <c r="B134" s="150">
        <v>46405</v>
      </c>
      <c r="C134" s="156">
        <v>9</v>
      </c>
      <c r="D134" s="156">
        <v>17</v>
      </c>
      <c r="E134" s="212" t="s">
        <v>245</v>
      </c>
      <c r="F134" s="151" t="s">
        <v>492</v>
      </c>
      <c r="G134" s="157" t="s">
        <v>1</v>
      </c>
      <c r="H134" s="143" t="str">
        <f>IF(OR(G134="中止",G134="取消"),"998",IF(ISNA(MATCH($E134,施設情報!$B$2:$B$96,0)),"999",INDEX(施設情報!$C$2:$C$96,MATCH($E134,施設情報!$B$2:$B$96,0))))</f>
        <v>122</v>
      </c>
      <c r="I134" s="144">
        <f t="shared" si="36"/>
        <v>46405</v>
      </c>
      <c r="J134" s="142" t="str">
        <f t="shared" si="37"/>
        <v>122-46405</v>
      </c>
      <c r="K134" s="142">
        <f t="shared" si="38"/>
        <v>0.375</v>
      </c>
      <c r="L134" s="142">
        <f t="shared" si="39"/>
        <v>0.70833333333333337</v>
      </c>
      <c r="M134" s="142">
        <f t="shared" si="34"/>
        <v>0</v>
      </c>
      <c r="N134" s="142">
        <f t="shared" si="34"/>
        <v>0</v>
      </c>
      <c r="O134" s="142">
        <f t="shared" si="34"/>
        <v>0</v>
      </c>
      <c r="P134" s="142">
        <f t="shared" si="34"/>
        <v>0</v>
      </c>
      <c r="Q134" s="142">
        <f t="shared" si="34"/>
        <v>0</v>
      </c>
      <c r="R134" s="142">
        <f t="shared" si="34"/>
        <v>0</v>
      </c>
      <c r="S134" s="142">
        <f t="shared" si="34"/>
        <v>0</v>
      </c>
      <c r="T134" s="142">
        <f t="shared" si="34"/>
        <v>0</v>
      </c>
      <c r="U134" s="142">
        <f t="shared" si="34"/>
        <v>0</v>
      </c>
      <c r="V134" s="142">
        <f t="shared" si="34"/>
        <v>100</v>
      </c>
      <c r="W134" s="142">
        <f t="shared" si="35"/>
        <v>100</v>
      </c>
      <c r="X134" s="142">
        <f t="shared" si="35"/>
        <v>100</v>
      </c>
      <c r="Y134" s="142">
        <f t="shared" si="35"/>
        <v>100</v>
      </c>
      <c r="Z134" s="142">
        <f t="shared" si="35"/>
        <v>100</v>
      </c>
      <c r="AA134" s="142">
        <f t="shared" si="35"/>
        <v>100</v>
      </c>
      <c r="AB134" s="142">
        <f t="shared" si="35"/>
        <v>100</v>
      </c>
      <c r="AC134" s="142">
        <f t="shared" si="35"/>
        <v>100</v>
      </c>
      <c r="AD134" s="142">
        <f t="shared" si="35"/>
        <v>0</v>
      </c>
      <c r="AE134" s="142">
        <f t="shared" si="35"/>
        <v>0</v>
      </c>
      <c r="AF134" s="142">
        <f t="shared" si="35"/>
        <v>0</v>
      </c>
      <c r="AG134" s="142">
        <f t="shared" si="35"/>
        <v>0</v>
      </c>
      <c r="AH134" s="142">
        <f t="shared" si="35"/>
        <v>0</v>
      </c>
      <c r="AI134" s="142">
        <f t="shared" si="35"/>
        <v>0</v>
      </c>
      <c r="AJ134" s="142">
        <f t="shared" si="35"/>
        <v>0</v>
      </c>
      <c r="AK134" s="142">
        <f ca="1">IF(AND(AND($AK$3&lt;=B134,B134&lt;=$AK$1),B134&lt;&gt;""),1,0)</f>
        <v>1</v>
      </c>
      <c r="AL134" s="140">
        <f>IF(OR(F134="工事・メンテ（共用可）",F134="要調整"),0.5,1)</f>
        <v>1</v>
      </c>
      <c r="AM134" s="136">
        <v>1</v>
      </c>
    </row>
    <row r="135" spans="1:39" ht="37.5">
      <c r="A135" s="153">
        <v>250</v>
      </c>
      <c r="B135" s="150">
        <v>46405</v>
      </c>
      <c r="C135" s="156">
        <v>0</v>
      </c>
      <c r="D135" s="156">
        <v>24</v>
      </c>
      <c r="E135" s="212" t="s">
        <v>240</v>
      </c>
      <c r="F135" s="151" t="s">
        <v>95</v>
      </c>
      <c r="G135" s="157" t="s">
        <v>1</v>
      </c>
      <c r="H135" s="143" t="str">
        <f>IF(OR(G135="中止",G135="取消"),"998",IF(ISNA(MATCH($E135,施設情報!$B$2:$B$96,0)),"999",INDEX(施設情報!$C$2:$C$96,MATCH($E135,施設情報!$B$2:$B$96,0))))</f>
        <v>117</v>
      </c>
      <c r="I135" s="144">
        <f t="shared" si="36"/>
        <v>46405</v>
      </c>
      <c r="J135" s="142" t="str">
        <f t="shared" si="37"/>
        <v>117-46405</v>
      </c>
      <c r="K135" s="142">
        <f t="shared" si="38"/>
        <v>0</v>
      </c>
      <c r="L135" s="142">
        <f t="shared" si="39"/>
        <v>1</v>
      </c>
      <c r="M135" s="142">
        <f t="shared" ref="M135:V144" si="40">IF(AND(M$3&gt;=$K135,M$3&lt;$L135),100*$AM135,0)</f>
        <v>100</v>
      </c>
      <c r="N135" s="142">
        <f t="shared" si="40"/>
        <v>100</v>
      </c>
      <c r="O135" s="142">
        <f t="shared" si="40"/>
        <v>100</v>
      </c>
      <c r="P135" s="142">
        <f t="shared" si="40"/>
        <v>100</v>
      </c>
      <c r="Q135" s="142">
        <f t="shared" si="40"/>
        <v>100</v>
      </c>
      <c r="R135" s="142">
        <f t="shared" si="40"/>
        <v>100</v>
      </c>
      <c r="S135" s="142">
        <f t="shared" si="40"/>
        <v>100</v>
      </c>
      <c r="T135" s="142">
        <f t="shared" si="40"/>
        <v>100</v>
      </c>
      <c r="U135" s="142">
        <f t="shared" si="40"/>
        <v>100</v>
      </c>
      <c r="V135" s="142">
        <f t="shared" si="40"/>
        <v>100</v>
      </c>
      <c r="W135" s="142">
        <f t="shared" ref="W135:AJ144" si="41">IF(AND(W$3&gt;=$K135,W$3&lt;$L135),100*$AM135,0)</f>
        <v>100</v>
      </c>
      <c r="X135" s="142">
        <f t="shared" si="41"/>
        <v>100</v>
      </c>
      <c r="Y135" s="142">
        <f t="shared" si="41"/>
        <v>100</v>
      </c>
      <c r="Z135" s="142">
        <f t="shared" si="41"/>
        <v>100</v>
      </c>
      <c r="AA135" s="142">
        <f t="shared" si="41"/>
        <v>100</v>
      </c>
      <c r="AB135" s="142">
        <f t="shared" si="41"/>
        <v>100</v>
      </c>
      <c r="AC135" s="142">
        <f t="shared" si="41"/>
        <v>100</v>
      </c>
      <c r="AD135" s="142">
        <f t="shared" si="41"/>
        <v>100</v>
      </c>
      <c r="AE135" s="142">
        <f t="shared" si="41"/>
        <v>100</v>
      </c>
      <c r="AF135" s="142">
        <f t="shared" si="41"/>
        <v>100</v>
      </c>
      <c r="AG135" s="142">
        <f t="shared" si="41"/>
        <v>100</v>
      </c>
      <c r="AH135" s="142">
        <f t="shared" si="41"/>
        <v>100</v>
      </c>
      <c r="AI135" s="142">
        <f t="shared" si="41"/>
        <v>100</v>
      </c>
      <c r="AJ135" s="142">
        <f t="shared" si="41"/>
        <v>100</v>
      </c>
      <c r="AK135" s="142">
        <f ca="1">IF(AND(AND($AK$3&lt;=B135,B135&lt;=$AK$1),B135&lt;&gt;""),1,0)</f>
        <v>1</v>
      </c>
      <c r="AL135" s="140">
        <f>IF(OR(F135="工事・メンテ（共用可）",F135="要調整"),0.5,1)</f>
        <v>1</v>
      </c>
      <c r="AM135" s="136">
        <v>1</v>
      </c>
    </row>
    <row r="136" spans="1:39" ht="56.25">
      <c r="A136" s="153">
        <v>340</v>
      </c>
      <c r="B136" s="150">
        <v>46405</v>
      </c>
      <c r="C136" s="156">
        <v>0</v>
      </c>
      <c r="D136" s="156">
        <v>24</v>
      </c>
      <c r="E136" s="212" t="s">
        <v>285</v>
      </c>
      <c r="F136" s="151" t="s">
        <v>95</v>
      </c>
      <c r="G136" s="157" t="s">
        <v>1</v>
      </c>
      <c r="H136" s="143" t="str">
        <f>IF(OR(G136="中止",G136="取消"),"998",IF(ISNA(MATCH($E136,施設情報!$B$2:$B$96,0)),"999",INDEX(施設情報!$C$2:$C$96,MATCH($E136,施設情報!$B$2:$B$96,0))))</f>
        <v>111</v>
      </c>
      <c r="I136" s="144">
        <f t="shared" si="36"/>
        <v>46405</v>
      </c>
      <c r="J136" s="142" t="str">
        <f t="shared" si="37"/>
        <v>111-46405</v>
      </c>
      <c r="K136" s="142">
        <f t="shared" si="38"/>
        <v>0</v>
      </c>
      <c r="L136" s="142">
        <f t="shared" si="39"/>
        <v>1</v>
      </c>
      <c r="M136" s="142">
        <f t="shared" si="40"/>
        <v>100</v>
      </c>
      <c r="N136" s="142">
        <f t="shared" si="40"/>
        <v>100</v>
      </c>
      <c r="O136" s="142">
        <f t="shared" si="40"/>
        <v>100</v>
      </c>
      <c r="P136" s="142">
        <f t="shared" si="40"/>
        <v>100</v>
      </c>
      <c r="Q136" s="142">
        <f t="shared" si="40"/>
        <v>100</v>
      </c>
      <c r="R136" s="142">
        <f t="shared" si="40"/>
        <v>100</v>
      </c>
      <c r="S136" s="142">
        <f t="shared" si="40"/>
        <v>100</v>
      </c>
      <c r="T136" s="142">
        <f t="shared" si="40"/>
        <v>100</v>
      </c>
      <c r="U136" s="142">
        <f t="shared" si="40"/>
        <v>100</v>
      </c>
      <c r="V136" s="142">
        <f t="shared" si="40"/>
        <v>100</v>
      </c>
      <c r="W136" s="142">
        <f t="shared" si="41"/>
        <v>100</v>
      </c>
      <c r="X136" s="142">
        <f t="shared" si="41"/>
        <v>100</v>
      </c>
      <c r="Y136" s="142">
        <f t="shared" si="41"/>
        <v>100</v>
      </c>
      <c r="Z136" s="142">
        <f t="shared" si="41"/>
        <v>100</v>
      </c>
      <c r="AA136" s="142">
        <f t="shared" si="41"/>
        <v>100</v>
      </c>
      <c r="AB136" s="142">
        <f t="shared" si="41"/>
        <v>100</v>
      </c>
      <c r="AC136" s="142">
        <f t="shared" si="41"/>
        <v>100</v>
      </c>
      <c r="AD136" s="142">
        <f t="shared" si="41"/>
        <v>100</v>
      </c>
      <c r="AE136" s="142">
        <f t="shared" si="41"/>
        <v>100</v>
      </c>
      <c r="AF136" s="142">
        <f t="shared" si="41"/>
        <v>100</v>
      </c>
      <c r="AG136" s="142">
        <f t="shared" si="41"/>
        <v>100</v>
      </c>
      <c r="AH136" s="142">
        <f t="shared" si="41"/>
        <v>100</v>
      </c>
      <c r="AI136" s="142">
        <f t="shared" si="41"/>
        <v>100</v>
      </c>
      <c r="AJ136" s="142">
        <f t="shared" si="41"/>
        <v>100</v>
      </c>
      <c r="AK136" s="142">
        <f ca="1">IF(AND(AND($AK$3&lt;=B136,B136&lt;=$AK$1),B136&lt;&gt;""),1,0)</f>
        <v>1</v>
      </c>
      <c r="AL136" s="140">
        <f>IF(OR(F136="工事・メンテ（共用可）",F136="要調整"),0.5,1)</f>
        <v>1</v>
      </c>
      <c r="AM136" s="136">
        <v>1</v>
      </c>
    </row>
    <row r="137" spans="1:39">
      <c r="A137" s="153">
        <v>566</v>
      </c>
      <c r="B137" s="150">
        <v>46405</v>
      </c>
      <c r="C137" s="156">
        <v>9</v>
      </c>
      <c r="D137" s="156">
        <v>17</v>
      </c>
      <c r="E137" s="212" t="s">
        <v>271</v>
      </c>
      <c r="F137" s="151" t="s">
        <v>490</v>
      </c>
      <c r="G137" s="157" t="s">
        <v>493</v>
      </c>
      <c r="H137" s="143" t="str">
        <f>IF(OR(G137="中止",G137="取消"),"998",IF(ISNA(MATCH($E137,施設情報!$B$2:$B$96,0)),"999",INDEX(施設情報!$C$2:$C$96,MATCH($E137,施設情報!$B$2:$B$96,0))))</f>
        <v>998</v>
      </c>
      <c r="I137" s="144">
        <f t="shared" si="36"/>
        <v>46405</v>
      </c>
      <c r="J137" s="142" t="str">
        <f t="shared" si="37"/>
        <v>998-46405</v>
      </c>
      <c r="K137" s="142">
        <f t="shared" si="38"/>
        <v>0.375</v>
      </c>
      <c r="L137" s="142">
        <f t="shared" si="39"/>
        <v>0.70833333333333337</v>
      </c>
      <c r="M137" s="142">
        <f t="shared" si="40"/>
        <v>0</v>
      </c>
      <c r="N137" s="142">
        <f t="shared" si="40"/>
        <v>0</v>
      </c>
      <c r="O137" s="142">
        <f t="shared" si="40"/>
        <v>0</v>
      </c>
      <c r="P137" s="142">
        <f t="shared" si="40"/>
        <v>0</v>
      </c>
      <c r="Q137" s="142">
        <f t="shared" si="40"/>
        <v>0</v>
      </c>
      <c r="R137" s="142">
        <f t="shared" si="40"/>
        <v>0</v>
      </c>
      <c r="S137" s="142">
        <f t="shared" si="40"/>
        <v>0</v>
      </c>
      <c r="T137" s="142">
        <f t="shared" si="40"/>
        <v>0</v>
      </c>
      <c r="U137" s="142">
        <f t="shared" si="40"/>
        <v>0</v>
      </c>
      <c r="V137" s="142">
        <f t="shared" si="40"/>
        <v>100</v>
      </c>
      <c r="W137" s="142">
        <f t="shared" si="41"/>
        <v>100</v>
      </c>
      <c r="X137" s="142">
        <f t="shared" si="41"/>
        <v>100</v>
      </c>
      <c r="Y137" s="142">
        <f t="shared" si="41"/>
        <v>100</v>
      </c>
      <c r="Z137" s="142">
        <f t="shared" si="41"/>
        <v>100</v>
      </c>
      <c r="AA137" s="142">
        <f t="shared" si="41"/>
        <v>100</v>
      </c>
      <c r="AB137" s="142">
        <f t="shared" si="41"/>
        <v>100</v>
      </c>
      <c r="AC137" s="142">
        <f t="shared" si="41"/>
        <v>100</v>
      </c>
      <c r="AD137" s="142">
        <f t="shared" si="41"/>
        <v>0</v>
      </c>
      <c r="AE137" s="142">
        <f t="shared" si="41"/>
        <v>0</v>
      </c>
      <c r="AF137" s="142">
        <f t="shared" si="41"/>
        <v>0</v>
      </c>
      <c r="AG137" s="142">
        <f t="shared" si="41"/>
        <v>0</v>
      </c>
      <c r="AH137" s="142">
        <f t="shared" si="41"/>
        <v>0</v>
      </c>
      <c r="AI137" s="142">
        <f t="shared" si="41"/>
        <v>0</v>
      </c>
      <c r="AJ137" s="142">
        <f t="shared" si="41"/>
        <v>0</v>
      </c>
      <c r="AK137" s="142">
        <f ca="1">IF(AND(AND($AK$3&lt;=B137,B137&lt;=$AK$1),B137&lt;&gt;""),1,0)</f>
        <v>1</v>
      </c>
      <c r="AL137" s="140">
        <f>IF(OR(F137="工事・メンテ（共用可）",F137="要調整"),0.5,1)</f>
        <v>1</v>
      </c>
      <c r="AM137" s="136">
        <v>1</v>
      </c>
    </row>
    <row r="138" spans="1:39">
      <c r="A138" s="153">
        <v>567</v>
      </c>
      <c r="B138" s="150">
        <v>46405</v>
      </c>
      <c r="C138" s="156">
        <v>9</v>
      </c>
      <c r="D138" s="156">
        <v>17</v>
      </c>
      <c r="E138" s="212" t="s">
        <v>272</v>
      </c>
      <c r="F138" s="151" t="s">
        <v>490</v>
      </c>
      <c r="G138" s="157" t="s">
        <v>493</v>
      </c>
      <c r="H138" s="143" t="str">
        <f>IF(OR(G138="中止",G138="取消"),"998",IF(ISNA(MATCH($E138,施設情報!$B$2:$B$96,0)),"999",INDEX(施設情報!$C$2:$C$96,MATCH($E138,施設情報!$B$2:$B$96,0))))</f>
        <v>998</v>
      </c>
      <c r="I138" s="144">
        <f t="shared" si="36"/>
        <v>46405</v>
      </c>
      <c r="J138" s="142" t="str">
        <f t="shared" si="37"/>
        <v>998-46405</v>
      </c>
      <c r="K138" s="142">
        <f t="shared" si="38"/>
        <v>0.375</v>
      </c>
      <c r="L138" s="142">
        <f t="shared" si="39"/>
        <v>0.70833333333333337</v>
      </c>
      <c r="M138" s="142">
        <f t="shared" si="40"/>
        <v>0</v>
      </c>
      <c r="N138" s="142">
        <f t="shared" si="40"/>
        <v>0</v>
      </c>
      <c r="O138" s="142">
        <f t="shared" si="40"/>
        <v>0</v>
      </c>
      <c r="P138" s="142">
        <f t="shared" si="40"/>
        <v>0</v>
      </c>
      <c r="Q138" s="142">
        <f t="shared" si="40"/>
        <v>0</v>
      </c>
      <c r="R138" s="142">
        <f t="shared" si="40"/>
        <v>0</v>
      </c>
      <c r="S138" s="142">
        <f t="shared" si="40"/>
        <v>0</v>
      </c>
      <c r="T138" s="142">
        <f t="shared" si="40"/>
        <v>0</v>
      </c>
      <c r="U138" s="142">
        <f t="shared" si="40"/>
        <v>0</v>
      </c>
      <c r="V138" s="142">
        <f t="shared" si="40"/>
        <v>100</v>
      </c>
      <c r="W138" s="142">
        <f t="shared" si="41"/>
        <v>100</v>
      </c>
      <c r="X138" s="142">
        <f t="shared" si="41"/>
        <v>100</v>
      </c>
      <c r="Y138" s="142">
        <f t="shared" si="41"/>
        <v>100</v>
      </c>
      <c r="Z138" s="142">
        <f t="shared" si="41"/>
        <v>100</v>
      </c>
      <c r="AA138" s="142">
        <f t="shared" si="41"/>
        <v>100</v>
      </c>
      <c r="AB138" s="142">
        <f t="shared" si="41"/>
        <v>100</v>
      </c>
      <c r="AC138" s="142">
        <f t="shared" si="41"/>
        <v>100</v>
      </c>
      <c r="AD138" s="142">
        <f t="shared" si="41"/>
        <v>0</v>
      </c>
      <c r="AE138" s="142">
        <f t="shared" si="41"/>
        <v>0</v>
      </c>
      <c r="AF138" s="142">
        <f t="shared" si="41"/>
        <v>0</v>
      </c>
      <c r="AG138" s="142">
        <f t="shared" si="41"/>
        <v>0</v>
      </c>
      <c r="AH138" s="142">
        <f t="shared" si="41"/>
        <v>0</v>
      </c>
      <c r="AI138" s="142">
        <f t="shared" si="41"/>
        <v>0</v>
      </c>
      <c r="AJ138" s="142">
        <f t="shared" si="41"/>
        <v>0</v>
      </c>
      <c r="AK138" s="142">
        <f ca="1">IF(AND(AND($AK$3&lt;=B138,B138&lt;=$AK$1),B138&lt;&gt;""),1,0)</f>
        <v>1</v>
      </c>
      <c r="AL138" s="140">
        <f>IF(OR(F138="工事・メンテ（共用可）",F138="要調整"),0.5,1)</f>
        <v>1</v>
      </c>
      <c r="AM138" s="136">
        <v>1</v>
      </c>
    </row>
    <row r="139" spans="1:39">
      <c r="A139" s="153">
        <v>568</v>
      </c>
      <c r="B139" s="150">
        <v>46405</v>
      </c>
      <c r="C139" s="156">
        <v>9</v>
      </c>
      <c r="D139" s="156">
        <v>17</v>
      </c>
      <c r="E139" s="212" t="s">
        <v>271</v>
      </c>
      <c r="F139" s="151" t="s">
        <v>490</v>
      </c>
      <c r="G139" s="157" t="s">
        <v>493</v>
      </c>
      <c r="H139" s="143" t="str">
        <f>IF(OR(G139="中止",G139="取消"),"998",IF(ISNA(MATCH($E139,施設情報!$B$2:$B$96,0)),"999",INDEX(施設情報!$C$2:$C$96,MATCH($E139,施設情報!$B$2:$B$96,0))))</f>
        <v>998</v>
      </c>
      <c r="I139" s="144">
        <f t="shared" si="36"/>
        <v>46405</v>
      </c>
      <c r="J139" s="142" t="str">
        <f t="shared" si="37"/>
        <v>998-46405</v>
      </c>
      <c r="K139" s="142">
        <f t="shared" si="38"/>
        <v>0.375</v>
      </c>
      <c r="L139" s="142">
        <f t="shared" si="39"/>
        <v>0.70833333333333337</v>
      </c>
      <c r="M139" s="142">
        <f t="shared" si="40"/>
        <v>0</v>
      </c>
      <c r="N139" s="142">
        <f t="shared" si="40"/>
        <v>0</v>
      </c>
      <c r="O139" s="142">
        <f t="shared" si="40"/>
        <v>0</v>
      </c>
      <c r="P139" s="142">
        <f t="shared" si="40"/>
        <v>0</v>
      </c>
      <c r="Q139" s="142">
        <f t="shared" si="40"/>
        <v>0</v>
      </c>
      <c r="R139" s="142">
        <f t="shared" si="40"/>
        <v>0</v>
      </c>
      <c r="S139" s="142">
        <f t="shared" si="40"/>
        <v>0</v>
      </c>
      <c r="T139" s="142">
        <f t="shared" si="40"/>
        <v>0</v>
      </c>
      <c r="U139" s="142">
        <f t="shared" si="40"/>
        <v>0</v>
      </c>
      <c r="V139" s="142">
        <f t="shared" si="40"/>
        <v>100</v>
      </c>
      <c r="W139" s="142">
        <f t="shared" si="41"/>
        <v>100</v>
      </c>
      <c r="X139" s="142">
        <f t="shared" si="41"/>
        <v>100</v>
      </c>
      <c r="Y139" s="142">
        <f t="shared" si="41"/>
        <v>100</v>
      </c>
      <c r="Z139" s="142">
        <f t="shared" si="41"/>
        <v>100</v>
      </c>
      <c r="AA139" s="142">
        <f t="shared" si="41"/>
        <v>100</v>
      </c>
      <c r="AB139" s="142">
        <f t="shared" si="41"/>
        <v>100</v>
      </c>
      <c r="AC139" s="142">
        <f t="shared" si="41"/>
        <v>100</v>
      </c>
      <c r="AD139" s="142">
        <f t="shared" si="41"/>
        <v>0</v>
      </c>
      <c r="AE139" s="142">
        <f t="shared" si="41"/>
        <v>0</v>
      </c>
      <c r="AF139" s="142">
        <f t="shared" si="41"/>
        <v>0</v>
      </c>
      <c r="AG139" s="142">
        <f t="shared" si="41"/>
        <v>0</v>
      </c>
      <c r="AH139" s="142">
        <f t="shared" si="41"/>
        <v>0</v>
      </c>
      <c r="AI139" s="142">
        <f t="shared" si="41"/>
        <v>0</v>
      </c>
      <c r="AJ139" s="142">
        <f t="shared" si="41"/>
        <v>0</v>
      </c>
      <c r="AK139" s="142">
        <f ca="1">IF(AND(AND($AK$3&lt;=B139,B139&lt;=$AK$1),B139&lt;&gt;""),1,0)</f>
        <v>1</v>
      </c>
      <c r="AL139" s="140">
        <f>IF(OR(F139="工事・メンテ（共用可）",F139="要調整"),0.5,1)</f>
        <v>1</v>
      </c>
      <c r="AM139" s="136">
        <v>1</v>
      </c>
    </row>
    <row r="140" spans="1:39">
      <c r="A140" s="153">
        <v>569</v>
      </c>
      <c r="B140" s="150">
        <v>46405</v>
      </c>
      <c r="C140" s="156">
        <v>9</v>
      </c>
      <c r="D140" s="156">
        <v>17</v>
      </c>
      <c r="E140" s="212" t="s">
        <v>272</v>
      </c>
      <c r="F140" s="151" t="s">
        <v>490</v>
      </c>
      <c r="G140" s="157" t="s">
        <v>493</v>
      </c>
      <c r="H140" s="143" t="str">
        <f>IF(OR(G140="中止",G140="取消"),"998",IF(ISNA(MATCH($E140,施設情報!$B$2:$B$96,0)),"999",INDEX(施設情報!$C$2:$C$96,MATCH($E140,施設情報!$B$2:$B$96,0))))</f>
        <v>998</v>
      </c>
      <c r="I140" s="144">
        <f t="shared" si="36"/>
        <v>46405</v>
      </c>
      <c r="J140" s="142" t="str">
        <f t="shared" si="37"/>
        <v>998-46405</v>
      </c>
      <c r="K140" s="142">
        <f t="shared" si="38"/>
        <v>0.375</v>
      </c>
      <c r="L140" s="142">
        <f t="shared" si="39"/>
        <v>0.70833333333333337</v>
      </c>
      <c r="M140" s="142">
        <f t="shared" si="40"/>
        <v>0</v>
      </c>
      <c r="N140" s="142">
        <f t="shared" si="40"/>
        <v>0</v>
      </c>
      <c r="O140" s="142">
        <f t="shared" si="40"/>
        <v>0</v>
      </c>
      <c r="P140" s="142">
        <f t="shared" si="40"/>
        <v>0</v>
      </c>
      <c r="Q140" s="142">
        <f t="shared" si="40"/>
        <v>0</v>
      </c>
      <c r="R140" s="142">
        <f t="shared" si="40"/>
        <v>0</v>
      </c>
      <c r="S140" s="142">
        <f t="shared" si="40"/>
        <v>0</v>
      </c>
      <c r="T140" s="142">
        <f t="shared" si="40"/>
        <v>0</v>
      </c>
      <c r="U140" s="142">
        <f t="shared" si="40"/>
        <v>0</v>
      </c>
      <c r="V140" s="142">
        <f t="shared" si="40"/>
        <v>100</v>
      </c>
      <c r="W140" s="142">
        <f t="shared" si="41"/>
        <v>100</v>
      </c>
      <c r="X140" s="142">
        <f t="shared" si="41"/>
        <v>100</v>
      </c>
      <c r="Y140" s="142">
        <f t="shared" si="41"/>
        <v>100</v>
      </c>
      <c r="Z140" s="142">
        <f t="shared" si="41"/>
        <v>100</v>
      </c>
      <c r="AA140" s="142">
        <f t="shared" si="41"/>
        <v>100</v>
      </c>
      <c r="AB140" s="142">
        <f t="shared" si="41"/>
        <v>100</v>
      </c>
      <c r="AC140" s="142">
        <f t="shared" si="41"/>
        <v>100</v>
      </c>
      <c r="AD140" s="142">
        <f t="shared" si="41"/>
        <v>0</v>
      </c>
      <c r="AE140" s="142">
        <f t="shared" si="41"/>
        <v>0</v>
      </c>
      <c r="AF140" s="142">
        <f t="shared" si="41"/>
        <v>0</v>
      </c>
      <c r="AG140" s="142">
        <f t="shared" si="41"/>
        <v>0</v>
      </c>
      <c r="AH140" s="142">
        <f t="shared" si="41"/>
        <v>0</v>
      </c>
      <c r="AI140" s="142">
        <f t="shared" si="41"/>
        <v>0</v>
      </c>
      <c r="AJ140" s="142">
        <f t="shared" si="41"/>
        <v>0</v>
      </c>
      <c r="AK140" s="142">
        <f ca="1">IF(AND(AND($AK$3&lt;=B140,B140&lt;=$AK$1),B140&lt;&gt;""),1,0)</f>
        <v>1</v>
      </c>
      <c r="AL140" s="140">
        <f>IF(OR(F140="工事・メンテ（共用可）",F140="要調整"),0.5,1)</f>
        <v>1</v>
      </c>
      <c r="AM140" s="136">
        <v>1</v>
      </c>
    </row>
    <row r="141" spans="1:39">
      <c r="A141" s="153">
        <v>570</v>
      </c>
      <c r="B141" s="150">
        <v>46405</v>
      </c>
      <c r="C141" s="156">
        <v>9</v>
      </c>
      <c r="D141" s="156">
        <v>17</v>
      </c>
      <c r="E141" s="212" t="s">
        <v>271</v>
      </c>
      <c r="F141" s="151" t="s">
        <v>490</v>
      </c>
      <c r="G141" s="157" t="s">
        <v>1</v>
      </c>
      <c r="H141" s="143" t="str">
        <f>IF(OR(G141="中止",G141="取消"),"998",IF(ISNA(MATCH($E141,施設情報!$B$2:$B$96,0)),"999",INDEX(施設情報!$C$2:$C$96,MATCH($E141,施設情報!$B$2:$B$96,0))))</f>
        <v>102</v>
      </c>
      <c r="I141" s="144">
        <f t="shared" si="36"/>
        <v>46405</v>
      </c>
      <c r="J141" s="142" t="str">
        <f t="shared" si="37"/>
        <v>102-46405</v>
      </c>
      <c r="K141" s="142">
        <f t="shared" si="38"/>
        <v>0.375</v>
      </c>
      <c r="L141" s="142">
        <f t="shared" si="39"/>
        <v>0.70833333333333337</v>
      </c>
      <c r="M141" s="142">
        <f t="shared" si="40"/>
        <v>0</v>
      </c>
      <c r="N141" s="142">
        <f t="shared" si="40"/>
        <v>0</v>
      </c>
      <c r="O141" s="142">
        <f t="shared" si="40"/>
        <v>0</v>
      </c>
      <c r="P141" s="142">
        <f t="shared" si="40"/>
        <v>0</v>
      </c>
      <c r="Q141" s="142">
        <f t="shared" si="40"/>
        <v>0</v>
      </c>
      <c r="R141" s="142">
        <f t="shared" si="40"/>
        <v>0</v>
      </c>
      <c r="S141" s="142">
        <f t="shared" si="40"/>
        <v>0</v>
      </c>
      <c r="T141" s="142">
        <f t="shared" si="40"/>
        <v>0</v>
      </c>
      <c r="U141" s="142">
        <f t="shared" si="40"/>
        <v>0</v>
      </c>
      <c r="V141" s="142">
        <f t="shared" si="40"/>
        <v>100</v>
      </c>
      <c r="W141" s="142">
        <f t="shared" si="41"/>
        <v>100</v>
      </c>
      <c r="X141" s="142">
        <f t="shared" si="41"/>
        <v>100</v>
      </c>
      <c r="Y141" s="142">
        <f t="shared" si="41"/>
        <v>100</v>
      </c>
      <c r="Z141" s="142">
        <f t="shared" si="41"/>
        <v>100</v>
      </c>
      <c r="AA141" s="142">
        <f t="shared" si="41"/>
        <v>100</v>
      </c>
      <c r="AB141" s="142">
        <f t="shared" si="41"/>
        <v>100</v>
      </c>
      <c r="AC141" s="142">
        <f t="shared" si="41"/>
        <v>100</v>
      </c>
      <c r="AD141" s="142">
        <f t="shared" si="41"/>
        <v>0</v>
      </c>
      <c r="AE141" s="142">
        <f t="shared" si="41"/>
        <v>0</v>
      </c>
      <c r="AF141" s="142">
        <f t="shared" si="41"/>
        <v>0</v>
      </c>
      <c r="AG141" s="142">
        <f t="shared" si="41"/>
        <v>0</v>
      </c>
      <c r="AH141" s="142">
        <f t="shared" si="41"/>
        <v>0</v>
      </c>
      <c r="AI141" s="142">
        <f t="shared" si="41"/>
        <v>0</v>
      </c>
      <c r="AJ141" s="142">
        <f t="shared" si="41"/>
        <v>0</v>
      </c>
      <c r="AK141" s="142">
        <f ca="1">IF(AND(AND($AK$3&lt;=B141,B141&lt;=$AK$1),B141&lt;&gt;""),1,0)</f>
        <v>1</v>
      </c>
      <c r="AL141" s="140">
        <f>IF(OR(F141="工事・メンテ（共用可）",F141="要調整"),0.5,1)</f>
        <v>1</v>
      </c>
      <c r="AM141" s="136">
        <v>1</v>
      </c>
    </row>
    <row r="142" spans="1:39">
      <c r="A142" s="153">
        <v>571</v>
      </c>
      <c r="B142" s="150">
        <v>46405</v>
      </c>
      <c r="C142" s="156">
        <v>9</v>
      </c>
      <c r="D142" s="156">
        <v>17</v>
      </c>
      <c r="E142" s="212" t="s">
        <v>272</v>
      </c>
      <c r="F142" s="151" t="s">
        <v>490</v>
      </c>
      <c r="G142" s="157" t="s">
        <v>1</v>
      </c>
      <c r="H142" s="143" t="str">
        <f>IF(OR(G142="中止",G142="取消"),"998",IF(ISNA(MATCH($E142,施設情報!$B$2:$B$96,0)),"999",INDEX(施設情報!$C$2:$C$96,MATCH($E142,施設情報!$B$2:$B$96,0))))</f>
        <v>103</v>
      </c>
      <c r="I142" s="144">
        <f t="shared" si="36"/>
        <v>46405</v>
      </c>
      <c r="J142" s="142" t="str">
        <f t="shared" si="37"/>
        <v>103-46405</v>
      </c>
      <c r="K142" s="142">
        <f t="shared" si="38"/>
        <v>0.375</v>
      </c>
      <c r="L142" s="142">
        <f t="shared" si="39"/>
        <v>0.70833333333333337</v>
      </c>
      <c r="M142" s="142">
        <f t="shared" si="40"/>
        <v>0</v>
      </c>
      <c r="N142" s="142">
        <f t="shared" si="40"/>
        <v>0</v>
      </c>
      <c r="O142" s="142">
        <f t="shared" si="40"/>
        <v>0</v>
      </c>
      <c r="P142" s="142">
        <f t="shared" si="40"/>
        <v>0</v>
      </c>
      <c r="Q142" s="142">
        <f t="shared" si="40"/>
        <v>0</v>
      </c>
      <c r="R142" s="142">
        <f t="shared" si="40"/>
        <v>0</v>
      </c>
      <c r="S142" s="142">
        <f t="shared" si="40"/>
        <v>0</v>
      </c>
      <c r="T142" s="142">
        <f t="shared" si="40"/>
        <v>0</v>
      </c>
      <c r="U142" s="142">
        <f t="shared" si="40"/>
        <v>0</v>
      </c>
      <c r="V142" s="142">
        <f t="shared" si="40"/>
        <v>100</v>
      </c>
      <c r="W142" s="142">
        <f t="shared" si="41"/>
        <v>100</v>
      </c>
      <c r="X142" s="142">
        <f t="shared" si="41"/>
        <v>100</v>
      </c>
      <c r="Y142" s="142">
        <f t="shared" si="41"/>
        <v>100</v>
      </c>
      <c r="Z142" s="142">
        <f t="shared" si="41"/>
        <v>100</v>
      </c>
      <c r="AA142" s="142">
        <f t="shared" si="41"/>
        <v>100</v>
      </c>
      <c r="AB142" s="142">
        <f t="shared" si="41"/>
        <v>100</v>
      </c>
      <c r="AC142" s="142">
        <f t="shared" si="41"/>
        <v>100</v>
      </c>
      <c r="AD142" s="142">
        <f t="shared" si="41"/>
        <v>0</v>
      </c>
      <c r="AE142" s="142">
        <f t="shared" si="41"/>
        <v>0</v>
      </c>
      <c r="AF142" s="142">
        <f t="shared" si="41"/>
        <v>0</v>
      </c>
      <c r="AG142" s="142">
        <f t="shared" si="41"/>
        <v>0</v>
      </c>
      <c r="AH142" s="142">
        <f t="shared" si="41"/>
        <v>0</v>
      </c>
      <c r="AI142" s="142">
        <f t="shared" si="41"/>
        <v>0</v>
      </c>
      <c r="AJ142" s="142">
        <f t="shared" si="41"/>
        <v>0</v>
      </c>
      <c r="AK142" s="142">
        <f ca="1">IF(AND(AND($AK$3&lt;=B142,B142&lt;=$AK$1),B142&lt;&gt;""),1,0)</f>
        <v>1</v>
      </c>
      <c r="AL142" s="140">
        <f>IF(OR(F142="工事・メンテ（共用可）",F142="要調整"),0.5,1)</f>
        <v>1</v>
      </c>
      <c r="AM142" s="136">
        <v>1</v>
      </c>
    </row>
    <row r="143" spans="1:39" ht="37.5">
      <c r="A143" s="153">
        <v>251</v>
      </c>
      <c r="B143" s="150">
        <v>46406</v>
      </c>
      <c r="C143" s="156">
        <v>0</v>
      </c>
      <c r="D143" s="156">
        <v>24</v>
      </c>
      <c r="E143" s="212" t="s">
        <v>240</v>
      </c>
      <c r="F143" s="151" t="s">
        <v>95</v>
      </c>
      <c r="G143" s="157" t="s">
        <v>1</v>
      </c>
      <c r="H143" s="143" t="str">
        <f>IF(OR(G143="中止",G143="取消"),"998",IF(ISNA(MATCH($E143,施設情報!$B$2:$B$96,0)),"999",INDEX(施設情報!$C$2:$C$96,MATCH($E143,施設情報!$B$2:$B$96,0))))</f>
        <v>117</v>
      </c>
      <c r="I143" s="144">
        <f t="shared" si="36"/>
        <v>46406</v>
      </c>
      <c r="J143" s="142" t="str">
        <f t="shared" si="37"/>
        <v>117-46406</v>
      </c>
      <c r="K143" s="142">
        <f t="shared" si="38"/>
        <v>0</v>
      </c>
      <c r="L143" s="142">
        <f t="shared" si="39"/>
        <v>1</v>
      </c>
      <c r="M143" s="142">
        <f t="shared" si="40"/>
        <v>100</v>
      </c>
      <c r="N143" s="142">
        <f t="shared" si="40"/>
        <v>100</v>
      </c>
      <c r="O143" s="142">
        <f t="shared" si="40"/>
        <v>100</v>
      </c>
      <c r="P143" s="142">
        <f t="shared" si="40"/>
        <v>100</v>
      </c>
      <c r="Q143" s="142">
        <f t="shared" si="40"/>
        <v>100</v>
      </c>
      <c r="R143" s="142">
        <f t="shared" si="40"/>
        <v>100</v>
      </c>
      <c r="S143" s="142">
        <f t="shared" si="40"/>
        <v>100</v>
      </c>
      <c r="T143" s="142">
        <f t="shared" si="40"/>
        <v>100</v>
      </c>
      <c r="U143" s="142">
        <f t="shared" si="40"/>
        <v>100</v>
      </c>
      <c r="V143" s="142">
        <f t="shared" si="40"/>
        <v>100</v>
      </c>
      <c r="W143" s="142">
        <f t="shared" si="41"/>
        <v>100</v>
      </c>
      <c r="X143" s="142">
        <f t="shared" si="41"/>
        <v>100</v>
      </c>
      <c r="Y143" s="142">
        <f t="shared" si="41"/>
        <v>100</v>
      </c>
      <c r="Z143" s="142">
        <f t="shared" si="41"/>
        <v>100</v>
      </c>
      <c r="AA143" s="142">
        <f t="shared" si="41"/>
        <v>100</v>
      </c>
      <c r="AB143" s="142">
        <f t="shared" si="41"/>
        <v>100</v>
      </c>
      <c r="AC143" s="142">
        <f t="shared" si="41"/>
        <v>100</v>
      </c>
      <c r="AD143" s="142">
        <f t="shared" si="41"/>
        <v>100</v>
      </c>
      <c r="AE143" s="142">
        <f t="shared" si="41"/>
        <v>100</v>
      </c>
      <c r="AF143" s="142">
        <f t="shared" si="41"/>
        <v>100</v>
      </c>
      <c r="AG143" s="142">
        <f t="shared" si="41"/>
        <v>100</v>
      </c>
      <c r="AH143" s="142">
        <f t="shared" si="41"/>
        <v>100</v>
      </c>
      <c r="AI143" s="142">
        <f t="shared" si="41"/>
        <v>100</v>
      </c>
      <c r="AJ143" s="142">
        <f t="shared" si="41"/>
        <v>100</v>
      </c>
      <c r="AK143" s="142">
        <f ca="1">IF(AND(AND($AK$3&lt;=B143,B143&lt;=$AK$1),B143&lt;&gt;""),1,0)</f>
        <v>1</v>
      </c>
      <c r="AL143" s="140">
        <f>IF(OR(F143="工事・メンテ（共用可）",F143="要調整"),0.5,1)</f>
        <v>1</v>
      </c>
      <c r="AM143" s="136">
        <v>1</v>
      </c>
    </row>
    <row r="144" spans="1:39" ht="56.25">
      <c r="A144" s="153">
        <v>341</v>
      </c>
      <c r="B144" s="150">
        <v>46406</v>
      </c>
      <c r="C144" s="156">
        <v>0</v>
      </c>
      <c r="D144" s="156">
        <v>24</v>
      </c>
      <c r="E144" s="212" t="s">
        <v>285</v>
      </c>
      <c r="F144" s="151" t="s">
        <v>95</v>
      </c>
      <c r="G144" s="157" t="s">
        <v>1</v>
      </c>
      <c r="H144" s="143" t="str">
        <f>IF(OR(G144="中止",G144="取消"),"998",IF(ISNA(MATCH($E144,施設情報!$B$2:$B$96,0)),"999",INDEX(施設情報!$C$2:$C$96,MATCH($E144,施設情報!$B$2:$B$96,0))))</f>
        <v>111</v>
      </c>
      <c r="I144" s="144">
        <f t="shared" si="36"/>
        <v>46406</v>
      </c>
      <c r="J144" s="142" t="str">
        <f t="shared" si="37"/>
        <v>111-46406</v>
      </c>
      <c r="K144" s="142">
        <f t="shared" si="38"/>
        <v>0</v>
      </c>
      <c r="L144" s="142">
        <f t="shared" si="39"/>
        <v>1</v>
      </c>
      <c r="M144" s="142">
        <f t="shared" si="40"/>
        <v>100</v>
      </c>
      <c r="N144" s="142">
        <f t="shared" si="40"/>
        <v>100</v>
      </c>
      <c r="O144" s="142">
        <f t="shared" si="40"/>
        <v>100</v>
      </c>
      <c r="P144" s="142">
        <f t="shared" si="40"/>
        <v>100</v>
      </c>
      <c r="Q144" s="142">
        <f t="shared" si="40"/>
        <v>100</v>
      </c>
      <c r="R144" s="142">
        <f t="shared" si="40"/>
        <v>100</v>
      </c>
      <c r="S144" s="142">
        <f t="shared" si="40"/>
        <v>100</v>
      </c>
      <c r="T144" s="142">
        <f t="shared" si="40"/>
        <v>100</v>
      </c>
      <c r="U144" s="142">
        <f t="shared" si="40"/>
        <v>100</v>
      </c>
      <c r="V144" s="142">
        <f t="shared" si="40"/>
        <v>100</v>
      </c>
      <c r="W144" s="142">
        <f t="shared" si="41"/>
        <v>100</v>
      </c>
      <c r="X144" s="142">
        <f t="shared" si="41"/>
        <v>100</v>
      </c>
      <c r="Y144" s="142">
        <f t="shared" si="41"/>
        <v>100</v>
      </c>
      <c r="Z144" s="142">
        <f t="shared" si="41"/>
        <v>100</v>
      </c>
      <c r="AA144" s="142">
        <f t="shared" si="41"/>
        <v>100</v>
      </c>
      <c r="AB144" s="142">
        <f t="shared" si="41"/>
        <v>100</v>
      </c>
      <c r="AC144" s="142">
        <f t="shared" si="41"/>
        <v>100</v>
      </c>
      <c r="AD144" s="142">
        <f t="shared" si="41"/>
        <v>100</v>
      </c>
      <c r="AE144" s="142">
        <f t="shared" si="41"/>
        <v>100</v>
      </c>
      <c r="AF144" s="142">
        <f t="shared" si="41"/>
        <v>100</v>
      </c>
      <c r="AG144" s="142">
        <f t="shared" si="41"/>
        <v>100</v>
      </c>
      <c r="AH144" s="142">
        <f t="shared" si="41"/>
        <v>100</v>
      </c>
      <c r="AI144" s="142">
        <f t="shared" si="41"/>
        <v>100</v>
      </c>
      <c r="AJ144" s="142">
        <f t="shared" si="41"/>
        <v>100</v>
      </c>
      <c r="AK144" s="142">
        <f ca="1">IF(AND(AND($AK$3&lt;=B144,B144&lt;=$AK$1),B144&lt;&gt;""),1,0)</f>
        <v>1</v>
      </c>
      <c r="AL144" s="140">
        <f>IF(OR(F144="工事・メンテ（共用可）",F144="要調整"),0.5,1)</f>
        <v>1</v>
      </c>
      <c r="AM144" s="136">
        <v>1</v>
      </c>
    </row>
    <row r="145" spans="1:39">
      <c r="A145" s="153">
        <v>494</v>
      </c>
      <c r="B145" s="150">
        <v>46406</v>
      </c>
      <c r="C145" s="156">
        <v>7</v>
      </c>
      <c r="D145" s="156">
        <v>21</v>
      </c>
      <c r="E145" s="212" t="s">
        <v>28</v>
      </c>
      <c r="F145" s="151" t="s">
        <v>490</v>
      </c>
      <c r="G145" s="157" t="s">
        <v>494</v>
      </c>
      <c r="H145" s="143" t="str">
        <f>IF(OR(G145="中止",G145="取消"),"998",IF(ISNA(MATCH($E145,施設情報!$B$2:$B$96,0)),"999",INDEX(施設情報!$C$2:$C$96,MATCH($E145,施設情報!$B$2:$B$96,0))))</f>
        <v>001</v>
      </c>
      <c r="I145" s="144">
        <f t="shared" si="36"/>
        <v>46406</v>
      </c>
      <c r="J145" s="142" t="str">
        <f t="shared" si="37"/>
        <v>001-46406</v>
      </c>
      <c r="K145" s="142">
        <f t="shared" si="38"/>
        <v>0.29166666666666669</v>
      </c>
      <c r="L145" s="142">
        <f t="shared" si="39"/>
        <v>0.875</v>
      </c>
      <c r="M145" s="142">
        <f t="shared" ref="M145:V154" si="42">IF(AND(M$3&gt;=$K145,M$3&lt;$L145),100*$AM145,0)</f>
        <v>0</v>
      </c>
      <c r="N145" s="142">
        <f t="shared" si="42"/>
        <v>0</v>
      </c>
      <c r="O145" s="142">
        <f t="shared" si="42"/>
        <v>0</v>
      </c>
      <c r="P145" s="142">
        <f t="shared" si="42"/>
        <v>0</v>
      </c>
      <c r="Q145" s="142">
        <f t="shared" si="42"/>
        <v>0</v>
      </c>
      <c r="R145" s="142">
        <f t="shared" si="42"/>
        <v>0</v>
      </c>
      <c r="S145" s="142">
        <f t="shared" si="42"/>
        <v>0</v>
      </c>
      <c r="T145" s="142">
        <f t="shared" si="42"/>
        <v>100</v>
      </c>
      <c r="U145" s="142">
        <f t="shared" si="42"/>
        <v>100</v>
      </c>
      <c r="V145" s="142">
        <f t="shared" si="42"/>
        <v>100</v>
      </c>
      <c r="W145" s="142">
        <f t="shared" ref="W145:AJ154" si="43">IF(AND(W$3&gt;=$K145,W$3&lt;$L145),100*$AM145,0)</f>
        <v>100</v>
      </c>
      <c r="X145" s="142">
        <f t="shared" si="43"/>
        <v>100</v>
      </c>
      <c r="Y145" s="142">
        <f t="shared" si="43"/>
        <v>100</v>
      </c>
      <c r="Z145" s="142">
        <f t="shared" si="43"/>
        <v>100</v>
      </c>
      <c r="AA145" s="142">
        <f t="shared" si="43"/>
        <v>100</v>
      </c>
      <c r="AB145" s="142">
        <f t="shared" si="43"/>
        <v>100</v>
      </c>
      <c r="AC145" s="142">
        <f t="shared" si="43"/>
        <v>100</v>
      </c>
      <c r="AD145" s="142">
        <f t="shared" si="43"/>
        <v>100</v>
      </c>
      <c r="AE145" s="142">
        <f t="shared" si="43"/>
        <v>100</v>
      </c>
      <c r="AF145" s="142">
        <f t="shared" si="43"/>
        <v>100</v>
      </c>
      <c r="AG145" s="142">
        <f t="shared" si="43"/>
        <v>100</v>
      </c>
      <c r="AH145" s="142">
        <f t="shared" si="43"/>
        <v>0</v>
      </c>
      <c r="AI145" s="142">
        <f t="shared" si="43"/>
        <v>0</v>
      </c>
      <c r="AJ145" s="142">
        <f t="shared" si="43"/>
        <v>0</v>
      </c>
      <c r="AK145" s="142">
        <f ca="1">IF(AND(AND($AK$3&lt;=B145,B145&lt;=$AK$1),B145&lt;&gt;""),1,0)</f>
        <v>1</v>
      </c>
      <c r="AL145" s="140">
        <f>IF(OR(F145="工事・メンテ（共用可）",F145="要調整"),0.5,1)</f>
        <v>1</v>
      </c>
      <c r="AM145" s="136">
        <v>1</v>
      </c>
    </row>
    <row r="146" spans="1:39" ht="93.75">
      <c r="A146" s="153">
        <v>495</v>
      </c>
      <c r="B146" s="150">
        <v>46406</v>
      </c>
      <c r="C146" s="156">
        <v>7</v>
      </c>
      <c r="D146" s="156">
        <v>21</v>
      </c>
      <c r="E146" s="212" t="s">
        <v>270</v>
      </c>
      <c r="F146" s="151" t="s">
        <v>490</v>
      </c>
      <c r="G146" s="157" t="s">
        <v>494</v>
      </c>
      <c r="H146" s="143" t="str">
        <f>IF(OR(G146="中止",G146="取消"),"998",IF(ISNA(MATCH($E146,施設情報!$B$2:$B$96,0)),"999",INDEX(施設情報!$C$2:$C$96,MATCH($E146,施設情報!$B$2:$B$96,0))))</f>
        <v>101</v>
      </c>
      <c r="I146" s="144">
        <f t="shared" si="36"/>
        <v>46406</v>
      </c>
      <c r="J146" s="142" t="str">
        <f t="shared" si="37"/>
        <v>101-46406</v>
      </c>
      <c r="K146" s="142">
        <f t="shared" si="38"/>
        <v>0.29166666666666669</v>
      </c>
      <c r="L146" s="142">
        <f t="shared" si="39"/>
        <v>0.875</v>
      </c>
      <c r="M146" s="142">
        <f t="shared" si="42"/>
        <v>0</v>
      </c>
      <c r="N146" s="142">
        <f t="shared" si="42"/>
        <v>0</v>
      </c>
      <c r="O146" s="142">
        <f t="shared" si="42"/>
        <v>0</v>
      </c>
      <c r="P146" s="142">
        <f t="shared" si="42"/>
        <v>0</v>
      </c>
      <c r="Q146" s="142">
        <f t="shared" si="42"/>
        <v>0</v>
      </c>
      <c r="R146" s="142">
        <f t="shared" si="42"/>
        <v>0</v>
      </c>
      <c r="S146" s="142">
        <f t="shared" si="42"/>
        <v>0</v>
      </c>
      <c r="T146" s="142">
        <f t="shared" si="42"/>
        <v>100</v>
      </c>
      <c r="U146" s="142">
        <f t="shared" si="42"/>
        <v>100</v>
      </c>
      <c r="V146" s="142">
        <f t="shared" si="42"/>
        <v>100</v>
      </c>
      <c r="W146" s="142">
        <f t="shared" si="43"/>
        <v>100</v>
      </c>
      <c r="X146" s="142">
        <f t="shared" si="43"/>
        <v>100</v>
      </c>
      <c r="Y146" s="142">
        <f t="shared" si="43"/>
        <v>100</v>
      </c>
      <c r="Z146" s="142">
        <f t="shared" si="43"/>
        <v>100</v>
      </c>
      <c r="AA146" s="142">
        <f t="shared" si="43"/>
        <v>100</v>
      </c>
      <c r="AB146" s="142">
        <f t="shared" si="43"/>
        <v>100</v>
      </c>
      <c r="AC146" s="142">
        <f t="shared" si="43"/>
        <v>100</v>
      </c>
      <c r="AD146" s="142">
        <f t="shared" si="43"/>
        <v>100</v>
      </c>
      <c r="AE146" s="142">
        <f t="shared" si="43"/>
        <v>100</v>
      </c>
      <c r="AF146" s="142">
        <f t="shared" si="43"/>
        <v>100</v>
      </c>
      <c r="AG146" s="142">
        <f t="shared" si="43"/>
        <v>100</v>
      </c>
      <c r="AH146" s="142">
        <f t="shared" si="43"/>
        <v>0</v>
      </c>
      <c r="AI146" s="142">
        <f t="shared" si="43"/>
        <v>0</v>
      </c>
      <c r="AJ146" s="142">
        <f t="shared" si="43"/>
        <v>0</v>
      </c>
      <c r="AK146" s="142">
        <f ca="1">IF(AND(AND($AK$3&lt;=B146,B146&lt;=$AK$1),B146&lt;&gt;""),1,0)</f>
        <v>1</v>
      </c>
      <c r="AL146" s="140">
        <f>IF(OR(F146="工事・メンテ（共用可）",F146="要調整"),0.5,1)</f>
        <v>1</v>
      </c>
      <c r="AM146" s="136">
        <v>1</v>
      </c>
    </row>
    <row r="147" spans="1:39">
      <c r="A147" s="153">
        <v>496</v>
      </c>
      <c r="B147" s="150">
        <v>46406</v>
      </c>
      <c r="C147" s="156">
        <v>7</v>
      </c>
      <c r="D147" s="156">
        <v>21</v>
      </c>
      <c r="E147" s="212" t="s">
        <v>271</v>
      </c>
      <c r="F147" s="151" t="s">
        <v>490</v>
      </c>
      <c r="G147" s="157" t="s">
        <v>494</v>
      </c>
      <c r="H147" s="143" t="str">
        <f>IF(OR(G147="中止",G147="取消"),"998",IF(ISNA(MATCH($E147,施設情報!$B$2:$B$96,0)),"999",INDEX(施設情報!$C$2:$C$96,MATCH($E147,施設情報!$B$2:$B$96,0))))</f>
        <v>102</v>
      </c>
      <c r="I147" s="144">
        <f t="shared" si="36"/>
        <v>46406</v>
      </c>
      <c r="J147" s="142" t="str">
        <f t="shared" si="37"/>
        <v>102-46406</v>
      </c>
      <c r="K147" s="142">
        <f t="shared" si="38"/>
        <v>0.29166666666666669</v>
      </c>
      <c r="L147" s="142">
        <f t="shared" si="39"/>
        <v>0.875</v>
      </c>
      <c r="M147" s="142">
        <f t="shared" si="42"/>
        <v>0</v>
      </c>
      <c r="N147" s="142">
        <f t="shared" si="42"/>
        <v>0</v>
      </c>
      <c r="O147" s="142">
        <f t="shared" si="42"/>
        <v>0</v>
      </c>
      <c r="P147" s="142">
        <f t="shared" si="42"/>
        <v>0</v>
      </c>
      <c r="Q147" s="142">
        <f t="shared" si="42"/>
        <v>0</v>
      </c>
      <c r="R147" s="142">
        <f t="shared" si="42"/>
        <v>0</v>
      </c>
      <c r="S147" s="142">
        <f t="shared" si="42"/>
        <v>0</v>
      </c>
      <c r="T147" s="142">
        <f t="shared" si="42"/>
        <v>100</v>
      </c>
      <c r="U147" s="142">
        <f t="shared" si="42"/>
        <v>100</v>
      </c>
      <c r="V147" s="142">
        <f t="shared" si="42"/>
        <v>100</v>
      </c>
      <c r="W147" s="142">
        <f t="shared" si="43"/>
        <v>100</v>
      </c>
      <c r="X147" s="142">
        <f t="shared" si="43"/>
        <v>100</v>
      </c>
      <c r="Y147" s="142">
        <f t="shared" si="43"/>
        <v>100</v>
      </c>
      <c r="Z147" s="142">
        <f t="shared" si="43"/>
        <v>100</v>
      </c>
      <c r="AA147" s="142">
        <f t="shared" si="43"/>
        <v>100</v>
      </c>
      <c r="AB147" s="142">
        <f t="shared" si="43"/>
        <v>100</v>
      </c>
      <c r="AC147" s="142">
        <f t="shared" si="43"/>
        <v>100</v>
      </c>
      <c r="AD147" s="142">
        <f t="shared" si="43"/>
        <v>100</v>
      </c>
      <c r="AE147" s="142">
        <f t="shared" si="43"/>
        <v>100</v>
      </c>
      <c r="AF147" s="142">
        <f t="shared" si="43"/>
        <v>100</v>
      </c>
      <c r="AG147" s="142">
        <f t="shared" si="43"/>
        <v>100</v>
      </c>
      <c r="AH147" s="142">
        <f t="shared" si="43"/>
        <v>0</v>
      </c>
      <c r="AI147" s="142">
        <f t="shared" si="43"/>
        <v>0</v>
      </c>
      <c r="AJ147" s="142">
        <f t="shared" si="43"/>
        <v>0</v>
      </c>
      <c r="AK147" s="142">
        <f ca="1">IF(AND(AND($AK$3&lt;=B147,B147&lt;=$AK$1),B147&lt;&gt;""),1,0)</f>
        <v>1</v>
      </c>
      <c r="AL147" s="140">
        <f>IF(OR(F147="工事・メンテ（共用可）",F147="要調整"),0.5,1)</f>
        <v>1</v>
      </c>
      <c r="AM147" s="136">
        <v>1</v>
      </c>
    </row>
    <row r="148" spans="1:39">
      <c r="A148" s="153">
        <v>497</v>
      </c>
      <c r="B148" s="150">
        <v>46406</v>
      </c>
      <c r="C148" s="156">
        <v>7</v>
      </c>
      <c r="D148" s="156">
        <v>21</v>
      </c>
      <c r="E148" s="212" t="s">
        <v>272</v>
      </c>
      <c r="F148" s="151" t="s">
        <v>490</v>
      </c>
      <c r="G148" s="157" t="s">
        <v>494</v>
      </c>
      <c r="H148" s="143" t="str">
        <f>IF(OR(G148="中止",G148="取消"),"998",IF(ISNA(MATCH($E148,施設情報!$B$2:$B$96,0)),"999",INDEX(施設情報!$C$2:$C$96,MATCH($E148,施設情報!$B$2:$B$96,0))))</f>
        <v>103</v>
      </c>
      <c r="I148" s="144">
        <f t="shared" si="36"/>
        <v>46406</v>
      </c>
      <c r="J148" s="142" t="str">
        <f t="shared" si="37"/>
        <v>103-46406</v>
      </c>
      <c r="K148" s="142">
        <f t="shared" si="38"/>
        <v>0.29166666666666669</v>
      </c>
      <c r="L148" s="142">
        <f t="shared" si="39"/>
        <v>0.875</v>
      </c>
      <c r="M148" s="142">
        <f t="shared" si="42"/>
        <v>0</v>
      </c>
      <c r="N148" s="142">
        <f t="shared" si="42"/>
        <v>0</v>
      </c>
      <c r="O148" s="142">
        <f t="shared" si="42"/>
        <v>0</v>
      </c>
      <c r="P148" s="142">
        <f t="shared" si="42"/>
        <v>0</v>
      </c>
      <c r="Q148" s="142">
        <f t="shared" si="42"/>
        <v>0</v>
      </c>
      <c r="R148" s="142">
        <f t="shared" si="42"/>
        <v>0</v>
      </c>
      <c r="S148" s="142">
        <f t="shared" si="42"/>
        <v>0</v>
      </c>
      <c r="T148" s="142">
        <f t="shared" si="42"/>
        <v>100</v>
      </c>
      <c r="U148" s="142">
        <f t="shared" si="42"/>
        <v>100</v>
      </c>
      <c r="V148" s="142">
        <f t="shared" si="42"/>
        <v>100</v>
      </c>
      <c r="W148" s="142">
        <f t="shared" si="43"/>
        <v>100</v>
      </c>
      <c r="X148" s="142">
        <f t="shared" si="43"/>
        <v>100</v>
      </c>
      <c r="Y148" s="142">
        <f t="shared" si="43"/>
        <v>100</v>
      </c>
      <c r="Z148" s="142">
        <f t="shared" si="43"/>
        <v>100</v>
      </c>
      <c r="AA148" s="142">
        <f t="shared" si="43"/>
        <v>100</v>
      </c>
      <c r="AB148" s="142">
        <f t="shared" si="43"/>
        <v>100</v>
      </c>
      <c r="AC148" s="142">
        <f t="shared" si="43"/>
        <v>100</v>
      </c>
      <c r="AD148" s="142">
        <f t="shared" si="43"/>
        <v>100</v>
      </c>
      <c r="AE148" s="142">
        <f t="shared" si="43"/>
        <v>100</v>
      </c>
      <c r="AF148" s="142">
        <f t="shared" si="43"/>
        <v>100</v>
      </c>
      <c r="AG148" s="142">
        <f t="shared" si="43"/>
        <v>100</v>
      </c>
      <c r="AH148" s="142">
        <f t="shared" si="43"/>
        <v>0</v>
      </c>
      <c r="AI148" s="142">
        <f t="shared" si="43"/>
        <v>0</v>
      </c>
      <c r="AJ148" s="142">
        <f t="shared" si="43"/>
        <v>0</v>
      </c>
      <c r="AK148" s="142">
        <f ca="1">IF(AND(AND($AK$3&lt;=B148,B148&lt;=$AK$1),B148&lt;&gt;""),1,0)</f>
        <v>1</v>
      </c>
      <c r="AL148" s="140">
        <f>IF(OR(F148="工事・メンテ（共用可）",F148="要調整"),0.5,1)</f>
        <v>1</v>
      </c>
      <c r="AM148" s="136">
        <v>1</v>
      </c>
    </row>
    <row r="149" spans="1:39">
      <c r="A149" s="153">
        <v>498</v>
      </c>
      <c r="B149" s="150">
        <v>46406</v>
      </c>
      <c r="C149" s="156">
        <v>7</v>
      </c>
      <c r="D149" s="156">
        <v>21</v>
      </c>
      <c r="E149" s="212" t="s">
        <v>277</v>
      </c>
      <c r="F149" s="151" t="s">
        <v>490</v>
      </c>
      <c r="G149" s="157" t="s">
        <v>494</v>
      </c>
      <c r="H149" s="143" t="str">
        <f>IF(OR(G149="中止",G149="取消"),"998",IF(ISNA(MATCH($E149,施設情報!$B$2:$B$96,0)),"999",INDEX(施設情報!$C$2:$C$96,MATCH($E149,施設情報!$B$2:$B$96,0))))</f>
        <v>104</v>
      </c>
      <c r="I149" s="144">
        <f t="shared" si="36"/>
        <v>46406</v>
      </c>
      <c r="J149" s="142" t="str">
        <f t="shared" si="37"/>
        <v>104-46406</v>
      </c>
      <c r="K149" s="142">
        <f t="shared" si="38"/>
        <v>0.29166666666666669</v>
      </c>
      <c r="L149" s="142">
        <f t="shared" si="39"/>
        <v>0.875</v>
      </c>
      <c r="M149" s="142">
        <f t="shared" si="42"/>
        <v>0</v>
      </c>
      <c r="N149" s="142">
        <f t="shared" si="42"/>
        <v>0</v>
      </c>
      <c r="O149" s="142">
        <f t="shared" si="42"/>
        <v>0</v>
      </c>
      <c r="P149" s="142">
        <f t="shared" si="42"/>
        <v>0</v>
      </c>
      <c r="Q149" s="142">
        <f t="shared" si="42"/>
        <v>0</v>
      </c>
      <c r="R149" s="142">
        <f t="shared" si="42"/>
        <v>0</v>
      </c>
      <c r="S149" s="142">
        <f t="shared" si="42"/>
        <v>0</v>
      </c>
      <c r="T149" s="142">
        <f t="shared" si="42"/>
        <v>100</v>
      </c>
      <c r="U149" s="142">
        <f t="shared" si="42"/>
        <v>100</v>
      </c>
      <c r="V149" s="142">
        <f t="shared" si="42"/>
        <v>100</v>
      </c>
      <c r="W149" s="142">
        <f t="shared" si="43"/>
        <v>100</v>
      </c>
      <c r="X149" s="142">
        <f t="shared" si="43"/>
        <v>100</v>
      </c>
      <c r="Y149" s="142">
        <f t="shared" si="43"/>
        <v>100</v>
      </c>
      <c r="Z149" s="142">
        <f t="shared" si="43"/>
        <v>100</v>
      </c>
      <c r="AA149" s="142">
        <f t="shared" si="43"/>
        <v>100</v>
      </c>
      <c r="AB149" s="142">
        <f t="shared" si="43"/>
        <v>100</v>
      </c>
      <c r="AC149" s="142">
        <f t="shared" si="43"/>
        <v>100</v>
      </c>
      <c r="AD149" s="142">
        <f t="shared" si="43"/>
        <v>100</v>
      </c>
      <c r="AE149" s="142">
        <f t="shared" si="43"/>
        <v>100</v>
      </c>
      <c r="AF149" s="142">
        <f t="shared" si="43"/>
        <v>100</v>
      </c>
      <c r="AG149" s="142">
        <f t="shared" si="43"/>
        <v>100</v>
      </c>
      <c r="AH149" s="142">
        <f t="shared" si="43"/>
        <v>0</v>
      </c>
      <c r="AI149" s="142">
        <f t="shared" si="43"/>
        <v>0</v>
      </c>
      <c r="AJ149" s="142">
        <f t="shared" si="43"/>
        <v>0</v>
      </c>
      <c r="AK149" s="142">
        <f ca="1">IF(AND(AND($AK$3&lt;=B149,B149&lt;=$AK$1),B149&lt;&gt;""),1,0)</f>
        <v>1</v>
      </c>
      <c r="AL149" s="140">
        <f>IF(OR(F149="工事・メンテ（共用可）",F149="要調整"),0.5,1)</f>
        <v>1</v>
      </c>
      <c r="AM149" s="136">
        <v>1</v>
      </c>
    </row>
    <row r="150" spans="1:39" ht="37.5">
      <c r="A150" s="153">
        <v>499</v>
      </c>
      <c r="B150" s="150">
        <v>46406</v>
      </c>
      <c r="C150" s="156">
        <v>7</v>
      </c>
      <c r="D150" s="156">
        <v>21</v>
      </c>
      <c r="E150" s="212" t="s">
        <v>278</v>
      </c>
      <c r="F150" s="151" t="s">
        <v>490</v>
      </c>
      <c r="G150" s="157" t="s">
        <v>494</v>
      </c>
      <c r="H150" s="143" t="str">
        <f>IF(OR(G150="中止",G150="取消"),"998",IF(ISNA(MATCH($E150,施設情報!$B$2:$B$96,0)),"999",INDEX(施設情報!$C$2:$C$96,MATCH($E150,施設情報!$B$2:$B$96,0))))</f>
        <v>105</v>
      </c>
      <c r="I150" s="144">
        <f t="shared" si="36"/>
        <v>46406</v>
      </c>
      <c r="J150" s="142" t="str">
        <f t="shared" si="37"/>
        <v>105-46406</v>
      </c>
      <c r="K150" s="142">
        <f t="shared" si="38"/>
        <v>0.29166666666666669</v>
      </c>
      <c r="L150" s="142">
        <f t="shared" si="39"/>
        <v>0.875</v>
      </c>
      <c r="M150" s="142">
        <f t="shared" si="42"/>
        <v>0</v>
      </c>
      <c r="N150" s="142">
        <f t="shared" si="42"/>
        <v>0</v>
      </c>
      <c r="O150" s="142">
        <f t="shared" si="42"/>
        <v>0</v>
      </c>
      <c r="P150" s="142">
        <f t="shared" si="42"/>
        <v>0</v>
      </c>
      <c r="Q150" s="142">
        <f t="shared" si="42"/>
        <v>0</v>
      </c>
      <c r="R150" s="142">
        <f t="shared" si="42"/>
        <v>0</v>
      </c>
      <c r="S150" s="142">
        <f t="shared" si="42"/>
        <v>0</v>
      </c>
      <c r="T150" s="142">
        <f t="shared" si="42"/>
        <v>100</v>
      </c>
      <c r="U150" s="142">
        <f t="shared" si="42"/>
        <v>100</v>
      </c>
      <c r="V150" s="142">
        <f t="shared" si="42"/>
        <v>100</v>
      </c>
      <c r="W150" s="142">
        <f t="shared" si="43"/>
        <v>100</v>
      </c>
      <c r="X150" s="142">
        <f t="shared" si="43"/>
        <v>100</v>
      </c>
      <c r="Y150" s="142">
        <f t="shared" si="43"/>
        <v>100</v>
      </c>
      <c r="Z150" s="142">
        <f t="shared" si="43"/>
        <v>100</v>
      </c>
      <c r="AA150" s="142">
        <f t="shared" si="43"/>
        <v>100</v>
      </c>
      <c r="AB150" s="142">
        <f t="shared" si="43"/>
        <v>100</v>
      </c>
      <c r="AC150" s="142">
        <f t="shared" si="43"/>
        <v>100</v>
      </c>
      <c r="AD150" s="142">
        <f t="shared" si="43"/>
        <v>100</v>
      </c>
      <c r="AE150" s="142">
        <f t="shared" si="43"/>
        <v>100</v>
      </c>
      <c r="AF150" s="142">
        <f t="shared" si="43"/>
        <v>100</v>
      </c>
      <c r="AG150" s="142">
        <f t="shared" si="43"/>
        <v>100</v>
      </c>
      <c r="AH150" s="142">
        <f t="shared" si="43"/>
        <v>0</v>
      </c>
      <c r="AI150" s="142">
        <f t="shared" si="43"/>
        <v>0</v>
      </c>
      <c r="AJ150" s="142">
        <f t="shared" si="43"/>
        <v>0</v>
      </c>
      <c r="AK150" s="142">
        <f ca="1">IF(AND(AND($AK$3&lt;=B150,B150&lt;=$AK$1),B150&lt;&gt;""),1,0)</f>
        <v>1</v>
      </c>
      <c r="AL150" s="140">
        <f>IF(OR(F150="工事・メンテ（共用可）",F150="要調整"),0.5,1)</f>
        <v>1</v>
      </c>
      <c r="AM150" s="136">
        <v>1</v>
      </c>
    </row>
    <row r="151" spans="1:39" ht="37.5">
      <c r="A151" s="153">
        <v>500</v>
      </c>
      <c r="B151" s="150">
        <v>46406</v>
      </c>
      <c r="C151" s="156">
        <v>7</v>
      </c>
      <c r="D151" s="156">
        <v>21</v>
      </c>
      <c r="E151" s="212" t="s">
        <v>279</v>
      </c>
      <c r="F151" s="151" t="s">
        <v>490</v>
      </c>
      <c r="G151" s="157" t="s">
        <v>494</v>
      </c>
      <c r="H151" s="143" t="str">
        <f>IF(OR(G151="中止",G151="取消"),"998",IF(ISNA(MATCH($E151,施設情報!$B$2:$B$96,0)),"999",INDEX(施設情報!$C$2:$C$96,MATCH($E151,施設情報!$B$2:$B$96,0))))</f>
        <v>106</v>
      </c>
      <c r="I151" s="144">
        <f t="shared" si="36"/>
        <v>46406</v>
      </c>
      <c r="J151" s="142" t="str">
        <f t="shared" si="37"/>
        <v>106-46406</v>
      </c>
      <c r="K151" s="142">
        <f t="shared" si="38"/>
        <v>0.29166666666666669</v>
      </c>
      <c r="L151" s="142">
        <f t="shared" si="39"/>
        <v>0.875</v>
      </c>
      <c r="M151" s="142">
        <f t="shared" si="42"/>
        <v>0</v>
      </c>
      <c r="N151" s="142">
        <f t="shared" si="42"/>
        <v>0</v>
      </c>
      <c r="O151" s="142">
        <f t="shared" si="42"/>
        <v>0</v>
      </c>
      <c r="P151" s="142">
        <f t="shared" si="42"/>
        <v>0</v>
      </c>
      <c r="Q151" s="142">
        <f t="shared" si="42"/>
        <v>0</v>
      </c>
      <c r="R151" s="142">
        <f t="shared" si="42"/>
        <v>0</v>
      </c>
      <c r="S151" s="142">
        <f t="shared" si="42"/>
        <v>0</v>
      </c>
      <c r="T151" s="142">
        <f t="shared" si="42"/>
        <v>100</v>
      </c>
      <c r="U151" s="142">
        <f t="shared" si="42"/>
        <v>100</v>
      </c>
      <c r="V151" s="142">
        <f t="shared" si="42"/>
        <v>100</v>
      </c>
      <c r="W151" s="142">
        <f t="shared" si="43"/>
        <v>100</v>
      </c>
      <c r="X151" s="142">
        <f t="shared" si="43"/>
        <v>100</v>
      </c>
      <c r="Y151" s="142">
        <f t="shared" si="43"/>
        <v>100</v>
      </c>
      <c r="Z151" s="142">
        <f t="shared" si="43"/>
        <v>100</v>
      </c>
      <c r="AA151" s="142">
        <f t="shared" si="43"/>
        <v>100</v>
      </c>
      <c r="AB151" s="142">
        <f t="shared" si="43"/>
        <v>100</v>
      </c>
      <c r="AC151" s="142">
        <f t="shared" si="43"/>
        <v>100</v>
      </c>
      <c r="AD151" s="142">
        <f t="shared" si="43"/>
        <v>100</v>
      </c>
      <c r="AE151" s="142">
        <f t="shared" si="43"/>
        <v>100</v>
      </c>
      <c r="AF151" s="142">
        <f t="shared" si="43"/>
        <v>100</v>
      </c>
      <c r="AG151" s="142">
        <f t="shared" si="43"/>
        <v>100</v>
      </c>
      <c r="AH151" s="142">
        <f t="shared" si="43"/>
        <v>0</v>
      </c>
      <c r="AI151" s="142">
        <f t="shared" si="43"/>
        <v>0</v>
      </c>
      <c r="AJ151" s="142">
        <f t="shared" si="43"/>
        <v>0</v>
      </c>
      <c r="AK151" s="142">
        <f ca="1">IF(AND(AND($AK$3&lt;=B151,B151&lt;=$AK$1),B151&lt;&gt;""),1,0)</f>
        <v>1</v>
      </c>
      <c r="AL151" s="140">
        <f>IF(OR(F151="工事・メンテ（共用可）",F151="要調整"),0.5,1)</f>
        <v>1</v>
      </c>
      <c r="AM151" s="136">
        <v>1</v>
      </c>
    </row>
    <row r="152" spans="1:39">
      <c r="A152" s="153">
        <v>501</v>
      </c>
      <c r="B152" s="150">
        <v>46406</v>
      </c>
      <c r="C152" s="156">
        <v>7</v>
      </c>
      <c r="D152" s="156">
        <v>21</v>
      </c>
      <c r="E152" s="212" t="s">
        <v>510</v>
      </c>
      <c r="F152" s="151" t="s">
        <v>490</v>
      </c>
      <c r="G152" s="157" t="s">
        <v>494</v>
      </c>
      <c r="H152" s="143" t="str">
        <f>IF(OR(G152="中止",G152="取消"),"998",IF(ISNA(MATCH($E152,施設情報!$B$2:$B$96,0)),"999",INDEX(施設情報!$C$2:$C$96,MATCH($E152,施設情報!$B$2:$B$96,0))))</f>
        <v>108</v>
      </c>
      <c r="I152" s="144">
        <f t="shared" si="36"/>
        <v>46406</v>
      </c>
      <c r="J152" s="142" t="str">
        <f t="shared" si="37"/>
        <v>108-46406</v>
      </c>
      <c r="K152" s="142">
        <f t="shared" si="38"/>
        <v>0.29166666666666669</v>
      </c>
      <c r="L152" s="142">
        <f t="shared" si="39"/>
        <v>0.875</v>
      </c>
      <c r="M152" s="142">
        <f t="shared" si="42"/>
        <v>0</v>
      </c>
      <c r="N152" s="142">
        <f t="shared" si="42"/>
        <v>0</v>
      </c>
      <c r="O152" s="142">
        <f t="shared" si="42"/>
        <v>0</v>
      </c>
      <c r="P152" s="142">
        <f t="shared" si="42"/>
        <v>0</v>
      </c>
      <c r="Q152" s="142">
        <f t="shared" si="42"/>
        <v>0</v>
      </c>
      <c r="R152" s="142">
        <f t="shared" si="42"/>
        <v>0</v>
      </c>
      <c r="S152" s="142">
        <f t="shared" si="42"/>
        <v>0</v>
      </c>
      <c r="T152" s="142">
        <f t="shared" si="42"/>
        <v>100</v>
      </c>
      <c r="U152" s="142">
        <f t="shared" si="42"/>
        <v>100</v>
      </c>
      <c r="V152" s="142">
        <f t="shared" si="42"/>
        <v>100</v>
      </c>
      <c r="W152" s="142">
        <f t="shared" si="43"/>
        <v>100</v>
      </c>
      <c r="X152" s="142">
        <f t="shared" si="43"/>
        <v>100</v>
      </c>
      <c r="Y152" s="142">
        <f t="shared" si="43"/>
        <v>100</v>
      </c>
      <c r="Z152" s="142">
        <f t="shared" si="43"/>
        <v>100</v>
      </c>
      <c r="AA152" s="142">
        <f t="shared" si="43"/>
        <v>100</v>
      </c>
      <c r="AB152" s="142">
        <f t="shared" si="43"/>
        <v>100</v>
      </c>
      <c r="AC152" s="142">
        <f t="shared" si="43"/>
        <v>100</v>
      </c>
      <c r="AD152" s="142">
        <f t="shared" si="43"/>
        <v>100</v>
      </c>
      <c r="AE152" s="142">
        <f t="shared" si="43"/>
        <v>100</v>
      </c>
      <c r="AF152" s="142">
        <f t="shared" si="43"/>
        <v>100</v>
      </c>
      <c r="AG152" s="142">
        <f t="shared" si="43"/>
        <v>100</v>
      </c>
      <c r="AH152" s="142">
        <f t="shared" si="43"/>
        <v>0</v>
      </c>
      <c r="AI152" s="142">
        <f t="shared" si="43"/>
        <v>0</v>
      </c>
      <c r="AJ152" s="142">
        <f t="shared" si="43"/>
        <v>0</v>
      </c>
      <c r="AK152" s="142">
        <f ca="1">IF(AND(AND($AK$3&lt;=B152,B152&lt;=$AK$1),B152&lt;&gt;""),1,0)</f>
        <v>1</v>
      </c>
      <c r="AL152" s="140">
        <f>IF(OR(F152="工事・メンテ（共用可）",F152="要調整"),0.5,1)</f>
        <v>1</v>
      </c>
      <c r="AM152" s="136">
        <v>1</v>
      </c>
    </row>
    <row r="153" spans="1:39" ht="37.5">
      <c r="A153" s="153">
        <v>502</v>
      </c>
      <c r="B153" s="150">
        <v>46406</v>
      </c>
      <c r="C153" s="156">
        <v>7</v>
      </c>
      <c r="D153" s="156">
        <v>21</v>
      </c>
      <c r="E153" s="212" t="s">
        <v>496</v>
      </c>
      <c r="F153" s="151" t="s">
        <v>490</v>
      </c>
      <c r="G153" s="157" t="s">
        <v>494</v>
      </c>
      <c r="H153" s="143" t="str">
        <f>IF(OR(G153="中止",G153="取消"),"998",IF(ISNA(MATCH($E153,施設情報!$B$2:$B$96,0)),"999",INDEX(施設情報!$C$2:$C$96,MATCH($E153,施設情報!$B$2:$B$96,0))))</f>
        <v>107</v>
      </c>
      <c r="I153" s="144">
        <f t="shared" si="36"/>
        <v>46406</v>
      </c>
      <c r="J153" s="142" t="str">
        <f t="shared" si="37"/>
        <v>107-46406</v>
      </c>
      <c r="K153" s="142">
        <f t="shared" si="38"/>
        <v>0.29166666666666669</v>
      </c>
      <c r="L153" s="142">
        <f t="shared" si="39"/>
        <v>0.875</v>
      </c>
      <c r="M153" s="142">
        <f t="shared" si="42"/>
        <v>0</v>
      </c>
      <c r="N153" s="142">
        <f t="shared" si="42"/>
        <v>0</v>
      </c>
      <c r="O153" s="142">
        <f t="shared" si="42"/>
        <v>0</v>
      </c>
      <c r="P153" s="142">
        <f t="shared" si="42"/>
        <v>0</v>
      </c>
      <c r="Q153" s="142">
        <f t="shared" si="42"/>
        <v>0</v>
      </c>
      <c r="R153" s="142">
        <f t="shared" si="42"/>
        <v>0</v>
      </c>
      <c r="S153" s="142">
        <f t="shared" si="42"/>
        <v>0</v>
      </c>
      <c r="T153" s="142">
        <f t="shared" si="42"/>
        <v>100</v>
      </c>
      <c r="U153" s="142">
        <f t="shared" si="42"/>
        <v>100</v>
      </c>
      <c r="V153" s="142">
        <f t="shared" si="42"/>
        <v>100</v>
      </c>
      <c r="W153" s="142">
        <f t="shared" si="43"/>
        <v>100</v>
      </c>
      <c r="X153" s="142">
        <f t="shared" si="43"/>
        <v>100</v>
      </c>
      <c r="Y153" s="142">
        <f t="shared" si="43"/>
        <v>100</v>
      </c>
      <c r="Z153" s="142">
        <f t="shared" si="43"/>
        <v>100</v>
      </c>
      <c r="AA153" s="142">
        <f t="shared" si="43"/>
        <v>100</v>
      </c>
      <c r="AB153" s="142">
        <f t="shared" si="43"/>
        <v>100</v>
      </c>
      <c r="AC153" s="142">
        <f t="shared" si="43"/>
        <v>100</v>
      </c>
      <c r="AD153" s="142">
        <f t="shared" si="43"/>
        <v>100</v>
      </c>
      <c r="AE153" s="142">
        <f t="shared" si="43"/>
        <v>100</v>
      </c>
      <c r="AF153" s="142">
        <f t="shared" si="43"/>
        <v>100</v>
      </c>
      <c r="AG153" s="142">
        <f t="shared" si="43"/>
        <v>100</v>
      </c>
      <c r="AH153" s="142">
        <f t="shared" si="43"/>
        <v>0</v>
      </c>
      <c r="AI153" s="142">
        <f t="shared" si="43"/>
        <v>0</v>
      </c>
      <c r="AJ153" s="142">
        <f t="shared" si="43"/>
        <v>0</v>
      </c>
      <c r="AK153" s="142">
        <f ca="1">IF(AND(AND($AK$3&lt;=B153,B153&lt;=$AK$1),B153&lt;&gt;""),1,0)</f>
        <v>1</v>
      </c>
      <c r="AL153" s="140">
        <f>IF(OR(F153="工事・メンテ（共用可）",F153="要調整"),0.5,1)</f>
        <v>1</v>
      </c>
      <c r="AM153" s="136">
        <v>1</v>
      </c>
    </row>
    <row r="154" spans="1:39" ht="37.5">
      <c r="A154" s="153">
        <v>252</v>
      </c>
      <c r="B154" s="150">
        <v>46407</v>
      </c>
      <c r="C154" s="156">
        <v>0</v>
      </c>
      <c r="D154" s="156">
        <v>24</v>
      </c>
      <c r="E154" s="212" t="s">
        <v>240</v>
      </c>
      <c r="F154" s="151" t="s">
        <v>95</v>
      </c>
      <c r="G154" s="157" t="s">
        <v>1</v>
      </c>
      <c r="H154" s="143" t="str">
        <f>IF(OR(G154="中止",G154="取消"),"998",IF(ISNA(MATCH($E154,施設情報!$B$2:$B$96,0)),"999",INDEX(施設情報!$C$2:$C$96,MATCH($E154,施設情報!$B$2:$B$96,0))))</f>
        <v>117</v>
      </c>
      <c r="I154" s="144">
        <f t="shared" si="36"/>
        <v>46407</v>
      </c>
      <c r="J154" s="142" t="str">
        <f t="shared" si="37"/>
        <v>117-46407</v>
      </c>
      <c r="K154" s="142">
        <f t="shared" si="38"/>
        <v>0</v>
      </c>
      <c r="L154" s="142">
        <f t="shared" si="39"/>
        <v>1</v>
      </c>
      <c r="M154" s="142">
        <f t="shared" si="42"/>
        <v>100</v>
      </c>
      <c r="N154" s="142">
        <f t="shared" si="42"/>
        <v>100</v>
      </c>
      <c r="O154" s="142">
        <f t="shared" si="42"/>
        <v>100</v>
      </c>
      <c r="P154" s="142">
        <f t="shared" si="42"/>
        <v>100</v>
      </c>
      <c r="Q154" s="142">
        <f t="shared" si="42"/>
        <v>100</v>
      </c>
      <c r="R154" s="142">
        <f t="shared" si="42"/>
        <v>100</v>
      </c>
      <c r="S154" s="142">
        <f t="shared" si="42"/>
        <v>100</v>
      </c>
      <c r="T154" s="142">
        <f t="shared" si="42"/>
        <v>100</v>
      </c>
      <c r="U154" s="142">
        <f t="shared" si="42"/>
        <v>100</v>
      </c>
      <c r="V154" s="142">
        <f t="shared" si="42"/>
        <v>100</v>
      </c>
      <c r="W154" s="142">
        <f t="shared" si="43"/>
        <v>100</v>
      </c>
      <c r="X154" s="142">
        <f t="shared" si="43"/>
        <v>100</v>
      </c>
      <c r="Y154" s="142">
        <f t="shared" si="43"/>
        <v>100</v>
      </c>
      <c r="Z154" s="142">
        <f t="shared" si="43"/>
        <v>100</v>
      </c>
      <c r="AA154" s="142">
        <f t="shared" si="43"/>
        <v>100</v>
      </c>
      <c r="AB154" s="142">
        <f t="shared" si="43"/>
        <v>100</v>
      </c>
      <c r="AC154" s="142">
        <f t="shared" si="43"/>
        <v>100</v>
      </c>
      <c r="AD154" s="142">
        <f t="shared" si="43"/>
        <v>100</v>
      </c>
      <c r="AE154" s="142">
        <f t="shared" si="43"/>
        <v>100</v>
      </c>
      <c r="AF154" s="142">
        <f t="shared" si="43"/>
        <v>100</v>
      </c>
      <c r="AG154" s="142">
        <f t="shared" si="43"/>
        <v>100</v>
      </c>
      <c r="AH154" s="142">
        <f t="shared" si="43"/>
        <v>100</v>
      </c>
      <c r="AI154" s="142">
        <f t="shared" si="43"/>
        <v>100</v>
      </c>
      <c r="AJ154" s="142">
        <f t="shared" si="43"/>
        <v>100</v>
      </c>
      <c r="AK154" s="142">
        <f ca="1">IF(AND(AND($AK$3&lt;=B154,B154&lt;=$AK$1),B154&lt;&gt;""),1,0)</f>
        <v>1</v>
      </c>
      <c r="AL154" s="140">
        <f>IF(OR(F154="工事・メンテ（共用可）",F154="要調整"),0.5,1)</f>
        <v>1</v>
      </c>
      <c r="AM154" s="136">
        <v>1</v>
      </c>
    </row>
    <row r="155" spans="1:39" ht="56.25">
      <c r="A155" s="153">
        <v>342</v>
      </c>
      <c r="B155" s="150">
        <v>46407</v>
      </c>
      <c r="C155" s="156">
        <v>0</v>
      </c>
      <c r="D155" s="156">
        <v>24</v>
      </c>
      <c r="E155" s="212" t="s">
        <v>285</v>
      </c>
      <c r="F155" s="151" t="s">
        <v>95</v>
      </c>
      <c r="G155" s="157" t="s">
        <v>1</v>
      </c>
      <c r="H155" s="143" t="str">
        <f>IF(OR(G155="中止",G155="取消"),"998",IF(ISNA(MATCH($E155,施設情報!$B$2:$B$96,0)),"999",INDEX(施設情報!$C$2:$C$96,MATCH($E155,施設情報!$B$2:$B$96,0))))</f>
        <v>111</v>
      </c>
      <c r="I155" s="144">
        <f t="shared" si="36"/>
        <v>46407</v>
      </c>
      <c r="J155" s="142" t="str">
        <f t="shared" si="37"/>
        <v>111-46407</v>
      </c>
      <c r="K155" s="142">
        <f t="shared" si="38"/>
        <v>0</v>
      </c>
      <c r="L155" s="142">
        <f t="shared" si="39"/>
        <v>1</v>
      </c>
      <c r="M155" s="142">
        <f t="shared" ref="M155:V164" si="44">IF(AND(M$3&gt;=$K155,M$3&lt;$L155),100*$AM155,0)</f>
        <v>100</v>
      </c>
      <c r="N155" s="142">
        <f t="shared" si="44"/>
        <v>100</v>
      </c>
      <c r="O155" s="142">
        <f t="shared" si="44"/>
        <v>100</v>
      </c>
      <c r="P155" s="142">
        <f t="shared" si="44"/>
        <v>100</v>
      </c>
      <c r="Q155" s="142">
        <f t="shared" si="44"/>
        <v>100</v>
      </c>
      <c r="R155" s="142">
        <f t="shared" si="44"/>
        <v>100</v>
      </c>
      <c r="S155" s="142">
        <f t="shared" si="44"/>
        <v>100</v>
      </c>
      <c r="T155" s="142">
        <f t="shared" si="44"/>
        <v>100</v>
      </c>
      <c r="U155" s="142">
        <f t="shared" si="44"/>
        <v>100</v>
      </c>
      <c r="V155" s="142">
        <f t="shared" si="44"/>
        <v>100</v>
      </c>
      <c r="W155" s="142">
        <f t="shared" ref="W155:AJ164" si="45">IF(AND(W$3&gt;=$K155,W$3&lt;$L155),100*$AM155,0)</f>
        <v>100</v>
      </c>
      <c r="X155" s="142">
        <f t="shared" si="45"/>
        <v>100</v>
      </c>
      <c r="Y155" s="142">
        <f t="shared" si="45"/>
        <v>100</v>
      </c>
      <c r="Z155" s="142">
        <f t="shared" si="45"/>
        <v>100</v>
      </c>
      <c r="AA155" s="142">
        <f t="shared" si="45"/>
        <v>100</v>
      </c>
      <c r="AB155" s="142">
        <f t="shared" si="45"/>
        <v>100</v>
      </c>
      <c r="AC155" s="142">
        <f t="shared" si="45"/>
        <v>100</v>
      </c>
      <c r="AD155" s="142">
        <f t="shared" si="45"/>
        <v>100</v>
      </c>
      <c r="AE155" s="142">
        <f t="shared" si="45"/>
        <v>100</v>
      </c>
      <c r="AF155" s="142">
        <f t="shared" si="45"/>
        <v>100</v>
      </c>
      <c r="AG155" s="142">
        <f t="shared" si="45"/>
        <v>100</v>
      </c>
      <c r="AH155" s="142">
        <f t="shared" si="45"/>
        <v>100</v>
      </c>
      <c r="AI155" s="142">
        <f t="shared" si="45"/>
        <v>100</v>
      </c>
      <c r="AJ155" s="142">
        <f t="shared" si="45"/>
        <v>100</v>
      </c>
      <c r="AK155" s="142">
        <f ca="1">IF(AND(AND($AK$3&lt;=B155,B155&lt;=$AK$1),B155&lt;&gt;""),1,0)</f>
        <v>1</v>
      </c>
      <c r="AL155" s="140">
        <f>IF(OR(F155="工事・メンテ（共用可）",F155="要調整"),0.5,1)</f>
        <v>1</v>
      </c>
      <c r="AM155" s="136">
        <v>1</v>
      </c>
    </row>
    <row r="156" spans="1:39">
      <c r="A156" s="153">
        <v>503</v>
      </c>
      <c r="B156" s="150">
        <v>46407</v>
      </c>
      <c r="C156" s="156">
        <v>7</v>
      </c>
      <c r="D156" s="156">
        <v>21</v>
      </c>
      <c r="E156" s="212" t="s">
        <v>28</v>
      </c>
      <c r="F156" s="151" t="s">
        <v>490</v>
      </c>
      <c r="G156" s="157" t="s">
        <v>494</v>
      </c>
      <c r="H156" s="143" t="str">
        <f>IF(OR(G156="中止",G156="取消"),"998",IF(ISNA(MATCH($E156,施設情報!$B$2:$B$96,0)),"999",INDEX(施設情報!$C$2:$C$96,MATCH($E156,施設情報!$B$2:$B$96,0))))</f>
        <v>001</v>
      </c>
      <c r="I156" s="144">
        <f t="shared" si="36"/>
        <v>46407</v>
      </c>
      <c r="J156" s="142" t="str">
        <f t="shared" si="37"/>
        <v>001-46407</v>
      </c>
      <c r="K156" s="142">
        <f t="shared" si="38"/>
        <v>0.29166666666666669</v>
      </c>
      <c r="L156" s="142">
        <f t="shared" si="39"/>
        <v>0.875</v>
      </c>
      <c r="M156" s="142">
        <f t="shared" si="44"/>
        <v>0</v>
      </c>
      <c r="N156" s="142">
        <f t="shared" si="44"/>
        <v>0</v>
      </c>
      <c r="O156" s="142">
        <f t="shared" si="44"/>
        <v>0</v>
      </c>
      <c r="P156" s="142">
        <f t="shared" si="44"/>
        <v>0</v>
      </c>
      <c r="Q156" s="142">
        <f t="shared" si="44"/>
        <v>0</v>
      </c>
      <c r="R156" s="142">
        <f t="shared" si="44"/>
        <v>0</v>
      </c>
      <c r="S156" s="142">
        <f t="shared" si="44"/>
        <v>0</v>
      </c>
      <c r="T156" s="142">
        <f t="shared" si="44"/>
        <v>100</v>
      </c>
      <c r="U156" s="142">
        <f t="shared" si="44"/>
        <v>100</v>
      </c>
      <c r="V156" s="142">
        <f t="shared" si="44"/>
        <v>100</v>
      </c>
      <c r="W156" s="142">
        <f t="shared" si="45"/>
        <v>100</v>
      </c>
      <c r="X156" s="142">
        <f t="shared" si="45"/>
        <v>100</v>
      </c>
      <c r="Y156" s="142">
        <f t="shared" si="45"/>
        <v>100</v>
      </c>
      <c r="Z156" s="142">
        <f t="shared" si="45"/>
        <v>100</v>
      </c>
      <c r="AA156" s="142">
        <f t="shared" si="45"/>
        <v>100</v>
      </c>
      <c r="AB156" s="142">
        <f t="shared" si="45"/>
        <v>100</v>
      </c>
      <c r="AC156" s="142">
        <f t="shared" si="45"/>
        <v>100</v>
      </c>
      <c r="AD156" s="142">
        <f t="shared" si="45"/>
        <v>100</v>
      </c>
      <c r="AE156" s="142">
        <f t="shared" si="45"/>
        <v>100</v>
      </c>
      <c r="AF156" s="142">
        <f t="shared" si="45"/>
        <v>100</v>
      </c>
      <c r="AG156" s="142">
        <f t="shared" si="45"/>
        <v>100</v>
      </c>
      <c r="AH156" s="142">
        <f t="shared" si="45"/>
        <v>0</v>
      </c>
      <c r="AI156" s="142">
        <f t="shared" si="45"/>
        <v>0</v>
      </c>
      <c r="AJ156" s="142">
        <f t="shared" si="45"/>
        <v>0</v>
      </c>
      <c r="AK156" s="142">
        <f ca="1">IF(AND(AND($AK$3&lt;=B156,B156&lt;=$AK$1),B156&lt;&gt;""),1,0)</f>
        <v>1</v>
      </c>
      <c r="AL156" s="140">
        <f>IF(OR(F156="工事・メンテ（共用可）",F156="要調整"),0.5,1)</f>
        <v>1</v>
      </c>
      <c r="AM156" s="136">
        <v>1</v>
      </c>
    </row>
    <row r="157" spans="1:39" ht="93.75">
      <c r="A157" s="153">
        <v>504</v>
      </c>
      <c r="B157" s="150">
        <v>46407</v>
      </c>
      <c r="C157" s="156">
        <v>7</v>
      </c>
      <c r="D157" s="156">
        <v>21</v>
      </c>
      <c r="E157" s="212" t="s">
        <v>270</v>
      </c>
      <c r="F157" s="151" t="s">
        <v>490</v>
      </c>
      <c r="G157" s="157" t="s">
        <v>494</v>
      </c>
      <c r="H157" s="143" t="str">
        <f>IF(OR(G157="中止",G157="取消"),"998",IF(ISNA(MATCH($E157,施設情報!$B$2:$B$96,0)),"999",INDEX(施設情報!$C$2:$C$96,MATCH($E157,施設情報!$B$2:$B$96,0))))</f>
        <v>101</v>
      </c>
      <c r="I157" s="144">
        <f t="shared" si="36"/>
        <v>46407</v>
      </c>
      <c r="J157" s="142" t="str">
        <f t="shared" si="37"/>
        <v>101-46407</v>
      </c>
      <c r="K157" s="142">
        <f t="shared" si="38"/>
        <v>0.29166666666666669</v>
      </c>
      <c r="L157" s="142">
        <f t="shared" si="39"/>
        <v>0.875</v>
      </c>
      <c r="M157" s="142">
        <f t="shared" si="44"/>
        <v>0</v>
      </c>
      <c r="N157" s="142">
        <f t="shared" si="44"/>
        <v>0</v>
      </c>
      <c r="O157" s="142">
        <f t="shared" si="44"/>
        <v>0</v>
      </c>
      <c r="P157" s="142">
        <f t="shared" si="44"/>
        <v>0</v>
      </c>
      <c r="Q157" s="142">
        <f t="shared" si="44"/>
        <v>0</v>
      </c>
      <c r="R157" s="142">
        <f t="shared" si="44"/>
        <v>0</v>
      </c>
      <c r="S157" s="142">
        <f t="shared" si="44"/>
        <v>0</v>
      </c>
      <c r="T157" s="142">
        <f t="shared" si="44"/>
        <v>100</v>
      </c>
      <c r="U157" s="142">
        <f t="shared" si="44"/>
        <v>100</v>
      </c>
      <c r="V157" s="142">
        <f t="shared" si="44"/>
        <v>100</v>
      </c>
      <c r="W157" s="142">
        <f t="shared" si="45"/>
        <v>100</v>
      </c>
      <c r="X157" s="142">
        <f t="shared" si="45"/>
        <v>100</v>
      </c>
      <c r="Y157" s="142">
        <f t="shared" si="45"/>
        <v>100</v>
      </c>
      <c r="Z157" s="142">
        <f t="shared" si="45"/>
        <v>100</v>
      </c>
      <c r="AA157" s="142">
        <f t="shared" si="45"/>
        <v>100</v>
      </c>
      <c r="AB157" s="142">
        <f t="shared" si="45"/>
        <v>100</v>
      </c>
      <c r="AC157" s="142">
        <f t="shared" si="45"/>
        <v>100</v>
      </c>
      <c r="AD157" s="142">
        <f t="shared" si="45"/>
        <v>100</v>
      </c>
      <c r="AE157" s="142">
        <f t="shared" si="45"/>
        <v>100</v>
      </c>
      <c r="AF157" s="142">
        <f t="shared" si="45"/>
        <v>100</v>
      </c>
      <c r="AG157" s="142">
        <f t="shared" si="45"/>
        <v>100</v>
      </c>
      <c r="AH157" s="142">
        <f t="shared" si="45"/>
        <v>0</v>
      </c>
      <c r="AI157" s="142">
        <f t="shared" si="45"/>
        <v>0</v>
      </c>
      <c r="AJ157" s="142">
        <f t="shared" si="45"/>
        <v>0</v>
      </c>
      <c r="AK157" s="142">
        <f ca="1">IF(AND(AND($AK$3&lt;=B157,B157&lt;=$AK$1),B157&lt;&gt;""),1,0)</f>
        <v>1</v>
      </c>
      <c r="AL157" s="140">
        <f>IF(OR(F157="工事・メンテ（共用可）",F157="要調整"),0.5,1)</f>
        <v>1</v>
      </c>
      <c r="AM157" s="136">
        <v>1</v>
      </c>
    </row>
    <row r="158" spans="1:39">
      <c r="A158" s="153">
        <v>505</v>
      </c>
      <c r="B158" s="150">
        <v>46407</v>
      </c>
      <c r="C158" s="156">
        <v>7</v>
      </c>
      <c r="D158" s="156">
        <v>21</v>
      </c>
      <c r="E158" s="212" t="s">
        <v>271</v>
      </c>
      <c r="F158" s="151" t="s">
        <v>490</v>
      </c>
      <c r="G158" s="157" t="s">
        <v>494</v>
      </c>
      <c r="H158" s="143" t="str">
        <f>IF(OR(G158="中止",G158="取消"),"998",IF(ISNA(MATCH($E158,施設情報!$B$2:$B$96,0)),"999",INDEX(施設情報!$C$2:$C$96,MATCH($E158,施設情報!$B$2:$B$96,0))))</f>
        <v>102</v>
      </c>
      <c r="I158" s="144">
        <f t="shared" si="36"/>
        <v>46407</v>
      </c>
      <c r="J158" s="142" t="str">
        <f t="shared" si="37"/>
        <v>102-46407</v>
      </c>
      <c r="K158" s="142">
        <f t="shared" si="38"/>
        <v>0.29166666666666669</v>
      </c>
      <c r="L158" s="142">
        <f t="shared" si="39"/>
        <v>0.875</v>
      </c>
      <c r="M158" s="142">
        <f t="shared" si="44"/>
        <v>0</v>
      </c>
      <c r="N158" s="142">
        <f t="shared" si="44"/>
        <v>0</v>
      </c>
      <c r="O158" s="142">
        <f t="shared" si="44"/>
        <v>0</v>
      </c>
      <c r="P158" s="142">
        <f t="shared" si="44"/>
        <v>0</v>
      </c>
      <c r="Q158" s="142">
        <f t="shared" si="44"/>
        <v>0</v>
      </c>
      <c r="R158" s="142">
        <f t="shared" si="44"/>
        <v>0</v>
      </c>
      <c r="S158" s="142">
        <f t="shared" si="44"/>
        <v>0</v>
      </c>
      <c r="T158" s="142">
        <f t="shared" si="44"/>
        <v>100</v>
      </c>
      <c r="U158" s="142">
        <f t="shared" si="44"/>
        <v>100</v>
      </c>
      <c r="V158" s="142">
        <f t="shared" si="44"/>
        <v>100</v>
      </c>
      <c r="W158" s="142">
        <f t="shared" si="45"/>
        <v>100</v>
      </c>
      <c r="X158" s="142">
        <f t="shared" si="45"/>
        <v>100</v>
      </c>
      <c r="Y158" s="142">
        <f t="shared" si="45"/>
        <v>100</v>
      </c>
      <c r="Z158" s="142">
        <f t="shared" si="45"/>
        <v>100</v>
      </c>
      <c r="AA158" s="142">
        <f t="shared" si="45"/>
        <v>100</v>
      </c>
      <c r="AB158" s="142">
        <f t="shared" si="45"/>
        <v>100</v>
      </c>
      <c r="AC158" s="142">
        <f t="shared" si="45"/>
        <v>100</v>
      </c>
      <c r="AD158" s="142">
        <f t="shared" si="45"/>
        <v>100</v>
      </c>
      <c r="AE158" s="142">
        <f t="shared" si="45"/>
        <v>100</v>
      </c>
      <c r="AF158" s="142">
        <f t="shared" si="45"/>
        <v>100</v>
      </c>
      <c r="AG158" s="142">
        <f t="shared" si="45"/>
        <v>100</v>
      </c>
      <c r="AH158" s="142">
        <f t="shared" si="45"/>
        <v>0</v>
      </c>
      <c r="AI158" s="142">
        <f t="shared" si="45"/>
        <v>0</v>
      </c>
      <c r="AJ158" s="142">
        <f t="shared" si="45"/>
        <v>0</v>
      </c>
      <c r="AK158" s="142">
        <f ca="1">IF(AND(AND($AK$3&lt;=B158,B158&lt;=$AK$1),B158&lt;&gt;""),1,0)</f>
        <v>1</v>
      </c>
      <c r="AL158" s="140">
        <f>IF(OR(F158="工事・メンテ（共用可）",F158="要調整"),0.5,1)</f>
        <v>1</v>
      </c>
      <c r="AM158" s="136">
        <v>1</v>
      </c>
    </row>
    <row r="159" spans="1:39">
      <c r="A159" s="153">
        <v>506</v>
      </c>
      <c r="B159" s="150">
        <v>46407</v>
      </c>
      <c r="C159" s="156">
        <v>7</v>
      </c>
      <c r="D159" s="156">
        <v>21</v>
      </c>
      <c r="E159" s="212" t="s">
        <v>272</v>
      </c>
      <c r="F159" s="151" t="s">
        <v>490</v>
      </c>
      <c r="G159" s="157" t="s">
        <v>494</v>
      </c>
      <c r="H159" s="143" t="str">
        <f>IF(OR(G159="中止",G159="取消"),"998",IF(ISNA(MATCH($E159,施設情報!$B$2:$B$96,0)),"999",INDEX(施設情報!$C$2:$C$96,MATCH($E159,施設情報!$B$2:$B$96,0))))</f>
        <v>103</v>
      </c>
      <c r="I159" s="144">
        <f t="shared" si="36"/>
        <v>46407</v>
      </c>
      <c r="J159" s="142" t="str">
        <f t="shared" si="37"/>
        <v>103-46407</v>
      </c>
      <c r="K159" s="142">
        <f t="shared" si="38"/>
        <v>0.29166666666666669</v>
      </c>
      <c r="L159" s="142">
        <f t="shared" si="39"/>
        <v>0.875</v>
      </c>
      <c r="M159" s="142">
        <f t="shared" si="44"/>
        <v>0</v>
      </c>
      <c r="N159" s="142">
        <f t="shared" si="44"/>
        <v>0</v>
      </c>
      <c r="O159" s="142">
        <f t="shared" si="44"/>
        <v>0</v>
      </c>
      <c r="P159" s="142">
        <f t="shared" si="44"/>
        <v>0</v>
      </c>
      <c r="Q159" s="142">
        <f t="shared" si="44"/>
        <v>0</v>
      </c>
      <c r="R159" s="142">
        <f t="shared" si="44"/>
        <v>0</v>
      </c>
      <c r="S159" s="142">
        <f t="shared" si="44"/>
        <v>0</v>
      </c>
      <c r="T159" s="142">
        <f t="shared" si="44"/>
        <v>100</v>
      </c>
      <c r="U159" s="142">
        <f t="shared" si="44"/>
        <v>100</v>
      </c>
      <c r="V159" s="142">
        <f t="shared" si="44"/>
        <v>100</v>
      </c>
      <c r="W159" s="142">
        <f t="shared" si="45"/>
        <v>100</v>
      </c>
      <c r="X159" s="142">
        <f t="shared" si="45"/>
        <v>100</v>
      </c>
      <c r="Y159" s="142">
        <f t="shared" si="45"/>
        <v>100</v>
      </c>
      <c r="Z159" s="142">
        <f t="shared" si="45"/>
        <v>100</v>
      </c>
      <c r="AA159" s="142">
        <f t="shared" si="45"/>
        <v>100</v>
      </c>
      <c r="AB159" s="142">
        <f t="shared" si="45"/>
        <v>100</v>
      </c>
      <c r="AC159" s="142">
        <f t="shared" si="45"/>
        <v>100</v>
      </c>
      <c r="AD159" s="142">
        <f t="shared" si="45"/>
        <v>100</v>
      </c>
      <c r="AE159" s="142">
        <f t="shared" si="45"/>
        <v>100</v>
      </c>
      <c r="AF159" s="142">
        <f t="shared" si="45"/>
        <v>100</v>
      </c>
      <c r="AG159" s="142">
        <f t="shared" si="45"/>
        <v>100</v>
      </c>
      <c r="AH159" s="142">
        <f t="shared" si="45"/>
        <v>0</v>
      </c>
      <c r="AI159" s="142">
        <f t="shared" si="45"/>
        <v>0</v>
      </c>
      <c r="AJ159" s="142">
        <f t="shared" si="45"/>
        <v>0</v>
      </c>
      <c r="AK159" s="142">
        <f ca="1">IF(AND(AND($AK$3&lt;=B159,B159&lt;=$AK$1),B159&lt;&gt;""),1,0)</f>
        <v>1</v>
      </c>
      <c r="AL159" s="140">
        <f>IF(OR(F159="工事・メンテ（共用可）",F159="要調整"),0.5,1)</f>
        <v>1</v>
      </c>
      <c r="AM159" s="136">
        <v>1</v>
      </c>
    </row>
    <row r="160" spans="1:39">
      <c r="A160" s="153">
        <v>507</v>
      </c>
      <c r="B160" s="150">
        <v>46407</v>
      </c>
      <c r="C160" s="156">
        <v>7</v>
      </c>
      <c r="D160" s="156">
        <v>21</v>
      </c>
      <c r="E160" s="212" t="s">
        <v>277</v>
      </c>
      <c r="F160" s="151" t="s">
        <v>490</v>
      </c>
      <c r="G160" s="157" t="s">
        <v>494</v>
      </c>
      <c r="H160" s="143" t="str">
        <f>IF(OR(G160="中止",G160="取消"),"998",IF(ISNA(MATCH($E160,施設情報!$B$2:$B$96,0)),"999",INDEX(施設情報!$C$2:$C$96,MATCH($E160,施設情報!$B$2:$B$96,0))))</f>
        <v>104</v>
      </c>
      <c r="I160" s="144">
        <f t="shared" si="36"/>
        <v>46407</v>
      </c>
      <c r="J160" s="142" t="str">
        <f t="shared" si="37"/>
        <v>104-46407</v>
      </c>
      <c r="K160" s="142">
        <f t="shared" si="38"/>
        <v>0.29166666666666669</v>
      </c>
      <c r="L160" s="142">
        <f t="shared" si="39"/>
        <v>0.875</v>
      </c>
      <c r="M160" s="142">
        <f t="shared" si="44"/>
        <v>0</v>
      </c>
      <c r="N160" s="142">
        <f t="shared" si="44"/>
        <v>0</v>
      </c>
      <c r="O160" s="142">
        <f t="shared" si="44"/>
        <v>0</v>
      </c>
      <c r="P160" s="142">
        <f t="shared" si="44"/>
        <v>0</v>
      </c>
      <c r="Q160" s="142">
        <f t="shared" si="44"/>
        <v>0</v>
      </c>
      <c r="R160" s="142">
        <f t="shared" si="44"/>
        <v>0</v>
      </c>
      <c r="S160" s="142">
        <f t="shared" si="44"/>
        <v>0</v>
      </c>
      <c r="T160" s="142">
        <f t="shared" si="44"/>
        <v>100</v>
      </c>
      <c r="U160" s="142">
        <f t="shared" si="44"/>
        <v>100</v>
      </c>
      <c r="V160" s="142">
        <f t="shared" si="44"/>
        <v>100</v>
      </c>
      <c r="W160" s="142">
        <f t="shared" si="45"/>
        <v>100</v>
      </c>
      <c r="X160" s="142">
        <f t="shared" si="45"/>
        <v>100</v>
      </c>
      <c r="Y160" s="142">
        <f t="shared" si="45"/>
        <v>100</v>
      </c>
      <c r="Z160" s="142">
        <f t="shared" si="45"/>
        <v>100</v>
      </c>
      <c r="AA160" s="142">
        <f t="shared" si="45"/>
        <v>100</v>
      </c>
      <c r="AB160" s="142">
        <f t="shared" si="45"/>
        <v>100</v>
      </c>
      <c r="AC160" s="142">
        <f t="shared" si="45"/>
        <v>100</v>
      </c>
      <c r="AD160" s="142">
        <f t="shared" si="45"/>
        <v>100</v>
      </c>
      <c r="AE160" s="142">
        <f t="shared" si="45"/>
        <v>100</v>
      </c>
      <c r="AF160" s="142">
        <f t="shared" si="45"/>
        <v>100</v>
      </c>
      <c r="AG160" s="142">
        <f t="shared" si="45"/>
        <v>100</v>
      </c>
      <c r="AH160" s="142">
        <f t="shared" si="45"/>
        <v>0</v>
      </c>
      <c r="AI160" s="142">
        <f t="shared" si="45"/>
        <v>0</v>
      </c>
      <c r="AJ160" s="142">
        <f t="shared" si="45"/>
        <v>0</v>
      </c>
      <c r="AK160" s="142">
        <f ca="1">IF(AND(AND($AK$3&lt;=B160,B160&lt;=$AK$1),B160&lt;&gt;""),1,0)</f>
        <v>1</v>
      </c>
      <c r="AL160" s="140">
        <f>IF(OR(F160="工事・メンテ（共用可）",F160="要調整"),0.5,1)</f>
        <v>1</v>
      </c>
      <c r="AM160" s="136">
        <v>1</v>
      </c>
    </row>
    <row r="161" spans="1:39" ht="37.5">
      <c r="A161" s="153">
        <v>508</v>
      </c>
      <c r="B161" s="150">
        <v>46407</v>
      </c>
      <c r="C161" s="156">
        <v>7</v>
      </c>
      <c r="D161" s="156">
        <v>21</v>
      </c>
      <c r="E161" s="212" t="s">
        <v>278</v>
      </c>
      <c r="F161" s="151" t="s">
        <v>490</v>
      </c>
      <c r="G161" s="157" t="s">
        <v>494</v>
      </c>
      <c r="H161" s="143" t="str">
        <f>IF(OR(G161="中止",G161="取消"),"998",IF(ISNA(MATCH($E161,施設情報!$B$2:$B$96,0)),"999",INDEX(施設情報!$C$2:$C$96,MATCH($E161,施設情報!$B$2:$B$96,0))))</f>
        <v>105</v>
      </c>
      <c r="I161" s="144">
        <f t="shared" si="36"/>
        <v>46407</v>
      </c>
      <c r="J161" s="142" t="str">
        <f t="shared" si="37"/>
        <v>105-46407</v>
      </c>
      <c r="K161" s="142">
        <f t="shared" si="38"/>
        <v>0.29166666666666669</v>
      </c>
      <c r="L161" s="142">
        <f t="shared" si="39"/>
        <v>0.875</v>
      </c>
      <c r="M161" s="142">
        <f t="shared" si="44"/>
        <v>0</v>
      </c>
      <c r="N161" s="142">
        <f t="shared" si="44"/>
        <v>0</v>
      </c>
      <c r="O161" s="142">
        <f t="shared" si="44"/>
        <v>0</v>
      </c>
      <c r="P161" s="142">
        <f t="shared" si="44"/>
        <v>0</v>
      </c>
      <c r="Q161" s="142">
        <f t="shared" si="44"/>
        <v>0</v>
      </c>
      <c r="R161" s="142">
        <f t="shared" si="44"/>
        <v>0</v>
      </c>
      <c r="S161" s="142">
        <f t="shared" si="44"/>
        <v>0</v>
      </c>
      <c r="T161" s="142">
        <f t="shared" si="44"/>
        <v>100</v>
      </c>
      <c r="U161" s="142">
        <f t="shared" si="44"/>
        <v>100</v>
      </c>
      <c r="V161" s="142">
        <f t="shared" si="44"/>
        <v>100</v>
      </c>
      <c r="W161" s="142">
        <f t="shared" si="45"/>
        <v>100</v>
      </c>
      <c r="X161" s="142">
        <f t="shared" si="45"/>
        <v>100</v>
      </c>
      <c r="Y161" s="142">
        <f t="shared" si="45"/>
        <v>100</v>
      </c>
      <c r="Z161" s="142">
        <f t="shared" si="45"/>
        <v>100</v>
      </c>
      <c r="AA161" s="142">
        <f t="shared" si="45"/>
        <v>100</v>
      </c>
      <c r="AB161" s="142">
        <f t="shared" si="45"/>
        <v>100</v>
      </c>
      <c r="AC161" s="142">
        <f t="shared" si="45"/>
        <v>100</v>
      </c>
      <c r="AD161" s="142">
        <f t="shared" si="45"/>
        <v>100</v>
      </c>
      <c r="AE161" s="142">
        <f t="shared" si="45"/>
        <v>100</v>
      </c>
      <c r="AF161" s="142">
        <f t="shared" si="45"/>
        <v>100</v>
      </c>
      <c r="AG161" s="142">
        <f t="shared" si="45"/>
        <v>100</v>
      </c>
      <c r="AH161" s="142">
        <f t="shared" si="45"/>
        <v>0</v>
      </c>
      <c r="AI161" s="142">
        <f t="shared" si="45"/>
        <v>0</v>
      </c>
      <c r="AJ161" s="142">
        <f t="shared" si="45"/>
        <v>0</v>
      </c>
      <c r="AK161" s="142">
        <f ca="1">IF(AND(AND($AK$3&lt;=B161,B161&lt;=$AK$1),B161&lt;&gt;""),1,0)</f>
        <v>1</v>
      </c>
      <c r="AL161" s="140">
        <f>IF(OR(F161="工事・メンテ（共用可）",F161="要調整"),0.5,1)</f>
        <v>1</v>
      </c>
      <c r="AM161" s="136">
        <v>1</v>
      </c>
    </row>
    <row r="162" spans="1:39" ht="37.5">
      <c r="A162" s="153">
        <v>509</v>
      </c>
      <c r="B162" s="150">
        <v>46407</v>
      </c>
      <c r="C162" s="156">
        <v>7</v>
      </c>
      <c r="D162" s="156">
        <v>21</v>
      </c>
      <c r="E162" s="212" t="s">
        <v>279</v>
      </c>
      <c r="F162" s="151" t="s">
        <v>490</v>
      </c>
      <c r="G162" s="157" t="s">
        <v>494</v>
      </c>
      <c r="H162" s="143" t="str">
        <f>IF(OR(G162="中止",G162="取消"),"998",IF(ISNA(MATCH($E162,施設情報!$B$2:$B$96,0)),"999",INDEX(施設情報!$C$2:$C$96,MATCH($E162,施設情報!$B$2:$B$96,0))))</f>
        <v>106</v>
      </c>
      <c r="I162" s="144">
        <f t="shared" si="36"/>
        <v>46407</v>
      </c>
      <c r="J162" s="142" t="str">
        <f t="shared" si="37"/>
        <v>106-46407</v>
      </c>
      <c r="K162" s="142">
        <f t="shared" si="38"/>
        <v>0.29166666666666669</v>
      </c>
      <c r="L162" s="142">
        <f t="shared" si="39"/>
        <v>0.875</v>
      </c>
      <c r="M162" s="142">
        <f t="shared" si="44"/>
        <v>0</v>
      </c>
      <c r="N162" s="142">
        <f t="shared" si="44"/>
        <v>0</v>
      </c>
      <c r="O162" s="142">
        <f t="shared" si="44"/>
        <v>0</v>
      </c>
      <c r="P162" s="142">
        <f t="shared" si="44"/>
        <v>0</v>
      </c>
      <c r="Q162" s="142">
        <f t="shared" si="44"/>
        <v>0</v>
      </c>
      <c r="R162" s="142">
        <f t="shared" si="44"/>
        <v>0</v>
      </c>
      <c r="S162" s="142">
        <f t="shared" si="44"/>
        <v>0</v>
      </c>
      <c r="T162" s="142">
        <f t="shared" si="44"/>
        <v>100</v>
      </c>
      <c r="U162" s="142">
        <f t="shared" si="44"/>
        <v>100</v>
      </c>
      <c r="V162" s="142">
        <f t="shared" si="44"/>
        <v>100</v>
      </c>
      <c r="W162" s="142">
        <f t="shared" si="45"/>
        <v>100</v>
      </c>
      <c r="X162" s="142">
        <f t="shared" si="45"/>
        <v>100</v>
      </c>
      <c r="Y162" s="142">
        <f t="shared" si="45"/>
        <v>100</v>
      </c>
      <c r="Z162" s="142">
        <f t="shared" si="45"/>
        <v>100</v>
      </c>
      <c r="AA162" s="142">
        <f t="shared" si="45"/>
        <v>100</v>
      </c>
      <c r="AB162" s="142">
        <f t="shared" si="45"/>
        <v>100</v>
      </c>
      <c r="AC162" s="142">
        <f t="shared" si="45"/>
        <v>100</v>
      </c>
      <c r="AD162" s="142">
        <f t="shared" si="45"/>
        <v>100</v>
      </c>
      <c r="AE162" s="142">
        <f t="shared" si="45"/>
        <v>100</v>
      </c>
      <c r="AF162" s="142">
        <f t="shared" si="45"/>
        <v>100</v>
      </c>
      <c r="AG162" s="142">
        <f t="shared" si="45"/>
        <v>100</v>
      </c>
      <c r="AH162" s="142">
        <f t="shared" si="45"/>
        <v>0</v>
      </c>
      <c r="AI162" s="142">
        <f t="shared" si="45"/>
        <v>0</v>
      </c>
      <c r="AJ162" s="142">
        <f t="shared" si="45"/>
        <v>0</v>
      </c>
      <c r="AK162" s="142">
        <f ca="1">IF(AND(AND($AK$3&lt;=B162,B162&lt;=$AK$1),B162&lt;&gt;""),1,0)</f>
        <v>1</v>
      </c>
      <c r="AL162" s="140">
        <f>IF(OR(F162="工事・メンテ（共用可）",F162="要調整"),0.5,1)</f>
        <v>1</v>
      </c>
      <c r="AM162" s="136">
        <v>1</v>
      </c>
    </row>
    <row r="163" spans="1:39">
      <c r="A163" s="153">
        <v>510</v>
      </c>
      <c r="B163" s="150">
        <v>46407</v>
      </c>
      <c r="C163" s="156">
        <v>7</v>
      </c>
      <c r="D163" s="156">
        <v>21</v>
      </c>
      <c r="E163" s="212" t="s">
        <v>510</v>
      </c>
      <c r="F163" s="151" t="s">
        <v>490</v>
      </c>
      <c r="G163" s="157" t="s">
        <v>494</v>
      </c>
      <c r="H163" s="143" t="str">
        <f>IF(OR(G163="中止",G163="取消"),"998",IF(ISNA(MATCH($E163,施設情報!$B$2:$B$96,0)),"999",INDEX(施設情報!$C$2:$C$96,MATCH($E163,施設情報!$B$2:$B$96,0))))</f>
        <v>108</v>
      </c>
      <c r="I163" s="144">
        <f t="shared" si="36"/>
        <v>46407</v>
      </c>
      <c r="J163" s="142" t="str">
        <f t="shared" si="37"/>
        <v>108-46407</v>
      </c>
      <c r="K163" s="142">
        <f t="shared" si="38"/>
        <v>0.29166666666666669</v>
      </c>
      <c r="L163" s="142">
        <f t="shared" si="39"/>
        <v>0.875</v>
      </c>
      <c r="M163" s="142">
        <f t="shared" si="44"/>
        <v>0</v>
      </c>
      <c r="N163" s="142">
        <f t="shared" si="44"/>
        <v>0</v>
      </c>
      <c r="O163" s="142">
        <f t="shared" si="44"/>
        <v>0</v>
      </c>
      <c r="P163" s="142">
        <f t="shared" si="44"/>
        <v>0</v>
      </c>
      <c r="Q163" s="142">
        <f t="shared" si="44"/>
        <v>0</v>
      </c>
      <c r="R163" s="142">
        <f t="shared" si="44"/>
        <v>0</v>
      </c>
      <c r="S163" s="142">
        <f t="shared" si="44"/>
        <v>0</v>
      </c>
      <c r="T163" s="142">
        <f t="shared" si="44"/>
        <v>100</v>
      </c>
      <c r="U163" s="142">
        <f t="shared" si="44"/>
        <v>100</v>
      </c>
      <c r="V163" s="142">
        <f t="shared" si="44"/>
        <v>100</v>
      </c>
      <c r="W163" s="142">
        <f t="shared" si="45"/>
        <v>100</v>
      </c>
      <c r="X163" s="142">
        <f t="shared" si="45"/>
        <v>100</v>
      </c>
      <c r="Y163" s="142">
        <f t="shared" si="45"/>
        <v>100</v>
      </c>
      <c r="Z163" s="142">
        <f t="shared" si="45"/>
        <v>100</v>
      </c>
      <c r="AA163" s="142">
        <f t="shared" si="45"/>
        <v>100</v>
      </c>
      <c r="AB163" s="142">
        <f t="shared" si="45"/>
        <v>100</v>
      </c>
      <c r="AC163" s="142">
        <f t="shared" si="45"/>
        <v>100</v>
      </c>
      <c r="AD163" s="142">
        <f t="shared" si="45"/>
        <v>100</v>
      </c>
      <c r="AE163" s="142">
        <f t="shared" si="45"/>
        <v>100</v>
      </c>
      <c r="AF163" s="142">
        <f t="shared" si="45"/>
        <v>100</v>
      </c>
      <c r="AG163" s="142">
        <f t="shared" si="45"/>
        <v>100</v>
      </c>
      <c r="AH163" s="142">
        <f t="shared" si="45"/>
        <v>0</v>
      </c>
      <c r="AI163" s="142">
        <f t="shared" si="45"/>
        <v>0</v>
      </c>
      <c r="AJ163" s="142">
        <f t="shared" si="45"/>
        <v>0</v>
      </c>
      <c r="AK163" s="142">
        <f ca="1">IF(AND(AND($AK$3&lt;=B163,B163&lt;=$AK$1),B163&lt;&gt;""),1,0)</f>
        <v>1</v>
      </c>
      <c r="AL163" s="140">
        <f>IF(OR(F163="工事・メンテ（共用可）",F163="要調整"),0.5,1)</f>
        <v>1</v>
      </c>
      <c r="AM163" s="136">
        <v>1</v>
      </c>
    </row>
    <row r="164" spans="1:39" ht="37.5">
      <c r="A164" s="153">
        <v>511</v>
      </c>
      <c r="B164" s="150">
        <v>46407</v>
      </c>
      <c r="C164" s="156">
        <v>7</v>
      </c>
      <c r="D164" s="156">
        <v>21</v>
      </c>
      <c r="E164" s="212" t="s">
        <v>496</v>
      </c>
      <c r="F164" s="151" t="s">
        <v>490</v>
      </c>
      <c r="G164" s="157" t="s">
        <v>494</v>
      </c>
      <c r="H164" s="143" t="str">
        <f>IF(OR(G164="中止",G164="取消"),"998",IF(ISNA(MATCH($E164,施設情報!$B$2:$B$96,0)),"999",INDEX(施設情報!$C$2:$C$96,MATCH($E164,施設情報!$B$2:$B$96,0))))</f>
        <v>107</v>
      </c>
      <c r="I164" s="144">
        <f t="shared" si="36"/>
        <v>46407</v>
      </c>
      <c r="J164" s="142" t="str">
        <f t="shared" si="37"/>
        <v>107-46407</v>
      </c>
      <c r="K164" s="142">
        <f t="shared" si="38"/>
        <v>0.29166666666666669</v>
      </c>
      <c r="L164" s="142">
        <f t="shared" si="39"/>
        <v>0.875</v>
      </c>
      <c r="M164" s="142">
        <f t="shared" si="44"/>
        <v>0</v>
      </c>
      <c r="N164" s="142">
        <f t="shared" si="44"/>
        <v>0</v>
      </c>
      <c r="O164" s="142">
        <f t="shared" si="44"/>
        <v>0</v>
      </c>
      <c r="P164" s="142">
        <f t="shared" si="44"/>
        <v>0</v>
      </c>
      <c r="Q164" s="142">
        <f t="shared" si="44"/>
        <v>0</v>
      </c>
      <c r="R164" s="142">
        <f t="shared" si="44"/>
        <v>0</v>
      </c>
      <c r="S164" s="142">
        <f t="shared" si="44"/>
        <v>0</v>
      </c>
      <c r="T164" s="142">
        <f t="shared" si="44"/>
        <v>100</v>
      </c>
      <c r="U164" s="142">
        <f t="shared" si="44"/>
        <v>100</v>
      </c>
      <c r="V164" s="142">
        <f t="shared" si="44"/>
        <v>100</v>
      </c>
      <c r="W164" s="142">
        <f t="shared" si="45"/>
        <v>100</v>
      </c>
      <c r="X164" s="142">
        <f t="shared" si="45"/>
        <v>100</v>
      </c>
      <c r="Y164" s="142">
        <f t="shared" si="45"/>
        <v>100</v>
      </c>
      <c r="Z164" s="142">
        <f t="shared" si="45"/>
        <v>100</v>
      </c>
      <c r="AA164" s="142">
        <f t="shared" si="45"/>
        <v>100</v>
      </c>
      <c r="AB164" s="142">
        <f t="shared" si="45"/>
        <v>100</v>
      </c>
      <c r="AC164" s="142">
        <f t="shared" si="45"/>
        <v>100</v>
      </c>
      <c r="AD164" s="142">
        <f t="shared" si="45"/>
        <v>100</v>
      </c>
      <c r="AE164" s="142">
        <f t="shared" si="45"/>
        <v>100</v>
      </c>
      <c r="AF164" s="142">
        <f t="shared" si="45"/>
        <v>100</v>
      </c>
      <c r="AG164" s="142">
        <f t="shared" si="45"/>
        <v>100</v>
      </c>
      <c r="AH164" s="142">
        <f t="shared" si="45"/>
        <v>0</v>
      </c>
      <c r="AI164" s="142">
        <f t="shared" si="45"/>
        <v>0</v>
      </c>
      <c r="AJ164" s="142">
        <f t="shared" si="45"/>
        <v>0</v>
      </c>
      <c r="AK164" s="142">
        <f ca="1">IF(AND(AND($AK$3&lt;=B164,B164&lt;=$AK$1),B164&lt;&gt;""),1,0)</f>
        <v>1</v>
      </c>
      <c r="AL164" s="140">
        <f>IF(OR(F164="工事・メンテ（共用可）",F164="要調整"),0.5,1)</f>
        <v>1</v>
      </c>
      <c r="AM164" s="136">
        <v>1</v>
      </c>
    </row>
    <row r="165" spans="1:39" ht="37.5">
      <c r="A165" s="153">
        <v>253</v>
      </c>
      <c r="B165" s="150">
        <v>46408</v>
      </c>
      <c r="C165" s="156">
        <v>0</v>
      </c>
      <c r="D165" s="156">
        <v>24</v>
      </c>
      <c r="E165" s="212" t="s">
        <v>240</v>
      </c>
      <c r="F165" s="151" t="s">
        <v>95</v>
      </c>
      <c r="G165" s="157" t="s">
        <v>1</v>
      </c>
      <c r="H165" s="143" t="str">
        <f>IF(OR(G165="中止",G165="取消"),"998",IF(ISNA(MATCH($E165,施設情報!$B$2:$B$96,0)),"999",INDEX(施設情報!$C$2:$C$96,MATCH($E165,施設情報!$B$2:$B$96,0))))</f>
        <v>117</v>
      </c>
      <c r="I165" s="144">
        <f t="shared" si="36"/>
        <v>46408</v>
      </c>
      <c r="J165" s="142" t="str">
        <f t="shared" si="37"/>
        <v>117-46408</v>
      </c>
      <c r="K165" s="142">
        <f t="shared" si="38"/>
        <v>0</v>
      </c>
      <c r="L165" s="142">
        <f t="shared" si="39"/>
        <v>1</v>
      </c>
      <c r="M165" s="142">
        <f t="shared" ref="M165:V174" si="46">IF(AND(M$3&gt;=$K165,M$3&lt;$L165),100*$AM165,0)</f>
        <v>100</v>
      </c>
      <c r="N165" s="142">
        <f t="shared" si="46"/>
        <v>100</v>
      </c>
      <c r="O165" s="142">
        <f t="shared" si="46"/>
        <v>100</v>
      </c>
      <c r="P165" s="142">
        <f t="shared" si="46"/>
        <v>100</v>
      </c>
      <c r="Q165" s="142">
        <f t="shared" si="46"/>
        <v>100</v>
      </c>
      <c r="R165" s="142">
        <f t="shared" si="46"/>
        <v>100</v>
      </c>
      <c r="S165" s="142">
        <f t="shared" si="46"/>
        <v>100</v>
      </c>
      <c r="T165" s="142">
        <f t="shared" si="46"/>
        <v>100</v>
      </c>
      <c r="U165" s="142">
        <f t="shared" si="46"/>
        <v>100</v>
      </c>
      <c r="V165" s="142">
        <f t="shared" si="46"/>
        <v>100</v>
      </c>
      <c r="W165" s="142">
        <f t="shared" ref="W165:AJ174" si="47">IF(AND(W$3&gt;=$K165,W$3&lt;$L165),100*$AM165,0)</f>
        <v>100</v>
      </c>
      <c r="X165" s="142">
        <f t="shared" si="47"/>
        <v>100</v>
      </c>
      <c r="Y165" s="142">
        <f t="shared" si="47"/>
        <v>100</v>
      </c>
      <c r="Z165" s="142">
        <f t="shared" si="47"/>
        <v>100</v>
      </c>
      <c r="AA165" s="142">
        <f t="shared" si="47"/>
        <v>100</v>
      </c>
      <c r="AB165" s="142">
        <f t="shared" si="47"/>
        <v>100</v>
      </c>
      <c r="AC165" s="142">
        <f t="shared" si="47"/>
        <v>100</v>
      </c>
      <c r="AD165" s="142">
        <f t="shared" si="47"/>
        <v>100</v>
      </c>
      <c r="AE165" s="142">
        <f t="shared" si="47"/>
        <v>100</v>
      </c>
      <c r="AF165" s="142">
        <f t="shared" si="47"/>
        <v>100</v>
      </c>
      <c r="AG165" s="142">
        <f t="shared" si="47"/>
        <v>100</v>
      </c>
      <c r="AH165" s="142">
        <f t="shared" si="47"/>
        <v>100</v>
      </c>
      <c r="AI165" s="142">
        <f t="shared" si="47"/>
        <v>100</v>
      </c>
      <c r="AJ165" s="142">
        <f t="shared" si="47"/>
        <v>100</v>
      </c>
      <c r="AK165" s="142">
        <f ca="1">IF(AND(AND($AK$3&lt;=B165,B165&lt;=$AK$1),B165&lt;&gt;""),1,0)</f>
        <v>1</v>
      </c>
      <c r="AL165" s="140">
        <f>IF(OR(F165="工事・メンテ（共用可）",F165="要調整"),0.5,1)</f>
        <v>1</v>
      </c>
      <c r="AM165" s="136">
        <v>1</v>
      </c>
    </row>
    <row r="166" spans="1:39" ht="56.25">
      <c r="A166" s="153">
        <v>343</v>
      </c>
      <c r="B166" s="150">
        <v>46408</v>
      </c>
      <c r="C166" s="156">
        <v>0</v>
      </c>
      <c r="D166" s="156">
        <v>24</v>
      </c>
      <c r="E166" s="212" t="s">
        <v>285</v>
      </c>
      <c r="F166" s="151" t="s">
        <v>95</v>
      </c>
      <c r="G166" s="157" t="s">
        <v>1</v>
      </c>
      <c r="H166" s="143" t="str">
        <f>IF(OR(G166="中止",G166="取消"),"998",IF(ISNA(MATCH($E166,施設情報!$B$2:$B$96,0)),"999",INDEX(施設情報!$C$2:$C$96,MATCH($E166,施設情報!$B$2:$B$96,0))))</f>
        <v>111</v>
      </c>
      <c r="I166" s="144">
        <f t="shared" si="36"/>
        <v>46408</v>
      </c>
      <c r="J166" s="142" t="str">
        <f t="shared" si="37"/>
        <v>111-46408</v>
      </c>
      <c r="K166" s="142">
        <f t="shared" si="38"/>
        <v>0</v>
      </c>
      <c r="L166" s="142">
        <f t="shared" si="39"/>
        <v>1</v>
      </c>
      <c r="M166" s="142">
        <f t="shared" si="46"/>
        <v>100</v>
      </c>
      <c r="N166" s="142">
        <f t="shared" si="46"/>
        <v>100</v>
      </c>
      <c r="O166" s="142">
        <f t="shared" si="46"/>
        <v>100</v>
      </c>
      <c r="P166" s="142">
        <f t="shared" si="46"/>
        <v>100</v>
      </c>
      <c r="Q166" s="142">
        <f t="shared" si="46"/>
        <v>100</v>
      </c>
      <c r="R166" s="142">
        <f t="shared" si="46"/>
        <v>100</v>
      </c>
      <c r="S166" s="142">
        <f t="shared" si="46"/>
        <v>100</v>
      </c>
      <c r="T166" s="142">
        <f t="shared" si="46"/>
        <v>100</v>
      </c>
      <c r="U166" s="142">
        <f t="shared" si="46"/>
        <v>100</v>
      </c>
      <c r="V166" s="142">
        <f t="shared" si="46"/>
        <v>100</v>
      </c>
      <c r="W166" s="142">
        <f t="shared" si="47"/>
        <v>100</v>
      </c>
      <c r="X166" s="142">
        <f t="shared" si="47"/>
        <v>100</v>
      </c>
      <c r="Y166" s="142">
        <f t="shared" si="47"/>
        <v>100</v>
      </c>
      <c r="Z166" s="142">
        <f t="shared" si="47"/>
        <v>100</v>
      </c>
      <c r="AA166" s="142">
        <f t="shared" si="47"/>
        <v>100</v>
      </c>
      <c r="AB166" s="142">
        <f t="shared" si="47"/>
        <v>100</v>
      </c>
      <c r="AC166" s="142">
        <f t="shared" si="47"/>
        <v>100</v>
      </c>
      <c r="AD166" s="142">
        <f t="shared" si="47"/>
        <v>100</v>
      </c>
      <c r="AE166" s="142">
        <f t="shared" si="47"/>
        <v>100</v>
      </c>
      <c r="AF166" s="142">
        <f t="shared" si="47"/>
        <v>100</v>
      </c>
      <c r="AG166" s="142">
        <f t="shared" si="47"/>
        <v>100</v>
      </c>
      <c r="AH166" s="142">
        <f t="shared" si="47"/>
        <v>100</v>
      </c>
      <c r="AI166" s="142">
        <f t="shared" si="47"/>
        <v>100</v>
      </c>
      <c r="AJ166" s="142">
        <f t="shared" si="47"/>
        <v>100</v>
      </c>
      <c r="AK166" s="142">
        <f ca="1">IF(AND(AND($AK$3&lt;=B166,B166&lt;=$AK$1),B166&lt;&gt;""),1,0)</f>
        <v>1</v>
      </c>
      <c r="AL166" s="140">
        <f>IF(OR(F166="工事・メンテ（共用可）",F166="要調整"),0.5,1)</f>
        <v>1</v>
      </c>
      <c r="AM166" s="136">
        <v>1</v>
      </c>
    </row>
    <row r="167" spans="1:39">
      <c r="A167" s="153">
        <v>512</v>
      </c>
      <c r="B167" s="150">
        <v>46408</v>
      </c>
      <c r="C167" s="156">
        <v>7</v>
      </c>
      <c r="D167" s="156">
        <v>21</v>
      </c>
      <c r="E167" s="212" t="s">
        <v>28</v>
      </c>
      <c r="F167" s="151" t="s">
        <v>490</v>
      </c>
      <c r="G167" s="157" t="s">
        <v>494</v>
      </c>
      <c r="H167" s="143" t="str">
        <f>IF(OR(G167="中止",G167="取消"),"998",IF(ISNA(MATCH($E167,施設情報!$B$2:$B$96,0)),"999",INDEX(施設情報!$C$2:$C$96,MATCH($E167,施設情報!$B$2:$B$96,0))))</f>
        <v>001</v>
      </c>
      <c r="I167" s="144">
        <f t="shared" si="36"/>
        <v>46408</v>
      </c>
      <c r="J167" s="142" t="str">
        <f t="shared" si="37"/>
        <v>001-46408</v>
      </c>
      <c r="K167" s="142">
        <f t="shared" si="38"/>
        <v>0.29166666666666669</v>
      </c>
      <c r="L167" s="142">
        <f t="shared" si="39"/>
        <v>0.875</v>
      </c>
      <c r="M167" s="142">
        <f t="shared" si="46"/>
        <v>0</v>
      </c>
      <c r="N167" s="142">
        <f t="shared" si="46"/>
        <v>0</v>
      </c>
      <c r="O167" s="142">
        <f t="shared" si="46"/>
        <v>0</v>
      </c>
      <c r="P167" s="142">
        <f t="shared" si="46"/>
        <v>0</v>
      </c>
      <c r="Q167" s="142">
        <f t="shared" si="46"/>
        <v>0</v>
      </c>
      <c r="R167" s="142">
        <f t="shared" si="46"/>
        <v>0</v>
      </c>
      <c r="S167" s="142">
        <f t="shared" si="46"/>
        <v>0</v>
      </c>
      <c r="T167" s="142">
        <f t="shared" si="46"/>
        <v>100</v>
      </c>
      <c r="U167" s="142">
        <f t="shared" si="46"/>
        <v>100</v>
      </c>
      <c r="V167" s="142">
        <f t="shared" si="46"/>
        <v>100</v>
      </c>
      <c r="W167" s="142">
        <f t="shared" si="47"/>
        <v>100</v>
      </c>
      <c r="X167" s="142">
        <f t="shared" si="47"/>
        <v>100</v>
      </c>
      <c r="Y167" s="142">
        <f t="shared" si="47"/>
        <v>100</v>
      </c>
      <c r="Z167" s="142">
        <f t="shared" si="47"/>
        <v>100</v>
      </c>
      <c r="AA167" s="142">
        <f t="shared" si="47"/>
        <v>100</v>
      </c>
      <c r="AB167" s="142">
        <f t="shared" si="47"/>
        <v>100</v>
      </c>
      <c r="AC167" s="142">
        <f t="shared" si="47"/>
        <v>100</v>
      </c>
      <c r="AD167" s="142">
        <f t="shared" si="47"/>
        <v>100</v>
      </c>
      <c r="AE167" s="142">
        <f t="shared" si="47"/>
        <v>100</v>
      </c>
      <c r="AF167" s="142">
        <f t="shared" si="47"/>
        <v>100</v>
      </c>
      <c r="AG167" s="142">
        <f t="shared" si="47"/>
        <v>100</v>
      </c>
      <c r="AH167" s="142">
        <f t="shared" si="47"/>
        <v>0</v>
      </c>
      <c r="AI167" s="142">
        <f t="shared" si="47"/>
        <v>0</v>
      </c>
      <c r="AJ167" s="142">
        <f t="shared" si="47"/>
        <v>0</v>
      </c>
      <c r="AK167" s="142">
        <f ca="1">IF(AND(AND($AK$3&lt;=B167,B167&lt;=$AK$1),B167&lt;&gt;""),1,0)</f>
        <v>1</v>
      </c>
      <c r="AL167" s="140">
        <f>IF(OR(F167="工事・メンテ（共用可）",F167="要調整"),0.5,1)</f>
        <v>1</v>
      </c>
      <c r="AM167" s="136">
        <v>1</v>
      </c>
    </row>
    <row r="168" spans="1:39" ht="93.75">
      <c r="A168" s="153">
        <v>513</v>
      </c>
      <c r="B168" s="150">
        <v>46408</v>
      </c>
      <c r="C168" s="156">
        <v>7</v>
      </c>
      <c r="D168" s="156">
        <v>21</v>
      </c>
      <c r="E168" s="212" t="s">
        <v>270</v>
      </c>
      <c r="F168" s="151" t="s">
        <v>490</v>
      </c>
      <c r="G168" s="157" t="s">
        <v>494</v>
      </c>
      <c r="H168" s="143" t="str">
        <f>IF(OR(G168="中止",G168="取消"),"998",IF(ISNA(MATCH($E168,施設情報!$B$2:$B$96,0)),"999",INDEX(施設情報!$C$2:$C$96,MATCH($E168,施設情報!$B$2:$B$96,0))))</f>
        <v>101</v>
      </c>
      <c r="I168" s="144">
        <f t="shared" si="36"/>
        <v>46408</v>
      </c>
      <c r="J168" s="142" t="str">
        <f t="shared" si="37"/>
        <v>101-46408</v>
      </c>
      <c r="K168" s="142">
        <f t="shared" si="38"/>
        <v>0.29166666666666669</v>
      </c>
      <c r="L168" s="142">
        <f t="shared" si="39"/>
        <v>0.875</v>
      </c>
      <c r="M168" s="142">
        <f t="shared" si="46"/>
        <v>0</v>
      </c>
      <c r="N168" s="142">
        <f t="shared" si="46"/>
        <v>0</v>
      </c>
      <c r="O168" s="142">
        <f t="shared" si="46"/>
        <v>0</v>
      </c>
      <c r="P168" s="142">
        <f t="shared" si="46"/>
        <v>0</v>
      </c>
      <c r="Q168" s="142">
        <f t="shared" si="46"/>
        <v>0</v>
      </c>
      <c r="R168" s="142">
        <f t="shared" si="46"/>
        <v>0</v>
      </c>
      <c r="S168" s="142">
        <f t="shared" si="46"/>
        <v>0</v>
      </c>
      <c r="T168" s="142">
        <f t="shared" si="46"/>
        <v>100</v>
      </c>
      <c r="U168" s="142">
        <f t="shared" si="46"/>
        <v>100</v>
      </c>
      <c r="V168" s="142">
        <f t="shared" si="46"/>
        <v>100</v>
      </c>
      <c r="W168" s="142">
        <f t="shared" si="47"/>
        <v>100</v>
      </c>
      <c r="X168" s="142">
        <f t="shared" si="47"/>
        <v>100</v>
      </c>
      <c r="Y168" s="142">
        <f t="shared" si="47"/>
        <v>100</v>
      </c>
      <c r="Z168" s="142">
        <f t="shared" si="47"/>
        <v>100</v>
      </c>
      <c r="AA168" s="142">
        <f t="shared" si="47"/>
        <v>100</v>
      </c>
      <c r="AB168" s="142">
        <f t="shared" si="47"/>
        <v>100</v>
      </c>
      <c r="AC168" s="142">
        <f t="shared" si="47"/>
        <v>100</v>
      </c>
      <c r="AD168" s="142">
        <f t="shared" si="47"/>
        <v>100</v>
      </c>
      <c r="AE168" s="142">
        <f t="shared" si="47"/>
        <v>100</v>
      </c>
      <c r="AF168" s="142">
        <f t="shared" si="47"/>
        <v>100</v>
      </c>
      <c r="AG168" s="142">
        <f t="shared" si="47"/>
        <v>100</v>
      </c>
      <c r="AH168" s="142">
        <f t="shared" si="47"/>
        <v>0</v>
      </c>
      <c r="AI168" s="142">
        <f t="shared" si="47"/>
        <v>0</v>
      </c>
      <c r="AJ168" s="142">
        <f t="shared" si="47"/>
        <v>0</v>
      </c>
      <c r="AK168" s="142">
        <f ca="1">IF(AND(AND($AK$3&lt;=B168,B168&lt;=$AK$1),B168&lt;&gt;""),1,0)</f>
        <v>1</v>
      </c>
      <c r="AL168" s="140">
        <f>IF(OR(F168="工事・メンテ（共用可）",F168="要調整"),0.5,1)</f>
        <v>1</v>
      </c>
      <c r="AM168" s="136">
        <v>1</v>
      </c>
    </row>
    <row r="169" spans="1:39">
      <c r="A169" s="153">
        <v>514</v>
      </c>
      <c r="B169" s="150">
        <v>46408</v>
      </c>
      <c r="C169" s="156">
        <v>7</v>
      </c>
      <c r="D169" s="156">
        <v>21</v>
      </c>
      <c r="E169" s="212" t="s">
        <v>271</v>
      </c>
      <c r="F169" s="151" t="s">
        <v>490</v>
      </c>
      <c r="G169" s="157" t="s">
        <v>494</v>
      </c>
      <c r="H169" s="143" t="str">
        <f>IF(OR(G169="中止",G169="取消"),"998",IF(ISNA(MATCH($E169,施設情報!$B$2:$B$96,0)),"999",INDEX(施設情報!$C$2:$C$96,MATCH($E169,施設情報!$B$2:$B$96,0))))</f>
        <v>102</v>
      </c>
      <c r="I169" s="144">
        <f t="shared" si="36"/>
        <v>46408</v>
      </c>
      <c r="J169" s="142" t="str">
        <f t="shared" si="37"/>
        <v>102-46408</v>
      </c>
      <c r="K169" s="142">
        <f t="shared" si="38"/>
        <v>0.29166666666666669</v>
      </c>
      <c r="L169" s="142">
        <f t="shared" si="39"/>
        <v>0.875</v>
      </c>
      <c r="M169" s="142">
        <f t="shared" si="46"/>
        <v>0</v>
      </c>
      <c r="N169" s="142">
        <f t="shared" si="46"/>
        <v>0</v>
      </c>
      <c r="O169" s="142">
        <f t="shared" si="46"/>
        <v>0</v>
      </c>
      <c r="P169" s="142">
        <f t="shared" si="46"/>
        <v>0</v>
      </c>
      <c r="Q169" s="142">
        <f t="shared" si="46"/>
        <v>0</v>
      </c>
      <c r="R169" s="142">
        <f t="shared" si="46"/>
        <v>0</v>
      </c>
      <c r="S169" s="142">
        <f t="shared" si="46"/>
        <v>0</v>
      </c>
      <c r="T169" s="142">
        <f t="shared" si="46"/>
        <v>100</v>
      </c>
      <c r="U169" s="142">
        <f t="shared" si="46"/>
        <v>100</v>
      </c>
      <c r="V169" s="142">
        <f t="shared" si="46"/>
        <v>100</v>
      </c>
      <c r="W169" s="142">
        <f t="shared" si="47"/>
        <v>100</v>
      </c>
      <c r="X169" s="142">
        <f t="shared" si="47"/>
        <v>100</v>
      </c>
      <c r="Y169" s="142">
        <f t="shared" si="47"/>
        <v>100</v>
      </c>
      <c r="Z169" s="142">
        <f t="shared" si="47"/>
        <v>100</v>
      </c>
      <c r="AA169" s="142">
        <f t="shared" si="47"/>
        <v>100</v>
      </c>
      <c r="AB169" s="142">
        <f t="shared" si="47"/>
        <v>100</v>
      </c>
      <c r="AC169" s="142">
        <f t="shared" si="47"/>
        <v>100</v>
      </c>
      <c r="AD169" s="142">
        <f t="shared" si="47"/>
        <v>100</v>
      </c>
      <c r="AE169" s="142">
        <f t="shared" si="47"/>
        <v>100</v>
      </c>
      <c r="AF169" s="142">
        <f t="shared" si="47"/>
        <v>100</v>
      </c>
      <c r="AG169" s="142">
        <f t="shared" si="47"/>
        <v>100</v>
      </c>
      <c r="AH169" s="142">
        <f t="shared" si="47"/>
        <v>0</v>
      </c>
      <c r="AI169" s="142">
        <f t="shared" si="47"/>
        <v>0</v>
      </c>
      <c r="AJ169" s="142">
        <f t="shared" si="47"/>
        <v>0</v>
      </c>
      <c r="AK169" s="142">
        <f ca="1">IF(AND(AND($AK$3&lt;=B169,B169&lt;=$AK$1),B169&lt;&gt;""),1,0)</f>
        <v>1</v>
      </c>
      <c r="AL169" s="140">
        <f>IF(OR(F169="工事・メンテ（共用可）",F169="要調整"),0.5,1)</f>
        <v>1</v>
      </c>
      <c r="AM169" s="136">
        <v>1</v>
      </c>
    </row>
    <row r="170" spans="1:39">
      <c r="A170" s="153">
        <v>515</v>
      </c>
      <c r="B170" s="150">
        <v>46408</v>
      </c>
      <c r="C170" s="156">
        <v>7</v>
      </c>
      <c r="D170" s="156">
        <v>21</v>
      </c>
      <c r="E170" s="212" t="s">
        <v>272</v>
      </c>
      <c r="F170" s="151" t="s">
        <v>490</v>
      </c>
      <c r="G170" s="157" t="s">
        <v>494</v>
      </c>
      <c r="H170" s="143" t="str">
        <f>IF(OR(G170="中止",G170="取消"),"998",IF(ISNA(MATCH($E170,施設情報!$B$2:$B$96,0)),"999",INDEX(施設情報!$C$2:$C$96,MATCH($E170,施設情報!$B$2:$B$96,0))))</f>
        <v>103</v>
      </c>
      <c r="I170" s="144">
        <f t="shared" si="36"/>
        <v>46408</v>
      </c>
      <c r="J170" s="142" t="str">
        <f t="shared" si="37"/>
        <v>103-46408</v>
      </c>
      <c r="K170" s="142">
        <f t="shared" si="38"/>
        <v>0.29166666666666669</v>
      </c>
      <c r="L170" s="142">
        <f t="shared" si="39"/>
        <v>0.875</v>
      </c>
      <c r="M170" s="142">
        <f t="shared" si="46"/>
        <v>0</v>
      </c>
      <c r="N170" s="142">
        <f t="shared" si="46"/>
        <v>0</v>
      </c>
      <c r="O170" s="142">
        <f t="shared" si="46"/>
        <v>0</v>
      </c>
      <c r="P170" s="142">
        <f t="shared" si="46"/>
        <v>0</v>
      </c>
      <c r="Q170" s="142">
        <f t="shared" si="46"/>
        <v>0</v>
      </c>
      <c r="R170" s="142">
        <f t="shared" si="46"/>
        <v>0</v>
      </c>
      <c r="S170" s="142">
        <f t="shared" si="46"/>
        <v>0</v>
      </c>
      <c r="T170" s="142">
        <f t="shared" si="46"/>
        <v>100</v>
      </c>
      <c r="U170" s="142">
        <f t="shared" si="46"/>
        <v>100</v>
      </c>
      <c r="V170" s="142">
        <f t="shared" si="46"/>
        <v>100</v>
      </c>
      <c r="W170" s="142">
        <f t="shared" si="47"/>
        <v>100</v>
      </c>
      <c r="X170" s="142">
        <f t="shared" si="47"/>
        <v>100</v>
      </c>
      <c r="Y170" s="142">
        <f t="shared" si="47"/>
        <v>100</v>
      </c>
      <c r="Z170" s="142">
        <f t="shared" si="47"/>
        <v>100</v>
      </c>
      <c r="AA170" s="142">
        <f t="shared" si="47"/>
        <v>100</v>
      </c>
      <c r="AB170" s="142">
        <f t="shared" si="47"/>
        <v>100</v>
      </c>
      <c r="AC170" s="142">
        <f t="shared" si="47"/>
        <v>100</v>
      </c>
      <c r="AD170" s="142">
        <f t="shared" si="47"/>
        <v>100</v>
      </c>
      <c r="AE170" s="142">
        <f t="shared" si="47"/>
        <v>100</v>
      </c>
      <c r="AF170" s="142">
        <f t="shared" si="47"/>
        <v>100</v>
      </c>
      <c r="AG170" s="142">
        <f t="shared" si="47"/>
        <v>100</v>
      </c>
      <c r="AH170" s="142">
        <f t="shared" si="47"/>
        <v>0</v>
      </c>
      <c r="AI170" s="142">
        <f t="shared" si="47"/>
        <v>0</v>
      </c>
      <c r="AJ170" s="142">
        <f t="shared" si="47"/>
        <v>0</v>
      </c>
      <c r="AK170" s="142">
        <f ca="1">IF(AND(AND($AK$3&lt;=B170,B170&lt;=$AK$1),B170&lt;&gt;""),1,0)</f>
        <v>1</v>
      </c>
      <c r="AL170" s="140">
        <f>IF(OR(F170="工事・メンテ（共用可）",F170="要調整"),0.5,1)</f>
        <v>1</v>
      </c>
      <c r="AM170" s="136">
        <v>1</v>
      </c>
    </row>
    <row r="171" spans="1:39">
      <c r="A171" s="153">
        <v>516</v>
      </c>
      <c r="B171" s="150">
        <v>46408</v>
      </c>
      <c r="C171" s="156">
        <v>7</v>
      </c>
      <c r="D171" s="156">
        <v>21</v>
      </c>
      <c r="E171" s="212" t="s">
        <v>277</v>
      </c>
      <c r="F171" s="151" t="s">
        <v>490</v>
      </c>
      <c r="G171" s="157" t="s">
        <v>494</v>
      </c>
      <c r="H171" s="143" t="str">
        <f>IF(OR(G171="中止",G171="取消"),"998",IF(ISNA(MATCH($E171,施設情報!$B$2:$B$96,0)),"999",INDEX(施設情報!$C$2:$C$96,MATCH($E171,施設情報!$B$2:$B$96,0))))</f>
        <v>104</v>
      </c>
      <c r="I171" s="144">
        <f t="shared" si="36"/>
        <v>46408</v>
      </c>
      <c r="J171" s="142" t="str">
        <f t="shared" si="37"/>
        <v>104-46408</v>
      </c>
      <c r="K171" s="142">
        <f t="shared" si="38"/>
        <v>0.29166666666666669</v>
      </c>
      <c r="L171" s="142">
        <f t="shared" si="39"/>
        <v>0.875</v>
      </c>
      <c r="M171" s="142">
        <f t="shared" si="46"/>
        <v>0</v>
      </c>
      <c r="N171" s="142">
        <f t="shared" si="46"/>
        <v>0</v>
      </c>
      <c r="O171" s="142">
        <f t="shared" si="46"/>
        <v>0</v>
      </c>
      <c r="P171" s="142">
        <f t="shared" si="46"/>
        <v>0</v>
      </c>
      <c r="Q171" s="142">
        <f t="shared" si="46"/>
        <v>0</v>
      </c>
      <c r="R171" s="142">
        <f t="shared" si="46"/>
        <v>0</v>
      </c>
      <c r="S171" s="142">
        <f t="shared" si="46"/>
        <v>0</v>
      </c>
      <c r="T171" s="142">
        <f t="shared" si="46"/>
        <v>100</v>
      </c>
      <c r="U171" s="142">
        <f t="shared" si="46"/>
        <v>100</v>
      </c>
      <c r="V171" s="142">
        <f t="shared" si="46"/>
        <v>100</v>
      </c>
      <c r="W171" s="142">
        <f t="shared" si="47"/>
        <v>100</v>
      </c>
      <c r="X171" s="142">
        <f t="shared" si="47"/>
        <v>100</v>
      </c>
      <c r="Y171" s="142">
        <f t="shared" si="47"/>
        <v>100</v>
      </c>
      <c r="Z171" s="142">
        <f t="shared" si="47"/>
        <v>100</v>
      </c>
      <c r="AA171" s="142">
        <f t="shared" si="47"/>
        <v>100</v>
      </c>
      <c r="AB171" s="142">
        <f t="shared" si="47"/>
        <v>100</v>
      </c>
      <c r="AC171" s="142">
        <f t="shared" si="47"/>
        <v>100</v>
      </c>
      <c r="AD171" s="142">
        <f t="shared" si="47"/>
        <v>100</v>
      </c>
      <c r="AE171" s="142">
        <f t="shared" si="47"/>
        <v>100</v>
      </c>
      <c r="AF171" s="142">
        <f t="shared" si="47"/>
        <v>100</v>
      </c>
      <c r="AG171" s="142">
        <f t="shared" si="47"/>
        <v>100</v>
      </c>
      <c r="AH171" s="142">
        <f t="shared" si="47"/>
        <v>0</v>
      </c>
      <c r="AI171" s="142">
        <f t="shared" si="47"/>
        <v>0</v>
      </c>
      <c r="AJ171" s="142">
        <f t="shared" si="47"/>
        <v>0</v>
      </c>
      <c r="AK171" s="142">
        <f ca="1">IF(AND(AND($AK$3&lt;=B171,B171&lt;=$AK$1),B171&lt;&gt;""),1,0)</f>
        <v>1</v>
      </c>
      <c r="AL171" s="140">
        <f>IF(OR(F171="工事・メンテ（共用可）",F171="要調整"),0.5,1)</f>
        <v>1</v>
      </c>
      <c r="AM171" s="136">
        <v>1</v>
      </c>
    </row>
    <row r="172" spans="1:39" ht="37.5">
      <c r="A172" s="153">
        <v>517</v>
      </c>
      <c r="B172" s="150">
        <v>46408</v>
      </c>
      <c r="C172" s="156">
        <v>7</v>
      </c>
      <c r="D172" s="156">
        <v>21</v>
      </c>
      <c r="E172" s="212" t="s">
        <v>278</v>
      </c>
      <c r="F172" s="151" t="s">
        <v>490</v>
      </c>
      <c r="G172" s="157" t="s">
        <v>494</v>
      </c>
      <c r="H172" s="143" t="str">
        <f>IF(OR(G172="中止",G172="取消"),"998",IF(ISNA(MATCH($E172,施設情報!$B$2:$B$96,0)),"999",INDEX(施設情報!$C$2:$C$96,MATCH($E172,施設情報!$B$2:$B$96,0))))</f>
        <v>105</v>
      </c>
      <c r="I172" s="144">
        <f t="shared" si="36"/>
        <v>46408</v>
      </c>
      <c r="J172" s="142" t="str">
        <f t="shared" si="37"/>
        <v>105-46408</v>
      </c>
      <c r="K172" s="142">
        <f t="shared" si="38"/>
        <v>0.29166666666666669</v>
      </c>
      <c r="L172" s="142">
        <f t="shared" si="39"/>
        <v>0.875</v>
      </c>
      <c r="M172" s="142">
        <f t="shared" si="46"/>
        <v>0</v>
      </c>
      <c r="N172" s="142">
        <f t="shared" si="46"/>
        <v>0</v>
      </c>
      <c r="O172" s="142">
        <f t="shared" si="46"/>
        <v>0</v>
      </c>
      <c r="P172" s="142">
        <f t="shared" si="46"/>
        <v>0</v>
      </c>
      <c r="Q172" s="142">
        <f t="shared" si="46"/>
        <v>0</v>
      </c>
      <c r="R172" s="142">
        <f t="shared" si="46"/>
        <v>0</v>
      </c>
      <c r="S172" s="142">
        <f t="shared" si="46"/>
        <v>0</v>
      </c>
      <c r="T172" s="142">
        <f t="shared" si="46"/>
        <v>100</v>
      </c>
      <c r="U172" s="142">
        <f t="shared" si="46"/>
        <v>100</v>
      </c>
      <c r="V172" s="142">
        <f t="shared" si="46"/>
        <v>100</v>
      </c>
      <c r="W172" s="142">
        <f t="shared" si="47"/>
        <v>100</v>
      </c>
      <c r="X172" s="142">
        <f t="shared" si="47"/>
        <v>100</v>
      </c>
      <c r="Y172" s="142">
        <f t="shared" si="47"/>
        <v>100</v>
      </c>
      <c r="Z172" s="142">
        <f t="shared" si="47"/>
        <v>100</v>
      </c>
      <c r="AA172" s="142">
        <f t="shared" si="47"/>
        <v>100</v>
      </c>
      <c r="AB172" s="142">
        <f t="shared" si="47"/>
        <v>100</v>
      </c>
      <c r="AC172" s="142">
        <f t="shared" si="47"/>
        <v>100</v>
      </c>
      <c r="AD172" s="142">
        <f t="shared" si="47"/>
        <v>100</v>
      </c>
      <c r="AE172" s="142">
        <f t="shared" si="47"/>
        <v>100</v>
      </c>
      <c r="AF172" s="142">
        <f t="shared" si="47"/>
        <v>100</v>
      </c>
      <c r="AG172" s="142">
        <f t="shared" si="47"/>
        <v>100</v>
      </c>
      <c r="AH172" s="142">
        <f t="shared" si="47"/>
        <v>0</v>
      </c>
      <c r="AI172" s="142">
        <f t="shared" si="47"/>
        <v>0</v>
      </c>
      <c r="AJ172" s="142">
        <f t="shared" si="47"/>
        <v>0</v>
      </c>
      <c r="AK172" s="142">
        <f ca="1">IF(AND(AND($AK$3&lt;=B172,B172&lt;=$AK$1),B172&lt;&gt;""),1,0)</f>
        <v>1</v>
      </c>
      <c r="AL172" s="140">
        <f>IF(OR(F172="工事・メンテ（共用可）",F172="要調整"),0.5,1)</f>
        <v>1</v>
      </c>
      <c r="AM172" s="136">
        <v>1</v>
      </c>
    </row>
    <row r="173" spans="1:39" ht="37.5">
      <c r="A173" s="153">
        <v>518</v>
      </c>
      <c r="B173" s="150">
        <v>46408</v>
      </c>
      <c r="C173" s="156">
        <v>7</v>
      </c>
      <c r="D173" s="156">
        <v>21</v>
      </c>
      <c r="E173" s="212" t="s">
        <v>279</v>
      </c>
      <c r="F173" s="151" t="s">
        <v>490</v>
      </c>
      <c r="G173" s="157" t="s">
        <v>494</v>
      </c>
      <c r="H173" s="143" t="str">
        <f>IF(OR(G173="中止",G173="取消"),"998",IF(ISNA(MATCH($E173,施設情報!$B$2:$B$96,0)),"999",INDEX(施設情報!$C$2:$C$96,MATCH($E173,施設情報!$B$2:$B$96,0))))</f>
        <v>106</v>
      </c>
      <c r="I173" s="144">
        <f t="shared" si="36"/>
        <v>46408</v>
      </c>
      <c r="J173" s="142" t="str">
        <f t="shared" si="37"/>
        <v>106-46408</v>
      </c>
      <c r="K173" s="142">
        <f t="shared" si="38"/>
        <v>0.29166666666666669</v>
      </c>
      <c r="L173" s="142">
        <f t="shared" si="39"/>
        <v>0.875</v>
      </c>
      <c r="M173" s="142">
        <f t="shared" si="46"/>
        <v>0</v>
      </c>
      <c r="N173" s="142">
        <f t="shared" si="46"/>
        <v>0</v>
      </c>
      <c r="O173" s="142">
        <f t="shared" si="46"/>
        <v>0</v>
      </c>
      <c r="P173" s="142">
        <f t="shared" si="46"/>
        <v>0</v>
      </c>
      <c r="Q173" s="142">
        <f t="shared" si="46"/>
        <v>0</v>
      </c>
      <c r="R173" s="142">
        <f t="shared" si="46"/>
        <v>0</v>
      </c>
      <c r="S173" s="142">
        <f t="shared" si="46"/>
        <v>0</v>
      </c>
      <c r="T173" s="142">
        <f t="shared" si="46"/>
        <v>100</v>
      </c>
      <c r="U173" s="142">
        <f t="shared" si="46"/>
        <v>100</v>
      </c>
      <c r="V173" s="142">
        <f t="shared" si="46"/>
        <v>100</v>
      </c>
      <c r="W173" s="142">
        <f t="shared" si="47"/>
        <v>100</v>
      </c>
      <c r="X173" s="142">
        <f t="shared" si="47"/>
        <v>100</v>
      </c>
      <c r="Y173" s="142">
        <f t="shared" si="47"/>
        <v>100</v>
      </c>
      <c r="Z173" s="142">
        <f t="shared" si="47"/>
        <v>100</v>
      </c>
      <c r="AA173" s="142">
        <f t="shared" si="47"/>
        <v>100</v>
      </c>
      <c r="AB173" s="142">
        <f t="shared" si="47"/>
        <v>100</v>
      </c>
      <c r="AC173" s="142">
        <f t="shared" si="47"/>
        <v>100</v>
      </c>
      <c r="AD173" s="142">
        <f t="shared" si="47"/>
        <v>100</v>
      </c>
      <c r="AE173" s="142">
        <f t="shared" si="47"/>
        <v>100</v>
      </c>
      <c r="AF173" s="142">
        <f t="shared" si="47"/>
        <v>100</v>
      </c>
      <c r="AG173" s="142">
        <f t="shared" si="47"/>
        <v>100</v>
      </c>
      <c r="AH173" s="142">
        <f t="shared" si="47"/>
        <v>0</v>
      </c>
      <c r="AI173" s="142">
        <f t="shared" si="47"/>
        <v>0</v>
      </c>
      <c r="AJ173" s="142">
        <f t="shared" si="47"/>
        <v>0</v>
      </c>
      <c r="AK173" s="142">
        <f ca="1">IF(AND(AND($AK$3&lt;=B173,B173&lt;=$AK$1),B173&lt;&gt;""),1,0)</f>
        <v>1</v>
      </c>
      <c r="AL173" s="140">
        <f>IF(OR(F173="工事・メンテ（共用可）",F173="要調整"),0.5,1)</f>
        <v>1</v>
      </c>
      <c r="AM173" s="136">
        <v>1</v>
      </c>
    </row>
    <row r="174" spans="1:39">
      <c r="A174" s="153">
        <v>519</v>
      </c>
      <c r="B174" s="150">
        <v>46408</v>
      </c>
      <c r="C174" s="156">
        <v>7</v>
      </c>
      <c r="D174" s="156">
        <v>21</v>
      </c>
      <c r="E174" s="212" t="s">
        <v>510</v>
      </c>
      <c r="F174" s="151" t="s">
        <v>490</v>
      </c>
      <c r="G174" s="157" t="s">
        <v>494</v>
      </c>
      <c r="H174" s="143" t="str">
        <f>IF(OR(G174="中止",G174="取消"),"998",IF(ISNA(MATCH($E174,施設情報!$B$2:$B$96,0)),"999",INDEX(施設情報!$C$2:$C$96,MATCH($E174,施設情報!$B$2:$B$96,0))))</f>
        <v>108</v>
      </c>
      <c r="I174" s="144">
        <f t="shared" si="36"/>
        <v>46408</v>
      </c>
      <c r="J174" s="142" t="str">
        <f t="shared" si="37"/>
        <v>108-46408</v>
      </c>
      <c r="K174" s="142">
        <f t="shared" si="38"/>
        <v>0.29166666666666669</v>
      </c>
      <c r="L174" s="142">
        <f t="shared" si="39"/>
        <v>0.875</v>
      </c>
      <c r="M174" s="142">
        <f t="shared" si="46"/>
        <v>0</v>
      </c>
      <c r="N174" s="142">
        <f t="shared" si="46"/>
        <v>0</v>
      </c>
      <c r="O174" s="142">
        <f t="shared" si="46"/>
        <v>0</v>
      </c>
      <c r="P174" s="142">
        <f t="shared" si="46"/>
        <v>0</v>
      </c>
      <c r="Q174" s="142">
        <f t="shared" si="46"/>
        <v>0</v>
      </c>
      <c r="R174" s="142">
        <f t="shared" si="46"/>
        <v>0</v>
      </c>
      <c r="S174" s="142">
        <f t="shared" si="46"/>
        <v>0</v>
      </c>
      <c r="T174" s="142">
        <f t="shared" si="46"/>
        <v>100</v>
      </c>
      <c r="U174" s="142">
        <f t="shared" si="46"/>
        <v>100</v>
      </c>
      <c r="V174" s="142">
        <f t="shared" si="46"/>
        <v>100</v>
      </c>
      <c r="W174" s="142">
        <f t="shared" si="47"/>
        <v>100</v>
      </c>
      <c r="X174" s="142">
        <f t="shared" si="47"/>
        <v>100</v>
      </c>
      <c r="Y174" s="142">
        <f t="shared" si="47"/>
        <v>100</v>
      </c>
      <c r="Z174" s="142">
        <f t="shared" si="47"/>
        <v>100</v>
      </c>
      <c r="AA174" s="142">
        <f t="shared" si="47"/>
        <v>100</v>
      </c>
      <c r="AB174" s="142">
        <f t="shared" si="47"/>
        <v>100</v>
      </c>
      <c r="AC174" s="142">
        <f t="shared" si="47"/>
        <v>100</v>
      </c>
      <c r="AD174" s="142">
        <f t="shared" si="47"/>
        <v>100</v>
      </c>
      <c r="AE174" s="142">
        <f t="shared" si="47"/>
        <v>100</v>
      </c>
      <c r="AF174" s="142">
        <f t="shared" si="47"/>
        <v>100</v>
      </c>
      <c r="AG174" s="142">
        <f t="shared" si="47"/>
        <v>100</v>
      </c>
      <c r="AH174" s="142">
        <f t="shared" si="47"/>
        <v>0</v>
      </c>
      <c r="AI174" s="142">
        <f t="shared" si="47"/>
        <v>0</v>
      </c>
      <c r="AJ174" s="142">
        <f t="shared" si="47"/>
        <v>0</v>
      </c>
      <c r="AK174" s="142">
        <f ca="1">IF(AND(AND($AK$3&lt;=B174,B174&lt;=$AK$1),B174&lt;&gt;""),1,0)</f>
        <v>1</v>
      </c>
      <c r="AL174" s="140">
        <f>IF(OR(F174="工事・メンテ（共用可）",F174="要調整"),0.5,1)</f>
        <v>1</v>
      </c>
      <c r="AM174" s="136">
        <v>1</v>
      </c>
    </row>
    <row r="175" spans="1:39" ht="37.5">
      <c r="A175" s="153">
        <v>520</v>
      </c>
      <c r="B175" s="150">
        <v>46408</v>
      </c>
      <c r="C175" s="156">
        <v>7</v>
      </c>
      <c r="D175" s="156">
        <v>21</v>
      </c>
      <c r="E175" s="212" t="s">
        <v>496</v>
      </c>
      <c r="F175" s="151" t="s">
        <v>490</v>
      </c>
      <c r="G175" s="157" t="s">
        <v>494</v>
      </c>
      <c r="H175" s="143" t="str">
        <f>IF(OR(G175="中止",G175="取消"),"998",IF(ISNA(MATCH($E175,施設情報!$B$2:$B$96,0)),"999",INDEX(施設情報!$C$2:$C$96,MATCH($E175,施設情報!$B$2:$B$96,0))))</f>
        <v>107</v>
      </c>
      <c r="I175" s="144">
        <f t="shared" si="36"/>
        <v>46408</v>
      </c>
      <c r="J175" s="142" t="str">
        <f t="shared" si="37"/>
        <v>107-46408</v>
      </c>
      <c r="K175" s="142">
        <f t="shared" si="38"/>
        <v>0.29166666666666669</v>
      </c>
      <c r="L175" s="142">
        <f t="shared" si="39"/>
        <v>0.875</v>
      </c>
      <c r="M175" s="142">
        <f t="shared" ref="M175:V184" si="48">IF(AND(M$3&gt;=$K175,M$3&lt;$L175),100*$AM175,0)</f>
        <v>0</v>
      </c>
      <c r="N175" s="142">
        <f t="shared" si="48"/>
        <v>0</v>
      </c>
      <c r="O175" s="142">
        <f t="shared" si="48"/>
        <v>0</v>
      </c>
      <c r="P175" s="142">
        <f t="shared" si="48"/>
        <v>0</v>
      </c>
      <c r="Q175" s="142">
        <f t="shared" si="48"/>
        <v>0</v>
      </c>
      <c r="R175" s="142">
        <f t="shared" si="48"/>
        <v>0</v>
      </c>
      <c r="S175" s="142">
        <f t="shared" si="48"/>
        <v>0</v>
      </c>
      <c r="T175" s="142">
        <f t="shared" si="48"/>
        <v>100</v>
      </c>
      <c r="U175" s="142">
        <f t="shared" si="48"/>
        <v>100</v>
      </c>
      <c r="V175" s="142">
        <f t="shared" si="48"/>
        <v>100</v>
      </c>
      <c r="W175" s="142">
        <f t="shared" ref="W175:AJ184" si="49">IF(AND(W$3&gt;=$K175,W$3&lt;$L175),100*$AM175,0)</f>
        <v>100</v>
      </c>
      <c r="X175" s="142">
        <f t="shared" si="49"/>
        <v>100</v>
      </c>
      <c r="Y175" s="142">
        <f t="shared" si="49"/>
        <v>100</v>
      </c>
      <c r="Z175" s="142">
        <f t="shared" si="49"/>
        <v>100</v>
      </c>
      <c r="AA175" s="142">
        <f t="shared" si="49"/>
        <v>100</v>
      </c>
      <c r="AB175" s="142">
        <f t="shared" si="49"/>
        <v>100</v>
      </c>
      <c r="AC175" s="142">
        <f t="shared" si="49"/>
        <v>100</v>
      </c>
      <c r="AD175" s="142">
        <f t="shared" si="49"/>
        <v>100</v>
      </c>
      <c r="AE175" s="142">
        <f t="shared" si="49"/>
        <v>100</v>
      </c>
      <c r="AF175" s="142">
        <f t="shared" si="49"/>
        <v>100</v>
      </c>
      <c r="AG175" s="142">
        <f t="shared" si="49"/>
        <v>100</v>
      </c>
      <c r="AH175" s="142">
        <f t="shared" si="49"/>
        <v>0</v>
      </c>
      <c r="AI175" s="142">
        <f t="shared" si="49"/>
        <v>0</v>
      </c>
      <c r="AJ175" s="142">
        <f t="shared" si="49"/>
        <v>0</v>
      </c>
      <c r="AK175" s="142">
        <f ca="1">IF(AND(AND($AK$3&lt;=B175,B175&lt;=$AK$1),B175&lt;&gt;""),1,0)</f>
        <v>1</v>
      </c>
      <c r="AL175" s="140">
        <f>IF(OR(F175="工事・メンテ（共用可）",F175="要調整"),0.5,1)</f>
        <v>1</v>
      </c>
      <c r="AM175" s="136">
        <v>1</v>
      </c>
    </row>
    <row r="176" spans="1:39" ht="37.5">
      <c r="A176" s="153">
        <v>254</v>
      </c>
      <c r="B176" s="150">
        <v>46409</v>
      </c>
      <c r="C176" s="156">
        <v>0</v>
      </c>
      <c r="D176" s="156">
        <v>24</v>
      </c>
      <c r="E176" s="212" t="s">
        <v>240</v>
      </c>
      <c r="F176" s="151" t="s">
        <v>95</v>
      </c>
      <c r="G176" s="157" t="s">
        <v>1</v>
      </c>
      <c r="H176" s="143" t="str">
        <f>IF(OR(G176="中止",G176="取消"),"998",IF(ISNA(MATCH($E176,施設情報!$B$2:$B$96,0)),"999",INDEX(施設情報!$C$2:$C$96,MATCH($E176,施設情報!$B$2:$B$96,0))))</f>
        <v>117</v>
      </c>
      <c r="I176" s="144">
        <f t="shared" si="36"/>
        <v>46409</v>
      </c>
      <c r="J176" s="142" t="str">
        <f t="shared" si="37"/>
        <v>117-46409</v>
      </c>
      <c r="K176" s="142">
        <f t="shared" si="38"/>
        <v>0</v>
      </c>
      <c r="L176" s="142">
        <f t="shared" si="39"/>
        <v>1</v>
      </c>
      <c r="M176" s="142">
        <f t="shared" si="48"/>
        <v>100</v>
      </c>
      <c r="N176" s="142">
        <f t="shared" si="48"/>
        <v>100</v>
      </c>
      <c r="O176" s="142">
        <f t="shared" si="48"/>
        <v>100</v>
      </c>
      <c r="P176" s="142">
        <f t="shared" si="48"/>
        <v>100</v>
      </c>
      <c r="Q176" s="142">
        <f t="shared" si="48"/>
        <v>100</v>
      </c>
      <c r="R176" s="142">
        <f t="shared" si="48"/>
        <v>100</v>
      </c>
      <c r="S176" s="142">
        <f t="shared" si="48"/>
        <v>100</v>
      </c>
      <c r="T176" s="142">
        <f t="shared" si="48"/>
        <v>100</v>
      </c>
      <c r="U176" s="142">
        <f t="shared" si="48"/>
        <v>100</v>
      </c>
      <c r="V176" s="142">
        <f t="shared" si="48"/>
        <v>100</v>
      </c>
      <c r="W176" s="142">
        <f t="shared" si="49"/>
        <v>100</v>
      </c>
      <c r="X176" s="142">
        <f t="shared" si="49"/>
        <v>100</v>
      </c>
      <c r="Y176" s="142">
        <f t="shared" si="49"/>
        <v>100</v>
      </c>
      <c r="Z176" s="142">
        <f t="shared" si="49"/>
        <v>100</v>
      </c>
      <c r="AA176" s="142">
        <f t="shared" si="49"/>
        <v>100</v>
      </c>
      <c r="AB176" s="142">
        <f t="shared" si="49"/>
        <v>100</v>
      </c>
      <c r="AC176" s="142">
        <f t="shared" si="49"/>
        <v>100</v>
      </c>
      <c r="AD176" s="142">
        <f t="shared" si="49"/>
        <v>100</v>
      </c>
      <c r="AE176" s="142">
        <f t="shared" si="49"/>
        <v>100</v>
      </c>
      <c r="AF176" s="142">
        <f t="shared" si="49"/>
        <v>100</v>
      </c>
      <c r="AG176" s="142">
        <f t="shared" si="49"/>
        <v>100</v>
      </c>
      <c r="AH176" s="142">
        <f t="shared" si="49"/>
        <v>100</v>
      </c>
      <c r="AI176" s="142">
        <f t="shared" si="49"/>
        <v>100</v>
      </c>
      <c r="AJ176" s="142">
        <f t="shared" si="49"/>
        <v>100</v>
      </c>
      <c r="AK176" s="142">
        <f ca="1">IF(AND(AND($AK$3&lt;=B176,B176&lt;=$AK$1),B176&lt;&gt;""),1,0)</f>
        <v>1</v>
      </c>
      <c r="AL176" s="140">
        <f>IF(OR(F176="工事・メンテ（共用可）",F176="要調整"),0.5,1)</f>
        <v>1</v>
      </c>
      <c r="AM176" s="136">
        <v>1</v>
      </c>
    </row>
    <row r="177" spans="1:39" ht="56.25">
      <c r="A177" s="153">
        <v>344</v>
      </c>
      <c r="B177" s="150">
        <v>46409</v>
      </c>
      <c r="C177" s="156">
        <v>0</v>
      </c>
      <c r="D177" s="156">
        <v>24</v>
      </c>
      <c r="E177" s="212" t="s">
        <v>285</v>
      </c>
      <c r="F177" s="151" t="s">
        <v>95</v>
      </c>
      <c r="G177" s="157" t="s">
        <v>1</v>
      </c>
      <c r="H177" s="143" t="str">
        <f>IF(OR(G177="中止",G177="取消"),"998",IF(ISNA(MATCH($E177,施設情報!$B$2:$B$96,0)),"999",INDEX(施設情報!$C$2:$C$96,MATCH($E177,施設情報!$B$2:$B$96,0))))</f>
        <v>111</v>
      </c>
      <c r="I177" s="144">
        <f t="shared" si="36"/>
        <v>46409</v>
      </c>
      <c r="J177" s="142" t="str">
        <f t="shared" si="37"/>
        <v>111-46409</v>
      </c>
      <c r="K177" s="142">
        <f t="shared" si="38"/>
        <v>0</v>
      </c>
      <c r="L177" s="142">
        <f t="shared" si="39"/>
        <v>1</v>
      </c>
      <c r="M177" s="142">
        <f t="shared" si="48"/>
        <v>100</v>
      </c>
      <c r="N177" s="142">
        <f t="shared" si="48"/>
        <v>100</v>
      </c>
      <c r="O177" s="142">
        <f t="shared" si="48"/>
        <v>100</v>
      </c>
      <c r="P177" s="142">
        <f t="shared" si="48"/>
        <v>100</v>
      </c>
      <c r="Q177" s="142">
        <f t="shared" si="48"/>
        <v>100</v>
      </c>
      <c r="R177" s="142">
        <f t="shared" si="48"/>
        <v>100</v>
      </c>
      <c r="S177" s="142">
        <f t="shared" si="48"/>
        <v>100</v>
      </c>
      <c r="T177" s="142">
        <f t="shared" si="48"/>
        <v>100</v>
      </c>
      <c r="U177" s="142">
        <f t="shared" si="48"/>
        <v>100</v>
      </c>
      <c r="V177" s="142">
        <f t="shared" si="48"/>
        <v>100</v>
      </c>
      <c r="W177" s="142">
        <f t="shared" si="49"/>
        <v>100</v>
      </c>
      <c r="X177" s="142">
        <f t="shared" si="49"/>
        <v>100</v>
      </c>
      <c r="Y177" s="142">
        <f t="shared" si="49"/>
        <v>100</v>
      </c>
      <c r="Z177" s="142">
        <f t="shared" si="49"/>
        <v>100</v>
      </c>
      <c r="AA177" s="142">
        <f t="shared" si="49"/>
        <v>100</v>
      </c>
      <c r="AB177" s="142">
        <f t="shared" si="49"/>
        <v>100</v>
      </c>
      <c r="AC177" s="142">
        <f t="shared" si="49"/>
        <v>100</v>
      </c>
      <c r="AD177" s="142">
        <f t="shared" si="49"/>
        <v>100</v>
      </c>
      <c r="AE177" s="142">
        <f t="shared" si="49"/>
        <v>100</v>
      </c>
      <c r="AF177" s="142">
        <f t="shared" si="49"/>
        <v>100</v>
      </c>
      <c r="AG177" s="142">
        <f t="shared" si="49"/>
        <v>100</v>
      </c>
      <c r="AH177" s="142">
        <f t="shared" si="49"/>
        <v>100</v>
      </c>
      <c r="AI177" s="142">
        <f t="shared" si="49"/>
        <v>100</v>
      </c>
      <c r="AJ177" s="142">
        <f t="shared" si="49"/>
        <v>100</v>
      </c>
      <c r="AK177" s="142">
        <f ca="1">IF(AND(AND($AK$3&lt;=B177,B177&lt;=$AK$1),B177&lt;&gt;""),1,0)</f>
        <v>1</v>
      </c>
      <c r="AL177" s="140">
        <f>IF(OR(F177="工事・メンテ（共用可）",F177="要調整"),0.5,1)</f>
        <v>1</v>
      </c>
      <c r="AM177" s="136">
        <v>1</v>
      </c>
    </row>
    <row r="178" spans="1:39">
      <c r="A178" s="153">
        <v>521</v>
      </c>
      <c r="B178" s="150">
        <v>46409</v>
      </c>
      <c r="C178" s="156">
        <v>7</v>
      </c>
      <c r="D178" s="156">
        <v>21</v>
      </c>
      <c r="E178" s="212" t="s">
        <v>28</v>
      </c>
      <c r="F178" s="151" t="s">
        <v>490</v>
      </c>
      <c r="G178" s="157" t="s">
        <v>494</v>
      </c>
      <c r="H178" s="143" t="str">
        <f>IF(OR(G178="中止",G178="取消"),"998",IF(ISNA(MATCH($E178,施設情報!$B$2:$B$96,0)),"999",INDEX(施設情報!$C$2:$C$96,MATCH($E178,施設情報!$B$2:$B$96,0))))</f>
        <v>001</v>
      </c>
      <c r="I178" s="144">
        <f t="shared" si="36"/>
        <v>46409</v>
      </c>
      <c r="J178" s="142" t="str">
        <f t="shared" si="37"/>
        <v>001-46409</v>
      </c>
      <c r="K178" s="142">
        <f t="shared" si="38"/>
        <v>0.29166666666666669</v>
      </c>
      <c r="L178" s="142">
        <f t="shared" si="39"/>
        <v>0.875</v>
      </c>
      <c r="M178" s="142">
        <f t="shared" si="48"/>
        <v>0</v>
      </c>
      <c r="N178" s="142">
        <f t="shared" si="48"/>
        <v>0</v>
      </c>
      <c r="O178" s="142">
        <f t="shared" si="48"/>
        <v>0</v>
      </c>
      <c r="P178" s="142">
        <f t="shared" si="48"/>
        <v>0</v>
      </c>
      <c r="Q178" s="142">
        <f t="shared" si="48"/>
        <v>0</v>
      </c>
      <c r="R178" s="142">
        <f t="shared" si="48"/>
        <v>0</v>
      </c>
      <c r="S178" s="142">
        <f t="shared" si="48"/>
        <v>0</v>
      </c>
      <c r="T178" s="142">
        <f t="shared" si="48"/>
        <v>100</v>
      </c>
      <c r="U178" s="142">
        <f t="shared" si="48"/>
        <v>100</v>
      </c>
      <c r="V178" s="142">
        <f t="shared" si="48"/>
        <v>100</v>
      </c>
      <c r="W178" s="142">
        <f t="shared" si="49"/>
        <v>100</v>
      </c>
      <c r="X178" s="142">
        <f t="shared" si="49"/>
        <v>100</v>
      </c>
      <c r="Y178" s="142">
        <f t="shared" si="49"/>
        <v>100</v>
      </c>
      <c r="Z178" s="142">
        <f t="shared" si="49"/>
        <v>100</v>
      </c>
      <c r="AA178" s="142">
        <f t="shared" si="49"/>
        <v>100</v>
      </c>
      <c r="AB178" s="142">
        <f t="shared" si="49"/>
        <v>100</v>
      </c>
      <c r="AC178" s="142">
        <f t="shared" si="49"/>
        <v>100</v>
      </c>
      <c r="AD178" s="142">
        <f t="shared" si="49"/>
        <v>100</v>
      </c>
      <c r="AE178" s="142">
        <f t="shared" si="49"/>
        <v>100</v>
      </c>
      <c r="AF178" s="142">
        <f t="shared" si="49"/>
        <v>100</v>
      </c>
      <c r="AG178" s="142">
        <f t="shared" si="49"/>
        <v>100</v>
      </c>
      <c r="AH178" s="142">
        <f t="shared" si="49"/>
        <v>0</v>
      </c>
      <c r="AI178" s="142">
        <f t="shared" si="49"/>
        <v>0</v>
      </c>
      <c r="AJ178" s="142">
        <f t="shared" si="49"/>
        <v>0</v>
      </c>
      <c r="AK178" s="142">
        <f ca="1">IF(AND(AND($AK$3&lt;=B178,B178&lt;=$AK$1),B178&lt;&gt;""),1,0)</f>
        <v>1</v>
      </c>
      <c r="AL178" s="140">
        <f>IF(OR(F178="工事・メンテ（共用可）",F178="要調整"),0.5,1)</f>
        <v>1</v>
      </c>
      <c r="AM178" s="136">
        <v>1</v>
      </c>
    </row>
    <row r="179" spans="1:39" ht="93.75">
      <c r="A179" s="153">
        <v>522</v>
      </c>
      <c r="B179" s="150">
        <v>46409</v>
      </c>
      <c r="C179" s="156">
        <v>7</v>
      </c>
      <c r="D179" s="156">
        <v>21</v>
      </c>
      <c r="E179" s="212" t="s">
        <v>270</v>
      </c>
      <c r="F179" s="151" t="s">
        <v>490</v>
      </c>
      <c r="G179" s="157" t="s">
        <v>494</v>
      </c>
      <c r="H179" s="143" t="str">
        <f>IF(OR(G179="中止",G179="取消"),"998",IF(ISNA(MATCH($E179,施設情報!$B$2:$B$96,0)),"999",INDEX(施設情報!$C$2:$C$96,MATCH($E179,施設情報!$B$2:$B$96,0))))</f>
        <v>101</v>
      </c>
      <c r="I179" s="144">
        <f t="shared" si="36"/>
        <v>46409</v>
      </c>
      <c r="J179" s="142" t="str">
        <f t="shared" si="37"/>
        <v>101-46409</v>
      </c>
      <c r="K179" s="142">
        <f t="shared" si="38"/>
        <v>0.29166666666666669</v>
      </c>
      <c r="L179" s="142">
        <f t="shared" si="39"/>
        <v>0.875</v>
      </c>
      <c r="M179" s="142">
        <f t="shared" si="48"/>
        <v>0</v>
      </c>
      <c r="N179" s="142">
        <f t="shared" si="48"/>
        <v>0</v>
      </c>
      <c r="O179" s="142">
        <f t="shared" si="48"/>
        <v>0</v>
      </c>
      <c r="P179" s="142">
        <f t="shared" si="48"/>
        <v>0</v>
      </c>
      <c r="Q179" s="142">
        <f t="shared" si="48"/>
        <v>0</v>
      </c>
      <c r="R179" s="142">
        <f t="shared" si="48"/>
        <v>0</v>
      </c>
      <c r="S179" s="142">
        <f t="shared" si="48"/>
        <v>0</v>
      </c>
      <c r="T179" s="142">
        <f t="shared" si="48"/>
        <v>100</v>
      </c>
      <c r="U179" s="142">
        <f t="shared" si="48"/>
        <v>100</v>
      </c>
      <c r="V179" s="142">
        <f t="shared" si="48"/>
        <v>100</v>
      </c>
      <c r="W179" s="142">
        <f t="shared" si="49"/>
        <v>100</v>
      </c>
      <c r="X179" s="142">
        <f t="shared" si="49"/>
        <v>100</v>
      </c>
      <c r="Y179" s="142">
        <f t="shared" si="49"/>
        <v>100</v>
      </c>
      <c r="Z179" s="142">
        <f t="shared" si="49"/>
        <v>100</v>
      </c>
      <c r="AA179" s="142">
        <f t="shared" si="49"/>
        <v>100</v>
      </c>
      <c r="AB179" s="142">
        <f t="shared" si="49"/>
        <v>100</v>
      </c>
      <c r="AC179" s="142">
        <f t="shared" si="49"/>
        <v>100</v>
      </c>
      <c r="AD179" s="142">
        <f t="shared" si="49"/>
        <v>100</v>
      </c>
      <c r="AE179" s="142">
        <f t="shared" si="49"/>
        <v>100</v>
      </c>
      <c r="AF179" s="142">
        <f t="shared" si="49"/>
        <v>100</v>
      </c>
      <c r="AG179" s="142">
        <f t="shared" si="49"/>
        <v>100</v>
      </c>
      <c r="AH179" s="142">
        <f t="shared" si="49"/>
        <v>0</v>
      </c>
      <c r="AI179" s="142">
        <f t="shared" si="49"/>
        <v>0</v>
      </c>
      <c r="AJ179" s="142">
        <f t="shared" si="49"/>
        <v>0</v>
      </c>
      <c r="AK179" s="142">
        <f ca="1">IF(AND(AND($AK$3&lt;=B179,B179&lt;=$AK$1),B179&lt;&gt;""),1,0)</f>
        <v>1</v>
      </c>
      <c r="AL179" s="140">
        <f>IF(OR(F179="工事・メンテ（共用可）",F179="要調整"),0.5,1)</f>
        <v>1</v>
      </c>
      <c r="AM179" s="136">
        <v>1</v>
      </c>
    </row>
    <row r="180" spans="1:39">
      <c r="A180" s="153">
        <v>523</v>
      </c>
      <c r="B180" s="150">
        <v>46409</v>
      </c>
      <c r="C180" s="156">
        <v>7</v>
      </c>
      <c r="D180" s="156">
        <v>21</v>
      </c>
      <c r="E180" s="212" t="s">
        <v>271</v>
      </c>
      <c r="F180" s="151" t="s">
        <v>490</v>
      </c>
      <c r="G180" s="157" t="s">
        <v>494</v>
      </c>
      <c r="H180" s="143" t="str">
        <f>IF(OR(G180="中止",G180="取消"),"998",IF(ISNA(MATCH($E180,施設情報!$B$2:$B$96,0)),"999",INDEX(施設情報!$C$2:$C$96,MATCH($E180,施設情報!$B$2:$B$96,0))))</f>
        <v>102</v>
      </c>
      <c r="I180" s="144">
        <f t="shared" si="36"/>
        <v>46409</v>
      </c>
      <c r="J180" s="142" t="str">
        <f t="shared" si="37"/>
        <v>102-46409</v>
      </c>
      <c r="K180" s="142">
        <f t="shared" si="38"/>
        <v>0.29166666666666669</v>
      </c>
      <c r="L180" s="142">
        <f t="shared" si="39"/>
        <v>0.875</v>
      </c>
      <c r="M180" s="142">
        <f t="shared" si="48"/>
        <v>0</v>
      </c>
      <c r="N180" s="142">
        <f t="shared" si="48"/>
        <v>0</v>
      </c>
      <c r="O180" s="142">
        <f t="shared" si="48"/>
        <v>0</v>
      </c>
      <c r="P180" s="142">
        <f t="shared" si="48"/>
        <v>0</v>
      </c>
      <c r="Q180" s="142">
        <f t="shared" si="48"/>
        <v>0</v>
      </c>
      <c r="R180" s="142">
        <f t="shared" si="48"/>
        <v>0</v>
      </c>
      <c r="S180" s="142">
        <f t="shared" si="48"/>
        <v>0</v>
      </c>
      <c r="T180" s="142">
        <f t="shared" si="48"/>
        <v>100</v>
      </c>
      <c r="U180" s="142">
        <f t="shared" si="48"/>
        <v>100</v>
      </c>
      <c r="V180" s="142">
        <f t="shared" si="48"/>
        <v>100</v>
      </c>
      <c r="W180" s="142">
        <f t="shared" si="49"/>
        <v>100</v>
      </c>
      <c r="X180" s="142">
        <f t="shared" si="49"/>
        <v>100</v>
      </c>
      <c r="Y180" s="142">
        <f t="shared" si="49"/>
        <v>100</v>
      </c>
      <c r="Z180" s="142">
        <f t="shared" si="49"/>
        <v>100</v>
      </c>
      <c r="AA180" s="142">
        <f t="shared" si="49"/>
        <v>100</v>
      </c>
      <c r="AB180" s="142">
        <f t="shared" si="49"/>
        <v>100</v>
      </c>
      <c r="AC180" s="142">
        <f t="shared" si="49"/>
        <v>100</v>
      </c>
      <c r="AD180" s="142">
        <f t="shared" si="49"/>
        <v>100</v>
      </c>
      <c r="AE180" s="142">
        <f t="shared" si="49"/>
        <v>100</v>
      </c>
      <c r="AF180" s="142">
        <f t="shared" si="49"/>
        <v>100</v>
      </c>
      <c r="AG180" s="142">
        <f t="shared" si="49"/>
        <v>100</v>
      </c>
      <c r="AH180" s="142">
        <f t="shared" si="49"/>
        <v>0</v>
      </c>
      <c r="AI180" s="142">
        <f t="shared" si="49"/>
        <v>0</v>
      </c>
      <c r="AJ180" s="142">
        <f t="shared" si="49"/>
        <v>0</v>
      </c>
      <c r="AK180" s="142">
        <f ca="1">IF(AND(AND($AK$3&lt;=B180,B180&lt;=$AK$1),B180&lt;&gt;""),1,0)</f>
        <v>1</v>
      </c>
      <c r="AL180" s="140">
        <f>IF(OR(F180="工事・メンテ（共用可）",F180="要調整"),0.5,1)</f>
        <v>1</v>
      </c>
      <c r="AM180" s="136">
        <v>1</v>
      </c>
    </row>
    <row r="181" spans="1:39">
      <c r="A181" s="153">
        <v>524</v>
      </c>
      <c r="B181" s="150">
        <v>46409</v>
      </c>
      <c r="C181" s="156">
        <v>7</v>
      </c>
      <c r="D181" s="156">
        <v>21</v>
      </c>
      <c r="E181" s="212" t="s">
        <v>272</v>
      </c>
      <c r="F181" s="151" t="s">
        <v>490</v>
      </c>
      <c r="G181" s="157" t="s">
        <v>494</v>
      </c>
      <c r="H181" s="143" t="str">
        <f>IF(OR(G181="中止",G181="取消"),"998",IF(ISNA(MATCH($E181,施設情報!$B$2:$B$96,0)),"999",INDEX(施設情報!$C$2:$C$96,MATCH($E181,施設情報!$B$2:$B$96,0))))</f>
        <v>103</v>
      </c>
      <c r="I181" s="144">
        <f t="shared" si="36"/>
        <v>46409</v>
      </c>
      <c r="J181" s="142" t="str">
        <f t="shared" si="37"/>
        <v>103-46409</v>
      </c>
      <c r="K181" s="142">
        <f t="shared" si="38"/>
        <v>0.29166666666666669</v>
      </c>
      <c r="L181" s="142">
        <f t="shared" si="39"/>
        <v>0.875</v>
      </c>
      <c r="M181" s="142">
        <f t="shared" si="48"/>
        <v>0</v>
      </c>
      <c r="N181" s="142">
        <f t="shared" si="48"/>
        <v>0</v>
      </c>
      <c r="O181" s="142">
        <f t="shared" si="48"/>
        <v>0</v>
      </c>
      <c r="P181" s="142">
        <f t="shared" si="48"/>
        <v>0</v>
      </c>
      <c r="Q181" s="142">
        <f t="shared" si="48"/>
        <v>0</v>
      </c>
      <c r="R181" s="142">
        <f t="shared" si="48"/>
        <v>0</v>
      </c>
      <c r="S181" s="142">
        <f t="shared" si="48"/>
        <v>0</v>
      </c>
      <c r="T181" s="142">
        <f t="shared" si="48"/>
        <v>100</v>
      </c>
      <c r="U181" s="142">
        <f t="shared" si="48"/>
        <v>100</v>
      </c>
      <c r="V181" s="142">
        <f t="shared" si="48"/>
        <v>100</v>
      </c>
      <c r="W181" s="142">
        <f t="shared" si="49"/>
        <v>100</v>
      </c>
      <c r="X181" s="142">
        <f t="shared" si="49"/>
        <v>100</v>
      </c>
      <c r="Y181" s="142">
        <f t="shared" si="49"/>
        <v>100</v>
      </c>
      <c r="Z181" s="142">
        <f t="shared" si="49"/>
        <v>100</v>
      </c>
      <c r="AA181" s="142">
        <f t="shared" si="49"/>
        <v>100</v>
      </c>
      <c r="AB181" s="142">
        <f t="shared" si="49"/>
        <v>100</v>
      </c>
      <c r="AC181" s="142">
        <f t="shared" si="49"/>
        <v>100</v>
      </c>
      <c r="AD181" s="142">
        <f t="shared" si="49"/>
        <v>100</v>
      </c>
      <c r="AE181" s="142">
        <f t="shared" si="49"/>
        <v>100</v>
      </c>
      <c r="AF181" s="142">
        <f t="shared" si="49"/>
        <v>100</v>
      </c>
      <c r="AG181" s="142">
        <f t="shared" si="49"/>
        <v>100</v>
      </c>
      <c r="AH181" s="142">
        <f t="shared" si="49"/>
        <v>0</v>
      </c>
      <c r="AI181" s="142">
        <f t="shared" si="49"/>
        <v>0</v>
      </c>
      <c r="AJ181" s="142">
        <f t="shared" si="49"/>
        <v>0</v>
      </c>
      <c r="AK181" s="142">
        <f ca="1">IF(AND(AND($AK$3&lt;=B181,B181&lt;=$AK$1),B181&lt;&gt;""),1,0)</f>
        <v>1</v>
      </c>
      <c r="AL181" s="140">
        <f>IF(OR(F181="工事・メンテ（共用可）",F181="要調整"),0.5,1)</f>
        <v>1</v>
      </c>
      <c r="AM181" s="136">
        <v>1</v>
      </c>
    </row>
    <row r="182" spans="1:39">
      <c r="A182" s="153">
        <v>525</v>
      </c>
      <c r="B182" s="150">
        <v>46409</v>
      </c>
      <c r="C182" s="156">
        <v>7</v>
      </c>
      <c r="D182" s="156">
        <v>21</v>
      </c>
      <c r="E182" s="212" t="s">
        <v>277</v>
      </c>
      <c r="F182" s="151" t="s">
        <v>490</v>
      </c>
      <c r="G182" s="157" t="s">
        <v>494</v>
      </c>
      <c r="H182" s="143" t="str">
        <f>IF(OR(G182="中止",G182="取消"),"998",IF(ISNA(MATCH($E182,施設情報!$B$2:$B$96,0)),"999",INDEX(施設情報!$C$2:$C$96,MATCH($E182,施設情報!$B$2:$B$96,0))))</f>
        <v>104</v>
      </c>
      <c r="I182" s="144">
        <f t="shared" si="36"/>
        <v>46409</v>
      </c>
      <c r="J182" s="142" t="str">
        <f t="shared" si="37"/>
        <v>104-46409</v>
      </c>
      <c r="K182" s="142">
        <f t="shared" si="38"/>
        <v>0.29166666666666669</v>
      </c>
      <c r="L182" s="142">
        <f t="shared" si="39"/>
        <v>0.875</v>
      </c>
      <c r="M182" s="142">
        <f t="shared" si="48"/>
        <v>0</v>
      </c>
      <c r="N182" s="142">
        <f t="shared" si="48"/>
        <v>0</v>
      </c>
      <c r="O182" s="142">
        <f t="shared" si="48"/>
        <v>0</v>
      </c>
      <c r="P182" s="142">
        <f t="shared" si="48"/>
        <v>0</v>
      </c>
      <c r="Q182" s="142">
        <f t="shared" si="48"/>
        <v>0</v>
      </c>
      <c r="R182" s="142">
        <f t="shared" si="48"/>
        <v>0</v>
      </c>
      <c r="S182" s="142">
        <f t="shared" si="48"/>
        <v>0</v>
      </c>
      <c r="T182" s="142">
        <f t="shared" si="48"/>
        <v>100</v>
      </c>
      <c r="U182" s="142">
        <f t="shared" si="48"/>
        <v>100</v>
      </c>
      <c r="V182" s="142">
        <f t="shared" si="48"/>
        <v>100</v>
      </c>
      <c r="W182" s="142">
        <f t="shared" si="49"/>
        <v>100</v>
      </c>
      <c r="X182" s="142">
        <f t="shared" si="49"/>
        <v>100</v>
      </c>
      <c r="Y182" s="142">
        <f t="shared" si="49"/>
        <v>100</v>
      </c>
      <c r="Z182" s="142">
        <f t="shared" si="49"/>
        <v>100</v>
      </c>
      <c r="AA182" s="142">
        <f t="shared" si="49"/>
        <v>100</v>
      </c>
      <c r="AB182" s="142">
        <f t="shared" si="49"/>
        <v>100</v>
      </c>
      <c r="AC182" s="142">
        <f t="shared" si="49"/>
        <v>100</v>
      </c>
      <c r="AD182" s="142">
        <f t="shared" si="49"/>
        <v>100</v>
      </c>
      <c r="AE182" s="142">
        <f t="shared" si="49"/>
        <v>100</v>
      </c>
      <c r="AF182" s="142">
        <f t="shared" si="49"/>
        <v>100</v>
      </c>
      <c r="AG182" s="142">
        <f t="shared" si="49"/>
        <v>100</v>
      </c>
      <c r="AH182" s="142">
        <f t="shared" si="49"/>
        <v>0</v>
      </c>
      <c r="AI182" s="142">
        <f t="shared" si="49"/>
        <v>0</v>
      </c>
      <c r="AJ182" s="142">
        <f t="shared" si="49"/>
        <v>0</v>
      </c>
      <c r="AK182" s="142">
        <f ca="1">IF(AND(AND($AK$3&lt;=B182,B182&lt;=$AK$1),B182&lt;&gt;""),1,0)</f>
        <v>1</v>
      </c>
      <c r="AL182" s="140">
        <f>IF(OR(F182="工事・メンテ（共用可）",F182="要調整"),0.5,1)</f>
        <v>1</v>
      </c>
      <c r="AM182" s="136">
        <v>1</v>
      </c>
    </row>
    <row r="183" spans="1:39" ht="37.5">
      <c r="A183" s="153">
        <v>526</v>
      </c>
      <c r="B183" s="150">
        <v>46409</v>
      </c>
      <c r="C183" s="156">
        <v>7</v>
      </c>
      <c r="D183" s="156">
        <v>21</v>
      </c>
      <c r="E183" s="212" t="s">
        <v>278</v>
      </c>
      <c r="F183" s="151" t="s">
        <v>490</v>
      </c>
      <c r="G183" s="157" t="s">
        <v>494</v>
      </c>
      <c r="H183" s="143" t="str">
        <f>IF(OR(G183="中止",G183="取消"),"998",IF(ISNA(MATCH($E183,施設情報!$B$2:$B$96,0)),"999",INDEX(施設情報!$C$2:$C$96,MATCH($E183,施設情報!$B$2:$B$96,0))))</f>
        <v>105</v>
      </c>
      <c r="I183" s="144">
        <f t="shared" si="36"/>
        <v>46409</v>
      </c>
      <c r="J183" s="142" t="str">
        <f t="shared" si="37"/>
        <v>105-46409</v>
      </c>
      <c r="K183" s="142">
        <f t="shared" si="38"/>
        <v>0.29166666666666669</v>
      </c>
      <c r="L183" s="142">
        <f t="shared" si="39"/>
        <v>0.875</v>
      </c>
      <c r="M183" s="142">
        <f t="shared" si="48"/>
        <v>0</v>
      </c>
      <c r="N183" s="142">
        <f t="shared" si="48"/>
        <v>0</v>
      </c>
      <c r="O183" s="142">
        <f t="shared" si="48"/>
        <v>0</v>
      </c>
      <c r="P183" s="142">
        <f t="shared" si="48"/>
        <v>0</v>
      </c>
      <c r="Q183" s="142">
        <f t="shared" si="48"/>
        <v>0</v>
      </c>
      <c r="R183" s="142">
        <f t="shared" si="48"/>
        <v>0</v>
      </c>
      <c r="S183" s="142">
        <f t="shared" si="48"/>
        <v>0</v>
      </c>
      <c r="T183" s="142">
        <f t="shared" si="48"/>
        <v>100</v>
      </c>
      <c r="U183" s="142">
        <f t="shared" si="48"/>
        <v>100</v>
      </c>
      <c r="V183" s="142">
        <f t="shared" si="48"/>
        <v>100</v>
      </c>
      <c r="W183" s="142">
        <f t="shared" si="49"/>
        <v>100</v>
      </c>
      <c r="X183" s="142">
        <f t="shared" si="49"/>
        <v>100</v>
      </c>
      <c r="Y183" s="142">
        <f t="shared" si="49"/>
        <v>100</v>
      </c>
      <c r="Z183" s="142">
        <f t="shared" si="49"/>
        <v>100</v>
      </c>
      <c r="AA183" s="142">
        <f t="shared" si="49"/>
        <v>100</v>
      </c>
      <c r="AB183" s="142">
        <f t="shared" si="49"/>
        <v>100</v>
      </c>
      <c r="AC183" s="142">
        <f t="shared" si="49"/>
        <v>100</v>
      </c>
      <c r="AD183" s="142">
        <f t="shared" si="49"/>
        <v>100</v>
      </c>
      <c r="AE183" s="142">
        <f t="shared" si="49"/>
        <v>100</v>
      </c>
      <c r="AF183" s="142">
        <f t="shared" si="49"/>
        <v>100</v>
      </c>
      <c r="AG183" s="142">
        <f t="shared" si="49"/>
        <v>100</v>
      </c>
      <c r="AH183" s="142">
        <f t="shared" si="49"/>
        <v>0</v>
      </c>
      <c r="AI183" s="142">
        <f t="shared" si="49"/>
        <v>0</v>
      </c>
      <c r="AJ183" s="142">
        <f t="shared" si="49"/>
        <v>0</v>
      </c>
      <c r="AK183" s="142">
        <f ca="1">IF(AND(AND($AK$3&lt;=B183,B183&lt;=$AK$1),B183&lt;&gt;""),1,0)</f>
        <v>1</v>
      </c>
      <c r="AL183" s="140">
        <f>IF(OR(F183="工事・メンテ（共用可）",F183="要調整"),0.5,1)</f>
        <v>1</v>
      </c>
      <c r="AM183" s="136">
        <v>1</v>
      </c>
    </row>
    <row r="184" spans="1:39" ht="37.5">
      <c r="A184" s="153">
        <v>527</v>
      </c>
      <c r="B184" s="150">
        <v>46409</v>
      </c>
      <c r="C184" s="156">
        <v>7</v>
      </c>
      <c r="D184" s="156">
        <v>21</v>
      </c>
      <c r="E184" s="212" t="s">
        <v>279</v>
      </c>
      <c r="F184" s="151" t="s">
        <v>490</v>
      </c>
      <c r="G184" s="157" t="s">
        <v>494</v>
      </c>
      <c r="H184" s="143" t="str">
        <f>IF(OR(G184="中止",G184="取消"),"998",IF(ISNA(MATCH($E184,施設情報!$B$2:$B$96,0)),"999",INDEX(施設情報!$C$2:$C$96,MATCH($E184,施設情報!$B$2:$B$96,0))))</f>
        <v>106</v>
      </c>
      <c r="I184" s="144">
        <f t="shared" si="36"/>
        <v>46409</v>
      </c>
      <c r="J184" s="142" t="str">
        <f t="shared" si="37"/>
        <v>106-46409</v>
      </c>
      <c r="K184" s="142">
        <f t="shared" si="38"/>
        <v>0.29166666666666669</v>
      </c>
      <c r="L184" s="142">
        <f t="shared" si="39"/>
        <v>0.875</v>
      </c>
      <c r="M184" s="142">
        <f t="shared" si="48"/>
        <v>0</v>
      </c>
      <c r="N184" s="142">
        <f t="shared" si="48"/>
        <v>0</v>
      </c>
      <c r="O184" s="142">
        <f t="shared" si="48"/>
        <v>0</v>
      </c>
      <c r="P184" s="142">
        <f t="shared" si="48"/>
        <v>0</v>
      </c>
      <c r="Q184" s="142">
        <f t="shared" si="48"/>
        <v>0</v>
      </c>
      <c r="R184" s="142">
        <f t="shared" si="48"/>
        <v>0</v>
      </c>
      <c r="S184" s="142">
        <f t="shared" si="48"/>
        <v>0</v>
      </c>
      <c r="T184" s="142">
        <f t="shared" si="48"/>
        <v>100</v>
      </c>
      <c r="U184" s="142">
        <f t="shared" si="48"/>
        <v>100</v>
      </c>
      <c r="V184" s="142">
        <f t="shared" si="48"/>
        <v>100</v>
      </c>
      <c r="W184" s="142">
        <f t="shared" si="49"/>
        <v>100</v>
      </c>
      <c r="X184" s="142">
        <f t="shared" si="49"/>
        <v>100</v>
      </c>
      <c r="Y184" s="142">
        <f t="shared" si="49"/>
        <v>100</v>
      </c>
      <c r="Z184" s="142">
        <f t="shared" si="49"/>
        <v>100</v>
      </c>
      <c r="AA184" s="142">
        <f t="shared" si="49"/>
        <v>100</v>
      </c>
      <c r="AB184" s="142">
        <f t="shared" si="49"/>
        <v>100</v>
      </c>
      <c r="AC184" s="142">
        <f t="shared" si="49"/>
        <v>100</v>
      </c>
      <c r="AD184" s="142">
        <f t="shared" si="49"/>
        <v>100</v>
      </c>
      <c r="AE184" s="142">
        <f t="shared" si="49"/>
        <v>100</v>
      </c>
      <c r="AF184" s="142">
        <f t="shared" si="49"/>
        <v>100</v>
      </c>
      <c r="AG184" s="142">
        <f t="shared" si="49"/>
        <v>100</v>
      </c>
      <c r="AH184" s="142">
        <f t="shared" si="49"/>
        <v>0</v>
      </c>
      <c r="AI184" s="142">
        <f t="shared" si="49"/>
        <v>0</v>
      </c>
      <c r="AJ184" s="142">
        <f t="shared" si="49"/>
        <v>0</v>
      </c>
      <c r="AK184" s="142">
        <f ca="1">IF(AND(AND($AK$3&lt;=B184,B184&lt;=$AK$1),B184&lt;&gt;""),1,0)</f>
        <v>1</v>
      </c>
      <c r="AL184" s="140">
        <f>IF(OR(F184="工事・メンテ（共用可）",F184="要調整"),0.5,1)</f>
        <v>1</v>
      </c>
      <c r="AM184" s="136">
        <v>1</v>
      </c>
    </row>
    <row r="185" spans="1:39">
      <c r="A185" s="153">
        <v>528</v>
      </c>
      <c r="B185" s="150">
        <v>46409</v>
      </c>
      <c r="C185" s="156">
        <v>7</v>
      </c>
      <c r="D185" s="156">
        <v>21</v>
      </c>
      <c r="E185" s="212" t="s">
        <v>510</v>
      </c>
      <c r="F185" s="151" t="s">
        <v>490</v>
      </c>
      <c r="G185" s="157" t="s">
        <v>494</v>
      </c>
      <c r="H185" s="143" t="str">
        <f>IF(OR(G185="中止",G185="取消"),"998",IF(ISNA(MATCH($E185,施設情報!$B$2:$B$96,0)),"999",INDEX(施設情報!$C$2:$C$96,MATCH($E185,施設情報!$B$2:$B$96,0))))</f>
        <v>108</v>
      </c>
      <c r="I185" s="144">
        <f t="shared" si="36"/>
        <v>46409</v>
      </c>
      <c r="J185" s="142" t="str">
        <f t="shared" si="37"/>
        <v>108-46409</v>
      </c>
      <c r="K185" s="142">
        <f t="shared" si="38"/>
        <v>0.29166666666666669</v>
      </c>
      <c r="L185" s="142">
        <f t="shared" si="39"/>
        <v>0.875</v>
      </c>
      <c r="M185" s="142">
        <f t="shared" ref="M185:V194" si="50">IF(AND(M$3&gt;=$K185,M$3&lt;$L185),100*$AM185,0)</f>
        <v>0</v>
      </c>
      <c r="N185" s="142">
        <f t="shared" si="50"/>
        <v>0</v>
      </c>
      <c r="O185" s="142">
        <f t="shared" si="50"/>
        <v>0</v>
      </c>
      <c r="P185" s="142">
        <f t="shared" si="50"/>
        <v>0</v>
      </c>
      <c r="Q185" s="142">
        <f t="shared" si="50"/>
        <v>0</v>
      </c>
      <c r="R185" s="142">
        <f t="shared" si="50"/>
        <v>0</v>
      </c>
      <c r="S185" s="142">
        <f t="shared" si="50"/>
        <v>0</v>
      </c>
      <c r="T185" s="142">
        <f t="shared" si="50"/>
        <v>100</v>
      </c>
      <c r="U185" s="142">
        <f t="shared" si="50"/>
        <v>100</v>
      </c>
      <c r="V185" s="142">
        <f t="shared" si="50"/>
        <v>100</v>
      </c>
      <c r="W185" s="142">
        <f t="shared" ref="W185:AJ194" si="51">IF(AND(W$3&gt;=$K185,W$3&lt;$L185),100*$AM185,0)</f>
        <v>100</v>
      </c>
      <c r="X185" s="142">
        <f t="shared" si="51"/>
        <v>100</v>
      </c>
      <c r="Y185" s="142">
        <f t="shared" si="51"/>
        <v>100</v>
      </c>
      <c r="Z185" s="142">
        <f t="shared" si="51"/>
        <v>100</v>
      </c>
      <c r="AA185" s="142">
        <f t="shared" si="51"/>
        <v>100</v>
      </c>
      <c r="AB185" s="142">
        <f t="shared" si="51"/>
        <v>100</v>
      </c>
      <c r="AC185" s="142">
        <f t="shared" si="51"/>
        <v>100</v>
      </c>
      <c r="AD185" s="142">
        <f t="shared" si="51"/>
        <v>100</v>
      </c>
      <c r="AE185" s="142">
        <f t="shared" si="51"/>
        <v>100</v>
      </c>
      <c r="AF185" s="142">
        <f t="shared" si="51"/>
        <v>100</v>
      </c>
      <c r="AG185" s="142">
        <f t="shared" si="51"/>
        <v>100</v>
      </c>
      <c r="AH185" s="142">
        <f t="shared" si="51"/>
        <v>0</v>
      </c>
      <c r="AI185" s="142">
        <f t="shared" si="51"/>
        <v>0</v>
      </c>
      <c r="AJ185" s="142">
        <f t="shared" si="51"/>
        <v>0</v>
      </c>
      <c r="AK185" s="142">
        <f ca="1">IF(AND(AND($AK$3&lt;=B185,B185&lt;=$AK$1),B185&lt;&gt;""),1,0)</f>
        <v>1</v>
      </c>
      <c r="AL185" s="140">
        <f>IF(OR(F185="工事・メンテ（共用可）",F185="要調整"),0.5,1)</f>
        <v>1</v>
      </c>
      <c r="AM185" s="136">
        <v>1</v>
      </c>
    </row>
    <row r="186" spans="1:39" ht="37.5">
      <c r="A186" s="153">
        <v>529</v>
      </c>
      <c r="B186" s="150">
        <v>46409</v>
      </c>
      <c r="C186" s="156">
        <v>7</v>
      </c>
      <c r="D186" s="156">
        <v>21</v>
      </c>
      <c r="E186" s="212" t="s">
        <v>496</v>
      </c>
      <c r="F186" s="151" t="s">
        <v>490</v>
      </c>
      <c r="G186" s="157" t="s">
        <v>494</v>
      </c>
      <c r="H186" s="143" t="str">
        <f>IF(OR(G186="中止",G186="取消"),"998",IF(ISNA(MATCH($E186,施設情報!$B$2:$B$96,0)),"999",INDEX(施設情報!$C$2:$C$96,MATCH($E186,施設情報!$B$2:$B$96,0))))</f>
        <v>107</v>
      </c>
      <c r="I186" s="144">
        <f t="shared" si="36"/>
        <v>46409</v>
      </c>
      <c r="J186" s="142" t="str">
        <f t="shared" si="37"/>
        <v>107-46409</v>
      </c>
      <c r="K186" s="142">
        <f t="shared" si="38"/>
        <v>0.29166666666666669</v>
      </c>
      <c r="L186" s="142">
        <f t="shared" si="39"/>
        <v>0.875</v>
      </c>
      <c r="M186" s="142">
        <f t="shared" si="50"/>
        <v>0</v>
      </c>
      <c r="N186" s="142">
        <f t="shared" si="50"/>
        <v>0</v>
      </c>
      <c r="O186" s="142">
        <f t="shared" si="50"/>
        <v>0</v>
      </c>
      <c r="P186" s="142">
        <f t="shared" si="50"/>
        <v>0</v>
      </c>
      <c r="Q186" s="142">
        <f t="shared" si="50"/>
        <v>0</v>
      </c>
      <c r="R186" s="142">
        <f t="shared" si="50"/>
        <v>0</v>
      </c>
      <c r="S186" s="142">
        <f t="shared" si="50"/>
        <v>0</v>
      </c>
      <c r="T186" s="142">
        <f t="shared" si="50"/>
        <v>100</v>
      </c>
      <c r="U186" s="142">
        <f t="shared" si="50"/>
        <v>100</v>
      </c>
      <c r="V186" s="142">
        <f t="shared" si="50"/>
        <v>100</v>
      </c>
      <c r="W186" s="142">
        <f t="shared" si="51"/>
        <v>100</v>
      </c>
      <c r="X186" s="142">
        <f t="shared" si="51"/>
        <v>100</v>
      </c>
      <c r="Y186" s="142">
        <f t="shared" si="51"/>
        <v>100</v>
      </c>
      <c r="Z186" s="142">
        <f t="shared" si="51"/>
        <v>100</v>
      </c>
      <c r="AA186" s="142">
        <f t="shared" si="51"/>
        <v>100</v>
      </c>
      <c r="AB186" s="142">
        <f t="shared" si="51"/>
        <v>100</v>
      </c>
      <c r="AC186" s="142">
        <f t="shared" si="51"/>
        <v>100</v>
      </c>
      <c r="AD186" s="142">
        <f t="shared" si="51"/>
        <v>100</v>
      </c>
      <c r="AE186" s="142">
        <f t="shared" si="51"/>
        <v>100</v>
      </c>
      <c r="AF186" s="142">
        <f t="shared" si="51"/>
        <v>100</v>
      </c>
      <c r="AG186" s="142">
        <f t="shared" si="51"/>
        <v>100</v>
      </c>
      <c r="AH186" s="142">
        <f t="shared" si="51"/>
        <v>0</v>
      </c>
      <c r="AI186" s="142">
        <f t="shared" si="51"/>
        <v>0</v>
      </c>
      <c r="AJ186" s="142">
        <f t="shared" si="51"/>
        <v>0</v>
      </c>
      <c r="AK186" s="142">
        <f ca="1">IF(AND(AND($AK$3&lt;=B186,B186&lt;=$AK$1),B186&lt;&gt;""),1,0)</f>
        <v>1</v>
      </c>
      <c r="AL186" s="140">
        <f>IF(OR(F186="工事・メンテ（共用可）",F186="要調整"),0.5,1)</f>
        <v>1</v>
      </c>
      <c r="AM186" s="136">
        <v>1</v>
      </c>
    </row>
    <row r="187" spans="1:39">
      <c r="A187" s="153">
        <v>7</v>
      </c>
      <c r="B187" s="150">
        <v>46410</v>
      </c>
      <c r="C187" s="156">
        <v>0</v>
      </c>
      <c r="D187" s="156">
        <v>24</v>
      </c>
      <c r="E187" s="154" t="s">
        <v>28</v>
      </c>
      <c r="F187" s="151" t="s">
        <v>29</v>
      </c>
      <c r="G187" s="157" t="s">
        <v>1</v>
      </c>
      <c r="H187" s="143" t="str">
        <f>IF(OR(G187="中止",G187="取消"),"998",IF(ISNA(MATCH($E187,施設情報!$B$2:$B$96,0)),"999",INDEX(施設情報!$C$2:$C$96,MATCH($E187,施設情報!$B$2:$B$96,0))))</f>
        <v>001</v>
      </c>
      <c r="I187" s="144">
        <f t="shared" si="36"/>
        <v>46410</v>
      </c>
      <c r="J187" s="142" t="str">
        <f t="shared" si="37"/>
        <v>001-46410</v>
      </c>
      <c r="K187" s="142">
        <f t="shared" si="38"/>
        <v>0</v>
      </c>
      <c r="L187" s="142">
        <f t="shared" si="39"/>
        <v>1</v>
      </c>
      <c r="M187" s="142">
        <f t="shared" si="50"/>
        <v>100</v>
      </c>
      <c r="N187" s="142">
        <f t="shared" si="50"/>
        <v>100</v>
      </c>
      <c r="O187" s="142">
        <f t="shared" si="50"/>
        <v>100</v>
      </c>
      <c r="P187" s="142">
        <f t="shared" si="50"/>
        <v>100</v>
      </c>
      <c r="Q187" s="142">
        <f t="shared" si="50"/>
        <v>100</v>
      </c>
      <c r="R187" s="142">
        <f t="shared" si="50"/>
        <v>100</v>
      </c>
      <c r="S187" s="142">
        <f t="shared" si="50"/>
        <v>100</v>
      </c>
      <c r="T187" s="142">
        <f t="shared" si="50"/>
        <v>100</v>
      </c>
      <c r="U187" s="142">
        <f t="shared" si="50"/>
        <v>100</v>
      </c>
      <c r="V187" s="142">
        <f t="shared" si="50"/>
        <v>100</v>
      </c>
      <c r="W187" s="142">
        <f t="shared" si="51"/>
        <v>100</v>
      </c>
      <c r="X187" s="142">
        <f t="shared" si="51"/>
        <v>100</v>
      </c>
      <c r="Y187" s="142">
        <f t="shared" si="51"/>
        <v>100</v>
      </c>
      <c r="Z187" s="142">
        <f t="shared" si="51"/>
        <v>100</v>
      </c>
      <c r="AA187" s="142">
        <f t="shared" si="51"/>
        <v>100</v>
      </c>
      <c r="AB187" s="142">
        <f t="shared" si="51"/>
        <v>100</v>
      </c>
      <c r="AC187" s="142">
        <f t="shared" si="51"/>
        <v>100</v>
      </c>
      <c r="AD187" s="142">
        <f t="shared" si="51"/>
        <v>100</v>
      </c>
      <c r="AE187" s="142">
        <f t="shared" si="51"/>
        <v>100</v>
      </c>
      <c r="AF187" s="142">
        <f t="shared" si="51"/>
        <v>100</v>
      </c>
      <c r="AG187" s="142">
        <f t="shared" si="51"/>
        <v>100</v>
      </c>
      <c r="AH187" s="142">
        <f t="shared" si="51"/>
        <v>100</v>
      </c>
      <c r="AI187" s="142">
        <f t="shared" si="51"/>
        <v>100</v>
      </c>
      <c r="AJ187" s="142">
        <f t="shared" si="51"/>
        <v>100</v>
      </c>
      <c r="AK187" s="142">
        <f ca="1">IF(AND(AND($AK$3&lt;=B187,B187&lt;=$AK$1),B187&lt;&gt;""),1,0)</f>
        <v>1</v>
      </c>
      <c r="AL187" s="140">
        <f>IF(OR(F187="工事・メンテ（共用可）",F187="要調整"),0.5,1)</f>
        <v>1</v>
      </c>
      <c r="AM187" s="136">
        <v>1</v>
      </c>
    </row>
    <row r="188" spans="1:39" ht="37.5">
      <c r="A188" s="153">
        <v>255</v>
      </c>
      <c r="B188" s="150">
        <v>46410</v>
      </c>
      <c r="C188" s="156">
        <v>0</v>
      </c>
      <c r="D188" s="156">
        <v>24</v>
      </c>
      <c r="E188" s="212" t="s">
        <v>240</v>
      </c>
      <c r="F188" s="151" t="s">
        <v>95</v>
      </c>
      <c r="G188" s="157" t="s">
        <v>1</v>
      </c>
      <c r="H188" s="143" t="str">
        <f>IF(OR(G188="中止",G188="取消"),"998",IF(ISNA(MATCH($E188,施設情報!$B$2:$B$96,0)),"999",INDEX(施設情報!$C$2:$C$96,MATCH($E188,施設情報!$B$2:$B$96,0))))</f>
        <v>117</v>
      </c>
      <c r="I188" s="144">
        <f t="shared" si="36"/>
        <v>46410</v>
      </c>
      <c r="J188" s="142" t="str">
        <f t="shared" si="37"/>
        <v>117-46410</v>
      </c>
      <c r="K188" s="142">
        <f t="shared" si="38"/>
        <v>0</v>
      </c>
      <c r="L188" s="142">
        <f t="shared" si="39"/>
        <v>1</v>
      </c>
      <c r="M188" s="142">
        <f t="shared" si="50"/>
        <v>100</v>
      </c>
      <c r="N188" s="142">
        <f t="shared" si="50"/>
        <v>100</v>
      </c>
      <c r="O188" s="142">
        <f t="shared" si="50"/>
        <v>100</v>
      </c>
      <c r="P188" s="142">
        <f t="shared" si="50"/>
        <v>100</v>
      </c>
      <c r="Q188" s="142">
        <f t="shared" si="50"/>
        <v>100</v>
      </c>
      <c r="R188" s="142">
        <f t="shared" si="50"/>
        <v>100</v>
      </c>
      <c r="S188" s="142">
        <f t="shared" si="50"/>
        <v>100</v>
      </c>
      <c r="T188" s="142">
        <f t="shared" si="50"/>
        <v>100</v>
      </c>
      <c r="U188" s="142">
        <f t="shared" si="50"/>
        <v>100</v>
      </c>
      <c r="V188" s="142">
        <f t="shared" si="50"/>
        <v>100</v>
      </c>
      <c r="W188" s="142">
        <f t="shared" si="51"/>
        <v>100</v>
      </c>
      <c r="X188" s="142">
        <f t="shared" si="51"/>
        <v>100</v>
      </c>
      <c r="Y188" s="142">
        <f t="shared" si="51"/>
        <v>100</v>
      </c>
      <c r="Z188" s="142">
        <f t="shared" si="51"/>
        <v>100</v>
      </c>
      <c r="AA188" s="142">
        <f t="shared" si="51"/>
        <v>100</v>
      </c>
      <c r="AB188" s="142">
        <f t="shared" si="51"/>
        <v>100</v>
      </c>
      <c r="AC188" s="142">
        <f t="shared" si="51"/>
        <v>100</v>
      </c>
      <c r="AD188" s="142">
        <f t="shared" si="51"/>
        <v>100</v>
      </c>
      <c r="AE188" s="142">
        <f t="shared" si="51"/>
        <v>100</v>
      </c>
      <c r="AF188" s="142">
        <f t="shared" si="51"/>
        <v>100</v>
      </c>
      <c r="AG188" s="142">
        <f t="shared" si="51"/>
        <v>100</v>
      </c>
      <c r="AH188" s="142">
        <f t="shared" si="51"/>
        <v>100</v>
      </c>
      <c r="AI188" s="142">
        <f t="shared" si="51"/>
        <v>100</v>
      </c>
      <c r="AJ188" s="142">
        <f t="shared" si="51"/>
        <v>100</v>
      </c>
      <c r="AK188" s="142">
        <f ca="1">IF(AND(AND($AK$3&lt;=B188,B188&lt;=$AK$1),B188&lt;&gt;""),1,0)</f>
        <v>1</v>
      </c>
      <c r="AL188" s="140">
        <f>IF(OR(F188="工事・メンテ（共用可）",F188="要調整"),0.5,1)</f>
        <v>1</v>
      </c>
      <c r="AM188" s="136">
        <v>1</v>
      </c>
    </row>
    <row r="189" spans="1:39" ht="56.25">
      <c r="A189" s="153">
        <v>345</v>
      </c>
      <c r="B189" s="150">
        <v>46410</v>
      </c>
      <c r="C189" s="156">
        <v>0</v>
      </c>
      <c r="D189" s="156">
        <v>24</v>
      </c>
      <c r="E189" s="212" t="s">
        <v>285</v>
      </c>
      <c r="F189" s="151" t="s">
        <v>95</v>
      </c>
      <c r="G189" s="157" t="s">
        <v>1</v>
      </c>
      <c r="H189" s="143" t="str">
        <f>IF(OR(G189="中止",G189="取消"),"998",IF(ISNA(MATCH($E189,施設情報!$B$2:$B$96,0)),"999",INDEX(施設情報!$C$2:$C$96,MATCH($E189,施設情報!$B$2:$B$96,0))))</f>
        <v>111</v>
      </c>
      <c r="I189" s="144">
        <f t="shared" si="36"/>
        <v>46410</v>
      </c>
      <c r="J189" s="142" t="str">
        <f t="shared" si="37"/>
        <v>111-46410</v>
      </c>
      <c r="K189" s="142">
        <f t="shared" si="38"/>
        <v>0</v>
      </c>
      <c r="L189" s="142">
        <f t="shared" si="39"/>
        <v>1</v>
      </c>
      <c r="M189" s="142">
        <f t="shared" si="50"/>
        <v>100</v>
      </c>
      <c r="N189" s="142">
        <f t="shared" si="50"/>
        <v>100</v>
      </c>
      <c r="O189" s="142">
        <f t="shared" si="50"/>
        <v>100</v>
      </c>
      <c r="P189" s="142">
        <f t="shared" si="50"/>
        <v>100</v>
      </c>
      <c r="Q189" s="142">
        <f t="shared" si="50"/>
        <v>100</v>
      </c>
      <c r="R189" s="142">
        <f t="shared" si="50"/>
        <v>100</v>
      </c>
      <c r="S189" s="142">
        <f t="shared" si="50"/>
        <v>100</v>
      </c>
      <c r="T189" s="142">
        <f t="shared" si="50"/>
        <v>100</v>
      </c>
      <c r="U189" s="142">
        <f t="shared" si="50"/>
        <v>100</v>
      </c>
      <c r="V189" s="142">
        <f t="shared" si="50"/>
        <v>100</v>
      </c>
      <c r="W189" s="142">
        <f t="shared" si="51"/>
        <v>100</v>
      </c>
      <c r="X189" s="142">
        <f t="shared" si="51"/>
        <v>100</v>
      </c>
      <c r="Y189" s="142">
        <f t="shared" si="51"/>
        <v>100</v>
      </c>
      <c r="Z189" s="142">
        <f t="shared" si="51"/>
        <v>100</v>
      </c>
      <c r="AA189" s="142">
        <f t="shared" si="51"/>
        <v>100</v>
      </c>
      <c r="AB189" s="142">
        <f t="shared" si="51"/>
        <v>100</v>
      </c>
      <c r="AC189" s="142">
        <f t="shared" si="51"/>
        <v>100</v>
      </c>
      <c r="AD189" s="142">
        <f t="shared" si="51"/>
        <v>100</v>
      </c>
      <c r="AE189" s="142">
        <f t="shared" si="51"/>
        <v>100</v>
      </c>
      <c r="AF189" s="142">
        <f t="shared" si="51"/>
        <v>100</v>
      </c>
      <c r="AG189" s="142">
        <f t="shared" si="51"/>
        <v>100</v>
      </c>
      <c r="AH189" s="142">
        <f t="shared" si="51"/>
        <v>100</v>
      </c>
      <c r="AI189" s="142">
        <f t="shared" si="51"/>
        <v>100</v>
      </c>
      <c r="AJ189" s="142">
        <f t="shared" si="51"/>
        <v>100</v>
      </c>
      <c r="AK189" s="142">
        <f ca="1">IF(AND(AND($AK$3&lt;=B189,B189&lt;=$AK$1),B189&lt;&gt;""),1,0)</f>
        <v>1</v>
      </c>
      <c r="AL189" s="140">
        <f>IF(OR(F189="工事・メンテ（共用可）",F189="要調整"),0.5,1)</f>
        <v>1</v>
      </c>
      <c r="AM189" s="136">
        <v>1</v>
      </c>
    </row>
    <row r="190" spans="1:39">
      <c r="A190" s="153">
        <v>8</v>
      </c>
      <c r="B190" s="150">
        <v>46411</v>
      </c>
      <c r="C190" s="156">
        <v>0</v>
      </c>
      <c r="D190" s="156">
        <v>24</v>
      </c>
      <c r="E190" s="154" t="s">
        <v>28</v>
      </c>
      <c r="F190" s="151" t="s">
        <v>29</v>
      </c>
      <c r="G190" s="157" t="s">
        <v>1</v>
      </c>
      <c r="H190" s="143" t="str">
        <f>IF(OR(G190="中止",G190="取消"),"998",IF(ISNA(MATCH($E190,施設情報!$B$2:$B$96,0)),"999",INDEX(施設情報!$C$2:$C$96,MATCH($E190,施設情報!$B$2:$B$96,0))))</f>
        <v>001</v>
      </c>
      <c r="I190" s="144">
        <f t="shared" si="36"/>
        <v>46411</v>
      </c>
      <c r="J190" s="142" t="str">
        <f t="shared" si="37"/>
        <v>001-46411</v>
      </c>
      <c r="K190" s="142">
        <f t="shared" si="38"/>
        <v>0</v>
      </c>
      <c r="L190" s="142">
        <f t="shared" si="39"/>
        <v>1</v>
      </c>
      <c r="M190" s="142">
        <f t="shared" si="50"/>
        <v>100</v>
      </c>
      <c r="N190" s="142">
        <f t="shared" si="50"/>
        <v>100</v>
      </c>
      <c r="O190" s="142">
        <f t="shared" si="50"/>
        <v>100</v>
      </c>
      <c r="P190" s="142">
        <f t="shared" si="50"/>
        <v>100</v>
      </c>
      <c r="Q190" s="142">
        <f t="shared" si="50"/>
        <v>100</v>
      </c>
      <c r="R190" s="142">
        <f t="shared" si="50"/>
        <v>100</v>
      </c>
      <c r="S190" s="142">
        <f t="shared" si="50"/>
        <v>100</v>
      </c>
      <c r="T190" s="142">
        <f t="shared" si="50"/>
        <v>100</v>
      </c>
      <c r="U190" s="142">
        <f t="shared" si="50"/>
        <v>100</v>
      </c>
      <c r="V190" s="142">
        <f t="shared" si="50"/>
        <v>100</v>
      </c>
      <c r="W190" s="142">
        <f t="shared" si="51"/>
        <v>100</v>
      </c>
      <c r="X190" s="142">
        <f t="shared" si="51"/>
        <v>100</v>
      </c>
      <c r="Y190" s="142">
        <f t="shared" si="51"/>
        <v>100</v>
      </c>
      <c r="Z190" s="142">
        <f t="shared" si="51"/>
        <v>100</v>
      </c>
      <c r="AA190" s="142">
        <f t="shared" si="51"/>
        <v>100</v>
      </c>
      <c r="AB190" s="142">
        <f t="shared" si="51"/>
        <v>100</v>
      </c>
      <c r="AC190" s="142">
        <f t="shared" si="51"/>
        <v>100</v>
      </c>
      <c r="AD190" s="142">
        <f t="shared" si="51"/>
        <v>100</v>
      </c>
      <c r="AE190" s="142">
        <f t="shared" si="51"/>
        <v>100</v>
      </c>
      <c r="AF190" s="142">
        <f t="shared" si="51"/>
        <v>100</v>
      </c>
      <c r="AG190" s="142">
        <f t="shared" si="51"/>
        <v>100</v>
      </c>
      <c r="AH190" s="142">
        <f t="shared" si="51"/>
        <v>100</v>
      </c>
      <c r="AI190" s="142">
        <f t="shared" si="51"/>
        <v>100</v>
      </c>
      <c r="AJ190" s="142">
        <f t="shared" si="51"/>
        <v>100</v>
      </c>
      <c r="AK190" s="142">
        <f ca="1">IF(AND(AND($AK$3&lt;=B190,B190&lt;=$AK$1),B190&lt;&gt;""),1,0)</f>
        <v>1</v>
      </c>
      <c r="AL190" s="140">
        <f>IF(OR(F190="工事・メンテ（共用可）",F190="要調整"),0.5,1)</f>
        <v>1</v>
      </c>
      <c r="AM190" s="136">
        <v>1</v>
      </c>
    </row>
    <row r="191" spans="1:39" ht="37.5">
      <c r="A191" s="153">
        <v>256</v>
      </c>
      <c r="B191" s="150">
        <v>46411</v>
      </c>
      <c r="C191" s="156">
        <v>0</v>
      </c>
      <c r="D191" s="156">
        <v>24</v>
      </c>
      <c r="E191" s="212" t="s">
        <v>240</v>
      </c>
      <c r="F191" s="151" t="s">
        <v>95</v>
      </c>
      <c r="G191" s="157" t="s">
        <v>1</v>
      </c>
      <c r="H191" s="143" t="str">
        <f>IF(OR(G191="中止",G191="取消"),"998",IF(ISNA(MATCH($E191,施設情報!$B$2:$B$96,0)),"999",INDEX(施設情報!$C$2:$C$96,MATCH($E191,施設情報!$B$2:$B$96,0))))</f>
        <v>117</v>
      </c>
      <c r="I191" s="144">
        <f t="shared" si="36"/>
        <v>46411</v>
      </c>
      <c r="J191" s="142" t="str">
        <f t="shared" si="37"/>
        <v>117-46411</v>
      </c>
      <c r="K191" s="142">
        <f t="shared" si="38"/>
        <v>0</v>
      </c>
      <c r="L191" s="142">
        <f t="shared" si="39"/>
        <v>1</v>
      </c>
      <c r="M191" s="142">
        <f t="shared" si="50"/>
        <v>100</v>
      </c>
      <c r="N191" s="142">
        <f t="shared" si="50"/>
        <v>100</v>
      </c>
      <c r="O191" s="142">
        <f t="shared" si="50"/>
        <v>100</v>
      </c>
      <c r="P191" s="142">
        <f t="shared" si="50"/>
        <v>100</v>
      </c>
      <c r="Q191" s="142">
        <f t="shared" si="50"/>
        <v>100</v>
      </c>
      <c r="R191" s="142">
        <f t="shared" si="50"/>
        <v>100</v>
      </c>
      <c r="S191" s="142">
        <f t="shared" si="50"/>
        <v>100</v>
      </c>
      <c r="T191" s="142">
        <f t="shared" si="50"/>
        <v>100</v>
      </c>
      <c r="U191" s="142">
        <f t="shared" si="50"/>
        <v>100</v>
      </c>
      <c r="V191" s="142">
        <f t="shared" si="50"/>
        <v>100</v>
      </c>
      <c r="W191" s="142">
        <f t="shared" si="51"/>
        <v>100</v>
      </c>
      <c r="X191" s="142">
        <f t="shared" si="51"/>
        <v>100</v>
      </c>
      <c r="Y191" s="142">
        <f t="shared" si="51"/>
        <v>100</v>
      </c>
      <c r="Z191" s="142">
        <f t="shared" si="51"/>
        <v>100</v>
      </c>
      <c r="AA191" s="142">
        <f t="shared" si="51"/>
        <v>100</v>
      </c>
      <c r="AB191" s="142">
        <f t="shared" si="51"/>
        <v>100</v>
      </c>
      <c r="AC191" s="142">
        <f t="shared" si="51"/>
        <v>100</v>
      </c>
      <c r="AD191" s="142">
        <f t="shared" si="51"/>
        <v>100</v>
      </c>
      <c r="AE191" s="142">
        <f t="shared" si="51"/>
        <v>100</v>
      </c>
      <c r="AF191" s="142">
        <f t="shared" si="51"/>
        <v>100</v>
      </c>
      <c r="AG191" s="142">
        <f t="shared" si="51"/>
        <v>100</v>
      </c>
      <c r="AH191" s="142">
        <f t="shared" si="51"/>
        <v>100</v>
      </c>
      <c r="AI191" s="142">
        <f t="shared" si="51"/>
        <v>100</v>
      </c>
      <c r="AJ191" s="142">
        <f t="shared" si="51"/>
        <v>100</v>
      </c>
      <c r="AK191" s="142">
        <f ca="1">IF(AND(AND($AK$3&lt;=B191,B191&lt;=$AK$1),B191&lt;&gt;""),1,0)</f>
        <v>1</v>
      </c>
      <c r="AL191" s="140">
        <f>IF(OR(F191="工事・メンテ（共用可）",F191="要調整"),0.5,1)</f>
        <v>1</v>
      </c>
      <c r="AM191" s="136">
        <v>1</v>
      </c>
    </row>
    <row r="192" spans="1:39" ht="56.25">
      <c r="A192" s="153">
        <v>346</v>
      </c>
      <c r="B192" s="150">
        <v>46411</v>
      </c>
      <c r="C192" s="156">
        <v>0</v>
      </c>
      <c r="D192" s="156">
        <v>24</v>
      </c>
      <c r="E192" s="212" t="s">
        <v>285</v>
      </c>
      <c r="F192" s="151" t="s">
        <v>95</v>
      </c>
      <c r="G192" s="157" t="s">
        <v>1</v>
      </c>
      <c r="H192" s="143" t="str">
        <f>IF(OR(G192="中止",G192="取消"),"998",IF(ISNA(MATCH($E192,施設情報!$B$2:$B$96,0)),"999",INDEX(施設情報!$C$2:$C$96,MATCH($E192,施設情報!$B$2:$B$96,0))))</f>
        <v>111</v>
      </c>
      <c r="I192" s="144">
        <f t="shared" si="36"/>
        <v>46411</v>
      </c>
      <c r="J192" s="142" t="str">
        <f t="shared" si="37"/>
        <v>111-46411</v>
      </c>
      <c r="K192" s="142">
        <f t="shared" si="38"/>
        <v>0</v>
      </c>
      <c r="L192" s="142">
        <f t="shared" si="39"/>
        <v>1</v>
      </c>
      <c r="M192" s="142">
        <f t="shared" si="50"/>
        <v>100</v>
      </c>
      <c r="N192" s="142">
        <f t="shared" si="50"/>
        <v>100</v>
      </c>
      <c r="O192" s="142">
        <f t="shared" si="50"/>
        <v>100</v>
      </c>
      <c r="P192" s="142">
        <f t="shared" si="50"/>
        <v>100</v>
      </c>
      <c r="Q192" s="142">
        <f t="shared" si="50"/>
        <v>100</v>
      </c>
      <c r="R192" s="142">
        <f t="shared" si="50"/>
        <v>100</v>
      </c>
      <c r="S192" s="142">
        <f t="shared" si="50"/>
        <v>100</v>
      </c>
      <c r="T192" s="142">
        <f t="shared" si="50"/>
        <v>100</v>
      </c>
      <c r="U192" s="142">
        <f t="shared" si="50"/>
        <v>100</v>
      </c>
      <c r="V192" s="142">
        <f t="shared" si="50"/>
        <v>100</v>
      </c>
      <c r="W192" s="142">
        <f t="shared" si="51"/>
        <v>100</v>
      </c>
      <c r="X192" s="142">
        <f t="shared" si="51"/>
        <v>100</v>
      </c>
      <c r="Y192" s="142">
        <f t="shared" si="51"/>
        <v>100</v>
      </c>
      <c r="Z192" s="142">
        <f t="shared" si="51"/>
        <v>100</v>
      </c>
      <c r="AA192" s="142">
        <f t="shared" si="51"/>
        <v>100</v>
      </c>
      <c r="AB192" s="142">
        <f t="shared" si="51"/>
        <v>100</v>
      </c>
      <c r="AC192" s="142">
        <f t="shared" si="51"/>
        <v>100</v>
      </c>
      <c r="AD192" s="142">
        <f t="shared" si="51"/>
        <v>100</v>
      </c>
      <c r="AE192" s="142">
        <f t="shared" si="51"/>
        <v>100</v>
      </c>
      <c r="AF192" s="142">
        <f t="shared" si="51"/>
        <v>100</v>
      </c>
      <c r="AG192" s="142">
        <f t="shared" si="51"/>
        <v>100</v>
      </c>
      <c r="AH192" s="142">
        <f t="shared" si="51"/>
        <v>100</v>
      </c>
      <c r="AI192" s="142">
        <f t="shared" si="51"/>
        <v>100</v>
      </c>
      <c r="AJ192" s="142">
        <f t="shared" si="51"/>
        <v>100</v>
      </c>
      <c r="AK192" s="142">
        <f ca="1">IF(AND(AND($AK$3&lt;=B192,B192&lt;=$AK$1),B192&lt;&gt;""),1,0)</f>
        <v>1</v>
      </c>
      <c r="AL192" s="140">
        <f>IF(OR(F192="工事・メンテ（共用可）",F192="要調整"),0.5,1)</f>
        <v>1</v>
      </c>
      <c r="AM192" s="136">
        <v>1</v>
      </c>
    </row>
    <row r="193" spans="1:39" ht="37.5">
      <c r="A193" s="153">
        <v>257</v>
      </c>
      <c r="B193" s="150">
        <v>46412</v>
      </c>
      <c r="C193" s="156">
        <v>0</v>
      </c>
      <c r="D193" s="156">
        <v>24</v>
      </c>
      <c r="E193" s="212" t="s">
        <v>240</v>
      </c>
      <c r="F193" s="151" t="s">
        <v>95</v>
      </c>
      <c r="G193" s="157" t="s">
        <v>1</v>
      </c>
      <c r="H193" s="143" t="str">
        <f>IF(OR(G193="中止",G193="取消"),"998",IF(ISNA(MATCH($E193,施設情報!$B$2:$B$96,0)),"999",INDEX(施設情報!$C$2:$C$96,MATCH($E193,施設情報!$B$2:$B$96,0))))</f>
        <v>117</v>
      </c>
      <c r="I193" s="144">
        <f t="shared" si="36"/>
        <v>46412</v>
      </c>
      <c r="J193" s="142" t="str">
        <f t="shared" si="37"/>
        <v>117-46412</v>
      </c>
      <c r="K193" s="142">
        <f t="shared" si="38"/>
        <v>0</v>
      </c>
      <c r="L193" s="142">
        <f t="shared" si="39"/>
        <v>1</v>
      </c>
      <c r="M193" s="142">
        <f t="shared" si="50"/>
        <v>100</v>
      </c>
      <c r="N193" s="142">
        <f t="shared" si="50"/>
        <v>100</v>
      </c>
      <c r="O193" s="142">
        <f t="shared" si="50"/>
        <v>100</v>
      </c>
      <c r="P193" s="142">
        <f t="shared" si="50"/>
        <v>100</v>
      </c>
      <c r="Q193" s="142">
        <f t="shared" si="50"/>
        <v>100</v>
      </c>
      <c r="R193" s="142">
        <f t="shared" si="50"/>
        <v>100</v>
      </c>
      <c r="S193" s="142">
        <f t="shared" si="50"/>
        <v>100</v>
      </c>
      <c r="T193" s="142">
        <f t="shared" si="50"/>
        <v>100</v>
      </c>
      <c r="U193" s="142">
        <f t="shared" si="50"/>
        <v>100</v>
      </c>
      <c r="V193" s="142">
        <f t="shared" si="50"/>
        <v>100</v>
      </c>
      <c r="W193" s="142">
        <f t="shared" si="51"/>
        <v>100</v>
      </c>
      <c r="X193" s="142">
        <f t="shared" si="51"/>
        <v>100</v>
      </c>
      <c r="Y193" s="142">
        <f t="shared" si="51"/>
        <v>100</v>
      </c>
      <c r="Z193" s="142">
        <f t="shared" si="51"/>
        <v>100</v>
      </c>
      <c r="AA193" s="142">
        <f t="shared" si="51"/>
        <v>100</v>
      </c>
      <c r="AB193" s="142">
        <f t="shared" si="51"/>
        <v>100</v>
      </c>
      <c r="AC193" s="142">
        <f t="shared" si="51"/>
        <v>100</v>
      </c>
      <c r="AD193" s="142">
        <f t="shared" si="51"/>
        <v>100</v>
      </c>
      <c r="AE193" s="142">
        <f t="shared" si="51"/>
        <v>100</v>
      </c>
      <c r="AF193" s="142">
        <f t="shared" si="51"/>
        <v>100</v>
      </c>
      <c r="AG193" s="142">
        <f t="shared" si="51"/>
        <v>100</v>
      </c>
      <c r="AH193" s="142">
        <f t="shared" si="51"/>
        <v>100</v>
      </c>
      <c r="AI193" s="142">
        <f t="shared" si="51"/>
        <v>100</v>
      </c>
      <c r="AJ193" s="142">
        <f t="shared" si="51"/>
        <v>100</v>
      </c>
      <c r="AK193" s="142">
        <f ca="1">IF(AND(AND($AK$3&lt;=B193,B193&lt;=$AK$1),B193&lt;&gt;""),1,0)</f>
        <v>1</v>
      </c>
      <c r="AL193" s="140">
        <f>IF(OR(F193="工事・メンテ（共用可）",F193="要調整"),0.5,1)</f>
        <v>1</v>
      </c>
      <c r="AM193" s="136">
        <v>1</v>
      </c>
    </row>
    <row r="194" spans="1:39" ht="56.25">
      <c r="A194" s="153">
        <v>347</v>
      </c>
      <c r="B194" s="150">
        <v>46412</v>
      </c>
      <c r="C194" s="156">
        <v>0</v>
      </c>
      <c r="D194" s="156">
        <v>24</v>
      </c>
      <c r="E194" s="212" t="s">
        <v>285</v>
      </c>
      <c r="F194" s="151" t="s">
        <v>95</v>
      </c>
      <c r="G194" s="157" t="s">
        <v>1</v>
      </c>
      <c r="H194" s="143" t="str">
        <f>IF(OR(G194="中止",G194="取消"),"998",IF(ISNA(MATCH($E194,施設情報!$B$2:$B$96,0)),"999",INDEX(施設情報!$C$2:$C$96,MATCH($E194,施設情報!$B$2:$B$96,0))))</f>
        <v>111</v>
      </c>
      <c r="I194" s="144">
        <f t="shared" si="36"/>
        <v>46412</v>
      </c>
      <c r="J194" s="142" t="str">
        <f t="shared" si="37"/>
        <v>111-46412</v>
      </c>
      <c r="K194" s="142">
        <f t="shared" si="38"/>
        <v>0</v>
      </c>
      <c r="L194" s="142">
        <f t="shared" si="39"/>
        <v>1</v>
      </c>
      <c r="M194" s="142">
        <f t="shared" si="50"/>
        <v>100</v>
      </c>
      <c r="N194" s="142">
        <f t="shared" si="50"/>
        <v>100</v>
      </c>
      <c r="O194" s="142">
        <f t="shared" si="50"/>
        <v>100</v>
      </c>
      <c r="P194" s="142">
        <f t="shared" si="50"/>
        <v>100</v>
      </c>
      <c r="Q194" s="142">
        <f t="shared" si="50"/>
        <v>100</v>
      </c>
      <c r="R194" s="142">
        <f t="shared" si="50"/>
        <v>100</v>
      </c>
      <c r="S194" s="142">
        <f t="shared" si="50"/>
        <v>100</v>
      </c>
      <c r="T194" s="142">
        <f t="shared" si="50"/>
        <v>100</v>
      </c>
      <c r="U194" s="142">
        <f t="shared" si="50"/>
        <v>100</v>
      </c>
      <c r="V194" s="142">
        <f t="shared" si="50"/>
        <v>100</v>
      </c>
      <c r="W194" s="142">
        <f t="shared" si="51"/>
        <v>100</v>
      </c>
      <c r="X194" s="142">
        <f t="shared" si="51"/>
        <v>100</v>
      </c>
      <c r="Y194" s="142">
        <f t="shared" si="51"/>
        <v>100</v>
      </c>
      <c r="Z194" s="142">
        <f t="shared" si="51"/>
        <v>100</v>
      </c>
      <c r="AA194" s="142">
        <f t="shared" si="51"/>
        <v>100</v>
      </c>
      <c r="AB194" s="142">
        <f t="shared" si="51"/>
        <v>100</v>
      </c>
      <c r="AC194" s="142">
        <f t="shared" si="51"/>
        <v>100</v>
      </c>
      <c r="AD194" s="142">
        <f t="shared" si="51"/>
        <v>100</v>
      </c>
      <c r="AE194" s="142">
        <f t="shared" si="51"/>
        <v>100</v>
      </c>
      <c r="AF194" s="142">
        <f t="shared" si="51"/>
        <v>100</v>
      </c>
      <c r="AG194" s="142">
        <f t="shared" si="51"/>
        <v>100</v>
      </c>
      <c r="AH194" s="142">
        <f t="shared" si="51"/>
        <v>100</v>
      </c>
      <c r="AI194" s="142">
        <f t="shared" si="51"/>
        <v>100</v>
      </c>
      <c r="AJ194" s="142">
        <f t="shared" si="51"/>
        <v>100</v>
      </c>
      <c r="AK194" s="142">
        <f ca="1">IF(AND(AND($AK$3&lt;=B194,B194&lt;=$AK$1),B194&lt;&gt;""),1,0)</f>
        <v>1</v>
      </c>
      <c r="AL194" s="140">
        <f>IF(OR(F194="工事・メンテ（共用可）",F194="要調整"),0.5,1)</f>
        <v>1</v>
      </c>
      <c r="AM194" s="136">
        <v>1</v>
      </c>
    </row>
    <row r="195" spans="1:39" ht="37.5">
      <c r="A195" s="153">
        <v>258</v>
      </c>
      <c r="B195" s="150">
        <v>46413</v>
      </c>
      <c r="C195" s="156">
        <v>0</v>
      </c>
      <c r="D195" s="156">
        <v>24</v>
      </c>
      <c r="E195" s="212" t="s">
        <v>240</v>
      </c>
      <c r="F195" s="151" t="s">
        <v>95</v>
      </c>
      <c r="G195" s="157" t="s">
        <v>1</v>
      </c>
      <c r="H195" s="143" t="str">
        <f>IF(OR(G195="中止",G195="取消"),"998",IF(ISNA(MATCH($E195,施設情報!$B$2:$B$96,0)),"999",INDEX(施設情報!$C$2:$C$96,MATCH($E195,施設情報!$B$2:$B$96,0))))</f>
        <v>117</v>
      </c>
      <c r="I195" s="144">
        <f t="shared" si="36"/>
        <v>46413</v>
      </c>
      <c r="J195" s="142" t="str">
        <f t="shared" si="37"/>
        <v>117-46413</v>
      </c>
      <c r="K195" s="142">
        <f t="shared" si="38"/>
        <v>0</v>
      </c>
      <c r="L195" s="142">
        <f t="shared" si="39"/>
        <v>1</v>
      </c>
      <c r="M195" s="142">
        <f t="shared" ref="M195:V204" si="52">IF(AND(M$3&gt;=$K195,M$3&lt;$L195),100*$AM195,0)</f>
        <v>100</v>
      </c>
      <c r="N195" s="142">
        <f t="shared" si="52"/>
        <v>100</v>
      </c>
      <c r="O195" s="142">
        <f t="shared" si="52"/>
        <v>100</v>
      </c>
      <c r="P195" s="142">
        <f t="shared" si="52"/>
        <v>100</v>
      </c>
      <c r="Q195" s="142">
        <f t="shared" si="52"/>
        <v>100</v>
      </c>
      <c r="R195" s="142">
        <f t="shared" si="52"/>
        <v>100</v>
      </c>
      <c r="S195" s="142">
        <f t="shared" si="52"/>
        <v>100</v>
      </c>
      <c r="T195" s="142">
        <f t="shared" si="52"/>
        <v>100</v>
      </c>
      <c r="U195" s="142">
        <f t="shared" si="52"/>
        <v>100</v>
      </c>
      <c r="V195" s="142">
        <f t="shared" si="52"/>
        <v>100</v>
      </c>
      <c r="W195" s="142">
        <f t="shared" ref="W195:AJ204" si="53">IF(AND(W$3&gt;=$K195,W$3&lt;$L195),100*$AM195,0)</f>
        <v>100</v>
      </c>
      <c r="X195" s="142">
        <f t="shared" si="53"/>
        <v>100</v>
      </c>
      <c r="Y195" s="142">
        <f t="shared" si="53"/>
        <v>100</v>
      </c>
      <c r="Z195" s="142">
        <f t="shared" si="53"/>
        <v>100</v>
      </c>
      <c r="AA195" s="142">
        <f t="shared" si="53"/>
        <v>100</v>
      </c>
      <c r="AB195" s="142">
        <f t="shared" si="53"/>
        <v>100</v>
      </c>
      <c r="AC195" s="142">
        <f t="shared" si="53"/>
        <v>100</v>
      </c>
      <c r="AD195" s="142">
        <f t="shared" si="53"/>
        <v>100</v>
      </c>
      <c r="AE195" s="142">
        <f t="shared" si="53"/>
        <v>100</v>
      </c>
      <c r="AF195" s="142">
        <f t="shared" si="53"/>
        <v>100</v>
      </c>
      <c r="AG195" s="142">
        <f t="shared" si="53"/>
        <v>100</v>
      </c>
      <c r="AH195" s="142">
        <f t="shared" si="53"/>
        <v>100</v>
      </c>
      <c r="AI195" s="142">
        <f t="shared" si="53"/>
        <v>100</v>
      </c>
      <c r="AJ195" s="142">
        <f t="shared" si="53"/>
        <v>100</v>
      </c>
      <c r="AK195" s="142">
        <f ca="1">IF(AND(AND($AK$3&lt;=B195,B195&lt;=$AK$1),B195&lt;&gt;""),1,0)</f>
        <v>1</v>
      </c>
      <c r="AL195" s="140">
        <f>IF(OR(F195="工事・メンテ（共用可）",F195="要調整"),0.5,1)</f>
        <v>1</v>
      </c>
      <c r="AM195" s="136">
        <v>1</v>
      </c>
    </row>
    <row r="196" spans="1:39" ht="56.25">
      <c r="A196" s="153">
        <v>348</v>
      </c>
      <c r="B196" s="150">
        <v>46413</v>
      </c>
      <c r="C196" s="156">
        <v>0</v>
      </c>
      <c r="D196" s="156">
        <v>24</v>
      </c>
      <c r="E196" s="212" t="s">
        <v>285</v>
      </c>
      <c r="F196" s="151" t="s">
        <v>95</v>
      </c>
      <c r="G196" s="157" t="s">
        <v>1</v>
      </c>
      <c r="H196" s="143" t="str">
        <f>IF(OR(G196="中止",G196="取消"),"998",IF(ISNA(MATCH($E196,施設情報!$B$2:$B$96,0)),"999",INDEX(施設情報!$C$2:$C$96,MATCH($E196,施設情報!$B$2:$B$96,0))))</f>
        <v>111</v>
      </c>
      <c r="I196" s="144">
        <f t="shared" si="36"/>
        <v>46413</v>
      </c>
      <c r="J196" s="142" t="str">
        <f t="shared" si="37"/>
        <v>111-46413</v>
      </c>
      <c r="K196" s="142">
        <f t="shared" si="38"/>
        <v>0</v>
      </c>
      <c r="L196" s="142">
        <f t="shared" si="39"/>
        <v>1</v>
      </c>
      <c r="M196" s="142">
        <f t="shared" si="52"/>
        <v>100</v>
      </c>
      <c r="N196" s="142">
        <f t="shared" si="52"/>
        <v>100</v>
      </c>
      <c r="O196" s="142">
        <f t="shared" si="52"/>
        <v>100</v>
      </c>
      <c r="P196" s="142">
        <f t="shared" si="52"/>
        <v>100</v>
      </c>
      <c r="Q196" s="142">
        <f t="shared" si="52"/>
        <v>100</v>
      </c>
      <c r="R196" s="142">
        <f t="shared" si="52"/>
        <v>100</v>
      </c>
      <c r="S196" s="142">
        <f t="shared" si="52"/>
        <v>100</v>
      </c>
      <c r="T196" s="142">
        <f t="shared" si="52"/>
        <v>100</v>
      </c>
      <c r="U196" s="142">
        <f t="shared" si="52"/>
        <v>100</v>
      </c>
      <c r="V196" s="142">
        <f t="shared" si="52"/>
        <v>100</v>
      </c>
      <c r="W196" s="142">
        <f t="shared" si="53"/>
        <v>100</v>
      </c>
      <c r="X196" s="142">
        <f t="shared" si="53"/>
        <v>100</v>
      </c>
      <c r="Y196" s="142">
        <f t="shared" si="53"/>
        <v>100</v>
      </c>
      <c r="Z196" s="142">
        <f t="shared" si="53"/>
        <v>100</v>
      </c>
      <c r="AA196" s="142">
        <f t="shared" si="53"/>
        <v>100</v>
      </c>
      <c r="AB196" s="142">
        <f t="shared" si="53"/>
        <v>100</v>
      </c>
      <c r="AC196" s="142">
        <f t="shared" si="53"/>
        <v>100</v>
      </c>
      <c r="AD196" s="142">
        <f t="shared" si="53"/>
        <v>100</v>
      </c>
      <c r="AE196" s="142">
        <f t="shared" si="53"/>
        <v>100</v>
      </c>
      <c r="AF196" s="142">
        <f t="shared" si="53"/>
        <v>100</v>
      </c>
      <c r="AG196" s="142">
        <f t="shared" si="53"/>
        <v>100</v>
      </c>
      <c r="AH196" s="142">
        <f t="shared" si="53"/>
        <v>100</v>
      </c>
      <c r="AI196" s="142">
        <f t="shared" si="53"/>
        <v>100</v>
      </c>
      <c r="AJ196" s="142">
        <f t="shared" si="53"/>
        <v>100</v>
      </c>
      <c r="AK196" s="142">
        <f ca="1">IF(AND(AND($AK$3&lt;=B196,B196&lt;=$AK$1),B196&lt;&gt;""),1,0)</f>
        <v>1</v>
      </c>
      <c r="AL196" s="140">
        <f>IF(OR(F196="工事・メンテ（共用可）",F196="要調整"),0.5,1)</f>
        <v>1</v>
      </c>
      <c r="AM196" s="136">
        <v>1</v>
      </c>
    </row>
    <row r="197" spans="1:39">
      <c r="A197" s="153">
        <v>530</v>
      </c>
      <c r="B197" s="150">
        <v>46413</v>
      </c>
      <c r="C197" s="156">
        <v>7</v>
      </c>
      <c r="D197" s="156">
        <v>21</v>
      </c>
      <c r="E197" s="212" t="s">
        <v>28</v>
      </c>
      <c r="F197" s="151" t="s">
        <v>490</v>
      </c>
      <c r="G197" s="157" t="s">
        <v>494</v>
      </c>
      <c r="H197" s="143" t="str">
        <f>IF(OR(G197="中止",G197="取消"),"998",IF(ISNA(MATCH($E197,施設情報!$B$2:$B$96,0)),"999",INDEX(施設情報!$C$2:$C$96,MATCH($E197,施設情報!$B$2:$B$96,0))))</f>
        <v>001</v>
      </c>
      <c r="I197" s="144">
        <f t="shared" ref="I197:I260" si="54">B197</f>
        <v>46413</v>
      </c>
      <c r="J197" s="142" t="str">
        <f t="shared" ref="J197:J260" si="55">H197&amp;"-"&amp;I197</f>
        <v>001-46413</v>
      </c>
      <c r="K197" s="142">
        <f t="shared" ref="K197:K260" si="56">C197/24</f>
        <v>0.29166666666666669</v>
      </c>
      <c r="L197" s="142">
        <f t="shared" ref="L197:L260" si="57">D197/24</f>
        <v>0.875</v>
      </c>
      <c r="M197" s="142">
        <f t="shared" si="52"/>
        <v>0</v>
      </c>
      <c r="N197" s="142">
        <f t="shared" si="52"/>
        <v>0</v>
      </c>
      <c r="O197" s="142">
        <f t="shared" si="52"/>
        <v>0</v>
      </c>
      <c r="P197" s="142">
        <f t="shared" si="52"/>
        <v>0</v>
      </c>
      <c r="Q197" s="142">
        <f t="shared" si="52"/>
        <v>0</v>
      </c>
      <c r="R197" s="142">
        <f t="shared" si="52"/>
        <v>0</v>
      </c>
      <c r="S197" s="142">
        <f t="shared" si="52"/>
        <v>0</v>
      </c>
      <c r="T197" s="142">
        <f t="shared" si="52"/>
        <v>100</v>
      </c>
      <c r="U197" s="142">
        <f t="shared" si="52"/>
        <v>100</v>
      </c>
      <c r="V197" s="142">
        <f t="shared" si="52"/>
        <v>100</v>
      </c>
      <c r="W197" s="142">
        <f t="shared" si="53"/>
        <v>100</v>
      </c>
      <c r="X197" s="142">
        <f t="shared" si="53"/>
        <v>100</v>
      </c>
      <c r="Y197" s="142">
        <f t="shared" si="53"/>
        <v>100</v>
      </c>
      <c r="Z197" s="142">
        <f t="shared" si="53"/>
        <v>100</v>
      </c>
      <c r="AA197" s="142">
        <f t="shared" si="53"/>
        <v>100</v>
      </c>
      <c r="AB197" s="142">
        <f t="shared" si="53"/>
        <v>100</v>
      </c>
      <c r="AC197" s="142">
        <f t="shared" si="53"/>
        <v>100</v>
      </c>
      <c r="AD197" s="142">
        <f t="shared" si="53"/>
        <v>100</v>
      </c>
      <c r="AE197" s="142">
        <f t="shared" si="53"/>
        <v>100</v>
      </c>
      <c r="AF197" s="142">
        <f t="shared" si="53"/>
        <v>100</v>
      </c>
      <c r="AG197" s="142">
        <f t="shared" si="53"/>
        <v>100</v>
      </c>
      <c r="AH197" s="142">
        <f t="shared" si="53"/>
        <v>0</v>
      </c>
      <c r="AI197" s="142">
        <f t="shared" si="53"/>
        <v>0</v>
      </c>
      <c r="AJ197" s="142">
        <f t="shared" si="53"/>
        <v>0</v>
      </c>
      <c r="AK197" s="142">
        <f ca="1">IF(AND(AND($AK$3&lt;=B197,B197&lt;=$AK$1),B197&lt;&gt;""),1,0)</f>
        <v>1</v>
      </c>
      <c r="AL197" s="140">
        <f>IF(OR(F197="工事・メンテ（共用可）",F197="要調整"),0.5,1)</f>
        <v>1</v>
      </c>
      <c r="AM197" s="136">
        <v>1</v>
      </c>
    </row>
    <row r="198" spans="1:39" ht="93.75">
      <c r="A198" s="153">
        <v>531</v>
      </c>
      <c r="B198" s="150">
        <v>46413</v>
      </c>
      <c r="C198" s="156">
        <v>7</v>
      </c>
      <c r="D198" s="156">
        <v>21</v>
      </c>
      <c r="E198" s="212" t="s">
        <v>270</v>
      </c>
      <c r="F198" s="151" t="s">
        <v>490</v>
      </c>
      <c r="G198" s="157" t="s">
        <v>494</v>
      </c>
      <c r="H198" s="143" t="str">
        <f>IF(OR(G198="中止",G198="取消"),"998",IF(ISNA(MATCH($E198,施設情報!$B$2:$B$96,0)),"999",INDEX(施設情報!$C$2:$C$96,MATCH($E198,施設情報!$B$2:$B$96,0))))</f>
        <v>101</v>
      </c>
      <c r="I198" s="144">
        <f t="shared" si="54"/>
        <v>46413</v>
      </c>
      <c r="J198" s="142" t="str">
        <f t="shared" si="55"/>
        <v>101-46413</v>
      </c>
      <c r="K198" s="142">
        <f t="shared" si="56"/>
        <v>0.29166666666666669</v>
      </c>
      <c r="L198" s="142">
        <f t="shared" si="57"/>
        <v>0.875</v>
      </c>
      <c r="M198" s="142">
        <f t="shared" si="52"/>
        <v>0</v>
      </c>
      <c r="N198" s="142">
        <f t="shared" si="52"/>
        <v>0</v>
      </c>
      <c r="O198" s="142">
        <f t="shared" si="52"/>
        <v>0</v>
      </c>
      <c r="P198" s="142">
        <f t="shared" si="52"/>
        <v>0</v>
      </c>
      <c r="Q198" s="142">
        <f t="shared" si="52"/>
        <v>0</v>
      </c>
      <c r="R198" s="142">
        <f t="shared" si="52"/>
        <v>0</v>
      </c>
      <c r="S198" s="142">
        <f t="shared" si="52"/>
        <v>0</v>
      </c>
      <c r="T198" s="142">
        <f t="shared" si="52"/>
        <v>100</v>
      </c>
      <c r="U198" s="142">
        <f t="shared" si="52"/>
        <v>100</v>
      </c>
      <c r="V198" s="142">
        <f t="shared" si="52"/>
        <v>100</v>
      </c>
      <c r="W198" s="142">
        <f t="shared" si="53"/>
        <v>100</v>
      </c>
      <c r="X198" s="142">
        <f t="shared" si="53"/>
        <v>100</v>
      </c>
      <c r="Y198" s="142">
        <f t="shared" si="53"/>
        <v>100</v>
      </c>
      <c r="Z198" s="142">
        <f t="shared" si="53"/>
        <v>100</v>
      </c>
      <c r="AA198" s="142">
        <f t="shared" si="53"/>
        <v>100</v>
      </c>
      <c r="AB198" s="142">
        <f t="shared" si="53"/>
        <v>100</v>
      </c>
      <c r="AC198" s="142">
        <f t="shared" si="53"/>
        <v>100</v>
      </c>
      <c r="AD198" s="142">
        <f t="shared" si="53"/>
        <v>100</v>
      </c>
      <c r="AE198" s="142">
        <f t="shared" si="53"/>
        <v>100</v>
      </c>
      <c r="AF198" s="142">
        <f t="shared" si="53"/>
        <v>100</v>
      </c>
      <c r="AG198" s="142">
        <f t="shared" si="53"/>
        <v>100</v>
      </c>
      <c r="AH198" s="142">
        <f t="shared" si="53"/>
        <v>0</v>
      </c>
      <c r="AI198" s="142">
        <f t="shared" si="53"/>
        <v>0</v>
      </c>
      <c r="AJ198" s="142">
        <f t="shared" si="53"/>
        <v>0</v>
      </c>
      <c r="AK198" s="142">
        <f ca="1">IF(AND(AND($AK$3&lt;=B198,B198&lt;=$AK$1),B198&lt;&gt;""),1,0)</f>
        <v>1</v>
      </c>
      <c r="AL198" s="140">
        <f>IF(OR(F198="工事・メンテ（共用可）",F198="要調整"),0.5,1)</f>
        <v>1</v>
      </c>
      <c r="AM198" s="136">
        <v>1</v>
      </c>
    </row>
    <row r="199" spans="1:39">
      <c r="A199" s="153">
        <v>532</v>
      </c>
      <c r="B199" s="150">
        <v>46413</v>
      </c>
      <c r="C199" s="156">
        <v>7</v>
      </c>
      <c r="D199" s="156">
        <v>21</v>
      </c>
      <c r="E199" s="212" t="s">
        <v>271</v>
      </c>
      <c r="F199" s="151" t="s">
        <v>490</v>
      </c>
      <c r="G199" s="157" t="s">
        <v>494</v>
      </c>
      <c r="H199" s="143" t="str">
        <f>IF(OR(G199="中止",G199="取消"),"998",IF(ISNA(MATCH($E199,施設情報!$B$2:$B$96,0)),"999",INDEX(施設情報!$C$2:$C$96,MATCH($E199,施設情報!$B$2:$B$96,0))))</f>
        <v>102</v>
      </c>
      <c r="I199" s="144">
        <f t="shared" si="54"/>
        <v>46413</v>
      </c>
      <c r="J199" s="142" t="str">
        <f t="shared" si="55"/>
        <v>102-46413</v>
      </c>
      <c r="K199" s="142">
        <f t="shared" si="56"/>
        <v>0.29166666666666669</v>
      </c>
      <c r="L199" s="142">
        <f t="shared" si="57"/>
        <v>0.875</v>
      </c>
      <c r="M199" s="142">
        <f t="shared" si="52"/>
        <v>0</v>
      </c>
      <c r="N199" s="142">
        <f t="shared" si="52"/>
        <v>0</v>
      </c>
      <c r="O199" s="142">
        <f t="shared" si="52"/>
        <v>0</v>
      </c>
      <c r="P199" s="142">
        <f t="shared" si="52"/>
        <v>0</v>
      </c>
      <c r="Q199" s="142">
        <f t="shared" si="52"/>
        <v>0</v>
      </c>
      <c r="R199" s="142">
        <f t="shared" si="52"/>
        <v>0</v>
      </c>
      <c r="S199" s="142">
        <f t="shared" si="52"/>
        <v>0</v>
      </c>
      <c r="T199" s="142">
        <f t="shared" si="52"/>
        <v>100</v>
      </c>
      <c r="U199" s="142">
        <f t="shared" si="52"/>
        <v>100</v>
      </c>
      <c r="V199" s="142">
        <f t="shared" si="52"/>
        <v>100</v>
      </c>
      <c r="W199" s="142">
        <f t="shared" si="53"/>
        <v>100</v>
      </c>
      <c r="X199" s="142">
        <f t="shared" si="53"/>
        <v>100</v>
      </c>
      <c r="Y199" s="142">
        <f t="shared" si="53"/>
        <v>100</v>
      </c>
      <c r="Z199" s="142">
        <f t="shared" si="53"/>
        <v>100</v>
      </c>
      <c r="AA199" s="142">
        <f t="shared" si="53"/>
        <v>100</v>
      </c>
      <c r="AB199" s="142">
        <f t="shared" si="53"/>
        <v>100</v>
      </c>
      <c r="AC199" s="142">
        <f t="shared" si="53"/>
        <v>100</v>
      </c>
      <c r="AD199" s="142">
        <f t="shared" si="53"/>
        <v>100</v>
      </c>
      <c r="AE199" s="142">
        <f t="shared" si="53"/>
        <v>100</v>
      </c>
      <c r="AF199" s="142">
        <f t="shared" si="53"/>
        <v>100</v>
      </c>
      <c r="AG199" s="142">
        <f t="shared" si="53"/>
        <v>100</v>
      </c>
      <c r="AH199" s="142">
        <f t="shared" si="53"/>
        <v>0</v>
      </c>
      <c r="AI199" s="142">
        <f t="shared" si="53"/>
        <v>0</v>
      </c>
      <c r="AJ199" s="142">
        <f t="shared" si="53"/>
        <v>0</v>
      </c>
      <c r="AK199" s="142">
        <f ca="1">IF(AND(AND($AK$3&lt;=B199,B199&lt;=$AK$1),B199&lt;&gt;""),1,0)</f>
        <v>1</v>
      </c>
      <c r="AL199" s="140">
        <f>IF(OR(F199="工事・メンテ（共用可）",F199="要調整"),0.5,1)</f>
        <v>1</v>
      </c>
      <c r="AM199" s="136">
        <v>1</v>
      </c>
    </row>
    <row r="200" spans="1:39">
      <c r="A200" s="153">
        <v>533</v>
      </c>
      <c r="B200" s="150">
        <v>46413</v>
      </c>
      <c r="C200" s="156">
        <v>7</v>
      </c>
      <c r="D200" s="156">
        <v>21</v>
      </c>
      <c r="E200" s="212" t="s">
        <v>272</v>
      </c>
      <c r="F200" s="151" t="s">
        <v>490</v>
      </c>
      <c r="G200" s="157" t="s">
        <v>494</v>
      </c>
      <c r="H200" s="143" t="str">
        <f>IF(OR(G200="中止",G200="取消"),"998",IF(ISNA(MATCH($E200,施設情報!$B$2:$B$96,0)),"999",INDEX(施設情報!$C$2:$C$96,MATCH($E200,施設情報!$B$2:$B$96,0))))</f>
        <v>103</v>
      </c>
      <c r="I200" s="144">
        <f t="shared" si="54"/>
        <v>46413</v>
      </c>
      <c r="J200" s="142" t="str">
        <f t="shared" si="55"/>
        <v>103-46413</v>
      </c>
      <c r="K200" s="142">
        <f t="shared" si="56"/>
        <v>0.29166666666666669</v>
      </c>
      <c r="L200" s="142">
        <f t="shared" si="57"/>
        <v>0.875</v>
      </c>
      <c r="M200" s="142">
        <f t="shared" si="52"/>
        <v>0</v>
      </c>
      <c r="N200" s="142">
        <f t="shared" si="52"/>
        <v>0</v>
      </c>
      <c r="O200" s="142">
        <f t="shared" si="52"/>
        <v>0</v>
      </c>
      <c r="P200" s="142">
        <f t="shared" si="52"/>
        <v>0</v>
      </c>
      <c r="Q200" s="142">
        <f t="shared" si="52"/>
        <v>0</v>
      </c>
      <c r="R200" s="142">
        <f t="shared" si="52"/>
        <v>0</v>
      </c>
      <c r="S200" s="142">
        <f t="shared" si="52"/>
        <v>0</v>
      </c>
      <c r="T200" s="142">
        <f t="shared" si="52"/>
        <v>100</v>
      </c>
      <c r="U200" s="142">
        <f t="shared" si="52"/>
        <v>100</v>
      </c>
      <c r="V200" s="142">
        <f t="shared" si="52"/>
        <v>100</v>
      </c>
      <c r="W200" s="142">
        <f t="shared" si="53"/>
        <v>100</v>
      </c>
      <c r="X200" s="142">
        <f t="shared" si="53"/>
        <v>100</v>
      </c>
      <c r="Y200" s="142">
        <f t="shared" si="53"/>
        <v>100</v>
      </c>
      <c r="Z200" s="142">
        <f t="shared" si="53"/>
        <v>100</v>
      </c>
      <c r="AA200" s="142">
        <f t="shared" si="53"/>
        <v>100</v>
      </c>
      <c r="AB200" s="142">
        <f t="shared" si="53"/>
        <v>100</v>
      </c>
      <c r="AC200" s="142">
        <f t="shared" si="53"/>
        <v>100</v>
      </c>
      <c r="AD200" s="142">
        <f t="shared" si="53"/>
        <v>100</v>
      </c>
      <c r="AE200" s="142">
        <f t="shared" si="53"/>
        <v>100</v>
      </c>
      <c r="AF200" s="142">
        <f t="shared" si="53"/>
        <v>100</v>
      </c>
      <c r="AG200" s="142">
        <f t="shared" si="53"/>
        <v>100</v>
      </c>
      <c r="AH200" s="142">
        <f t="shared" si="53"/>
        <v>0</v>
      </c>
      <c r="AI200" s="142">
        <f t="shared" si="53"/>
        <v>0</v>
      </c>
      <c r="AJ200" s="142">
        <f t="shared" si="53"/>
        <v>0</v>
      </c>
      <c r="AK200" s="142">
        <f ca="1">IF(AND(AND($AK$3&lt;=B200,B200&lt;=$AK$1),B200&lt;&gt;""),1,0)</f>
        <v>1</v>
      </c>
      <c r="AL200" s="140">
        <f>IF(OR(F200="工事・メンテ（共用可）",F200="要調整"),0.5,1)</f>
        <v>1</v>
      </c>
      <c r="AM200" s="136">
        <v>1</v>
      </c>
    </row>
    <row r="201" spans="1:39">
      <c r="A201" s="153">
        <v>534</v>
      </c>
      <c r="B201" s="150">
        <v>46413</v>
      </c>
      <c r="C201" s="156">
        <v>7</v>
      </c>
      <c r="D201" s="156">
        <v>21</v>
      </c>
      <c r="E201" s="212" t="s">
        <v>277</v>
      </c>
      <c r="F201" s="151" t="s">
        <v>490</v>
      </c>
      <c r="G201" s="157" t="s">
        <v>494</v>
      </c>
      <c r="H201" s="143" t="str">
        <f>IF(OR(G201="中止",G201="取消"),"998",IF(ISNA(MATCH($E201,施設情報!$B$2:$B$96,0)),"999",INDEX(施設情報!$C$2:$C$96,MATCH($E201,施設情報!$B$2:$B$96,0))))</f>
        <v>104</v>
      </c>
      <c r="I201" s="144">
        <f t="shared" si="54"/>
        <v>46413</v>
      </c>
      <c r="J201" s="142" t="str">
        <f t="shared" si="55"/>
        <v>104-46413</v>
      </c>
      <c r="K201" s="142">
        <f t="shared" si="56"/>
        <v>0.29166666666666669</v>
      </c>
      <c r="L201" s="142">
        <f t="shared" si="57"/>
        <v>0.875</v>
      </c>
      <c r="M201" s="142">
        <f t="shared" si="52"/>
        <v>0</v>
      </c>
      <c r="N201" s="142">
        <f t="shared" si="52"/>
        <v>0</v>
      </c>
      <c r="O201" s="142">
        <f t="shared" si="52"/>
        <v>0</v>
      </c>
      <c r="P201" s="142">
        <f t="shared" si="52"/>
        <v>0</v>
      </c>
      <c r="Q201" s="142">
        <f t="shared" si="52"/>
        <v>0</v>
      </c>
      <c r="R201" s="142">
        <f t="shared" si="52"/>
        <v>0</v>
      </c>
      <c r="S201" s="142">
        <f t="shared" si="52"/>
        <v>0</v>
      </c>
      <c r="T201" s="142">
        <f t="shared" si="52"/>
        <v>100</v>
      </c>
      <c r="U201" s="142">
        <f t="shared" si="52"/>
        <v>100</v>
      </c>
      <c r="V201" s="142">
        <f t="shared" si="52"/>
        <v>100</v>
      </c>
      <c r="W201" s="142">
        <f t="shared" si="53"/>
        <v>100</v>
      </c>
      <c r="X201" s="142">
        <f t="shared" si="53"/>
        <v>100</v>
      </c>
      <c r="Y201" s="142">
        <f t="shared" si="53"/>
        <v>100</v>
      </c>
      <c r="Z201" s="142">
        <f t="shared" si="53"/>
        <v>100</v>
      </c>
      <c r="AA201" s="142">
        <f t="shared" si="53"/>
        <v>100</v>
      </c>
      <c r="AB201" s="142">
        <f t="shared" si="53"/>
        <v>100</v>
      </c>
      <c r="AC201" s="142">
        <f t="shared" si="53"/>
        <v>100</v>
      </c>
      <c r="AD201" s="142">
        <f t="shared" si="53"/>
        <v>100</v>
      </c>
      <c r="AE201" s="142">
        <f t="shared" si="53"/>
        <v>100</v>
      </c>
      <c r="AF201" s="142">
        <f t="shared" si="53"/>
        <v>100</v>
      </c>
      <c r="AG201" s="142">
        <f t="shared" si="53"/>
        <v>100</v>
      </c>
      <c r="AH201" s="142">
        <f t="shared" si="53"/>
        <v>0</v>
      </c>
      <c r="AI201" s="142">
        <f t="shared" si="53"/>
        <v>0</v>
      </c>
      <c r="AJ201" s="142">
        <f t="shared" si="53"/>
        <v>0</v>
      </c>
      <c r="AK201" s="142">
        <f ca="1">IF(AND(AND($AK$3&lt;=B201,B201&lt;=$AK$1),B201&lt;&gt;""),1,0)</f>
        <v>1</v>
      </c>
      <c r="AL201" s="140">
        <f>IF(OR(F201="工事・メンテ（共用可）",F201="要調整"),0.5,1)</f>
        <v>1</v>
      </c>
      <c r="AM201" s="136">
        <v>1</v>
      </c>
    </row>
    <row r="202" spans="1:39" ht="37.5">
      <c r="A202" s="153">
        <v>535</v>
      </c>
      <c r="B202" s="150">
        <v>46413</v>
      </c>
      <c r="C202" s="156">
        <v>7</v>
      </c>
      <c r="D202" s="156">
        <v>21</v>
      </c>
      <c r="E202" s="212" t="s">
        <v>278</v>
      </c>
      <c r="F202" s="151" t="s">
        <v>490</v>
      </c>
      <c r="G202" s="157" t="s">
        <v>494</v>
      </c>
      <c r="H202" s="143" t="str">
        <f>IF(OR(G202="中止",G202="取消"),"998",IF(ISNA(MATCH($E202,施設情報!$B$2:$B$96,0)),"999",INDEX(施設情報!$C$2:$C$96,MATCH($E202,施設情報!$B$2:$B$96,0))))</f>
        <v>105</v>
      </c>
      <c r="I202" s="144">
        <f t="shared" si="54"/>
        <v>46413</v>
      </c>
      <c r="J202" s="142" t="str">
        <f t="shared" si="55"/>
        <v>105-46413</v>
      </c>
      <c r="K202" s="142">
        <f t="shared" si="56"/>
        <v>0.29166666666666669</v>
      </c>
      <c r="L202" s="142">
        <f t="shared" si="57"/>
        <v>0.875</v>
      </c>
      <c r="M202" s="142">
        <f t="shared" si="52"/>
        <v>0</v>
      </c>
      <c r="N202" s="142">
        <f t="shared" si="52"/>
        <v>0</v>
      </c>
      <c r="O202" s="142">
        <f t="shared" si="52"/>
        <v>0</v>
      </c>
      <c r="P202" s="142">
        <f t="shared" si="52"/>
        <v>0</v>
      </c>
      <c r="Q202" s="142">
        <f t="shared" si="52"/>
        <v>0</v>
      </c>
      <c r="R202" s="142">
        <f t="shared" si="52"/>
        <v>0</v>
      </c>
      <c r="S202" s="142">
        <f t="shared" si="52"/>
        <v>0</v>
      </c>
      <c r="T202" s="142">
        <f t="shared" si="52"/>
        <v>100</v>
      </c>
      <c r="U202" s="142">
        <f t="shared" si="52"/>
        <v>100</v>
      </c>
      <c r="V202" s="142">
        <f t="shared" si="52"/>
        <v>100</v>
      </c>
      <c r="W202" s="142">
        <f t="shared" si="53"/>
        <v>100</v>
      </c>
      <c r="X202" s="142">
        <f t="shared" si="53"/>
        <v>100</v>
      </c>
      <c r="Y202" s="142">
        <f t="shared" si="53"/>
        <v>100</v>
      </c>
      <c r="Z202" s="142">
        <f t="shared" si="53"/>
        <v>100</v>
      </c>
      <c r="AA202" s="142">
        <f t="shared" si="53"/>
        <v>100</v>
      </c>
      <c r="AB202" s="142">
        <f t="shared" si="53"/>
        <v>100</v>
      </c>
      <c r="AC202" s="142">
        <f t="shared" si="53"/>
        <v>100</v>
      </c>
      <c r="AD202" s="142">
        <f t="shared" si="53"/>
        <v>100</v>
      </c>
      <c r="AE202" s="142">
        <f t="shared" si="53"/>
        <v>100</v>
      </c>
      <c r="AF202" s="142">
        <f t="shared" si="53"/>
        <v>100</v>
      </c>
      <c r="AG202" s="142">
        <f t="shared" si="53"/>
        <v>100</v>
      </c>
      <c r="AH202" s="142">
        <f t="shared" si="53"/>
        <v>0</v>
      </c>
      <c r="AI202" s="142">
        <f t="shared" si="53"/>
        <v>0</v>
      </c>
      <c r="AJ202" s="142">
        <f t="shared" si="53"/>
        <v>0</v>
      </c>
      <c r="AK202" s="142">
        <f ca="1">IF(AND(AND($AK$3&lt;=B202,B202&lt;=$AK$1),B202&lt;&gt;""),1,0)</f>
        <v>1</v>
      </c>
      <c r="AL202" s="140">
        <f>IF(OR(F202="工事・メンテ（共用可）",F202="要調整"),0.5,1)</f>
        <v>1</v>
      </c>
      <c r="AM202" s="136">
        <v>1</v>
      </c>
    </row>
    <row r="203" spans="1:39" ht="37.5">
      <c r="A203" s="153">
        <v>536</v>
      </c>
      <c r="B203" s="150">
        <v>46413</v>
      </c>
      <c r="C203" s="156">
        <v>7</v>
      </c>
      <c r="D203" s="156">
        <v>21</v>
      </c>
      <c r="E203" s="212" t="s">
        <v>279</v>
      </c>
      <c r="F203" s="151" t="s">
        <v>490</v>
      </c>
      <c r="G203" s="157" t="s">
        <v>494</v>
      </c>
      <c r="H203" s="143" t="str">
        <f>IF(OR(G203="中止",G203="取消"),"998",IF(ISNA(MATCH($E203,施設情報!$B$2:$B$96,0)),"999",INDEX(施設情報!$C$2:$C$96,MATCH($E203,施設情報!$B$2:$B$96,0))))</f>
        <v>106</v>
      </c>
      <c r="I203" s="144">
        <f t="shared" si="54"/>
        <v>46413</v>
      </c>
      <c r="J203" s="142" t="str">
        <f t="shared" si="55"/>
        <v>106-46413</v>
      </c>
      <c r="K203" s="142">
        <f t="shared" si="56"/>
        <v>0.29166666666666669</v>
      </c>
      <c r="L203" s="142">
        <f t="shared" si="57"/>
        <v>0.875</v>
      </c>
      <c r="M203" s="142">
        <f t="shared" si="52"/>
        <v>0</v>
      </c>
      <c r="N203" s="142">
        <f t="shared" si="52"/>
        <v>0</v>
      </c>
      <c r="O203" s="142">
        <f t="shared" si="52"/>
        <v>0</v>
      </c>
      <c r="P203" s="142">
        <f t="shared" si="52"/>
        <v>0</v>
      </c>
      <c r="Q203" s="142">
        <f t="shared" si="52"/>
        <v>0</v>
      </c>
      <c r="R203" s="142">
        <f t="shared" si="52"/>
        <v>0</v>
      </c>
      <c r="S203" s="142">
        <f t="shared" si="52"/>
        <v>0</v>
      </c>
      <c r="T203" s="142">
        <f t="shared" si="52"/>
        <v>100</v>
      </c>
      <c r="U203" s="142">
        <f t="shared" si="52"/>
        <v>100</v>
      </c>
      <c r="V203" s="142">
        <f t="shared" si="52"/>
        <v>100</v>
      </c>
      <c r="W203" s="142">
        <f t="shared" si="53"/>
        <v>100</v>
      </c>
      <c r="X203" s="142">
        <f t="shared" si="53"/>
        <v>100</v>
      </c>
      <c r="Y203" s="142">
        <f t="shared" si="53"/>
        <v>100</v>
      </c>
      <c r="Z203" s="142">
        <f t="shared" si="53"/>
        <v>100</v>
      </c>
      <c r="AA203" s="142">
        <f t="shared" si="53"/>
        <v>100</v>
      </c>
      <c r="AB203" s="142">
        <f t="shared" si="53"/>
        <v>100</v>
      </c>
      <c r="AC203" s="142">
        <f t="shared" si="53"/>
        <v>100</v>
      </c>
      <c r="AD203" s="142">
        <f t="shared" si="53"/>
        <v>100</v>
      </c>
      <c r="AE203" s="142">
        <f t="shared" si="53"/>
        <v>100</v>
      </c>
      <c r="AF203" s="142">
        <f t="shared" si="53"/>
        <v>100</v>
      </c>
      <c r="AG203" s="142">
        <f t="shared" si="53"/>
        <v>100</v>
      </c>
      <c r="AH203" s="142">
        <f t="shared" si="53"/>
        <v>0</v>
      </c>
      <c r="AI203" s="142">
        <f t="shared" si="53"/>
        <v>0</v>
      </c>
      <c r="AJ203" s="142">
        <f t="shared" si="53"/>
        <v>0</v>
      </c>
      <c r="AK203" s="142">
        <f ca="1">IF(AND(AND($AK$3&lt;=B203,B203&lt;=$AK$1),B203&lt;&gt;""),1,0)</f>
        <v>1</v>
      </c>
      <c r="AL203" s="140">
        <f>IF(OR(F203="工事・メンテ（共用可）",F203="要調整"),0.5,1)</f>
        <v>1</v>
      </c>
      <c r="AM203" s="136">
        <v>1</v>
      </c>
    </row>
    <row r="204" spans="1:39">
      <c r="A204" s="153">
        <v>537</v>
      </c>
      <c r="B204" s="150">
        <v>46413</v>
      </c>
      <c r="C204" s="156">
        <v>7</v>
      </c>
      <c r="D204" s="156">
        <v>21</v>
      </c>
      <c r="E204" s="212" t="s">
        <v>510</v>
      </c>
      <c r="F204" s="151" t="s">
        <v>490</v>
      </c>
      <c r="G204" s="157" t="s">
        <v>494</v>
      </c>
      <c r="H204" s="143" t="str">
        <f>IF(OR(G204="中止",G204="取消"),"998",IF(ISNA(MATCH($E204,施設情報!$B$2:$B$96,0)),"999",INDEX(施設情報!$C$2:$C$96,MATCH($E204,施設情報!$B$2:$B$96,0))))</f>
        <v>108</v>
      </c>
      <c r="I204" s="144">
        <f t="shared" si="54"/>
        <v>46413</v>
      </c>
      <c r="J204" s="142" t="str">
        <f t="shared" si="55"/>
        <v>108-46413</v>
      </c>
      <c r="K204" s="142">
        <f t="shared" si="56"/>
        <v>0.29166666666666669</v>
      </c>
      <c r="L204" s="142">
        <f t="shared" si="57"/>
        <v>0.875</v>
      </c>
      <c r="M204" s="142">
        <f t="shared" si="52"/>
        <v>0</v>
      </c>
      <c r="N204" s="142">
        <f t="shared" si="52"/>
        <v>0</v>
      </c>
      <c r="O204" s="142">
        <f t="shared" si="52"/>
        <v>0</v>
      </c>
      <c r="P204" s="142">
        <f t="shared" si="52"/>
        <v>0</v>
      </c>
      <c r="Q204" s="142">
        <f t="shared" si="52"/>
        <v>0</v>
      </c>
      <c r="R204" s="142">
        <f t="shared" si="52"/>
        <v>0</v>
      </c>
      <c r="S204" s="142">
        <f t="shared" si="52"/>
        <v>0</v>
      </c>
      <c r="T204" s="142">
        <f t="shared" si="52"/>
        <v>100</v>
      </c>
      <c r="U204" s="142">
        <f t="shared" si="52"/>
        <v>100</v>
      </c>
      <c r="V204" s="142">
        <f t="shared" si="52"/>
        <v>100</v>
      </c>
      <c r="W204" s="142">
        <f t="shared" si="53"/>
        <v>100</v>
      </c>
      <c r="X204" s="142">
        <f t="shared" si="53"/>
        <v>100</v>
      </c>
      <c r="Y204" s="142">
        <f t="shared" si="53"/>
        <v>100</v>
      </c>
      <c r="Z204" s="142">
        <f t="shared" si="53"/>
        <v>100</v>
      </c>
      <c r="AA204" s="142">
        <f t="shared" si="53"/>
        <v>100</v>
      </c>
      <c r="AB204" s="142">
        <f t="shared" si="53"/>
        <v>100</v>
      </c>
      <c r="AC204" s="142">
        <f t="shared" si="53"/>
        <v>100</v>
      </c>
      <c r="AD204" s="142">
        <f t="shared" si="53"/>
        <v>100</v>
      </c>
      <c r="AE204" s="142">
        <f t="shared" si="53"/>
        <v>100</v>
      </c>
      <c r="AF204" s="142">
        <f t="shared" si="53"/>
        <v>100</v>
      </c>
      <c r="AG204" s="142">
        <f t="shared" si="53"/>
        <v>100</v>
      </c>
      <c r="AH204" s="142">
        <f t="shared" si="53"/>
        <v>0</v>
      </c>
      <c r="AI204" s="142">
        <f t="shared" si="53"/>
        <v>0</v>
      </c>
      <c r="AJ204" s="142">
        <f t="shared" si="53"/>
        <v>0</v>
      </c>
      <c r="AK204" s="142">
        <f ca="1">IF(AND(AND($AK$3&lt;=B204,B204&lt;=$AK$1),B204&lt;&gt;""),1,0)</f>
        <v>1</v>
      </c>
      <c r="AL204" s="140">
        <f>IF(OR(F204="工事・メンテ（共用可）",F204="要調整"),0.5,1)</f>
        <v>1</v>
      </c>
      <c r="AM204" s="136">
        <v>1</v>
      </c>
    </row>
    <row r="205" spans="1:39" ht="37.5">
      <c r="A205" s="153">
        <v>538</v>
      </c>
      <c r="B205" s="150">
        <v>46413</v>
      </c>
      <c r="C205" s="156">
        <v>7</v>
      </c>
      <c r="D205" s="156">
        <v>21</v>
      </c>
      <c r="E205" s="212" t="s">
        <v>496</v>
      </c>
      <c r="F205" s="151" t="s">
        <v>490</v>
      </c>
      <c r="G205" s="157" t="s">
        <v>494</v>
      </c>
      <c r="H205" s="143" t="str">
        <f>IF(OR(G205="中止",G205="取消"),"998",IF(ISNA(MATCH($E205,施設情報!$B$2:$B$96,0)),"999",INDEX(施設情報!$C$2:$C$96,MATCH($E205,施設情報!$B$2:$B$96,0))))</f>
        <v>107</v>
      </c>
      <c r="I205" s="144">
        <f t="shared" si="54"/>
        <v>46413</v>
      </c>
      <c r="J205" s="142" t="str">
        <f t="shared" si="55"/>
        <v>107-46413</v>
      </c>
      <c r="K205" s="142">
        <f t="shared" si="56"/>
        <v>0.29166666666666669</v>
      </c>
      <c r="L205" s="142">
        <f t="shared" si="57"/>
        <v>0.875</v>
      </c>
      <c r="M205" s="142">
        <f t="shared" ref="M205:V214" si="58">IF(AND(M$3&gt;=$K205,M$3&lt;$L205),100*$AM205,0)</f>
        <v>0</v>
      </c>
      <c r="N205" s="142">
        <f t="shared" si="58"/>
        <v>0</v>
      </c>
      <c r="O205" s="142">
        <f t="shared" si="58"/>
        <v>0</v>
      </c>
      <c r="P205" s="142">
        <f t="shared" si="58"/>
        <v>0</v>
      </c>
      <c r="Q205" s="142">
        <f t="shared" si="58"/>
        <v>0</v>
      </c>
      <c r="R205" s="142">
        <f t="shared" si="58"/>
        <v>0</v>
      </c>
      <c r="S205" s="142">
        <f t="shared" si="58"/>
        <v>0</v>
      </c>
      <c r="T205" s="142">
        <f t="shared" si="58"/>
        <v>100</v>
      </c>
      <c r="U205" s="142">
        <f t="shared" si="58"/>
        <v>100</v>
      </c>
      <c r="V205" s="142">
        <f t="shared" si="58"/>
        <v>100</v>
      </c>
      <c r="W205" s="142">
        <f t="shared" ref="W205:AJ214" si="59">IF(AND(W$3&gt;=$K205,W$3&lt;$L205),100*$AM205,0)</f>
        <v>100</v>
      </c>
      <c r="X205" s="142">
        <f t="shared" si="59"/>
        <v>100</v>
      </c>
      <c r="Y205" s="142">
        <f t="shared" si="59"/>
        <v>100</v>
      </c>
      <c r="Z205" s="142">
        <f t="shared" si="59"/>
        <v>100</v>
      </c>
      <c r="AA205" s="142">
        <f t="shared" si="59"/>
        <v>100</v>
      </c>
      <c r="AB205" s="142">
        <f t="shared" si="59"/>
        <v>100</v>
      </c>
      <c r="AC205" s="142">
        <f t="shared" si="59"/>
        <v>100</v>
      </c>
      <c r="AD205" s="142">
        <f t="shared" si="59"/>
        <v>100</v>
      </c>
      <c r="AE205" s="142">
        <f t="shared" si="59"/>
        <v>100</v>
      </c>
      <c r="AF205" s="142">
        <f t="shared" si="59"/>
        <v>100</v>
      </c>
      <c r="AG205" s="142">
        <f t="shared" si="59"/>
        <v>100</v>
      </c>
      <c r="AH205" s="142">
        <f t="shared" si="59"/>
        <v>0</v>
      </c>
      <c r="AI205" s="142">
        <f t="shared" si="59"/>
        <v>0</v>
      </c>
      <c r="AJ205" s="142">
        <f t="shared" si="59"/>
        <v>0</v>
      </c>
      <c r="AK205" s="142">
        <f ca="1">IF(AND(AND($AK$3&lt;=B205,B205&lt;=$AK$1),B205&lt;&gt;""),1,0)</f>
        <v>1</v>
      </c>
      <c r="AL205" s="140">
        <f>IF(OR(F205="工事・メンテ（共用可）",F205="要調整"),0.5,1)</f>
        <v>1</v>
      </c>
      <c r="AM205" s="136">
        <v>1</v>
      </c>
    </row>
    <row r="206" spans="1:39" ht="37.5">
      <c r="A206" s="153">
        <v>259</v>
      </c>
      <c r="B206" s="150">
        <v>46414</v>
      </c>
      <c r="C206" s="156">
        <v>0</v>
      </c>
      <c r="D206" s="156">
        <v>24</v>
      </c>
      <c r="E206" s="212" t="s">
        <v>240</v>
      </c>
      <c r="F206" s="151" t="s">
        <v>95</v>
      </c>
      <c r="G206" s="157" t="s">
        <v>1</v>
      </c>
      <c r="H206" s="143" t="str">
        <f>IF(OR(G206="中止",G206="取消"),"998",IF(ISNA(MATCH($E206,施設情報!$B$2:$B$96,0)),"999",INDEX(施設情報!$C$2:$C$96,MATCH($E206,施設情報!$B$2:$B$96,0))))</f>
        <v>117</v>
      </c>
      <c r="I206" s="144">
        <f t="shared" si="54"/>
        <v>46414</v>
      </c>
      <c r="J206" s="142" t="str">
        <f t="shared" si="55"/>
        <v>117-46414</v>
      </c>
      <c r="K206" s="142">
        <f t="shared" si="56"/>
        <v>0</v>
      </c>
      <c r="L206" s="142">
        <f t="shared" si="57"/>
        <v>1</v>
      </c>
      <c r="M206" s="142">
        <f t="shared" si="58"/>
        <v>100</v>
      </c>
      <c r="N206" s="142">
        <f t="shared" si="58"/>
        <v>100</v>
      </c>
      <c r="O206" s="142">
        <f t="shared" si="58"/>
        <v>100</v>
      </c>
      <c r="P206" s="142">
        <f t="shared" si="58"/>
        <v>100</v>
      </c>
      <c r="Q206" s="142">
        <f t="shared" si="58"/>
        <v>100</v>
      </c>
      <c r="R206" s="142">
        <f t="shared" si="58"/>
        <v>100</v>
      </c>
      <c r="S206" s="142">
        <f t="shared" si="58"/>
        <v>100</v>
      </c>
      <c r="T206" s="142">
        <f t="shared" si="58"/>
        <v>100</v>
      </c>
      <c r="U206" s="142">
        <f t="shared" si="58"/>
        <v>100</v>
      </c>
      <c r="V206" s="142">
        <f t="shared" si="58"/>
        <v>100</v>
      </c>
      <c r="W206" s="142">
        <f t="shared" si="59"/>
        <v>100</v>
      </c>
      <c r="X206" s="142">
        <f t="shared" si="59"/>
        <v>100</v>
      </c>
      <c r="Y206" s="142">
        <f t="shared" si="59"/>
        <v>100</v>
      </c>
      <c r="Z206" s="142">
        <f t="shared" si="59"/>
        <v>100</v>
      </c>
      <c r="AA206" s="142">
        <f t="shared" si="59"/>
        <v>100</v>
      </c>
      <c r="AB206" s="142">
        <f t="shared" si="59"/>
        <v>100</v>
      </c>
      <c r="AC206" s="142">
        <f t="shared" si="59"/>
        <v>100</v>
      </c>
      <c r="AD206" s="142">
        <f t="shared" si="59"/>
        <v>100</v>
      </c>
      <c r="AE206" s="142">
        <f t="shared" si="59"/>
        <v>100</v>
      </c>
      <c r="AF206" s="142">
        <f t="shared" si="59"/>
        <v>100</v>
      </c>
      <c r="AG206" s="142">
        <f t="shared" si="59"/>
        <v>100</v>
      </c>
      <c r="AH206" s="142">
        <f t="shared" si="59"/>
        <v>100</v>
      </c>
      <c r="AI206" s="142">
        <f t="shared" si="59"/>
        <v>100</v>
      </c>
      <c r="AJ206" s="142">
        <f t="shared" si="59"/>
        <v>100</v>
      </c>
      <c r="AK206" s="142">
        <f ca="1">IF(AND(AND($AK$3&lt;=B206,B206&lt;=$AK$1),B206&lt;&gt;""),1,0)</f>
        <v>1</v>
      </c>
      <c r="AL206" s="140">
        <f>IF(OR(F206="工事・メンテ（共用可）",F206="要調整"),0.5,1)</f>
        <v>1</v>
      </c>
      <c r="AM206" s="136">
        <v>1</v>
      </c>
    </row>
    <row r="207" spans="1:39" ht="56.25">
      <c r="A207" s="153">
        <v>349</v>
      </c>
      <c r="B207" s="150">
        <v>46414</v>
      </c>
      <c r="C207" s="156">
        <v>0</v>
      </c>
      <c r="D207" s="156">
        <v>24</v>
      </c>
      <c r="E207" s="212" t="s">
        <v>285</v>
      </c>
      <c r="F207" s="151" t="s">
        <v>95</v>
      </c>
      <c r="G207" s="157" t="s">
        <v>1</v>
      </c>
      <c r="H207" s="143" t="str">
        <f>IF(OR(G207="中止",G207="取消"),"998",IF(ISNA(MATCH($E207,施設情報!$B$2:$B$96,0)),"999",INDEX(施設情報!$C$2:$C$96,MATCH($E207,施設情報!$B$2:$B$96,0))))</f>
        <v>111</v>
      </c>
      <c r="I207" s="144">
        <f t="shared" si="54"/>
        <v>46414</v>
      </c>
      <c r="J207" s="142" t="str">
        <f t="shared" si="55"/>
        <v>111-46414</v>
      </c>
      <c r="K207" s="142">
        <f t="shared" si="56"/>
        <v>0</v>
      </c>
      <c r="L207" s="142">
        <f t="shared" si="57"/>
        <v>1</v>
      </c>
      <c r="M207" s="142">
        <f t="shared" si="58"/>
        <v>100</v>
      </c>
      <c r="N207" s="142">
        <f t="shared" si="58"/>
        <v>100</v>
      </c>
      <c r="O207" s="142">
        <f t="shared" si="58"/>
        <v>100</v>
      </c>
      <c r="P207" s="142">
        <f t="shared" si="58"/>
        <v>100</v>
      </c>
      <c r="Q207" s="142">
        <f t="shared" si="58"/>
        <v>100</v>
      </c>
      <c r="R207" s="142">
        <f t="shared" si="58"/>
        <v>100</v>
      </c>
      <c r="S207" s="142">
        <f t="shared" si="58"/>
        <v>100</v>
      </c>
      <c r="T207" s="142">
        <f t="shared" si="58"/>
        <v>100</v>
      </c>
      <c r="U207" s="142">
        <f t="shared" si="58"/>
        <v>100</v>
      </c>
      <c r="V207" s="142">
        <f t="shared" si="58"/>
        <v>100</v>
      </c>
      <c r="W207" s="142">
        <f t="shared" si="59"/>
        <v>100</v>
      </c>
      <c r="X207" s="142">
        <f t="shared" si="59"/>
        <v>100</v>
      </c>
      <c r="Y207" s="142">
        <f t="shared" si="59"/>
        <v>100</v>
      </c>
      <c r="Z207" s="142">
        <f t="shared" si="59"/>
        <v>100</v>
      </c>
      <c r="AA207" s="142">
        <f t="shared" si="59"/>
        <v>100</v>
      </c>
      <c r="AB207" s="142">
        <f t="shared" si="59"/>
        <v>100</v>
      </c>
      <c r="AC207" s="142">
        <f t="shared" si="59"/>
        <v>100</v>
      </c>
      <c r="AD207" s="142">
        <f t="shared" si="59"/>
        <v>100</v>
      </c>
      <c r="AE207" s="142">
        <f t="shared" si="59"/>
        <v>100</v>
      </c>
      <c r="AF207" s="142">
        <f t="shared" si="59"/>
        <v>100</v>
      </c>
      <c r="AG207" s="142">
        <f t="shared" si="59"/>
        <v>100</v>
      </c>
      <c r="AH207" s="142">
        <f t="shared" si="59"/>
        <v>100</v>
      </c>
      <c r="AI207" s="142">
        <f t="shared" si="59"/>
        <v>100</v>
      </c>
      <c r="AJ207" s="142">
        <f t="shared" si="59"/>
        <v>100</v>
      </c>
      <c r="AK207" s="142">
        <f ca="1">IF(AND(AND($AK$3&lt;=B207,B207&lt;=$AK$1),B207&lt;&gt;""),1,0)</f>
        <v>1</v>
      </c>
      <c r="AL207" s="140">
        <f>IF(OR(F207="工事・メンテ（共用可）",F207="要調整"),0.5,1)</f>
        <v>1</v>
      </c>
      <c r="AM207" s="136">
        <v>1</v>
      </c>
    </row>
    <row r="208" spans="1:39">
      <c r="A208" s="153">
        <v>539</v>
      </c>
      <c r="B208" s="150">
        <v>46414</v>
      </c>
      <c r="C208" s="156">
        <v>7</v>
      </c>
      <c r="D208" s="156">
        <v>21</v>
      </c>
      <c r="E208" s="212" t="s">
        <v>28</v>
      </c>
      <c r="F208" s="151" t="s">
        <v>490</v>
      </c>
      <c r="G208" s="157" t="s">
        <v>494</v>
      </c>
      <c r="H208" s="143" t="str">
        <f>IF(OR(G208="中止",G208="取消"),"998",IF(ISNA(MATCH($E208,施設情報!$B$2:$B$96,0)),"999",INDEX(施設情報!$C$2:$C$96,MATCH($E208,施設情報!$B$2:$B$96,0))))</f>
        <v>001</v>
      </c>
      <c r="I208" s="144">
        <f t="shared" si="54"/>
        <v>46414</v>
      </c>
      <c r="J208" s="142" t="str">
        <f t="shared" si="55"/>
        <v>001-46414</v>
      </c>
      <c r="K208" s="142">
        <f t="shared" si="56"/>
        <v>0.29166666666666669</v>
      </c>
      <c r="L208" s="142">
        <f t="shared" si="57"/>
        <v>0.875</v>
      </c>
      <c r="M208" s="142">
        <f t="shared" si="58"/>
        <v>0</v>
      </c>
      <c r="N208" s="142">
        <f t="shared" si="58"/>
        <v>0</v>
      </c>
      <c r="O208" s="142">
        <f t="shared" si="58"/>
        <v>0</v>
      </c>
      <c r="P208" s="142">
        <f t="shared" si="58"/>
        <v>0</v>
      </c>
      <c r="Q208" s="142">
        <f t="shared" si="58"/>
        <v>0</v>
      </c>
      <c r="R208" s="142">
        <f t="shared" si="58"/>
        <v>0</v>
      </c>
      <c r="S208" s="142">
        <f t="shared" si="58"/>
        <v>0</v>
      </c>
      <c r="T208" s="142">
        <f t="shared" si="58"/>
        <v>100</v>
      </c>
      <c r="U208" s="142">
        <f t="shared" si="58"/>
        <v>100</v>
      </c>
      <c r="V208" s="142">
        <f t="shared" si="58"/>
        <v>100</v>
      </c>
      <c r="W208" s="142">
        <f t="shared" si="59"/>
        <v>100</v>
      </c>
      <c r="X208" s="142">
        <f t="shared" si="59"/>
        <v>100</v>
      </c>
      <c r="Y208" s="142">
        <f t="shared" si="59"/>
        <v>100</v>
      </c>
      <c r="Z208" s="142">
        <f t="shared" si="59"/>
        <v>100</v>
      </c>
      <c r="AA208" s="142">
        <f t="shared" si="59"/>
        <v>100</v>
      </c>
      <c r="AB208" s="142">
        <f t="shared" si="59"/>
        <v>100</v>
      </c>
      <c r="AC208" s="142">
        <f t="shared" si="59"/>
        <v>100</v>
      </c>
      <c r="AD208" s="142">
        <f t="shared" si="59"/>
        <v>100</v>
      </c>
      <c r="AE208" s="142">
        <f t="shared" si="59"/>
        <v>100</v>
      </c>
      <c r="AF208" s="142">
        <f t="shared" si="59"/>
        <v>100</v>
      </c>
      <c r="AG208" s="142">
        <f t="shared" si="59"/>
        <v>100</v>
      </c>
      <c r="AH208" s="142">
        <f t="shared" si="59"/>
        <v>0</v>
      </c>
      <c r="AI208" s="142">
        <f t="shared" si="59"/>
        <v>0</v>
      </c>
      <c r="AJ208" s="142">
        <f t="shared" si="59"/>
        <v>0</v>
      </c>
      <c r="AK208" s="142">
        <f ca="1">IF(AND(AND($AK$3&lt;=B208,B208&lt;=$AK$1),B208&lt;&gt;""),1,0)</f>
        <v>1</v>
      </c>
      <c r="AL208" s="140">
        <f>IF(OR(F208="工事・メンテ（共用可）",F208="要調整"),0.5,1)</f>
        <v>1</v>
      </c>
      <c r="AM208" s="136">
        <v>1</v>
      </c>
    </row>
    <row r="209" spans="1:39" ht="93.75">
      <c r="A209" s="153">
        <v>540</v>
      </c>
      <c r="B209" s="150">
        <v>46414</v>
      </c>
      <c r="C209" s="156">
        <v>7</v>
      </c>
      <c r="D209" s="156">
        <v>21</v>
      </c>
      <c r="E209" s="212" t="s">
        <v>270</v>
      </c>
      <c r="F209" s="151" t="s">
        <v>490</v>
      </c>
      <c r="G209" s="157" t="s">
        <v>494</v>
      </c>
      <c r="H209" s="143" t="str">
        <f>IF(OR(G209="中止",G209="取消"),"998",IF(ISNA(MATCH($E209,施設情報!$B$2:$B$96,0)),"999",INDEX(施設情報!$C$2:$C$96,MATCH($E209,施設情報!$B$2:$B$96,0))))</f>
        <v>101</v>
      </c>
      <c r="I209" s="144">
        <f t="shared" si="54"/>
        <v>46414</v>
      </c>
      <c r="J209" s="142" t="str">
        <f t="shared" si="55"/>
        <v>101-46414</v>
      </c>
      <c r="K209" s="142">
        <f t="shared" si="56"/>
        <v>0.29166666666666669</v>
      </c>
      <c r="L209" s="142">
        <f t="shared" si="57"/>
        <v>0.875</v>
      </c>
      <c r="M209" s="142">
        <f t="shared" si="58"/>
        <v>0</v>
      </c>
      <c r="N209" s="142">
        <f t="shared" si="58"/>
        <v>0</v>
      </c>
      <c r="O209" s="142">
        <f t="shared" si="58"/>
        <v>0</v>
      </c>
      <c r="P209" s="142">
        <f t="shared" si="58"/>
        <v>0</v>
      </c>
      <c r="Q209" s="142">
        <f t="shared" si="58"/>
        <v>0</v>
      </c>
      <c r="R209" s="142">
        <f t="shared" si="58"/>
        <v>0</v>
      </c>
      <c r="S209" s="142">
        <f t="shared" si="58"/>
        <v>0</v>
      </c>
      <c r="T209" s="142">
        <f t="shared" si="58"/>
        <v>100</v>
      </c>
      <c r="U209" s="142">
        <f t="shared" si="58"/>
        <v>100</v>
      </c>
      <c r="V209" s="142">
        <f t="shared" si="58"/>
        <v>100</v>
      </c>
      <c r="W209" s="142">
        <f t="shared" si="59"/>
        <v>100</v>
      </c>
      <c r="X209" s="142">
        <f t="shared" si="59"/>
        <v>100</v>
      </c>
      <c r="Y209" s="142">
        <f t="shared" si="59"/>
        <v>100</v>
      </c>
      <c r="Z209" s="142">
        <f t="shared" si="59"/>
        <v>100</v>
      </c>
      <c r="AA209" s="142">
        <f t="shared" si="59"/>
        <v>100</v>
      </c>
      <c r="AB209" s="142">
        <f t="shared" si="59"/>
        <v>100</v>
      </c>
      <c r="AC209" s="142">
        <f t="shared" si="59"/>
        <v>100</v>
      </c>
      <c r="AD209" s="142">
        <f t="shared" si="59"/>
        <v>100</v>
      </c>
      <c r="AE209" s="142">
        <f t="shared" si="59"/>
        <v>100</v>
      </c>
      <c r="AF209" s="142">
        <f t="shared" si="59"/>
        <v>100</v>
      </c>
      <c r="AG209" s="142">
        <f t="shared" si="59"/>
        <v>100</v>
      </c>
      <c r="AH209" s="142">
        <f t="shared" si="59"/>
        <v>0</v>
      </c>
      <c r="AI209" s="142">
        <f t="shared" si="59"/>
        <v>0</v>
      </c>
      <c r="AJ209" s="142">
        <f t="shared" si="59"/>
        <v>0</v>
      </c>
      <c r="AK209" s="142">
        <f ca="1">IF(AND(AND($AK$3&lt;=B209,B209&lt;=$AK$1),B209&lt;&gt;""),1,0)</f>
        <v>1</v>
      </c>
      <c r="AL209" s="140">
        <f>IF(OR(F209="工事・メンテ（共用可）",F209="要調整"),0.5,1)</f>
        <v>1</v>
      </c>
      <c r="AM209" s="136">
        <v>1</v>
      </c>
    </row>
    <row r="210" spans="1:39">
      <c r="A210" s="153">
        <v>541</v>
      </c>
      <c r="B210" s="150">
        <v>46414</v>
      </c>
      <c r="C210" s="156">
        <v>7</v>
      </c>
      <c r="D210" s="156">
        <v>21</v>
      </c>
      <c r="E210" s="212" t="s">
        <v>271</v>
      </c>
      <c r="F210" s="151" t="s">
        <v>490</v>
      </c>
      <c r="G210" s="157" t="s">
        <v>494</v>
      </c>
      <c r="H210" s="143" t="str">
        <f>IF(OR(G210="中止",G210="取消"),"998",IF(ISNA(MATCH($E210,施設情報!$B$2:$B$96,0)),"999",INDEX(施設情報!$C$2:$C$96,MATCH($E210,施設情報!$B$2:$B$96,0))))</f>
        <v>102</v>
      </c>
      <c r="I210" s="144">
        <f t="shared" si="54"/>
        <v>46414</v>
      </c>
      <c r="J210" s="142" t="str">
        <f t="shared" si="55"/>
        <v>102-46414</v>
      </c>
      <c r="K210" s="142">
        <f t="shared" si="56"/>
        <v>0.29166666666666669</v>
      </c>
      <c r="L210" s="142">
        <f t="shared" si="57"/>
        <v>0.875</v>
      </c>
      <c r="M210" s="142">
        <f t="shared" si="58"/>
        <v>0</v>
      </c>
      <c r="N210" s="142">
        <f t="shared" si="58"/>
        <v>0</v>
      </c>
      <c r="O210" s="142">
        <f t="shared" si="58"/>
        <v>0</v>
      </c>
      <c r="P210" s="142">
        <f t="shared" si="58"/>
        <v>0</v>
      </c>
      <c r="Q210" s="142">
        <f t="shared" si="58"/>
        <v>0</v>
      </c>
      <c r="R210" s="142">
        <f t="shared" si="58"/>
        <v>0</v>
      </c>
      <c r="S210" s="142">
        <f t="shared" si="58"/>
        <v>0</v>
      </c>
      <c r="T210" s="142">
        <f t="shared" si="58"/>
        <v>100</v>
      </c>
      <c r="U210" s="142">
        <f t="shared" si="58"/>
        <v>100</v>
      </c>
      <c r="V210" s="142">
        <f t="shared" si="58"/>
        <v>100</v>
      </c>
      <c r="W210" s="142">
        <f t="shared" si="59"/>
        <v>100</v>
      </c>
      <c r="X210" s="142">
        <f t="shared" si="59"/>
        <v>100</v>
      </c>
      <c r="Y210" s="142">
        <f t="shared" si="59"/>
        <v>100</v>
      </c>
      <c r="Z210" s="142">
        <f t="shared" si="59"/>
        <v>100</v>
      </c>
      <c r="AA210" s="142">
        <f t="shared" si="59"/>
        <v>100</v>
      </c>
      <c r="AB210" s="142">
        <f t="shared" si="59"/>
        <v>100</v>
      </c>
      <c r="AC210" s="142">
        <f t="shared" si="59"/>
        <v>100</v>
      </c>
      <c r="AD210" s="142">
        <f t="shared" si="59"/>
        <v>100</v>
      </c>
      <c r="AE210" s="142">
        <f t="shared" si="59"/>
        <v>100</v>
      </c>
      <c r="AF210" s="142">
        <f t="shared" si="59"/>
        <v>100</v>
      </c>
      <c r="AG210" s="142">
        <f t="shared" si="59"/>
        <v>100</v>
      </c>
      <c r="AH210" s="142">
        <f t="shared" si="59"/>
        <v>0</v>
      </c>
      <c r="AI210" s="142">
        <f t="shared" si="59"/>
        <v>0</v>
      </c>
      <c r="AJ210" s="142">
        <f t="shared" si="59"/>
        <v>0</v>
      </c>
      <c r="AK210" s="142">
        <f ca="1">IF(AND(AND($AK$3&lt;=B210,B210&lt;=$AK$1),B210&lt;&gt;""),1,0)</f>
        <v>1</v>
      </c>
      <c r="AL210" s="140">
        <f>IF(OR(F210="工事・メンテ（共用可）",F210="要調整"),0.5,1)</f>
        <v>1</v>
      </c>
      <c r="AM210" s="136">
        <v>1</v>
      </c>
    </row>
    <row r="211" spans="1:39">
      <c r="A211" s="153">
        <v>542</v>
      </c>
      <c r="B211" s="150">
        <v>46414</v>
      </c>
      <c r="C211" s="156">
        <v>7</v>
      </c>
      <c r="D211" s="156">
        <v>21</v>
      </c>
      <c r="E211" s="212" t="s">
        <v>272</v>
      </c>
      <c r="F211" s="151" t="s">
        <v>490</v>
      </c>
      <c r="G211" s="157" t="s">
        <v>494</v>
      </c>
      <c r="H211" s="143" t="str">
        <f>IF(OR(G211="中止",G211="取消"),"998",IF(ISNA(MATCH($E211,施設情報!$B$2:$B$96,0)),"999",INDEX(施設情報!$C$2:$C$96,MATCH($E211,施設情報!$B$2:$B$96,0))))</f>
        <v>103</v>
      </c>
      <c r="I211" s="144">
        <f t="shared" si="54"/>
        <v>46414</v>
      </c>
      <c r="J211" s="142" t="str">
        <f t="shared" si="55"/>
        <v>103-46414</v>
      </c>
      <c r="K211" s="142">
        <f t="shared" si="56"/>
        <v>0.29166666666666669</v>
      </c>
      <c r="L211" s="142">
        <f t="shared" si="57"/>
        <v>0.875</v>
      </c>
      <c r="M211" s="142">
        <f t="shared" si="58"/>
        <v>0</v>
      </c>
      <c r="N211" s="142">
        <f t="shared" si="58"/>
        <v>0</v>
      </c>
      <c r="O211" s="142">
        <f t="shared" si="58"/>
        <v>0</v>
      </c>
      <c r="P211" s="142">
        <f t="shared" si="58"/>
        <v>0</v>
      </c>
      <c r="Q211" s="142">
        <f t="shared" si="58"/>
        <v>0</v>
      </c>
      <c r="R211" s="142">
        <f t="shared" si="58"/>
        <v>0</v>
      </c>
      <c r="S211" s="142">
        <f t="shared" si="58"/>
        <v>0</v>
      </c>
      <c r="T211" s="142">
        <f t="shared" si="58"/>
        <v>100</v>
      </c>
      <c r="U211" s="142">
        <f t="shared" si="58"/>
        <v>100</v>
      </c>
      <c r="V211" s="142">
        <f t="shared" si="58"/>
        <v>100</v>
      </c>
      <c r="W211" s="142">
        <f t="shared" si="59"/>
        <v>100</v>
      </c>
      <c r="X211" s="142">
        <f t="shared" si="59"/>
        <v>100</v>
      </c>
      <c r="Y211" s="142">
        <f t="shared" si="59"/>
        <v>100</v>
      </c>
      <c r="Z211" s="142">
        <f t="shared" si="59"/>
        <v>100</v>
      </c>
      <c r="AA211" s="142">
        <f t="shared" si="59"/>
        <v>100</v>
      </c>
      <c r="AB211" s="142">
        <f t="shared" si="59"/>
        <v>100</v>
      </c>
      <c r="AC211" s="142">
        <f t="shared" si="59"/>
        <v>100</v>
      </c>
      <c r="AD211" s="142">
        <f t="shared" si="59"/>
        <v>100</v>
      </c>
      <c r="AE211" s="142">
        <f t="shared" si="59"/>
        <v>100</v>
      </c>
      <c r="AF211" s="142">
        <f t="shared" si="59"/>
        <v>100</v>
      </c>
      <c r="AG211" s="142">
        <f t="shared" si="59"/>
        <v>100</v>
      </c>
      <c r="AH211" s="142">
        <f t="shared" si="59"/>
        <v>0</v>
      </c>
      <c r="AI211" s="142">
        <f t="shared" si="59"/>
        <v>0</v>
      </c>
      <c r="AJ211" s="142">
        <f t="shared" si="59"/>
        <v>0</v>
      </c>
      <c r="AK211" s="142">
        <f ca="1">IF(AND(AND($AK$3&lt;=B211,B211&lt;=$AK$1),B211&lt;&gt;""),1,0)</f>
        <v>1</v>
      </c>
      <c r="AL211" s="140">
        <f>IF(OR(F211="工事・メンテ（共用可）",F211="要調整"),0.5,1)</f>
        <v>1</v>
      </c>
      <c r="AM211" s="136">
        <v>1</v>
      </c>
    </row>
    <row r="212" spans="1:39">
      <c r="A212" s="153">
        <v>543</v>
      </c>
      <c r="B212" s="150">
        <v>46414</v>
      </c>
      <c r="C212" s="156">
        <v>7</v>
      </c>
      <c r="D212" s="156">
        <v>21</v>
      </c>
      <c r="E212" s="212" t="s">
        <v>277</v>
      </c>
      <c r="F212" s="151" t="s">
        <v>490</v>
      </c>
      <c r="G212" s="157" t="s">
        <v>494</v>
      </c>
      <c r="H212" s="143" t="str">
        <f>IF(OR(G212="中止",G212="取消"),"998",IF(ISNA(MATCH($E212,施設情報!$B$2:$B$96,0)),"999",INDEX(施設情報!$C$2:$C$96,MATCH($E212,施設情報!$B$2:$B$96,0))))</f>
        <v>104</v>
      </c>
      <c r="I212" s="144">
        <f t="shared" si="54"/>
        <v>46414</v>
      </c>
      <c r="J212" s="142" t="str">
        <f t="shared" si="55"/>
        <v>104-46414</v>
      </c>
      <c r="K212" s="142">
        <f t="shared" si="56"/>
        <v>0.29166666666666669</v>
      </c>
      <c r="L212" s="142">
        <f t="shared" si="57"/>
        <v>0.875</v>
      </c>
      <c r="M212" s="142">
        <f t="shared" si="58"/>
        <v>0</v>
      </c>
      <c r="N212" s="142">
        <f t="shared" si="58"/>
        <v>0</v>
      </c>
      <c r="O212" s="142">
        <f t="shared" si="58"/>
        <v>0</v>
      </c>
      <c r="P212" s="142">
        <f t="shared" si="58"/>
        <v>0</v>
      </c>
      <c r="Q212" s="142">
        <f t="shared" si="58"/>
        <v>0</v>
      </c>
      <c r="R212" s="142">
        <f t="shared" si="58"/>
        <v>0</v>
      </c>
      <c r="S212" s="142">
        <f t="shared" si="58"/>
        <v>0</v>
      </c>
      <c r="T212" s="142">
        <f t="shared" si="58"/>
        <v>100</v>
      </c>
      <c r="U212" s="142">
        <f t="shared" si="58"/>
        <v>100</v>
      </c>
      <c r="V212" s="142">
        <f t="shared" si="58"/>
        <v>100</v>
      </c>
      <c r="W212" s="142">
        <f t="shared" si="59"/>
        <v>100</v>
      </c>
      <c r="X212" s="142">
        <f t="shared" si="59"/>
        <v>100</v>
      </c>
      <c r="Y212" s="142">
        <f t="shared" si="59"/>
        <v>100</v>
      </c>
      <c r="Z212" s="142">
        <f t="shared" si="59"/>
        <v>100</v>
      </c>
      <c r="AA212" s="142">
        <f t="shared" si="59"/>
        <v>100</v>
      </c>
      <c r="AB212" s="142">
        <f t="shared" si="59"/>
        <v>100</v>
      </c>
      <c r="AC212" s="142">
        <f t="shared" si="59"/>
        <v>100</v>
      </c>
      <c r="AD212" s="142">
        <f t="shared" si="59"/>
        <v>100</v>
      </c>
      <c r="AE212" s="142">
        <f t="shared" si="59"/>
        <v>100</v>
      </c>
      <c r="AF212" s="142">
        <f t="shared" si="59"/>
        <v>100</v>
      </c>
      <c r="AG212" s="142">
        <f t="shared" si="59"/>
        <v>100</v>
      </c>
      <c r="AH212" s="142">
        <f t="shared" si="59"/>
        <v>0</v>
      </c>
      <c r="AI212" s="142">
        <f t="shared" si="59"/>
        <v>0</v>
      </c>
      <c r="AJ212" s="142">
        <f t="shared" si="59"/>
        <v>0</v>
      </c>
      <c r="AK212" s="142">
        <f ca="1">IF(AND(AND($AK$3&lt;=B212,B212&lt;=$AK$1),B212&lt;&gt;""),1,0)</f>
        <v>1</v>
      </c>
      <c r="AL212" s="140">
        <f>IF(OR(F212="工事・メンテ（共用可）",F212="要調整"),0.5,1)</f>
        <v>1</v>
      </c>
      <c r="AM212" s="136">
        <v>1</v>
      </c>
    </row>
    <row r="213" spans="1:39" ht="37.5">
      <c r="A213" s="153">
        <v>544</v>
      </c>
      <c r="B213" s="150">
        <v>46414</v>
      </c>
      <c r="C213" s="156">
        <v>7</v>
      </c>
      <c r="D213" s="156">
        <v>21</v>
      </c>
      <c r="E213" s="212" t="s">
        <v>278</v>
      </c>
      <c r="F213" s="151" t="s">
        <v>490</v>
      </c>
      <c r="G213" s="157" t="s">
        <v>494</v>
      </c>
      <c r="H213" s="143" t="str">
        <f>IF(OR(G213="中止",G213="取消"),"998",IF(ISNA(MATCH($E213,施設情報!$B$2:$B$96,0)),"999",INDEX(施設情報!$C$2:$C$96,MATCH($E213,施設情報!$B$2:$B$96,0))))</f>
        <v>105</v>
      </c>
      <c r="I213" s="144">
        <f t="shared" si="54"/>
        <v>46414</v>
      </c>
      <c r="J213" s="142" t="str">
        <f t="shared" si="55"/>
        <v>105-46414</v>
      </c>
      <c r="K213" s="142">
        <f t="shared" si="56"/>
        <v>0.29166666666666669</v>
      </c>
      <c r="L213" s="142">
        <f t="shared" si="57"/>
        <v>0.875</v>
      </c>
      <c r="M213" s="142">
        <f t="shared" si="58"/>
        <v>0</v>
      </c>
      <c r="N213" s="142">
        <f t="shared" si="58"/>
        <v>0</v>
      </c>
      <c r="O213" s="142">
        <f t="shared" si="58"/>
        <v>0</v>
      </c>
      <c r="P213" s="142">
        <f t="shared" si="58"/>
        <v>0</v>
      </c>
      <c r="Q213" s="142">
        <f t="shared" si="58"/>
        <v>0</v>
      </c>
      <c r="R213" s="142">
        <f t="shared" si="58"/>
        <v>0</v>
      </c>
      <c r="S213" s="142">
        <f t="shared" si="58"/>
        <v>0</v>
      </c>
      <c r="T213" s="142">
        <f t="shared" si="58"/>
        <v>100</v>
      </c>
      <c r="U213" s="142">
        <f t="shared" si="58"/>
        <v>100</v>
      </c>
      <c r="V213" s="142">
        <f t="shared" si="58"/>
        <v>100</v>
      </c>
      <c r="W213" s="142">
        <f t="shared" si="59"/>
        <v>100</v>
      </c>
      <c r="X213" s="142">
        <f t="shared" si="59"/>
        <v>100</v>
      </c>
      <c r="Y213" s="142">
        <f t="shared" si="59"/>
        <v>100</v>
      </c>
      <c r="Z213" s="142">
        <f t="shared" si="59"/>
        <v>100</v>
      </c>
      <c r="AA213" s="142">
        <f t="shared" si="59"/>
        <v>100</v>
      </c>
      <c r="AB213" s="142">
        <f t="shared" si="59"/>
        <v>100</v>
      </c>
      <c r="AC213" s="142">
        <f t="shared" si="59"/>
        <v>100</v>
      </c>
      <c r="AD213" s="142">
        <f t="shared" si="59"/>
        <v>100</v>
      </c>
      <c r="AE213" s="142">
        <f t="shared" si="59"/>
        <v>100</v>
      </c>
      <c r="AF213" s="142">
        <f t="shared" si="59"/>
        <v>100</v>
      </c>
      <c r="AG213" s="142">
        <f t="shared" si="59"/>
        <v>100</v>
      </c>
      <c r="AH213" s="142">
        <f t="shared" si="59"/>
        <v>0</v>
      </c>
      <c r="AI213" s="142">
        <f t="shared" si="59"/>
        <v>0</v>
      </c>
      <c r="AJ213" s="142">
        <f t="shared" si="59"/>
        <v>0</v>
      </c>
      <c r="AK213" s="142">
        <f ca="1">IF(AND(AND($AK$3&lt;=B213,B213&lt;=$AK$1),B213&lt;&gt;""),1,0)</f>
        <v>1</v>
      </c>
      <c r="AL213" s="140">
        <f>IF(OR(F213="工事・メンテ（共用可）",F213="要調整"),0.5,1)</f>
        <v>1</v>
      </c>
      <c r="AM213" s="136">
        <v>1</v>
      </c>
    </row>
    <row r="214" spans="1:39" ht="37.5">
      <c r="A214" s="153">
        <v>545</v>
      </c>
      <c r="B214" s="150">
        <v>46414</v>
      </c>
      <c r="C214" s="156">
        <v>7</v>
      </c>
      <c r="D214" s="156">
        <v>21</v>
      </c>
      <c r="E214" s="212" t="s">
        <v>279</v>
      </c>
      <c r="F214" s="151" t="s">
        <v>490</v>
      </c>
      <c r="G214" s="157" t="s">
        <v>494</v>
      </c>
      <c r="H214" s="143" t="str">
        <f>IF(OR(G214="中止",G214="取消"),"998",IF(ISNA(MATCH($E214,施設情報!$B$2:$B$96,0)),"999",INDEX(施設情報!$C$2:$C$96,MATCH($E214,施設情報!$B$2:$B$96,0))))</f>
        <v>106</v>
      </c>
      <c r="I214" s="144">
        <f t="shared" si="54"/>
        <v>46414</v>
      </c>
      <c r="J214" s="142" t="str">
        <f t="shared" si="55"/>
        <v>106-46414</v>
      </c>
      <c r="K214" s="142">
        <f t="shared" si="56"/>
        <v>0.29166666666666669</v>
      </c>
      <c r="L214" s="142">
        <f t="shared" si="57"/>
        <v>0.875</v>
      </c>
      <c r="M214" s="142">
        <f t="shared" si="58"/>
        <v>0</v>
      </c>
      <c r="N214" s="142">
        <f t="shared" si="58"/>
        <v>0</v>
      </c>
      <c r="O214" s="142">
        <f t="shared" si="58"/>
        <v>0</v>
      </c>
      <c r="P214" s="142">
        <f t="shared" si="58"/>
        <v>0</v>
      </c>
      <c r="Q214" s="142">
        <f t="shared" si="58"/>
        <v>0</v>
      </c>
      <c r="R214" s="142">
        <f t="shared" si="58"/>
        <v>0</v>
      </c>
      <c r="S214" s="142">
        <f t="shared" si="58"/>
        <v>0</v>
      </c>
      <c r="T214" s="142">
        <f t="shared" si="58"/>
        <v>100</v>
      </c>
      <c r="U214" s="142">
        <f t="shared" si="58"/>
        <v>100</v>
      </c>
      <c r="V214" s="142">
        <f t="shared" si="58"/>
        <v>100</v>
      </c>
      <c r="W214" s="142">
        <f t="shared" si="59"/>
        <v>100</v>
      </c>
      <c r="X214" s="142">
        <f t="shared" si="59"/>
        <v>100</v>
      </c>
      <c r="Y214" s="142">
        <f t="shared" si="59"/>
        <v>100</v>
      </c>
      <c r="Z214" s="142">
        <f t="shared" si="59"/>
        <v>100</v>
      </c>
      <c r="AA214" s="142">
        <f t="shared" si="59"/>
        <v>100</v>
      </c>
      <c r="AB214" s="142">
        <f t="shared" si="59"/>
        <v>100</v>
      </c>
      <c r="AC214" s="142">
        <f t="shared" si="59"/>
        <v>100</v>
      </c>
      <c r="AD214" s="142">
        <f t="shared" si="59"/>
        <v>100</v>
      </c>
      <c r="AE214" s="142">
        <f t="shared" si="59"/>
        <v>100</v>
      </c>
      <c r="AF214" s="142">
        <f t="shared" si="59"/>
        <v>100</v>
      </c>
      <c r="AG214" s="142">
        <f t="shared" si="59"/>
        <v>100</v>
      </c>
      <c r="AH214" s="142">
        <f t="shared" si="59"/>
        <v>0</v>
      </c>
      <c r="AI214" s="142">
        <f t="shared" si="59"/>
        <v>0</v>
      </c>
      <c r="AJ214" s="142">
        <f t="shared" si="59"/>
        <v>0</v>
      </c>
      <c r="AK214" s="142">
        <f ca="1">IF(AND(AND($AK$3&lt;=B214,B214&lt;=$AK$1),B214&lt;&gt;""),1,0)</f>
        <v>1</v>
      </c>
      <c r="AL214" s="140">
        <f>IF(OR(F214="工事・メンテ（共用可）",F214="要調整"),0.5,1)</f>
        <v>1</v>
      </c>
      <c r="AM214" s="136">
        <v>1</v>
      </c>
    </row>
    <row r="215" spans="1:39">
      <c r="A215" s="153">
        <v>546</v>
      </c>
      <c r="B215" s="150">
        <v>46414</v>
      </c>
      <c r="C215" s="156">
        <v>7</v>
      </c>
      <c r="D215" s="156">
        <v>21</v>
      </c>
      <c r="E215" s="212" t="s">
        <v>510</v>
      </c>
      <c r="F215" s="151" t="s">
        <v>490</v>
      </c>
      <c r="G215" s="157" t="s">
        <v>494</v>
      </c>
      <c r="H215" s="143" t="str">
        <f>IF(OR(G215="中止",G215="取消"),"998",IF(ISNA(MATCH($E215,施設情報!$B$2:$B$96,0)),"999",INDEX(施設情報!$C$2:$C$96,MATCH($E215,施設情報!$B$2:$B$96,0))))</f>
        <v>108</v>
      </c>
      <c r="I215" s="144">
        <f t="shared" si="54"/>
        <v>46414</v>
      </c>
      <c r="J215" s="142" t="str">
        <f t="shared" si="55"/>
        <v>108-46414</v>
      </c>
      <c r="K215" s="142">
        <f t="shared" si="56"/>
        <v>0.29166666666666669</v>
      </c>
      <c r="L215" s="142">
        <f t="shared" si="57"/>
        <v>0.875</v>
      </c>
      <c r="M215" s="142">
        <f t="shared" ref="M215:V224" si="60">IF(AND(M$3&gt;=$K215,M$3&lt;$L215),100*$AM215,0)</f>
        <v>0</v>
      </c>
      <c r="N215" s="142">
        <f t="shared" si="60"/>
        <v>0</v>
      </c>
      <c r="O215" s="142">
        <f t="shared" si="60"/>
        <v>0</v>
      </c>
      <c r="P215" s="142">
        <f t="shared" si="60"/>
        <v>0</v>
      </c>
      <c r="Q215" s="142">
        <f t="shared" si="60"/>
        <v>0</v>
      </c>
      <c r="R215" s="142">
        <f t="shared" si="60"/>
        <v>0</v>
      </c>
      <c r="S215" s="142">
        <f t="shared" si="60"/>
        <v>0</v>
      </c>
      <c r="T215" s="142">
        <f t="shared" si="60"/>
        <v>100</v>
      </c>
      <c r="U215" s="142">
        <f t="shared" si="60"/>
        <v>100</v>
      </c>
      <c r="V215" s="142">
        <f t="shared" si="60"/>
        <v>100</v>
      </c>
      <c r="W215" s="142">
        <f t="shared" ref="W215:AJ224" si="61">IF(AND(W$3&gt;=$K215,W$3&lt;$L215),100*$AM215,0)</f>
        <v>100</v>
      </c>
      <c r="X215" s="142">
        <f t="shared" si="61"/>
        <v>100</v>
      </c>
      <c r="Y215" s="142">
        <f t="shared" si="61"/>
        <v>100</v>
      </c>
      <c r="Z215" s="142">
        <f t="shared" si="61"/>
        <v>100</v>
      </c>
      <c r="AA215" s="142">
        <f t="shared" si="61"/>
        <v>100</v>
      </c>
      <c r="AB215" s="142">
        <f t="shared" si="61"/>
        <v>100</v>
      </c>
      <c r="AC215" s="142">
        <f t="shared" si="61"/>
        <v>100</v>
      </c>
      <c r="AD215" s="142">
        <f t="shared" si="61"/>
        <v>100</v>
      </c>
      <c r="AE215" s="142">
        <f t="shared" si="61"/>
        <v>100</v>
      </c>
      <c r="AF215" s="142">
        <f t="shared" si="61"/>
        <v>100</v>
      </c>
      <c r="AG215" s="142">
        <f t="shared" si="61"/>
        <v>100</v>
      </c>
      <c r="AH215" s="142">
        <f t="shared" si="61"/>
        <v>0</v>
      </c>
      <c r="AI215" s="142">
        <f t="shared" si="61"/>
        <v>0</v>
      </c>
      <c r="AJ215" s="142">
        <f t="shared" si="61"/>
        <v>0</v>
      </c>
      <c r="AK215" s="142">
        <f ca="1">IF(AND(AND($AK$3&lt;=B215,B215&lt;=$AK$1),B215&lt;&gt;""),1,0)</f>
        <v>1</v>
      </c>
      <c r="AL215" s="140">
        <f>IF(OR(F215="工事・メンテ（共用可）",F215="要調整"),0.5,1)</f>
        <v>1</v>
      </c>
      <c r="AM215" s="136">
        <v>1</v>
      </c>
    </row>
    <row r="216" spans="1:39" ht="37.5">
      <c r="A216" s="153">
        <v>547</v>
      </c>
      <c r="B216" s="150">
        <v>46414</v>
      </c>
      <c r="C216" s="156">
        <v>7</v>
      </c>
      <c r="D216" s="156">
        <v>21</v>
      </c>
      <c r="E216" s="212" t="s">
        <v>496</v>
      </c>
      <c r="F216" s="151" t="s">
        <v>490</v>
      </c>
      <c r="G216" s="157" t="s">
        <v>494</v>
      </c>
      <c r="H216" s="143" t="str">
        <f>IF(OR(G216="中止",G216="取消"),"998",IF(ISNA(MATCH($E216,施設情報!$B$2:$B$96,0)),"999",INDEX(施設情報!$C$2:$C$96,MATCH($E216,施設情報!$B$2:$B$96,0))))</f>
        <v>107</v>
      </c>
      <c r="I216" s="144">
        <f t="shared" si="54"/>
        <v>46414</v>
      </c>
      <c r="J216" s="142" t="str">
        <f t="shared" si="55"/>
        <v>107-46414</v>
      </c>
      <c r="K216" s="142">
        <f t="shared" si="56"/>
        <v>0.29166666666666669</v>
      </c>
      <c r="L216" s="142">
        <f t="shared" si="57"/>
        <v>0.875</v>
      </c>
      <c r="M216" s="142">
        <f t="shared" si="60"/>
        <v>0</v>
      </c>
      <c r="N216" s="142">
        <f t="shared" si="60"/>
        <v>0</v>
      </c>
      <c r="O216" s="142">
        <f t="shared" si="60"/>
        <v>0</v>
      </c>
      <c r="P216" s="142">
        <f t="shared" si="60"/>
        <v>0</v>
      </c>
      <c r="Q216" s="142">
        <f t="shared" si="60"/>
        <v>0</v>
      </c>
      <c r="R216" s="142">
        <f t="shared" si="60"/>
        <v>0</v>
      </c>
      <c r="S216" s="142">
        <f t="shared" si="60"/>
        <v>0</v>
      </c>
      <c r="T216" s="142">
        <f t="shared" si="60"/>
        <v>100</v>
      </c>
      <c r="U216" s="142">
        <f t="shared" si="60"/>
        <v>100</v>
      </c>
      <c r="V216" s="142">
        <f t="shared" si="60"/>
        <v>100</v>
      </c>
      <c r="W216" s="142">
        <f t="shared" si="61"/>
        <v>100</v>
      </c>
      <c r="X216" s="142">
        <f t="shared" si="61"/>
        <v>100</v>
      </c>
      <c r="Y216" s="142">
        <f t="shared" si="61"/>
        <v>100</v>
      </c>
      <c r="Z216" s="142">
        <f t="shared" si="61"/>
        <v>100</v>
      </c>
      <c r="AA216" s="142">
        <f t="shared" si="61"/>
        <v>100</v>
      </c>
      <c r="AB216" s="142">
        <f t="shared" si="61"/>
        <v>100</v>
      </c>
      <c r="AC216" s="142">
        <f t="shared" si="61"/>
        <v>100</v>
      </c>
      <c r="AD216" s="142">
        <f t="shared" si="61"/>
        <v>100</v>
      </c>
      <c r="AE216" s="142">
        <f t="shared" si="61"/>
        <v>100</v>
      </c>
      <c r="AF216" s="142">
        <f t="shared" si="61"/>
        <v>100</v>
      </c>
      <c r="AG216" s="142">
        <f t="shared" si="61"/>
        <v>100</v>
      </c>
      <c r="AH216" s="142">
        <f t="shared" si="61"/>
        <v>0</v>
      </c>
      <c r="AI216" s="142">
        <f t="shared" si="61"/>
        <v>0</v>
      </c>
      <c r="AJ216" s="142">
        <f t="shared" si="61"/>
        <v>0</v>
      </c>
      <c r="AK216" s="142">
        <f ca="1">IF(AND(AND($AK$3&lt;=B216,B216&lt;=$AK$1),B216&lt;&gt;""),1,0)</f>
        <v>1</v>
      </c>
      <c r="AL216" s="140">
        <f>IF(OR(F216="工事・メンテ（共用可）",F216="要調整"),0.5,1)</f>
        <v>1</v>
      </c>
      <c r="AM216" s="136">
        <v>1</v>
      </c>
    </row>
    <row r="217" spans="1:39" ht="37.5">
      <c r="A217" s="153">
        <v>260</v>
      </c>
      <c r="B217" s="150">
        <v>46415</v>
      </c>
      <c r="C217" s="156">
        <v>0</v>
      </c>
      <c r="D217" s="156">
        <v>24</v>
      </c>
      <c r="E217" s="212" t="s">
        <v>240</v>
      </c>
      <c r="F217" s="151" t="s">
        <v>95</v>
      </c>
      <c r="G217" s="157" t="s">
        <v>1</v>
      </c>
      <c r="H217" s="143" t="str">
        <f>IF(OR(G217="中止",G217="取消"),"998",IF(ISNA(MATCH($E217,施設情報!$B$2:$B$96,0)),"999",INDEX(施設情報!$C$2:$C$96,MATCH($E217,施設情報!$B$2:$B$96,0))))</f>
        <v>117</v>
      </c>
      <c r="I217" s="144">
        <f t="shared" si="54"/>
        <v>46415</v>
      </c>
      <c r="J217" s="142" t="str">
        <f t="shared" si="55"/>
        <v>117-46415</v>
      </c>
      <c r="K217" s="142">
        <f t="shared" si="56"/>
        <v>0</v>
      </c>
      <c r="L217" s="142">
        <f t="shared" si="57"/>
        <v>1</v>
      </c>
      <c r="M217" s="142">
        <f t="shared" si="60"/>
        <v>100</v>
      </c>
      <c r="N217" s="142">
        <f t="shared" si="60"/>
        <v>100</v>
      </c>
      <c r="O217" s="142">
        <f t="shared" si="60"/>
        <v>100</v>
      </c>
      <c r="P217" s="142">
        <f t="shared" si="60"/>
        <v>100</v>
      </c>
      <c r="Q217" s="142">
        <f t="shared" si="60"/>
        <v>100</v>
      </c>
      <c r="R217" s="142">
        <f t="shared" si="60"/>
        <v>100</v>
      </c>
      <c r="S217" s="142">
        <f t="shared" si="60"/>
        <v>100</v>
      </c>
      <c r="T217" s="142">
        <f t="shared" si="60"/>
        <v>100</v>
      </c>
      <c r="U217" s="142">
        <f t="shared" si="60"/>
        <v>100</v>
      </c>
      <c r="V217" s="142">
        <f t="shared" si="60"/>
        <v>100</v>
      </c>
      <c r="W217" s="142">
        <f t="shared" si="61"/>
        <v>100</v>
      </c>
      <c r="X217" s="142">
        <f t="shared" si="61"/>
        <v>100</v>
      </c>
      <c r="Y217" s="142">
        <f t="shared" si="61"/>
        <v>100</v>
      </c>
      <c r="Z217" s="142">
        <f t="shared" si="61"/>
        <v>100</v>
      </c>
      <c r="AA217" s="142">
        <f t="shared" si="61"/>
        <v>100</v>
      </c>
      <c r="AB217" s="142">
        <f t="shared" si="61"/>
        <v>100</v>
      </c>
      <c r="AC217" s="142">
        <f t="shared" si="61"/>
        <v>100</v>
      </c>
      <c r="AD217" s="142">
        <f t="shared" si="61"/>
        <v>100</v>
      </c>
      <c r="AE217" s="142">
        <f t="shared" si="61"/>
        <v>100</v>
      </c>
      <c r="AF217" s="142">
        <f t="shared" si="61"/>
        <v>100</v>
      </c>
      <c r="AG217" s="142">
        <f t="shared" si="61"/>
        <v>100</v>
      </c>
      <c r="AH217" s="142">
        <f t="shared" si="61"/>
        <v>100</v>
      </c>
      <c r="AI217" s="142">
        <f t="shared" si="61"/>
        <v>100</v>
      </c>
      <c r="AJ217" s="142">
        <f t="shared" si="61"/>
        <v>100</v>
      </c>
      <c r="AK217" s="142">
        <f ca="1">IF(AND(AND($AK$3&lt;=B217,B217&lt;=$AK$1),B217&lt;&gt;""),1,0)</f>
        <v>1</v>
      </c>
      <c r="AL217" s="140">
        <f>IF(OR(F217="工事・メンテ（共用可）",F217="要調整"),0.5,1)</f>
        <v>1</v>
      </c>
      <c r="AM217" s="136">
        <v>1</v>
      </c>
    </row>
    <row r="218" spans="1:39" ht="56.25">
      <c r="A218" s="153">
        <v>350</v>
      </c>
      <c r="B218" s="150">
        <v>46415</v>
      </c>
      <c r="C218" s="156">
        <v>0</v>
      </c>
      <c r="D218" s="156">
        <v>24</v>
      </c>
      <c r="E218" s="212" t="s">
        <v>285</v>
      </c>
      <c r="F218" s="151" t="s">
        <v>95</v>
      </c>
      <c r="G218" s="157" t="s">
        <v>1</v>
      </c>
      <c r="H218" s="143" t="str">
        <f>IF(OR(G218="中止",G218="取消"),"998",IF(ISNA(MATCH($E218,施設情報!$B$2:$B$96,0)),"999",INDEX(施設情報!$C$2:$C$96,MATCH($E218,施設情報!$B$2:$B$96,0))))</f>
        <v>111</v>
      </c>
      <c r="I218" s="144">
        <f t="shared" si="54"/>
        <v>46415</v>
      </c>
      <c r="J218" s="142" t="str">
        <f t="shared" si="55"/>
        <v>111-46415</v>
      </c>
      <c r="K218" s="142">
        <f t="shared" si="56"/>
        <v>0</v>
      </c>
      <c r="L218" s="142">
        <f t="shared" si="57"/>
        <v>1</v>
      </c>
      <c r="M218" s="142">
        <f t="shared" si="60"/>
        <v>100</v>
      </c>
      <c r="N218" s="142">
        <f t="shared" si="60"/>
        <v>100</v>
      </c>
      <c r="O218" s="142">
        <f t="shared" si="60"/>
        <v>100</v>
      </c>
      <c r="P218" s="142">
        <f t="shared" si="60"/>
        <v>100</v>
      </c>
      <c r="Q218" s="142">
        <f t="shared" si="60"/>
        <v>100</v>
      </c>
      <c r="R218" s="142">
        <f t="shared" si="60"/>
        <v>100</v>
      </c>
      <c r="S218" s="142">
        <f t="shared" si="60"/>
        <v>100</v>
      </c>
      <c r="T218" s="142">
        <f t="shared" si="60"/>
        <v>100</v>
      </c>
      <c r="U218" s="142">
        <f t="shared" si="60"/>
        <v>100</v>
      </c>
      <c r="V218" s="142">
        <f t="shared" si="60"/>
        <v>100</v>
      </c>
      <c r="W218" s="142">
        <f t="shared" si="61"/>
        <v>100</v>
      </c>
      <c r="X218" s="142">
        <f t="shared" si="61"/>
        <v>100</v>
      </c>
      <c r="Y218" s="142">
        <f t="shared" si="61"/>
        <v>100</v>
      </c>
      <c r="Z218" s="142">
        <f t="shared" si="61"/>
        <v>100</v>
      </c>
      <c r="AA218" s="142">
        <f t="shared" si="61"/>
        <v>100</v>
      </c>
      <c r="AB218" s="142">
        <f t="shared" si="61"/>
        <v>100</v>
      </c>
      <c r="AC218" s="142">
        <f t="shared" si="61"/>
        <v>100</v>
      </c>
      <c r="AD218" s="142">
        <f t="shared" si="61"/>
        <v>100</v>
      </c>
      <c r="AE218" s="142">
        <f t="shared" si="61"/>
        <v>100</v>
      </c>
      <c r="AF218" s="142">
        <f t="shared" si="61"/>
        <v>100</v>
      </c>
      <c r="AG218" s="142">
        <f t="shared" si="61"/>
        <v>100</v>
      </c>
      <c r="AH218" s="142">
        <f t="shared" si="61"/>
        <v>100</v>
      </c>
      <c r="AI218" s="142">
        <f t="shared" si="61"/>
        <v>100</v>
      </c>
      <c r="AJ218" s="142">
        <f t="shared" si="61"/>
        <v>100</v>
      </c>
      <c r="AK218" s="142">
        <f ca="1">IF(AND(AND($AK$3&lt;=B218,B218&lt;=$AK$1),B218&lt;&gt;""),1,0)</f>
        <v>1</v>
      </c>
      <c r="AL218" s="140">
        <f>IF(OR(F218="工事・メンテ（共用可）",F218="要調整"),0.5,1)</f>
        <v>1</v>
      </c>
      <c r="AM218" s="136">
        <v>1</v>
      </c>
    </row>
    <row r="219" spans="1:39">
      <c r="A219" s="153">
        <v>548</v>
      </c>
      <c r="B219" s="150">
        <v>46415</v>
      </c>
      <c r="C219" s="156">
        <v>7</v>
      </c>
      <c r="D219" s="156">
        <v>21</v>
      </c>
      <c r="E219" s="212" t="s">
        <v>28</v>
      </c>
      <c r="F219" s="151" t="s">
        <v>490</v>
      </c>
      <c r="G219" s="157" t="s">
        <v>494</v>
      </c>
      <c r="H219" s="143" t="str">
        <f>IF(OR(G219="中止",G219="取消"),"998",IF(ISNA(MATCH($E219,施設情報!$B$2:$B$96,0)),"999",INDEX(施設情報!$C$2:$C$96,MATCH($E219,施設情報!$B$2:$B$96,0))))</f>
        <v>001</v>
      </c>
      <c r="I219" s="144">
        <f t="shared" si="54"/>
        <v>46415</v>
      </c>
      <c r="J219" s="142" t="str">
        <f t="shared" si="55"/>
        <v>001-46415</v>
      </c>
      <c r="K219" s="142">
        <f t="shared" si="56"/>
        <v>0.29166666666666669</v>
      </c>
      <c r="L219" s="142">
        <f t="shared" si="57"/>
        <v>0.875</v>
      </c>
      <c r="M219" s="142">
        <f t="shared" si="60"/>
        <v>0</v>
      </c>
      <c r="N219" s="142">
        <f t="shared" si="60"/>
        <v>0</v>
      </c>
      <c r="O219" s="142">
        <f t="shared" si="60"/>
        <v>0</v>
      </c>
      <c r="P219" s="142">
        <f t="shared" si="60"/>
        <v>0</v>
      </c>
      <c r="Q219" s="142">
        <f t="shared" si="60"/>
        <v>0</v>
      </c>
      <c r="R219" s="142">
        <f t="shared" si="60"/>
        <v>0</v>
      </c>
      <c r="S219" s="142">
        <f t="shared" si="60"/>
        <v>0</v>
      </c>
      <c r="T219" s="142">
        <f t="shared" si="60"/>
        <v>100</v>
      </c>
      <c r="U219" s="142">
        <f t="shared" si="60"/>
        <v>100</v>
      </c>
      <c r="V219" s="142">
        <f t="shared" si="60"/>
        <v>100</v>
      </c>
      <c r="W219" s="142">
        <f t="shared" si="61"/>
        <v>100</v>
      </c>
      <c r="X219" s="142">
        <f t="shared" si="61"/>
        <v>100</v>
      </c>
      <c r="Y219" s="142">
        <f t="shared" si="61"/>
        <v>100</v>
      </c>
      <c r="Z219" s="142">
        <f t="shared" si="61"/>
        <v>100</v>
      </c>
      <c r="AA219" s="142">
        <f t="shared" si="61"/>
        <v>100</v>
      </c>
      <c r="AB219" s="142">
        <f t="shared" si="61"/>
        <v>100</v>
      </c>
      <c r="AC219" s="142">
        <f t="shared" si="61"/>
        <v>100</v>
      </c>
      <c r="AD219" s="142">
        <f t="shared" si="61"/>
        <v>100</v>
      </c>
      <c r="AE219" s="142">
        <f t="shared" si="61"/>
        <v>100</v>
      </c>
      <c r="AF219" s="142">
        <f t="shared" si="61"/>
        <v>100</v>
      </c>
      <c r="AG219" s="142">
        <f t="shared" si="61"/>
        <v>100</v>
      </c>
      <c r="AH219" s="142">
        <f t="shared" si="61"/>
        <v>0</v>
      </c>
      <c r="AI219" s="142">
        <f t="shared" si="61"/>
        <v>0</v>
      </c>
      <c r="AJ219" s="142">
        <f t="shared" si="61"/>
        <v>0</v>
      </c>
      <c r="AK219" s="142">
        <f ca="1">IF(AND(AND($AK$3&lt;=B219,B219&lt;=$AK$1),B219&lt;&gt;""),1,0)</f>
        <v>1</v>
      </c>
      <c r="AL219" s="140">
        <f>IF(OR(F219="工事・メンテ（共用可）",F219="要調整"),0.5,1)</f>
        <v>1</v>
      </c>
      <c r="AM219" s="136">
        <v>1</v>
      </c>
    </row>
    <row r="220" spans="1:39" ht="93.75">
      <c r="A220" s="153">
        <v>549</v>
      </c>
      <c r="B220" s="150">
        <v>46415</v>
      </c>
      <c r="C220" s="156">
        <v>7</v>
      </c>
      <c r="D220" s="156">
        <v>21</v>
      </c>
      <c r="E220" s="212" t="s">
        <v>270</v>
      </c>
      <c r="F220" s="151" t="s">
        <v>490</v>
      </c>
      <c r="G220" s="157" t="s">
        <v>494</v>
      </c>
      <c r="H220" s="143" t="str">
        <f>IF(OR(G220="中止",G220="取消"),"998",IF(ISNA(MATCH($E220,施設情報!$B$2:$B$96,0)),"999",INDEX(施設情報!$C$2:$C$96,MATCH($E220,施設情報!$B$2:$B$96,0))))</f>
        <v>101</v>
      </c>
      <c r="I220" s="144">
        <f t="shared" si="54"/>
        <v>46415</v>
      </c>
      <c r="J220" s="142" t="str">
        <f t="shared" si="55"/>
        <v>101-46415</v>
      </c>
      <c r="K220" s="142">
        <f t="shared" si="56"/>
        <v>0.29166666666666669</v>
      </c>
      <c r="L220" s="142">
        <f t="shared" si="57"/>
        <v>0.875</v>
      </c>
      <c r="M220" s="142">
        <f t="shared" si="60"/>
        <v>0</v>
      </c>
      <c r="N220" s="142">
        <f t="shared" si="60"/>
        <v>0</v>
      </c>
      <c r="O220" s="142">
        <f t="shared" si="60"/>
        <v>0</v>
      </c>
      <c r="P220" s="142">
        <f t="shared" si="60"/>
        <v>0</v>
      </c>
      <c r="Q220" s="142">
        <f t="shared" si="60"/>
        <v>0</v>
      </c>
      <c r="R220" s="142">
        <f t="shared" si="60"/>
        <v>0</v>
      </c>
      <c r="S220" s="142">
        <f t="shared" si="60"/>
        <v>0</v>
      </c>
      <c r="T220" s="142">
        <f t="shared" si="60"/>
        <v>100</v>
      </c>
      <c r="U220" s="142">
        <f t="shared" si="60"/>
        <v>100</v>
      </c>
      <c r="V220" s="142">
        <f t="shared" si="60"/>
        <v>100</v>
      </c>
      <c r="W220" s="142">
        <f t="shared" si="61"/>
        <v>100</v>
      </c>
      <c r="X220" s="142">
        <f t="shared" si="61"/>
        <v>100</v>
      </c>
      <c r="Y220" s="142">
        <f t="shared" si="61"/>
        <v>100</v>
      </c>
      <c r="Z220" s="142">
        <f t="shared" si="61"/>
        <v>100</v>
      </c>
      <c r="AA220" s="142">
        <f t="shared" si="61"/>
        <v>100</v>
      </c>
      <c r="AB220" s="142">
        <f t="shared" si="61"/>
        <v>100</v>
      </c>
      <c r="AC220" s="142">
        <f t="shared" si="61"/>
        <v>100</v>
      </c>
      <c r="AD220" s="142">
        <f t="shared" si="61"/>
        <v>100</v>
      </c>
      <c r="AE220" s="142">
        <f t="shared" si="61"/>
        <v>100</v>
      </c>
      <c r="AF220" s="142">
        <f t="shared" si="61"/>
        <v>100</v>
      </c>
      <c r="AG220" s="142">
        <f t="shared" si="61"/>
        <v>100</v>
      </c>
      <c r="AH220" s="142">
        <f t="shared" si="61"/>
        <v>0</v>
      </c>
      <c r="AI220" s="142">
        <f t="shared" si="61"/>
        <v>0</v>
      </c>
      <c r="AJ220" s="142">
        <f t="shared" si="61"/>
        <v>0</v>
      </c>
      <c r="AK220" s="142">
        <f ca="1">IF(AND(AND($AK$3&lt;=B220,B220&lt;=$AK$1),B220&lt;&gt;""),1,0)</f>
        <v>1</v>
      </c>
      <c r="AL220" s="140">
        <f>IF(OR(F220="工事・メンテ（共用可）",F220="要調整"),0.5,1)</f>
        <v>1</v>
      </c>
      <c r="AM220" s="136">
        <v>1</v>
      </c>
    </row>
    <row r="221" spans="1:39">
      <c r="A221" s="153">
        <v>550</v>
      </c>
      <c r="B221" s="150">
        <v>46415</v>
      </c>
      <c r="C221" s="156">
        <v>7</v>
      </c>
      <c r="D221" s="156">
        <v>21</v>
      </c>
      <c r="E221" s="212" t="s">
        <v>271</v>
      </c>
      <c r="F221" s="151" t="s">
        <v>490</v>
      </c>
      <c r="G221" s="157" t="s">
        <v>494</v>
      </c>
      <c r="H221" s="143" t="str">
        <f>IF(OR(G221="中止",G221="取消"),"998",IF(ISNA(MATCH($E221,施設情報!$B$2:$B$96,0)),"999",INDEX(施設情報!$C$2:$C$96,MATCH($E221,施設情報!$B$2:$B$96,0))))</f>
        <v>102</v>
      </c>
      <c r="I221" s="144">
        <f t="shared" si="54"/>
        <v>46415</v>
      </c>
      <c r="J221" s="142" t="str">
        <f t="shared" si="55"/>
        <v>102-46415</v>
      </c>
      <c r="K221" s="142">
        <f t="shared" si="56"/>
        <v>0.29166666666666669</v>
      </c>
      <c r="L221" s="142">
        <f t="shared" si="57"/>
        <v>0.875</v>
      </c>
      <c r="M221" s="142">
        <f t="shared" si="60"/>
        <v>0</v>
      </c>
      <c r="N221" s="142">
        <f t="shared" si="60"/>
        <v>0</v>
      </c>
      <c r="O221" s="142">
        <f t="shared" si="60"/>
        <v>0</v>
      </c>
      <c r="P221" s="142">
        <f t="shared" si="60"/>
        <v>0</v>
      </c>
      <c r="Q221" s="142">
        <f t="shared" si="60"/>
        <v>0</v>
      </c>
      <c r="R221" s="142">
        <f t="shared" si="60"/>
        <v>0</v>
      </c>
      <c r="S221" s="142">
        <f t="shared" si="60"/>
        <v>0</v>
      </c>
      <c r="T221" s="142">
        <f t="shared" si="60"/>
        <v>100</v>
      </c>
      <c r="U221" s="142">
        <f t="shared" si="60"/>
        <v>100</v>
      </c>
      <c r="V221" s="142">
        <f t="shared" si="60"/>
        <v>100</v>
      </c>
      <c r="W221" s="142">
        <f t="shared" si="61"/>
        <v>100</v>
      </c>
      <c r="X221" s="142">
        <f t="shared" si="61"/>
        <v>100</v>
      </c>
      <c r="Y221" s="142">
        <f t="shared" si="61"/>
        <v>100</v>
      </c>
      <c r="Z221" s="142">
        <f t="shared" si="61"/>
        <v>100</v>
      </c>
      <c r="AA221" s="142">
        <f t="shared" si="61"/>
        <v>100</v>
      </c>
      <c r="AB221" s="142">
        <f t="shared" si="61"/>
        <v>100</v>
      </c>
      <c r="AC221" s="142">
        <f t="shared" si="61"/>
        <v>100</v>
      </c>
      <c r="AD221" s="142">
        <f t="shared" si="61"/>
        <v>100</v>
      </c>
      <c r="AE221" s="142">
        <f t="shared" si="61"/>
        <v>100</v>
      </c>
      <c r="AF221" s="142">
        <f t="shared" si="61"/>
        <v>100</v>
      </c>
      <c r="AG221" s="142">
        <f t="shared" si="61"/>
        <v>100</v>
      </c>
      <c r="AH221" s="142">
        <f t="shared" si="61"/>
        <v>0</v>
      </c>
      <c r="AI221" s="142">
        <f t="shared" si="61"/>
        <v>0</v>
      </c>
      <c r="AJ221" s="142">
        <f t="shared" si="61"/>
        <v>0</v>
      </c>
      <c r="AK221" s="142">
        <f ca="1">IF(AND(AND($AK$3&lt;=B221,B221&lt;=$AK$1),B221&lt;&gt;""),1,0)</f>
        <v>1</v>
      </c>
      <c r="AL221" s="140">
        <f>IF(OR(F221="工事・メンテ（共用可）",F221="要調整"),0.5,1)</f>
        <v>1</v>
      </c>
      <c r="AM221" s="136">
        <v>1</v>
      </c>
    </row>
    <row r="222" spans="1:39">
      <c r="A222" s="153">
        <v>551</v>
      </c>
      <c r="B222" s="150">
        <v>46415</v>
      </c>
      <c r="C222" s="156">
        <v>7</v>
      </c>
      <c r="D222" s="156">
        <v>21</v>
      </c>
      <c r="E222" s="212" t="s">
        <v>272</v>
      </c>
      <c r="F222" s="151" t="s">
        <v>490</v>
      </c>
      <c r="G222" s="157" t="s">
        <v>494</v>
      </c>
      <c r="H222" s="143" t="str">
        <f>IF(OR(G222="中止",G222="取消"),"998",IF(ISNA(MATCH($E222,施設情報!$B$2:$B$96,0)),"999",INDEX(施設情報!$C$2:$C$96,MATCH($E222,施設情報!$B$2:$B$96,0))))</f>
        <v>103</v>
      </c>
      <c r="I222" s="144">
        <f t="shared" si="54"/>
        <v>46415</v>
      </c>
      <c r="J222" s="142" t="str">
        <f t="shared" si="55"/>
        <v>103-46415</v>
      </c>
      <c r="K222" s="142">
        <f t="shared" si="56"/>
        <v>0.29166666666666669</v>
      </c>
      <c r="L222" s="142">
        <f t="shared" si="57"/>
        <v>0.875</v>
      </c>
      <c r="M222" s="142">
        <f t="shared" si="60"/>
        <v>0</v>
      </c>
      <c r="N222" s="142">
        <f t="shared" si="60"/>
        <v>0</v>
      </c>
      <c r="O222" s="142">
        <f t="shared" si="60"/>
        <v>0</v>
      </c>
      <c r="P222" s="142">
        <f t="shared" si="60"/>
        <v>0</v>
      </c>
      <c r="Q222" s="142">
        <f t="shared" si="60"/>
        <v>0</v>
      </c>
      <c r="R222" s="142">
        <f t="shared" si="60"/>
        <v>0</v>
      </c>
      <c r="S222" s="142">
        <f t="shared" si="60"/>
        <v>0</v>
      </c>
      <c r="T222" s="142">
        <f t="shared" si="60"/>
        <v>100</v>
      </c>
      <c r="U222" s="142">
        <f t="shared" si="60"/>
        <v>100</v>
      </c>
      <c r="V222" s="142">
        <f t="shared" si="60"/>
        <v>100</v>
      </c>
      <c r="W222" s="142">
        <f t="shared" si="61"/>
        <v>100</v>
      </c>
      <c r="X222" s="142">
        <f t="shared" si="61"/>
        <v>100</v>
      </c>
      <c r="Y222" s="142">
        <f t="shared" si="61"/>
        <v>100</v>
      </c>
      <c r="Z222" s="142">
        <f t="shared" si="61"/>
        <v>100</v>
      </c>
      <c r="AA222" s="142">
        <f t="shared" si="61"/>
        <v>100</v>
      </c>
      <c r="AB222" s="142">
        <f t="shared" si="61"/>
        <v>100</v>
      </c>
      <c r="AC222" s="142">
        <f t="shared" si="61"/>
        <v>100</v>
      </c>
      <c r="AD222" s="142">
        <f t="shared" si="61"/>
        <v>100</v>
      </c>
      <c r="AE222" s="142">
        <f t="shared" si="61"/>
        <v>100</v>
      </c>
      <c r="AF222" s="142">
        <f t="shared" si="61"/>
        <v>100</v>
      </c>
      <c r="AG222" s="142">
        <f t="shared" si="61"/>
        <v>100</v>
      </c>
      <c r="AH222" s="142">
        <f t="shared" si="61"/>
        <v>0</v>
      </c>
      <c r="AI222" s="142">
        <f t="shared" si="61"/>
        <v>0</v>
      </c>
      <c r="AJ222" s="142">
        <f t="shared" si="61"/>
        <v>0</v>
      </c>
      <c r="AK222" s="142">
        <f ca="1">IF(AND(AND($AK$3&lt;=B222,B222&lt;=$AK$1),B222&lt;&gt;""),1,0)</f>
        <v>1</v>
      </c>
      <c r="AL222" s="140">
        <f>IF(OR(F222="工事・メンテ（共用可）",F222="要調整"),0.5,1)</f>
        <v>1</v>
      </c>
      <c r="AM222" s="136">
        <v>1</v>
      </c>
    </row>
    <row r="223" spans="1:39">
      <c r="A223" s="153">
        <v>552</v>
      </c>
      <c r="B223" s="150">
        <v>46415</v>
      </c>
      <c r="C223" s="156">
        <v>7</v>
      </c>
      <c r="D223" s="156">
        <v>21</v>
      </c>
      <c r="E223" s="212" t="s">
        <v>277</v>
      </c>
      <c r="F223" s="151" t="s">
        <v>490</v>
      </c>
      <c r="G223" s="157" t="s">
        <v>494</v>
      </c>
      <c r="H223" s="143" t="str">
        <f>IF(OR(G223="中止",G223="取消"),"998",IF(ISNA(MATCH($E223,施設情報!$B$2:$B$96,0)),"999",INDEX(施設情報!$C$2:$C$96,MATCH($E223,施設情報!$B$2:$B$96,0))))</f>
        <v>104</v>
      </c>
      <c r="I223" s="144">
        <f t="shared" si="54"/>
        <v>46415</v>
      </c>
      <c r="J223" s="142" t="str">
        <f t="shared" si="55"/>
        <v>104-46415</v>
      </c>
      <c r="K223" s="142">
        <f t="shared" si="56"/>
        <v>0.29166666666666669</v>
      </c>
      <c r="L223" s="142">
        <f t="shared" si="57"/>
        <v>0.875</v>
      </c>
      <c r="M223" s="142">
        <f t="shared" si="60"/>
        <v>0</v>
      </c>
      <c r="N223" s="142">
        <f t="shared" si="60"/>
        <v>0</v>
      </c>
      <c r="O223" s="142">
        <f t="shared" si="60"/>
        <v>0</v>
      </c>
      <c r="P223" s="142">
        <f t="shared" si="60"/>
        <v>0</v>
      </c>
      <c r="Q223" s="142">
        <f t="shared" si="60"/>
        <v>0</v>
      </c>
      <c r="R223" s="142">
        <f t="shared" si="60"/>
        <v>0</v>
      </c>
      <c r="S223" s="142">
        <f t="shared" si="60"/>
        <v>0</v>
      </c>
      <c r="T223" s="142">
        <f t="shared" si="60"/>
        <v>100</v>
      </c>
      <c r="U223" s="142">
        <f t="shared" si="60"/>
        <v>100</v>
      </c>
      <c r="V223" s="142">
        <f t="shared" si="60"/>
        <v>100</v>
      </c>
      <c r="W223" s="142">
        <f t="shared" si="61"/>
        <v>100</v>
      </c>
      <c r="X223" s="142">
        <f t="shared" si="61"/>
        <v>100</v>
      </c>
      <c r="Y223" s="142">
        <f t="shared" si="61"/>
        <v>100</v>
      </c>
      <c r="Z223" s="142">
        <f t="shared" si="61"/>
        <v>100</v>
      </c>
      <c r="AA223" s="142">
        <f t="shared" si="61"/>
        <v>100</v>
      </c>
      <c r="AB223" s="142">
        <f t="shared" si="61"/>
        <v>100</v>
      </c>
      <c r="AC223" s="142">
        <f t="shared" si="61"/>
        <v>100</v>
      </c>
      <c r="AD223" s="142">
        <f t="shared" si="61"/>
        <v>100</v>
      </c>
      <c r="AE223" s="142">
        <f t="shared" si="61"/>
        <v>100</v>
      </c>
      <c r="AF223" s="142">
        <f t="shared" si="61"/>
        <v>100</v>
      </c>
      <c r="AG223" s="142">
        <f t="shared" si="61"/>
        <v>100</v>
      </c>
      <c r="AH223" s="142">
        <f t="shared" si="61"/>
        <v>0</v>
      </c>
      <c r="AI223" s="142">
        <f t="shared" si="61"/>
        <v>0</v>
      </c>
      <c r="AJ223" s="142">
        <f t="shared" si="61"/>
        <v>0</v>
      </c>
      <c r="AK223" s="142">
        <f ca="1">IF(AND(AND($AK$3&lt;=B223,B223&lt;=$AK$1),B223&lt;&gt;""),1,0)</f>
        <v>1</v>
      </c>
      <c r="AL223" s="140">
        <f>IF(OR(F223="工事・メンテ（共用可）",F223="要調整"),0.5,1)</f>
        <v>1</v>
      </c>
      <c r="AM223" s="136">
        <v>1</v>
      </c>
    </row>
    <row r="224" spans="1:39" ht="37.5">
      <c r="A224" s="153">
        <v>553</v>
      </c>
      <c r="B224" s="150">
        <v>46415</v>
      </c>
      <c r="C224" s="156">
        <v>7</v>
      </c>
      <c r="D224" s="156">
        <v>21</v>
      </c>
      <c r="E224" s="212" t="s">
        <v>278</v>
      </c>
      <c r="F224" s="151" t="s">
        <v>490</v>
      </c>
      <c r="G224" s="157" t="s">
        <v>494</v>
      </c>
      <c r="H224" s="143" t="str">
        <f>IF(OR(G224="中止",G224="取消"),"998",IF(ISNA(MATCH($E224,施設情報!$B$2:$B$96,0)),"999",INDEX(施設情報!$C$2:$C$96,MATCH($E224,施設情報!$B$2:$B$96,0))))</f>
        <v>105</v>
      </c>
      <c r="I224" s="144">
        <f t="shared" si="54"/>
        <v>46415</v>
      </c>
      <c r="J224" s="142" t="str">
        <f t="shared" si="55"/>
        <v>105-46415</v>
      </c>
      <c r="K224" s="142">
        <f t="shared" si="56"/>
        <v>0.29166666666666669</v>
      </c>
      <c r="L224" s="142">
        <f t="shared" si="57"/>
        <v>0.875</v>
      </c>
      <c r="M224" s="142">
        <f t="shared" si="60"/>
        <v>0</v>
      </c>
      <c r="N224" s="142">
        <f t="shared" si="60"/>
        <v>0</v>
      </c>
      <c r="O224" s="142">
        <f t="shared" si="60"/>
        <v>0</v>
      </c>
      <c r="P224" s="142">
        <f t="shared" si="60"/>
        <v>0</v>
      </c>
      <c r="Q224" s="142">
        <f t="shared" si="60"/>
        <v>0</v>
      </c>
      <c r="R224" s="142">
        <f t="shared" si="60"/>
        <v>0</v>
      </c>
      <c r="S224" s="142">
        <f t="shared" si="60"/>
        <v>0</v>
      </c>
      <c r="T224" s="142">
        <f t="shared" si="60"/>
        <v>100</v>
      </c>
      <c r="U224" s="142">
        <f t="shared" si="60"/>
        <v>100</v>
      </c>
      <c r="V224" s="142">
        <f t="shared" si="60"/>
        <v>100</v>
      </c>
      <c r="W224" s="142">
        <f t="shared" si="61"/>
        <v>100</v>
      </c>
      <c r="X224" s="142">
        <f t="shared" si="61"/>
        <v>100</v>
      </c>
      <c r="Y224" s="142">
        <f t="shared" si="61"/>
        <v>100</v>
      </c>
      <c r="Z224" s="142">
        <f t="shared" si="61"/>
        <v>100</v>
      </c>
      <c r="AA224" s="142">
        <f t="shared" si="61"/>
        <v>100</v>
      </c>
      <c r="AB224" s="142">
        <f t="shared" si="61"/>
        <v>100</v>
      </c>
      <c r="AC224" s="142">
        <f t="shared" si="61"/>
        <v>100</v>
      </c>
      <c r="AD224" s="142">
        <f t="shared" si="61"/>
        <v>100</v>
      </c>
      <c r="AE224" s="142">
        <f t="shared" si="61"/>
        <v>100</v>
      </c>
      <c r="AF224" s="142">
        <f t="shared" si="61"/>
        <v>100</v>
      </c>
      <c r="AG224" s="142">
        <f t="shared" si="61"/>
        <v>100</v>
      </c>
      <c r="AH224" s="142">
        <f t="shared" si="61"/>
        <v>0</v>
      </c>
      <c r="AI224" s="142">
        <f t="shared" si="61"/>
        <v>0</v>
      </c>
      <c r="AJ224" s="142">
        <f t="shared" si="61"/>
        <v>0</v>
      </c>
      <c r="AK224" s="142">
        <f ca="1">IF(AND(AND($AK$3&lt;=B224,B224&lt;=$AK$1),B224&lt;&gt;""),1,0)</f>
        <v>1</v>
      </c>
      <c r="AL224" s="140">
        <f>IF(OR(F224="工事・メンテ（共用可）",F224="要調整"),0.5,1)</f>
        <v>1</v>
      </c>
      <c r="AM224" s="136">
        <v>1</v>
      </c>
    </row>
    <row r="225" spans="1:39" ht="37.5">
      <c r="A225" s="153">
        <v>554</v>
      </c>
      <c r="B225" s="150">
        <v>46415</v>
      </c>
      <c r="C225" s="156">
        <v>7</v>
      </c>
      <c r="D225" s="156">
        <v>21</v>
      </c>
      <c r="E225" s="212" t="s">
        <v>279</v>
      </c>
      <c r="F225" s="151" t="s">
        <v>490</v>
      </c>
      <c r="G225" s="157" t="s">
        <v>494</v>
      </c>
      <c r="H225" s="143" t="str">
        <f>IF(OR(G225="中止",G225="取消"),"998",IF(ISNA(MATCH($E225,施設情報!$B$2:$B$96,0)),"999",INDEX(施設情報!$C$2:$C$96,MATCH($E225,施設情報!$B$2:$B$96,0))))</f>
        <v>106</v>
      </c>
      <c r="I225" s="144">
        <f t="shared" si="54"/>
        <v>46415</v>
      </c>
      <c r="J225" s="142" t="str">
        <f t="shared" si="55"/>
        <v>106-46415</v>
      </c>
      <c r="K225" s="142">
        <f t="shared" si="56"/>
        <v>0.29166666666666669</v>
      </c>
      <c r="L225" s="142">
        <f t="shared" si="57"/>
        <v>0.875</v>
      </c>
      <c r="M225" s="142">
        <f t="shared" ref="M225:V234" si="62">IF(AND(M$3&gt;=$K225,M$3&lt;$L225),100*$AM225,0)</f>
        <v>0</v>
      </c>
      <c r="N225" s="142">
        <f t="shared" si="62"/>
        <v>0</v>
      </c>
      <c r="O225" s="142">
        <f t="shared" si="62"/>
        <v>0</v>
      </c>
      <c r="P225" s="142">
        <f t="shared" si="62"/>
        <v>0</v>
      </c>
      <c r="Q225" s="142">
        <f t="shared" si="62"/>
        <v>0</v>
      </c>
      <c r="R225" s="142">
        <f t="shared" si="62"/>
        <v>0</v>
      </c>
      <c r="S225" s="142">
        <f t="shared" si="62"/>
        <v>0</v>
      </c>
      <c r="T225" s="142">
        <f t="shared" si="62"/>
        <v>100</v>
      </c>
      <c r="U225" s="142">
        <f t="shared" si="62"/>
        <v>100</v>
      </c>
      <c r="V225" s="142">
        <f t="shared" si="62"/>
        <v>100</v>
      </c>
      <c r="W225" s="142">
        <f t="shared" ref="W225:AJ234" si="63">IF(AND(W$3&gt;=$K225,W$3&lt;$L225),100*$AM225,0)</f>
        <v>100</v>
      </c>
      <c r="X225" s="142">
        <f t="shared" si="63"/>
        <v>100</v>
      </c>
      <c r="Y225" s="142">
        <f t="shared" si="63"/>
        <v>100</v>
      </c>
      <c r="Z225" s="142">
        <f t="shared" si="63"/>
        <v>100</v>
      </c>
      <c r="AA225" s="142">
        <f t="shared" si="63"/>
        <v>100</v>
      </c>
      <c r="AB225" s="142">
        <f t="shared" si="63"/>
        <v>100</v>
      </c>
      <c r="AC225" s="142">
        <f t="shared" si="63"/>
        <v>100</v>
      </c>
      <c r="AD225" s="142">
        <f t="shared" si="63"/>
        <v>100</v>
      </c>
      <c r="AE225" s="142">
        <f t="shared" si="63"/>
        <v>100</v>
      </c>
      <c r="AF225" s="142">
        <f t="shared" si="63"/>
        <v>100</v>
      </c>
      <c r="AG225" s="142">
        <f t="shared" si="63"/>
        <v>100</v>
      </c>
      <c r="AH225" s="142">
        <f t="shared" si="63"/>
        <v>0</v>
      </c>
      <c r="AI225" s="142">
        <f t="shared" si="63"/>
        <v>0</v>
      </c>
      <c r="AJ225" s="142">
        <f t="shared" si="63"/>
        <v>0</v>
      </c>
      <c r="AK225" s="142">
        <f ca="1">IF(AND(AND($AK$3&lt;=B225,B225&lt;=$AK$1),B225&lt;&gt;""),1,0)</f>
        <v>1</v>
      </c>
      <c r="AL225" s="140">
        <f>IF(OR(F225="工事・メンテ（共用可）",F225="要調整"),0.5,1)</f>
        <v>1</v>
      </c>
      <c r="AM225" s="136">
        <v>1</v>
      </c>
    </row>
    <row r="226" spans="1:39">
      <c r="A226" s="153">
        <v>555</v>
      </c>
      <c r="B226" s="150">
        <v>46415</v>
      </c>
      <c r="C226" s="156">
        <v>7</v>
      </c>
      <c r="D226" s="156">
        <v>21</v>
      </c>
      <c r="E226" s="212" t="s">
        <v>510</v>
      </c>
      <c r="F226" s="151" t="s">
        <v>490</v>
      </c>
      <c r="G226" s="157" t="s">
        <v>494</v>
      </c>
      <c r="H226" s="143" t="str">
        <f>IF(OR(G226="中止",G226="取消"),"998",IF(ISNA(MATCH($E226,施設情報!$B$2:$B$96,0)),"999",INDEX(施設情報!$C$2:$C$96,MATCH($E226,施設情報!$B$2:$B$96,0))))</f>
        <v>108</v>
      </c>
      <c r="I226" s="144">
        <f t="shared" si="54"/>
        <v>46415</v>
      </c>
      <c r="J226" s="142" t="str">
        <f t="shared" si="55"/>
        <v>108-46415</v>
      </c>
      <c r="K226" s="142">
        <f t="shared" si="56"/>
        <v>0.29166666666666669</v>
      </c>
      <c r="L226" s="142">
        <f t="shared" si="57"/>
        <v>0.875</v>
      </c>
      <c r="M226" s="142">
        <f t="shared" si="62"/>
        <v>0</v>
      </c>
      <c r="N226" s="142">
        <f t="shared" si="62"/>
        <v>0</v>
      </c>
      <c r="O226" s="142">
        <f t="shared" si="62"/>
        <v>0</v>
      </c>
      <c r="P226" s="142">
        <f t="shared" si="62"/>
        <v>0</v>
      </c>
      <c r="Q226" s="142">
        <f t="shared" si="62"/>
        <v>0</v>
      </c>
      <c r="R226" s="142">
        <f t="shared" si="62"/>
        <v>0</v>
      </c>
      <c r="S226" s="142">
        <f t="shared" si="62"/>
        <v>0</v>
      </c>
      <c r="T226" s="142">
        <f t="shared" si="62"/>
        <v>100</v>
      </c>
      <c r="U226" s="142">
        <f t="shared" si="62"/>
        <v>100</v>
      </c>
      <c r="V226" s="142">
        <f t="shared" si="62"/>
        <v>100</v>
      </c>
      <c r="W226" s="142">
        <f t="shared" si="63"/>
        <v>100</v>
      </c>
      <c r="X226" s="142">
        <f t="shared" si="63"/>
        <v>100</v>
      </c>
      <c r="Y226" s="142">
        <f t="shared" si="63"/>
        <v>100</v>
      </c>
      <c r="Z226" s="142">
        <f t="shared" si="63"/>
        <v>100</v>
      </c>
      <c r="AA226" s="142">
        <f t="shared" si="63"/>
        <v>100</v>
      </c>
      <c r="AB226" s="142">
        <f t="shared" si="63"/>
        <v>100</v>
      </c>
      <c r="AC226" s="142">
        <f t="shared" si="63"/>
        <v>100</v>
      </c>
      <c r="AD226" s="142">
        <f t="shared" si="63"/>
        <v>100</v>
      </c>
      <c r="AE226" s="142">
        <f t="shared" si="63"/>
        <v>100</v>
      </c>
      <c r="AF226" s="142">
        <f t="shared" si="63"/>
        <v>100</v>
      </c>
      <c r="AG226" s="142">
        <f t="shared" si="63"/>
        <v>100</v>
      </c>
      <c r="AH226" s="142">
        <f t="shared" si="63"/>
        <v>0</v>
      </c>
      <c r="AI226" s="142">
        <f t="shared" si="63"/>
        <v>0</v>
      </c>
      <c r="AJ226" s="142">
        <f t="shared" si="63"/>
        <v>0</v>
      </c>
      <c r="AK226" s="142">
        <f ca="1">IF(AND(AND($AK$3&lt;=B226,B226&lt;=$AK$1),B226&lt;&gt;""),1,0)</f>
        <v>1</v>
      </c>
      <c r="AL226" s="140">
        <f>IF(OR(F226="工事・メンテ（共用可）",F226="要調整"),0.5,1)</f>
        <v>1</v>
      </c>
      <c r="AM226" s="136">
        <v>1</v>
      </c>
    </row>
    <row r="227" spans="1:39" ht="37.5">
      <c r="A227" s="153">
        <v>556</v>
      </c>
      <c r="B227" s="150">
        <v>46415</v>
      </c>
      <c r="C227" s="156">
        <v>7</v>
      </c>
      <c r="D227" s="156">
        <v>21</v>
      </c>
      <c r="E227" s="212" t="s">
        <v>496</v>
      </c>
      <c r="F227" s="151" t="s">
        <v>490</v>
      </c>
      <c r="G227" s="157" t="s">
        <v>494</v>
      </c>
      <c r="H227" s="143" t="str">
        <f>IF(OR(G227="中止",G227="取消"),"998",IF(ISNA(MATCH($E227,施設情報!$B$2:$B$96,0)),"999",INDEX(施設情報!$C$2:$C$96,MATCH($E227,施設情報!$B$2:$B$96,0))))</f>
        <v>107</v>
      </c>
      <c r="I227" s="144">
        <f t="shared" si="54"/>
        <v>46415</v>
      </c>
      <c r="J227" s="142" t="str">
        <f t="shared" si="55"/>
        <v>107-46415</v>
      </c>
      <c r="K227" s="142">
        <f t="shared" si="56"/>
        <v>0.29166666666666669</v>
      </c>
      <c r="L227" s="142">
        <f t="shared" si="57"/>
        <v>0.875</v>
      </c>
      <c r="M227" s="142">
        <f t="shared" si="62"/>
        <v>0</v>
      </c>
      <c r="N227" s="142">
        <f t="shared" si="62"/>
        <v>0</v>
      </c>
      <c r="O227" s="142">
        <f t="shared" si="62"/>
        <v>0</v>
      </c>
      <c r="P227" s="142">
        <f t="shared" si="62"/>
        <v>0</v>
      </c>
      <c r="Q227" s="142">
        <f t="shared" si="62"/>
        <v>0</v>
      </c>
      <c r="R227" s="142">
        <f t="shared" si="62"/>
        <v>0</v>
      </c>
      <c r="S227" s="142">
        <f t="shared" si="62"/>
        <v>0</v>
      </c>
      <c r="T227" s="142">
        <f t="shared" si="62"/>
        <v>100</v>
      </c>
      <c r="U227" s="142">
        <f t="shared" si="62"/>
        <v>100</v>
      </c>
      <c r="V227" s="142">
        <f t="shared" si="62"/>
        <v>100</v>
      </c>
      <c r="W227" s="142">
        <f t="shared" si="63"/>
        <v>100</v>
      </c>
      <c r="X227" s="142">
        <f t="shared" si="63"/>
        <v>100</v>
      </c>
      <c r="Y227" s="142">
        <f t="shared" si="63"/>
        <v>100</v>
      </c>
      <c r="Z227" s="142">
        <f t="shared" si="63"/>
        <v>100</v>
      </c>
      <c r="AA227" s="142">
        <f t="shared" si="63"/>
        <v>100</v>
      </c>
      <c r="AB227" s="142">
        <f t="shared" si="63"/>
        <v>100</v>
      </c>
      <c r="AC227" s="142">
        <f t="shared" si="63"/>
        <v>100</v>
      </c>
      <c r="AD227" s="142">
        <f t="shared" si="63"/>
        <v>100</v>
      </c>
      <c r="AE227" s="142">
        <f t="shared" si="63"/>
        <v>100</v>
      </c>
      <c r="AF227" s="142">
        <f t="shared" si="63"/>
        <v>100</v>
      </c>
      <c r="AG227" s="142">
        <f t="shared" si="63"/>
        <v>100</v>
      </c>
      <c r="AH227" s="142">
        <f t="shared" si="63"/>
        <v>0</v>
      </c>
      <c r="AI227" s="142">
        <f t="shared" si="63"/>
        <v>0</v>
      </c>
      <c r="AJ227" s="142">
        <f t="shared" si="63"/>
        <v>0</v>
      </c>
      <c r="AK227" s="142">
        <f ca="1">IF(AND(AND($AK$3&lt;=B227,B227&lt;=$AK$1),B227&lt;&gt;""),1,0)</f>
        <v>1</v>
      </c>
      <c r="AL227" s="140">
        <f>IF(OR(F227="工事・メンテ（共用可）",F227="要調整"),0.5,1)</f>
        <v>1</v>
      </c>
      <c r="AM227" s="136">
        <v>1</v>
      </c>
    </row>
    <row r="228" spans="1:39" ht="37.5">
      <c r="A228" s="153">
        <v>261</v>
      </c>
      <c r="B228" s="150">
        <v>46416</v>
      </c>
      <c r="C228" s="156">
        <v>0</v>
      </c>
      <c r="D228" s="156">
        <v>24</v>
      </c>
      <c r="E228" s="212" t="s">
        <v>240</v>
      </c>
      <c r="F228" s="151" t="s">
        <v>95</v>
      </c>
      <c r="G228" s="157" t="s">
        <v>1</v>
      </c>
      <c r="H228" s="143" t="str">
        <f>IF(OR(G228="中止",G228="取消"),"998",IF(ISNA(MATCH($E228,施設情報!$B$2:$B$96,0)),"999",INDEX(施設情報!$C$2:$C$96,MATCH($E228,施設情報!$B$2:$B$96,0))))</f>
        <v>117</v>
      </c>
      <c r="I228" s="144">
        <f t="shared" si="54"/>
        <v>46416</v>
      </c>
      <c r="J228" s="142" t="str">
        <f t="shared" si="55"/>
        <v>117-46416</v>
      </c>
      <c r="K228" s="142">
        <f t="shared" si="56"/>
        <v>0</v>
      </c>
      <c r="L228" s="142">
        <f t="shared" si="57"/>
        <v>1</v>
      </c>
      <c r="M228" s="142">
        <f t="shared" si="62"/>
        <v>100</v>
      </c>
      <c r="N228" s="142">
        <f t="shared" si="62"/>
        <v>100</v>
      </c>
      <c r="O228" s="142">
        <f t="shared" si="62"/>
        <v>100</v>
      </c>
      <c r="P228" s="142">
        <f t="shared" si="62"/>
        <v>100</v>
      </c>
      <c r="Q228" s="142">
        <f t="shared" si="62"/>
        <v>100</v>
      </c>
      <c r="R228" s="142">
        <f t="shared" si="62"/>
        <v>100</v>
      </c>
      <c r="S228" s="142">
        <f t="shared" si="62"/>
        <v>100</v>
      </c>
      <c r="T228" s="142">
        <f t="shared" si="62"/>
        <v>100</v>
      </c>
      <c r="U228" s="142">
        <f t="shared" si="62"/>
        <v>100</v>
      </c>
      <c r="V228" s="142">
        <f t="shared" si="62"/>
        <v>100</v>
      </c>
      <c r="W228" s="142">
        <f t="shared" si="63"/>
        <v>100</v>
      </c>
      <c r="X228" s="142">
        <f t="shared" si="63"/>
        <v>100</v>
      </c>
      <c r="Y228" s="142">
        <f t="shared" si="63"/>
        <v>100</v>
      </c>
      <c r="Z228" s="142">
        <f t="shared" si="63"/>
        <v>100</v>
      </c>
      <c r="AA228" s="142">
        <f t="shared" si="63"/>
        <v>100</v>
      </c>
      <c r="AB228" s="142">
        <f t="shared" si="63"/>
        <v>100</v>
      </c>
      <c r="AC228" s="142">
        <f t="shared" si="63"/>
        <v>100</v>
      </c>
      <c r="AD228" s="142">
        <f t="shared" si="63"/>
        <v>100</v>
      </c>
      <c r="AE228" s="142">
        <f t="shared" si="63"/>
        <v>100</v>
      </c>
      <c r="AF228" s="142">
        <f t="shared" si="63"/>
        <v>100</v>
      </c>
      <c r="AG228" s="142">
        <f t="shared" si="63"/>
        <v>100</v>
      </c>
      <c r="AH228" s="142">
        <f t="shared" si="63"/>
        <v>100</v>
      </c>
      <c r="AI228" s="142">
        <f t="shared" si="63"/>
        <v>100</v>
      </c>
      <c r="AJ228" s="142">
        <f t="shared" si="63"/>
        <v>100</v>
      </c>
      <c r="AK228" s="142">
        <f ca="1">IF(AND(AND($AK$3&lt;=B228,B228&lt;=$AK$1),B228&lt;&gt;""),1,0)</f>
        <v>1</v>
      </c>
      <c r="AL228" s="140">
        <f>IF(OR(F228="工事・メンテ（共用可）",F228="要調整"),0.5,1)</f>
        <v>1</v>
      </c>
      <c r="AM228" s="136">
        <v>1</v>
      </c>
    </row>
    <row r="229" spans="1:39" ht="56.25">
      <c r="A229" s="153">
        <v>351</v>
      </c>
      <c r="B229" s="150">
        <v>46416</v>
      </c>
      <c r="C229" s="156">
        <v>0</v>
      </c>
      <c r="D229" s="156">
        <v>24</v>
      </c>
      <c r="E229" s="212" t="s">
        <v>285</v>
      </c>
      <c r="F229" s="151" t="s">
        <v>95</v>
      </c>
      <c r="G229" s="157" t="s">
        <v>1</v>
      </c>
      <c r="H229" s="143" t="str">
        <f>IF(OR(G229="中止",G229="取消"),"998",IF(ISNA(MATCH($E229,施設情報!$B$2:$B$96,0)),"999",INDEX(施設情報!$C$2:$C$96,MATCH($E229,施設情報!$B$2:$B$96,0))))</f>
        <v>111</v>
      </c>
      <c r="I229" s="144">
        <f t="shared" si="54"/>
        <v>46416</v>
      </c>
      <c r="J229" s="142" t="str">
        <f t="shared" si="55"/>
        <v>111-46416</v>
      </c>
      <c r="K229" s="142">
        <f t="shared" si="56"/>
        <v>0</v>
      </c>
      <c r="L229" s="142">
        <f t="shared" si="57"/>
        <v>1</v>
      </c>
      <c r="M229" s="142">
        <f t="shared" si="62"/>
        <v>100</v>
      </c>
      <c r="N229" s="142">
        <f t="shared" si="62"/>
        <v>100</v>
      </c>
      <c r="O229" s="142">
        <f t="shared" si="62"/>
        <v>100</v>
      </c>
      <c r="P229" s="142">
        <f t="shared" si="62"/>
        <v>100</v>
      </c>
      <c r="Q229" s="142">
        <f t="shared" si="62"/>
        <v>100</v>
      </c>
      <c r="R229" s="142">
        <f t="shared" si="62"/>
        <v>100</v>
      </c>
      <c r="S229" s="142">
        <f t="shared" si="62"/>
        <v>100</v>
      </c>
      <c r="T229" s="142">
        <f t="shared" si="62"/>
        <v>100</v>
      </c>
      <c r="U229" s="142">
        <f t="shared" si="62"/>
        <v>100</v>
      </c>
      <c r="V229" s="142">
        <f t="shared" si="62"/>
        <v>100</v>
      </c>
      <c r="W229" s="142">
        <f t="shared" si="63"/>
        <v>100</v>
      </c>
      <c r="X229" s="142">
        <f t="shared" si="63"/>
        <v>100</v>
      </c>
      <c r="Y229" s="142">
        <f t="shared" si="63"/>
        <v>100</v>
      </c>
      <c r="Z229" s="142">
        <f t="shared" si="63"/>
        <v>100</v>
      </c>
      <c r="AA229" s="142">
        <f t="shared" si="63"/>
        <v>100</v>
      </c>
      <c r="AB229" s="142">
        <f t="shared" si="63"/>
        <v>100</v>
      </c>
      <c r="AC229" s="142">
        <f t="shared" si="63"/>
        <v>100</v>
      </c>
      <c r="AD229" s="142">
        <f t="shared" si="63"/>
        <v>100</v>
      </c>
      <c r="AE229" s="142">
        <f t="shared" si="63"/>
        <v>100</v>
      </c>
      <c r="AF229" s="142">
        <f t="shared" si="63"/>
        <v>100</v>
      </c>
      <c r="AG229" s="142">
        <f t="shared" si="63"/>
        <v>100</v>
      </c>
      <c r="AH229" s="142">
        <f t="shared" si="63"/>
        <v>100</v>
      </c>
      <c r="AI229" s="142">
        <f t="shared" si="63"/>
        <v>100</v>
      </c>
      <c r="AJ229" s="142">
        <f t="shared" si="63"/>
        <v>100</v>
      </c>
      <c r="AK229" s="142">
        <f ca="1">IF(AND(AND($AK$3&lt;=B229,B229&lt;=$AK$1),B229&lt;&gt;""),1,0)</f>
        <v>1</v>
      </c>
      <c r="AL229" s="140">
        <f>IF(OR(F229="工事・メンテ（共用可）",F229="要調整"),0.5,1)</f>
        <v>1</v>
      </c>
      <c r="AM229" s="136">
        <v>1</v>
      </c>
    </row>
    <row r="230" spans="1:39">
      <c r="A230" s="153">
        <v>557</v>
      </c>
      <c r="B230" s="150">
        <v>46416</v>
      </c>
      <c r="C230" s="156">
        <v>7</v>
      </c>
      <c r="D230" s="156">
        <v>21</v>
      </c>
      <c r="E230" s="212" t="s">
        <v>28</v>
      </c>
      <c r="F230" s="151" t="s">
        <v>490</v>
      </c>
      <c r="G230" s="157" t="s">
        <v>494</v>
      </c>
      <c r="H230" s="143" t="str">
        <f>IF(OR(G230="中止",G230="取消"),"998",IF(ISNA(MATCH($E230,施設情報!$B$2:$B$96,0)),"999",INDEX(施設情報!$C$2:$C$96,MATCH($E230,施設情報!$B$2:$B$96,0))))</f>
        <v>001</v>
      </c>
      <c r="I230" s="144">
        <f t="shared" si="54"/>
        <v>46416</v>
      </c>
      <c r="J230" s="142" t="str">
        <f t="shared" si="55"/>
        <v>001-46416</v>
      </c>
      <c r="K230" s="142">
        <f t="shared" si="56"/>
        <v>0.29166666666666669</v>
      </c>
      <c r="L230" s="142">
        <f t="shared" si="57"/>
        <v>0.875</v>
      </c>
      <c r="M230" s="142">
        <f t="shared" si="62"/>
        <v>0</v>
      </c>
      <c r="N230" s="142">
        <f t="shared" si="62"/>
        <v>0</v>
      </c>
      <c r="O230" s="142">
        <f t="shared" si="62"/>
        <v>0</v>
      </c>
      <c r="P230" s="142">
        <f t="shared" si="62"/>
        <v>0</v>
      </c>
      <c r="Q230" s="142">
        <f t="shared" si="62"/>
        <v>0</v>
      </c>
      <c r="R230" s="142">
        <f t="shared" si="62"/>
        <v>0</v>
      </c>
      <c r="S230" s="142">
        <f t="shared" si="62"/>
        <v>0</v>
      </c>
      <c r="T230" s="142">
        <f t="shared" si="62"/>
        <v>100</v>
      </c>
      <c r="U230" s="142">
        <f t="shared" si="62"/>
        <v>100</v>
      </c>
      <c r="V230" s="142">
        <f t="shared" si="62"/>
        <v>100</v>
      </c>
      <c r="W230" s="142">
        <f t="shared" si="63"/>
        <v>100</v>
      </c>
      <c r="X230" s="142">
        <f t="shared" si="63"/>
        <v>100</v>
      </c>
      <c r="Y230" s="142">
        <f t="shared" si="63"/>
        <v>100</v>
      </c>
      <c r="Z230" s="142">
        <f t="shared" si="63"/>
        <v>100</v>
      </c>
      <c r="AA230" s="142">
        <f t="shared" si="63"/>
        <v>100</v>
      </c>
      <c r="AB230" s="142">
        <f t="shared" si="63"/>
        <v>100</v>
      </c>
      <c r="AC230" s="142">
        <f t="shared" si="63"/>
        <v>100</v>
      </c>
      <c r="AD230" s="142">
        <f t="shared" si="63"/>
        <v>100</v>
      </c>
      <c r="AE230" s="142">
        <f t="shared" si="63"/>
        <v>100</v>
      </c>
      <c r="AF230" s="142">
        <f t="shared" si="63"/>
        <v>100</v>
      </c>
      <c r="AG230" s="142">
        <f t="shared" si="63"/>
        <v>100</v>
      </c>
      <c r="AH230" s="142">
        <f t="shared" si="63"/>
        <v>0</v>
      </c>
      <c r="AI230" s="142">
        <f t="shared" si="63"/>
        <v>0</v>
      </c>
      <c r="AJ230" s="142">
        <f t="shared" si="63"/>
        <v>0</v>
      </c>
      <c r="AK230" s="142">
        <f ca="1">IF(AND(AND($AK$3&lt;=B230,B230&lt;=$AK$1),B230&lt;&gt;""),1,0)</f>
        <v>1</v>
      </c>
      <c r="AL230" s="140">
        <f>IF(OR(F230="工事・メンテ（共用可）",F230="要調整"),0.5,1)</f>
        <v>1</v>
      </c>
      <c r="AM230" s="136">
        <v>1</v>
      </c>
    </row>
    <row r="231" spans="1:39" ht="93.75">
      <c r="A231" s="153">
        <v>558</v>
      </c>
      <c r="B231" s="150">
        <v>46416</v>
      </c>
      <c r="C231" s="156">
        <v>7</v>
      </c>
      <c r="D231" s="156">
        <v>21</v>
      </c>
      <c r="E231" s="212" t="s">
        <v>270</v>
      </c>
      <c r="F231" s="151" t="s">
        <v>490</v>
      </c>
      <c r="G231" s="157" t="s">
        <v>494</v>
      </c>
      <c r="H231" s="143" t="str">
        <f>IF(OR(G231="中止",G231="取消"),"998",IF(ISNA(MATCH($E231,施設情報!$B$2:$B$96,0)),"999",INDEX(施設情報!$C$2:$C$96,MATCH($E231,施設情報!$B$2:$B$96,0))))</f>
        <v>101</v>
      </c>
      <c r="I231" s="144">
        <f t="shared" si="54"/>
        <v>46416</v>
      </c>
      <c r="J231" s="142" t="str">
        <f t="shared" si="55"/>
        <v>101-46416</v>
      </c>
      <c r="K231" s="142">
        <f t="shared" si="56"/>
        <v>0.29166666666666669</v>
      </c>
      <c r="L231" s="142">
        <f t="shared" si="57"/>
        <v>0.875</v>
      </c>
      <c r="M231" s="142">
        <f t="shared" si="62"/>
        <v>0</v>
      </c>
      <c r="N231" s="142">
        <f t="shared" si="62"/>
        <v>0</v>
      </c>
      <c r="O231" s="142">
        <f t="shared" si="62"/>
        <v>0</v>
      </c>
      <c r="P231" s="142">
        <f t="shared" si="62"/>
        <v>0</v>
      </c>
      <c r="Q231" s="142">
        <f t="shared" si="62"/>
        <v>0</v>
      </c>
      <c r="R231" s="142">
        <f t="shared" si="62"/>
        <v>0</v>
      </c>
      <c r="S231" s="142">
        <f t="shared" si="62"/>
        <v>0</v>
      </c>
      <c r="T231" s="142">
        <f t="shared" si="62"/>
        <v>100</v>
      </c>
      <c r="U231" s="142">
        <f t="shared" si="62"/>
        <v>100</v>
      </c>
      <c r="V231" s="142">
        <f t="shared" si="62"/>
        <v>100</v>
      </c>
      <c r="W231" s="142">
        <f t="shared" si="63"/>
        <v>100</v>
      </c>
      <c r="X231" s="142">
        <f t="shared" si="63"/>
        <v>100</v>
      </c>
      <c r="Y231" s="142">
        <f t="shared" si="63"/>
        <v>100</v>
      </c>
      <c r="Z231" s="142">
        <f t="shared" si="63"/>
        <v>100</v>
      </c>
      <c r="AA231" s="142">
        <f t="shared" si="63"/>
        <v>100</v>
      </c>
      <c r="AB231" s="142">
        <f t="shared" si="63"/>
        <v>100</v>
      </c>
      <c r="AC231" s="142">
        <f t="shared" si="63"/>
        <v>100</v>
      </c>
      <c r="AD231" s="142">
        <f t="shared" si="63"/>
        <v>100</v>
      </c>
      <c r="AE231" s="142">
        <f t="shared" si="63"/>
        <v>100</v>
      </c>
      <c r="AF231" s="142">
        <f t="shared" si="63"/>
        <v>100</v>
      </c>
      <c r="AG231" s="142">
        <f t="shared" si="63"/>
        <v>100</v>
      </c>
      <c r="AH231" s="142">
        <f t="shared" si="63"/>
        <v>0</v>
      </c>
      <c r="AI231" s="142">
        <f t="shared" si="63"/>
        <v>0</v>
      </c>
      <c r="AJ231" s="142">
        <f t="shared" si="63"/>
        <v>0</v>
      </c>
      <c r="AK231" s="142">
        <f ca="1">IF(AND(AND($AK$3&lt;=B231,B231&lt;=$AK$1),B231&lt;&gt;""),1,0)</f>
        <v>1</v>
      </c>
      <c r="AL231" s="140">
        <f>IF(OR(F231="工事・メンテ（共用可）",F231="要調整"),0.5,1)</f>
        <v>1</v>
      </c>
      <c r="AM231" s="136">
        <v>1</v>
      </c>
    </row>
    <row r="232" spans="1:39">
      <c r="A232" s="153">
        <v>559</v>
      </c>
      <c r="B232" s="150">
        <v>46416</v>
      </c>
      <c r="C232" s="156">
        <v>7</v>
      </c>
      <c r="D232" s="156">
        <v>21</v>
      </c>
      <c r="E232" s="212" t="s">
        <v>271</v>
      </c>
      <c r="F232" s="151" t="s">
        <v>490</v>
      </c>
      <c r="G232" s="157" t="s">
        <v>494</v>
      </c>
      <c r="H232" s="143" t="str">
        <f>IF(OR(G232="中止",G232="取消"),"998",IF(ISNA(MATCH($E232,施設情報!$B$2:$B$96,0)),"999",INDEX(施設情報!$C$2:$C$96,MATCH($E232,施設情報!$B$2:$B$96,0))))</f>
        <v>102</v>
      </c>
      <c r="I232" s="144">
        <f t="shared" si="54"/>
        <v>46416</v>
      </c>
      <c r="J232" s="142" t="str">
        <f t="shared" si="55"/>
        <v>102-46416</v>
      </c>
      <c r="K232" s="142">
        <f t="shared" si="56"/>
        <v>0.29166666666666669</v>
      </c>
      <c r="L232" s="142">
        <f t="shared" si="57"/>
        <v>0.875</v>
      </c>
      <c r="M232" s="142">
        <f t="shared" si="62"/>
        <v>0</v>
      </c>
      <c r="N232" s="142">
        <f t="shared" si="62"/>
        <v>0</v>
      </c>
      <c r="O232" s="142">
        <f t="shared" si="62"/>
        <v>0</v>
      </c>
      <c r="P232" s="142">
        <f t="shared" si="62"/>
        <v>0</v>
      </c>
      <c r="Q232" s="142">
        <f t="shared" si="62"/>
        <v>0</v>
      </c>
      <c r="R232" s="142">
        <f t="shared" si="62"/>
        <v>0</v>
      </c>
      <c r="S232" s="142">
        <f t="shared" si="62"/>
        <v>0</v>
      </c>
      <c r="T232" s="142">
        <f t="shared" si="62"/>
        <v>100</v>
      </c>
      <c r="U232" s="142">
        <f t="shared" si="62"/>
        <v>100</v>
      </c>
      <c r="V232" s="142">
        <f t="shared" si="62"/>
        <v>100</v>
      </c>
      <c r="W232" s="142">
        <f t="shared" si="63"/>
        <v>100</v>
      </c>
      <c r="X232" s="142">
        <f t="shared" si="63"/>
        <v>100</v>
      </c>
      <c r="Y232" s="142">
        <f t="shared" si="63"/>
        <v>100</v>
      </c>
      <c r="Z232" s="142">
        <f t="shared" si="63"/>
        <v>100</v>
      </c>
      <c r="AA232" s="142">
        <f t="shared" si="63"/>
        <v>100</v>
      </c>
      <c r="AB232" s="142">
        <f t="shared" si="63"/>
        <v>100</v>
      </c>
      <c r="AC232" s="142">
        <f t="shared" si="63"/>
        <v>100</v>
      </c>
      <c r="AD232" s="142">
        <f t="shared" si="63"/>
        <v>100</v>
      </c>
      <c r="AE232" s="142">
        <f t="shared" si="63"/>
        <v>100</v>
      </c>
      <c r="AF232" s="142">
        <f t="shared" si="63"/>
        <v>100</v>
      </c>
      <c r="AG232" s="142">
        <f t="shared" si="63"/>
        <v>100</v>
      </c>
      <c r="AH232" s="142">
        <f t="shared" si="63"/>
        <v>0</v>
      </c>
      <c r="AI232" s="142">
        <f t="shared" si="63"/>
        <v>0</v>
      </c>
      <c r="AJ232" s="142">
        <f t="shared" si="63"/>
        <v>0</v>
      </c>
      <c r="AK232" s="142">
        <f ca="1">IF(AND(AND($AK$3&lt;=B232,B232&lt;=$AK$1),B232&lt;&gt;""),1,0)</f>
        <v>1</v>
      </c>
      <c r="AL232" s="140">
        <f>IF(OR(F232="工事・メンテ（共用可）",F232="要調整"),0.5,1)</f>
        <v>1</v>
      </c>
      <c r="AM232" s="136">
        <v>1</v>
      </c>
    </row>
    <row r="233" spans="1:39">
      <c r="A233" s="153">
        <v>560</v>
      </c>
      <c r="B233" s="150">
        <v>46416</v>
      </c>
      <c r="C233" s="156">
        <v>7</v>
      </c>
      <c r="D233" s="156">
        <v>21</v>
      </c>
      <c r="E233" s="212" t="s">
        <v>272</v>
      </c>
      <c r="F233" s="151" t="s">
        <v>490</v>
      </c>
      <c r="G233" s="157" t="s">
        <v>494</v>
      </c>
      <c r="H233" s="143" t="str">
        <f>IF(OR(G233="中止",G233="取消"),"998",IF(ISNA(MATCH($E233,施設情報!$B$2:$B$96,0)),"999",INDEX(施設情報!$C$2:$C$96,MATCH($E233,施設情報!$B$2:$B$96,0))))</f>
        <v>103</v>
      </c>
      <c r="I233" s="144">
        <f t="shared" si="54"/>
        <v>46416</v>
      </c>
      <c r="J233" s="142" t="str">
        <f t="shared" si="55"/>
        <v>103-46416</v>
      </c>
      <c r="K233" s="142">
        <f t="shared" si="56"/>
        <v>0.29166666666666669</v>
      </c>
      <c r="L233" s="142">
        <f t="shared" si="57"/>
        <v>0.875</v>
      </c>
      <c r="M233" s="142">
        <f t="shared" si="62"/>
        <v>0</v>
      </c>
      <c r="N233" s="142">
        <f t="shared" si="62"/>
        <v>0</v>
      </c>
      <c r="O233" s="142">
        <f t="shared" si="62"/>
        <v>0</v>
      </c>
      <c r="P233" s="142">
        <f t="shared" si="62"/>
        <v>0</v>
      </c>
      <c r="Q233" s="142">
        <f t="shared" si="62"/>
        <v>0</v>
      </c>
      <c r="R233" s="142">
        <f t="shared" si="62"/>
        <v>0</v>
      </c>
      <c r="S233" s="142">
        <f t="shared" si="62"/>
        <v>0</v>
      </c>
      <c r="T233" s="142">
        <f t="shared" si="62"/>
        <v>100</v>
      </c>
      <c r="U233" s="142">
        <f t="shared" si="62"/>
        <v>100</v>
      </c>
      <c r="V233" s="142">
        <f t="shared" si="62"/>
        <v>100</v>
      </c>
      <c r="W233" s="142">
        <f t="shared" si="63"/>
        <v>100</v>
      </c>
      <c r="X233" s="142">
        <f t="shared" si="63"/>
        <v>100</v>
      </c>
      <c r="Y233" s="142">
        <f t="shared" si="63"/>
        <v>100</v>
      </c>
      <c r="Z233" s="142">
        <f t="shared" si="63"/>
        <v>100</v>
      </c>
      <c r="AA233" s="142">
        <f t="shared" si="63"/>
        <v>100</v>
      </c>
      <c r="AB233" s="142">
        <f t="shared" si="63"/>
        <v>100</v>
      </c>
      <c r="AC233" s="142">
        <f t="shared" si="63"/>
        <v>100</v>
      </c>
      <c r="AD233" s="142">
        <f t="shared" si="63"/>
        <v>100</v>
      </c>
      <c r="AE233" s="142">
        <f t="shared" si="63"/>
        <v>100</v>
      </c>
      <c r="AF233" s="142">
        <f t="shared" si="63"/>
        <v>100</v>
      </c>
      <c r="AG233" s="142">
        <f t="shared" si="63"/>
        <v>100</v>
      </c>
      <c r="AH233" s="142">
        <f t="shared" si="63"/>
        <v>0</v>
      </c>
      <c r="AI233" s="142">
        <f t="shared" si="63"/>
        <v>0</v>
      </c>
      <c r="AJ233" s="142">
        <f t="shared" si="63"/>
        <v>0</v>
      </c>
      <c r="AK233" s="142">
        <f ca="1">IF(AND(AND($AK$3&lt;=B233,B233&lt;=$AK$1),B233&lt;&gt;""),1,0)</f>
        <v>1</v>
      </c>
      <c r="AL233" s="140">
        <f>IF(OR(F233="工事・メンテ（共用可）",F233="要調整"),0.5,1)</f>
        <v>1</v>
      </c>
      <c r="AM233" s="136">
        <v>1</v>
      </c>
    </row>
    <row r="234" spans="1:39">
      <c r="A234" s="153">
        <v>561</v>
      </c>
      <c r="B234" s="150">
        <v>46416</v>
      </c>
      <c r="C234" s="156">
        <v>7</v>
      </c>
      <c r="D234" s="156">
        <v>21</v>
      </c>
      <c r="E234" s="212" t="s">
        <v>277</v>
      </c>
      <c r="F234" s="151" t="s">
        <v>490</v>
      </c>
      <c r="G234" s="157" t="s">
        <v>494</v>
      </c>
      <c r="H234" s="143" t="str">
        <f>IF(OR(G234="中止",G234="取消"),"998",IF(ISNA(MATCH($E234,施設情報!$B$2:$B$96,0)),"999",INDEX(施設情報!$C$2:$C$96,MATCH($E234,施設情報!$B$2:$B$96,0))))</f>
        <v>104</v>
      </c>
      <c r="I234" s="144">
        <f t="shared" si="54"/>
        <v>46416</v>
      </c>
      <c r="J234" s="142" t="str">
        <f t="shared" si="55"/>
        <v>104-46416</v>
      </c>
      <c r="K234" s="142">
        <f t="shared" si="56"/>
        <v>0.29166666666666669</v>
      </c>
      <c r="L234" s="142">
        <f t="shared" si="57"/>
        <v>0.875</v>
      </c>
      <c r="M234" s="142">
        <f t="shared" si="62"/>
        <v>0</v>
      </c>
      <c r="N234" s="142">
        <f t="shared" si="62"/>
        <v>0</v>
      </c>
      <c r="O234" s="142">
        <f t="shared" si="62"/>
        <v>0</v>
      </c>
      <c r="P234" s="142">
        <f t="shared" si="62"/>
        <v>0</v>
      </c>
      <c r="Q234" s="142">
        <f t="shared" si="62"/>
        <v>0</v>
      </c>
      <c r="R234" s="142">
        <f t="shared" si="62"/>
        <v>0</v>
      </c>
      <c r="S234" s="142">
        <f t="shared" si="62"/>
        <v>0</v>
      </c>
      <c r="T234" s="142">
        <f t="shared" si="62"/>
        <v>100</v>
      </c>
      <c r="U234" s="142">
        <f t="shared" si="62"/>
        <v>100</v>
      </c>
      <c r="V234" s="142">
        <f t="shared" si="62"/>
        <v>100</v>
      </c>
      <c r="W234" s="142">
        <f t="shared" si="63"/>
        <v>100</v>
      </c>
      <c r="X234" s="142">
        <f t="shared" si="63"/>
        <v>100</v>
      </c>
      <c r="Y234" s="142">
        <f t="shared" si="63"/>
        <v>100</v>
      </c>
      <c r="Z234" s="142">
        <f t="shared" si="63"/>
        <v>100</v>
      </c>
      <c r="AA234" s="142">
        <f t="shared" si="63"/>
        <v>100</v>
      </c>
      <c r="AB234" s="142">
        <f t="shared" si="63"/>
        <v>100</v>
      </c>
      <c r="AC234" s="142">
        <f t="shared" si="63"/>
        <v>100</v>
      </c>
      <c r="AD234" s="142">
        <f t="shared" si="63"/>
        <v>100</v>
      </c>
      <c r="AE234" s="142">
        <f t="shared" si="63"/>
        <v>100</v>
      </c>
      <c r="AF234" s="142">
        <f t="shared" si="63"/>
        <v>100</v>
      </c>
      <c r="AG234" s="142">
        <f t="shared" si="63"/>
        <v>100</v>
      </c>
      <c r="AH234" s="142">
        <f t="shared" si="63"/>
        <v>0</v>
      </c>
      <c r="AI234" s="142">
        <f t="shared" si="63"/>
        <v>0</v>
      </c>
      <c r="AJ234" s="142">
        <f t="shared" si="63"/>
        <v>0</v>
      </c>
      <c r="AK234" s="142">
        <f ca="1">IF(AND(AND($AK$3&lt;=B234,B234&lt;=$AK$1),B234&lt;&gt;""),1,0)</f>
        <v>1</v>
      </c>
      <c r="AL234" s="140">
        <f>IF(OR(F234="工事・メンテ（共用可）",F234="要調整"),0.5,1)</f>
        <v>1</v>
      </c>
      <c r="AM234" s="136">
        <v>1</v>
      </c>
    </row>
    <row r="235" spans="1:39" ht="37.5">
      <c r="A235" s="153">
        <v>562</v>
      </c>
      <c r="B235" s="150">
        <v>46416</v>
      </c>
      <c r="C235" s="156">
        <v>7</v>
      </c>
      <c r="D235" s="156">
        <v>21</v>
      </c>
      <c r="E235" s="212" t="s">
        <v>278</v>
      </c>
      <c r="F235" s="151" t="s">
        <v>490</v>
      </c>
      <c r="G235" s="157" t="s">
        <v>494</v>
      </c>
      <c r="H235" s="143" t="str">
        <f>IF(OR(G235="中止",G235="取消"),"998",IF(ISNA(MATCH($E235,施設情報!$B$2:$B$96,0)),"999",INDEX(施設情報!$C$2:$C$96,MATCH($E235,施設情報!$B$2:$B$96,0))))</f>
        <v>105</v>
      </c>
      <c r="I235" s="144">
        <f t="shared" si="54"/>
        <v>46416</v>
      </c>
      <c r="J235" s="142" t="str">
        <f t="shared" si="55"/>
        <v>105-46416</v>
      </c>
      <c r="K235" s="142">
        <f t="shared" si="56"/>
        <v>0.29166666666666669</v>
      </c>
      <c r="L235" s="142">
        <f t="shared" si="57"/>
        <v>0.875</v>
      </c>
      <c r="M235" s="142">
        <f t="shared" ref="M235:V244" si="64">IF(AND(M$3&gt;=$K235,M$3&lt;$L235),100*$AM235,0)</f>
        <v>0</v>
      </c>
      <c r="N235" s="142">
        <f t="shared" si="64"/>
        <v>0</v>
      </c>
      <c r="O235" s="142">
        <f t="shared" si="64"/>
        <v>0</v>
      </c>
      <c r="P235" s="142">
        <f t="shared" si="64"/>
        <v>0</v>
      </c>
      <c r="Q235" s="142">
        <f t="shared" si="64"/>
        <v>0</v>
      </c>
      <c r="R235" s="142">
        <f t="shared" si="64"/>
        <v>0</v>
      </c>
      <c r="S235" s="142">
        <f t="shared" si="64"/>
        <v>0</v>
      </c>
      <c r="T235" s="142">
        <f t="shared" si="64"/>
        <v>100</v>
      </c>
      <c r="U235" s="142">
        <f t="shared" si="64"/>
        <v>100</v>
      </c>
      <c r="V235" s="142">
        <f t="shared" si="64"/>
        <v>100</v>
      </c>
      <c r="W235" s="142">
        <f t="shared" ref="W235:AJ244" si="65">IF(AND(W$3&gt;=$K235,W$3&lt;$L235),100*$AM235,0)</f>
        <v>100</v>
      </c>
      <c r="X235" s="142">
        <f t="shared" si="65"/>
        <v>100</v>
      </c>
      <c r="Y235" s="142">
        <f t="shared" si="65"/>
        <v>100</v>
      </c>
      <c r="Z235" s="142">
        <f t="shared" si="65"/>
        <v>100</v>
      </c>
      <c r="AA235" s="142">
        <f t="shared" si="65"/>
        <v>100</v>
      </c>
      <c r="AB235" s="142">
        <f t="shared" si="65"/>
        <v>100</v>
      </c>
      <c r="AC235" s="142">
        <f t="shared" si="65"/>
        <v>100</v>
      </c>
      <c r="AD235" s="142">
        <f t="shared" si="65"/>
        <v>100</v>
      </c>
      <c r="AE235" s="142">
        <f t="shared" si="65"/>
        <v>100</v>
      </c>
      <c r="AF235" s="142">
        <f t="shared" si="65"/>
        <v>100</v>
      </c>
      <c r="AG235" s="142">
        <f t="shared" si="65"/>
        <v>100</v>
      </c>
      <c r="AH235" s="142">
        <f t="shared" si="65"/>
        <v>0</v>
      </c>
      <c r="AI235" s="142">
        <f t="shared" si="65"/>
        <v>0</v>
      </c>
      <c r="AJ235" s="142">
        <f t="shared" si="65"/>
        <v>0</v>
      </c>
      <c r="AK235" s="142">
        <f ca="1">IF(AND(AND($AK$3&lt;=B235,B235&lt;=$AK$1),B235&lt;&gt;""),1,0)</f>
        <v>1</v>
      </c>
      <c r="AL235" s="140">
        <f>IF(OR(F235="工事・メンテ（共用可）",F235="要調整"),0.5,1)</f>
        <v>1</v>
      </c>
      <c r="AM235" s="136">
        <v>1</v>
      </c>
    </row>
    <row r="236" spans="1:39" ht="37.5">
      <c r="A236" s="153">
        <v>563</v>
      </c>
      <c r="B236" s="150">
        <v>46416</v>
      </c>
      <c r="C236" s="156">
        <v>7</v>
      </c>
      <c r="D236" s="156">
        <v>21</v>
      </c>
      <c r="E236" s="212" t="s">
        <v>279</v>
      </c>
      <c r="F236" s="151" t="s">
        <v>490</v>
      </c>
      <c r="G236" s="157" t="s">
        <v>494</v>
      </c>
      <c r="H236" s="143" t="str">
        <f>IF(OR(G236="中止",G236="取消"),"998",IF(ISNA(MATCH($E236,施設情報!$B$2:$B$96,0)),"999",INDEX(施設情報!$C$2:$C$96,MATCH($E236,施設情報!$B$2:$B$96,0))))</f>
        <v>106</v>
      </c>
      <c r="I236" s="144">
        <f t="shared" si="54"/>
        <v>46416</v>
      </c>
      <c r="J236" s="142" t="str">
        <f t="shared" si="55"/>
        <v>106-46416</v>
      </c>
      <c r="K236" s="142">
        <f t="shared" si="56"/>
        <v>0.29166666666666669</v>
      </c>
      <c r="L236" s="142">
        <f t="shared" si="57"/>
        <v>0.875</v>
      </c>
      <c r="M236" s="142">
        <f t="shared" si="64"/>
        <v>0</v>
      </c>
      <c r="N236" s="142">
        <f t="shared" si="64"/>
        <v>0</v>
      </c>
      <c r="O236" s="142">
        <f t="shared" si="64"/>
        <v>0</v>
      </c>
      <c r="P236" s="142">
        <f t="shared" si="64"/>
        <v>0</v>
      </c>
      <c r="Q236" s="142">
        <f t="shared" si="64"/>
        <v>0</v>
      </c>
      <c r="R236" s="142">
        <f t="shared" si="64"/>
        <v>0</v>
      </c>
      <c r="S236" s="142">
        <f t="shared" si="64"/>
        <v>0</v>
      </c>
      <c r="T236" s="142">
        <f t="shared" si="64"/>
        <v>100</v>
      </c>
      <c r="U236" s="142">
        <f t="shared" si="64"/>
        <v>100</v>
      </c>
      <c r="V236" s="142">
        <f t="shared" si="64"/>
        <v>100</v>
      </c>
      <c r="W236" s="142">
        <f t="shared" si="65"/>
        <v>100</v>
      </c>
      <c r="X236" s="142">
        <f t="shared" si="65"/>
        <v>100</v>
      </c>
      <c r="Y236" s="142">
        <f t="shared" si="65"/>
        <v>100</v>
      </c>
      <c r="Z236" s="142">
        <f t="shared" si="65"/>
        <v>100</v>
      </c>
      <c r="AA236" s="142">
        <f t="shared" si="65"/>
        <v>100</v>
      </c>
      <c r="AB236" s="142">
        <f t="shared" si="65"/>
        <v>100</v>
      </c>
      <c r="AC236" s="142">
        <f t="shared" si="65"/>
        <v>100</v>
      </c>
      <c r="AD236" s="142">
        <f t="shared" si="65"/>
        <v>100</v>
      </c>
      <c r="AE236" s="142">
        <f t="shared" si="65"/>
        <v>100</v>
      </c>
      <c r="AF236" s="142">
        <f t="shared" si="65"/>
        <v>100</v>
      </c>
      <c r="AG236" s="142">
        <f t="shared" si="65"/>
        <v>100</v>
      </c>
      <c r="AH236" s="142">
        <f t="shared" si="65"/>
        <v>0</v>
      </c>
      <c r="AI236" s="142">
        <f t="shared" si="65"/>
        <v>0</v>
      </c>
      <c r="AJ236" s="142">
        <f t="shared" si="65"/>
        <v>0</v>
      </c>
      <c r="AK236" s="142">
        <f ca="1">IF(AND(AND($AK$3&lt;=B236,B236&lt;=$AK$1),B236&lt;&gt;""),1,0)</f>
        <v>1</v>
      </c>
      <c r="AL236" s="140">
        <f>IF(OR(F236="工事・メンテ（共用可）",F236="要調整"),0.5,1)</f>
        <v>1</v>
      </c>
      <c r="AM236" s="136">
        <v>1</v>
      </c>
    </row>
    <row r="237" spans="1:39">
      <c r="A237" s="153">
        <v>564</v>
      </c>
      <c r="B237" s="150">
        <v>46416</v>
      </c>
      <c r="C237" s="156">
        <v>7</v>
      </c>
      <c r="D237" s="156">
        <v>21</v>
      </c>
      <c r="E237" s="212" t="s">
        <v>510</v>
      </c>
      <c r="F237" s="151" t="s">
        <v>490</v>
      </c>
      <c r="G237" s="151" t="s">
        <v>494</v>
      </c>
      <c r="H237" s="143" t="str">
        <f>IF(OR(G237="中止",G237="取消"),"998",IF(ISNA(MATCH($E237,施設情報!$B$2:$B$96,0)),"999",INDEX(施設情報!$C$2:$C$96,MATCH($E237,施設情報!$B$2:$B$96,0))))</f>
        <v>108</v>
      </c>
      <c r="I237" s="144">
        <f t="shared" si="54"/>
        <v>46416</v>
      </c>
      <c r="J237" s="142" t="str">
        <f t="shared" si="55"/>
        <v>108-46416</v>
      </c>
      <c r="K237" s="142">
        <f t="shared" si="56"/>
        <v>0.29166666666666669</v>
      </c>
      <c r="L237" s="142">
        <f t="shared" si="57"/>
        <v>0.875</v>
      </c>
      <c r="M237" s="142">
        <f t="shared" si="64"/>
        <v>0</v>
      </c>
      <c r="N237" s="142">
        <f t="shared" si="64"/>
        <v>0</v>
      </c>
      <c r="O237" s="142">
        <f t="shared" si="64"/>
        <v>0</v>
      </c>
      <c r="P237" s="142">
        <f t="shared" si="64"/>
        <v>0</v>
      </c>
      <c r="Q237" s="142">
        <f t="shared" si="64"/>
        <v>0</v>
      </c>
      <c r="R237" s="142">
        <f t="shared" si="64"/>
        <v>0</v>
      </c>
      <c r="S237" s="142">
        <f t="shared" si="64"/>
        <v>0</v>
      </c>
      <c r="T237" s="142">
        <f t="shared" si="64"/>
        <v>100</v>
      </c>
      <c r="U237" s="142">
        <f t="shared" si="64"/>
        <v>100</v>
      </c>
      <c r="V237" s="142">
        <f t="shared" si="64"/>
        <v>100</v>
      </c>
      <c r="W237" s="142">
        <f t="shared" si="65"/>
        <v>100</v>
      </c>
      <c r="X237" s="142">
        <f t="shared" si="65"/>
        <v>100</v>
      </c>
      <c r="Y237" s="142">
        <f t="shared" si="65"/>
        <v>100</v>
      </c>
      <c r="Z237" s="142">
        <f t="shared" si="65"/>
        <v>100</v>
      </c>
      <c r="AA237" s="142">
        <f t="shared" si="65"/>
        <v>100</v>
      </c>
      <c r="AB237" s="142">
        <f t="shared" si="65"/>
        <v>100</v>
      </c>
      <c r="AC237" s="142">
        <f t="shared" si="65"/>
        <v>100</v>
      </c>
      <c r="AD237" s="142">
        <f t="shared" si="65"/>
        <v>100</v>
      </c>
      <c r="AE237" s="142">
        <f t="shared" si="65"/>
        <v>100</v>
      </c>
      <c r="AF237" s="142">
        <f t="shared" si="65"/>
        <v>100</v>
      </c>
      <c r="AG237" s="142">
        <f t="shared" si="65"/>
        <v>100</v>
      </c>
      <c r="AH237" s="142">
        <f t="shared" si="65"/>
        <v>0</v>
      </c>
      <c r="AI237" s="142">
        <f t="shared" si="65"/>
        <v>0</v>
      </c>
      <c r="AJ237" s="142">
        <f t="shared" si="65"/>
        <v>0</v>
      </c>
      <c r="AK237" s="142">
        <f ca="1">IF(AND(AND($AK$3&lt;=B237,B237&lt;=$AK$1),B237&lt;&gt;""),1,0)</f>
        <v>1</v>
      </c>
      <c r="AL237" s="140">
        <f>IF(OR(F237="工事・メンテ（共用可）",F237="要調整"),0.5,1)</f>
        <v>1</v>
      </c>
      <c r="AM237" s="136">
        <v>1</v>
      </c>
    </row>
    <row r="238" spans="1:39" ht="37.5">
      <c r="A238" s="153">
        <v>565</v>
      </c>
      <c r="B238" s="150">
        <v>46416</v>
      </c>
      <c r="C238" s="156">
        <v>7</v>
      </c>
      <c r="D238" s="156">
        <v>21</v>
      </c>
      <c r="E238" s="212" t="s">
        <v>496</v>
      </c>
      <c r="F238" s="151" t="s">
        <v>490</v>
      </c>
      <c r="G238" s="151" t="s">
        <v>494</v>
      </c>
      <c r="H238" s="143" t="str">
        <f>IF(OR(G238="中止",G238="取消"),"998",IF(ISNA(MATCH($E238,施設情報!$B$2:$B$96,0)),"999",INDEX(施設情報!$C$2:$C$96,MATCH($E238,施設情報!$B$2:$B$96,0))))</f>
        <v>107</v>
      </c>
      <c r="I238" s="144">
        <f t="shared" si="54"/>
        <v>46416</v>
      </c>
      <c r="J238" s="142" t="str">
        <f t="shared" si="55"/>
        <v>107-46416</v>
      </c>
      <c r="K238" s="142">
        <f t="shared" si="56"/>
        <v>0.29166666666666669</v>
      </c>
      <c r="L238" s="142">
        <f t="shared" si="57"/>
        <v>0.875</v>
      </c>
      <c r="M238" s="142">
        <f t="shared" si="64"/>
        <v>0</v>
      </c>
      <c r="N238" s="142">
        <f t="shared" si="64"/>
        <v>0</v>
      </c>
      <c r="O238" s="142">
        <f t="shared" si="64"/>
        <v>0</v>
      </c>
      <c r="P238" s="142">
        <f t="shared" si="64"/>
        <v>0</v>
      </c>
      <c r="Q238" s="142">
        <f t="shared" si="64"/>
        <v>0</v>
      </c>
      <c r="R238" s="142">
        <f t="shared" si="64"/>
        <v>0</v>
      </c>
      <c r="S238" s="142">
        <f t="shared" si="64"/>
        <v>0</v>
      </c>
      <c r="T238" s="142">
        <f t="shared" si="64"/>
        <v>100</v>
      </c>
      <c r="U238" s="142">
        <f t="shared" si="64"/>
        <v>100</v>
      </c>
      <c r="V238" s="142">
        <f t="shared" si="64"/>
        <v>100</v>
      </c>
      <c r="W238" s="142">
        <f t="shared" si="65"/>
        <v>100</v>
      </c>
      <c r="X238" s="142">
        <f t="shared" si="65"/>
        <v>100</v>
      </c>
      <c r="Y238" s="142">
        <f t="shared" si="65"/>
        <v>100</v>
      </c>
      <c r="Z238" s="142">
        <f t="shared" si="65"/>
        <v>100</v>
      </c>
      <c r="AA238" s="142">
        <f t="shared" si="65"/>
        <v>100</v>
      </c>
      <c r="AB238" s="142">
        <f t="shared" si="65"/>
        <v>100</v>
      </c>
      <c r="AC238" s="142">
        <f t="shared" si="65"/>
        <v>100</v>
      </c>
      <c r="AD238" s="142">
        <f t="shared" si="65"/>
        <v>100</v>
      </c>
      <c r="AE238" s="142">
        <f t="shared" si="65"/>
        <v>100</v>
      </c>
      <c r="AF238" s="142">
        <f t="shared" si="65"/>
        <v>100</v>
      </c>
      <c r="AG238" s="142">
        <f t="shared" si="65"/>
        <v>100</v>
      </c>
      <c r="AH238" s="142">
        <f t="shared" si="65"/>
        <v>0</v>
      </c>
      <c r="AI238" s="142">
        <f t="shared" si="65"/>
        <v>0</v>
      </c>
      <c r="AJ238" s="142">
        <f t="shared" si="65"/>
        <v>0</v>
      </c>
      <c r="AK238" s="142">
        <f ca="1">IF(AND(AND($AK$3&lt;=B238,B238&lt;=$AK$1),B238&lt;&gt;""),1,0)</f>
        <v>1</v>
      </c>
      <c r="AL238" s="140">
        <f>IF(OR(F238="工事・メンテ（共用可）",F238="要調整"),0.5,1)</f>
        <v>1</v>
      </c>
      <c r="AM238" s="136">
        <v>1</v>
      </c>
    </row>
    <row r="239" spans="1:39">
      <c r="A239" s="153">
        <v>9</v>
      </c>
      <c r="B239" s="150">
        <v>46417</v>
      </c>
      <c r="C239" s="156">
        <v>0</v>
      </c>
      <c r="D239" s="156">
        <v>24</v>
      </c>
      <c r="E239" s="154" t="s">
        <v>28</v>
      </c>
      <c r="F239" s="151" t="s">
        <v>29</v>
      </c>
      <c r="G239" s="151" t="s">
        <v>1</v>
      </c>
      <c r="H239" s="143" t="str">
        <f>IF(OR(G239="中止",G239="取消"),"998",IF(ISNA(MATCH($E239,施設情報!$B$2:$B$96,0)),"999",INDEX(施設情報!$C$2:$C$96,MATCH($E239,施設情報!$B$2:$B$96,0))))</f>
        <v>001</v>
      </c>
      <c r="I239" s="144">
        <f t="shared" si="54"/>
        <v>46417</v>
      </c>
      <c r="J239" s="142" t="str">
        <f t="shared" si="55"/>
        <v>001-46417</v>
      </c>
      <c r="K239" s="142">
        <f t="shared" si="56"/>
        <v>0</v>
      </c>
      <c r="L239" s="142">
        <f t="shared" si="57"/>
        <v>1</v>
      </c>
      <c r="M239" s="142">
        <f t="shared" si="64"/>
        <v>100</v>
      </c>
      <c r="N239" s="142">
        <f t="shared" si="64"/>
        <v>100</v>
      </c>
      <c r="O239" s="142">
        <f t="shared" si="64"/>
        <v>100</v>
      </c>
      <c r="P239" s="142">
        <f t="shared" si="64"/>
        <v>100</v>
      </c>
      <c r="Q239" s="142">
        <f t="shared" si="64"/>
        <v>100</v>
      </c>
      <c r="R239" s="142">
        <f t="shared" si="64"/>
        <v>100</v>
      </c>
      <c r="S239" s="142">
        <f t="shared" si="64"/>
        <v>100</v>
      </c>
      <c r="T239" s="142">
        <f t="shared" si="64"/>
        <v>100</v>
      </c>
      <c r="U239" s="142">
        <f t="shared" si="64"/>
        <v>100</v>
      </c>
      <c r="V239" s="142">
        <f t="shared" si="64"/>
        <v>100</v>
      </c>
      <c r="W239" s="142">
        <f t="shared" si="65"/>
        <v>100</v>
      </c>
      <c r="X239" s="142">
        <f t="shared" si="65"/>
        <v>100</v>
      </c>
      <c r="Y239" s="142">
        <f t="shared" si="65"/>
        <v>100</v>
      </c>
      <c r="Z239" s="142">
        <f t="shared" si="65"/>
        <v>100</v>
      </c>
      <c r="AA239" s="142">
        <f t="shared" si="65"/>
        <v>100</v>
      </c>
      <c r="AB239" s="142">
        <f t="shared" si="65"/>
        <v>100</v>
      </c>
      <c r="AC239" s="142">
        <f t="shared" si="65"/>
        <v>100</v>
      </c>
      <c r="AD239" s="142">
        <f t="shared" si="65"/>
        <v>100</v>
      </c>
      <c r="AE239" s="142">
        <f t="shared" si="65"/>
        <v>100</v>
      </c>
      <c r="AF239" s="142">
        <f t="shared" si="65"/>
        <v>100</v>
      </c>
      <c r="AG239" s="142">
        <f t="shared" si="65"/>
        <v>100</v>
      </c>
      <c r="AH239" s="142">
        <f t="shared" si="65"/>
        <v>100</v>
      </c>
      <c r="AI239" s="142">
        <f t="shared" si="65"/>
        <v>100</v>
      </c>
      <c r="AJ239" s="142">
        <f t="shared" si="65"/>
        <v>100</v>
      </c>
      <c r="AK239" s="142">
        <f ca="1">IF(AND(AND($AK$3&lt;=B239,B239&lt;=$AK$1),B239&lt;&gt;""),1,0)</f>
        <v>1</v>
      </c>
      <c r="AL239" s="140">
        <f>IF(OR(F239="工事・メンテ（共用可）",F239="要調整"),0.5,1)</f>
        <v>1</v>
      </c>
      <c r="AM239" s="136">
        <v>1</v>
      </c>
    </row>
    <row r="240" spans="1:39" ht="37.5">
      <c r="A240" s="153">
        <v>262</v>
      </c>
      <c r="B240" s="150">
        <v>46417</v>
      </c>
      <c r="C240" s="156">
        <v>0</v>
      </c>
      <c r="D240" s="156">
        <v>24</v>
      </c>
      <c r="E240" s="212" t="s">
        <v>240</v>
      </c>
      <c r="F240" s="151" t="s">
        <v>95</v>
      </c>
      <c r="G240" s="151" t="s">
        <v>1</v>
      </c>
      <c r="H240" s="143" t="str">
        <f>IF(OR(G240="中止",G240="取消"),"998",IF(ISNA(MATCH($E240,施設情報!$B$2:$B$96,0)),"999",INDEX(施設情報!$C$2:$C$96,MATCH($E240,施設情報!$B$2:$B$96,0))))</f>
        <v>117</v>
      </c>
      <c r="I240" s="144">
        <f t="shared" si="54"/>
        <v>46417</v>
      </c>
      <c r="J240" s="142" t="str">
        <f t="shared" si="55"/>
        <v>117-46417</v>
      </c>
      <c r="K240" s="142">
        <f t="shared" si="56"/>
        <v>0</v>
      </c>
      <c r="L240" s="142">
        <f t="shared" si="57"/>
        <v>1</v>
      </c>
      <c r="M240" s="142">
        <f t="shared" si="64"/>
        <v>100</v>
      </c>
      <c r="N240" s="142">
        <f t="shared" si="64"/>
        <v>100</v>
      </c>
      <c r="O240" s="142">
        <f t="shared" si="64"/>
        <v>100</v>
      </c>
      <c r="P240" s="142">
        <f t="shared" si="64"/>
        <v>100</v>
      </c>
      <c r="Q240" s="142">
        <f t="shared" si="64"/>
        <v>100</v>
      </c>
      <c r="R240" s="142">
        <f t="shared" si="64"/>
        <v>100</v>
      </c>
      <c r="S240" s="142">
        <f t="shared" si="64"/>
        <v>100</v>
      </c>
      <c r="T240" s="142">
        <f t="shared" si="64"/>
        <v>100</v>
      </c>
      <c r="U240" s="142">
        <f t="shared" si="64"/>
        <v>100</v>
      </c>
      <c r="V240" s="142">
        <f t="shared" si="64"/>
        <v>100</v>
      </c>
      <c r="W240" s="142">
        <f t="shared" si="65"/>
        <v>100</v>
      </c>
      <c r="X240" s="142">
        <f t="shared" si="65"/>
        <v>100</v>
      </c>
      <c r="Y240" s="142">
        <f t="shared" si="65"/>
        <v>100</v>
      </c>
      <c r="Z240" s="142">
        <f t="shared" si="65"/>
        <v>100</v>
      </c>
      <c r="AA240" s="142">
        <f t="shared" si="65"/>
        <v>100</v>
      </c>
      <c r="AB240" s="142">
        <f t="shared" si="65"/>
        <v>100</v>
      </c>
      <c r="AC240" s="142">
        <f t="shared" si="65"/>
        <v>100</v>
      </c>
      <c r="AD240" s="142">
        <f t="shared" si="65"/>
        <v>100</v>
      </c>
      <c r="AE240" s="142">
        <f t="shared" si="65"/>
        <v>100</v>
      </c>
      <c r="AF240" s="142">
        <f t="shared" si="65"/>
        <v>100</v>
      </c>
      <c r="AG240" s="142">
        <f t="shared" si="65"/>
        <v>100</v>
      </c>
      <c r="AH240" s="142">
        <f t="shared" si="65"/>
        <v>100</v>
      </c>
      <c r="AI240" s="142">
        <f t="shared" si="65"/>
        <v>100</v>
      </c>
      <c r="AJ240" s="142">
        <f t="shared" si="65"/>
        <v>100</v>
      </c>
      <c r="AK240" s="142">
        <f ca="1">IF(AND(AND($AK$3&lt;=B240,B240&lt;=$AK$1),B240&lt;&gt;""),1,0)</f>
        <v>1</v>
      </c>
      <c r="AL240" s="140">
        <f>IF(OR(F240="工事・メンテ（共用可）",F240="要調整"),0.5,1)</f>
        <v>1</v>
      </c>
      <c r="AM240" s="136">
        <v>1</v>
      </c>
    </row>
    <row r="241" spans="1:39" ht="56.25">
      <c r="A241" s="153">
        <v>352</v>
      </c>
      <c r="B241" s="150">
        <v>46417</v>
      </c>
      <c r="C241" s="156">
        <v>0</v>
      </c>
      <c r="D241" s="156">
        <v>24</v>
      </c>
      <c r="E241" s="212" t="s">
        <v>285</v>
      </c>
      <c r="F241" s="151" t="s">
        <v>95</v>
      </c>
      <c r="G241" s="151" t="s">
        <v>1</v>
      </c>
      <c r="H241" s="143" t="str">
        <f>IF(OR(G241="中止",G241="取消"),"998",IF(ISNA(MATCH($E241,施設情報!$B$2:$B$96,0)),"999",INDEX(施設情報!$C$2:$C$96,MATCH($E241,施設情報!$B$2:$B$96,0))))</f>
        <v>111</v>
      </c>
      <c r="I241" s="144">
        <f t="shared" si="54"/>
        <v>46417</v>
      </c>
      <c r="J241" s="142" t="str">
        <f t="shared" si="55"/>
        <v>111-46417</v>
      </c>
      <c r="K241" s="142">
        <f t="shared" si="56"/>
        <v>0</v>
      </c>
      <c r="L241" s="142">
        <f t="shared" si="57"/>
        <v>1</v>
      </c>
      <c r="M241" s="142">
        <f t="shared" si="64"/>
        <v>100</v>
      </c>
      <c r="N241" s="142">
        <f t="shared" si="64"/>
        <v>100</v>
      </c>
      <c r="O241" s="142">
        <f t="shared" si="64"/>
        <v>100</v>
      </c>
      <c r="P241" s="142">
        <f t="shared" si="64"/>
        <v>100</v>
      </c>
      <c r="Q241" s="142">
        <f t="shared" si="64"/>
        <v>100</v>
      </c>
      <c r="R241" s="142">
        <f t="shared" si="64"/>
        <v>100</v>
      </c>
      <c r="S241" s="142">
        <f t="shared" si="64"/>
        <v>100</v>
      </c>
      <c r="T241" s="142">
        <f t="shared" si="64"/>
        <v>100</v>
      </c>
      <c r="U241" s="142">
        <f t="shared" si="64"/>
        <v>100</v>
      </c>
      <c r="V241" s="142">
        <f t="shared" si="64"/>
        <v>100</v>
      </c>
      <c r="W241" s="142">
        <f t="shared" si="65"/>
        <v>100</v>
      </c>
      <c r="X241" s="142">
        <f t="shared" si="65"/>
        <v>100</v>
      </c>
      <c r="Y241" s="142">
        <f t="shared" si="65"/>
        <v>100</v>
      </c>
      <c r="Z241" s="142">
        <f t="shared" si="65"/>
        <v>100</v>
      </c>
      <c r="AA241" s="142">
        <f t="shared" si="65"/>
        <v>100</v>
      </c>
      <c r="AB241" s="142">
        <f t="shared" si="65"/>
        <v>100</v>
      </c>
      <c r="AC241" s="142">
        <f t="shared" si="65"/>
        <v>100</v>
      </c>
      <c r="AD241" s="142">
        <f t="shared" si="65"/>
        <v>100</v>
      </c>
      <c r="AE241" s="142">
        <f t="shared" si="65"/>
        <v>100</v>
      </c>
      <c r="AF241" s="142">
        <f t="shared" si="65"/>
        <v>100</v>
      </c>
      <c r="AG241" s="142">
        <f t="shared" si="65"/>
        <v>100</v>
      </c>
      <c r="AH241" s="142">
        <f t="shared" si="65"/>
        <v>100</v>
      </c>
      <c r="AI241" s="142">
        <f t="shared" si="65"/>
        <v>100</v>
      </c>
      <c r="AJ241" s="142">
        <f t="shared" si="65"/>
        <v>100</v>
      </c>
      <c r="AK241" s="142">
        <f ca="1">IF(AND(AND($AK$3&lt;=B241,B241&lt;=$AK$1),B241&lt;&gt;""),1,0)</f>
        <v>1</v>
      </c>
      <c r="AL241" s="140">
        <f>IF(OR(F241="工事・メンテ（共用可）",F241="要調整"),0.5,1)</f>
        <v>1</v>
      </c>
      <c r="AM241" s="136">
        <v>1</v>
      </c>
    </row>
    <row r="242" spans="1:39">
      <c r="A242" s="153">
        <v>10</v>
      </c>
      <c r="B242" s="150">
        <v>46418</v>
      </c>
      <c r="C242" s="156">
        <v>0</v>
      </c>
      <c r="D242" s="156">
        <v>24</v>
      </c>
      <c r="E242" s="154" t="s">
        <v>28</v>
      </c>
      <c r="F242" s="151" t="s">
        <v>29</v>
      </c>
      <c r="G242" s="151" t="s">
        <v>1</v>
      </c>
      <c r="H242" s="143" t="str">
        <f>IF(OR(G242="中止",G242="取消"),"998",IF(ISNA(MATCH($E242,施設情報!$B$2:$B$96,0)),"999",INDEX(施設情報!$C$2:$C$96,MATCH($E242,施設情報!$B$2:$B$96,0))))</f>
        <v>001</v>
      </c>
      <c r="I242" s="144">
        <f t="shared" si="54"/>
        <v>46418</v>
      </c>
      <c r="J242" s="142" t="str">
        <f t="shared" si="55"/>
        <v>001-46418</v>
      </c>
      <c r="K242" s="142">
        <f t="shared" si="56"/>
        <v>0</v>
      </c>
      <c r="L242" s="142">
        <f t="shared" si="57"/>
        <v>1</v>
      </c>
      <c r="M242" s="142">
        <f t="shared" si="64"/>
        <v>100</v>
      </c>
      <c r="N242" s="142">
        <f t="shared" si="64"/>
        <v>100</v>
      </c>
      <c r="O242" s="142">
        <f t="shared" si="64"/>
        <v>100</v>
      </c>
      <c r="P242" s="142">
        <f t="shared" si="64"/>
        <v>100</v>
      </c>
      <c r="Q242" s="142">
        <f t="shared" si="64"/>
        <v>100</v>
      </c>
      <c r="R242" s="142">
        <f t="shared" si="64"/>
        <v>100</v>
      </c>
      <c r="S242" s="142">
        <f t="shared" si="64"/>
        <v>100</v>
      </c>
      <c r="T242" s="142">
        <f t="shared" si="64"/>
        <v>100</v>
      </c>
      <c r="U242" s="142">
        <f t="shared" si="64"/>
        <v>100</v>
      </c>
      <c r="V242" s="142">
        <f t="shared" si="64"/>
        <v>100</v>
      </c>
      <c r="W242" s="142">
        <f t="shared" si="65"/>
        <v>100</v>
      </c>
      <c r="X242" s="142">
        <f t="shared" si="65"/>
        <v>100</v>
      </c>
      <c r="Y242" s="142">
        <f t="shared" si="65"/>
        <v>100</v>
      </c>
      <c r="Z242" s="142">
        <f t="shared" si="65"/>
        <v>100</v>
      </c>
      <c r="AA242" s="142">
        <f t="shared" si="65"/>
        <v>100</v>
      </c>
      <c r="AB242" s="142">
        <f t="shared" si="65"/>
        <v>100</v>
      </c>
      <c r="AC242" s="142">
        <f t="shared" si="65"/>
        <v>100</v>
      </c>
      <c r="AD242" s="142">
        <f t="shared" si="65"/>
        <v>100</v>
      </c>
      <c r="AE242" s="142">
        <f t="shared" si="65"/>
        <v>100</v>
      </c>
      <c r="AF242" s="142">
        <f t="shared" si="65"/>
        <v>100</v>
      </c>
      <c r="AG242" s="142">
        <f t="shared" si="65"/>
        <v>100</v>
      </c>
      <c r="AH242" s="142">
        <f t="shared" si="65"/>
        <v>100</v>
      </c>
      <c r="AI242" s="142">
        <f t="shared" si="65"/>
        <v>100</v>
      </c>
      <c r="AJ242" s="142">
        <f t="shared" si="65"/>
        <v>100</v>
      </c>
      <c r="AK242" s="142">
        <f ca="1">IF(AND(AND($AK$3&lt;=B242,B242&lt;=$AK$1),B242&lt;&gt;""),1,0)</f>
        <v>1</v>
      </c>
      <c r="AL242" s="140">
        <f>IF(OR(F242="工事・メンテ（共用可）",F242="要調整"),0.5,1)</f>
        <v>1</v>
      </c>
      <c r="AM242" s="136">
        <v>1</v>
      </c>
    </row>
    <row r="243" spans="1:39" ht="37.5">
      <c r="A243" s="153">
        <v>263</v>
      </c>
      <c r="B243" s="150">
        <v>46418</v>
      </c>
      <c r="C243" s="156">
        <v>0</v>
      </c>
      <c r="D243" s="156">
        <v>24</v>
      </c>
      <c r="E243" s="212" t="s">
        <v>240</v>
      </c>
      <c r="F243" s="151" t="s">
        <v>95</v>
      </c>
      <c r="G243" s="151" t="s">
        <v>1</v>
      </c>
      <c r="H243" s="143" t="str">
        <f>IF(OR(G243="中止",G243="取消"),"998",IF(ISNA(MATCH($E243,施設情報!$B$2:$B$96,0)),"999",INDEX(施設情報!$C$2:$C$96,MATCH($E243,施設情報!$B$2:$B$96,0))))</f>
        <v>117</v>
      </c>
      <c r="I243" s="144">
        <f t="shared" si="54"/>
        <v>46418</v>
      </c>
      <c r="J243" s="142" t="str">
        <f t="shared" si="55"/>
        <v>117-46418</v>
      </c>
      <c r="K243" s="142">
        <f t="shared" si="56"/>
        <v>0</v>
      </c>
      <c r="L243" s="142">
        <f t="shared" si="57"/>
        <v>1</v>
      </c>
      <c r="M243" s="142">
        <f t="shared" si="64"/>
        <v>100</v>
      </c>
      <c r="N243" s="142">
        <f t="shared" si="64"/>
        <v>100</v>
      </c>
      <c r="O243" s="142">
        <f t="shared" si="64"/>
        <v>100</v>
      </c>
      <c r="P243" s="142">
        <f t="shared" si="64"/>
        <v>100</v>
      </c>
      <c r="Q243" s="142">
        <f t="shared" si="64"/>
        <v>100</v>
      </c>
      <c r="R243" s="142">
        <f t="shared" si="64"/>
        <v>100</v>
      </c>
      <c r="S243" s="142">
        <f t="shared" si="64"/>
        <v>100</v>
      </c>
      <c r="T243" s="142">
        <f t="shared" si="64"/>
        <v>100</v>
      </c>
      <c r="U243" s="142">
        <f t="shared" si="64"/>
        <v>100</v>
      </c>
      <c r="V243" s="142">
        <f t="shared" si="64"/>
        <v>100</v>
      </c>
      <c r="W243" s="142">
        <f t="shared" si="65"/>
        <v>100</v>
      </c>
      <c r="X243" s="142">
        <f t="shared" si="65"/>
        <v>100</v>
      </c>
      <c r="Y243" s="142">
        <f t="shared" si="65"/>
        <v>100</v>
      </c>
      <c r="Z243" s="142">
        <f t="shared" si="65"/>
        <v>100</v>
      </c>
      <c r="AA243" s="142">
        <f t="shared" si="65"/>
        <v>100</v>
      </c>
      <c r="AB243" s="142">
        <f t="shared" si="65"/>
        <v>100</v>
      </c>
      <c r="AC243" s="142">
        <f t="shared" si="65"/>
        <v>100</v>
      </c>
      <c r="AD243" s="142">
        <f t="shared" si="65"/>
        <v>100</v>
      </c>
      <c r="AE243" s="142">
        <f t="shared" si="65"/>
        <v>100</v>
      </c>
      <c r="AF243" s="142">
        <f t="shared" si="65"/>
        <v>100</v>
      </c>
      <c r="AG243" s="142">
        <f t="shared" si="65"/>
        <v>100</v>
      </c>
      <c r="AH243" s="142">
        <f t="shared" si="65"/>
        <v>100</v>
      </c>
      <c r="AI243" s="142">
        <f t="shared" si="65"/>
        <v>100</v>
      </c>
      <c r="AJ243" s="142">
        <f t="shared" si="65"/>
        <v>100</v>
      </c>
      <c r="AK243" s="142">
        <f ca="1">IF(AND(AND($AK$3&lt;=B243,B243&lt;=$AK$1),B243&lt;&gt;""),1,0)</f>
        <v>1</v>
      </c>
      <c r="AL243" s="140">
        <f>IF(OR(F243="工事・メンテ（共用可）",F243="要調整"),0.5,1)</f>
        <v>1</v>
      </c>
      <c r="AM243" s="136">
        <v>1</v>
      </c>
    </row>
    <row r="244" spans="1:39" ht="56.25">
      <c r="A244" s="153">
        <v>353</v>
      </c>
      <c r="B244" s="150">
        <v>46418</v>
      </c>
      <c r="C244" s="156">
        <v>0</v>
      </c>
      <c r="D244" s="156">
        <v>24</v>
      </c>
      <c r="E244" s="212" t="s">
        <v>285</v>
      </c>
      <c r="F244" s="151" t="s">
        <v>95</v>
      </c>
      <c r="G244" s="151" t="s">
        <v>1</v>
      </c>
      <c r="H244" s="143" t="str">
        <f>IF(OR(G244="中止",G244="取消"),"998",IF(ISNA(MATCH($E244,施設情報!$B$2:$B$96,0)),"999",INDEX(施設情報!$C$2:$C$96,MATCH($E244,施設情報!$B$2:$B$96,0))))</f>
        <v>111</v>
      </c>
      <c r="I244" s="144">
        <f t="shared" si="54"/>
        <v>46418</v>
      </c>
      <c r="J244" s="142" t="str">
        <f t="shared" si="55"/>
        <v>111-46418</v>
      </c>
      <c r="K244" s="142">
        <f t="shared" si="56"/>
        <v>0</v>
      </c>
      <c r="L244" s="142">
        <f t="shared" si="57"/>
        <v>1</v>
      </c>
      <c r="M244" s="142">
        <f t="shared" si="64"/>
        <v>100</v>
      </c>
      <c r="N244" s="142">
        <f t="shared" si="64"/>
        <v>100</v>
      </c>
      <c r="O244" s="142">
        <f t="shared" si="64"/>
        <v>100</v>
      </c>
      <c r="P244" s="142">
        <f t="shared" si="64"/>
        <v>100</v>
      </c>
      <c r="Q244" s="142">
        <f t="shared" si="64"/>
        <v>100</v>
      </c>
      <c r="R244" s="142">
        <f t="shared" si="64"/>
        <v>100</v>
      </c>
      <c r="S244" s="142">
        <f t="shared" si="64"/>
        <v>100</v>
      </c>
      <c r="T244" s="142">
        <f t="shared" si="64"/>
        <v>100</v>
      </c>
      <c r="U244" s="142">
        <f t="shared" si="64"/>
        <v>100</v>
      </c>
      <c r="V244" s="142">
        <f t="shared" si="64"/>
        <v>100</v>
      </c>
      <c r="W244" s="142">
        <f t="shared" si="65"/>
        <v>100</v>
      </c>
      <c r="X244" s="142">
        <f t="shared" si="65"/>
        <v>100</v>
      </c>
      <c r="Y244" s="142">
        <f t="shared" si="65"/>
        <v>100</v>
      </c>
      <c r="Z244" s="142">
        <f t="shared" si="65"/>
        <v>100</v>
      </c>
      <c r="AA244" s="142">
        <f t="shared" si="65"/>
        <v>100</v>
      </c>
      <c r="AB244" s="142">
        <f t="shared" si="65"/>
        <v>100</v>
      </c>
      <c r="AC244" s="142">
        <f t="shared" si="65"/>
        <v>100</v>
      </c>
      <c r="AD244" s="142">
        <f t="shared" si="65"/>
        <v>100</v>
      </c>
      <c r="AE244" s="142">
        <f t="shared" si="65"/>
        <v>100</v>
      </c>
      <c r="AF244" s="142">
        <f t="shared" si="65"/>
        <v>100</v>
      </c>
      <c r="AG244" s="142">
        <f t="shared" si="65"/>
        <v>100</v>
      </c>
      <c r="AH244" s="142">
        <f t="shared" si="65"/>
        <v>100</v>
      </c>
      <c r="AI244" s="142">
        <f t="shared" si="65"/>
        <v>100</v>
      </c>
      <c r="AJ244" s="142">
        <f t="shared" si="65"/>
        <v>100</v>
      </c>
      <c r="AK244" s="142">
        <f ca="1">IF(AND(AND($AK$3&lt;=B244,B244&lt;=$AK$1),B244&lt;&gt;""),1,0)</f>
        <v>1</v>
      </c>
      <c r="AL244" s="140">
        <f>IF(OR(F244="工事・メンテ（共用可）",F244="要調整"),0.5,1)</f>
        <v>1</v>
      </c>
      <c r="AM244" s="136">
        <v>1</v>
      </c>
    </row>
    <row r="245" spans="1:39" ht="37.5">
      <c r="A245" s="153">
        <v>264</v>
      </c>
      <c r="B245" s="150">
        <v>46419</v>
      </c>
      <c r="C245" s="156">
        <v>0</v>
      </c>
      <c r="D245" s="156">
        <v>24</v>
      </c>
      <c r="E245" s="212" t="s">
        <v>240</v>
      </c>
      <c r="F245" s="151" t="s">
        <v>95</v>
      </c>
      <c r="G245" s="151" t="s">
        <v>1</v>
      </c>
      <c r="H245" s="143" t="str">
        <f>IF(OR(G245="中止",G245="取消"),"998",IF(ISNA(MATCH($E245,施設情報!$B$2:$B$96,0)),"999",INDEX(施設情報!$C$2:$C$96,MATCH($E245,施設情報!$B$2:$B$96,0))))</f>
        <v>117</v>
      </c>
      <c r="I245" s="144">
        <f t="shared" si="54"/>
        <v>46419</v>
      </c>
      <c r="J245" s="142" t="str">
        <f t="shared" si="55"/>
        <v>117-46419</v>
      </c>
      <c r="K245" s="142">
        <f t="shared" si="56"/>
        <v>0</v>
      </c>
      <c r="L245" s="142">
        <f t="shared" si="57"/>
        <v>1</v>
      </c>
      <c r="M245" s="142">
        <f t="shared" ref="M245:V254" si="66">IF(AND(M$3&gt;=$K245,M$3&lt;$L245),100*$AM245,0)</f>
        <v>100</v>
      </c>
      <c r="N245" s="142">
        <f t="shared" si="66"/>
        <v>100</v>
      </c>
      <c r="O245" s="142">
        <f t="shared" si="66"/>
        <v>100</v>
      </c>
      <c r="P245" s="142">
        <f t="shared" si="66"/>
        <v>100</v>
      </c>
      <c r="Q245" s="142">
        <f t="shared" si="66"/>
        <v>100</v>
      </c>
      <c r="R245" s="142">
        <f t="shared" si="66"/>
        <v>100</v>
      </c>
      <c r="S245" s="142">
        <f t="shared" si="66"/>
        <v>100</v>
      </c>
      <c r="T245" s="142">
        <f t="shared" si="66"/>
        <v>100</v>
      </c>
      <c r="U245" s="142">
        <f t="shared" si="66"/>
        <v>100</v>
      </c>
      <c r="V245" s="142">
        <f t="shared" si="66"/>
        <v>100</v>
      </c>
      <c r="W245" s="142">
        <f t="shared" ref="W245:AJ254" si="67">IF(AND(W$3&gt;=$K245,W$3&lt;$L245),100*$AM245,0)</f>
        <v>100</v>
      </c>
      <c r="X245" s="142">
        <f t="shared" si="67"/>
        <v>100</v>
      </c>
      <c r="Y245" s="142">
        <f t="shared" si="67"/>
        <v>100</v>
      </c>
      <c r="Z245" s="142">
        <f t="shared" si="67"/>
        <v>100</v>
      </c>
      <c r="AA245" s="142">
        <f t="shared" si="67"/>
        <v>100</v>
      </c>
      <c r="AB245" s="142">
        <f t="shared" si="67"/>
        <v>100</v>
      </c>
      <c r="AC245" s="142">
        <f t="shared" si="67"/>
        <v>100</v>
      </c>
      <c r="AD245" s="142">
        <f t="shared" si="67"/>
        <v>100</v>
      </c>
      <c r="AE245" s="142">
        <f t="shared" si="67"/>
        <v>100</v>
      </c>
      <c r="AF245" s="142">
        <f t="shared" si="67"/>
        <v>100</v>
      </c>
      <c r="AG245" s="142">
        <f t="shared" si="67"/>
        <v>100</v>
      </c>
      <c r="AH245" s="142">
        <f t="shared" si="67"/>
        <v>100</v>
      </c>
      <c r="AI245" s="142">
        <f t="shared" si="67"/>
        <v>100</v>
      </c>
      <c r="AJ245" s="142">
        <f t="shared" si="67"/>
        <v>100</v>
      </c>
      <c r="AK245" s="142">
        <f ca="1">IF(AND(AND($AK$3&lt;=B245,B245&lt;=$AK$1),B245&lt;&gt;""),1,0)</f>
        <v>1</v>
      </c>
      <c r="AL245" s="140">
        <f>IF(OR(F245="工事・メンテ（共用可）",F245="要調整"),0.5,1)</f>
        <v>1</v>
      </c>
      <c r="AM245" s="136">
        <v>1</v>
      </c>
    </row>
    <row r="246" spans="1:39" ht="56.25">
      <c r="A246" s="153">
        <v>354</v>
      </c>
      <c r="B246" s="150">
        <v>46419</v>
      </c>
      <c r="C246" s="156">
        <v>0</v>
      </c>
      <c r="D246" s="156">
        <v>24</v>
      </c>
      <c r="E246" s="212" t="s">
        <v>285</v>
      </c>
      <c r="F246" s="151" t="s">
        <v>95</v>
      </c>
      <c r="G246" s="151" t="s">
        <v>1</v>
      </c>
      <c r="H246" s="143" t="str">
        <f>IF(OR(G246="中止",G246="取消"),"998",IF(ISNA(MATCH($E246,施設情報!$B$2:$B$96,0)),"999",INDEX(施設情報!$C$2:$C$96,MATCH($E246,施設情報!$B$2:$B$96,0))))</f>
        <v>111</v>
      </c>
      <c r="I246" s="144">
        <f t="shared" si="54"/>
        <v>46419</v>
      </c>
      <c r="J246" s="142" t="str">
        <f t="shared" si="55"/>
        <v>111-46419</v>
      </c>
      <c r="K246" s="142">
        <f t="shared" si="56"/>
        <v>0</v>
      </c>
      <c r="L246" s="142">
        <f t="shared" si="57"/>
        <v>1</v>
      </c>
      <c r="M246" s="142">
        <f t="shared" si="66"/>
        <v>100</v>
      </c>
      <c r="N246" s="142">
        <f t="shared" si="66"/>
        <v>100</v>
      </c>
      <c r="O246" s="142">
        <f t="shared" si="66"/>
        <v>100</v>
      </c>
      <c r="P246" s="142">
        <f t="shared" si="66"/>
        <v>100</v>
      </c>
      <c r="Q246" s="142">
        <f t="shared" si="66"/>
        <v>100</v>
      </c>
      <c r="R246" s="142">
        <f t="shared" si="66"/>
        <v>100</v>
      </c>
      <c r="S246" s="142">
        <f t="shared" si="66"/>
        <v>100</v>
      </c>
      <c r="T246" s="142">
        <f t="shared" si="66"/>
        <v>100</v>
      </c>
      <c r="U246" s="142">
        <f t="shared" si="66"/>
        <v>100</v>
      </c>
      <c r="V246" s="142">
        <f t="shared" si="66"/>
        <v>100</v>
      </c>
      <c r="W246" s="142">
        <f t="shared" si="67"/>
        <v>100</v>
      </c>
      <c r="X246" s="142">
        <f t="shared" si="67"/>
        <v>100</v>
      </c>
      <c r="Y246" s="142">
        <f t="shared" si="67"/>
        <v>100</v>
      </c>
      <c r="Z246" s="142">
        <f t="shared" si="67"/>
        <v>100</v>
      </c>
      <c r="AA246" s="142">
        <f t="shared" si="67"/>
        <v>100</v>
      </c>
      <c r="AB246" s="142">
        <f t="shared" si="67"/>
        <v>100</v>
      </c>
      <c r="AC246" s="142">
        <f t="shared" si="67"/>
        <v>100</v>
      </c>
      <c r="AD246" s="142">
        <f t="shared" si="67"/>
        <v>100</v>
      </c>
      <c r="AE246" s="142">
        <f t="shared" si="67"/>
        <v>100</v>
      </c>
      <c r="AF246" s="142">
        <f t="shared" si="67"/>
        <v>100</v>
      </c>
      <c r="AG246" s="142">
        <f t="shared" si="67"/>
        <v>100</v>
      </c>
      <c r="AH246" s="142">
        <f t="shared" si="67"/>
        <v>100</v>
      </c>
      <c r="AI246" s="142">
        <f t="shared" si="67"/>
        <v>100</v>
      </c>
      <c r="AJ246" s="142">
        <f t="shared" si="67"/>
        <v>100</v>
      </c>
      <c r="AK246" s="142">
        <f ca="1">IF(AND(AND($AK$3&lt;=B246,B246&lt;=$AK$1),B246&lt;&gt;""),1,0)</f>
        <v>1</v>
      </c>
      <c r="AL246" s="140">
        <f>IF(OR(F246="工事・メンテ（共用可）",F246="要調整"),0.5,1)</f>
        <v>1</v>
      </c>
      <c r="AM246" s="136">
        <v>1</v>
      </c>
    </row>
    <row r="247" spans="1:39" ht="37.5">
      <c r="A247" s="153">
        <v>265</v>
      </c>
      <c r="B247" s="150">
        <v>46420</v>
      </c>
      <c r="C247" s="156">
        <v>0</v>
      </c>
      <c r="D247" s="156">
        <v>24</v>
      </c>
      <c r="E247" s="212" t="s">
        <v>240</v>
      </c>
      <c r="F247" s="151" t="s">
        <v>95</v>
      </c>
      <c r="G247" s="151" t="s">
        <v>1</v>
      </c>
      <c r="H247" s="143" t="str">
        <f>IF(OR(G247="中止",G247="取消"),"998",IF(ISNA(MATCH($E247,施設情報!$B$2:$B$96,0)),"999",INDEX(施設情報!$C$2:$C$96,MATCH($E247,施設情報!$B$2:$B$96,0))))</f>
        <v>117</v>
      </c>
      <c r="I247" s="144">
        <f t="shared" si="54"/>
        <v>46420</v>
      </c>
      <c r="J247" s="142" t="str">
        <f t="shared" si="55"/>
        <v>117-46420</v>
      </c>
      <c r="K247" s="142">
        <f t="shared" si="56"/>
        <v>0</v>
      </c>
      <c r="L247" s="142">
        <f t="shared" si="57"/>
        <v>1</v>
      </c>
      <c r="M247" s="142">
        <f t="shared" si="66"/>
        <v>100</v>
      </c>
      <c r="N247" s="142">
        <f t="shared" si="66"/>
        <v>100</v>
      </c>
      <c r="O247" s="142">
        <f t="shared" si="66"/>
        <v>100</v>
      </c>
      <c r="P247" s="142">
        <f t="shared" si="66"/>
        <v>100</v>
      </c>
      <c r="Q247" s="142">
        <f t="shared" si="66"/>
        <v>100</v>
      </c>
      <c r="R247" s="142">
        <f t="shared" si="66"/>
        <v>100</v>
      </c>
      <c r="S247" s="142">
        <f t="shared" si="66"/>
        <v>100</v>
      </c>
      <c r="T247" s="142">
        <f t="shared" si="66"/>
        <v>100</v>
      </c>
      <c r="U247" s="142">
        <f t="shared" si="66"/>
        <v>100</v>
      </c>
      <c r="V247" s="142">
        <f t="shared" si="66"/>
        <v>100</v>
      </c>
      <c r="W247" s="142">
        <f t="shared" si="67"/>
        <v>100</v>
      </c>
      <c r="X247" s="142">
        <f t="shared" si="67"/>
        <v>100</v>
      </c>
      <c r="Y247" s="142">
        <f t="shared" si="67"/>
        <v>100</v>
      </c>
      <c r="Z247" s="142">
        <f t="shared" si="67"/>
        <v>100</v>
      </c>
      <c r="AA247" s="142">
        <f t="shared" si="67"/>
        <v>100</v>
      </c>
      <c r="AB247" s="142">
        <f t="shared" si="67"/>
        <v>100</v>
      </c>
      <c r="AC247" s="142">
        <f t="shared" si="67"/>
        <v>100</v>
      </c>
      <c r="AD247" s="142">
        <f t="shared" si="67"/>
        <v>100</v>
      </c>
      <c r="AE247" s="142">
        <f t="shared" si="67"/>
        <v>100</v>
      </c>
      <c r="AF247" s="142">
        <f t="shared" si="67"/>
        <v>100</v>
      </c>
      <c r="AG247" s="142">
        <f t="shared" si="67"/>
        <v>100</v>
      </c>
      <c r="AH247" s="142">
        <f t="shared" si="67"/>
        <v>100</v>
      </c>
      <c r="AI247" s="142">
        <f t="shared" si="67"/>
        <v>100</v>
      </c>
      <c r="AJ247" s="142">
        <f t="shared" si="67"/>
        <v>100</v>
      </c>
      <c r="AK247" s="142">
        <f ca="1">IF(AND(AND($AK$3&lt;=B247,B247&lt;=$AK$1),B247&lt;&gt;""),1,0)</f>
        <v>1</v>
      </c>
      <c r="AL247" s="140">
        <f>IF(OR(F247="工事・メンテ（共用可）",F247="要調整"),0.5,1)</f>
        <v>1</v>
      </c>
      <c r="AM247" s="136">
        <v>1</v>
      </c>
    </row>
    <row r="248" spans="1:39" ht="56.25">
      <c r="A248" s="153">
        <v>355</v>
      </c>
      <c r="B248" s="150">
        <v>46420</v>
      </c>
      <c r="C248" s="156">
        <v>0</v>
      </c>
      <c r="D248" s="156">
        <v>24</v>
      </c>
      <c r="E248" s="212" t="s">
        <v>285</v>
      </c>
      <c r="F248" s="151" t="s">
        <v>95</v>
      </c>
      <c r="G248" s="151" t="s">
        <v>1</v>
      </c>
      <c r="H248" s="143" t="str">
        <f>IF(OR(G248="中止",G248="取消"),"998",IF(ISNA(MATCH($E248,施設情報!$B$2:$B$96,0)),"999",INDEX(施設情報!$C$2:$C$96,MATCH($E248,施設情報!$B$2:$B$96,0))))</f>
        <v>111</v>
      </c>
      <c r="I248" s="144">
        <f t="shared" si="54"/>
        <v>46420</v>
      </c>
      <c r="J248" s="142" t="str">
        <f t="shared" si="55"/>
        <v>111-46420</v>
      </c>
      <c r="K248" s="142">
        <f t="shared" si="56"/>
        <v>0</v>
      </c>
      <c r="L248" s="142">
        <f t="shared" si="57"/>
        <v>1</v>
      </c>
      <c r="M248" s="142">
        <f t="shared" si="66"/>
        <v>100</v>
      </c>
      <c r="N248" s="142">
        <f t="shared" si="66"/>
        <v>100</v>
      </c>
      <c r="O248" s="142">
        <f t="shared" si="66"/>
        <v>100</v>
      </c>
      <c r="P248" s="142">
        <f t="shared" si="66"/>
        <v>100</v>
      </c>
      <c r="Q248" s="142">
        <f t="shared" si="66"/>
        <v>100</v>
      </c>
      <c r="R248" s="142">
        <f t="shared" si="66"/>
        <v>100</v>
      </c>
      <c r="S248" s="142">
        <f t="shared" si="66"/>
        <v>100</v>
      </c>
      <c r="T248" s="142">
        <f t="shared" si="66"/>
        <v>100</v>
      </c>
      <c r="U248" s="142">
        <f t="shared" si="66"/>
        <v>100</v>
      </c>
      <c r="V248" s="142">
        <f t="shared" si="66"/>
        <v>100</v>
      </c>
      <c r="W248" s="142">
        <f t="shared" si="67"/>
        <v>100</v>
      </c>
      <c r="X248" s="142">
        <f t="shared" si="67"/>
        <v>100</v>
      </c>
      <c r="Y248" s="142">
        <f t="shared" si="67"/>
        <v>100</v>
      </c>
      <c r="Z248" s="142">
        <f t="shared" si="67"/>
        <v>100</v>
      </c>
      <c r="AA248" s="142">
        <f t="shared" si="67"/>
        <v>100</v>
      </c>
      <c r="AB248" s="142">
        <f t="shared" si="67"/>
        <v>100</v>
      </c>
      <c r="AC248" s="142">
        <f t="shared" si="67"/>
        <v>100</v>
      </c>
      <c r="AD248" s="142">
        <f t="shared" si="67"/>
        <v>100</v>
      </c>
      <c r="AE248" s="142">
        <f t="shared" si="67"/>
        <v>100</v>
      </c>
      <c r="AF248" s="142">
        <f t="shared" si="67"/>
        <v>100</v>
      </c>
      <c r="AG248" s="142">
        <f t="shared" si="67"/>
        <v>100</v>
      </c>
      <c r="AH248" s="142">
        <f t="shared" si="67"/>
        <v>100</v>
      </c>
      <c r="AI248" s="142">
        <f t="shared" si="67"/>
        <v>100</v>
      </c>
      <c r="AJ248" s="142">
        <f t="shared" si="67"/>
        <v>100</v>
      </c>
      <c r="AK248" s="142">
        <f ca="1">IF(AND(AND($AK$3&lt;=B248,B248&lt;=$AK$1),B248&lt;&gt;""),1,0)</f>
        <v>1</v>
      </c>
      <c r="AL248" s="140">
        <f>IF(OR(F248="工事・メンテ（共用可）",F248="要調整"),0.5,1)</f>
        <v>1</v>
      </c>
      <c r="AM248" s="136">
        <v>1</v>
      </c>
    </row>
    <row r="249" spans="1:39" ht="37.5">
      <c r="A249" s="153">
        <v>266</v>
      </c>
      <c r="B249" s="150">
        <v>46421</v>
      </c>
      <c r="C249" s="156">
        <v>0</v>
      </c>
      <c r="D249" s="156">
        <v>24</v>
      </c>
      <c r="E249" s="212" t="s">
        <v>240</v>
      </c>
      <c r="F249" s="151" t="s">
        <v>95</v>
      </c>
      <c r="G249" s="151" t="s">
        <v>1</v>
      </c>
      <c r="H249" s="143" t="str">
        <f>IF(OR(G249="中止",G249="取消"),"998",IF(ISNA(MATCH($E249,施設情報!$B$2:$B$96,0)),"999",INDEX(施設情報!$C$2:$C$96,MATCH($E249,施設情報!$B$2:$B$96,0))))</f>
        <v>117</v>
      </c>
      <c r="I249" s="144">
        <f t="shared" si="54"/>
        <v>46421</v>
      </c>
      <c r="J249" s="142" t="str">
        <f t="shared" si="55"/>
        <v>117-46421</v>
      </c>
      <c r="K249" s="142">
        <f t="shared" si="56"/>
        <v>0</v>
      </c>
      <c r="L249" s="142">
        <f t="shared" si="57"/>
        <v>1</v>
      </c>
      <c r="M249" s="142">
        <f t="shared" si="66"/>
        <v>100</v>
      </c>
      <c r="N249" s="142">
        <f t="shared" si="66"/>
        <v>100</v>
      </c>
      <c r="O249" s="142">
        <f t="shared" si="66"/>
        <v>100</v>
      </c>
      <c r="P249" s="142">
        <f t="shared" si="66"/>
        <v>100</v>
      </c>
      <c r="Q249" s="142">
        <f t="shared" si="66"/>
        <v>100</v>
      </c>
      <c r="R249" s="142">
        <f t="shared" si="66"/>
        <v>100</v>
      </c>
      <c r="S249" s="142">
        <f t="shared" si="66"/>
        <v>100</v>
      </c>
      <c r="T249" s="142">
        <f t="shared" si="66"/>
        <v>100</v>
      </c>
      <c r="U249" s="142">
        <f t="shared" si="66"/>
        <v>100</v>
      </c>
      <c r="V249" s="142">
        <f t="shared" si="66"/>
        <v>100</v>
      </c>
      <c r="W249" s="142">
        <f t="shared" si="67"/>
        <v>100</v>
      </c>
      <c r="X249" s="142">
        <f t="shared" si="67"/>
        <v>100</v>
      </c>
      <c r="Y249" s="142">
        <f t="shared" si="67"/>
        <v>100</v>
      </c>
      <c r="Z249" s="142">
        <f t="shared" si="67"/>
        <v>100</v>
      </c>
      <c r="AA249" s="142">
        <f t="shared" si="67"/>
        <v>100</v>
      </c>
      <c r="AB249" s="142">
        <f t="shared" si="67"/>
        <v>100</v>
      </c>
      <c r="AC249" s="142">
        <f t="shared" si="67"/>
        <v>100</v>
      </c>
      <c r="AD249" s="142">
        <f t="shared" si="67"/>
        <v>100</v>
      </c>
      <c r="AE249" s="142">
        <f t="shared" si="67"/>
        <v>100</v>
      </c>
      <c r="AF249" s="142">
        <f t="shared" si="67"/>
        <v>100</v>
      </c>
      <c r="AG249" s="142">
        <f t="shared" si="67"/>
        <v>100</v>
      </c>
      <c r="AH249" s="142">
        <f t="shared" si="67"/>
        <v>100</v>
      </c>
      <c r="AI249" s="142">
        <f t="shared" si="67"/>
        <v>100</v>
      </c>
      <c r="AJ249" s="142">
        <f t="shared" si="67"/>
        <v>100</v>
      </c>
      <c r="AK249" s="142">
        <f ca="1">IF(AND(AND($AK$3&lt;=B249,B249&lt;=$AK$1),B249&lt;&gt;""),1,0)</f>
        <v>1</v>
      </c>
      <c r="AL249" s="140">
        <f>IF(OR(F249="工事・メンテ（共用可）",F249="要調整"),0.5,1)</f>
        <v>1</v>
      </c>
      <c r="AM249" s="136">
        <v>1</v>
      </c>
    </row>
    <row r="250" spans="1:39" ht="56.25">
      <c r="A250" s="153">
        <v>356</v>
      </c>
      <c r="B250" s="150">
        <v>46421</v>
      </c>
      <c r="C250" s="156">
        <v>0</v>
      </c>
      <c r="D250" s="156">
        <v>24</v>
      </c>
      <c r="E250" s="212" t="s">
        <v>285</v>
      </c>
      <c r="F250" s="151" t="s">
        <v>95</v>
      </c>
      <c r="G250" s="151" t="s">
        <v>1</v>
      </c>
      <c r="H250" s="143" t="str">
        <f>IF(OR(G250="中止",G250="取消"),"998",IF(ISNA(MATCH($E250,施設情報!$B$2:$B$96,0)),"999",INDEX(施設情報!$C$2:$C$96,MATCH($E250,施設情報!$B$2:$B$96,0))))</f>
        <v>111</v>
      </c>
      <c r="I250" s="144">
        <f t="shared" si="54"/>
        <v>46421</v>
      </c>
      <c r="J250" s="142" t="str">
        <f t="shared" si="55"/>
        <v>111-46421</v>
      </c>
      <c r="K250" s="142">
        <f t="shared" si="56"/>
        <v>0</v>
      </c>
      <c r="L250" s="142">
        <f t="shared" si="57"/>
        <v>1</v>
      </c>
      <c r="M250" s="142">
        <f t="shared" si="66"/>
        <v>100</v>
      </c>
      <c r="N250" s="142">
        <f t="shared" si="66"/>
        <v>100</v>
      </c>
      <c r="O250" s="142">
        <f t="shared" si="66"/>
        <v>100</v>
      </c>
      <c r="P250" s="142">
        <f t="shared" si="66"/>
        <v>100</v>
      </c>
      <c r="Q250" s="142">
        <f t="shared" si="66"/>
        <v>100</v>
      </c>
      <c r="R250" s="142">
        <f t="shared" si="66"/>
        <v>100</v>
      </c>
      <c r="S250" s="142">
        <f t="shared" si="66"/>
        <v>100</v>
      </c>
      <c r="T250" s="142">
        <f t="shared" si="66"/>
        <v>100</v>
      </c>
      <c r="U250" s="142">
        <f t="shared" si="66"/>
        <v>100</v>
      </c>
      <c r="V250" s="142">
        <f t="shared" si="66"/>
        <v>100</v>
      </c>
      <c r="W250" s="142">
        <f t="shared" si="67"/>
        <v>100</v>
      </c>
      <c r="X250" s="142">
        <f t="shared" si="67"/>
        <v>100</v>
      </c>
      <c r="Y250" s="142">
        <f t="shared" si="67"/>
        <v>100</v>
      </c>
      <c r="Z250" s="142">
        <f t="shared" si="67"/>
        <v>100</v>
      </c>
      <c r="AA250" s="142">
        <f t="shared" si="67"/>
        <v>100</v>
      </c>
      <c r="AB250" s="142">
        <f t="shared" si="67"/>
        <v>100</v>
      </c>
      <c r="AC250" s="142">
        <f t="shared" si="67"/>
        <v>100</v>
      </c>
      <c r="AD250" s="142">
        <f t="shared" si="67"/>
        <v>100</v>
      </c>
      <c r="AE250" s="142">
        <f t="shared" si="67"/>
        <v>100</v>
      </c>
      <c r="AF250" s="142">
        <f t="shared" si="67"/>
        <v>100</v>
      </c>
      <c r="AG250" s="142">
        <f t="shared" si="67"/>
        <v>100</v>
      </c>
      <c r="AH250" s="142">
        <f t="shared" si="67"/>
        <v>100</v>
      </c>
      <c r="AI250" s="142">
        <f t="shared" si="67"/>
        <v>100</v>
      </c>
      <c r="AJ250" s="142">
        <f t="shared" si="67"/>
        <v>100</v>
      </c>
      <c r="AK250" s="142">
        <f ca="1">IF(AND(AND($AK$3&lt;=B250,B250&lt;=$AK$1),B250&lt;&gt;""),1,0)</f>
        <v>1</v>
      </c>
      <c r="AL250" s="140">
        <f>IF(OR(F250="工事・メンテ（共用可）",F250="要調整"),0.5,1)</f>
        <v>1</v>
      </c>
      <c r="AM250" s="136">
        <v>1</v>
      </c>
    </row>
    <row r="251" spans="1:39" ht="37.5">
      <c r="A251" s="153">
        <v>267</v>
      </c>
      <c r="B251" s="150">
        <v>46422</v>
      </c>
      <c r="C251" s="156">
        <v>0</v>
      </c>
      <c r="D251" s="156">
        <v>24</v>
      </c>
      <c r="E251" s="212" t="s">
        <v>240</v>
      </c>
      <c r="F251" s="151" t="s">
        <v>95</v>
      </c>
      <c r="G251" s="151" t="s">
        <v>1</v>
      </c>
      <c r="H251" s="143" t="str">
        <f>IF(OR(G251="中止",G251="取消"),"998",IF(ISNA(MATCH($E251,施設情報!$B$2:$B$96,0)),"999",INDEX(施設情報!$C$2:$C$96,MATCH($E251,施設情報!$B$2:$B$96,0))))</f>
        <v>117</v>
      </c>
      <c r="I251" s="144">
        <f t="shared" si="54"/>
        <v>46422</v>
      </c>
      <c r="J251" s="142" t="str">
        <f t="shared" si="55"/>
        <v>117-46422</v>
      </c>
      <c r="K251" s="142">
        <f t="shared" si="56"/>
        <v>0</v>
      </c>
      <c r="L251" s="142">
        <f t="shared" si="57"/>
        <v>1</v>
      </c>
      <c r="M251" s="142">
        <f t="shared" si="66"/>
        <v>100</v>
      </c>
      <c r="N251" s="142">
        <f t="shared" si="66"/>
        <v>100</v>
      </c>
      <c r="O251" s="142">
        <f t="shared" si="66"/>
        <v>100</v>
      </c>
      <c r="P251" s="142">
        <f t="shared" si="66"/>
        <v>100</v>
      </c>
      <c r="Q251" s="142">
        <f t="shared" si="66"/>
        <v>100</v>
      </c>
      <c r="R251" s="142">
        <f t="shared" si="66"/>
        <v>100</v>
      </c>
      <c r="S251" s="142">
        <f t="shared" si="66"/>
        <v>100</v>
      </c>
      <c r="T251" s="142">
        <f t="shared" si="66"/>
        <v>100</v>
      </c>
      <c r="U251" s="142">
        <f t="shared" si="66"/>
        <v>100</v>
      </c>
      <c r="V251" s="142">
        <f t="shared" si="66"/>
        <v>100</v>
      </c>
      <c r="W251" s="142">
        <f t="shared" si="67"/>
        <v>100</v>
      </c>
      <c r="X251" s="142">
        <f t="shared" si="67"/>
        <v>100</v>
      </c>
      <c r="Y251" s="142">
        <f t="shared" si="67"/>
        <v>100</v>
      </c>
      <c r="Z251" s="142">
        <f t="shared" si="67"/>
        <v>100</v>
      </c>
      <c r="AA251" s="142">
        <f t="shared" si="67"/>
        <v>100</v>
      </c>
      <c r="AB251" s="142">
        <f t="shared" si="67"/>
        <v>100</v>
      </c>
      <c r="AC251" s="142">
        <f t="shared" si="67"/>
        <v>100</v>
      </c>
      <c r="AD251" s="142">
        <f t="shared" si="67"/>
        <v>100</v>
      </c>
      <c r="AE251" s="142">
        <f t="shared" si="67"/>
        <v>100</v>
      </c>
      <c r="AF251" s="142">
        <f t="shared" si="67"/>
        <v>100</v>
      </c>
      <c r="AG251" s="142">
        <f t="shared" si="67"/>
        <v>100</v>
      </c>
      <c r="AH251" s="142">
        <f t="shared" si="67"/>
        <v>100</v>
      </c>
      <c r="AI251" s="142">
        <f t="shared" si="67"/>
        <v>100</v>
      </c>
      <c r="AJ251" s="142">
        <f t="shared" si="67"/>
        <v>100</v>
      </c>
      <c r="AK251" s="142">
        <f ca="1">IF(AND(AND($AK$3&lt;=B251,B251&lt;=$AK$1),B251&lt;&gt;""),1,0)</f>
        <v>1</v>
      </c>
      <c r="AL251" s="140">
        <f>IF(OR(F251="工事・メンテ（共用可）",F251="要調整"),0.5,1)</f>
        <v>1</v>
      </c>
      <c r="AM251" s="136">
        <v>1</v>
      </c>
    </row>
    <row r="252" spans="1:39" ht="56.25">
      <c r="A252" s="153">
        <v>357</v>
      </c>
      <c r="B252" s="150">
        <v>46422</v>
      </c>
      <c r="C252" s="156">
        <v>0</v>
      </c>
      <c r="D252" s="156">
        <v>24</v>
      </c>
      <c r="E252" s="212" t="s">
        <v>285</v>
      </c>
      <c r="F252" s="151" t="s">
        <v>95</v>
      </c>
      <c r="G252" s="151" t="s">
        <v>1</v>
      </c>
      <c r="H252" s="143" t="str">
        <f>IF(OR(G252="中止",G252="取消"),"998",IF(ISNA(MATCH($E252,施設情報!$B$2:$B$96,0)),"999",INDEX(施設情報!$C$2:$C$96,MATCH($E252,施設情報!$B$2:$B$96,0))))</f>
        <v>111</v>
      </c>
      <c r="I252" s="144">
        <f t="shared" si="54"/>
        <v>46422</v>
      </c>
      <c r="J252" s="142" t="str">
        <f t="shared" si="55"/>
        <v>111-46422</v>
      </c>
      <c r="K252" s="142">
        <f t="shared" si="56"/>
        <v>0</v>
      </c>
      <c r="L252" s="142">
        <f t="shared" si="57"/>
        <v>1</v>
      </c>
      <c r="M252" s="142">
        <f t="shared" si="66"/>
        <v>100</v>
      </c>
      <c r="N252" s="142">
        <f t="shared" si="66"/>
        <v>100</v>
      </c>
      <c r="O252" s="142">
        <f t="shared" si="66"/>
        <v>100</v>
      </c>
      <c r="P252" s="142">
        <f t="shared" si="66"/>
        <v>100</v>
      </c>
      <c r="Q252" s="142">
        <f t="shared" si="66"/>
        <v>100</v>
      </c>
      <c r="R252" s="142">
        <f t="shared" si="66"/>
        <v>100</v>
      </c>
      <c r="S252" s="142">
        <f t="shared" si="66"/>
        <v>100</v>
      </c>
      <c r="T252" s="142">
        <f t="shared" si="66"/>
        <v>100</v>
      </c>
      <c r="U252" s="142">
        <f t="shared" si="66"/>
        <v>100</v>
      </c>
      <c r="V252" s="142">
        <f t="shared" si="66"/>
        <v>100</v>
      </c>
      <c r="W252" s="142">
        <f t="shared" si="67"/>
        <v>100</v>
      </c>
      <c r="X252" s="142">
        <f t="shared" si="67"/>
        <v>100</v>
      </c>
      <c r="Y252" s="142">
        <f t="shared" si="67"/>
        <v>100</v>
      </c>
      <c r="Z252" s="142">
        <f t="shared" si="67"/>
        <v>100</v>
      </c>
      <c r="AA252" s="142">
        <f t="shared" si="67"/>
        <v>100</v>
      </c>
      <c r="AB252" s="142">
        <f t="shared" si="67"/>
        <v>100</v>
      </c>
      <c r="AC252" s="142">
        <f t="shared" si="67"/>
        <v>100</v>
      </c>
      <c r="AD252" s="142">
        <f t="shared" si="67"/>
        <v>100</v>
      </c>
      <c r="AE252" s="142">
        <f t="shared" si="67"/>
        <v>100</v>
      </c>
      <c r="AF252" s="142">
        <f t="shared" si="67"/>
        <v>100</v>
      </c>
      <c r="AG252" s="142">
        <f t="shared" si="67"/>
        <v>100</v>
      </c>
      <c r="AH252" s="142">
        <f t="shared" si="67"/>
        <v>100</v>
      </c>
      <c r="AI252" s="142">
        <f t="shared" si="67"/>
        <v>100</v>
      </c>
      <c r="AJ252" s="142">
        <f t="shared" si="67"/>
        <v>100</v>
      </c>
      <c r="AK252" s="142">
        <f ca="1">IF(AND(AND($AK$3&lt;=B252,B252&lt;=$AK$1),B252&lt;&gt;""),1,0)</f>
        <v>1</v>
      </c>
      <c r="AL252" s="140">
        <f>IF(OR(F252="工事・メンテ（共用可）",F252="要調整"),0.5,1)</f>
        <v>1</v>
      </c>
      <c r="AM252" s="136">
        <v>1</v>
      </c>
    </row>
    <row r="253" spans="1:39" ht="37.5">
      <c r="A253" s="153">
        <v>268</v>
      </c>
      <c r="B253" s="150">
        <v>46423</v>
      </c>
      <c r="C253" s="156">
        <v>0</v>
      </c>
      <c r="D253" s="156">
        <v>24</v>
      </c>
      <c r="E253" s="212" t="s">
        <v>240</v>
      </c>
      <c r="F253" s="151" t="s">
        <v>95</v>
      </c>
      <c r="G253" s="151" t="s">
        <v>1</v>
      </c>
      <c r="H253" s="143" t="str">
        <f>IF(OR(G253="中止",G253="取消"),"998",IF(ISNA(MATCH($E253,施設情報!$B$2:$B$96,0)),"999",INDEX(施設情報!$C$2:$C$96,MATCH($E253,施設情報!$B$2:$B$96,0))))</f>
        <v>117</v>
      </c>
      <c r="I253" s="144">
        <f t="shared" si="54"/>
        <v>46423</v>
      </c>
      <c r="J253" s="142" t="str">
        <f t="shared" si="55"/>
        <v>117-46423</v>
      </c>
      <c r="K253" s="142">
        <f t="shared" si="56"/>
        <v>0</v>
      </c>
      <c r="L253" s="142">
        <f t="shared" si="57"/>
        <v>1</v>
      </c>
      <c r="M253" s="142">
        <f t="shared" si="66"/>
        <v>100</v>
      </c>
      <c r="N253" s="142">
        <f t="shared" si="66"/>
        <v>100</v>
      </c>
      <c r="O253" s="142">
        <f t="shared" si="66"/>
        <v>100</v>
      </c>
      <c r="P253" s="142">
        <f t="shared" si="66"/>
        <v>100</v>
      </c>
      <c r="Q253" s="142">
        <f t="shared" si="66"/>
        <v>100</v>
      </c>
      <c r="R253" s="142">
        <f t="shared" si="66"/>
        <v>100</v>
      </c>
      <c r="S253" s="142">
        <f t="shared" si="66"/>
        <v>100</v>
      </c>
      <c r="T253" s="142">
        <f t="shared" si="66"/>
        <v>100</v>
      </c>
      <c r="U253" s="142">
        <f t="shared" si="66"/>
        <v>100</v>
      </c>
      <c r="V253" s="142">
        <f t="shared" si="66"/>
        <v>100</v>
      </c>
      <c r="W253" s="142">
        <f t="shared" si="67"/>
        <v>100</v>
      </c>
      <c r="X253" s="142">
        <f t="shared" si="67"/>
        <v>100</v>
      </c>
      <c r="Y253" s="142">
        <f t="shared" si="67"/>
        <v>100</v>
      </c>
      <c r="Z253" s="142">
        <f t="shared" si="67"/>
        <v>100</v>
      </c>
      <c r="AA253" s="142">
        <f t="shared" si="67"/>
        <v>100</v>
      </c>
      <c r="AB253" s="142">
        <f t="shared" si="67"/>
        <v>100</v>
      </c>
      <c r="AC253" s="142">
        <f t="shared" si="67"/>
        <v>100</v>
      </c>
      <c r="AD253" s="142">
        <f t="shared" si="67"/>
        <v>100</v>
      </c>
      <c r="AE253" s="142">
        <f t="shared" si="67"/>
        <v>100</v>
      </c>
      <c r="AF253" s="142">
        <f t="shared" si="67"/>
        <v>100</v>
      </c>
      <c r="AG253" s="142">
        <f t="shared" si="67"/>
        <v>100</v>
      </c>
      <c r="AH253" s="142">
        <f t="shared" si="67"/>
        <v>100</v>
      </c>
      <c r="AI253" s="142">
        <f t="shared" si="67"/>
        <v>100</v>
      </c>
      <c r="AJ253" s="142">
        <f t="shared" si="67"/>
        <v>100</v>
      </c>
      <c r="AK253" s="142">
        <f ca="1">IF(AND(AND($AK$3&lt;=B253,B253&lt;=$AK$1),B253&lt;&gt;""),1,0)</f>
        <v>1</v>
      </c>
      <c r="AL253" s="140">
        <f>IF(OR(F253="工事・メンテ（共用可）",F253="要調整"),0.5,1)</f>
        <v>1</v>
      </c>
      <c r="AM253" s="136">
        <v>1</v>
      </c>
    </row>
    <row r="254" spans="1:39" ht="56.25">
      <c r="A254" s="153">
        <v>358</v>
      </c>
      <c r="B254" s="150">
        <v>46423</v>
      </c>
      <c r="C254" s="156">
        <v>0</v>
      </c>
      <c r="D254" s="156">
        <v>24</v>
      </c>
      <c r="E254" s="212" t="s">
        <v>285</v>
      </c>
      <c r="F254" s="151" t="s">
        <v>95</v>
      </c>
      <c r="G254" s="151" t="s">
        <v>1</v>
      </c>
      <c r="H254" s="143" t="str">
        <f>IF(OR(G254="中止",G254="取消"),"998",IF(ISNA(MATCH($E254,施設情報!$B$2:$B$96,0)),"999",INDEX(施設情報!$C$2:$C$96,MATCH($E254,施設情報!$B$2:$B$96,0))))</f>
        <v>111</v>
      </c>
      <c r="I254" s="144">
        <f t="shared" si="54"/>
        <v>46423</v>
      </c>
      <c r="J254" s="142" t="str">
        <f t="shared" si="55"/>
        <v>111-46423</v>
      </c>
      <c r="K254" s="142">
        <f t="shared" si="56"/>
        <v>0</v>
      </c>
      <c r="L254" s="142">
        <f t="shared" si="57"/>
        <v>1</v>
      </c>
      <c r="M254" s="142">
        <f t="shared" si="66"/>
        <v>100</v>
      </c>
      <c r="N254" s="142">
        <f t="shared" si="66"/>
        <v>100</v>
      </c>
      <c r="O254" s="142">
        <f t="shared" si="66"/>
        <v>100</v>
      </c>
      <c r="P254" s="142">
        <f t="shared" si="66"/>
        <v>100</v>
      </c>
      <c r="Q254" s="142">
        <f t="shared" si="66"/>
        <v>100</v>
      </c>
      <c r="R254" s="142">
        <f t="shared" si="66"/>
        <v>100</v>
      </c>
      <c r="S254" s="142">
        <f t="shared" si="66"/>
        <v>100</v>
      </c>
      <c r="T254" s="142">
        <f t="shared" si="66"/>
        <v>100</v>
      </c>
      <c r="U254" s="142">
        <f t="shared" si="66"/>
        <v>100</v>
      </c>
      <c r="V254" s="142">
        <f t="shared" si="66"/>
        <v>100</v>
      </c>
      <c r="W254" s="142">
        <f t="shared" si="67"/>
        <v>100</v>
      </c>
      <c r="X254" s="142">
        <f t="shared" si="67"/>
        <v>100</v>
      </c>
      <c r="Y254" s="142">
        <f t="shared" si="67"/>
        <v>100</v>
      </c>
      <c r="Z254" s="142">
        <f t="shared" si="67"/>
        <v>100</v>
      </c>
      <c r="AA254" s="142">
        <f t="shared" si="67"/>
        <v>100</v>
      </c>
      <c r="AB254" s="142">
        <f t="shared" si="67"/>
        <v>100</v>
      </c>
      <c r="AC254" s="142">
        <f t="shared" si="67"/>
        <v>100</v>
      </c>
      <c r="AD254" s="142">
        <f t="shared" si="67"/>
        <v>100</v>
      </c>
      <c r="AE254" s="142">
        <f t="shared" si="67"/>
        <v>100</v>
      </c>
      <c r="AF254" s="142">
        <f t="shared" si="67"/>
        <v>100</v>
      </c>
      <c r="AG254" s="142">
        <f t="shared" si="67"/>
        <v>100</v>
      </c>
      <c r="AH254" s="142">
        <f t="shared" si="67"/>
        <v>100</v>
      </c>
      <c r="AI254" s="142">
        <f t="shared" si="67"/>
        <v>100</v>
      </c>
      <c r="AJ254" s="142">
        <f t="shared" si="67"/>
        <v>100</v>
      </c>
      <c r="AK254" s="142">
        <f ca="1">IF(AND(AND($AK$3&lt;=B254,B254&lt;=$AK$1),B254&lt;&gt;""),1,0)</f>
        <v>1</v>
      </c>
      <c r="AL254" s="140">
        <f>IF(OR(F254="工事・メンテ（共用可）",F254="要調整"),0.5,1)</f>
        <v>1</v>
      </c>
      <c r="AM254" s="136">
        <v>1</v>
      </c>
    </row>
    <row r="255" spans="1:39">
      <c r="A255" s="153">
        <v>11</v>
      </c>
      <c r="B255" s="150">
        <v>46424</v>
      </c>
      <c r="C255" s="156">
        <v>0</v>
      </c>
      <c r="D255" s="156">
        <v>24</v>
      </c>
      <c r="E255" s="154" t="s">
        <v>28</v>
      </c>
      <c r="F255" s="151" t="s">
        <v>29</v>
      </c>
      <c r="G255" s="151" t="s">
        <v>1</v>
      </c>
      <c r="H255" s="143" t="str">
        <f>IF(OR(G255="中止",G255="取消"),"998",IF(ISNA(MATCH($E255,施設情報!$B$2:$B$96,0)),"999",INDEX(施設情報!$C$2:$C$96,MATCH($E255,施設情報!$B$2:$B$96,0))))</f>
        <v>001</v>
      </c>
      <c r="I255" s="144">
        <f t="shared" si="54"/>
        <v>46424</v>
      </c>
      <c r="J255" s="142" t="str">
        <f t="shared" si="55"/>
        <v>001-46424</v>
      </c>
      <c r="K255" s="142">
        <f t="shared" si="56"/>
        <v>0</v>
      </c>
      <c r="L255" s="142">
        <f t="shared" si="57"/>
        <v>1</v>
      </c>
      <c r="M255" s="142">
        <f t="shared" ref="M255:V264" si="68">IF(AND(M$3&gt;=$K255,M$3&lt;$L255),100*$AM255,0)</f>
        <v>100</v>
      </c>
      <c r="N255" s="142">
        <f t="shared" si="68"/>
        <v>100</v>
      </c>
      <c r="O255" s="142">
        <f t="shared" si="68"/>
        <v>100</v>
      </c>
      <c r="P255" s="142">
        <f t="shared" si="68"/>
        <v>100</v>
      </c>
      <c r="Q255" s="142">
        <f t="shared" si="68"/>
        <v>100</v>
      </c>
      <c r="R255" s="142">
        <f t="shared" si="68"/>
        <v>100</v>
      </c>
      <c r="S255" s="142">
        <f t="shared" si="68"/>
        <v>100</v>
      </c>
      <c r="T255" s="142">
        <f t="shared" si="68"/>
        <v>100</v>
      </c>
      <c r="U255" s="142">
        <f t="shared" si="68"/>
        <v>100</v>
      </c>
      <c r="V255" s="142">
        <f t="shared" si="68"/>
        <v>100</v>
      </c>
      <c r="W255" s="142">
        <f t="shared" ref="W255:AJ264" si="69">IF(AND(W$3&gt;=$K255,W$3&lt;$L255),100*$AM255,0)</f>
        <v>100</v>
      </c>
      <c r="X255" s="142">
        <f t="shared" si="69"/>
        <v>100</v>
      </c>
      <c r="Y255" s="142">
        <f t="shared" si="69"/>
        <v>100</v>
      </c>
      <c r="Z255" s="142">
        <f t="shared" si="69"/>
        <v>100</v>
      </c>
      <c r="AA255" s="142">
        <f t="shared" si="69"/>
        <v>100</v>
      </c>
      <c r="AB255" s="142">
        <f t="shared" si="69"/>
        <v>100</v>
      </c>
      <c r="AC255" s="142">
        <f t="shared" si="69"/>
        <v>100</v>
      </c>
      <c r="AD255" s="142">
        <f t="shared" si="69"/>
        <v>100</v>
      </c>
      <c r="AE255" s="142">
        <f t="shared" si="69"/>
        <v>100</v>
      </c>
      <c r="AF255" s="142">
        <f t="shared" si="69"/>
        <v>100</v>
      </c>
      <c r="AG255" s="142">
        <f t="shared" si="69"/>
        <v>100</v>
      </c>
      <c r="AH255" s="142">
        <f t="shared" si="69"/>
        <v>100</v>
      </c>
      <c r="AI255" s="142">
        <f t="shared" si="69"/>
        <v>100</v>
      </c>
      <c r="AJ255" s="142">
        <f t="shared" si="69"/>
        <v>100</v>
      </c>
      <c r="AK255" s="142">
        <f ca="1">IF(AND(AND($AK$3&lt;=B255,B255&lt;=$AK$1),B255&lt;&gt;""),1,0)</f>
        <v>1</v>
      </c>
      <c r="AL255" s="140">
        <f>IF(OR(F255="工事・メンテ（共用可）",F255="要調整"),0.5,1)</f>
        <v>1</v>
      </c>
      <c r="AM255" s="136">
        <v>1</v>
      </c>
    </row>
    <row r="256" spans="1:39" ht="37.5">
      <c r="A256" s="153">
        <v>269</v>
      </c>
      <c r="B256" s="150">
        <v>46424</v>
      </c>
      <c r="C256" s="156">
        <v>0</v>
      </c>
      <c r="D256" s="156">
        <v>24</v>
      </c>
      <c r="E256" s="212" t="s">
        <v>240</v>
      </c>
      <c r="F256" s="151" t="s">
        <v>95</v>
      </c>
      <c r="G256" s="151" t="s">
        <v>1</v>
      </c>
      <c r="H256" s="143" t="str">
        <f>IF(OR(G256="中止",G256="取消"),"998",IF(ISNA(MATCH($E256,施設情報!$B$2:$B$96,0)),"999",INDEX(施設情報!$C$2:$C$96,MATCH($E256,施設情報!$B$2:$B$96,0))))</f>
        <v>117</v>
      </c>
      <c r="I256" s="144">
        <f t="shared" si="54"/>
        <v>46424</v>
      </c>
      <c r="J256" s="142" t="str">
        <f t="shared" si="55"/>
        <v>117-46424</v>
      </c>
      <c r="K256" s="142">
        <f t="shared" si="56"/>
        <v>0</v>
      </c>
      <c r="L256" s="142">
        <f t="shared" si="57"/>
        <v>1</v>
      </c>
      <c r="M256" s="142">
        <f t="shared" si="68"/>
        <v>100</v>
      </c>
      <c r="N256" s="142">
        <f t="shared" si="68"/>
        <v>100</v>
      </c>
      <c r="O256" s="142">
        <f t="shared" si="68"/>
        <v>100</v>
      </c>
      <c r="P256" s="142">
        <f t="shared" si="68"/>
        <v>100</v>
      </c>
      <c r="Q256" s="142">
        <f t="shared" si="68"/>
        <v>100</v>
      </c>
      <c r="R256" s="142">
        <f t="shared" si="68"/>
        <v>100</v>
      </c>
      <c r="S256" s="142">
        <f t="shared" si="68"/>
        <v>100</v>
      </c>
      <c r="T256" s="142">
        <f t="shared" si="68"/>
        <v>100</v>
      </c>
      <c r="U256" s="142">
        <f t="shared" si="68"/>
        <v>100</v>
      </c>
      <c r="V256" s="142">
        <f t="shared" si="68"/>
        <v>100</v>
      </c>
      <c r="W256" s="142">
        <f t="shared" si="69"/>
        <v>100</v>
      </c>
      <c r="X256" s="142">
        <f t="shared" si="69"/>
        <v>100</v>
      </c>
      <c r="Y256" s="142">
        <f t="shared" si="69"/>
        <v>100</v>
      </c>
      <c r="Z256" s="142">
        <f t="shared" si="69"/>
        <v>100</v>
      </c>
      <c r="AA256" s="142">
        <f t="shared" si="69"/>
        <v>100</v>
      </c>
      <c r="AB256" s="142">
        <f t="shared" si="69"/>
        <v>100</v>
      </c>
      <c r="AC256" s="142">
        <f t="shared" si="69"/>
        <v>100</v>
      </c>
      <c r="AD256" s="142">
        <f t="shared" si="69"/>
        <v>100</v>
      </c>
      <c r="AE256" s="142">
        <f t="shared" si="69"/>
        <v>100</v>
      </c>
      <c r="AF256" s="142">
        <f t="shared" si="69"/>
        <v>100</v>
      </c>
      <c r="AG256" s="142">
        <f t="shared" si="69"/>
        <v>100</v>
      </c>
      <c r="AH256" s="142">
        <f t="shared" si="69"/>
        <v>100</v>
      </c>
      <c r="AI256" s="142">
        <f t="shared" si="69"/>
        <v>100</v>
      </c>
      <c r="AJ256" s="142">
        <f t="shared" si="69"/>
        <v>100</v>
      </c>
      <c r="AK256" s="142">
        <f ca="1">IF(AND(AND($AK$3&lt;=B256,B256&lt;=$AK$1),B256&lt;&gt;""),1,0)</f>
        <v>1</v>
      </c>
      <c r="AL256" s="140">
        <f>IF(OR(F256="工事・メンテ（共用可）",F256="要調整"),0.5,1)</f>
        <v>1</v>
      </c>
      <c r="AM256" s="136">
        <v>1</v>
      </c>
    </row>
    <row r="257" spans="1:39" ht="56.25">
      <c r="A257" s="153">
        <v>359</v>
      </c>
      <c r="B257" s="150">
        <v>46424</v>
      </c>
      <c r="C257" s="156">
        <v>0</v>
      </c>
      <c r="D257" s="156">
        <v>24</v>
      </c>
      <c r="E257" s="212" t="s">
        <v>285</v>
      </c>
      <c r="F257" s="151" t="s">
        <v>95</v>
      </c>
      <c r="G257" s="151" t="s">
        <v>1</v>
      </c>
      <c r="H257" s="143" t="str">
        <f>IF(OR(G257="中止",G257="取消"),"998",IF(ISNA(MATCH($E257,施設情報!$B$2:$B$96,0)),"999",INDEX(施設情報!$C$2:$C$96,MATCH($E257,施設情報!$B$2:$B$96,0))))</f>
        <v>111</v>
      </c>
      <c r="I257" s="144">
        <f t="shared" si="54"/>
        <v>46424</v>
      </c>
      <c r="J257" s="142" t="str">
        <f t="shared" si="55"/>
        <v>111-46424</v>
      </c>
      <c r="K257" s="142">
        <f t="shared" si="56"/>
        <v>0</v>
      </c>
      <c r="L257" s="142">
        <f t="shared" si="57"/>
        <v>1</v>
      </c>
      <c r="M257" s="142">
        <f t="shared" si="68"/>
        <v>100</v>
      </c>
      <c r="N257" s="142">
        <f t="shared" si="68"/>
        <v>100</v>
      </c>
      <c r="O257" s="142">
        <f t="shared" si="68"/>
        <v>100</v>
      </c>
      <c r="P257" s="142">
        <f t="shared" si="68"/>
        <v>100</v>
      </c>
      <c r="Q257" s="142">
        <f t="shared" si="68"/>
        <v>100</v>
      </c>
      <c r="R257" s="142">
        <f t="shared" si="68"/>
        <v>100</v>
      </c>
      <c r="S257" s="142">
        <f t="shared" si="68"/>
        <v>100</v>
      </c>
      <c r="T257" s="142">
        <f t="shared" si="68"/>
        <v>100</v>
      </c>
      <c r="U257" s="142">
        <f t="shared" si="68"/>
        <v>100</v>
      </c>
      <c r="V257" s="142">
        <f t="shared" si="68"/>
        <v>100</v>
      </c>
      <c r="W257" s="142">
        <f t="shared" si="69"/>
        <v>100</v>
      </c>
      <c r="X257" s="142">
        <f t="shared" si="69"/>
        <v>100</v>
      </c>
      <c r="Y257" s="142">
        <f t="shared" si="69"/>
        <v>100</v>
      </c>
      <c r="Z257" s="142">
        <f t="shared" si="69"/>
        <v>100</v>
      </c>
      <c r="AA257" s="142">
        <f t="shared" si="69"/>
        <v>100</v>
      </c>
      <c r="AB257" s="142">
        <f t="shared" si="69"/>
        <v>100</v>
      </c>
      <c r="AC257" s="142">
        <f t="shared" si="69"/>
        <v>100</v>
      </c>
      <c r="AD257" s="142">
        <f t="shared" si="69"/>
        <v>100</v>
      </c>
      <c r="AE257" s="142">
        <f t="shared" si="69"/>
        <v>100</v>
      </c>
      <c r="AF257" s="142">
        <f t="shared" si="69"/>
        <v>100</v>
      </c>
      <c r="AG257" s="142">
        <f t="shared" si="69"/>
        <v>100</v>
      </c>
      <c r="AH257" s="142">
        <f t="shared" si="69"/>
        <v>100</v>
      </c>
      <c r="AI257" s="142">
        <f t="shared" si="69"/>
        <v>100</v>
      </c>
      <c r="AJ257" s="142">
        <f t="shared" si="69"/>
        <v>100</v>
      </c>
      <c r="AK257" s="142">
        <f ca="1">IF(AND(AND($AK$3&lt;=B257,B257&lt;=$AK$1),B257&lt;&gt;""),1,0)</f>
        <v>1</v>
      </c>
      <c r="AL257" s="140">
        <f>IF(OR(F257="工事・メンテ（共用可）",F257="要調整"),0.5,1)</f>
        <v>1</v>
      </c>
      <c r="AM257" s="136">
        <v>1</v>
      </c>
    </row>
    <row r="258" spans="1:39">
      <c r="A258" s="153">
        <v>12</v>
      </c>
      <c r="B258" s="150">
        <v>46425</v>
      </c>
      <c r="C258" s="156">
        <v>0</v>
      </c>
      <c r="D258" s="156">
        <v>24</v>
      </c>
      <c r="E258" s="154" t="s">
        <v>28</v>
      </c>
      <c r="F258" s="151" t="s">
        <v>29</v>
      </c>
      <c r="G258" s="151" t="s">
        <v>1</v>
      </c>
      <c r="H258" s="143" t="str">
        <f>IF(OR(G258="中止",G258="取消"),"998",IF(ISNA(MATCH($E258,施設情報!$B$2:$B$96,0)),"999",INDEX(施設情報!$C$2:$C$96,MATCH($E258,施設情報!$B$2:$B$96,0))))</f>
        <v>001</v>
      </c>
      <c r="I258" s="144">
        <f t="shared" si="54"/>
        <v>46425</v>
      </c>
      <c r="J258" s="142" t="str">
        <f t="shared" si="55"/>
        <v>001-46425</v>
      </c>
      <c r="K258" s="142">
        <f t="shared" si="56"/>
        <v>0</v>
      </c>
      <c r="L258" s="142">
        <f t="shared" si="57"/>
        <v>1</v>
      </c>
      <c r="M258" s="142">
        <f t="shared" si="68"/>
        <v>100</v>
      </c>
      <c r="N258" s="142">
        <f t="shared" si="68"/>
        <v>100</v>
      </c>
      <c r="O258" s="142">
        <f t="shared" si="68"/>
        <v>100</v>
      </c>
      <c r="P258" s="142">
        <f t="shared" si="68"/>
        <v>100</v>
      </c>
      <c r="Q258" s="142">
        <f t="shared" si="68"/>
        <v>100</v>
      </c>
      <c r="R258" s="142">
        <f t="shared" si="68"/>
        <v>100</v>
      </c>
      <c r="S258" s="142">
        <f t="shared" si="68"/>
        <v>100</v>
      </c>
      <c r="T258" s="142">
        <f t="shared" si="68"/>
        <v>100</v>
      </c>
      <c r="U258" s="142">
        <f t="shared" si="68"/>
        <v>100</v>
      </c>
      <c r="V258" s="142">
        <f t="shared" si="68"/>
        <v>100</v>
      </c>
      <c r="W258" s="142">
        <f t="shared" si="69"/>
        <v>100</v>
      </c>
      <c r="X258" s="142">
        <f t="shared" si="69"/>
        <v>100</v>
      </c>
      <c r="Y258" s="142">
        <f t="shared" si="69"/>
        <v>100</v>
      </c>
      <c r="Z258" s="142">
        <f t="shared" si="69"/>
        <v>100</v>
      </c>
      <c r="AA258" s="142">
        <f t="shared" si="69"/>
        <v>100</v>
      </c>
      <c r="AB258" s="142">
        <f t="shared" si="69"/>
        <v>100</v>
      </c>
      <c r="AC258" s="142">
        <f t="shared" si="69"/>
        <v>100</v>
      </c>
      <c r="AD258" s="142">
        <f t="shared" si="69"/>
        <v>100</v>
      </c>
      <c r="AE258" s="142">
        <f t="shared" si="69"/>
        <v>100</v>
      </c>
      <c r="AF258" s="142">
        <f t="shared" si="69"/>
        <v>100</v>
      </c>
      <c r="AG258" s="142">
        <f t="shared" si="69"/>
        <v>100</v>
      </c>
      <c r="AH258" s="142">
        <f t="shared" si="69"/>
        <v>100</v>
      </c>
      <c r="AI258" s="142">
        <f t="shared" si="69"/>
        <v>100</v>
      </c>
      <c r="AJ258" s="142">
        <f t="shared" si="69"/>
        <v>100</v>
      </c>
      <c r="AK258" s="142">
        <f ca="1">IF(AND(AND($AK$3&lt;=B258,B258&lt;=$AK$1),B258&lt;&gt;""),1,0)</f>
        <v>1</v>
      </c>
      <c r="AL258" s="140">
        <f>IF(OR(F258="工事・メンテ（共用可）",F258="要調整"),0.5,1)</f>
        <v>1</v>
      </c>
      <c r="AM258" s="136">
        <v>1</v>
      </c>
    </row>
    <row r="259" spans="1:39" ht="37.5">
      <c r="A259" s="153">
        <v>270</v>
      </c>
      <c r="B259" s="150">
        <v>46425</v>
      </c>
      <c r="C259" s="156">
        <v>0</v>
      </c>
      <c r="D259" s="156">
        <v>24</v>
      </c>
      <c r="E259" s="212" t="s">
        <v>240</v>
      </c>
      <c r="F259" s="151" t="s">
        <v>95</v>
      </c>
      <c r="G259" s="151" t="s">
        <v>1</v>
      </c>
      <c r="H259" s="143" t="str">
        <f>IF(OR(G259="中止",G259="取消"),"998",IF(ISNA(MATCH($E259,施設情報!$B$2:$B$96,0)),"999",INDEX(施設情報!$C$2:$C$96,MATCH($E259,施設情報!$B$2:$B$96,0))))</f>
        <v>117</v>
      </c>
      <c r="I259" s="144">
        <f t="shared" si="54"/>
        <v>46425</v>
      </c>
      <c r="J259" s="142" t="str">
        <f t="shared" si="55"/>
        <v>117-46425</v>
      </c>
      <c r="K259" s="142">
        <f t="shared" si="56"/>
        <v>0</v>
      </c>
      <c r="L259" s="142">
        <f t="shared" si="57"/>
        <v>1</v>
      </c>
      <c r="M259" s="142">
        <f t="shared" si="68"/>
        <v>100</v>
      </c>
      <c r="N259" s="142">
        <f t="shared" si="68"/>
        <v>100</v>
      </c>
      <c r="O259" s="142">
        <f t="shared" si="68"/>
        <v>100</v>
      </c>
      <c r="P259" s="142">
        <f t="shared" si="68"/>
        <v>100</v>
      </c>
      <c r="Q259" s="142">
        <f t="shared" si="68"/>
        <v>100</v>
      </c>
      <c r="R259" s="142">
        <f t="shared" si="68"/>
        <v>100</v>
      </c>
      <c r="S259" s="142">
        <f t="shared" si="68"/>
        <v>100</v>
      </c>
      <c r="T259" s="142">
        <f t="shared" si="68"/>
        <v>100</v>
      </c>
      <c r="U259" s="142">
        <f t="shared" si="68"/>
        <v>100</v>
      </c>
      <c r="V259" s="142">
        <f t="shared" si="68"/>
        <v>100</v>
      </c>
      <c r="W259" s="142">
        <f t="shared" si="69"/>
        <v>100</v>
      </c>
      <c r="X259" s="142">
        <f t="shared" si="69"/>
        <v>100</v>
      </c>
      <c r="Y259" s="142">
        <f t="shared" si="69"/>
        <v>100</v>
      </c>
      <c r="Z259" s="142">
        <f t="shared" si="69"/>
        <v>100</v>
      </c>
      <c r="AA259" s="142">
        <f t="shared" si="69"/>
        <v>100</v>
      </c>
      <c r="AB259" s="142">
        <f t="shared" si="69"/>
        <v>100</v>
      </c>
      <c r="AC259" s="142">
        <f t="shared" si="69"/>
        <v>100</v>
      </c>
      <c r="AD259" s="142">
        <f t="shared" si="69"/>
        <v>100</v>
      </c>
      <c r="AE259" s="142">
        <f t="shared" si="69"/>
        <v>100</v>
      </c>
      <c r="AF259" s="142">
        <f t="shared" si="69"/>
        <v>100</v>
      </c>
      <c r="AG259" s="142">
        <f t="shared" si="69"/>
        <v>100</v>
      </c>
      <c r="AH259" s="142">
        <f t="shared" si="69"/>
        <v>100</v>
      </c>
      <c r="AI259" s="142">
        <f t="shared" si="69"/>
        <v>100</v>
      </c>
      <c r="AJ259" s="142">
        <f t="shared" si="69"/>
        <v>100</v>
      </c>
      <c r="AK259" s="142">
        <f ca="1">IF(AND(AND($AK$3&lt;=B259,B259&lt;=$AK$1),B259&lt;&gt;""),1,0)</f>
        <v>1</v>
      </c>
      <c r="AL259" s="140">
        <f>IF(OR(F259="工事・メンテ（共用可）",F259="要調整"),0.5,1)</f>
        <v>1</v>
      </c>
      <c r="AM259" s="136">
        <v>1</v>
      </c>
    </row>
    <row r="260" spans="1:39" ht="56.25">
      <c r="A260" s="153">
        <v>360</v>
      </c>
      <c r="B260" s="150">
        <v>46425</v>
      </c>
      <c r="C260" s="156">
        <v>0</v>
      </c>
      <c r="D260" s="156">
        <v>24</v>
      </c>
      <c r="E260" s="212" t="s">
        <v>285</v>
      </c>
      <c r="F260" s="151" t="s">
        <v>95</v>
      </c>
      <c r="G260" s="151" t="s">
        <v>1</v>
      </c>
      <c r="H260" s="143" t="str">
        <f>IF(OR(G260="中止",G260="取消"),"998",IF(ISNA(MATCH($E260,施設情報!$B$2:$B$96,0)),"999",INDEX(施設情報!$C$2:$C$96,MATCH($E260,施設情報!$B$2:$B$96,0))))</f>
        <v>111</v>
      </c>
      <c r="I260" s="144">
        <f t="shared" si="54"/>
        <v>46425</v>
      </c>
      <c r="J260" s="142" t="str">
        <f t="shared" si="55"/>
        <v>111-46425</v>
      </c>
      <c r="K260" s="142">
        <f t="shared" si="56"/>
        <v>0</v>
      </c>
      <c r="L260" s="142">
        <f t="shared" si="57"/>
        <v>1</v>
      </c>
      <c r="M260" s="142">
        <f t="shared" si="68"/>
        <v>100</v>
      </c>
      <c r="N260" s="142">
        <f t="shared" si="68"/>
        <v>100</v>
      </c>
      <c r="O260" s="142">
        <f t="shared" si="68"/>
        <v>100</v>
      </c>
      <c r="P260" s="142">
        <f t="shared" si="68"/>
        <v>100</v>
      </c>
      <c r="Q260" s="142">
        <f t="shared" si="68"/>
        <v>100</v>
      </c>
      <c r="R260" s="142">
        <f t="shared" si="68"/>
        <v>100</v>
      </c>
      <c r="S260" s="142">
        <f t="shared" si="68"/>
        <v>100</v>
      </c>
      <c r="T260" s="142">
        <f t="shared" si="68"/>
        <v>100</v>
      </c>
      <c r="U260" s="142">
        <f t="shared" si="68"/>
        <v>100</v>
      </c>
      <c r="V260" s="142">
        <f t="shared" si="68"/>
        <v>100</v>
      </c>
      <c r="W260" s="142">
        <f t="shared" si="69"/>
        <v>100</v>
      </c>
      <c r="X260" s="142">
        <f t="shared" si="69"/>
        <v>100</v>
      </c>
      <c r="Y260" s="142">
        <f t="shared" si="69"/>
        <v>100</v>
      </c>
      <c r="Z260" s="142">
        <f t="shared" si="69"/>
        <v>100</v>
      </c>
      <c r="AA260" s="142">
        <f t="shared" si="69"/>
        <v>100</v>
      </c>
      <c r="AB260" s="142">
        <f t="shared" si="69"/>
        <v>100</v>
      </c>
      <c r="AC260" s="142">
        <f t="shared" si="69"/>
        <v>100</v>
      </c>
      <c r="AD260" s="142">
        <f t="shared" si="69"/>
        <v>100</v>
      </c>
      <c r="AE260" s="142">
        <f t="shared" si="69"/>
        <v>100</v>
      </c>
      <c r="AF260" s="142">
        <f t="shared" si="69"/>
        <v>100</v>
      </c>
      <c r="AG260" s="142">
        <f t="shared" si="69"/>
        <v>100</v>
      </c>
      <c r="AH260" s="142">
        <f t="shared" si="69"/>
        <v>100</v>
      </c>
      <c r="AI260" s="142">
        <f t="shared" si="69"/>
        <v>100</v>
      </c>
      <c r="AJ260" s="142">
        <f t="shared" si="69"/>
        <v>100</v>
      </c>
      <c r="AK260" s="142">
        <f ca="1">IF(AND(AND($AK$3&lt;=B260,B260&lt;=$AK$1),B260&lt;&gt;""),1,0)</f>
        <v>1</v>
      </c>
      <c r="AL260" s="140">
        <f>IF(OR(F260="工事・メンテ（共用可）",F260="要調整"),0.5,1)</f>
        <v>1</v>
      </c>
      <c r="AM260" s="136">
        <v>1</v>
      </c>
    </row>
    <row r="261" spans="1:39" ht="37.5">
      <c r="A261" s="153">
        <v>271</v>
      </c>
      <c r="B261" s="150">
        <v>46426</v>
      </c>
      <c r="C261" s="156">
        <v>0</v>
      </c>
      <c r="D261" s="156">
        <v>24</v>
      </c>
      <c r="E261" s="212" t="s">
        <v>240</v>
      </c>
      <c r="F261" s="151" t="s">
        <v>95</v>
      </c>
      <c r="G261" s="151" t="s">
        <v>1</v>
      </c>
      <c r="H261" s="143" t="str">
        <f>IF(OR(G261="中止",G261="取消"),"998",IF(ISNA(MATCH($E261,施設情報!$B$2:$B$96,0)),"999",INDEX(施設情報!$C$2:$C$96,MATCH($E261,施設情報!$B$2:$B$96,0))))</f>
        <v>117</v>
      </c>
      <c r="I261" s="144">
        <f t="shared" ref="I261:I324" si="70">B261</f>
        <v>46426</v>
      </c>
      <c r="J261" s="142" t="str">
        <f t="shared" ref="J261:J324" si="71">H261&amp;"-"&amp;I261</f>
        <v>117-46426</v>
      </c>
      <c r="K261" s="142">
        <f t="shared" ref="K261:K324" si="72">C261/24</f>
        <v>0</v>
      </c>
      <c r="L261" s="142">
        <f t="shared" ref="L261:L324" si="73">D261/24</f>
        <v>1</v>
      </c>
      <c r="M261" s="142">
        <f t="shared" si="68"/>
        <v>100</v>
      </c>
      <c r="N261" s="142">
        <f t="shared" si="68"/>
        <v>100</v>
      </c>
      <c r="O261" s="142">
        <f t="shared" si="68"/>
        <v>100</v>
      </c>
      <c r="P261" s="142">
        <f t="shared" si="68"/>
        <v>100</v>
      </c>
      <c r="Q261" s="142">
        <f t="shared" si="68"/>
        <v>100</v>
      </c>
      <c r="R261" s="142">
        <f t="shared" si="68"/>
        <v>100</v>
      </c>
      <c r="S261" s="142">
        <f t="shared" si="68"/>
        <v>100</v>
      </c>
      <c r="T261" s="142">
        <f t="shared" si="68"/>
        <v>100</v>
      </c>
      <c r="U261" s="142">
        <f t="shared" si="68"/>
        <v>100</v>
      </c>
      <c r="V261" s="142">
        <f t="shared" si="68"/>
        <v>100</v>
      </c>
      <c r="W261" s="142">
        <f t="shared" si="69"/>
        <v>100</v>
      </c>
      <c r="X261" s="142">
        <f t="shared" si="69"/>
        <v>100</v>
      </c>
      <c r="Y261" s="142">
        <f t="shared" si="69"/>
        <v>100</v>
      </c>
      <c r="Z261" s="142">
        <f t="shared" si="69"/>
        <v>100</v>
      </c>
      <c r="AA261" s="142">
        <f t="shared" si="69"/>
        <v>100</v>
      </c>
      <c r="AB261" s="142">
        <f t="shared" si="69"/>
        <v>100</v>
      </c>
      <c r="AC261" s="142">
        <f t="shared" si="69"/>
        <v>100</v>
      </c>
      <c r="AD261" s="142">
        <f t="shared" si="69"/>
        <v>100</v>
      </c>
      <c r="AE261" s="142">
        <f t="shared" si="69"/>
        <v>100</v>
      </c>
      <c r="AF261" s="142">
        <f t="shared" si="69"/>
        <v>100</v>
      </c>
      <c r="AG261" s="142">
        <f t="shared" si="69"/>
        <v>100</v>
      </c>
      <c r="AH261" s="142">
        <f t="shared" si="69"/>
        <v>100</v>
      </c>
      <c r="AI261" s="142">
        <f t="shared" si="69"/>
        <v>100</v>
      </c>
      <c r="AJ261" s="142">
        <f t="shared" si="69"/>
        <v>100</v>
      </c>
      <c r="AK261" s="142">
        <f ca="1">IF(AND(AND($AK$3&lt;=B261,B261&lt;=$AK$1),B261&lt;&gt;""),1,0)</f>
        <v>1</v>
      </c>
      <c r="AL261" s="140">
        <f>IF(OR(F261="工事・メンテ（共用可）",F261="要調整"),0.5,1)</f>
        <v>1</v>
      </c>
      <c r="AM261" s="136">
        <v>1</v>
      </c>
    </row>
    <row r="262" spans="1:39" ht="56.25">
      <c r="A262" s="153">
        <v>361</v>
      </c>
      <c r="B262" s="150">
        <v>46426</v>
      </c>
      <c r="C262" s="156">
        <v>0</v>
      </c>
      <c r="D262" s="156">
        <v>24</v>
      </c>
      <c r="E262" s="212" t="s">
        <v>285</v>
      </c>
      <c r="F262" s="151" t="s">
        <v>95</v>
      </c>
      <c r="G262" s="151" t="s">
        <v>1</v>
      </c>
      <c r="H262" s="143" t="str">
        <f>IF(OR(G262="中止",G262="取消"),"998",IF(ISNA(MATCH($E262,施設情報!$B$2:$B$96,0)),"999",INDEX(施設情報!$C$2:$C$96,MATCH($E262,施設情報!$B$2:$B$96,0))))</f>
        <v>111</v>
      </c>
      <c r="I262" s="144">
        <f t="shared" si="70"/>
        <v>46426</v>
      </c>
      <c r="J262" s="142" t="str">
        <f t="shared" si="71"/>
        <v>111-46426</v>
      </c>
      <c r="K262" s="142">
        <f t="shared" si="72"/>
        <v>0</v>
      </c>
      <c r="L262" s="142">
        <f t="shared" si="73"/>
        <v>1</v>
      </c>
      <c r="M262" s="142">
        <f t="shared" si="68"/>
        <v>100</v>
      </c>
      <c r="N262" s="142">
        <f t="shared" si="68"/>
        <v>100</v>
      </c>
      <c r="O262" s="142">
        <f t="shared" si="68"/>
        <v>100</v>
      </c>
      <c r="P262" s="142">
        <f t="shared" si="68"/>
        <v>100</v>
      </c>
      <c r="Q262" s="142">
        <f t="shared" si="68"/>
        <v>100</v>
      </c>
      <c r="R262" s="142">
        <f t="shared" si="68"/>
        <v>100</v>
      </c>
      <c r="S262" s="142">
        <f t="shared" si="68"/>
        <v>100</v>
      </c>
      <c r="T262" s="142">
        <f t="shared" si="68"/>
        <v>100</v>
      </c>
      <c r="U262" s="142">
        <f t="shared" si="68"/>
        <v>100</v>
      </c>
      <c r="V262" s="142">
        <f t="shared" si="68"/>
        <v>100</v>
      </c>
      <c r="W262" s="142">
        <f t="shared" si="69"/>
        <v>100</v>
      </c>
      <c r="X262" s="142">
        <f t="shared" si="69"/>
        <v>100</v>
      </c>
      <c r="Y262" s="142">
        <f t="shared" si="69"/>
        <v>100</v>
      </c>
      <c r="Z262" s="142">
        <f t="shared" si="69"/>
        <v>100</v>
      </c>
      <c r="AA262" s="142">
        <f t="shared" si="69"/>
        <v>100</v>
      </c>
      <c r="AB262" s="142">
        <f t="shared" si="69"/>
        <v>100</v>
      </c>
      <c r="AC262" s="142">
        <f t="shared" si="69"/>
        <v>100</v>
      </c>
      <c r="AD262" s="142">
        <f t="shared" si="69"/>
        <v>100</v>
      </c>
      <c r="AE262" s="142">
        <f t="shared" si="69"/>
        <v>100</v>
      </c>
      <c r="AF262" s="142">
        <f t="shared" si="69"/>
        <v>100</v>
      </c>
      <c r="AG262" s="142">
        <f t="shared" si="69"/>
        <v>100</v>
      </c>
      <c r="AH262" s="142">
        <f t="shared" si="69"/>
        <v>100</v>
      </c>
      <c r="AI262" s="142">
        <f t="shared" si="69"/>
        <v>100</v>
      </c>
      <c r="AJ262" s="142">
        <f t="shared" si="69"/>
        <v>100</v>
      </c>
      <c r="AK262" s="142">
        <f ca="1">IF(AND(AND($AK$3&lt;=B262,B262&lt;=$AK$1),B262&lt;&gt;""),1,0)</f>
        <v>1</v>
      </c>
      <c r="AL262" s="140">
        <f>IF(OR(F262="工事・メンテ（共用可）",F262="要調整"),0.5,1)</f>
        <v>1</v>
      </c>
      <c r="AM262" s="136">
        <v>1</v>
      </c>
    </row>
    <row r="263" spans="1:39" ht="37.5">
      <c r="A263" s="153">
        <v>272</v>
      </c>
      <c r="B263" s="150">
        <v>46427</v>
      </c>
      <c r="C263" s="156">
        <v>0</v>
      </c>
      <c r="D263" s="156">
        <v>24</v>
      </c>
      <c r="E263" s="212" t="s">
        <v>240</v>
      </c>
      <c r="F263" s="151" t="s">
        <v>95</v>
      </c>
      <c r="G263" s="151" t="s">
        <v>1</v>
      </c>
      <c r="H263" s="143" t="str">
        <f>IF(OR(G263="中止",G263="取消"),"998",IF(ISNA(MATCH($E263,施設情報!$B$2:$B$96,0)),"999",INDEX(施設情報!$C$2:$C$96,MATCH($E263,施設情報!$B$2:$B$96,0))))</f>
        <v>117</v>
      </c>
      <c r="I263" s="144">
        <f t="shared" si="70"/>
        <v>46427</v>
      </c>
      <c r="J263" s="142" t="str">
        <f t="shared" si="71"/>
        <v>117-46427</v>
      </c>
      <c r="K263" s="142">
        <f t="shared" si="72"/>
        <v>0</v>
      </c>
      <c r="L263" s="142">
        <f t="shared" si="73"/>
        <v>1</v>
      </c>
      <c r="M263" s="142">
        <f t="shared" si="68"/>
        <v>100</v>
      </c>
      <c r="N263" s="142">
        <f t="shared" si="68"/>
        <v>100</v>
      </c>
      <c r="O263" s="142">
        <f t="shared" si="68"/>
        <v>100</v>
      </c>
      <c r="P263" s="142">
        <f t="shared" si="68"/>
        <v>100</v>
      </c>
      <c r="Q263" s="142">
        <f t="shared" si="68"/>
        <v>100</v>
      </c>
      <c r="R263" s="142">
        <f t="shared" si="68"/>
        <v>100</v>
      </c>
      <c r="S263" s="142">
        <f t="shared" si="68"/>
        <v>100</v>
      </c>
      <c r="T263" s="142">
        <f t="shared" si="68"/>
        <v>100</v>
      </c>
      <c r="U263" s="142">
        <f t="shared" si="68"/>
        <v>100</v>
      </c>
      <c r="V263" s="142">
        <f t="shared" si="68"/>
        <v>100</v>
      </c>
      <c r="W263" s="142">
        <f t="shared" si="69"/>
        <v>100</v>
      </c>
      <c r="X263" s="142">
        <f t="shared" si="69"/>
        <v>100</v>
      </c>
      <c r="Y263" s="142">
        <f t="shared" si="69"/>
        <v>100</v>
      </c>
      <c r="Z263" s="142">
        <f t="shared" si="69"/>
        <v>100</v>
      </c>
      <c r="AA263" s="142">
        <f t="shared" si="69"/>
        <v>100</v>
      </c>
      <c r="AB263" s="142">
        <f t="shared" si="69"/>
        <v>100</v>
      </c>
      <c r="AC263" s="142">
        <f t="shared" si="69"/>
        <v>100</v>
      </c>
      <c r="AD263" s="142">
        <f t="shared" si="69"/>
        <v>100</v>
      </c>
      <c r="AE263" s="142">
        <f t="shared" si="69"/>
        <v>100</v>
      </c>
      <c r="AF263" s="142">
        <f t="shared" si="69"/>
        <v>100</v>
      </c>
      <c r="AG263" s="142">
        <f t="shared" si="69"/>
        <v>100</v>
      </c>
      <c r="AH263" s="142">
        <f t="shared" si="69"/>
        <v>100</v>
      </c>
      <c r="AI263" s="142">
        <f t="shared" si="69"/>
        <v>100</v>
      </c>
      <c r="AJ263" s="142">
        <f t="shared" si="69"/>
        <v>100</v>
      </c>
      <c r="AK263" s="142">
        <f ca="1">IF(AND(AND($AK$3&lt;=B263,B263&lt;=$AK$1),B263&lt;&gt;""),1,0)</f>
        <v>1</v>
      </c>
      <c r="AL263" s="140">
        <f>IF(OR(F263="工事・メンテ（共用可）",F263="要調整"),0.5,1)</f>
        <v>1</v>
      </c>
      <c r="AM263" s="136">
        <v>1</v>
      </c>
    </row>
    <row r="264" spans="1:39" ht="56.25">
      <c r="A264" s="153">
        <v>362</v>
      </c>
      <c r="B264" s="150">
        <v>46427</v>
      </c>
      <c r="C264" s="156">
        <v>0</v>
      </c>
      <c r="D264" s="156">
        <v>24</v>
      </c>
      <c r="E264" s="212" t="s">
        <v>285</v>
      </c>
      <c r="F264" s="151" t="s">
        <v>95</v>
      </c>
      <c r="G264" s="151" t="s">
        <v>1</v>
      </c>
      <c r="H264" s="143" t="str">
        <f>IF(OR(G264="中止",G264="取消"),"998",IF(ISNA(MATCH($E264,施設情報!$B$2:$B$96,0)),"999",INDEX(施設情報!$C$2:$C$96,MATCH($E264,施設情報!$B$2:$B$96,0))))</f>
        <v>111</v>
      </c>
      <c r="I264" s="144">
        <f t="shared" si="70"/>
        <v>46427</v>
      </c>
      <c r="J264" s="142" t="str">
        <f t="shared" si="71"/>
        <v>111-46427</v>
      </c>
      <c r="K264" s="142">
        <f t="shared" si="72"/>
        <v>0</v>
      </c>
      <c r="L264" s="142">
        <f t="shared" si="73"/>
        <v>1</v>
      </c>
      <c r="M264" s="142">
        <f t="shared" si="68"/>
        <v>100</v>
      </c>
      <c r="N264" s="142">
        <f t="shared" si="68"/>
        <v>100</v>
      </c>
      <c r="O264" s="142">
        <f t="shared" si="68"/>
        <v>100</v>
      </c>
      <c r="P264" s="142">
        <f t="shared" si="68"/>
        <v>100</v>
      </c>
      <c r="Q264" s="142">
        <f t="shared" si="68"/>
        <v>100</v>
      </c>
      <c r="R264" s="142">
        <f t="shared" si="68"/>
        <v>100</v>
      </c>
      <c r="S264" s="142">
        <f t="shared" si="68"/>
        <v>100</v>
      </c>
      <c r="T264" s="142">
        <f t="shared" si="68"/>
        <v>100</v>
      </c>
      <c r="U264" s="142">
        <f t="shared" si="68"/>
        <v>100</v>
      </c>
      <c r="V264" s="142">
        <f t="shared" si="68"/>
        <v>100</v>
      </c>
      <c r="W264" s="142">
        <f t="shared" si="69"/>
        <v>100</v>
      </c>
      <c r="X264" s="142">
        <f t="shared" si="69"/>
        <v>100</v>
      </c>
      <c r="Y264" s="142">
        <f t="shared" si="69"/>
        <v>100</v>
      </c>
      <c r="Z264" s="142">
        <f t="shared" si="69"/>
        <v>100</v>
      </c>
      <c r="AA264" s="142">
        <f t="shared" si="69"/>
        <v>100</v>
      </c>
      <c r="AB264" s="142">
        <f t="shared" si="69"/>
        <v>100</v>
      </c>
      <c r="AC264" s="142">
        <f t="shared" si="69"/>
        <v>100</v>
      </c>
      <c r="AD264" s="142">
        <f t="shared" si="69"/>
        <v>100</v>
      </c>
      <c r="AE264" s="142">
        <f t="shared" si="69"/>
        <v>100</v>
      </c>
      <c r="AF264" s="142">
        <f t="shared" si="69"/>
        <v>100</v>
      </c>
      <c r="AG264" s="142">
        <f t="shared" si="69"/>
        <v>100</v>
      </c>
      <c r="AH264" s="142">
        <f t="shared" si="69"/>
        <v>100</v>
      </c>
      <c r="AI264" s="142">
        <f t="shared" si="69"/>
        <v>100</v>
      </c>
      <c r="AJ264" s="142">
        <f t="shared" si="69"/>
        <v>100</v>
      </c>
      <c r="AK264" s="142">
        <f ca="1">IF(AND(AND($AK$3&lt;=B264,B264&lt;=$AK$1),B264&lt;&gt;""),1,0)</f>
        <v>1</v>
      </c>
      <c r="AL264" s="140">
        <f>IF(OR(F264="工事・メンテ（共用可）",F264="要調整"),0.5,1)</f>
        <v>1</v>
      </c>
      <c r="AM264" s="136">
        <v>1</v>
      </c>
    </row>
    <row r="265" spans="1:39" ht="37.5">
      <c r="A265" s="153">
        <v>273</v>
      </c>
      <c r="B265" s="150">
        <v>46428</v>
      </c>
      <c r="C265" s="156">
        <v>0</v>
      </c>
      <c r="D265" s="156">
        <v>24</v>
      </c>
      <c r="E265" s="212" t="s">
        <v>240</v>
      </c>
      <c r="F265" s="151" t="s">
        <v>95</v>
      </c>
      <c r="G265" s="151" t="s">
        <v>1</v>
      </c>
      <c r="H265" s="143" t="str">
        <f>IF(OR(G265="中止",G265="取消"),"998",IF(ISNA(MATCH($E265,施設情報!$B$2:$B$96,0)),"999",INDEX(施設情報!$C$2:$C$96,MATCH($E265,施設情報!$B$2:$B$96,0))))</f>
        <v>117</v>
      </c>
      <c r="I265" s="144">
        <f t="shared" si="70"/>
        <v>46428</v>
      </c>
      <c r="J265" s="142" t="str">
        <f t="shared" si="71"/>
        <v>117-46428</v>
      </c>
      <c r="K265" s="142">
        <f t="shared" si="72"/>
        <v>0</v>
      </c>
      <c r="L265" s="142">
        <f t="shared" si="73"/>
        <v>1</v>
      </c>
      <c r="M265" s="142">
        <f t="shared" ref="M265:V274" si="74">IF(AND(M$3&gt;=$K265,M$3&lt;$L265),100*$AM265,0)</f>
        <v>100</v>
      </c>
      <c r="N265" s="142">
        <f t="shared" si="74"/>
        <v>100</v>
      </c>
      <c r="O265" s="142">
        <f t="shared" si="74"/>
        <v>100</v>
      </c>
      <c r="P265" s="142">
        <f t="shared" si="74"/>
        <v>100</v>
      </c>
      <c r="Q265" s="142">
        <f t="shared" si="74"/>
        <v>100</v>
      </c>
      <c r="R265" s="142">
        <f t="shared" si="74"/>
        <v>100</v>
      </c>
      <c r="S265" s="142">
        <f t="shared" si="74"/>
        <v>100</v>
      </c>
      <c r="T265" s="142">
        <f t="shared" si="74"/>
        <v>100</v>
      </c>
      <c r="U265" s="142">
        <f t="shared" si="74"/>
        <v>100</v>
      </c>
      <c r="V265" s="142">
        <f t="shared" si="74"/>
        <v>100</v>
      </c>
      <c r="W265" s="142">
        <f t="shared" ref="W265:AJ274" si="75">IF(AND(W$3&gt;=$K265,W$3&lt;$L265),100*$AM265,0)</f>
        <v>100</v>
      </c>
      <c r="X265" s="142">
        <f t="shared" si="75"/>
        <v>100</v>
      </c>
      <c r="Y265" s="142">
        <f t="shared" si="75"/>
        <v>100</v>
      </c>
      <c r="Z265" s="142">
        <f t="shared" si="75"/>
        <v>100</v>
      </c>
      <c r="AA265" s="142">
        <f t="shared" si="75"/>
        <v>100</v>
      </c>
      <c r="AB265" s="142">
        <f t="shared" si="75"/>
        <v>100</v>
      </c>
      <c r="AC265" s="142">
        <f t="shared" si="75"/>
        <v>100</v>
      </c>
      <c r="AD265" s="142">
        <f t="shared" si="75"/>
        <v>100</v>
      </c>
      <c r="AE265" s="142">
        <f t="shared" si="75"/>
        <v>100</v>
      </c>
      <c r="AF265" s="142">
        <f t="shared" si="75"/>
        <v>100</v>
      </c>
      <c r="AG265" s="142">
        <f t="shared" si="75"/>
        <v>100</v>
      </c>
      <c r="AH265" s="142">
        <f t="shared" si="75"/>
        <v>100</v>
      </c>
      <c r="AI265" s="142">
        <f t="shared" si="75"/>
        <v>100</v>
      </c>
      <c r="AJ265" s="142">
        <f t="shared" si="75"/>
        <v>100</v>
      </c>
      <c r="AK265" s="142">
        <f ca="1">IF(AND(AND($AK$3&lt;=B265,B265&lt;=$AK$1),B265&lt;&gt;""),1,0)</f>
        <v>1</v>
      </c>
      <c r="AL265" s="140">
        <f>IF(OR(F265="工事・メンテ（共用可）",F265="要調整"),0.5,1)</f>
        <v>1</v>
      </c>
      <c r="AM265" s="136">
        <v>1</v>
      </c>
    </row>
    <row r="266" spans="1:39" ht="56.25">
      <c r="A266" s="153">
        <v>363</v>
      </c>
      <c r="B266" s="150">
        <v>46428</v>
      </c>
      <c r="C266" s="156">
        <v>0</v>
      </c>
      <c r="D266" s="156">
        <v>24</v>
      </c>
      <c r="E266" s="212" t="s">
        <v>285</v>
      </c>
      <c r="F266" s="151" t="s">
        <v>95</v>
      </c>
      <c r="G266" s="151" t="s">
        <v>1</v>
      </c>
      <c r="H266" s="143" t="str">
        <f>IF(OR(G266="中止",G266="取消"),"998",IF(ISNA(MATCH($E266,施設情報!$B$2:$B$96,0)),"999",INDEX(施設情報!$C$2:$C$96,MATCH($E266,施設情報!$B$2:$B$96,0))))</f>
        <v>111</v>
      </c>
      <c r="I266" s="144">
        <f t="shared" si="70"/>
        <v>46428</v>
      </c>
      <c r="J266" s="142" t="str">
        <f t="shared" si="71"/>
        <v>111-46428</v>
      </c>
      <c r="K266" s="142">
        <f t="shared" si="72"/>
        <v>0</v>
      </c>
      <c r="L266" s="142">
        <f t="shared" si="73"/>
        <v>1</v>
      </c>
      <c r="M266" s="142">
        <f t="shared" si="74"/>
        <v>100</v>
      </c>
      <c r="N266" s="142">
        <f t="shared" si="74"/>
        <v>100</v>
      </c>
      <c r="O266" s="142">
        <f t="shared" si="74"/>
        <v>100</v>
      </c>
      <c r="P266" s="142">
        <f t="shared" si="74"/>
        <v>100</v>
      </c>
      <c r="Q266" s="142">
        <f t="shared" si="74"/>
        <v>100</v>
      </c>
      <c r="R266" s="142">
        <f t="shared" si="74"/>
        <v>100</v>
      </c>
      <c r="S266" s="142">
        <f t="shared" si="74"/>
        <v>100</v>
      </c>
      <c r="T266" s="142">
        <f t="shared" si="74"/>
        <v>100</v>
      </c>
      <c r="U266" s="142">
        <f t="shared" si="74"/>
        <v>100</v>
      </c>
      <c r="V266" s="142">
        <f t="shared" si="74"/>
        <v>100</v>
      </c>
      <c r="W266" s="142">
        <f t="shared" si="75"/>
        <v>100</v>
      </c>
      <c r="X266" s="142">
        <f t="shared" si="75"/>
        <v>100</v>
      </c>
      <c r="Y266" s="142">
        <f t="shared" si="75"/>
        <v>100</v>
      </c>
      <c r="Z266" s="142">
        <f t="shared" si="75"/>
        <v>100</v>
      </c>
      <c r="AA266" s="142">
        <f t="shared" si="75"/>
        <v>100</v>
      </c>
      <c r="AB266" s="142">
        <f t="shared" si="75"/>
        <v>100</v>
      </c>
      <c r="AC266" s="142">
        <f t="shared" si="75"/>
        <v>100</v>
      </c>
      <c r="AD266" s="142">
        <f t="shared" si="75"/>
        <v>100</v>
      </c>
      <c r="AE266" s="142">
        <f t="shared" si="75"/>
        <v>100</v>
      </c>
      <c r="AF266" s="142">
        <f t="shared" si="75"/>
        <v>100</v>
      </c>
      <c r="AG266" s="142">
        <f t="shared" si="75"/>
        <v>100</v>
      </c>
      <c r="AH266" s="142">
        <f t="shared" si="75"/>
        <v>100</v>
      </c>
      <c r="AI266" s="142">
        <f t="shared" si="75"/>
        <v>100</v>
      </c>
      <c r="AJ266" s="142">
        <f t="shared" si="75"/>
        <v>100</v>
      </c>
      <c r="AK266" s="142">
        <f ca="1">IF(AND(AND($AK$3&lt;=B266,B266&lt;=$AK$1),B266&lt;&gt;""),1,0)</f>
        <v>1</v>
      </c>
      <c r="AL266" s="140">
        <f>IF(OR(F266="工事・メンテ（共用可）",F266="要調整"),0.5,1)</f>
        <v>1</v>
      </c>
      <c r="AM266" s="136">
        <v>1</v>
      </c>
    </row>
    <row r="267" spans="1:39">
      <c r="A267" s="153">
        <v>107</v>
      </c>
      <c r="B267" s="150">
        <v>46429</v>
      </c>
      <c r="C267" s="156">
        <v>0</v>
      </c>
      <c r="D267" s="156">
        <v>24</v>
      </c>
      <c r="E267" s="154" t="s">
        <v>28</v>
      </c>
      <c r="F267" s="151" t="s">
        <v>29</v>
      </c>
      <c r="G267" s="151" t="s">
        <v>1</v>
      </c>
      <c r="H267" s="143" t="str">
        <f>IF(OR(G267="中止",G267="取消"),"998",IF(ISNA(MATCH($E267,施設情報!$B$2:$B$96,0)),"999",INDEX(施設情報!$C$2:$C$96,MATCH($E267,施設情報!$B$2:$B$96,0))))</f>
        <v>001</v>
      </c>
      <c r="I267" s="144">
        <f t="shared" si="70"/>
        <v>46429</v>
      </c>
      <c r="J267" s="142" t="str">
        <f t="shared" si="71"/>
        <v>001-46429</v>
      </c>
      <c r="K267" s="142">
        <f t="shared" si="72"/>
        <v>0</v>
      </c>
      <c r="L267" s="142">
        <f t="shared" si="73"/>
        <v>1</v>
      </c>
      <c r="M267" s="142">
        <f t="shared" si="74"/>
        <v>100</v>
      </c>
      <c r="N267" s="142">
        <f t="shared" si="74"/>
        <v>100</v>
      </c>
      <c r="O267" s="142">
        <f t="shared" si="74"/>
        <v>100</v>
      </c>
      <c r="P267" s="142">
        <f t="shared" si="74"/>
        <v>100</v>
      </c>
      <c r="Q267" s="142">
        <f t="shared" si="74"/>
        <v>100</v>
      </c>
      <c r="R267" s="142">
        <f t="shared" si="74"/>
        <v>100</v>
      </c>
      <c r="S267" s="142">
        <f t="shared" si="74"/>
        <v>100</v>
      </c>
      <c r="T267" s="142">
        <f t="shared" si="74"/>
        <v>100</v>
      </c>
      <c r="U267" s="142">
        <f t="shared" si="74"/>
        <v>100</v>
      </c>
      <c r="V267" s="142">
        <f t="shared" si="74"/>
        <v>100</v>
      </c>
      <c r="W267" s="142">
        <f t="shared" si="75"/>
        <v>100</v>
      </c>
      <c r="X267" s="142">
        <f t="shared" si="75"/>
        <v>100</v>
      </c>
      <c r="Y267" s="142">
        <f t="shared" si="75"/>
        <v>100</v>
      </c>
      <c r="Z267" s="142">
        <f t="shared" si="75"/>
        <v>100</v>
      </c>
      <c r="AA267" s="142">
        <f t="shared" si="75"/>
        <v>100</v>
      </c>
      <c r="AB267" s="142">
        <f t="shared" si="75"/>
        <v>100</v>
      </c>
      <c r="AC267" s="142">
        <f t="shared" si="75"/>
        <v>100</v>
      </c>
      <c r="AD267" s="142">
        <f t="shared" si="75"/>
        <v>100</v>
      </c>
      <c r="AE267" s="142">
        <f t="shared" si="75"/>
        <v>100</v>
      </c>
      <c r="AF267" s="142">
        <f t="shared" si="75"/>
        <v>100</v>
      </c>
      <c r="AG267" s="142">
        <f t="shared" si="75"/>
        <v>100</v>
      </c>
      <c r="AH267" s="142">
        <f t="shared" si="75"/>
        <v>100</v>
      </c>
      <c r="AI267" s="142">
        <f t="shared" si="75"/>
        <v>100</v>
      </c>
      <c r="AJ267" s="142">
        <f t="shared" si="75"/>
        <v>100</v>
      </c>
      <c r="AK267" s="142">
        <f ca="1">IF(AND(AND($AK$3&lt;=B267,B267&lt;=$AK$1),B267&lt;&gt;""),1,0)</f>
        <v>1</v>
      </c>
      <c r="AL267" s="140">
        <f>IF(OR(F267="工事・メンテ（共用可）",F267="要調整"),0.5,1)</f>
        <v>1</v>
      </c>
      <c r="AM267" s="136">
        <v>1</v>
      </c>
    </row>
    <row r="268" spans="1:39" ht="37.5">
      <c r="A268" s="153">
        <v>274</v>
      </c>
      <c r="B268" s="150">
        <v>46429</v>
      </c>
      <c r="C268" s="156">
        <v>0</v>
      </c>
      <c r="D268" s="156">
        <v>24</v>
      </c>
      <c r="E268" s="212" t="s">
        <v>240</v>
      </c>
      <c r="F268" s="151" t="s">
        <v>95</v>
      </c>
      <c r="G268" s="151" t="s">
        <v>1</v>
      </c>
      <c r="H268" s="143" t="str">
        <f>IF(OR(G268="中止",G268="取消"),"998",IF(ISNA(MATCH($E268,施設情報!$B$2:$B$96,0)),"999",INDEX(施設情報!$C$2:$C$96,MATCH($E268,施設情報!$B$2:$B$96,0))))</f>
        <v>117</v>
      </c>
      <c r="I268" s="144">
        <f t="shared" si="70"/>
        <v>46429</v>
      </c>
      <c r="J268" s="142" t="str">
        <f t="shared" si="71"/>
        <v>117-46429</v>
      </c>
      <c r="K268" s="142">
        <f t="shared" si="72"/>
        <v>0</v>
      </c>
      <c r="L268" s="142">
        <f t="shared" si="73"/>
        <v>1</v>
      </c>
      <c r="M268" s="142">
        <f t="shared" si="74"/>
        <v>100</v>
      </c>
      <c r="N268" s="142">
        <f t="shared" si="74"/>
        <v>100</v>
      </c>
      <c r="O268" s="142">
        <f t="shared" si="74"/>
        <v>100</v>
      </c>
      <c r="P268" s="142">
        <f t="shared" si="74"/>
        <v>100</v>
      </c>
      <c r="Q268" s="142">
        <f t="shared" si="74"/>
        <v>100</v>
      </c>
      <c r="R268" s="142">
        <f t="shared" si="74"/>
        <v>100</v>
      </c>
      <c r="S268" s="142">
        <f t="shared" si="74"/>
        <v>100</v>
      </c>
      <c r="T268" s="142">
        <f t="shared" si="74"/>
        <v>100</v>
      </c>
      <c r="U268" s="142">
        <f t="shared" si="74"/>
        <v>100</v>
      </c>
      <c r="V268" s="142">
        <f t="shared" si="74"/>
        <v>100</v>
      </c>
      <c r="W268" s="142">
        <f t="shared" si="75"/>
        <v>100</v>
      </c>
      <c r="X268" s="142">
        <f t="shared" si="75"/>
        <v>100</v>
      </c>
      <c r="Y268" s="142">
        <f t="shared" si="75"/>
        <v>100</v>
      </c>
      <c r="Z268" s="142">
        <f t="shared" si="75"/>
        <v>100</v>
      </c>
      <c r="AA268" s="142">
        <f t="shared" si="75"/>
        <v>100</v>
      </c>
      <c r="AB268" s="142">
        <f t="shared" si="75"/>
        <v>100</v>
      </c>
      <c r="AC268" s="142">
        <f t="shared" si="75"/>
        <v>100</v>
      </c>
      <c r="AD268" s="142">
        <f t="shared" si="75"/>
        <v>100</v>
      </c>
      <c r="AE268" s="142">
        <f t="shared" si="75"/>
        <v>100</v>
      </c>
      <c r="AF268" s="142">
        <f t="shared" si="75"/>
        <v>100</v>
      </c>
      <c r="AG268" s="142">
        <f t="shared" si="75"/>
        <v>100</v>
      </c>
      <c r="AH268" s="142">
        <f t="shared" si="75"/>
        <v>100</v>
      </c>
      <c r="AI268" s="142">
        <f t="shared" si="75"/>
        <v>100</v>
      </c>
      <c r="AJ268" s="142">
        <f t="shared" si="75"/>
        <v>100</v>
      </c>
      <c r="AK268" s="142">
        <f ca="1">IF(AND(AND($AK$3&lt;=B268,B268&lt;=$AK$1),B268&lt;&gt;""),1,0)</f>
        <v>1</v>
      </c>
      <c r="AL268" s="140">
        <f>IF(OR(F268="工事・メンテ（共用可）",F268="要調整"),0.5,1)</f>
        <v>1</v>
      </c>
      <c r="AM268" s="136">
        <v>1</v>
      </c>
    </row>
    <row r="269" spans="1:39" ht="56.25">
      <c r="A269" s="153">
        <v>364</v>
      </c>
      <c r="B269" s="150">
        <v>46429</v>
      </c>
      <c r="C269" s="156">
        <v>0</v>
      </c>
      <c r="D269" s="156">
        <v>24</v>
      </c>
      <c r="E269" s="212" t="s">
        <v>285</v>
      </c>
      <c r="F269" s="151" t="s">
        <v>95</v>
      </c>
      <c r="G269" s="151" t="s">
        <v>1</v>
      </c>
      <c r="H269" s="143" t="str">
        <f>IF(OR(G269="中止",G269="取消"),"998",IF(ISNA(MATCH($E269,施設情報!$B$2:$B$96,0)),"999",INDEX(施設情報!$C$2:$C$96,MATCH($E269,施設情報!$B$2:$B$96,0))))</f>
        <v>111</v>
      </c>
      <c r="I269" s="144">
        <f t="shared" si="70"/>
        <v>46429</v>
      </c>
      <c r="J269" s="142" t="str">
        <f t="shared" si="71"/>
        <v>111-46429</v>
      </c>
      <c r="K269" s="142">
        <f t="shared" si="72"/>
        <v>0</v>
      </c>
      <c r="L269" s="142">
        <f t="shared" si="73"/>
        <v>1</v>
      </c>
      <c r="M269" s="142">
        <f t="shared" si="74"/>
        <v>100</v>
      </c>
      <c r="N269" s="142">
        <f t="shared" si="74"/>
        <v>100</v>
      </c>
      <c r="O269" s="142">
        <f t="shared" si="74"/>
        <v>100</v>
      </c>
      <c r="P269" s="142">
        <f t="shared" si="74"/>
        <v>100</v>
      </c>
      <c r="Q269" s="142">
        <f t="shared" si="74"/>
        <v>100</v>
      </c>
      <c r="R269" s="142">
        <f t="shared" si="74"/>
        <v>100</v>
      </c>
      <c r="S269" s="142">
        <f t="shared" si="74"/>
        <v>100</v>
      </c>
      <c r="T269" s="142">
        <f t="shared" si="74"/>
        <v>100</v>
      </c>
      <c r="U269" s="142">
        <f t="shared" si="74"/>
        <v>100</v>
      </c>
      <c r="V269" s="142">
        <f t="shared" si="74"/>
        <v>100</v>
      </c>
      <c r="W269" s="142">
        <f t="shared" si="75"/>
        <v>100</v>
      </c>
      <c r="X269" s="142">
        <f t="shared" si="75"/>
        <v>100</v>
      </c>
      <c r="Y269" s="142">
        <f t="shared" si="75"/>
        <v>100</v>
      </c>
      <c r="Z269" s="142">
        <f t="shared" si="75"/>
        <v>100</v>
      </c>
      <c r="AA269" s="142">
        <f t="shared" si="75"/>
        <v>100</v>
      </c>
      <c r="AB269" s="142">
        <f t="shared" si="75"/>
        <v>100</v>
      </c>
      <c r="AC269" s="142">
        <f t="shared" si="75"/>
        <v>100</v>
      </c>
      <c r="AD269" s="142">
        <f t="shared" si="75"/>
        <v>100</v>
      </c>
      <c r="AE269" s="142">
        <f t="shared" si="75"/>
        <v>100</v>
      </c>
      <c r="AF269" s="142">
        <f t="shared" si="75"/>
        <v>100</v>
      </c>
      <c r="AG269" s="142">
        <f t="shared" si="75"/>
        <v>100</v>
      </c>
      <c r="AH269" s="142">
        <f t="shared" si="75"/>
        <v>100</v>
      </c>
      <c r="AI269" s="142">
        <f t="shared" si="75"/>
        <v>100</v>
      </c>
      <c r="AJ269" s="142">
        <f t="shared" si="75"/>
        <v>100</v>
      </c>
      <c r="AK269" s="142">
        <f ca="1">IF(AND(AND($AK$3&lt;=B269,B269&lt;=$AK$1),B269&lt;&gt;""),1,0)</f>
        <v>1</v>
      </c>
      <c r="AL269" s="140">
        <f>IF(OR(F269="工事・メンテ（共用可）",F269="要調整"),0.5,1)</f>
        <v>1</v>
      </c>
      <c r="AM269" s="136">
        <v>1</v>
      </c>
    </row>
    <row r="270" spans="1:39" ht="37.5">
      <c r="A270" s="153">
        <v>275</v>
      </c>
      <c r="B270" s="150">
        <v>46430</v>
      </c>
      <c r="C270" s="156">
        <v>0</v>
      </c>
      <c r="D270" s="156">
        <v>24</v>
      </c>
      <c r="E270" s="212" t="s">
        <v>240</v>
      </c>
      <c r="F270" s="151" t="s">
        <v>95</v>
      </c>
      <c r="G270" s="151" t="s">
        <v>1</v>
      </c>
      <c r="H270" s="143" t="str">
        <f>IF(OR(G270="中止",G270="取消"),"998",IF(ISNA(MATCH($E270,施設情報!$B$2:$B$96,0)),"999",INDEX(施設情報!$C$2:$C$96,MATCH($E270,施設情報!$B$2:$B$96,0))))</f>
        <v>117</v>
      </c>
      <c r="I270" s="144">
        <f t="shared" si="70"/>
        <v>46430</v>
      </c>
      <c r="J270" s="142" t="str">
        <f t="shared" si="71"/>
        <v>117-46430</v>
      </c>
      <c r="K270" s="142">
        <f t="shared" si="72"/>
        <v>0</v>
      </c>
      <c r="L270" s="142">
        <f t="shared" si="73"/>
        <v>1</v>
      </c>
      <c r="M270" s="142">
        <f t="shared" si="74"/>
        <v>100</v>
      </c>
      <c r="N270" s="142">
        <f t="shared" si="74"/>
        <v>100</v>
      </c>
      <c r="O270" s="142">
        <f t="shared" si="74"/>
        <v>100</v>
      </c>
      <c r="P270" s="142">
        <f t="shared" si="74"/>
        <v>100</v>
      </c>
      <c r="Q270" s="142">
        <f t="shared" si="74"/>
        <v>100</v>
      </c>
      <c r="R270" s="142">
        <f t="shared" si="74"/>
        <v>100</v>
      </c>
      <c r="S270" s="142">
        <f t="shared" si="74"/>
        <v>100</v>
      </c>
      <c r="T270" s="142">
        <f t="shared" si="74"/>
        <v>100</v>
      </c>
      <c r="U270" s="142">
        <f t="shared" si="74"/>
        <v>100</v>
      </c>
      <c r="V270" s="142">
        <f t="shared" si="74"/>
        <v>100</v>
      </c>
      <c r="W270" s="142">
        <f t="shared" si="75"/>
        <v>100</v>
      </c>
      <c r="X270" s="142">
        <f t="shared" si="75"/>
        <v>100</v>
      </c>
      <c r="Y270" s="142">
        <f t="shared" si="75"/>
        <v>100</v>
      </c>
      <c r="Z270" s="142">
        <f t="shared" si="75"/>
        <v>100</v>
      </c>
      <c r="AA270" s="142">
        <f t="shared" si="75"/>
        <v>100</v>
      </c>
      <c r="AB270" s="142">
        <f t="shared" si="75"/>
        <v>100</v>
      </c>
      <c r="AC270" s="142">
        <f t="shared" si="75"/>
        <v>100</v>
      </c>
      <c r="AD270" s="142">
        <f t="shared" si="75"/>
        <v>100</v>
      </c>
      <c r="AE270" s="142">
        <f t="shared" si="75"/>
        <v>100</v>
      </c>
      <c r="AF270" s="142">
        <f t="shared" si="75"/>
        <v>100</v>
      </c>
      <c r="AG270" s="142">
        <f t="shared" si="75"/>
        <v>100</v>
      </c>
      <c r="AH270" s="142">
        <f t="shared" si="75"/>
        <v>100</v>
      </c>
      <c r="AI270" s="142">
        <f t="shared" si="75"/>
        <v>100</v>
      </c>
      <c r="AJ270" s="142">
        <f t="shared" si="75"/>
        <v>100</v>
      </c>
      <c r="AK270" s="142">
        <f ca="1">IF(AND(AND($AK$3&lt;=B270,B270&lt;=$AK$1),B270&lt;&gt;""),1,0)</f>
        <v>1</v>
      </c>
      <c r="AL270" s="140">
        <f>IF(OR(F270="工事・メンテ（共用可）",F270="要調整"),0.5,1)</f>
        <v>1</v>
      </c>
      <c r="AM270" s="136">
        <v>1</v>
      </c>
    </row>
    <row r="271" spans="1:39" ht="56.25">
      <c r="A271" s="153">
        <v>365</v>
      </c>
      <c r="B271" s="150">
        <v>46430</v>
      </c>
      <c r="C271" s="156">
        <v>0</v>
      </c>
      <c r="D271" s="156">
        <v>24</v>
      </c>
      <c r="E271" s="212" t="s">
        <v>285</v>
      </c>
      <c r="F271" s="151" t="s">
        <v>95</v>
      </c>
      <c r="G271" s="151" t="s">
        <v>1</v>
      </c>
      <c r="H271" s="143" t="str">
        <f>IF(OR(G271="中止",G271="取消"),"998",IF(ISNA(MATCH($E271,施設情報!$B$2:$B$96,0)),"999",INDEX(施設情報!$C$2:$C$96,MATCH($E271,施設情報!$B$2:$B$96,0))))</f>
        <v>111</v>
      </c>
      <c r="I271" s="144">
        <f t="shared" si="70"/>
        <v>46430</v>
      </c>
      <c r="J271" s="142" t="str">
        <f t="shared" si="71"/>
        <v>111-46430</v>
      </c>
      <c r="K271" s="142">
        <f t="shared" si="72"/>
        <v>0</v>
      </c>
      <c r="L271" s="142">
        <f t="shared" si="73"/>
        <v>1</v>
      </c>
      <c r="M271" s="142">
        <f t="shared" si="74"/>
        <v>100</v>
      </c>
      <c r="N271" s="142">
        <f t="shared" si="74"/>
        <v>100</v>
      </c>
      <c r="O271" s="142">
        <f t="shared" si="74"/>
        <v>100</v>
      </c>
      <c r="P271" s="142">
        <f t="shared" si="74"/>
        <v>100</v>
      </c>
      <c r="Q271" s="142">
        <f t="shared" si="74"/>
        <v>100</v>
      </c>
      <c r="R271" s="142">
        <f t="shared" si="74"/>
        <v>100</v>
      </c>
      <c r="S271" s="142">
        <f t="shared" si="74"/>
        <v>100</v>
      </c>
      <c r="T271" s="142">
        <f t="shared" si="74"/>
        <v>100</v>
      </c>
      <c r="U271" s="142">
        <f t="shared" si="74"/>
        <v>100</v>
      </c>
      <c r="V271" s="142">
        <f t="shared" si="74"/>
        <v>100</v>
      </c>
      <c r="W271" s="142">
        <f t="shared" si="75"/>
        <v>100</v>
      </c>
      <c r="X271" s="142">
        <f t="shared" si="75"/>
        <v>100</v>
      </c>
      <c r="Y271" s="142">
        <f t="shared" si="75"/>
        <v>100</v>
      </c>
      <c r="Z271" s="142">
        <f t="shared" si="75"/>
        <v>100</v>
      </c>
      <c r="AA271" s="142">
        <f t="shared" si="75"/>
        <v>100</v>
      </c>
      <c r="AB271" s="142">
        <f t="shared" si="75"/>
        <v>100</v>
      </c>
      <c r="AC271" s="142">
        <f t="shared" si="75"/>
        <v>100</v>
      </c>
      <c r="AD271" s="142">
        <f t="shared" si="75"/>
        <v>100</v>
      </c>
      <c r="AE271" s="142">
        <f t="shared" si="75"/>
        <v>100</v>
      </c>
      <c r="AF271" s="142">
        <f t="shared" si="75"/>
        <v>100</v>
      </c>
      <c r="AG271" s="142">
        <f t="shared" si="75"/>
        <v>100</v>
      </c>
      <c r="AH271" s="142">
        <f t="shared" si="75"/>
        <v>100</v>
      </c>
      <c r="AI271" s="142">
        <f t="shared" si="75"/>
        <v>100</v>
      </c>
      <c r="AJ271" s="142">
        <f t="shared" si="75"/>
        <v>100</v>
      </c>
      <c r="AK271" s="142">
        <f ca="1">IF(AND(AND($AK$3&lt;=B271,B271&lt;=$AK$1),B271&lt;&gt;""),1,0)</f>
        <v>1</v>
      </c>
      <c r="AL271" s="140">
        <f>IF(OR(F271="工事・メンテ（共用可）",F271="要調整"),0.5,1)</f>
        <v>1</v>
      </c>
      <c r="AM271" s="136">
        <v>1</v>
      </c>
    </row>
    <row r="272" spans="1:39">
      <c r="A272" s="153">
        <v>13</v>
      </c>
      <c r="B272" s="150">
        <v>46431</v>
      </c>
      <c r="C272" s="156">
        <v>0</v>
      </c>
      <c r="D272" s="156">
        <v>24</v>
      </c>
      <c r="E272" s="154" t="s">
        <v>28</v>
      </c>
      <c r="F272" s="151" t="s">
        <v>29</v>
      </c>
      <c r="G272" s="151" t="s">
        <v>1</v>
      </c>
      <c r="H272" s="143" t="str">
        <f>IF(OR(G272="中止",G272="取消"),"998",IF(ISNA(MATCH($E272,施設情報!$B$2:$B$96,0)),"999",INDEX(施設情報!$C$2:$C$96,MATCH($E272,施設情報!$B$2:$B$96,0))))</f>
        <v>001</v>
      </c>
      <c r="I272" s="144">
        <f t="shared" si="70"/>
        <v>46431</v>
      </c>
      <c r="J272" s="142" t="str">
        <f t="shared" si="71"/>
        <v>001-46431</v>
      </c>
      <c r="K272" s="142">
        <f t="shared" si="72"/>
        <v>0</v>
      </c>
      <c r="L272" s="142">
        <f t="shared" si="73"/>
        <v>1</v>
      </c>
      <c r="M272" s="142">
        <f t="shared" si="74"/>
        <v>100</v>
      </c>
      <c r="N272" s="142">
        <f t="shared" si="74"/>
        <v>100</v>
      </c>
      <c r="O272" s="142">
        <f t="shared" si="74"/>
        <v>100</v>
      </c>
      <c r="P272" s="142">
        <f t="shared" si="74"/>
        <v>100</v>
      </c>
      <c r="Q272" s="142">
        <f t="shared" si="74"/>
        <v>100</v>
      </c>
      <c r="R272" s="142">
        <f t="shared" si="74"/>
        <v>100</v>
      </c>
      <c r="S272" s="142">
        <f t="shared" si="74"/>
        <v>100</v>
      </c>
      <c r="T272" s="142">
        <f t="shared" si="74"/>
        <v>100</v>
      </c>
      <c r="U272" s="142">
        <f t="shared" si="74"/>
        <v>100</v>
      </c>
      <c r="V272" s="142">
        <f t="shared" si="74"/>
        <v>100</v>
      </c>
      <c r="W272" s="142">
        <f t="shared" si="75"/>
        <v>100</v>
      </c>
      <c r="X272" s="142">
        <f t="shared" si="75"/>
        <v>100</v>
      </c>
      <c r="Y272" s="142">
        <f t="shared" si="75"/>
        <v>100</v>
      </c>
      <c r="Z272" s="142">
        <f t="shared" si="75"/>
        <v>100</v>
      </c>
      <c r="AA272" s="142">
        <f t="shared" si="75"/>
        <v>100</v>
      </c>
      <c r="AB272" s="142">
        <f t="shared" si="75"/>
        <v>100</v>
      </c>
      <c r="AC272" s="142">
        <f t="shared" si="75"/>
        <v>100</v>
      </c>
      <c r="AD272" s="142">
        <f t="shared" si="75"/>
        <v>100</v>
      </c>
      <c r="AE272" s="142">
        <f t="shared" si="75"/>
        <v>100</v>
      </c>
      <c r="AF272" s="142">
        <f t="shared" si="75"/>
        <v>100</v>
      </c>
      <c r="AG272" s="142">
        <f t="shared" si="75"/>
        <v>100</v>
      </c>
      <c r="AH272" s="142">
        <f t="shared" si="75"/>
        <v>100</v>
      </c>
      <c r="AI272" s="142">
        <f t="shared" si="75"/>
        <v>100</v>
      </c>
      <c r="AJ272" s="142">
        <f t="shared" si="75"/>
        <v>100</v>
      </c>
      <c r="AK272" s="142">
        <f ca="1">IF(AND(AND($AK$3&lt;=B272,B272&lt;=$AK$1),B272&lt;&gt;""),1,0)</f>
        <v>1</v>
      </c>
      <c r="AL272" s="140">
        <f>IF(OR(F272="工事・メンテ（共用可）",F272="要調整"),0.5,1)</f>
        <v>1</v>
      </c>
      <c r="AM272" s="136">
        <v>1</v>
      </c>
    </row>
    <row r="273" spans="1:39" ht="37.5">
      <c r="A273" s="153">
        <v>276</v>
      </c>
      <c r="B273" s="150">
        <v>46431</v>
      </c>
      <c r="C273" s="156">
        <v>0</v>
      </c>
      <c r="D273" s="156">
        <v>24</v>
      </c>
      <c r="E273" s="212" t="s">
        <v>240</v>
      </c>
      <c r="F273" s="151" t="s">
        <v>95</v>
      </c>
      <c r="G273" s="151" t="s">
        <v>1</v>
      </c>
      <c r="H273" s="143" t="str">
        <f>IF(OR(G273="中止",G273="取消"),"998",IF(ISNA(MATCH($E273,施設情報!$B$2:$B$96,0)),"999",INDEX(施設情報!$C$2:$C$96,MATCH($E273,施設情報!$B$2:$B$96,0))))</f>
        <v>117</v>
      </c>
      <c r="I273" s="144">
        <f t="shared" si="70"/>
        <v>46431</v>
      </c>
      <c r="J273" s="142" t="str">
        <f t="shared" si="71"/>
        <v>117-46431</v>
      </c>
      <c r="K273" s="142">
        <f t="shared" si="72"/>
        <v>0</v>
      </c>
      <c r="L273" s="142">
        <f t="shared" si="73"/>
        <v>1</v>
      </c>
      <c r="M273" s="142">
        <f t="shared" si="74"/>
        <v>100</v>
      </c>
      <c r="N273" s="142">
        <f t="shared" si="74"/>
        <v>100</v>
      </c>
      <c r="O273" s="142">
        <f t="shared" si="74"/>
        <v>100</v>
      </c>
      <c r="P273" s="142">
        <f t="shared" si="74"/>
        <v>100</v>
      </c>
      <c r="Q273" s="142">
        <f t="shared" si="74"/>
        <v>100</v>
      </c>
      <c r="R273" s="142">
        <f t="shared" si="74"/>
        <v>100</v>
      </c>
      <c r="S273" s="142">
        <f t="shared" si="74"/>
        <v>100</v>
      </c>
      <c r="T273" s="142">
        <f t="shared" si="74"/>
        <v>100</v>
      </c>
      <c r="U273" s="142">
        <f t="shared" si="74"/>
        <v>100</v>
      </c>
      <c r="V273" s="142">
        <f t="shared" si="74"/>
        <v>100</v>
      </c>
      <c r="W273" s="142">
        <f t="shared" si="75"/>
        <v>100</v>
      </c>
      <c r="X273" s="142">
        <f t="shared" si="75"/>
        <v>100</v>
      </c>
      <c r="Y273" s="142">
        <f t="shared" si="75"/>
        <v>100</v>
      </c>
      <c r="Z273" s="142">
        <f t="shared" si="75"/>
        <v>100</v>
      </c>
      <c r="AA273" s="142">
        <f t="shared" si="75"/>
        <v>100</v>
      </c>
      <c r="AB273" s="142">
        <f t="shared" si="75"/>
        <v>100</v>
      </c>
      <c r="AC273" s="142">
        <f t="shared" si="75"/>
        <v>100</v>
      </c>
      <c r="AD273" s="142">
        <f t="shared" si="75"/>
        <v>100</v>
      </c>
      <c r="AE273" s="142">
        <f t="shared" si="75"/>
        <v>100</v>
      </c>
      <c r="AF273" s="142">
        <f t="shared" si="75"/>
        <v>100</v>
      </c>
      <c r="AG273" s="142">
        <f t="shared" si="75"/>
        <v>100</v>
      </c>
      <c r="AH273" s="142">
        <f t="shared" si="75"/>
        <v>100</v>
      </c>
      <c r="AI273" s="142">
        <f t="shared" si="75"/>
        <v>100</v>
      </c>
      <c r="AJ273" s="142">
        <f t="shared" si="75"/>
        <v>100</v>
      </c>
      <c r="AK273" s="142">
        <f ca="1">IF(AND(AND($AK$3&lt;=B273,B273&lt;=$AK$1),B273&lt;&gt;""),1,0)</f>
        <v>1</v>
      </c>
      <c r="AL273" s="140">
        <f>IF(OR(F273="工事・メンテ（共用可）",F273="要調整"),0.5,1)</f>
        <v>1</v>
      </c>
      <c r="AM273" s="136">
        <v>1</v>
      </c>
    </row>
    <row r="274" spans="1:39" ht="56.25">
      <c r="A274" s="153">
        <v>366</v>
      </c>
      <c r="B274" s="150">
        <v>46431</v>
      </c>
      <c r="C274" s="156">
        <v>0</v>
      </c>
      <c r="D274" s="156">
        <v>24</v>
      </c>
      <c r="E274" s="212" t="s">
        <v>285</v>
      </c>
      <c r="F274" s="151" t="s">
        <v>95</v>
      </c>
      <c r="G274" s="151" t="s">
        <v>1</v>
      </c>
      <c r="H274" s="143" t="str">
        <f>IF(OR(G274="中止",G274="取消"),"998",IF(ISNA(MATCH($E274,施設情報!$B$2:$B$96,0)),"999",INDEX(施設情報!$C$2:$C$96,MATCH($E274,施設情報!$B$2:$B$96,0))))</f>
        <v>111</v>
      </c>
      <c r="I274" s="144">
        <f t="shared" si="70"/>
        <v>46431</v>
      </c>
      <c r="J274" s="142" t="str">
        <f t="shared" si="71"/>
        <v>111-46431</v>
      </c>
      <c r="K274" s="142">
        <f t="shared" si="72"/>
        <v>0</v>
      </c>
      <c r="L274" s="142">
        <f t="shared" si="73"/>
        <v>1</v>
      </c>
      <c r="M274" s="142">
        <f t="shared" si="74"/>
        <v>100</v>
      </c>
      <c r="N274" s="142">
        <f t="shared" si="74"/>
        <v>100</v>
      </c>
      <c r="O274" s="142">
        <f t="shared" si="74"/>
        <v>100</v>
      </c>
      <c r="P274" s="142">
        <f t="shared" si="74"/>
        <v>100</v>
      </c>
      <c r="Q274" s="142">
        <f t="shared" si="74"/>
        <v>100</v>
      </c>
      <c r="R274" s="142">
        <f t="shared" si="74"/>
        <v>100</v>
      </c>
      <c r="S274" s="142">
        <f t="shared" si="74"/>
        <v>100</v>
      </c>
      <c r="T274" s="142">
        <f t="shared" si="74"/>
        <v>100</v>
      </c>
      <c r="U274" s="142">
        <f t="shared" si="74"/>
        <v>100</v>
      </c>
      <c r="V274" s="142">
        <f t="shared" si="74"/>
        <v>100</v>
      </c>
      <c r="W274" s="142">
        <f t="shared" si="75"/>
        <v>100</v>
      </c>
      <c r="X274" s="142">
        <f t="shared" si="75"/>
        <v>100</v>
      </c>
      <c r="Y274" s="142">
        <f t="shared" si="75"/>
        <v>100</v>
      </c>
      <c r="Z274" s="142">
        <f t="shared" si="75"/>
        <v>100</v>
      </c>
      <c r="AA274" s="142">
        <f t="shared" si="75"/>
        <v>100</v>
      </c>
      <c r="AB274" s="142">
        <f t="shared" si="75"/>
        <v>100</v>
      </c>
      <c r="AC274" s="142">
        <f t="shared" si="75"/>
        <v>100</v>
      </c>
      <c r="AD274" s="142">
        <f t="shared" si="75"/>
        <v>100</v>
      </c>
      <c r="AE274" s="142">
        <f t="shared" si="75"/>
        <v>100</v>
      </c>
      <c r="AF274" s="142">
        <f t="shared" si="75"/>
        <v>100</v>
      </c>
      <c r="AG274" s="142">
        <f t="shared" si="75"/>
        <v>100</v>
      </c>
      <c r="AH274" s="142">
        <f t="shared" si="75"/>
        <v>100</v>
      </c>
      <c r="AI274" s="142">
        <f t="shared" si="75"/>
        <v>100</v>
      </c>
      <c r="AJ274" s="142">
        <f t="shared" si="75"/>
        <v>100</v>
      </c>
      <c r="AK274" s="142">
        <f ca="1">IF(AND(AND($AK$3&lt;=B274,B274&lt;=$AK$1),B274&lt;&gt;""),1,0)</f>
        <v>1</v>
      </c>
      <c r="AL274" s="140">
        <f>IF(OR(F274="工事・メンテ（共用可）",F274="要調整"),0.5,1)</f>
        <v>1</v>
      </c>
      <c r="AM274" s="136">
        <v>1</v>
      </c>
    </row>
    <row r="275" spans="1:39">
      <c r="A275" s="153">
        <v>14</v>
      </c>
      <c r="B275" s="150">
        <v>46432</v>
      </c>
      <c r="C275" s="156">
        <v>0</v>
      </c>
      <c r="D275" s="156">
        <v>24</v>
      </c>
      <c r="E275" s="154" t="s">
        <v>28</v>
      </c>
      <c r="F275" s="151" t="s">
        <v>29</v>
      </c>
      <c r="G275" s="151" t="s">
        <v>1</v>
      </c>
      <c r="H275" s="143" t="str">
        <f>IF(OR(G275="中止",G275="取消"),"998",IF(ISNA(MATCH($E275,施設情報!$B$2:$B$96,0)),"999",INDEX(施設情報!$C$2:$C$96,MATCH($E275,施設情報!$B$2:$B$96,0))))</f>
        <v>001</v>
      </c>
      <c r="I275" s="144">
        <f t="shared" si="70"/>
        <v>46432</v>
      </c>
      <c r="J275" s="142" t="str">
        <f t="shared" si="71"/>
        <v>001-46432</v>
      </c>
      <c r="K275" s="142">
        <f t="shared" si="72"/>
        <v>0</v>
      </c>
      <c r="L275" s="142">
        <f t="shared" si="73"/>
        <v>1</v>
      </c>
      <c r="M275" s="142">
        <f t="shared" ref="M275:V284" si="76">IF(AND(M$3&gt;=$K275,M$3&lt;$L275),100*$AM275,0)</f>
        <v>100</v>
      </c>
      <c r="N275" s="142">
        <f t="shared" si="76"/>
        <v>100</v>
      </c>
      <c r="O275" s="142">
        <f t="shared" si="76"/>
        <v>100</v>
      </c>
      <c r="P275" s="142">
        <f t="shared" si="76"/>
        <v>100</v>
      </c>
      <c r="Q275" s="142">
        <f t="shared" si="76"/>
        <v>100</v>
      </c>
      <c r="R275" s="142">
        <f t="shared" si="76"/>
        <v>100</v>
      </c>
      <c r="S275" s="142">
        <f t="shared" si="76"/>
        <v>100</v>
      </c>
      <c r="T275" s="142">
        <f t="shared" si="76"/>
        <v>100</v>
      </c>
      <c r="U275" s="142">
        <f t="shared" si="76"/>
        <v>100</v>
      </c>
      <c r="V275" s="142">
        <f t="shared" si="76"/>
        <v>100</v>
      </c>
      <c r="W275" s="142">
        <f t="shared" ref="W275:AJ284" si="77">IF(AND(W$3&gt;=$K275,W$3&lt;$L275),100*$AM275,0)</f>
        <v>100</v>
      </c>
      <c r="X275" s="142">
        <f t="shared" si="77"/>
        <v>100</v>
      </c>
      <c r="Y275" s="142">
        <f t="shared" si="77"/>
        <v>100</v>
      </c>
      <c r="Z275" s="142">
        <f t="shared" si="77"/>
        <v>100</v>
      </c>
      <c r="AA275" s="142">
        <f t="shared" si="77"/>
        <v>100</v>
      </c>
      <c r="AB275" s="142">
        <f t="shared" si="77"/>
        <v>100</v>
      </c>
      <c r="AC275" s="142">
        <f t="shared" si="77"/>
        <v>100</v>
      </c>
      <c r="AD275" s="142">
        <f t="shared" si="77"/>
        <v>100</v>
      </c>
      <c r="AE275" s="142">
        <f t="shared" si="77"/>
        <v>100</v>
      </c>
      <c r="AF275" s="142">
        <f t="shared" si="77"/>
        <v>100</v>
      </c>
      <c r="AG275" s="142">
        <f t="shared" si="77"/>
        <v>100</v>
      </c>
      <c r="AH275" s="142">
        <f t="shared" si="77"/>
        <v>100</v>
      </c>
      <c r="AI275" s="142">
        <f t="shared" si="77"/>
        <v>100</v>
      </c>
      <c r="AJ275" s="142">
        <f t="shared" si="77"/>
        <v>100</v>
      </c>
      <c r="AK275" s="142">
        <f ca="1">IF(AND(AND($AK$3&lt;=B275,B275&lt;=$AK$1),B275&lt;&gt;""),1,0)</f>
        <v>1</v>
      </c>
      <c r="AL275" s="140">
        <f>IF(OR(F275="工事・メンテ（共用可）",F275="要調整"),0.5,1)</f>
        <v>1</v>
      </c>
      <c r="AM275" s="136">
        <v>1</v>
      </c>
    </row>
    <row r="276" spans="1:39" ht="37.5">
      <c r="A276" s="153">
        <v>277</v>
      </c>
      <c r="B276" s="150">
        <v>46432</v>
      </c>
      <c r="C276" s="156">
        <v>0</v>
      </c>
      <c r="D276" s="156">
        <v>24</v>
      </c>
      <c r="E276" s="212" t="s">
        <v>240</v>
      </c>
      <c r="F276" s="151" t="s">
        <v>95</v>
      </c>
      <c r="G276" s="151" t="s">
        <v>1</v>
      </c>
      <c r="H276" s="143" t="str">
        <f>IF(OR(G276="中止",G276="取消"),"998",IF(ISNA(MATCH($E276,施設情報!$B$2:$B$96,0)),"999",INDEX(施設情報!$C$2:$C$96,MATCH($E276,施設情報!$B$2:$B$96,0))))</f>
        <v>117</v>
      </c>
      <c r="I276" s="144">
        <f t="shared" si="70"/>
        <v>46432</v>
      </c>
      <c r="J276" s="142" t="str">
        <f t="shared" si="71"/>
        <v>117-46432</v>
      </c>
      <c r="K276" s="142">
        <f t="shared" si="72"/>
        <v>0</v>
      </c>
      <c r="L276" s="142">
        <f t="shared" si="73"/>
        <v>1</v>
      </c>
      <c r="M276" s="142">
        <f t="shared" si="76"/>
        <v>100</v>
      </c>
      <c r="N276" s="142">
        <f t="shared" si="76"/>
        <v>100</v>
      </c>
      <c r="O276" s="142">
        <f t="shared" si="76"/>
        <v>100</v>
      </c>
      <c r="P276" s="142">
        <f t="shared" si="76"/>
        <v>100</v>
      </c>
      <c r="Q276" s="142">
        <f t="shared" si="76"/>
        <v>100</v>
      </c>
      <c r="R276" s="142">
        <f t="shared" si="76"/>
        <v>100</v>
      </c>
      <c r="S276" s="142">
        <f t="shared" si="76"/>
        <v>100</v>
      </c>
      <c r="T276" s="142">
        <f t="shared" si="76"/>
        <v>100</v>
      </c>
      <c r="U276" s="142">
        <f t="shared" si="76"/>
        <v>100</v>
      </c>
      <c r="V276" s="142">
        <f t="shared" si="76"/>
        <v>100</v>
      </c>
      <c r="W276" s="142">
        <f t="shared" si="77"/>
        <v>100</v>
      </c>
      <c r="X276" s="142">
        <f t="shared" si="77"/>
        <v>100</v>
      </c>
      <c r="Y276" s="142">
        <f t="shared" si="77"/>
        <v>100</v>
      </c>
      <c r="Z276" s="142">
        <f t="shared" si="77"/>
        <v>100</v>
      </c>
      <c r="AA276" s="142">
        <f t="shared" si="77"/>
        <v>100</v>
      </c>
      <c r="AB276" s="142">
        <f t="shared" si="77"/>
        <v>100</v>
      </c>
      <c r="AC276" s="142">
        <f t="shared" si="77"/>
        <v>100</v>
      </c>
      <c r="AD276" s="142">
        <f t="shared" si="77"/>
        <v>100</v>
      </c>
      <c r="AE276" s="142">
        <f t="shared" si="77"/>
        <v>100</v>
      </c>
      <c r="AF276" s="142">
        <f t="shared" si="77"/>
        <v>100</v>
      </c>
      <c r="AG276" s="142">
        <f t="shared" si="77"/>
        <v>100</v>
      </c>
      <c r="AH276" s="142">
        <f t="shared" si="77"/>
        <v>100</v>
      </c>
      <c r="AI276" s="142">
        <f t="shared" si="77"/>
        <v>100</v>
      </c>
      <c r="AJ276" s="142">
        <f t="shared" si="77"/>
        <v>100</v>
      </c>
      <c r="AK276" s="142">
        <f ca="1">IF(AND(AND($AK$3&lt;=B276,B276&lt;=$AK$1),B276&lt;&gt;""),1,0)</f>
        <v>1</v>
      </c>
      <c r="AL276" s="140">
        <f>IF(OR(F276="工事・メンテ（共用可）",F276="要調整"),0.5,1)</f>
        <v>1</v>
      </c>
      <c r="AM276" s="136">
        <v>1</v>
      </c>
    </row>
    <row r="277" spans="1:39" ht="56.25">
      <c r="A277" s="153">
        <v>367</v>
      </c>
      <c r="B277" s="150">
        <v>46432</v>
      </c>
      <c r="C277" s="156">
        <v>0</v>
      </c>
      <c r="D277" s="156">
        <v>24</v>
      </c>
      <c r="E277" s="212" t="s">
        <v>285</v>
      </c>
      <c r="F277" s="151" t="s">
        <v>95</v>
      </c>
      <c r="G277" s="151" t="s">
        <v>1</v>
      </c>
      <c r="H277" s="143" t="str">
        <f>IF(OR(G277="中止",G277="取消"),"998",IF(ISNA(MATCH($E277,施設情報!$B$2:$B$96,0)),"999",INDEX(施設情報!$C$2:$C$96,MATCH($E277,施設情報!$B$2:$B$96,0))))</f>
        <v>111</v>
      </c>
      <c r="I277" s="144">
        <f t="shared" si="70"/>
        <v>46432</v>
      </c>
      <c r="J277" s="142" t="str">
        <f t="shared" si="71"/>
        <v>111-46432</v>
      </c>
      <c r="K277" s="142">
        <f t="shared" si="72"/>
        <v>0</v>
      </c>
      <c r="L277" s="142">
        <f t="shared" si="73"/>
        <v>1</v>
      </c>
      <c r="M277" s="142">
        <f t="shared" si="76"/>
        <v>100</v>
      </c>
      <c r="N277" s="142">
        <f t="shared" si="76"/>
        <v>100</v>
      </c>
      <c r="O277" s="142">
        <f t="shared" si="76"/>
        <v>100</v>
      </c>
      <c r="P277" s="142">
        <f t="shared" si="76"/>
        <v>100</v>
      </c>
      <c r="Q277" s="142">
        <f t="shared" si="76"/>
        <v>100</v>
      </c>
      <c r="R277" s="142">
        <f t="shared" si="76"/>
        <v>100</v>
      </c>
      <c r="S277" s="142">
        <f t="shared" si="76"/>
        <v>100</v>
      </c>
      <c r="T277" s="142">
        <f t="shared" si="76"/>
        <v>100</v>
      </c>
      <c r="U277" s="142">
        <f t="shared" si="76"/>
        <v>100</v>
      </c>
      <c r="V277" s="142">
        <f t="shared" si="76"/>
        <v>100</v>
      </c>
      <c r="W277" s="142">
        <f t="shared" si="77"/>
        <v>100</v>
      </c>
      <c r="X277" s="142">
        <f t="shared" si="77"/>
        <v>100</v>
      </c>
      <c r="Y277" s="142">
        <f t="shared" si="77"/>
        <v>100</v>
      </c>
      <c r="Z277" s="142">
        <f t="shared" si="77"/>
        <v>100</v>
      </c>
      <c r="AA277" s="142">
        <f t="shared" si="77"/>
        <v>100</v>
      </c>
      <c r="AB277" s="142">
        <f t="shared" si="77"/>
        <v>100</v>
      </c>
      <c r="AC277" s="142">
        <f t="shared" si="77"/>
        <v>100</v>
      </c>
      <c r="AD277" s="142">
        <f t="shared" si="77"/>
        <v>100</v>
      </c>
      <c r="AE277" s="142">
        <f t="shared" si="77"/>
        <v>100</v>
      </c>
      <c r="AF277" s="142">
        <f t="shared" si="77"/>
        <v>100</v>
      </c>
      <c r="AG277" s="142">
        <f t="shared" si="77"/>
        <v>100</v>
      </c>
      <c r="AH277" s="142">
        <f t="shared" si="77"/>
        <v>100</v>
      </c>
      <c r="AI277" s="142">
        <f t="shared" si="77"/>
        <v>100</v>
      </c>
      <c r="AJ277" s="142">
        <f t="shared" si="77"/>
        <v>100</v>
      </c>
      <c r="AK277" s="142">
        <f ca="1">IF(AND(AND($AK$3&lt;=B277,B277&lt;=$AK$1),B277&lt;&gt;""),1,0)</f>
        <v>1</v>
      </c>
      <c r="AL277" s="140">
        <f>IF(OR(F277="工事・メンテ（共用可）",F277="要調整"),0.5,1)</f>
        <v>1</v>
      </c>
      <c r="AM277" s="136">
        <v>1</v>
      </c>
    </row>
    <row r="278" spans="1:39" ht="37.5">
      <c r="A278" s="153">
        <v>278</v>
      </c>
      <c r="B278" s="150">
        <v>46433</v>
      </c>
      <c r="C278" s="156">
        <v>0</v>
      </c>
      <c r="D278" s="156">
        <v>24</v>
      </c>
      <c r="E278" s="212" t="s">
        <v>240</v>
      </c>
      <c r="F278" s="151" t="s">
        <v>95</v>
      </c>
      <c r="G278" s="151" t="s">
        <v>1</v>
      </c>
      <c r="H278" s="143" t="str">
        <f>IF(OR(G278="中止",G278="取消"),"998",IF(ISNA(MATCH($E278,施設情報!$B$2:$B$96,0)),"999",INDEX(施設情報!$C$2:$C$96,MATCH($E278,施設情報!$B$2:$B$96,0))))</f>
        <v>117</v>
      </c>
      <c r="I278" s="144">
        <f t="shared" si="70"/>
        <v>46433</v>
      </c>
      <c r="J278" s="142" t="str">
        <f t="shared" si="71"/>
        <v>117-46433</v>
      </c>
      <c r="K278" s="142">
        <f t="shared" si="72"/>
        <v>0</v>
      </c>
      <c r="L278" s="142">
        <f t="shared" si="73"/>
        <v>1</v>
      </c>
      <c r="M278" s="142">
        <f t="shared" si="76"/>
        <v>100</v>
      </c>
      <c r="N278" s="142">
        <f t="shared" si="76"/>
        <v>100</v>
      </c>
      <c r="O278" s="142">
        <f t="shared" si="76"/>
        <v>100</v>
      </c>
      <c r="P278" s="142">
        <f t="shared" si="76"/>
        <v>100</v>
      </c>
      <c r="Q278" s="142">
        <f t="shared" si="76"/>
        <v>100</v>
      </c>
      <c r="R278" s="142">
        <f t="shared" si="76"/>
        <v>100</v>
      </c>
      <c r="S278" s="142">
        <f t="shared" si="76"/>
        <v>100</v>
      </c>
      <c r="T278" s="142">
        <f t="shared" si="76"/>
        <v>100</v>
      </c>
      <c r="U278" s="142">
        <f t="shared" si="76"/>
        <v>100</v>
      </c>
      <c r="V278" s="142">
        <f t="shared" si="76"/>
        <v>100</v>
      </c>
      <c r="W278" s="142">
        <f t="shared" si="77"/>
        <v>100</v>
      </c>
      <c r="X278" s="142">
        <f t="shared" si="77"/>
        <v>100</v>
      </c>
      <c r="Y278" s="142">
        <f t="shared" si="77"/>
        <v>100</v>
      </c>
      <c r="Z278" s="142">
        <f t="shared" si="77"/>
        <v>100</v>
      </c>
      <c r="AA278" s="142">
        <f t="shared" si="77"/>
        <v>100</v>
      </c>
      <c r="AB278" s="142">
        <f t="shared" si="77"/>
        <v>100</v>
      </c>
      <c r="AC278" s="142">
        <f t="shared" si="77"/>
        <v>100</v>
      </c>
      <c r="AD278" s="142">
        <f t="shared" si="77"/>
        <v>100</v>
      </c>
      <c r="AE278" s="142">
        <f t="shared" si="77"/>
        <v>100</v>
      </c>
      <c r="AF278" s="142">
        <f t="shared" si="77"/>
        <v>100</v>
      </c>
      <c r="AG278" s="142">
        <f t="shared" si="77"/>
        <v>100</v>
      </c>
      <c r="AH278" s="142">
        <f t="shared" si="77"/>
        <v>100</v>
      </c>
      <c r="AI278" s="142">
        <f t="shared" si="77"/>
        <v>100</v>
      </c>
      <c r="AJ278" s="142">
        <f t="shared" si="77"/>
        <v>100</v>
      </c>
      <c r="AK278" s="142">
        <f ca="1">IF(AND(AND($AK$3&lt;=B278,B278&lt;=$AK$1),B278&lt;&gt;""),1,0)</f>
        <v>1</v>
      </c>
      <c r="AL278" s="140">
        <f>IF(OR(F278="工事・メンテ（共用可）",F278="要調整"),0.5,1)</f>
        <v>1</v>
      </c>
      <c r="AM278" s="136">
        <v>1</v>
      </c>
    </row>
    <row r="279" spans="1:39" ht="56.25">
      <c r="A279" s="153">
        <v>368</v>
      </c>
      <c r="B279" s="150">
        <v>46433</v>
      </c>
      <c r="C279" s="156">
        <v>0</v>
      </c>
      <c r="D279" s="156">
        <v>24</v>
      </c>
      <c r="E279" s="212" t="s">
        <v>285</v>
      </c>
      <c r="F279" s="151" t="s">
        <v>95</v>
      </c>
      <c r="G279" s="151" t="s">
        <v>1</v>
      </c>
      <c r="H279" s="143" t="str">
        <f>IF(OR(G279="中止",G279="取消"),"998",IF(ISNA(MATCH($E279,施設情報!$B$2:$B$96,0)),"999",INDEX(施設情報!$C$2:$C$96,MATCH($E279,施設情報!$B$2:$B$96,0))))</f>
        <v>111</v>
      </c>
      <c r="I279" s="144">
        <f t="shared" si="70"/>
        <v>46433</v>
      </c>
      <c r="J279" s="142" t="str">
        <f t="shared" si="71"/>
        <v>111-46433</v>
      </c>
      <c r="K279" s="142">
        <f t="shared" si="72"/>
        <v>0</v>
      </c>
      <c r="L279" s="142">
        <f t="shared" si="73"/>
        <v>1</v>
      </c>
      <c r="M279" s="142">
        <f t="shared" si="76"/>
        <v>100</v>
      </c>
      <c r="N279" s="142">
        <f t="shared" si="76"/>
        <v>100</v>
      </c>
      <c r="O279" s="142">
        <f t="shared" si="76"/>
        <v>100</v>
      </c>
      <c r="P279" s="142">
        <f t="shared" si="76"/>
        <v>100</v>
      </c>
      <c r="Q279" s="142">
        <f t="shared" si="76"/>
        <v>100</v>
      </c>
      <c r="R279" s="142">
        <f t="shared" si="76"/>
        <v>100</v>
      </c>
      <c r="S279" s="142">
        <f t="shared" si="76"/>
        <v>100</v>
      </c>
      <c r="T279" s="142">
        <f t="shared" si="76"/>
        <v>100</v>
      </c>
      <c r="U279" s="142">
        <f t="shared" si="76"/>
        <v>100</v>
      </c>
      <c r="V279" s="142">
        <f t="shared" si="76"/>
        <v>100</v>
      </c>
      <c r="W279" s="142">
        <f t="shared" si="77"/>
        <v>100</v>
      </c>
      <c r="X279" s="142">
        <f t="shared" si="77"/>
        <v>100</v>
      </c>
      <c r="Y279" s="142">
        <f t="shared" si="77"/>
        <v>100</v>
      </c>
      <c r="Z279" s="142">
        <f t="shared" si="77"/>
        <v>100</v>
      </c>
      <c r="AA279" s="142">
        <f t="shared" si="77"/>
        <v>100</v>
      </c>
      <c r="AB279" s="142">
        <f t="shared" si="77"/>
        <v>100</v>
      </c>
      <c r="AC279" s="142">
        <f t="shared" si="77"/>
        <v>100</v>
      </c>
      <c r="AD279" s="142">
        <f t="shared" si="77"/>
        <v>100</v>
      </c>
      <c r="AE279" s="142">
        <f t="shared" si="77"/>
        <v>100</v>
      </c>
      <c r="AF279" s="142">
        <f t="shared" si="77"/>
        <v>100</v>
      </c>
      <c r="AG279" s="142">
        <f t="shared" si="77"/>
        <v>100</v>
      </c>
      <c r="AH279" s="142">
        <f t="shared" si="77"/>
        <v>100</v>
      </c>
      <c r="AI279" s="142">
        <f t="shared" si="77"/>
        <v>100</v>
      </c>
      <c r="AJ279" s="142">
        <f t="shared" si="77"/>
        <v>100</v>
      </c>
      <c r="AK279" s="142">
        <f ca="1">IF(AND(AND($AK$3&lt;=B279,B279&lt;=$AK$1),B279&lt;&gt;""),1,0)</f>
        <v>1</v>
      </c>
      <c r="AL279" s="140">
        <f>IF(OR(F279="工事・メンテ（共用可）",F279="要調整"),0.5,1)</f>
        <v>1</v>
      </c>
      <c r="AM279" s="136">
        <v>1</v>
      </c>
    </row>
    <row r="280" spans="1:39" ht="37.5">
      <c r="A280" s="153">
        <v>279</v>
      </c>
      <c r="B280" s="150">
        <v>46434</v>
      </c>
      <c r="C280" s="156">
        <v>0</v>
      </c>
      <c r="D280" s="156">
        <v>24</v>
      </c>
      <c r="E280" s="212" t="s">
        <v>240</v>
      </c>
      <c r="F280" s="151" t="s">
        <v>95</v>
      </c>
      <c r="G280" s="151" t="s">
        <v>1</v>
      </c>
      <c r="H280" s="143" t="str">
        <f>IF(OR(G280="中止",G280="取消"),"998",IF(ISNA(MATCH($E280,施設情報!$B$2:$B$96,0)),"999",INDEX(施設情報!$C$2:$C$96,MATCH($E280,施設情報!$B$2:$B$96,0))))</f>
        <v>117</v>
      </c>
      <c r="I280" s="144">
        <f t="shared" si="70"/>
        <v>46434</v>
      </c>
      <c r="J280" s="142" t="str">
        <f t="shared" si="71"/>
        <v>117-46434</v>
      </c>
      <c r="K280" s="142">
        <f t="shared" si="72"/>
        <v>0</v>
      </c>
      <c r="L280" s="142">
        <f t="shared" si="73"/>
        <v>1</v>
      </c>
      <c r="M280" s="142">
        <f t="shared" si="76"/>
        <v>100</v>
      </c>
      <c r="N280" s="142">
        <f t="shared" si="76"/>
        <v>100</v>
      </c>
      <c r="O280" s="142">
        <f t="shared" si="76"/>
        <v>100</v>
      </c>
      <c r="P280" s="142">
        <f t="shared" si="76"/>
        <v>100</v>
      </c>
      <c r="Q280" s="142">
        <f t="shared" si="76"/>
        <v>100</v>
      </c>
      <c r="R280" s="142">
        <f t="shared" si="76"/>
        <v>100</v>
      </c>
      <c r="S280" s="142">
        <f t="shared" si="76"/>
        <v>100</v>
      </c>
      <c r="T280" s="142">
        <f t="shared" si="76"/>
        <v>100</v>
      </c>
      <c r="U280" s="142">
        <f t="shared" si="76"/>
        <v>100</v>
      </c>
      <c r="V280" s="142">
        <f t="shared" si="76"/>
        <v>100</v>
      </c>
      <c r="W280" s="142">
        <f t="shared" si="77"/>
        <v>100</v>
      </c>
      <c r="X280" s="142">
        <f t="shared" si="77"/>
        <v>100</v>
      </c>
      <c r="Y280" s="142">
        <f t="shared" si="77"/>
        <v>100</v>
      </c>
      <c r="Z280" s="142">
        <f t="shared" si="77"/>
        <v>100</v>
      </c>
      <c r="AA280" s="142">
        <f t="shared" si="77"/>
        <v>100</v>
      </c>
      <c r="AB280" s="142">
        <f t="shared" si="77"/>
        <v>100</v>
      </c>
      <c r="AC280" s="142">
        <f t="shared" si="77"/>
        <v>100</v>
      </c>
      <c r="AD280" s="142">
        <f t="shared" si="77"/>
        <v>100</v>
      </c>
      <c r="AE280" s="142">
        <f t="shared" si="77"/>
        <v>100</v>
      </c>
      <c r="AF280" s="142">
        <f t="shared" si="77"/>
        <v>100</v>
      </c>
      <c r="AG280" s="142">
        <f t="shared" si="77"/>
        <v>100</v>
      </c>
      <c r="AH280" s="142">
        <f t="shared" si="77"/>
        <v>100</v>
      </c>
      <c r="AI280" s="142">
        <f t="shared" si="77"/>
        <v>100</v>
      </c>
      <c r="AJ280" s="142">
        <f t="shared" si="77"/>
        <v>100</v>
      </c>
      <c r="AK280" s="142">
        <f ca="1">IF(AND(AND($AK$3&lt;=B280,B280&lt;=$AK$1),B280&lt;&gt;""),1,0)</f>
        <v>1</v>
      </c>
      <c r="AL280" s="140">
        <f>IF(OR(F280="工事・メンテ（共用可）",F280="要調整"),0.5,1)</f>
        <v>1</v>
      </c>
      <c r="AM280" s="136">
        <v>1</v>
      </c>
    </row>
    <row r="281" spans="1:39" ht="56.25">
      <c r="A281" s="153">
        <v>369</v>
      </c>
      <c r="B281" s="150">
        <v>46434</v>
      </c>
      <c r="C281" s="156">
        <v>0</v>
      </c>
      <c r="D281" s="156">
        <v>24</v>
      </c>
      <c r="E281" s="212" t="s">
        <v>285</v>
      </c>
      <c r="F281" s="151" t="s">
        <v>95</v>
      </c>
      <c r="G281" s="151" t="s">
        <v>1</v>
      </c>
      <c r="H281" s="143" t="str">
        <f>IF(OR(G281="中止",G281="取消"),"998",IF(ISNA(MATCH($E281,施設情報!$B$2:$B$96,0)),"999",INDEX(施設情報!$C$2:$C$96,MATCH($E281,施設情報!$B$2:$B$96,0))))</f>
        <v>111</v>
      </c>
      <c r="I281" s="144">
        <f t="shared" si="70"/>
        <v>46434</v>
      </c>
      <c r="J281" s="142" t="str">
        <f t="shared" si="71"/>
        <v>111-46434</v>
      </c>
      <c r="K281" s="142">
        <f t="shared" si="72"/>
        <v>0</v>
      </c>
      <c r="L281" s="142">
        <f t="shared" si="73"/>
        <v>1</v>
      </c>
      <c r="M281" s="142">
        <f t="shared" si="76"/>
        <v>100</v>
      </c>
      <c r="N281" s="142">
        <f t="shared" si="76"/>
        <v>100</v>
      </c>
      <c r="O281" s="142">
        <f t="shared" si="76"/>
        <v>100</v>
      </c>
      <c r="P281" s="142">
        <f t="shared" si="76"/>
        <v>100</v>
      </c>
      <c r="Q281" s="142">
        <f t="shared" si="76"/>
        <v>100</v>
      </c>
      <c r="R281" s="142">
        <f t="shared" si="76"/>
        <v>100</v>
      </c>
      <c r="S281" s="142">
        <f t="shared" si="76"/>
        <v>100</v>
      </c>
      <c r="T281" s="142">
        <f t="shared" si="76"/>
        <v>100</v>
      </c>
      <c r="U281" s="142">
        <f t="shared" si="76"/>
        <v>100</v>
      </c>
      <c r="V281" s="142">
        <f t="shared" si="76"/>
        <v>100</v>
      </c>
      <c r="W281" s="142">
        <f t="shared" si="77"/>
        <v>100</v>
      </c>
      <c r="X281" s="142">
        <f t="shared" si="77"/>
        <v>100</v>
      </c>
      <c r="Y281" s="142">
        <f t="shared" si="77"/>
        <v>100</v>
      </c>
      <c r="Z281" s="142">
        <f t="shared" si="77"/>
        <v>100</v>
      </c>
      <c r="AA281" s="142">
        <f t="shared" si="77"/>
        <v>100</v>
      </c>
      <c r="AB281" s="142">
        <f t="shared" si="77"/>
        <v>100</v>
      </c>
      <c r="AC281" s="142">
        <f t="shared" si="77"/>
        <v>100</v>
      </c>
      <c r="AD281" s="142">
        <f t="shared" si="77"/>
        <v>100</v>
      </c>
      <c r="AE281" s="142">
        <f t="shared" si="77"/>
        <v>100</v>
      </c>
      <c r="AF281" s="142">
        <f t="shared" si="77"/>
        <v>100</v>
      </c>
      <c r="AG281" s="142">
        <f t="shared" si="77"/>
        <v>100</v>
      </c>
      <c r="AH281" s="142">
        <f t="shared" si="77"/>
        <v>100</v>
      </c>
      <c r="AI281" s="142">
        <f t="shared" si="77"/>
        <v>100</v>
      </c>
      <c r="AJ281" s="142">
        <f t="shared" si="77"/>
        <v>100</v>
      </c>
      <c r="AK281" s="142">
        <f ca="1">IF(AND(AND($AK$3&lt;=B281,B281&lt;=$AK$1),B281&lt;&gt;""),1,0)</f>
        <v>1</v>
      </c>
      <c r="AL281" s="140">
        <f>IF(OR(F281="工事・メンテ（共用可）",F281="要調整"),0.5,1)</f>
        <v>1</v>
      </c>
      <c r="AM281" s="136">
        <v>1</v>
      </c>
    </row>
    <row r="282" spans="1:39">
      <c r="A282" s="153">
        <v>130</v>
      </c>
      <c r="B282" s="150">
        <v>46435</v>
      </c>
      <c r="C282" s="156">
        <v>9</v>
      </c>
      <c r="D282" s="156">
        <v>14</v>
      </c>
      <c r="E282" s="212" t="s">
        <v>501</v>
      </c>
      <c r="F282" s="151" t="s">
        <v>95</v>
      </c>
      <c r="G282" s="151" t="s">
        <v>1</v>
      </c>
      <c r="H282" s="143" t="str">
        <f>IF(OR(G282="中止",G282="取消"),"998",IF(ISNA(MATCH($E282,施設情報!$B$2:$B$96,0)),"999",INDEX(施設情報!$C$2:$C$96,MATCH($E282,施設情報!$B$2:$B$96,0))))</f>
        <v>102</v>
      </c>
      <c r="I282" s="144">
        <f t="shared" si="70"/>
        <v>46435</v>
      </c>
      <c r="J282" s="142" t="str">
        <f t="shared" si="71"/>
        <v>102-46435</v>
      </c>
      <c r="K282" s="142">
        <f t="shared" si="72"/>
        <v>0.375</v>
      </c>
      <c r="L282" s="142">
        <f t="shared" si="73"/>
        <v>0.58333333333333337</v>
      </c>
      <c r="M282" s="142">
        <f t="shared" si="76"/>
        <v>0</v>
      </c>
      <c r="N282" s="142">
        <f t="shared" si="76"/>
        <v>0</v>
      </c>
      <c r="O282" s="142">
        <f t="shared" si="76"/>
        <v>0</v>
      </c>
      <c r="P282" s="142">
        <f t="shared" si="76"/>
        <v>0</v>
      </c>
      <c r="Q282" s="142">
        <f t="shared" si="76"/>
        <v>0</v>
      </c>
      <c r="R282" s="142">
        <f t="shared" si="76"/>
        <v>0</v>
      </c>
      <c r="S282" s="142">
        <f t="shared" si="76"/>
        <v>0</v>
      </c>
      <c r="T282" s="142">
        <f t="shared" si="76"/>
        <v>0</v>
      </c>
      <c r="U282" s="142">
        <f t="shared" si="76"/>
        <v>0</v>
      </c>
      <c r="V282" s="142">
        <f t="shared" si="76"/>
        <v>100</v>
      </c>
      <c r="W282" s="142">
        <f t="shared" si="77"/>
        <v>100</v>
      </c>
      <c r="X282" s="142">
        <f t="shared" si="77"/>
        <v>100</v>
      </c>
      <c r="Y282" s="142">
        <f t="shared" si="77"/>
        <v>100</v>
      </c>
      <c r="Z282" s="142">
        <f t="shared" si="77"/>
        <v>100</v>
      </c>
      <c r="AA282" s="142">
        <f t="shared" si="77"/>
        <v>0</v>
      </c>
      <c r="AB282" s="142">
        <f t="shared" si="77"/>
        <v>0</v>
      </c>
      <c r="AC282" s="142">
        <f t="shared" si="77"/>
        <v>0</v>
      </c>
      <c r="AD282" s="142">
        <f t="shared" si="77"/>
        <v>0</v>
      </c>
      <c r="AE282" s="142">
        <f t="shared" si="77"/>
        <v>0</v>
      </c>
      <c r="AF282" s="142">
        <f t="shared" si="77"/>
        <v>0</v>
      </c>
      <c r="AG282" s="142">
        <f t="shared" si="77"/>
        <v>0</v>
      </c>
      <c r="AH282" s="142">
        <f t="shared" si="77"/>
        <v>0</v>
      </c>
      <c r="AI282" s="142">
        <f t="shared" si="77"/>
        <v>0</v>
      </c>
      <c r="AJ282" s="142">
        <f t="shared" si="77"/>
        <v>0</v>
      </c>
      <c r="AK282" s="142">
        <f ca="1">IF(AND(AND($AK$3&lt;=B282,B282&lt;=$AK$1),B282&lt;&gt;""),1,0)</f>
        <v>1</v>
      </c>
      <c r="AL282" s="140">
        <f>IF(OR(F282="工事・メンテ（共用可）",F282="要調整"),0.5,1)</f>
        <v>1</v>
      </c>
      <c r="AM282" s="136">
        <v>1</v>
      </c>
    </row>
    <row r="283" spans="1:39">
      <c r="A283" s="153">
        <v>131</v>
      </c>
      <c r="B283" s="150">
        <v>46435</v>
      </c>
      <c r="C283" s="156">
        <v>9</v>
      </c>
      <c r="D283" s="156">
        <v>14</v>
      </c>
      <c r="E283" s="212" t="s">
        <v>502</v>
      </c>
      <c r="F283" s="151" t="s">
        <v>95</v>
      </c>
      <c r="G283" s="151" t="s">
        <v>1</v>
      </c>
      <c r="H283" s="143" t="str">
        <f>IF(OR(G283="中止",G283="取消"),"998",IF(ISNA(MATCH($E283,施設情報!$B$2:$B$96,0)),"999",INDEX(施設情報!$C$2:$C$96,MATCH($E283,施設情報!$B$2:$B$96,0))))</f>
        <v>103</v>
      </c>
      <c r="I283" s="144">
        <f t="shared" si="70"/>
        <v>46435</v>
      </c>
      <c r="J283" s="142" t="str">
        <f t="shared" si="71"/>
        <v>103-46435</v>
      </c>
      <c r="K283" s="142">
        <f t="shared" si="72"/>
        <v>0.375</v>
      </c>
      <c r="L283" s="142">
        <f t="shared" si="73"/>
        <v>0.58333333333333337</v>
      </c>
      <c r="M283" s="142">
        <f t="shared" si="76"/>
        <v>0</v>
      </c>
      <c r="N283" s="142">
        <f t="shared" si="76"/>
        <v>0</v>
      </c>
      <c r="O283" s="142">
        <f t="shared" si="76"/>
        <v>0</v>
      </c>
      <c r="P283" s="142">
        <f t="shared" si="76"/>
        <v>0</v>
      </c>
      <c r="Q283" s="142">
        <f t="shared" si="76"/>
        <v>0</v>
      </c>
      <c r="R283" s="142">
        <f t="shared" si="76"/>
        <v>0</v>
      </c>
      <c r="S283" s="142">
        <f t="shared" si="76"/>
        <v>0</v>
      </c>
      <c r="T283" s="142">
        <f t="shared" si="76"/>
        <v>0</v>
      </c>
      <c r="U283" s="142">
        <f t="shared" si="76"/>
        <v>0</v>
      </c>
      <c r="V283" s="142">
        <f t="shared" si="76"/>
        <v>100</v>
      </c>
      <c r="W283" s="142">
        <f t="shared" si="77"/>
        <v>100</v>
      </c>
      <c r="X283" s="142">
        <f t="shared" si="77"/>
        <v>100</v>
      </c>
      <c r="Y283" s="142">
        <f t="shared" si="77"/>
        <v>100</v>
      </c>
      <c r="Z283" s="142">
        <f t="shared" si="77"/>
        <v>100</v>
      </c>
      <c r="AA283" s="142">
        <f t="shared" si="77"/>
        <v>0</v>
      </c>
      <c r="AB283" s="142">
        <f t="shared" si="77"/>
        <v>0</v>
      </c>
      <c r="AC283" s="142">
        <f t="shared" si="77"/>
        <v>0</v>
      </c>
      <c r="AD283" s="142">
        <f t="shared" si="77"/>
        <v>0</v>
      </c>
      <c r="AE283" s="142">
        <f t="shared" si="77"/>
        <v>0</v>
      </c>
      <c r="AF283" s="142">
        <f t="shared" si="77"/>
        <v>0</v>
      </c>
      <c r="AG283" s="142">
        <f t="shared" si="77"/>
        <v>0</v>
      </c>
      <c r="AH283" s="142">
        <f t="shared" si="77"/>
        <v>0</v>
      </c>
      <c r="AI283" s="142">
        <f t="shared" si="77"/>
        <v>0</v>
      </c>
      <c r="AJ283" s="142">
        <f t="shared" si="77"/>
        <v>0</v>
      </c>
      <c r="AK283" s="142">
        <f ca="1">IF(AND(AND($AK$3&lt;=B283,B283&lt;=$AK$1),B283&lt;&gt;""),1,0)</f>
        <v>1</v>
      </c>
      <c r="AL283" s="140">
        <f>IF(OR(F283="工事・メンテ（共用可）",F283="要調整"),0.5,1)</f>
        <v>1</v>
      </c>
      <c r="AM283" s="136">
        <v>1</v>
      </c>
    </row>
    <row r="284" spans="1:39">
      <c r="A284" s="153">
        <v>132</v>
      </c>
      <c r="B284" s="150">
        <v>46435</v>
      </c>
      <c r="C284" s="156">
        <v>9</v>
      </c>
      <c r="D284" s="156">
        <v>14</v>
      </c>
      <c r="E284" s="212" t="s">
        <v>488</v>
      </c>
      <c r="F284" s="151" t="s">
        <v>95</v>
      </c>
      <c r="G284" s="151" t="s">
        <v>1</v>
      </c>
      <c r="H284" s="143" t="str">
        <f>IF(OR(G284="中止",G284="取消"),"998",IF(ISNA(MATCH($E284,施設情報!$B$2:$B$96,0)),"999",INDEX(施設情報!$C$2:$C$96,MATCH($E284,施設情報!$B$2:$B$96,0))))</f>
        <v>104</v>
      </c>
      <c r="I284" s="144">
        <f t="shared" si="70"/>
        <v>46435</v>
      </c>
      <c r="J284" s="142" t="str">
        <f t="shared" si="71"/>
        <v>104-46435</v>
      </c>
      <c r="K284" s="142">
        <f t="shared" si="72"/>
        <v>0.375</v>
      </c>
      <c r="L284" s="142">
        <f t="shared" si="73"/>
        <v>0.58333333333333337</v>
      </c>
      <c r="M284" s="142">
        <f t="shared" si="76"/>
        <v>0</v>
      </c>
      <c r="N284" s="142">
        <f t="shared" si="76"/>
        <v>0</v>
      </c>
      <c r="O284" s="142">
        <f t="shared" si="76"/>
        <v>0</v>
      </c>
      <c r="P284" s="142">
        <f t="shared" si="76"/>
        <v>0</v>
      </c>
      <c r="Q284" s="142">
        <f t="shared" si="76"/>
        <v>0</v>
      </c>
      <c r="R284" s="142">
        <f t="shared" si="76"/>
        <v>0</v>
      </c>
      <c r="S284" s="142">
        <f t="shared" si="76"/>
        <v>0</v>
      </c>
      <c r="T284" s="142">
        <f t="shared" si="76"/>
        <v>0</v>
      </c>
      <c r="U284" s="142">
        <f t="shared" si="76"/>
        <v>0</v>
      </c>
      <c r="V284" s="142">
        <f t="shared" si="76"/>
        <v>100</v>
      </c>
      <c r="W284" s="142">
        <f t="shared" si="77"/>
        <v>100</v>
      </c>
      <c r="X284" s="142">
        <f t="shared" si="77"/>
        <v>100</v>
      </c>
      <c r="Y284" s="142">
        <f t="shared" si="77"/>
        <v>100</v>
      </c>
      <c r="Z284" s="142">
        <f t="shared" si="77"/>
        <v>100</v>
      </c>
      <c r="AA284" s="142">
        <f t="shared" si="77"/>
        <v>0</v>
      </c>
      <c r="AB284" s="142">
        <f t="shared" si="77"/>
        <v>0</v>
      </c>
      <c r="AC284" s="142">
        <f t="shared" si="77"/>
        <v>0</v>
      </c>
      <c r="AD284" s="142">
        <f t="shared" si="77"/>
        <v>0</v>
      </c>
      <c r="AE284" s="142">
        <f t="shared" si="77"/>
        <v>0</v>
      </c>
      <c r="AF284" s="142">
        <f t="shared" si="77"/>
        <v>0</v>
      </c>
      <c r="AG284" s="142">
        <f t="shared" si="77"/>
        <v>0</v>
      </c>
      <c r="AH284" s="142">
        <f t="shared" si="77"/>
        <v>0</v>
      </c>
      <c r="AI284" s="142">
        <f t="shared" si="77"/>
        <v>0</v>
      </c>
      <c r="AJ284" s="142">
        <f t="shared" si="77"/>
        <v>0</v>
      </c>
      <c r="AK284" s="142">
        <f ca="1">IF(AND(AND($AK$3&lt;=B284,B284&lt;=$AK$1),B284&lt;&gt;""),1,0)</f>
        <v>1</v>
      </c>
      <c r="AL284" s="140">
        <f>IF(OR(F284="工事・メンテ（共用可）",F284="要調整"),0.5,1)</f>
        <v>1</v>
      </c>
      <c r="AM284" s="136">
        <v>1</v>
      </c>
    </row>
    <row r="285" spans="1:39" ht="37.5">
      <c r="A285" s="153">
        <v>133</v>
      </c>
      <c r="B285" s="150">
        <v>46435</v>
      </c>
      <c r="C285" s="156">
        <v>9</v>
      </c>
      <c r="D285" s="156">
        <v>14</v>
      </c>
      <c r="E285" s="212" t="s">
        <v>503</v>
      </c>
      <c r="F285" s="151" t="s">
        <v>95</v>
      </c>
      <c r="G285" s="151" t="s">
        <v>1</v>
      </c>
      <c r="H285" s="143" t="str">
        <f>IF(OR(G285="中止",G285="取消"),"998",IF(ISNA(MATCH($E285,施設情報!$B$2:$B$96,0)),"999",INDEX(施設情報!$C$2:$C$96,MATCH($E285,施設情報!$B$2:$B$96,0))))</f>
        <v>105</v>
      </c>
      <c r="I285" s="144">
        <f t="shared" si="70"/>
        <v>46435</v>
      </c>
      <c r="J285" s="142" t="str">
        <f t="shared" si="71"/>
        <v>105-46435</v>
      </c>
      <c r="K285" s="142">
        <f t="shared" si="72"/>
        <v>0.375</v>
      </c>
      <c r="L285" s="142">
        <f t="shared" si="73"/>
        <v>0.58333333333333337</v>
      </c>
      <c r="M285" s="142">
        <f t="shared" ref="M285:V294" si="78">IF(AND(M$3&gt;=$K285,M$3&lt;$L285),100*$AM285,0)</f>
        <v>0</v>
      </c>
      <c r="N285" s="142">
        <f t="shared" si="78"/>
        <v>0</v>
      </c>
      <c r="O285" s="142">
        <f t="shared" si="78"/>
        <v>0</v>
      </c>
      <c r="P285" s="142">
        <f t="shared" si="78"/>
        <v>0</v>
      </c>
      <c r="Q285" s="142">
        <f t="shared" si="78"/>
        <v>0</v>
      </c>
      <c r="R285" s="142">
        <f t="shared" si="78"/>
        <v>0</v>
      </c>
      <c r="S285" s="142">
        <f t="shared" si="78"/>
        <v>0</v>
      </c>
      <c r="T285" s="142">
        <f t="shared" si="78"/>
        <v>0</v>
      </c>
      <c r="U285" s="142">
        <f t="shared" si="78"/>
        <v>0</v>
      </c>
      <c r="V285" s="142">
        <f t="shared" si="78"/>
        <v>100</v>
      </c>
      <c r="W285" s="142">
        <f t="shared" ref="W285:AJ294" si="79">IF(AND(W$3&gt;=$K285,W$3&lt;$L285),100*$AM285,0)</f>
        <v>100</v>
      </c>
      <c r="X285" s="142">
        <f t="shared" si="79"/>
        <v>100</v>
      </c>
      <c r="Y285" s="142">
        <f t="shared" si="79"/>
        <v>100</v>
      </c>
      <c r="Z285" s="142">
        <f t="shared" si="79"/>
        <v>100</v>
      </c>
      <c r="AA285" s="142">
        <f t="shared" si="79"/>
        <v>0</v>
      </c>
      <c r="AB285" s="142">
        <f t="shared" si="79"/>
        <v>0</v>
      </c>
      <c r="AC285" s="142">
        <f t="shared" si="79"/>
        <v>0</v>
      </c>
      <c r="AD285" s="142">
        <f t="shared" si="79"/>
        <v>0</v>
      </c>
      <c r="AE285" s="142">
        <f t="shared" si="79"/>
        <v>0</v>
      </c>
      <c r="AF285" s="142">
        <f t="shared" si="79"/>
        <v>0</v>
      </c>
      <c r="AG285" s="142">
        <f t="shared" si="79"/>
        <v>0</v>
      </c>
      <c r="AH285" s="142">
        <f t="shared" si="79"/>
        <v>0</v>
      </c>
      <c r="AI285" s="142">
        <f t="shared" si="79"/>
        <v>0</v>
      </c>
      <c r="AJ285" s="142">
        <f t="shared" si="79"/>
        <v>0</v>
      </c>
      <c r="AK285" s="142">
        <f ca="1">IF(AND(AND($AK$3&lt;=B285,B285&lt;=$AK$1),B285&lt;&gt;""),1,0)</f>
        <v>1</v>
      </c>
      <c r="AL285" s="140">
        <f>IF(OR(F285="工事・メンテ（共用可）",F285="要調整"),0.5,1)</f>
        <v>1</v>
      </c>
      <c r="AM285" s="136">
        <v>1</v>
      </c>
    </row>
    <row r="286" spans="1:39" ht="37.5">
      <c r="A286" s="153">
        <v>134</v>
      </c>
      <c r="B286" s="150">
        <v>46435</v>
      </c>
      <c r="C286" s="156">
        <v>9</v>
      </c>
      <c r="D286" s="156">
        <v>14</v>
      </c>
      <c r="E286" s="212" t="s">
        <v>504</v>
      </c>
      <c r="F286" s="151" t="s">
        <v>95</v>
      </c>
      <c r="G286" s="151" t="s">
        <v>1</v>
      </c>
      <c r="H286" s="143" t="str">
        <f>IF(OR(G286="中止",G286="取消"),"998",IF(ISNA(MATCH($E286,施設情報!$B$2:$B$96,0)),"999",INDEX(施設情報!$C$2:$C$96,MATCH($E286,施設情報!$B$2:$B$96,0))))</f>
        <v>106</v>
      </c>
      <c r="I286" s="144">
        <f t="shared" si="70"/>
        <v>46435</v>
      </c>
      <c r="J286" s="142" t="str">
        <f t="shared" si="71"/>
        <v>106-46435</v>
      </c>
      <c r="K286" s="142">
        <f t="shared" si="72"/>
        <v>0.375</v>
      </c>
      <c r="L286" s="142">
        <f t="shared" si="73"/>
        <v>0.58333333333333337</v>
      </c>
      <c r="M286" s="142">
        <f t="shared" si="78"/>
        <v>0</v>
      </c>
      <c r="N286" s="142">
        <f t="shared" si="78"/>
        <v>0</v>
      </c>
      <c r="O286" s="142">
        <f t="shared" si="78"/>
        <v>0</v>
      </c>
      <c r="P286" s="142">
        <f t="shared" si="78"/>
        <v>0</v>
      </c>
      <c r="Q286" s="142">
        <f t="shared" si="78"/>
        <v>0</v>
      </c>
      <c r="R286" s="142">
        <f t="shared" si="78"/>
        <v>0</v>
      </c>
      <c r="S286" s="142">
        <f t="shared" si="78"/>
        <v>0</v>
      </c>
      <c r="T286" s="142">
        <f t="shared" si="78"/>
        <v>0</v>
      </c>
      <c r="U286" s="142">
        <f t="shared" si="78"/>
        <v>0</v>
      </c>
      <c r="V286" s="142">
        <f t="shared" si="78"/>
        <v>100</v>
      </c>
      <c r="W286" s="142">
        <f t="shared" si="79"/>
        <v>100</v>
      </c>
      <c r="X286" s="142">
        <f t="shared" si="79"/>
        <v>100</v>
      </c>
      <c r="Y286" s="142">
        <f t="shared" si="79"/>
        <v>100</v>
      </c>
      <c r="Z286" s="142">
        <f t="shared" si="79"/>
        <v>100</v>
      </c>
      <c r="AA286" s="142">
        <f t="shared" si="79"/>
        <v>0</v>
      </c>
      <c r="AB286" s="142">
        <f t="shared" si="79"/>
        <v>0</v>
      </c>
      <c r="AC286" s="142">
        <f t="shared" si="79"/>
        <v>0</v>
      </c>
      <c r="AD286" s="142">
        <f t="shared" si="79"/>
        <v>0</v>
      </c>
      <c r="AE286" s="142">
        <f t="shared" si="79"/>
        <v>0</v>
      </c>
      <c r="AF286" s="142">
        <f t="shared" si="79"/>
        <v>0</v>
      </c>
      <c r="AG286" s="142">
        <f t="shared" si="79"/>
        <v>0</v>
      </c>
      <c r="AH286" s="142">
        <f t="shared" si="79"/>
        <v>0</v>
      </c>
      <c r="AI286" s="142">
        <f t="shared" si="79"/>
        <v>0</v>
      </c>
      <c r="AJ286" s="142">
        <f t="shared" si="79"/>
        <v>0</v>
      </c>
      <c r="AK286" s="142">
        <f ca="1">IF(AND(AND($AK$3&lt;=B286,B286&lt;=$AK$1),B286&lt;&gt;""),1,0)</f>
        <v>1</v>
      </c>
      <c r="AL286" s="140">
        <f>IF(OR(F286="工事・メンテ（共用可）",F286="要調整"),0.5,1)</f>
        <v>1</v>
      </c>
      <c r="AM286" s="136">
        <v>1</v>
      </c>
    </row>
    <row r="287" spans="1:39" ht="37.5">
      <c r="A287" s="153">
        <v>135</v>
      </c>
      <c r="B287" s="150">
        <v>46435</v>
      </c>
      <c r="C287" s="156">
        <v>9</v>
      </c>
      <c r="D287" s="156">
        <v>14</v>
      </c>
      <c r="E287" s="212" t="s">
        <v>505</v>
      </c>
      <c r="F287" s="151" t="s">
        <v>95</v>
      </c>
      <c r="G287" s="151" t="s">
        <v>1</v>
      </c>
      <c r="H287" s="143" t="str">
        <f>IF(OR(G287="中止",G287="取消"),"998",IF(ISNA(MATCH($E287,施設情報!$B$2:$B$96,0)),"999",INDEX(施設情報!$C$2:$C$96,MATCH($E287,施設情報!$B$2:$B$96,0))))</f>
        <v>999</v>
      </c>
      <c r="I287" s="144">
        <f t="shared" si="70"/>
        <v>46435</v>
      </c>
      <c r="J287" s="142" t="str">
        <f t="shared" si="71"/>
        <v>999-46435</v>
      </c>
      <c r="K287" s="142">
        <f t="shared" si="72"/>
        <v>0.375</v>
      </c>
      <c r="L287" s="142">
        <f t="shared" si="73"/>
        <v>0.58333333333333337</v>
      </c>
      <c r="M287" s="142">
        <f t="shared" si="78"/>
        <v>0</v>
      </c>
      <c r="N287" s="142">
        <f t="shared" si="78"/>
        <v>0</v>
      </c>
      <c r="O287" s="142">
        <f t="shared" si="78"/>
        <v>0</v>
      </c>
      <c r="P287" s="142">
        <f t="shared" si="78"/>
        <v>0</v>
      </c>
      <c r="Q287" s="142">
        <f t="shared" si="78"/>
        <v>0</v>
      </c>
      <c r="R287" s="142">
        <f t="shared" si="78"/>
        <v>0</v>
      </c>
      <c r="S287" s="142">
        <f t="shared" si="78"/>
        <v>0</v>
      </c>
      <c r="T287" s="142">
        <f t="shared" si="78"/>
        <v>0</v>
      </c>
      <c r="U287" s="142">
        <f t="shared" si="78"/>
        <v>0</v>
      </c>
      <c r="V287" s="142">
        <f t="shared" si="78"/>
        <v>100</v>
      </c>
      <c r="W287" s="142">
        <f t="shared" si="79"/>
        <v>100</v>
      </c>
      <c r="X287" s="142">
        <f t="shared" si="79"/>
        <v>100</v>
      </c>
      <c r="Y287" s="142">
        <f t="shared" si="79"/>
        <v>100</v>
      </c>
      <c r="Z287" s="142">
        <f t="shared" si="79"/>
        <v>100</v>
      </c>
      <c r="AA287" s="142">
        <f t="shared" si="79"/>
        <v>0</v>
      </c>
      <c r="AB287" s="142">
        <f t="shared" si="79"/>
        <v>0</v>
      </c>
      <c r="AC287" s="142">
        <f t="shared" si="79"/>
        <v>0</v>
      </c>
      <c r="AD287" s="142">
        <f t="shared" si="79"/>
        <v>0</v>
      </c>
      <c r="AE287" s="142">
        <f t="shared" si="79"/>
        <v>0</v>
      </c>
      <c r="AF287" s="142">
        <f t="shared" si="79"/>
        <v>0</v>
      </c>
      <c r="AG287" s="142">
        <f t="shared" si="79"/>
        <v>0</v>
      </c>
      <c r="AH287" s="142">
        <f t="shared" si="79"/>
        <v>0</v>
      </c>
      <c r="AI287" s="142">
        <f t="shared" si="79"/>
        <v>0</v>
      </c>
      <c r="AJ287" s="142">
        <f t="shared" si="79"/>
        <v>0</v>
      </c>
      <c r="AK287" s="142">
        <f ca="1">IF(AND(AND($AK$3&lt;=B287,B287&lt;=$AK$1),B287&lt;&gt;""),1,0)</f>
        <v>1</v>
      </c>
      <c r="AL287" s="140">
        <f>IF(OR(F287="工事・メンテ（共用可）",F287="要調整"),0.5,1)</f>
        <v>1</v>
      </c>
      <c r="AM287" s="136">
        <v>1</v>
      </c>
    </row>
    <row r="288" spans="1:39" ht="93.75">
      <c r="A288" s="153">
        <v>136</v>
      </c>
      <c r="B288" s="150">
        <v>46435</v>
      </c>
      <c r="C288" s="156">
        <v>9</v>
      </c>
      <c r="D288" s="156">
        <v>14</v>
      </c>
      <c r="E288" s="212" t="s">
        <v>506</v>
      </c>
      <c r="F288" s="151" t="s">
        <v>95</v>
      </c>
      <c r="G288" s="151" t="s">
        <v>1</v>
      </c>
      <c r="H288" s="143" t="str">
        <f>IF(OR(G288="中止",G288="取消"),"998",IF(ISNA(MATCH($E288,施設情報!$B$2:$B$96,0)),"999",INDEX(施設情報!$C$2:$C$96,MATCH($E288,施設情報!$B$2:$B$96,0))))</f>
        <v>101</v>
      </c>
      <c r="I288" s="144">
        <f t="shared" si="70"/>
        <v>46435</v>
      </c>
      <c r="J288" s="142" t="str">
        <f t="shared" si="71"/>
        <v>101-46435</v>
      </c>
      <c r="K288" s="142">
        <f t="shared" si="72"/>
        <v>0.375</v>
      </c>
      <c r="L288" s="142">
        <f t="shared" si="73"/>
        <v>0.58333333333333337</v>
      </c>
      <c r="M288" s="142">
        <f t="shared" si="78"/>
        <v>0</v>
      </c>
      <c r="N288" s="142">
        <f t="shared" si="78"/>
        <v>0</v>
      </c>
      <c r="O288" s="142">
        <f t="shared" si="78"/>
        <v>0</v>
      </c>
      <c r="P288" s="142">
        <f t="shared" si="78"/>
        <v>0</v>
      </c>
      <c r="Q288" s="142">
        <f t="shared" si="78"/>
        <v>0</v>
      </c>
      <c r="R288" s="142">
        <f t="shared" si="78"/>
        <v>0</v>
      </c>
      <c r="S288" s="142">
        <f t="shared" si="78"/>
        <v>0</v>
      </c>
      <c r="T288" s="142">
        <f t="shared" si="78"/>
        <v>0</v>
      </c>
      <c r="U288" s="142">
        <f t="shared" si="78"/>
        <v>0</v>
      </c>
      <c r="V288" s="142">
        <f t="shared" si="78"/>
        <v>100</v>
      </c>
      <c r="W288" s="142">
        <f t="shared" si="79"/>
        <v>100</v>
      </c>
      <c r="X288" s="142">
        <f t="shared" si="79"/>
        <v>100</v>
      </c>
      <c r="Y288" s="142">
        <f t="shared" si="79"/>
        <v>100</v>
      </c>
      <c r="Z288" s="142">
        <f t="shared" si="79"/>
        <v>100</v>
      </c>
      <c r="AA288" s="142">
        <f t="shared" si="79"/>
        <v>0</v>
      </c>
      <c r="AB288" s="142">
        <f t="shared" si="79"/>
        <v>0</v>
      </c>
      <c r="AC288" s="142">
        <f t="shared" si="79"/>
        <v>0</v>
      </c>
      <c r="AD288" s="142">
        <f t="shared" si="79"/>
        <v>0</v>
      </c>
      <c r="AE288" s="142">
        <f t="shared" si="79"/>
        <v>0</v>
      </c>
      <c r="AF288" s="142">
        <f t="shared" si="79"/>
        <v>0</v>
      </c>
      <c r="AG288" s="142">
        <f t="shared" si="79"/>
        <v>0</v>
      </c>
      <c r="AH288" s="142">
        <f t="shared" si="79"/>
        <v>0</v>
      </c>
      <c r="AI288" s="142">
        <f t="shared" si="79"/>
        <v>0</v>
      </c>
      <c r="AJ288" s="142">
        <f t="shared" si="79"/>
        <v>0</v>
      </c>
      <c r="AK288" s="142">
        <f ca="1">IF(AND(AND($AK$3&lt;=B288,B288&lt;=$AK$1),B288&lt;&gt;""),1,0)</f>
        <v>1</v>
      </c>
      <c r="AL288" s="140">
        <f>IF(OR(F288="工事・メンテ（共用可）",F288="要調整"),0.5,1)</f>
        <v>1</v>
      </c>
      <c r="AM288" s="136">
        <v>1</v>
      </c>
    </row>
    <row r="289" spans="1:39" ht="37.5">
      <c r="A289" s="153">
        <v>137</v>
      </c>
      <c r="B289" s="214">
        <v>46435</v>
      </c>
      <c r="C289" s="215">
        <v>9</v>
      </c>
      <c r="D289" s="215">
        <v>14</v>
      </c>
      <c r="E289" s="154" t="s">
        <v>507</v>
      </c>
      <c r="F289" s="151" t="s">
        <v>95</v>
      </c>
      <c r="G289" s="151" t="s">
        <v>1</v>
      </c>
      <c r="H289" s="143" t="str">
        <f>IF(OR(G289="中止",G289="取消"),"998",IF(ISNA(MATCH($E289,施設情報!$B$2:$B$96,0)),"999",INDEX(施設情報!$C$2:$C$96,MATCH($E289,施設情報!$B$2:$B$96,0))))</f>
        <v>119</v>
      </c>
      <c r="I289" s="144">
        <f t="shared" si="70"/>
        <v>46435</v>
      </c>
      <c r="J289" s="142" t="str">
        <f t="shared" si="71"/>
        <v>119-46435</v>
      </c>
      <c r="K289" s="142">
        <f t="shared" si="72"/>
        <v>0.375</v>
      </c>
      <c r="L289" s="142">
        <f t="shared" si="73"/>
        <v>0.58333333333333337</v>
      </c>
      <c r="M289" s="142">
        <f t="shared" si="78"/>
        <v>0</v>
      </c>
      <c r="N289" s="142">
        <f t="shared" si="78"/>
        <v>0</v>
      </c>
      <c r="O289" s="142">
        <f t="shared" si="78"/>
        <v>0</v>
      </c>
      <c r="P289" s="142">
        <f t="shared" si="78"/>
        <v>0</v>
      </c>
      <c r="Q289" s="142">
        <f t="shared" si="78"/>
        <v>0</v>
      </c>
      <c r="R289" s="142">
        <f t="shared" si="78"/>
        <v>0</v>
      </c>
      <c r="S289" s="142">
        <f t="shared" si="78"/>
        <v>0</v>
      </c>
      <c r="T289" s="142">
        <f t="shared" si="78"/>
        <v>0</v>
      </c>
      <c r="U289" s="142">
        <f t="shared" si="78"/>
        <v>0</v>
      </c>
      <c r="V289" s="142">
        <f t="shared" si="78"/>
        <v>100</v>
      </c>
      <c r="W289" s="142">
        <f t="shared" si="79"/>
        <v>100</v>
      </c>
      <c r="X289" s="142">
        <f t="shared" si="79"/>
        <v>100</v>
      </c>
      <c r="Y289" s="142">
        <f t="shared" si="79"/>
        <v>100</v>
      </c>
      <c r="Z289" s="142">
        <f t="shared" si="79"/>
        <v>100</v>
      </c>
      <c r="AA289" s="142">
        <f t="shared" si="79"/>
        <v>0</v>
      </c>
      <c r="AB289" s="142">
        <f t="shared" si="79"/>
        <v>0</v>
      </c>
      <c r="AC289" s="142">
        <f t="shared" si="79"/>
        <v>0</v>
      </c>
      <c r="AD289" s="142">
        <f t="shared" si="79"/>
        <v>0</v>
      </c>
      <c r="AE289" s="142">
        <f t="shared" si="79"/>
        <v>0</v>
      </c>
      <c r="AF289" s="142">
        <f t="shared" si="79"/>
        <v>0</v>
      </c>
      <c r="AG289" s="142">
        <f t="shared" si="79"/>
        <v>0</v>
      </c>
      <c r="AH289" s="142">
        <f t="shared" si="79"/>
        <v>0</v>
      </c>
      <c r="AI289" s="142">
        <f t="shared" si="79"/>
        <v>0</v>
      </c>
      <c r="AJ289" s="142">
        <f t="shared" si="79"/>
        <v>0</v>
      </c>
      <c r="AK289" s="142">
        <f ca="1">IF(AND(AND($AK$3&lt;=B289,B289&lt;=$AK$1),B289&lt;&gt;""),1,0)</f>
        <v>1</v>
      </c>
      <c r="AL289" s="140">
        <f>IF(OR(F289="工事・メンテ（共用可）",F289="要調整"),0.5,1)</f>
        <v>1</v>
      </c>
      <c r="AM289" s="136">
        <v>1</v>
      </c>
    </row>
    <row r="290" spans="1:39" ht="37.5">
      <c r="A290" s="153">
        <v>138</v>
      </c>
      <c r="B290" s="214">
        <v>46435</v>
      </c>
      <c r="C290" s="215">
        <v>9</v>
      </c>
      <c r="D290" s="215">
        <v>14</v>
      </c>
      <c r="E290" s="154" t="s">
        <v>508</v>
      </c>
      <c r="F290" s="151" t="s">
        <v>95</v>
      </c>
      <c r="G290" s="151" t="s">
        <v>1</v>
      </c>
      <c r="H290" s="143" t="str">
        <f>IF(OR(G290="中止",G290="取消"),"998",IF(ISNA(MATCH($E290,施設情報!$B$2:$B$96,0)),"999",INDEX(施設情報!$C$2:$C$96,MATCH($E290,施設情報!$B$2:$B$96,0))))</f>
        <v>120</v>
      </c>
      <c r="I290" s="144">
        <f t="shared" si="70"/>
        <v>46435</v>
      </c>
      <c r="J290" s="142" t="str">
        <f t="shared" si="71"/>
        <v>120-46435</v>
      </c>
      <c r="K290" s="142">
        <f t="shared" si="72"/>
        <v>0.375</v>
      </c>
      <c r="L290" s="142">
        <f t="shared" si="73"/>
        <v>0.58333333333333337</v>
      </c>
      <c r="M290" s="142">
        <f t="shared" si="78"/>
        <v>0</v>
      </c>
      <c r="N290" s="142">
        <f t="shared" si="78"/>
        <v>0</v>
      </c>
      <c r="O290" s="142">
        <f t="shared" si="78"/>
        <v>0</v>
      </c>
      <c r="P290" s="142">
        <f t="shared" si="78"/>
        <v>0</v>
      </c>
      <c r="Q290" s="142">
        <f t="shared" si="78"/>
        <v>0</v>
      </c>
      <c r="R290" s="142">
        <f t="shared" si="78"/>
        <v>0</v>
      </c>
      <c r="S290" s="142">
        <f t="shared" si="78"/>
        <v>0</v>
      </c>
      <c r="T290" s="142">
        <f t="shared" si="78"/>
        <v>0</v>
      </c>
      <c r="U290" s="142">
        <f t="shared" si="78"/>
        <v>0</v>
      </c>
      <c r="V290" s="142">
        <f t="shared" si="78"/>
        <v>100</v>
      </c>
      <c r="W290" s="142">
        <f t="shared" si="79"/>
        <v>100</v>
      </c>
      <c r="X290" s="142">
        <f t="shared" si="79"/>
        <v>100</v>
      </c>
      <c r="Y290" s="142">
        <f t="shared" si="79"/>
        <v>100</v>
      </c>
      <c r="Z290" s="142">
        <f t="shared" si="79"/>
        <v>100</v>
      </c>
      <c r="AA290" s="142">
        <f t="shared" si="79"/>
        <v>0</v>
      </c>
      <c r="AB290" s="142">
        <f t="shared" si="79"/>
        <v>0</v>
      </c>
      <c r="AC290" s="142">
        <f t="shared" si="79"/>
        <v>0</v>
      </c>
      <c r="AD290" s="142">
        <f t="shared" si="79"/>
        <v>0</v>
      </c>
      <c r="AE290" s="142">
        <f t="shared" si="79"/>
        <v>0</v>
      </c>
      <c r="AF290" s="142">
        <f t="shared" si="79"/>
        <v>0</v>
      </c>
      <c r="AG290" s="142">
        <f t="shared" si="79"/>
        <v>0</v>
      </c>
      <c r="AH290" s="142">
        <f t="shared" si="79"/>
        <v>0</v>
      </c>
      <c r="AI290" s="142">
        <f t="shared" si="79"/>
        <v>0</v>
      </c>
      <c r="AJ290" s="142">
        <f t="shared" si="79"/>
        <v>0</v>
      </c>
      <c r="AK290" s="142">
        <f ca="1">IF(AND(AND($AK$3&lt;=B290,B290&lt;=$AK$1),B290&lt;&gt;""),1,0)</f>
        <v>1</v>
      </c>
      <c r="AL290" s="140">
        <f>IF(OR(F290="工事・メンテ（共用可）",F290="要調整"),0.5,1)</f>
        <v>1</v>
      </c>
      <c r="AM290" s="136">
        <v>1</v>
      </c>
    </row>
    <row r="291" spans="1:39" ht="56.25">
      <c r="A291" s="153">
        <v>139</v>
      </c>
      <c r="B291" s="214">
        <v>46435</v>
      </c>
      <c r="C291" s="215">
        <v>9</v>
      </c>
      <c r="D291" s="215">
        <v>14</v>
      </c>
      <c r="E291" s="154" t="s">
        <v>509</v>
      </c>
      <c r="F291" s="151" t="s">
        <v>95</v>
      </c>
      <c r="G291" s="151" t="s">
        <v>1</v>
      </c>
      <c r="H291" s="143" t="str">
        <f>IF(OR(G291="中止",G291="取消"),"998",IF(ISNA(MATCH($E291,施設情報!$B$2:$B$96,0)),"999",INDEX(施設情報!$C$2:$C$96,MATCH($E291,施設情報!$B$2:$B$96,0))))</f>
        <v>121</v>
      </c>
      <c r="I291" s="144">
        <f t="shared" si="70"/>
        <v>46435</v>
      </c>
      <c r="J291" s="142" t="str">
        <f t="shared" si="71"/>
        <v>121-46435</v>
      </c>
      <c r="K291" s="142">
        <f t="shared" si="72"/>
        <v>0.375</v>
      </c>
      <c r="L291" s="142">
        <f t="shared" si="73"/>
        <v>0.58333333333333337</v>
      </c>
      <c r="M291" s="142">
        <f t="shared" si="78"/>
        <v>0</v>
      </c>
      <c r="N291" s="142">
        <f t="shared" si="78"/>
        <v>0</v>
      </c>
      <c r="O291" s="142">
        <f t="shared" si="78"/>
        <v>0</v>
      </c>
      <c r="P291" s="142">
        <f t="shared" si="78"/>
        <v>0</v>
      </c>
      <c r="Q291" s="142">
        <f t="shared" si="78"/>
        <v>0</v>
      </c>
      <c r="R291" s="142">
        <f t="shared" si="78"/>
        <v>0</v>
      </c>
      <c r="S291" s="142">
        <f t="shared" si="78"/>
        <v>0</v>
      </c>
      <c r="T291" s="142">
        <f t="shared" si="78"/>
        <v>0</v>
      </c>
      <c r="U291" s="142">
        <f t="shared" si="78"/>
        <v>0</v>
      </c>
      <c r="V291" s="142">
        <f t="shared" si="78"/>
        <v>100</v>
      </c>
      <c r="W291" s="142">
        <f t="shared" si="79"/>
        <v>100</v>
      </c>
      <c r="X291" s="142">
        <f t="shared" si="79"/>
        <v>100</v>
      </c>
      <c r="Y291" s="142">
        <f t="shared" si="79"/>
        <v>100</v>
      </c>
      <c r="Z291" s="142">
        <f t="shared" si="79"/>
        <v>100</v>
      </c>
      <c r="AA291" s="142">
        <f t="shared" si="79"/>
        <v>0</v>
      </c>
      <c r="AB291" s="142">
        <f t="shared" si="79"/>
        <v>0</v>
      </c>
      <c r="AC291" s="142">
        <f t="shared" si="79"/>
        <v>0</v>
      </c>
      <c r="AD291" s="142">
        <f t="shared" si="79"/>
        <v>0</v>
      </c>
      <c r="AE291" s="142">
        <f t="shared" si="79"/>
        <v>0</v>
      </c>
      <c r="AF291" s="142">
        <f t="shared" si="79"/>
        <v>0</v>
      </c>
      <c r="AG291" s="142">
        <f t="shared" si="79"/>
        <v>0</v>
      </c>
      <c r="AH291" s="142">
        <f t="shared" si="79"/>
        <v>0</v>
      </c>
      <c r="AI291" s="142">
        <f t="shared" si="79"/>
        <v>0</v>
      </c>
      <c r="AJ291" s="142">
        <f t="shared" si="79"/>
        <v>0</v>
      </c>
      <c r="AK291" s="142">
        <f ca="1">IF(AND(AND($AK$3&lt;=B291,B291&lt;=$AK$1),B291&lt;&gt;""),1,0)</f>
        <v>1</v>
      </c>
      <c r="AL291" s="140">
        <f>IF(OR(F291="工事・メンテ（共用可）",F291="要調整"),0.5,1)</f>
        <v>1</v>
      </c>
      <c r="AM291" s="136">
        <v>1</v>
      </c>
    </row>
    <row r="292" spans="1:39" ht="37.5">
      <c r="A292" s="153">
        <v>280</v>
      </c>
      <c r="B292" s="150">
        <v>46435</v>
      </c>
      <c r="C292" s="156">
        <v>0</v>
      </c>
      <c r="D292" s="156">
        <v>24</v>
      </c>
      <c r="E292" s="212" t="s">
        <v>240</v>
      </c>
      <c r="F292" s="151" t="s">
        <v>95</v>
      </c>
      <c r="G292" s="151" t="s">
        <v>1</v>
      </c>
      <c r="H292" s="143" t="str">
        <f>IF(OR(G292="中止",G292="取消"),"998",IF(ISNA(MATCH($E292,施設情報!$B$2:$B$96,0)),"999",INDEX(施設情報!$C$2:$C$96,MATCH($E292,施設情報!$B$2:$B$96,0))))</f>
        <v>117</v>
      </c>
      <c r="I292" s="144">
        <f t="shared" si="70"/>
        <v>46435</v>
      </c>
      <c r="J292" s="142" t="str">
        <f t="shared" si="71"/>
        <v>117-46435</v>
      </c>
      <c r="K292" s="142">
        <f t="shared" si="72"/>
        <v>0</v>
      </c>
      <c r="L292" s="142">
        <f t="shared" si="73"/>
        <v>1</v>
      </c>
      <c r="M292" s="142">
        <f t="shared" si="78"/>
        <v>100</v>
      </c>
      <c r="N292" s="142">
        <f t="shared" si="78"/>
        <v>100</v>
      </c>
      <c r="O292" s="142">
        <f t="shared" si="78"/>
        <v>100</v>
      </c>
      <c r="P292" s="142">
        <f t="shared" si="78"/>
        <v>100</v>
      </c>
      <c r="Q292" s="142">
        <f t="shared" si="78"/>
        <v>100</v>
      </c>
      <c r="R292" s="142">
        <f t="shared" si="78"/>
        <v>100</v>
      </c>
      <c r="S292" s="142">
        <f t="shared" si="78"/>
        <v>100</v>
      </c>
      <c r="T292" s="142">
        <f t="shared" si="78"/>
        <v>100</v>
      </c>
      <c r="U292" s="142">
        <f t="shared" si="78"/>
        <v>100</v>
      </c>
      <c r="V292" s="142">
        <f t="shared" si="78"/>
        <v>100</v>
      </c>
      <c r="W292" s="142">
        <f t="shared" si="79"/>
        <v>100</v>
      </c>
      <c r="X292" s="142">
        <f t="shared" si="79"/>
        <v>100</v>
      </c>
      <c r="Y292" s="142">
        <f t="shared" si="79"/>
        <v>100</v>
      </c>
      <c r="Z292" s="142">
        <f t="shared" si="79"/>
        <v>100</v>
      </c>
      <c r="AA292" s="142">
        <f t="shared" si="79"/>
        <v>100</v>
      </c>
      <c r="AB292" s="142">
        <f t="shared" si="79"/>
        <v>100</v>
      </c>
      <c r="AC292" s="142">
        <f t="shared" si="79"/>
        <v>100</v>
      </c>
      <c r="AD292" s="142">
        <f t="shared" si="79"/>
        <v>100</v>
      </c>
      <c r="AE292" s="142">
        <f t="shared" si="79"/>
        <v>100</v>
      </c>
      <c r="AF292" s="142">
        <f t="shared" si="79"/>
        <v>100</v>
      </c>
      <c r="AG292" s="142">
        <f t="shared" si="79"/>
        <v>100</v>
      </c>
      <c r="AH292" s="142">
        <f t="shared" si="79"/>
        <v>100</v>
      </c>
      <c r="AI292" s="142">
        <f t="shared" si="79"/>
        <v>100</v>
      </c>
      <c r="AJ292" s="142">
        <f t="shared" si="79"/>
        <v>100</v>
      </c>
      <c r="AK292" s="142">
        <f ca="1">IF(AND(AND($AK$3&lt;=B292,B292&lt;=$AK$1),B292&lt;&gt;""),1,0)</f>
        <v>1</v>
      </c>
      <c r="AL292" s="140">
        <f>IF(OR(F292="工事・メンテ（共用可）",F292="要調整"),0.5,1)</f>
        <v>1</v>
      </c>
      <c r="AM292" s="136">
        <v>1</v>
      </c>
    </row>
    <row r="293" spans="1:39" ht="56.25">
      <c r="A293" s="153">
        <v>370</v>
      </c>
      <c r="B293" s="150">
        <v>46435</v>
      </c>
      <c r="C293" s="156">
        <v>0</v>
      </c>
      <c r="D293" s="156">
        <v>24</v>
      </c>
      <c r="E293" s="212" t="s">
        <v>285</v>
      </c>
      <c r="F293" s="151" t="s">
        <v>95</v>
      </c>
      <c r="G293" s="151" t="s">
        <v>1</v>
      </c>
      <c r="H293" s="143" t="str">
        <f>IF(OR(G293="中止",G293="取消"),"998",IF(ISNA(MATCH($E293,施設情報!$B$2:$B$96,0)),"999",INDEX(施設情報!$C$2:$C$96,MATCH($E293,施設情報!$B$2:$B$96,0))))</f>
        <v>111</v>
      </c>
      <c r="I293" s="144">
        <f t="shared" si="70"/>
        <v>46435</v>
      </c>
      <c r="J293" s="142" t="str">
        <f t="shared" si="71"/>
        <v>111-46435</v>
      </c>
      <c r="K293" s="142">
        <f t="shared" si="72"/>
        <v>0</v>
      </c>
      <c r="L293" s="142">
        <f t="shared" si="73"/>
        <v>1</v>
      </c>
      <c r="M293" s="142">
        <f t="shared" si="78"/>
        <v>100</v>
      </c>
      <c r="N293" s="142">
        <f t="shared" si="78"/>
        <v>100</v>
      </c>
      <c r="O293" s="142">
        <f t="shared" si="78"/>
        <v>100</v>
      </c>
      <c r="P293" s="142">
        <f t="shared" si="78"/>
        <v>100</v>
      </c>
      <c r="Q293" s="142">
        <f t="shared" si="78"/>
        <v>100</v>
      </c>
      <c r="R293" s="142">
        <f t="shared" si="78"/>
        <v>100</v>
      </c>
      <c r="S293" s="142">
        <f t="shared" si="78"/>
        <v>100</v>
      </c>
      <c r="T293" s="142">
        <f t="shared" si="78"/>
        <v>100</v>
      </c>
      <c r="U293" s="142">
        <f t="shared" si="78"/>
        <v>100</v>
      </c>
      <c r="V293" s="142">
        <f t="shared" si="78"/>
        <v>100</v>
      </c>
      <c r="W293" s="142">
        <f t="shared" si="79"/>
        <v>100</v>
      </c>
      <c r="X293" s="142">
        <f t="shared" si="79"/>
        <v>100</v>
      </c>
      <c r="Y293" s="142">
        <f t="shared" si="79"/>
        <v>100</v>
      </c>
      <c r="Z293" s="142">
        <f t="shared" si="79"/>
        <v>100</v>
      </c>
      <c r="AA293" s="142">
        <f t="shared" si="79"/>
        <v>100</v>
      </c>
      <c r="AB293" s="142">
        <f t="shared" si="79"/>
        <v>100</v>
      </c>
      <c r="AC293" s="142">
        <f t="shared" si="79"/>
        <v>100</v>
      </c>
      <c r="AD293" s="142">
        <f t="shared" si="79"/>
        <v>100</v>
      </c>
      <c r="AE293" s="142">
        <f t="shared" si="79"/>
        <v>100</v>
      </c>
      <c r="AF293" s="142">
        <f t="shared" si="79"/>
        <v>100</v>
      </c>
      <c r="AG293" s="142">
        <f t="shared" si="79"/>
        <v>100</v>
      </c>
      <c r="AH293" s="142">
        <f t="shared" si="79"/>
        <v>100</v>
      </c>
      <c r="AI293" s="142">
        <f t="shared" si="79"/>
        <v>100</v>
      </c>
      <c r="AJ293" s="142">
        <f t="shared" si="79"/>
        <v>100</v>
      </c>
      <c r="AK293" s="142">
        <f ca="1">IF(AND(AND($AK$3&lt;=B293,B293&lt;=$AK$1),B293&lt;&gt;""),1,0)</f>
        <v>1</v>
      </c>
      <c r="AL293" s="140">
        <f>IF(OR(F293="工事・メンテ（共用可）",F293="要調整"),0.5,1)</f>
        <v>1</v>
      </c>
      <c r="AM293" s="136">
        <v>1</v>
      </c>
    </row>
    <row r="294" spans="1:39" ht="37.5">
      <c r="A294" s="153">
        <v>281</v>
      </c>
      <c r="B294" s="150">
        <v>46436</v>
      </c>
      <c r="C294" s="156">
        <v>0</v>
      </c>
      <c r="D294" s="156">
        <v>24</v>
      </c>
      <c r="E294" s="212" t="s">
        <v>240</v>
      </c>
      <c r="F294" s="151" t="s">
        <v>95</v>
      </c>
      <c r="G294" s="151" t="s">
        <v>1</v>
      </c>
      <c r="H294" s="143" t="str">
        <f>IF(OR(G294="中止",G294="取消"),"998",IF(ISNA(MATCH($E294,施設情報!$B$2:$B$96,0)),"999",INDEX(施設情報!$C$2:$C$96,MATCH($E294,施設情報!$B$2:$B$96,0))))</f>
        <v>117</v>
      </c>
      <c r="I294" s="144">
        <f t="shared" si="70"/>
        <v>46436</v>
      </c>
      <c r="J294" s="142" t="str">
        <f t="shared" si="71"/>
        <v>117-46436</v>
      </c>
      <c r="K294" s="142">
        <f t="shared" si="72"/>
        <v>0</v>
      </c>
      <c r="L294" s="142">
        <f t="shared" si="73"/>
        <v>1</v>
      </c>
      <c r="M294" s="142">
        <f t="shared" si="78"/>
        <v>100</v>
      </c>
      <c r="N294" s="142">
        <f t="shared" si="78"/>
        <v>100</v>
      </c>
      <c r="O294" s="142">
        <f t="shared" si="78"/>
        <v>100</v>
      </c>
      <c r="P294" s="142">
        <f t="shared" si="78"/>
        <v>100</v>
      </c>
      <c r="Q294" s="142">
        <f t="shared" si="78"/>
        <v>100</v>
      </c>
      <c r="R294" s="142">
        <f t="shared" si="78"/>
        <v>100</v>
      </c>
      <c r="S294" s="142">
        <f t="shared" si="78"/>
        <v>100</v>
      </c>
      <c r="T294" s="142">
        <f t="shared" si="78"/>
        <v>100</v>
      </c>
      <c r="U294" s="142">
        <f t="shared" si="78"/>
        <v>100</v>
      </c>
      <c r="V294" s="142">
        <f t="shared" si="78"/>
        <v>100</v>
      </c>
      <c r="W294" s="142">
        <f t="shared" si="79"/>
        <v>100</v>
      </c>
      <c r="X294" s="142">
        <f t="shared" si="79"/>
        <v>100</v>
      </c>
      <c r="Y294" s="142">
        <f t="shared" si="79"/>
        <v>100</v>
      </c>
      <c r="Z294" s="142">
        <f t="shared" si="79"/>
        <v>100</v>
      </c>
      <c r="AA294" s="142">
        <f t="shared" si="79"/>
        <v>100</v>
      </c>
      <c r="AB294" s="142">
        <f t="shared" si="79"/>
        <v>100</v>
      </c>
      <c r="AC294" s="142">
        <f t="shared" si="79"/>
        <v>100</v>
      </c>
      <c r="AD294" s="142">
        <f t="shared" si="79"/>
        <v>100</v>
      </c>
      <c r="AE294" s="142">
        <f t="shared" si="79"/>
        <v>100</v>
      </c>
      <c r="AF294" s="142">
        <f t="shared" si="79"/>
        <v>100</v>
      </c>
      <c r="AG294" s="142">
        <f t="shared" si="79"/>
        <v>100</v>
      </c>
      <c r="AH294" s="142">
        <f t="shared" si="79"/>
        <v>100</v>
      </c>
      <c r="AI294" s="142">
        <f t="shared" si="79"/>
        <v>100</v>
      </c>
      <c r="AJ294" s="142">
        <f t="shared" si="79"/>
        <v>100</v>
      </c>
      <c r="AK294" s="142">
        <f ca="1">IF(AND(AND($AK$3&lt;=B294,B294&lt;=$AK$1),B294&lt;&gt;""),1,0)</f>
        <v>1</v>
      </c>
      <c r="AL294" s="140">
        <f>IF(OR(F294="工事・メンテ（共用可）",F294="要調整"),0.5,1)</f>
        <v>1</v>
      </c>
      <c r="AM294" s="136">
        <v>1</v>
      </c>
    </row>
    <row r="295" spans="1:39" ht="56.25">
      <c r="A295" s="153">
        <v>371</v>
      </c>
      <c r="B295" s="150">
        <v>46436</v>
      </c>
      <c r="C295" s="156">
        <v>0</v>
      </c>
      <c r="D295" s="156">
        <v>24</v>
      </c>
      <c r="E295" s="212" t="s">
        <v>285</v>
      </c>
      <c r="F295" s="151" t="s">
        <v>95</v>
      </c>
      <c r="G295" s="151" t="s">
        <v>1</v>
      </c>
      <c r="H295" s="143" t="str">
        <f>IF(OR(G295="中止",G295="取消"),"998",IF(ISNA(MATCH($E295,施設情報!$B$2:$B$96,0)),"999",INDEX(施設情報!$C$2:$C$96,MATCH($E295,施設情報!$B$2:$B$96,0))))</f>
        <v>111</v>
      </c>
      <c r="I295" s="144">
        <f t="shared" si="70"/>
        <v>46436</v>
      </c>
      <c r="J295" s="142" t="str">
        <f t="shared" si="71"/>
        <v>111-46436</v>
      </c>
      <c r="K295" s="142">
        <f t="shared" si="72"/>
        <v>0</v>
      </c>
      <c r="L295" s="142">
        <f t="shared" si="73"/>
        <v>1</v>
      </c>
      <c r="M295" s="142">
        <f t="shared" ref="M295:V304" si="80">IF(AND(M$3&gt;=$K295,M$3&lt;$L295),100*$AM295,0)</f>
        <v>100</v>
      </c>
      <c r="N295" s="142">
        <f t="shared" si="80"/>
        <v>100</v>
      </c>
      <c r="O295" s="142">
        <f t="shared" si="80"/>
        <v>100</v>
      </c>
      <c r="P295" s="142">
        <f t="shared" si="80"/>
        <v>100</v>
      </c>
      <c r="Q295" s="142">
        <f t="shared" si="80"/>
        <v>100</v>
      </c>
      <c r="R295" s="142">
        <f t="shared" si="80"/>
        <v>100</v>
      </c>
      <c r="S295" s="142">
        <f t="shared" si="80"/>
        <v>100</v>
      </c>
      <c r="T295" s="142">
        <f t="shared" si="80"/>
        <v>100</v>
      </c>
      <c r="U295" s="142">
        <f t="shared" si="80"/>
        <v>100</v>
      </c>
      <c r="V295" s="142">
        <f t="shared" si="80"/>
        <v>100</v>
      </c>
      <c r="W295" s="142">
        <f t="shared" ref="W295:AJ304" si="81">IF(AND(W$3&gt;=$K295,W$3&lt;$L295),100*$AM295,0)</f>
        <v>100</v>
      </c>
      <c r="X295" s="142">
        <f t="shared" si="81"/>
        <v>100</v>
      </c>
      <c r="Y295" s="142">
        <f t="shared" si="81"/>
        <v>100</v>
      </c>
      <c r="Z295" s="142">
        <f t="shared" si="81"/>
        <v>100</v>
      </c>
      <c r="AA295" s="142">
        <f t="shared" si="81"/>
        <v>100</v>
      </c>
      <c r="AB295" s="142">
        <f t="shared" si="81"/>
        <v>100</v>
      </c>
      <c r="AC295" s="142">
        <f t="shared" si="81"/>
        <v>100</v>
      </c>
      <c r="AD295" s="142">
        <f t="shared" si="81"/>
        <v>100</v>
      </c>
      <c r="AE295" s="142">
        <f t="shared" si="81"/>
        <v>100</v>
      </c>
      <c r="AF295" s="142">
        <f t="shared" si="81"/>
        <v>100</v>
      </c>
      <c r="AG295" s="142">
        <f t="shared" si="81"/>
        <v>100</v>
      </c>
      <c r="AH295" s="142">
        <f t="shared" si="81"/>
        <v>100</v>
      </c>
      <c r="AI295" s="142">
        <f t="shared" si="81"/>
        <v>100</v>
      </c>
      <c r="AJ295" s="142">
        <f t="shared" si="81"/>
        <v>100</v>
      </c>
      <c r="AK295" s="142">
        <f ca="1">IF(AND(AND($AK$3&lt;=B295,B295&lt;=$AK$1),B295&lt;&gt;""),1,0)</f>
        <v>1</v>
      </c>
      <c r="AL295" s="140">
        <f>IF(OR(F295="工事・メンテ（共用可）",F295="要調整"),0.5,1)</f>
        <v>1</v>
      </c>
      <c r="AM295" s="136">
        <v>1</v>
      </c>
    </row>
    <row r="296" spans="1:39" ht="37.5">
      <c r="A296" s="153">
        <v>282</v>
      </c>
      <c r="B296" s="150">
        <v>46437</v>
      </c>
      <c r="C296" s="156">
        <v>0</v>
      </c>
      <c r="D296" s="156">
        <v>24</v>
      </c>
      <c r="E296" s="212" t="s">
        <v>240</v>
      </c>
      <c r="F296" s="151" t="s">
        <v>95</v>
      </c>
      <c r="G296" s="151" t="s">
        <v>1</v>
      </c>
      <c r="H296" s="143" t="str">
        <f>IF(OR(G296="中止",G296="取消"),"998",IF(ISNA(MATCH($E296,施設情報!$B$2:$B$96,0)),"999",INDEX(施設情報!$C$2:$C$96,MATCH($E296,施設情報!$B$2:$B$96,0))))</f>
        <v>117</v>
      </c>
      <c r="I296" s="144">
        <f t="shared" si="70"/>
        <v>46437</v>
      </c>
      <c r="J296" s="142" t="str">
        <f t="shared" si="71"/>
        <v>117-46437</v>
      </c>
      <c r="K296" s="142">
        <f t="shared" si="72"/>
        <v>0</v>
      </c>
      <c r="L296" s="142">
        <f t="shared" si="73"/>
        <v>1</v>
      </c>
      <c r="M296" s="142">
        <f t="shared" si="80"/>
        <v>100</v>
      </c>
      <c r="N296" s="142">
        <f t="shared" si="80"/>
        <v>100</v>
      </c>
      <c r="O296" s="142">
        <f t="shared" si="80"/>
        <v>100</v>
      </c>
      <c r="P296" s="142">
        <f t="shared" si="80"/>
        <v>100</v>
      </c>
      <c r="Q296" s="142">
        <f t="shared" si="80"/>
        <v>100</v>
      </c>
      <c r="R296" s="142">
        <f t="shared" si="80"/>
        <v>100</v>
      </c>
      <c r="S296" s="142">
        <f t="shared" si="80"/>
        <v>100</v>
      </c>
      <c r="T296" s="142">
        <f t="shared" si="80"/>
        <v>100</v>
      </c>
      <c r="U296" s="142">
        <f t="shared" si="80"/>
        <v>100</v>
      </c>
      <c r="V296" s="142">
        <f t="shared" si="80"/>
        <v>100</v>
      </c>
      <c r="W296" s="142">
        <f t="shared" si="81"/>
        <v>100</v>
      </c>
      <c r="X296" s="142">
        <f t="shared" si="81"/>
        <v>100</v>
      </c>
      <c r="Y296" s="142">
        <f t="shared" si="81"/>
        <v>100</v>
      </c>
      <c r="Z296" s="142">
        <f t="shared" si="81"/>
        <v>100</v>
      </c>
      <c r="AA296" s="142">
        <f t="shared" si="81"/>
        <v>100</v>
      </c>
      <c r="AB296" s="142">
        <f t="shared" si="81"/>
        <v>100</v>
      </c>
      <c r="AC296" s="142">
        <f t="shared" si="81"/>
        <v>100</v>
      </c>
      <c r="AD296" s="142">
        <f t="shared" si="81"/>
        <v>100</v>
      </c>
      <c r="AE296" s="142">
        <f t="shared" si="81"/>
        <v>100</v>
      </c>
      <c r="AF296" s="142">
        <f t="shared" si="81"/>
        <v>100</v>
      </c>
      <c r="AG296" s="142">
        <f t="shared" si="81"/>
        <v>100</v>
      </c>
      <c r="AH296" s="142">
        <f t="shared" si="81"/>
        <v>100</v>
      </c>
      <c r="AI296" s="142">
        <f t="shared" si="81"/>
        <v>100</v>
      </c>
      <c r="AJ296" s="142">
        <f t="shared" si="81"/>
        <v>100</v>
      </c>
      <c r="AK296" s="142">
        <f ca="1">IF(AND(AND($AK$3&lt;=B296,B296&lt;=$AK$1),B296&lt;&gt;""),1,0)</f>
        <v>1</v>
      </c>
      <c r="AL296" s="140">
        <f>IF(OR(F296="工事・メンテ（共用可）",F296="要調整"),0.5,1)</f>
        <v>1</v>
      </c>
      <c r="AM296" s="136">
        <v>1</v>
      </c>
    </row>
    <row r="297" spans="1:39" ht="56.25">
      <c r="A297" s="153">
        <v>372</v>
      </c>
      <c r="B297" s="150">
        <v>46437</v>
      </c>
      <c r="C297" s="156">
        <v>0</v>
      </c>
      <c r="D297" s="156">
        <v>24</v>
      </c>
      <c r="E297" s="212" t="s">
        <v>285</v>
      </c>
      <c r="F297" s="151" t="s">
        <v>95</v>
      </c>
      <c r="G297" s="151" t="s">
        <v>1</v>
      </c>
      <c r="H297" s="143" t="str">
        <f>IF(OR(G297="中止",G297="取消"),"998",IF(ISNA(MATCH($E297,施設情報!$B$2:$B$96,0)),"999",INDEX(施設情報!$C$2:$C$96,MATCH($E297,施設情報!$B$2:$B$96,0))))</f>
        <v>111</v>
      </c>
      <c r="I297" s="144">
        <f t="shared" si="70"/>
        <v>46437</v>
      </c>
      <c r="J297" s="142" t="str">
        <f t="shared" si="71"/>
        <v>111-46437</v>
      </c>
      <c r="K297" s="142">
        <f t="shared" si="72"/>
        <v>0</v>
      </c>
      <c r="L297" s="142">
        <f t="shared" si="73"/>
        <v>1</v>
      </c>
      <c r="M297" s="142">
        <f t="shared" si="80"/>
        <v>100</v>
      </c>
      <c r="N297" s="142">
        <f t="shared" si="80"/>
        <v>100</v>
      </c>
      <c r="O297" s="142">
        <f t="shared" si="80"/>
        <v>100</v>
      </c>
      <c r="P297" s="142">
        <f t="shared" si="80"/>
        <v>100</v>
      </c>
      <c r="Q297" s="142">
        <f t="shared" si="80"/>
        <v>100</v>
      </c>
      <c r="R297" s="142">
        <f t="shared" si="80"/>
        <v>100</v>
      </c>
      <c r="S297" s="142">
        <f t="shared" si="80"/>
        <v>100</v>
      </c>
      <c r="T297" s="142">
        <f t="shared" si="80"/>
        <v>100</v>
      </c>
      <c r="U297" s="142">
        <f t="shared" si="80"/>
        <v>100</v>
      </c>
      <c r="V297" s="142">
        <f t="shared" si="80"/>
        <v>100</v>
      </c>
      <c r="W297" s="142">
        <f t="shared" si="81"/>
        <v>100</v>
      </c>
      <c r="X297" s="142">
        <f t="shared" si="81"/>
        <v>100</v>
      </c>
      <c r="Y297" s="142">
        <f t="shared" si="81"/>
        <v>100</v>
      </c>
      <c r="Z297" s="142">
        <f t="shared" si="81"/>
        <v>100</v>
      </c>
      <c r="AA297" s="142">
        <f t="shared" si="81"/>
        <v>100</v>
      </c>
      <c r="AB297" s="142">
        <f t="shared" si="81"/>
        <v>100</v>
      </c>
      <c r="AC297" s="142">
        <f t="shared" si="81"/>
        <v>100</v>
      </c>
      <c r="AD297" s="142">
        <f t="shared" si="81"/>
        <v>100</v>
      </c>
      <c r="AE297" s="142">
        <f t="shared" si="81"/>
        <v>100</v>
      </c>
      <c r="AF297" s="142">
        <f t="shared" si="81"/>
        <v>100</v>
      </c>
      <c r="AG297" s="142">
        <f t="shared" si="81"/>
        <v>100</v>
      </c>
      <c r="AH297" s="142">
        <f t="shared" si="81"/>
        <v>100</v>
      </c>
      <c r="AI297" s="142">
        <f t="shared" si="81"/>
        <v>100</v>
      </c>
      <c r="AJ297" s="142">
        <f t="shared" si="81"/>
        <v>100</v>
      </c>
      <c r="AK297" s="142">
        <f ca="1">IF(AND(AND($AK$3&lt;=B297,B297&lt;=$AK$1),B297&lt;&gt;""),1,0)</f>
        <v>1</v>
      </c>
      <c r="AL297" s="140">
        <f>IF(OR(F297="工事・メンテ（共用可）",F297="要調整"),0.5,1)</f>
        <v>1</v>
      </c>
      <c r="AM297" s="136">
        <v>1</v>
      </c>
    </row>
    <row r="298" spans="1:39">
      <c r="A298" s="153">
        <v>15</v>
      </c>
      <c r="B298" s="150">
        <v>46438</v>
      </c>
      <c r="C298" s="156">
        <v>0</v>
      </c>
      <c r="D298" s="156">
        <v>24</v>
      </c>
      <c r="E298" s="154" t="s">
        <v>28</v>
      </c>
      <c r="F298" s="151" t="s">
        <v>29</v>
      </c>
      <c r="G298" s="151" t="s">
        <v>1</v>
      </c>
      <c r="H298" s="143" t="str">
        <f>IF(OR(G298="中止",G298="取消"),"998",IF(ISNA(MATCH($E298,施設情報!$B$2:$B$96,0)),"999",INDEX(施設情報!$C$2:$C$96,MATCH($E298,施設情報!$B$2:$B$96,0))))</f>
        <v>001</v>
      </c>
      <c r="I298" s="144">
        <f t="shared" si="70"/>
        <v>46438</v>
      </c>
      <c r="J298" s="142" t="str">
        <f t="shared" si="71"/>
        <v>001-46438</v>
      </c>
      <c r="K298" s="142">
        <f t="shared" si="72"/>
        <v>0</v>
      </c>
      <c r="L298" s="142">
        <f t="shared" si="73"/>
        <v>1</v>
      </c>
      <c r="M298" s="142">
        <f t="shared" si="80"/>
        <v>100</v>
      </c>
      <c r="N298" s="142">
        <f t="shared" si="80"/>
        <v>100</v>
      </c>
      <c r="O298" s="142">
        <f t="shared" si="80"/>
        <v>100</v>
      </c>
      <c r="P298" s="142">
        <f t="shared" si="80"/>
        <v>100</v>
      </c>
      <c r="Q298" s="142">
        <f t="shared" si="80"/>
        <v>100</v>
      </c>
      <c r="R298" s="142">
        <f t="shared" si="80"/>
        <v>100</v>
      </c>
      <c r="S298" s="142">
        <f t="shared" si="80"/>
        <v>100</v>
      </c>
      <c r="T298" s="142">
        <f t="shared" si="80"/>
        <v>100</v>
      </c>
      <c r="U298" s="142">
        <f t="shared" si="80"/>
        <v>100</v>
      </c>
      <c r="V298" s="142">
        <f t="shared" si="80"/>
        <v>100</v>
      </c>
      <c r="W298" s="142">
        <f t="shared" si="81"/>
        <v>100</v>
      </c>
      <c r="X298" s="142">
        <f t="shared" si="81"/>
        <v>100</v>
      </c>
      <c r="Y298" s="142">
        <f t="shared" si="81"/>
        <v>100</v>
      </c>
      <c r="Z298" s="142">
        <f t="shared" si="81"/>
        <v>100</v>
      </c>
      <c r="AA298" s="142">
        <f t="shared" si="81"/>
        <v>100</v>
      </c>
      <c r="AB298" s="142">
        <f t="shared" si="81"/>
        <v>100</v>
      </c>
      <c r="AC298" s="142">
        <f t="shared" si="81"/>
        <v>100</v>
      </c>
      <c r="AD298" s="142">
        <f t="shared" si="81"/>
        <v>100</v>
      </c>
      <c r="AE298" s="142">
        <f t="shared" si="81"/>
        <v>100</v>
      </c>
      <c r="AF298" s="142">
        <f t="shared" si="81"/>
        <v>100</v>
      </c>
      <c r="AG298" s="142">
        <f t="shared" si="81"/>
        <v>100</v>
      </c>
      <c r="AH298" s="142">
        <f t="shared" si="81"/>
        <v>100</v>
      </c>
      <c r="AI298" s="142">
        <f t="shared" si="81"/>
        <v>100</v>
      </c>
      <c r="AJ298" s="142">
        <f t="shared" si="81"/>
        <v>100</v>
      </c>
      <c r="AK298" s="142">
        <f ca="1">IF(AND(AND($AK$3&lt;=B298,B298&lt;=$AK$1),B298&lt;&gt;""),1,0)</f>
        <v>1</v>
      </c>
      <c r="AL298" s="140">
        <f>IF(OR(F298="工事・メンテ（共用可）",F298="要調整"),0.5,1)</f>
        <v>1</v>
      </c>
      <c r="AM298" s="136">
        <v>1</v>
      </c>
    </row>
    <row r="299" spans="1:39" ht="37.5">
      <c r="A299" s="153">
        <v>283</v>
      </c>
      <c r="B299" s="150">
        <v>46438</v>
      </c>
      <c r="C299" s="156">
        <v>0</v>
      </c>
      <c r="D299" s="156">
        <v>24</v>
      </c>
      <c r="E299" s="212" t="s">
        <v>240</v>
      </c>
      <c r="F299" s="151" t="s">
        <v>95</v>
      </c>
      <c r="G299" s="151" t="s">
        <v>1</v>
      </c>
      <c r="H299" s="143" t="str">
        <f>IF(OR(G299="中止",G299="取消"),"998",IF(ISNA(MATCH($E299,施設情報!$B$2:$B$96,0)),"999",INDEX(施設情報!$C$2:$C$96,MATCH($E299,施設情報!$B$2:$B$96,0))))</f>
        <v>117</v>
      </c>
      <c r="I299" s="144">
        <f t="shared" si="70"/>
        <v>46438</v>
      </c>
      <c r="J299" s="142" t="str">
        <f t="shared" si="71"/>
        <v>117-46438</v>
      </c>
      <c r="K299" s="142">
        <f t="shared" si="72"/>
        <v>0</v>
      </c>
      <c r="L299" s="142">
        <f t="shared" si="73"/>
        <v>1</v>
      </c>
      <c r="M299" s="142">
        <f t="shared" si="80"/>
        <v>100</v>
      </c>
      <c r="N299" s="142">
        <f t="shared" si="80"/>
        <v>100</v>
      </c>
      <c r="O299" s="142">
        <f t="shared" si="80"/>
        <v>100</v>
      </c>
      <c r="P299" s="142">
        <f t="shared" si="80"/>
        <v>100</v>
      </c>
      <c r="Q299" s="142">
        <f t="shared" si="80"/>
        <v>100</v>
      </c>
      <c r="R299" s="142">
        <f t="shared" si="80"/>
        <v>100</v>
      </c>
      <c r="S299" s="142">
        <f t="shared" si="80"/>
        <v>100</v>
      </c>
      <c r="T299" s="142">
        <f t="shared" si="80"/>
        <v>100</v>
      </c>
      <c r="U299" s="142">
        <f t="shared" si="80"/>
        <v>100</v>
      </c>
      <c r="V299" s="142">
        <f t="shared" si="80"/>
        <v>100</v>
      </c>
      <c r="W299" s="142">
        <f t="shared" si="81"/>
        <v>100</v>
      </c>
      <c r="X299" s="142">
        <f t="shared" si="81"/>
        <v>100</v>
      </c>
      <c r="Y299" s="142">
        <f t="shared" si="81"/>
        <v>100</v>
      </c>
      <c r="Z299" s="142">
        <f t="shared" si="81"/>
        <v>100</v>
      </c>
      <c r="AA299" s="142">
        <f t="shared" si="81"/>
        <v>100</v>
      </c>
      <c r="AB299" s="142">
        <f t="shared" si="81"/>
        <v>100</v>
      </c>
      <c r="AC299" s="142">
        <f t="shared" si="81"/>
        <v>100</v>
      </c>
      <c r="AD299" s="142">
        <f t="shared" si="81"/>
        <v>100</v>
      </c>
      <c r="AE299" s="142">
        <f t="shared" si="81"/>
        <v>100</v>
      </c>
      <c r="AF299" s="142">
        <f t="shared" si="81"/>
        <v>100</v>
      </c>
      <c r="AG299" s="142">
        <f t="shared" si="81"/>
        <v>100</v>
      </c>
      <c r="AH299" s="142">
        <f t="shared" si="81"/>
        <v>100</v>
      </c>
      <c r="AI299" s="142">
        <f t="shared" si="81"/>
        <v>100</v>
      </c>
      <c r="AJ299" s="142">
        <f t="shared" si="81"/>
        <v>100</v>
      </c>
      <c r="AK299" s="142">
        <f ca="1">IF(AND(AND($AK$3&lt;=B299,B299&lt;=$AK$1),B299&lt;&gt;""),1,0)</f>
        <v>1</v>
      </c>
      <c r="AL299" s="140">
        <f>IF(OR(F299="工事・メンテ（共用可）",F299="要調整"),0.5,1)</f>
        <v>1</v>
      </c>
      <c r="AM299" s="136">
        <v>1</v>
      </c>
    </row>
    <row r="300" spans="1:39" ht="56.25">
      <c r="A300" s="153">
        <v>373</v>
      </c>
      <c r="B300" s="150">
        <v>46438</v>
      </c>
      <c r="C300" s="156">
        <v>0</v>
      </c>
      <c r="D300" s="156">
        <v>24</v>
      </c>
      <c r="E300" s="212" t="s">
        <v>285</v>
      </c>
      <c r="F300" s="151" t="s">
        <v>95</v>
      </c>
      <c r="G300" s="151" t="s">
        <v>1</v>
      </c>
      <c r="H300" s="143" t="str">
        <f>IF(OR(G300="中止",G300="取消"),"998",IF(ISNA(MATCH($E300,施設情報!$B$2:$B$96,0)),"999",INDEX(施設情報!$C$2:$C$96,MATCH($E300,施設情報!$B$2:$B$96,0))))</f>
        <v>111</v>
      </c>
      <c r="I300" s="144">
        <f t="shared" si="70"/>
        <v>46438</v>
      </c>
      <c r="J300" s="142" t="str">
        <f t="shared" si="71"/>
        <v>111-46438</v>
      </c>
      <c r="K300" s="142">
        <f t="shared" si="72"/>
        <v>0</v>
      </c>
      <c r="L300" s="142">
        <f t="shared" si="73"/>
        <v>1</v>
      </c>
      <c r="M300" s="142">
        <f t="shared" si="80"/>
        <v>100</v>
      </c>
      <c r="N300" s="142">
        <f t="shared" si="80"/>
        <v>100</v>
      </c>
      <c r="O300" s="142">
        <f t="shared" si="80"/>
        <v>100</v>
      </c>
      <c r="P300" s="142">
        <f t="shared" si="80"/>
        <v>100</v>
      </c>
      <c r="Q300" s="142">
        <f t="shared" si="80"/>
        <v>100</v>
      </c>
      <c r="R300" s="142">
        <f t="shared" si="80"/>
        <v>100</v>
      </c>
      <c r="S300" s="142">
        <f t="shared" si="80"/>
        <v>100</v>
      </c>
      <c r="T300" s="142">
        <f t="shared" si="80"/>
        <v>100</v>
      </c>
      <c r="U300" s="142">
        <f t="shared" si="80"/>
        <v>100</v>
      </c>
      <c r="V300" s="142">
        <f t="shared" si="80"/>
        <v>100</v>
      </c>
      <c r="W300" s="142">
        <f t="shared" si="81"/>
        <v>100</v>
      </c>
      <c r="X300" s="142">
        <f t="shared" si="81"/>
        <v>100</v>
      </c>
      <c r="Y300" s="142">
        <f t="shared" si="81"/>
        <v>100</v>
      </c>
      <c r="Z300" s="142">
        <f t="shared" si="81"/>
        <v>100</v>
      </c>
      <c r="AA300" s="142">
        <f t="shared" si="81"/>
        <v>100</v>
      </c>
      <c r="AB300" s="142">
        <f t="shared" si="81"/>
        <v>100</v>
      </c>
      <c r="AC300" s="142">
        <f t="shared" si="81"/>
        <v>100</v>
      </c>
      <c r="AD300" s="142">
        <f t="shared" si="81"/>
        <v>100</v>
      </c>
      <c r="AE300" s="142">
        <f t="shared" si="81"/>
        <v>100</v>
      </c>
      <c r="AF300" s="142">
        <f t="shared" si="81"/>
        <v>100</v>
      </c>
      <c r="AG300" s="142">
        <f t="shared" si="81"/>
        <v>100</v>
      </c>
      <c r="AH300" s="142">
        <f t="shared" si="81"/>
        <v>100</v>
      </c>
      <c r="AI300" s="142">
        <f t="shared" si="81"/>
        <v>100</v>
      </c>
      <c r="AJ300" s="142">
        <f t="shared" si="81"/>
        <v>100</v>
      </c>
      <c r="AK300" s="142">
        <f ca="1">IF(AND(AND($AK$3&lt;=B300,B300&lt;=$AK$1),B300&lt;&gt;""),1,0)</f>
        <v>1</v>
      </c>
      <c r="AL300" s="140">
        <f>IF(OR(F300="工事・メンテ（共用可）",F300="要調整"),0.5,1)</f>
        <v>1</v>
      </c>
      <c r="AM300" s="136">
        <v>1</v>
      </c>
    </row>
    <row r="301" spans="1:39">
      <c r="A301" s="153">
        <v>16</v>
      </c>
      <c r="B301" s="150">
        <v>46439</v>
      </c>
      <c r="C301" s="156">
        <v>0</v>
      </c>
      <c r="D301" s="156">
        <v>24</v>
      </c>
      <c r="E301" s="154" t="s">
        <v>28</v>
      </c>
      <c r="F301" s="151" t="s">
        <v>29</v>
      </c>
      <c r="G301" s="151" t="s">
        <v>1</v>
      </c>
      <c r="H301" s="143" t="str">
        <f>IF(OR(G301="中止",G301="取消"),"998",IF(ISNA(MATCH($E301,施設情報!$B$2:$B$96,0)),"999",INDEX(施設情報!$C$2:$C$96,MATCH($E301,施設情報!$B$2:$B$96,0))))</f>
        <v>001</v>
      </c>
      <c r="I301" s="144">
        <f t="shared" si="70"/>
        <v>46439</v>
      </c>
      <c r="J301" s="142" t="str">
        <f t="shared" si="71"/>
        <v>001-46439</v>
      </c>
      <c r="K301" s="142">
        <f t="shared" si="72"/>
        <v>0</v>
      </c>
      <c r="L301" s="142">
        <f t="shared" si="73"/>
        <v>1</v>
      </c>
      <c r="M301" s="142">
        <f t="shared" si="80"/>
        <v>100</v>
      </c>
      <c r="N301" s="142">
        <f t="shared" si="80"/>
        <v>100</v>
      </c>
      <c r="O301" s="142">
        <f t="shared" si="80"/>
        <v>100</v>
      </c>
      <c r="P301" s="142">
        <f t="shared" si="80"/>
        <v>100</v>
      </c>
      <c r="Q301" s="142">
        <f t="shared" si="80"/>
        <v>100</v>
      </c>
      <c r="R301" s="142">
        <f t="shared" si="80"/>
        <v>100</v>
      </c>
      <c r="S301" s="142">
        <f t="shared" si="80"/>
        <v>100</v>
      </c>
      <c r="T301" s="142">
        <f t="shared" si="80"/>
        <v>100</v>
      </c>
      <c r="U301" s="142">
        <f t="shared" si="80"/>
        <v>100</v>
      </c>
      <c r="V301" s="142">
        <f t="shared" si="80"/>
        <v>100</v>
      </c>
      <c r="W301" s="142">
        <f t="shared" si="81"/>
        <v>100</v>
      </c>
      <c r="X301" s="142">
        <f t="shared" si="81"/>
        <v>100</v>
      </c>
      <c r="Y301" s="142">
        <f t="shared" si="81"/>
        <v>100</v>
      </c>
      <c r="Z301" s="142">
        <f t="shared" si="81"/>
        <v>100</v>
      </c>
      <c r="AA301" s="142">
        <f t="shared" si="81"/>
        <v>100</v>
      </c>
      <c r="AB301" s="142">
        <f t="shared" si="81"/>
        <v>100</v>
      </c>
      <c r="AC301" s="142">
        <f t="shared" si="81"/>
        <v>100</v>
      </c>
      <c r="AD301" s="142">
        <f t="shared" si="81"/>
        <v>100</v>
      </c>
      <c r="AE301" s="142">
        <f t="shared" si="81"/>
        <v>100</v>
      </c>
      <c r="AF301" s="142">
        <f t="shared" si="81"/>
        <v>100</v>
      </c>
      <c r="AG301" s="142">
        <f t="shared" si="81"/>
        <v>100</v>
      </c>
      <c r="AH301" s="142">
        <f t="shared" si="81"/>
        <v>100</v>
      </c>
      <c r="AI301" s="142">
        <f t="shared" si="81"/>
        <v>100</v>
      </c>
      <c r="AJ301" s="142">
        <f t="shared" si="81"/>
        <v>100</v>
      </c>
      <c r="AK301" s="142">
        <f ca="1">IF(AND(AND($AK$3&lt;=B301,B301&lt;=$AK$1),B301&lt;&gt;""),1,0)</f>
        <v>1</v>
      </c>
      <c r="AL301" s="140">
        <f>IF(OR(F301="工事・メンテ（共用可）",F301="要調整"),0.5,1)</f>
        <v>1</v>
      </c>
      <c r="AM301" s="136">
        <v>1</v>
      </c>
    </row>
    <row r="302" spans="1:39" ht="37.5">
      <c r="A302" s="153">
        <v>284</v>
      </c>
      <c r="B302" s="150">
        <v>46439</v>
      </c>
      <c r="C302" s="156">
        <v>0</v>
      </c>
      <c r="D302" s="156">
        <v>24</v>
      </c>
      <c r="E302" s="212" t="s">
        <v>240</v>
      </c>
      <c r="F302" s="151" t="s">
        <v>95</v>
      </c>
      <c r="G302" s="151" t="s">
        <v>1</v>
      </c>
      <c r="H302" s="143" t="str">
        <f>IF(OR(G302="中止",G302="取消"),"998",IF(ISNA(MATCH($E302,施設情報!$B$2:$B$96,0)),"999",INDEX(施設情報!$C$2:$C$96,MATCH($E302,施設情報!$B$2:$B$96,0))))</f>
        <v>117</v>
      </c>
      <c r="I302" s="144">
        <f t="shared" si="70"/>
        <v>46439</v>
      </c>
      <c r="J302" s="142" t="str">
        <f t="shared" si="71"/>
        <v>117-46439</v>
      </c>
      <c r="K302" s="142">
        <f t="shared" si="72"/>
        <v>0</v>
      </c>
      <c r="L302" s="142">
        <f t="shared" si="73"/>
        <v>1</v>
      </c>
      <c r="M302" s="142">
        <f t="shared" si="80"/>
        <v>100</v>
      </c>
      <c r="N302" s="142">
        <f t="shared" si="80"/>
        <v>100</v>
      </c>
      <c r="O302" s="142">
        <f t="shared" si="80"/>
        <v>100</v>
      </c>
      <c r="P302" s="142">
        <f t="shared" si="80"/>
        <v>100</v>
      </c>
      <c r="Q302" s="142">
        <f t="shared" si="80"/>
        <v>100</v>
      </c>
      <c r="R302" s="142">
        <f t="shared" si="80"/>
        <v>100</v>
      </c>
      <c r="S302" s="142">
        <f t="shared" si="80"/>
        <v>100</v>
      </c>
      <c r="T302" s="142">
        <f t="shared" si="80"/>
        <v>100</v>
      </c>
      <c r="U302" s="142">
        <f t="shared" si="80"/>
        <v>100</v>
      </c>
      <c r="V302" s="142">
        <f t="shared" si="80"/>
        <v>100</v>
      </c>
      <c r="W302" s="142">
        <f t="shared" si="81"/>
        <v>100</v>
      </c>
      <c r="X302" s="142">
        <f t="shared" si="81"/>
        <v>100</v>
      </c>
      <c r="Y302" s="142">
        <f t="shared" si="81"/>
        <v>100</v>
      </c>
      <c r="Z302" s="142">
        <f t="shared" si="81"/>
        <v>100</v>
      </c>
      <c r="AA302" s="142">
        <f t="shared" si="81"/>
        <v>100</v>
      </c>
      <c r="AB302" s="142">
        <f t="shared" si="81"/>
        <v>100</v>
      </c>
      <c r="AC302" s="142">
        <f t="shared" si="81"/>
        <v>100</v>
      </c>
      <c r="AD302" s="142">
        <f t="shared" si="81"/>
        <v>100</v>
      </c>
      <c r="AE302" s="142">
        <f t="shared" si="81"/>
        <v>100</v>
      </c>
      <c r="AF302" s="142">
        <f t="shared" si="81"/>
        <v>100</v>
      </c>
      <c r="AG302" s="142">
        <f t="shared" si="81"/>
        <v>100</v>
      </c>
      <c r="AH302" s="142">
        <f t="shared" si="81"/>
        <v>100</v>
      </c>
      <c r="AI302" s="142">
        <f t="shared" si="81"/>
        <v>100</v>
      </c>
      <c r="AJ302" s="142">
        <f t="shared" si="81"/>
        <v>100</v>
      </c>
      <c r="AK302" s="142">
        <f ca="1">IF(AND(AND($AK$3&lt;=B302,B302&lt;=$AK$1),B302&lt;&gt;""),1,0)</f>
        <v>1</v>
      </c>
      <c r="AL302" s="140">
        <f>IF(OR(F302="工事・メンテ（共用可）",F302="要調整"),0.5,1)</f>
        <v>1</v>
      </c>
      <c r="AM302" s="136">
        <v>1</v>
      </c>
    </row>
    <row r="303" spans="1:39" ht="56.25">
      <c r="A303" s="153">
        <v>374</v>
      </c>
      <c r="B303" s="150">
        <v>46439</v>
      </c>
      <c r="C303" s="156">
        <v>0</v>
      </c>
      <c r="D303" s="156">
        <v>24</v>
      </c>
      <c r="E303" s="212" t="s">
        <v>285</v>
      </c>
      <c r="F303" s="151" t="s">
        <v>95</v>
      </c>
      <c r="G303" s="151" t="s">
        <v>1</v>
      </c>
      <c r="H303" s="143" t="str">
        <f>IF(OR(G303="中止",G303="取消"),"998",IF(ISNA(MATCH($E303,施設情報!$B$2:$B$96,0)),"999",INDEX(施設情報!$C$2:$C$96,MATCH($E303,施設情報!$B$2:$B$96,0))))</f>
        <v>111</v>
      </c>
      <c r="I303" s="144">
        <f t="shared" si="70"/>
        <v>46439</v>
      </c>
      <c r="J303" s="142" t="str">
        <f t="shared" si="71"/>
        <v>111-46439</v>
      </c>
      <c r="K303" s="142">
        <f t="shared" si="72"/>
        <v>0</v>
      </c>
      <c r="L303" s="142">
        <f t="shared" si="73"/>
        <v>1</v>
      </c>
      <c r="M303" s="142">
        <f t="shared" si="80"/>
        <v>100</v>
      </c>
      <c r="N303" s="142">
        <f t="shared" si="80"/>
        <v>100</v>
      </c>
      <c r="O303" s="142">
        <f t="shared" si="80"/>
        <v>100</v>
      </c>
      <c r="P303" s="142">
        <f t="shared" si="80"/>
        <v>100</v>
      </c>
      <c r="Q303" s="142">
        <f t="shared" si="80"/>
        <v>100</v>
      </c>
      <c r="R303" s="142">
        <f t="shared" si="80"/>
        <v>100</v>
      </c>
      <c r="S303" s="142">
        <f t="shared" si="80"/>
        <v>100</v>
      </c>
      <c r="T303" s="142">
        <f t="shared" si="80"/>
        <v>100</v>
      </c>
      <c r="U303" s="142">
        <f t="shared" si="80"/>
        <v>100</v>
      </c>
      <c r="V303" s="142">
        <f t="shared" si="80"/>
        <v>100</v>
      </c>
      <c r="W303" s="142">
        <f t="shared" si="81"/>
        <v>100</v>
      </c>
      <c r="X303" s="142">
        <f t="shared" si="81"/>
        <v>100</v>
      </c>
      <c r="Y303" s="142">
        <f t="shared" si="81"/>
        <v>100</v>
      </c>
      <c r="Z303" s="142">
        <f t="shared" si="81"/>
        <v>100</v>
      </c>
      <c r="AA303" s="142">
        <f t="shared" si="81"/>
        <v>100</v>
      </c>
      <c r="AB303" s="142">
        <f t="shared" si="81"/>
        <v>100</v>
      </c>
      <c r="AC303" s="142">
        <f t="shared" si="81"/>
        <v>100</v>
      </c>
      <c r="AD303" s="142">
        <f t="shared" si="81"/>
        <v>100</v>
      </c>
      <c r="AE303" s="142">
        <f t="shared" si="81"/>
        <v>100</v>
      </c>
      <c r="AF303" s="142">
        <f t="shared" si="81"/>
        <v>100</v>
      </c>
      <c r="AG303" s="142">
        <f t="shared" si="81"/>
        <v>100</v>
      </c>
      <c r="AH303" s="142">
        <f t="shared" si="81"/>
        <v>100</v>
      </c>
      <c r="AI303" s="142">
        <f t="shared" si="81"/>
        <v>100</v>
      </c>
      <c r="AJ303" s="142">
        <f t="shared" si="81"/>
        <v>100</v>
      </c>
      <c r="AK303" s="142">
        <f ca="1">IF(AND(AND($AK$3&lt;=B303,B303&lt;=$AK$1),B303&lt;&gt;""),1,0)</f>
        <v>1</v>
      </c>
      <c r="AL303" s="140">
        <f>IF(OR(F303="工事・メンテ（共用可）",F303="要調整"),0.5,1)</f>
        <v>1</v>
      </c>
      <c r="AM303" s="136">
        <v>1</v>
      </c>
    </row>
    <row r="304" spans="1:39" ht="37.5">
      <c r="A304" s="153">
        <v>285</v>
      </c>
      <c r="B304" s="150">
        <v>46440</v>
      </c>
      <c r="C304" s="156">
        <v>0</v>
      </c>
      <c r="D304" s="156">
        <v>24</v>
      </c>
      <c r="E304" s="212" t="s">
        <v>240</v>
      </c>
      <c r="F304" s="151" t="s">
        <v>95</v>
      </c>
      <c r="G304" s="151" t="s">
        <v>1</v>
      </c>
      <c r="H304" s="143" t="str">
        <f>IF(OR(G304="中止",G304="取消"),"998",IF(ISNA(MATCH($E304,施設情報!$B$2:$B$96,0)),"999",INDEX(施設情報!$C$2:$C$96,MATCH($E304,施設情報!$B$2:$B$96,0))))</f>
        <v>117</v>
      </c>
      <c r="I304" s="144">
        <f t="shared" si="70"/>
        <v>46440</v>
      </c>
      <c r="J304" s="142" t="str">
        <f t="shared" si="71"/>
        <v>117-46440</v>
      </c>
      <c r="K304" s="142">
        <f t="shared" si="72"/>
        <v>0</v>
      </c>
      <c r="L304" s="142">
        <f t="shared" si="73"/>
        <v>1</v>
      </c>
      <c r="M304" s="142">
        <f t="shared" si="80"/>
        <v>100</v>
      </c>
      <c r="N304" s="142">
        <f t="shared" si="80"/>
        <v>100</v>
      </c>
      <c r="O304" s="142">
        <f t="shared" si="80"/>
        <v>100</v>
      </c>
      <c r="P304" s="142">
        <f t="shared" si="80"/>
        <v>100</v>
      </c>
      <c r="Q304" s="142">
        <f t="shared" si="80"/>
        <v>100</v>
      </c>
      <c r="R304" s="142">
        <f t="shared" si="80"/>
        <v>100</v>
      </c>
      <c r="S304" s="142">
        <f t="shared" si="80"/>
        <v>100</v>
      </c>
      <c r="T304" s="142">
        <f t="shared" si="80"/>
        <v>100</v>
      </c>
      <c r="U304" s="142">
        <f t="shared" si="80"/>
        <v>100</v>
      </c>
      <c r="V304" s="142">
        <f t="shared" si="80"/>
        <v>100</v>
      </c>
      <c r="W304" s="142">
        <f t="shared" si="81"/>
        <v>100</v>
      </c>
      <c r="X304" s="142">
        <f t="shared" si="81"/>
        <v>100</v>
      </c>
      <c r="Y304" s="142">
        <f t="shared" si="81"/>
        <v>100</v>
      </c>
      <c r="Z304" s="142">
        <f t="shared" si="81"/>
        <v>100</v>
      </c>
      <c r="AA304" s="142">
        <f t="shared" si="81"/>
        <v>100</v>
      </c>
      <c r="AB304" s="142">
        <f t="shared" si="81"/>
        <v>100</v>
      </c>
      <c r="AC304" s="142">
        <f t="shared" si="81"/>
        <v>100</v>
      </c>
      <c r="AD304" s="142">
        <f t="shared" si="81"/>
        <v>100</v>
      </c>
      <c r="AE304" s="142">
        <f t="shared" si="81"/>
        <v>100</v>
      </c>
      <c r="AF304" s="142">
        <f t="shared" si="81"/>
        <v>100</v>
      </c>
      <c r="AG304" s="142">
        <f t="shared" si="81"/>
        <v>100</v>
      </c>
      <c r="AH304" s="142">
        <f t="shared" si="81"/>
        <v>100</v>
      </c>
      <c r="AI304" s="142">
        <f t="shared" si="81"/>
        <v>100</v>
      </c>
      <c r="AJ304" s="142">
        <f t="shared" si="81"/>
        <v>100</v>
      </c>
      <c r="AK304" s="142">
        <f ca="1">IF(AND(AND($AK$3&lt;=B304,B304&lt;=$AK$1),B304&lt;&gt;""),1,0)</f>
        <v>1</v>
      </c>
      <c r="AL304" s="140">
        <f>IF(OR(F304="工事・メンテ（共用可）",F304="要調整"),0.5,1)</f>
        <v>1</v>
      </c>
      <c r="AM304" s="136">
        <v>1</v>
      </c>
    </row>
    <row r="305" spans="1:39" ht="56.25">
      <c r="A305" s="153">
        <v>375</v>
      </c>
      <c r="B305" s="150">
        <v>46440</v>
      </c>
      <c r="C305" s="156">
        <v>0</v>
      </c>
      <c r="D305" s="156">
        <v>24</v>
      </c>
      <c r="E305" s="212" t="s">
        <v>285</v>
      </c>
      <c r="F305" s="151" t="s">
        <v>95</v>
      </c>
      <c r="G305" s="151" t="s">
        <v>1</v>
      </c>
      <c r="H305" s="143" t="str">
        <f>IF(OR(G305="中止",G305="取消"),"998",IF(ISNA(MATCH($E305,施設情報!$B$2:$B$96,0)),"999",INDEX(施設情報!$C$2:$C$96,MATCH($E305,施設情報!$B$2:$B$96,0))))</f>
        <v>111</v>
      </c>
      <c r="I305" s="144">
        <f t="shared" si="70"/>
        <v>46440</v>
      </c>
      <c r="J305" s="142" t="str">
        <f t="shared" si="71"/>
        <v>111-46440</v>
      </c>
      <c r="K305" s="142">
        <f t="shared" si="72"/>
        <v>0</v>
      </c>
      <c r="L305" s="142">
        <f t="shared" si="73"/>
        <v>1</v>
      </c>
      <c r="M305" s="142">
        <f t="shared" ref="M305:V314" si="82">IF(AND(M$3&gt;=$K305,M$3&lt;$L305),100*$AM305,0)</f>
        <v>100</v>
      </c>
      <c r="N305" s="142">
        <f t="shared" si="82"/>
        <v>100</v>
      </c>
      <c r="O305" s="142">
        <f t="shared" si="82"/>
        <v>100</v>
      </c>
      <c r="P305" s="142">
        <f t="shared" si="82"/>
        <v>100</v>
      </c>
      <c r="Q305" s="142">
        <f t="shared" si="82"/>
        <v>100</v>
      </c>
      <c r="R305" s="142">
        <f t="shared" si="82"/>
        <v>100</v>
      </c>
      <c r="S305" s="142">
        <f t="shared" si="82"/>
        <v>100</v>
      </c>
      <c r="T305" s="142">
        <f t="shared" si="82"/>
        <v>100</v>
      </c>
      <c r="U305" s="142">
        <f t="shared" si="82"/>
        <v>100</v>
      </c>
      <c r="V305" s="142">
        <f t="shared" si="82"/>
        <v>100</v>
      </c>
      <c r="W305" s="142">
        <f t="shared" ref="W305:AJ314" si="83">IF(AND(W$3&gt;=$K305,W$3&lt;$L305),100*$AM305,0)</f>
        <v>100</v>
      </c>
      <c r="X305" s="142">
        <f t="shared" si="83"/>
        <v>100</v>
      </c>
      <c r="Y305" s="142">
        <f t="shared" si="83"/>
        <v>100</v>
      </c>
      <c r="Z305" s="142">
        <f t="shared" si="83"/>
        <v>100</v>
      </c>
      <c r="AA305" s="142">
        <f t="shared" si="83"/>
        <v>100</v>
      </c>
      <c r="AB305" s="142">
        <f t="shared" si="83"/>
        <v>100</v>
      </c>
      <c r="AC305" s="142">
        <f t="shared" si="83"/>
        <v>100</v>
      </c>
      <c r="AD305" s="142">
        <f t="shared" si="83"/>
        <v>100</v>
      </c>
      <c r="AE305" s="142">
        <f t="shared" si="83"/>
        <v>100</v>
      </c>
      <c r="AF305" s="142">
        <f t="shared" si="83"/>
        <v>100</v>
      </c>
      <c r="AG305" s="142">
        <f t="shared" si="83"/>
        <v>100</v>
      </c>
      <c r="AH305" s="142">
        <f t="shared" si="83"/>
        <v>100</v>
      </c>
      <c r="AI305" s="142">
        <f t="shared" si="83"/>
        <v>100</v>
      </c>
      <c r="AJ305" s="142">
        <f t="shared" si="83"/>
        <v>100</v>
      </c>
      <c r="AK305" s="142">
        <f ca="1">IF(AND(AND($AK$3&lt;=B305,B305&lt;=$AK$1),B305&lt;&gt;""),1,0)</f>
        <v>1</v>
      </c>
      <c r="AL305" s="140">
        <f>IF(OR(F305="工事・メンテ（共用可）",F305="要調整"),0.5,1)</f>
        <v>1</v>
      </c>
      <c r="AM305" s="136">
        <v>1</v>
      </c>
    </row>
    <row r="306" spans="1:39">
      <c r="A306" s="153">
        <v>108</v>
      </c>
      <c r="B306" s="150">
        <v>46441</v>
      </c>
      <c r="C306" s="156">
        <v>0</v>
      </c>
      <c r="D306" s="156">
        <v>24</v>
      </c>
      <c r="E306" s="154" t="s">
        <v>28</v>
      </c>
      <c r="F306" s="151" t="s">
        <v>29</v>
      </c>
      <c r="G306" s="151" t="s">
        <v>1</v>
      </c>
      <c r="H306" s="143" t="str">
        <f>IF(OR(G306="中止",G306="取消"),"998",IF(ISNA(MATCH($E306,施設情報!$B$2:$B$96,0)),"999",INDEX(施設情報!$C$2:$C$96,MATCH($E306,施設情報!$B$2:$B$96,0))))</f>
        <v>001</v>
      </c>
      <c r="I306" s="144">
        <f t="shared" si="70"/>
        <v>46441</v>
      </c>
      <c r="J306" s="142" t="str">
        <f t="shared" si="71"/>
        <v>001-46441</v>
      </c>
      <c r="K306" s="142">
        <f t="shared" si="72"/>
        <v>0</v>
      </c>
      <c r="L306" s="142">
        <f t="shared" si="73"/>
        <v>1</v>
      </c>
      <c r="M306" s="142">
        <f t="shared" si="82"/>
        <v>100</v>
      </c>
      <c r="N306" s="142">
        <f t="shared" si="82"/>
        <v>100</v>
      </c>
      <c r="O306" s="142">
        <f t="shared" si="82"/>
        <v>100</v>
      </c>
      <c r="P306" s="142">
        <f t="shared" si="82"/>
        <v>100</v>
      </c>
      <c r="Q306" s="142">
        <f t="shared" si="82"/>
        <v>100</v>
      </c>
      <c r="R306" s="142">
        <f t="shared" si="82"/>
        <v>100</v>
      </c>
      <c r="S306" s="142">
        <f t="shared" si="82"/>
        <v>100</v>
      </c>
      <c r="T306" s="142">
        <f t="shared" si="82"/>
        <v>100</v>
      </c>
      <c r="U306" s="142">
        <f t="shared" si="82"/>
        <v>100</v>
      </c>
      <c r="V306" s="142">
        <f t="shared" si="82"/>
        <v>100</v>
      </c>
      <c r="W306" s="142">
        <f t="shared" si="83"/>
        <v>100</v>
      </c>
      <c r="X306" s="142">
        <f t="shared" si="83"/>
        <v>100</v>
      </c>
      <c r="Y306" s="142">
        <f t="shared" si="83"/>
        <v>100</v>
      </c>
      <c r="Z306" s="142">
        <f t="shared" si="83"/>
        <v>100</v>
      </c>
      <c r="AA306" s="142">
        <f t="shared" si="83"/>
        <v>100</v>
      </c>
      <c r="AB306" s="142">
        <f t="shared" si="83"/>
        <v>100</v>
      </c>
      <c r="AC306" s="142">
        <f t="shared" si="83"/>
        <v>100</v>
      </c>
      <c r="AD306" s="142">
        <f t="shared" si="83"/>
        <v>100</v>
      </c>
      <c r="AE306" s="142">
        <f t="shared" si="83"/>
        <v>100</v>
      </c>
      <c r="AF306" s="142">
        <f t="shared" si="83"/>
        <v>100</v>
      </c>
      <c r="AG306" s="142">
        <f t="shared" si="83"/>
        <v>100</v>
      </c>
      <c r="AH306" s="142">
        <f t="shared" si="83"/>
        <v>100</v>
      </c>
      <c r="AI306" s="142">
        <f t="shared" si="83"/>
        <v>100</v>
      </c>
      <c r="AJ306" s="142">
        <f t="shared" si="83"/>
        <v>100</v>
      </c>
      <c r="AK306" s="142">
        <f ca="1">IF(AND(AND($AK$3&lt;=B306,B306&lt;=$AK$1),B306&lt;&gt;""),1,0)</f>
        <v>1</v>
      </c>
      <c r="AL306" s="140">
        <f>IF(OR(F306="工事・メンテ（共用可）",F306="要調整"),0.5,1)</f>
        <v>1</v>
      </c>
      <c r="AM306" s="136">
        <v>1</v>
      </c>
    </row>
    <row r="307" spans="1:39" ht="37.5">
      <c r="A307" s="153">
        <v>286</v>
      </c>
      <c r="B307" s="150">
        <v>46441</v>
      </c>
      <c r="C307" s="156">
        <v>0</v>
      </c>
      <c r="D307" s="156">
        <v>24</v>
      </c>
      <c r="E307" s="212" t="s">
        <v>240</v>
      </c>
      <c r="F307" s="151" t="s">
        <v>95</v>
      </c>
      <c r="G307" s="151" t="s">
        <v>1</v>
      </c>
      <c r="H307" s="143" t="str">
        <f>IF(OR(G307="中止",G307="取消"),"998",IF(ISNA(MATCH($E307,施設情報!$B$2:$B$96,0)),"999",INDEX(施設情報!$C$2:$C$96,MATCH($E307,施設情報!$B$2:$B$96,0))))</f>
        <v>117</v>
      </c>
      <c r="I307" s="144">
        <f t="shared" si="70"/>
        <v>46441</v>
      </c>
      <c r="J307" s="142" t="str">
        <f t="shared" si="71"/>
        <v>117-46441</v>
      </c>
      <c r="K307" s="142">
        <f t="shared" si="72"/>
        <v>0</v>
      </c>
      <c r="L307" s="142">
        <f t="shared" si="73"/>
        <v>1</v>
      </c>
      <c r="M307" s="142">
        <f t="shared" si="82"/>
        <v>100</v>
      </c>
      <c r="N307" s="142">
        <f t="shared" si="82"/>
        <v>100</v>
      </c>
      <c r="O307" s="142">
        <f t="shared" si="82"/>
        <v>100</v>
      </c>
      <c r="P307" s="142">
        <f t="shared" si="82"/>
        <v>100</v>
      </c>
      <c r="Q307" s="142">
        <f t="shared" si="82"/>
        <v>100</v>
      </c>
      <c r="R307" s="142">
        <f t="shared" si="82"/>
        <v>100</v>
      </c>
      <c r="S307" s="142">
        <f t="shared" si="82"/>
        <v>100</v>
      </c>
      <c r="T307" s="142">
        <f t="shared" si="82"/>
        <v>100</v>
      </c>
      <c r="U307" s="142">
        <f t="shared" si="82"/>
        <v>100</v>
      </c>
      <c r="V307" s="142">
        <f t="shared" si="82"/>
        <v>100</v>
      </c>
      <c r="W307" s="142">
        <f t="shared" si="83"/>
        <v>100</v>
      </c>
      <c r="X307" s="142">
        <f t="shared" si="83"/>
        <v>100</v>
      </c>
      <c r="Y307" s="142">
        <f t="shared" si="83"/>
        <v>100</v>
      </c>
      <c r="Z307" s="142">
        <f t="shared" si="83"/>
        <v>100</v>
      </c>
      <c r="AA307" s="142">
        <f t="shared" si="83"/>
        <v>100</v>
      </c>
      <c r="AB307" s="142">
        <f t="shared" si="83"/>
        <v>100</v>
      </c>
      <c r="AC307" s="142">
        <f t="shared" si="83"/>
        <v>100</v>
      </c>
      <c r="AD307" s="142">
        <f t="shared" si="83"/>
        <v>100</v>
      </c>
      <c r="AE307" s="142">
        <f t="shared" si="83"/>
        <v>100</v>
      </c>
      <c r="AF307" s="142">
        <f t="shared" si="83"/>
        <v>100</v>
      </c>
      <c r="AG307" s="142">
        <f t="shared" si="83"/>
        <v>100</v>
      </c>
      <c r="AH307" s="142">
        <f t="shared" si="83"/>
        <v>100</v>
      </c>
      <c r="AI307" s="142">
        <f t="shared" si="83"/>
        <v>100</v>
      </c>
      <c r="AJ307" s="142">
        <f t="shared" si="83"/>
        <v>100</v>
      </c>
      <c r="AK307" s="142">
        <f ca="1">IF(AND(AND($AK$3&lt;=B307,B307&lt;=$AK$1),B307&lt;&gt;""),1,0)</f>
        <v>1</v>
      </c>
      <c r="AL307" s="140">
        <f>IF(OR(F307="工事・メンテ（共用可）",F307="要調整"),0.5,1)</f>
        <v>1</v>
      </c>
      <c r="AM307" s="136">
        <v>1</v>
      </c>
    </row>
    <row r="308" spans="1:39" ht="56.25">
      <c r="A308" s="153">
        <v>376</v>
      </c>
      <c r="B308" s="150">
        <v>46441</v>
      </c>
      <c r="C308" s="156">
        <v>0</v>
      </c>
      <c r="D308" s="156">
        <v>24</v>
      </c>
      <c r="E308" s="212" t="s">
        <v>285</v>
      </c>
      <c r="F308" s="151" t="s">
        <v>95</v>
      </c>
      <c r="G308" s="151" t="s">
        <v>1</v>
      </c>
      <c r="H308" s="143" t="str">
        <f>IF(OR(G308="中止",G308="取消"),"998",IF(ISNA(MATCH($E308,施設情報!$B$2:$B$96,0)),"999",INDEX(施設情報!$C$2:$C$96,MATCH($E308,施設情報!$B$2:$B$96,0))))</f>
        <v>111</v>
      </c>
      <c r="I308" s="144">
        <f t="shared" si="70"/>
        <v>46441</v>
      </c>
      <c r="J308" s="142" t="str">
        <f t="shared" si="71"/>
        <v>111-46441</v>
      </c>
      <c r="K308" s="142">
        <f t="shared" si="72"/>
        <v>0</v>
      </c>
      <c r="L308" s="142">
        <f t="shared" si="73"/>
        <v>1</v>
      </c>
      <c r="M308" s="142">
        <f t="shared" si="82"/>
        <v>100</v>
      </c>
      <c r="N308" s="142">
        <f t="shared" si="82"/>
        <v>100</v>
      </c>
      <c r="O308" s="142">
        <f t="shared" si="82"/>
        <v>100</v>
      </c>
      <c r="P308" s="142">
        <f t="shared" si="82"/>
        <v>100</v>
      </c>
      <c r="Q308" s="142">
        <f t="shared" si="82"/>
        <v>100</v>
      </c>
      <c r="R308" s="142">
        <f t="shared" si="82"/>
        <v>100</v>
      </c>
      <c r="S308" s="142">
        <f t="shared" si="82"/>
        <v>100</v>
      </c>
      <c r="T308" s="142">
        <f t="shared" si="82"/>
        <v>100</v>
      </c>
      <c r="U308" s="142">
        <f t="shared" si="82"/>
        <v>100</v>
      </c>
      <c r="V308" s="142">
        <f t="shared" si="82"/>
        <v>100</v>
      </c>
      <c r="W308" s="142">
        <f t="shared" si="83"/>
        <v>100</v>
      </c>
      <c r="X308" s="142">
        <f t="shared" si="83"/>
        <v>100</v>
      </c>
      <c r="Y308" s="142">
        <f t="shared" si="83"/>
        <v>100</v>
      </c>
      <c r="Z308" s="142">
        <f t="shared" si="83"/>
        <v>100</v>
      </c>
      <c r="AA308" s="142">
        <f t="shared" si="83"/>
        <v>100</v>
      </c>
      <c r="AB308" s="142">
        <f t="shared" si="83"/>
        <v>100</v>
      </c>
      <c r="AC308" s="142">
        <f t="shared" si="83"/>
        <v>100</v>
      </c>
      <c r="AD308" s="142">
        <f t="shared" si="83"/>
        <v>100</v>
      </c>
      <c r="AE308" s="142">
        <f t="shared" si="83"/>
        <v>100</v>
      </c>
      <c r="AF308" s="142">
        <f t="shared" si="83"/>
        <v>100</v>
      </c>
      <c r="AG308" s="142">
        <f t="shared" si="83"/>
        <v>100</v>
      </c>
      <c r="AH308" s="142">
        <f t="shared" si="83"/>
        <v>100</v>
      </c>
      <c r="AI308" s="142">
        <f t="shared" si="83"/>
        <v>100</v>
      </c>
      <c r="AJ308" s="142">
        <f t="shared" si="83"/>
        <v>100</v>
      </c>
      <c r="AK308" s="142">
        <f ca="1">IF(AND(AND($AK$3&lt;=B308,B308&lt;=$AK$1),B308&lt;&gt;""),1,0)</f>
        <v>1</v>
      </c>
      <c r="AL308" s="140">
        <f>IF(OR(F308="工事・メンテ（共用可）",F308="要調整"),0.5,1)</f>
        <v>1</v>
      </c>
      <c r="AM308" s="136">
        <v>1</v>
      </c>
    </row>
    <row r="309" spans="1:39" ht="37.5">
      <c r="A309" s="153">
        <v>287</v>
      </c>
      <c r="B309" s="150">
        <v>46442</v>
      </c>
      <c r="C309" s="156">
        <v>0</v>
      </c>
      <c r="D309" s="156">
        <v>24</v>
      </c>
      <c r="E309" s="212" t="s">
        <v>240</v>
      </c>
      <c r="F309" s="151" t="s">
        <v>95</v>
      </c>
      <c r="G309" s="151" t="s">
        <v>1</v>
      </c>
      <c r="H309" s="143" t="str">
        <f>IF(OR(G309="中止",G309="取消"),"998",IF(ISNA(MATCH($E309,施設情報!$B$2:$B$96,0)),"999",INDEX(施設情報!$C$2:$C$96,MATCH($E309,施設情報!$B$2:$B$96,0))))</f>
        <v>117</v>
      </c>
      <c r="I309" s="144">
        <f t="shared" si="70"/>
        <v>46442</v>
      </c>
      <c r="J309" s="142" t="str">
        <f t="shared" si="71"/>
        <v>117-46442</v>
      </c>
      <c r="K309" s="142">
        <f t="shared" si="72"/>
        <v>0</v>
      </c>
      <c r="L309" s="142">
        <f t="shared" si="73"/>
        <v>1</v>
      </c>
      <c r="M309" s="142">
        <f t="shared" si="82"/>
        <v>100</v>
      </c>
      <c r="N309" s="142">
        <f t="shared" si="82"/>
        <v>100</v>
      </c>
      <c r="O309" s="142">
        <f t="shared" si="82"/>
        <v>100</v>
      </c>
      <c r="P309" s="142">
        <f t="shared" si="82"/>
        <v>100</v>
      </c>
      <c r="Q309" s="142">
        <f t="shared" si="82"/>
        <v>100</v>
      </c>
      <c r="R309" s="142">
        <f t="shared" si="82"/>
        <v>100</v>
      </c>
      <c r="S309" s="142">
        <f t="shared" si="82"/>
        <v>100</v>
      </c>
      <c r="T309" s="142">
        <f t="shared" si="82"/>
        <v>100</v>
      </c>
      <c r="U309" s="142">
        <f t="shared" si="82"/>
        <v>100</v>
      </c>
      <c r="V309" s="142">
        <f t="shared" si="82"/>
        <v>100</v>
      </c>
      <c r="W309" s="142">
        <f t="shared" si="83"/>
        <v>100</v>
      </c>
      <c r="X309" s="142">
        <f t="shared" si="83"/>
        <v>100</v>
      </c>
      <c r="Y309" s="142">
        <f t="shared" si="83"/>
        <v>100</v>
      </c>
      <c r="Z309" s="142">
        <f t="shared" si="83"/>
        <v>100</v>
      </c>
      <c r="AA309" s="142">
        <f t="shared" si="83"/>
        <v>100</v>
      </c>
      <c r="AB309" s="142">
        <f t="shared" si="83"/>
        <v>100</v>
      </c>
      <c r="AC309" s="142">
        <f t="shared" si="83"/>
        <v>100</v>
      </c>
      <c r="AD309" s="142">
        <f t="shared" si="83"/>
        <v>100</v>
      </c>
      <c r="AE309" s="142">
        <f t="shared" si="83"/>
        <v>100</v>
      </c>
      <c r="AF309" s="142">
        <f t="shared" si="83"/>
        <v>100</v>
      </c>
      <c r="AG309" s="142">
        <f t="shared" si="83"/>
        <v>100</v>
      </c>
      <c r="AH309" s="142">
        <f t="shared" si="83"/>
        <v>100</v>
      </c>
      <c r="AI309" s="142">
        <f t="shared" si="83"/>
        <v>100</v>
      </c>
      <c r="AJ309" s="142">
        <f t="shared" si="83"/>
        <v>100</v>
      </c>
      <c r="AK309" s="142">
        <f ca="1">IF(AND(AND($AK$3&lt;=B309,B309&lt;=$AK$1),B309&lt;&gt;""),1,0)</f>
        <v>1</v>
      </c>
      <c r="AL309" s="140">
        <f>IF(OR(F309="工事・メンテ（共用可）",F309="要調整"),0.5,1)</f>
        <v>1</v>
      </c>
      <c r="AM309" s="136">
        <v>1</v>
      </c>
    </row>
    <row r="310" spans="1:39" ht="56.25">
      <c r="A310" s="153">
        <v>377</v>
      </c>
      <c r="B310" s="150">
        <v>46442</v>
      </c>
      <c r="C310" s="156">
        <v>0</v>
      </c>
      <c r="D310" s="156">
        <v>24</v>
      </c>
      <c r="E310" s="212" t="s">
        <v>285</v>
      </c>
      <c r="F310" s="151" t="s">
        <v>95</v>
      </c>
      <c r="G310" s="151" t="s">
        <v>1</v>
      </c>
      <c r="H310" s="143" t="str">
        <f>IF(OR(G310="中止",G310="取消"),"998",IF(ISNA(MATCH($E310,施設情報!$B$2:$B$96,0)),"999",INDEX(施設情報!$C$2:$C$96,MATCH($E310,施設情報!$B$2:$B$96,0))))</f>
        <v>111</v>
      </c>
      <c r="I310" s="144">
        <f t="shared" si="70"/>
        <v>46442</v>
      </c>
      <c r="J310" s="142" t="str">
        <f t="shared" si="71"/>
        <v>111-46442</v>
      </c>
      <c r="K310" s="142">
        <f t="shared" si="72"/>
        <v>0</v>
      </c>
      <c r="L310" s="142">
        <f t="shared" si="73"/>
        <v>1</v>
      </c>
      <c r="M310" s="142">
        <f t="shared" si="82"/>
        <v>100</v>
      </c>
      <c r="N310" s="142">
        <f t="shared" si="82"/>
        <v>100</v>
      </c>
      <c r="O310" s="142">
        <f t="shared" si="82"/>
        <v>100</v>
      </c>
      <c r="P310" s="142">
        <f t="shared" si="82"/>
        <v>100</v>
      </c>
      <c r="Q310" s="142">
        <f t="shared" si="82"/>
        <v>100</v>
      </c>
      <c r="R310" s="142">
        <f t="shared" si="82"/>
        <v>100</v>
      </c>
      <c r="S310" s="142">
        <f t="shared" si="82"/>
        <v>100</v>
      </c>
      <c r="T310" s="142">
        <f t="shared" si="82"/>
        <v>100</v>
      </c>
      <c r="U310" s="142">
        <f t="shared" si="82"/>
        <v>100</v>
      </c>
      <c r="V310" s="142">
        <f t="shared" si="82"/>
        <v>100</v>
      </c>
      <c r="W310" s="142">
        <f t="shared" si="83"/>
        <v>100</v>
      </c>
      <c r="X310" s="142">
        <f t="shared" si="83"/>
        <v>100</v>
      </c>
      <c r="Y310" s="142">
        <f t="shared" si="83"/>
        <v>100</v>
      </c>
      <c r="Z310" s="142">
        <f t="shared" si="83"/>
        <v>100</v>
      </c>
      <c r="AA310" s="142">
        <f t="shared" si="83"/>
        <v>100</v>
      </c>
      <c r="AB310" s="142">
        <f t="shared" si="83"/>
        <v>100</v>
      </c>
      <c r="AC310" s="142">
        <f t="shared" si="83"/>
        <v>100</v>
      </c>
      <c r="AD310" s="142">
        <f t="shared" si="83"/>
        <v>100</v>
      </c>
      <c r="AE310" s="142">
        <f t="shared" si="83"/>
        <v>100</v>
      </c>
      <c r="AF310" s="142">
        <f t="shared" si="83"/>
        <v>100</v>
      </c>
      <c r="AG310" s="142">
        <f t="shared" si="83"/>
        <v>100</v>
      </c>
      <c r="AH310" s="142">
        <f t="shared" si="83"/>
        <v>100</v>
      </c>
      <c r="AI310" s="142">
        <f t="shared" si="83"/>
        <v>100</v>
      </c>
      <c r="AJ310" s="142">
        <f t="shared" si="83"/>
        <v>100</v>
      </c>
      <c r="AK310" s="142">
        <f ca="1">IF(AND(AND($AK$3&lt;=B310,B310&lt;=$AK$1),B310&lt;&gt;""),1,0)</f>
        <v>1</v>
      </c>
      <c r="AL310" s="140">
        <f>IF(OR(F310="工事・メンテ（共用可）",F310="要調整"),0.5,1)</f>
        <v>1</v>
      </c>
      <c r="AM310" s="136">
        <v>1</v>
      </c>
    </row>
    <row r="311" spans="1:39" ht="37.5">
      <c r="A311" s="153">
        <v>288</v>
      </c>
      <c r="B311" s="150">
        <v>46443</v>
      </c>
      <c r="C311" s="156">
        <v>0</v>
      </c>
      <c r="D311" s="156">
        <v>24</v>
      </c>
      <c r="E311" s="212" t="s">
        <v>240</v>
      </c>
      <c r="F311" s="151" t="s">
        <v>95</v>
      </c>
      <c r="G311" s="151" t="s">
        <v>1</v>
      </c>
      <c r="H311" s="143" t="str">
        <f>IF(OR(G311="中止",G311="取消"),"998",IF(ISNA(MATCH($E311,施設情報!$B$2:$B$96,0)),"999",INDEX(施設情報!$C$2:$C$96,MATCH($E311,施設情報!$B$2:$B$96,0))))</f>
        <v>117</v>
      </c>
      <c r="I311" s="144">
        <f t="shared" si="70"/>
        <v>46443</v>
      </c>
      <c r="J311" s="142" t="str">
        <f t="shared" si="71"/>
        <v>117-46443</v>
      </c>
      <c r="K311" s="142">
        <f t="shared" si="72"/>
        <v>0</v>
      </c>
      <c r="L311" s="142">
        <f t="shared" si="73"/>
        <v>1</v>
      </c>
      <c r="M311" s="142">
        <f t="shared" si="82"/>
        <v>100</v>
      </c>
      <c r="N311" s="142">
        <f t="shared" si="82"/>
        <v>100</v>
      </c>
      <c r="O311" s="142">
        <f t="shared" si="82"/>
        <v>100</v>
      </c>
      <c r="P311" s="142">
        <f t="shared" si="82"/>
        <v>100</v>
      </c>
      <c r="Q311" s="142">
        <f t="shared" si="82"/>
        <v>100</v>
      </c>
      <c r="R311" s="142">
        <f t="shared" si="82"/>
        <v>100</v>
      </c>
      <c r="S311" s="142">
        <f t="shared" si="82"/>
        <v>100</v>
      </c>
      <c r="T311" s="142">
        <f t="shared" si="82"/>
        <v>100</v>
      </c>
      <c r="U311" s="142">
        <f t="shared" si="82"/>
        <v>100</v>
      </c>
      <c r="V311" s="142">
        <f t="shared" si="82"/>
        <v>100</v>
      </c>
      <c r="W311" s="142">
        <f t="shared" si="83"/>
        <v>100</v>
      </c>
      <c r="X311" s="142">
        <f t="shared" si="83"/>
        <v>100</v>
      </c>
      <c r="Y311" s="142">
        <f t="shared" si="83"/>
        <v>100</v>
      </c>
      <c r="Z311" s="142">
        <f t="shared" si="83"/>
        <v>100</v>
      </c>
      <c r="AA311" s="142">
        <f t="shared" si="83"/>
        <v>100</v>
      </c>
      <c r="AB311" s="142">
        <f t="shared" si="83"/>
        <v>100</v>
      </c>
      <c r="AC311" s="142">
        <f t="shared" si="83"/>
        <v>100</v>
      </c>
      <c r="AD311" s="142">
        <f t="shared" si="83"/>
        <v>100</v>
      </c>
      <c r="AE311" s="142">
        <f t="shared" si="83"/>
        <v>100</v>
      </c>
      <c r="AF311" s="142">
        <f t="shared" si="83"/>
        <v>100</v>
      </c>
      <c r="AG311" s="142">
        <f t="shared" si="83"/>
        <v>100</v>
      </c>
      <c r="AH311" s="142">
        <f t="shared" si="83"/>
        <v>100</v>
      </c>
      <c r="AI311" s="142">
        <f t="shared" si="83"/>
        <v>100</v>
      </c>
      <c r="AJ311" s="142">
        <f t="shared" si="83"/>
        <v>100</v>
      </c>
      <c r="AK311" s="142">
        <f ca="1">IF(AND(AND($AK$3&lt;=B311,B311&lt;=$AK$1),B311&lt;&gt;""),1,0)</f>
        <v>1</v>
      </c>
      <c r="AL311" s="140">
        <f>IF(OR(F311="工事・メンテ（共用可）",F311="要調整"),0.5,1)</f>
        <v>1</v>
      </c>
      <c r="AM311" s="136">
        <v>1</v>
      </c>
    </row>
    <row r="312" spans="1:39" ht="56.25">
      <c r="A312" s="153">
        <v>378</v>
      </c>
      <c r="B312" s="150">
        <v>46443</v>
      </c>
      <c r="C312" s="156">
        <v>0</v>
      </c>
      <c r="D312" s="156">
        <v>24</v>
      </c>
      <c r="E312" s="212" t="s">
        <v>285</v>
      </c>
      <c r="F312" s="151" t="s">
        <v>95</v>
      </c>
      <c r="G312" s="151" t="s">
        <v>1</v>
      </c>
      <c r="H312" s="143" t="str">
        <f>IF(OR(G312="中止",G312="取消"),"998",IF(ISNA(MATCH($E312,施設情報!$B$2:$B$96,0)),"999",INDEX(施設情報!$C$2:$C$96,MATCH($E312,施設情報!$B$2:$B$96,0))))</f>
        <v>111</v>
      </c>
      <c r="I312" s="144">
        <f t="shared" si="70"/>
        <v>46443</v>
      </c>
      <c r="J312" s="142" t="str">
        <f t="shared" si="71"/>
        <v>111-46443</v>
      </c>
      <c r="K312" s="142">
        <f t="shared" si="72"/>
        <v>0</v>
      </c>
      <c r="L312" s="142">
        <f t="shared" si="73"/>
        <v>1</v>
      </c>
      <c r="M312" s="142">
        <f t="shared" si="82"/>
        <v>100</v>
      </c>
      <c r="N312" s="142">
        <f t="shared" si="82"/>
        <v>100</v>
      </c>
      <c r="O312" s="142">
        <f t="shared" si="82"/>
        <v>100</v>
      </c>
      <c r="P312" s="142">
        <f t="shared" si="82"/>
        <v>100</v>
      </c>
      <c r="Q312" s="142">
        <f t="shared" si="82"/>
        <v>100</v>
      </c>
      <c r="R312" s="142">
        <f t="shared" si="82"/>
        <v>100</v>
      </c>
      <c r="S312" s="142">
        <f t="shared" si="82"/>
        <v>100</v>
      </c>
      <c r="T312" s="142">
        <f t="shared" si="82"/>
        <v>100</v>
      </c>
      <c r="U312" s="142">
        <f t="shared" si="82"/>
        <v>100</v>
      </c>
      <c r="V312" s="142">
        <f t="shared" si="82"/>
        <v>100</v>
      </c>
      <c r="W312" s="142">
        <f t="shared" si="83"/>
        <v>100</v>
      </c>
      <c r="X312" s="142">
        <f t="shared" si="83"/>
        <v>100</v>
      </c>
      <c r="Y312" s="142">
        <f t="shared" si="83"/>
        <v>100</v>
      </c>
      <c r="Z312" s="142">
        <f t="shared" si="83"/>
        <v>100</v>
      </c>
      <c r="AA312" s="142">
        <f t="shared" si="83"/>
        <v>100</v>
      </c>
      <c r="AB312" s="142">
        <f t="shared" si="83"/>
        <v>100</v>
      </c>
      <c r="AC312" s="142">
        <f t="shared" si="83"/>
        <v>100</v>
      </c>
      <c r="AD312" s="142">
        <f t="shared" si="83"/>
        <v>100</v>
      </c>
      <c r="AE312" s="142">
        <f t="shared" si="83"/>
        <v>100</v>
      </c>
      <c r="AF312" s="142">
        <f t="shared" si="83"/>
        <v>100</v>
      </c>
      <c r="AG312" s="142">
        <f t="shared" si="83"/>
        <v>100</v>
      </c>
      <c r="AH312" s="142">
        <f t="shared" si="83"/>
        <v>100</v>
      </c>
      <c r="AI312" s="142">
        <f t="shared" si="83"/>
        <v>100</v>
      </c>
      <c r="AJ312" s="142">
        <f t="shared" si="83"/>
        <v>100</v>
      </c>
      <c r="AK312" s="142">
        <f ca="1">IF(AND(AND($AK$3&lt;=B312,B312&lt;=$AK$1),B312&lt;&gt;""),1,0)</f>
        <v>1</v>
      </c>
      <c r="AL312" s="140">
        <f>IF(OR(F312="工事・メンテ（共用可）",F312="要調整"),0.5,1)</f>
        <v>1</v>
      </c>
      <c r="AM312" s="136">
        <v>1</v>
      </c>
    </row>
    <row r="313" spans="1:39" ht="37.5">
      <c r="A313" s="153">
        <v>289</v>
      </c>
      <c r="B313" s="150">
        <v>46444</v>
      </c>
      <c r="C313" s="156">
        <v>0</v>
      </c>
      <c r="D313" s="156">
        <v>24</v>
      </c>
      <c r="E313" s="212" t="s">
        <v>240</v>
      </c>
      <c r="F313" s="151" t="s">
        <v>95</v>
      </c>
      <c r="G313" s="151" t="s">
        <v>1</v>
      </c>
      <c r="H313" s="143" t="str">
        <f>IF(OR(G313="中止",G313="取消"),"998",IF(ISNA(MATCH($E313,施設情報!$B$2:$B$96,0)),"999",INDEX(施設情報!$C$2:$C$96,MATCH($E313,施設情報!$B$2:$B$96,0))))</f>
        <v>117</v>
      </c>
      <c r="I313" s="144">
        <f t="shared" si="70"/>
        <v>46444</v>
      </c>
      <c r="J313" s="142" t="str">
        <f t="shared" si="71"/>
        <v>117-46444</v>
      </c>
      <c r="K313" s="142">
        <f t="shared" si="72"/>
        <v>0</v>
      </c>
      <c r="L313" s="142">
        <f t="shared" si="73"/>
        <v>1</v>
      </c>
      <c r="M313" s="142">
        <f t="shared" si="82"/>
        <v>100</v>
      </c>
      <c r="N313" s="142">
        <f t="shared" si="82"/>
        <v>100</v>
      </c>
      <c r="O313" s="142">
        <f t="shared" si="82"/>
        <v>100</v>
      </c>
      <c r="P313" s="142">
        <f t="shared" si="82"/>
        <v>100</v>
      </c>
      <c r="Q313" s="142">
        <f t="shared" si="82"/>
        <v>100</v>
      </c>
      <c r="R313" s="142">
        <f t="shared" si="82"/>
        <v>100</v>
      </c>
      <c r="S313" s="142">
        <f t="shared" si="82"/>
        <v>100</v>
      </c>
      <c r="T313" s="142">
        <f t="shared" si="82"/>
        <v>100</v>
      </c>
      <c r="U313" s="142">
        <f t="shared" si="82"/>
        <v>100</v>
      </c>
      <c r="V313" s="142">
        <f t="shared" si="82"/>
        <v>100</v>
      </c>
      <c r="W313" s="142">
        <f t="shared" si="83"/>
        <v>100</v>
      </c>
      <c r="X313" s="142">
        <f t="shared" si="83"/>
        <v>100</v>
      </c>
      <c r="Y313" s="142">
        <f t="shared" si="83"/>
        <v>100</v>
      </c>
      <c r="Z313" s="142">
        <f t="shared" si="83"/>
        <v>100</v>
      </c>
      <c r="AA313" s="142">
        <f t="shared" si="83"/>
        <v>100</v>
      </c>
      <c r="AB313" s="142">
        <f t="shared" si="83"/>
        <v>100</v>
      </c>
      <c r="AC313" s="142">
        <f t="shared" si="83"/>
        <v>100</v>
      </c>
      <c r="AD313" s="142">
        <f t="shared" si="83"/>
        <v>100</v>
      </c>
      <c r="AE313" s="142">
        <f t="shared" si="83"/>
        <v>100</v>
      </c>
      <c r="AF313" s="142">
        <f t="shared" si="83"/>
        <v>100</v>
      </c>
      <c r="AG313" s="142">
        <f t="shared" si="83"/>
        <v>100</v>
      </c>
      <c r="AH313" s="142">
        <f t="shared" si="83"/>
        <v>100</v>
      </c>
      <c r="AI313" s="142">
        <f t="shared" si="83"/>
        <v>100</v>
      </c>
      <c r="AJ313" s="142">
        <f t="shared" si="83"/>
        <v>100</v>
      </c>
      <c r="AK313" s="142">
        <f ca="1">IF(AND(AND($AK$3&lt;=B313,B313&lt;=$AK$1),B313&lt;&gt;""),1,0)</f>
        <v>1</v>
      </c>
      <c r="AL313" s="140">
        <f>IF(OR(F313="工事・メンテ（共用可）",F313="要調整"),0.5,1)</f>
        <v>1</v>
      </c>
      <c r="AM313" s="136">
        <v>1</v>
      </c>
    </row>
    <row r="314" spans="1:39" ht="56.25">
      <c r="A314" s="153">
        <v>379</v>
      </c>
      <c r="B314" s="150">
        <v>46444</v>
      </c>
      <c r="C314" s="156">
        <v>0</v>
      </c>
      <c r="D314" s="156">
        <v>24</v>
      </c>
      <c r="E314" s="212" t="s">
        <v>285</v>
      </c>
      <c r="F314" s="151" t="s">
        <v>95</v>
      </c>
      <c r="G314" s="151" t="s">
        <v>1</v>
      </c>
      <c r="H314" s="143" t="str">
        <f>IF(OR(G314="中止",G314="取消"),"998",IF(ISNA(MATCH($E314,施設情報!$B$2:$B$96,0)),"999",INDEX(施設情報!$C$2:$C$96,MATCH($E314,施設情報!$B$2:$B$96,0))))</f>
        <v>111</v>
      </c>
      <c r="I314" s="144">
        <f t="shared" si="70"/>
        <v>46444</v>
      </c>
      <c r="J314" s="142" t="str">
        <f t="shared" si="71"/>
        <v>111-46444</v>
      </c>
      <c r="K314" s="142">
        <f t="shared" si="72"/>
        <v>0</v>
      </c>
      <c r="L314" s="142">
        <f t="shared" si="73"/>
        <v>1</v>
      </c>
      <c r="M314" s="142">
        <f t="shared" si="82"/>
        <v>100</v>
      </c>
      <c r="N314" s="142">
        <f t="shared" si="82"/>
        <v>100</v>
      </c>
      <c r="O314" s="142">
        <f t="shared" si="82"/>
        <v>100</v>
      </c>
      <c r="P314" s="142">
        <f t="shared" si="82"/>
        <v>100</v>
      </c>
      <c r="Q314" s="142">
        <f t="shared" si="82"/>
        <v>100</v>
      </c>
      <c r="R314" s="142">
        <f t="shared" si="82"/>
        <v>100</v>
      </c>
      <c r="S314" s="142">
        <f t="shared" si="82"/>
        <v>100</v>
      </c>
      <c r="T314" s="142">
        <f t="shared" si="82"/>
        <v>100</v>
      </c>
      <c r="U314" s="142">
        <f t="shared" si="82"/>
        <v>100</v>
      </c>
      <c r="V314" s="142">
        <f t="shared" si="82"/>
        <v>100</v>
      </c>
      <c r="W314" s="142">
        <f t="shared" si="83"/>
        <v>100</v>
      </c>
      <c r="X314" s="142">
        <f t="shared" si="83"/>
        <v>100</v>
      </c>
      <c r="Y314" s="142">
        <f t="shared" si="83"/>
        <v>100</v>
      </c>
      <c r="Z314" s="142">
        <f t="shared" si="83"/>
        <v>100</v>
      </c>
      <c r="AA314" s="142">
        <f t="shared" si="83"/>
        <v>100</v>
      </c>
      <c r="AB314" s="142">
        <f t="shared" si="83"/>
        <v>100</v>
      </c>
      <c r="AC314" s="142">
        <f t="shared" si="83"/>
        <v>100</v>
      </c>
      <c r="AD314" s="142">
        <f t="shared" si="83"/>
        <v>100</v>
      </c>
      <c r="AE314" s="142">
        <f t="shared" si="83"/>
        <v>100</v>
      </c>
      <c r="AF314" s="142">
        <f t="shared" si="83"/>
        <v>100</v>
      </c>
      <c r="AG314" s="142">
        <f t="shared" si="83"/>
        <v>100</v>
      </c>
      <c r="AH314" s="142">
        <f t="shared" si="83"/>
        <v>100</v>
      </c>
      <c r="AI314" s="142">
        <f t="shared" si="83"/>
        <v>100</v>
      </c>
      <c r="AJ314" s="142">
        <f t="shared" si="83"/>
        <v>100</v>
      </c>
      <c r="AK314" s="142">
        <f ca="1">IF(AND(AND($AK$3&lt;=B314,B314&lt;=$AK$1),B314&lt;&gt;""),1,0)</f>
        <v>1</v>
      </c>
      <c r="AL314" s="140">
        <f>IF(OR(F314="工事・メンテ（共用可）",F314="要調整"),0.5,1)</f>
        <v>1</v>
      </c>
      <c r="AM314" s="136">
        <v>1</v>
      </c>
    </row>
    <row r="315" spans="1:39">
      <c r="A315" s="153">
        <v>17</v>
      </c>
      <c r="B315" s="150">
        <v>46445</v>
      </c>
      <c r="C315" s="156">
        <v>0</v>
      </c>
      <c r="D315" s="156">
        <v>24</v>
      </c>
      <c r="E315" s="154" t="s">
        <v>28</v>
      </c>
      <c r="F315" s="151" t="s">
        <v>29</v>
      </c>
      <c r="G315" s="151" t="s">
        <v>1</v>
      </c>
      <c r="H315" s="143" t="str">
        <f>IF(OR(G315="中止",G315="取消"),"998",IF(ISNA(MATCH($E315,施設情報!$B$2:$B$96,0)),"999",INDEX(施設情報!$C$2:$C$96,MATCH($E315,施設情報!$B$2:$B$96,0))))</f>
        <v>001</v>
      </c>
      <c r="I315" s="144">
        <f t="shared" si="70"/>
        <v>46445</v>
      </c>
      <c r="J315" s="142" t="str">
        <f t="shared" si="71"/>
        <v>001-46445</v>
      </c>
      <c r="K315" s="142">
        <f t="shared" si="72"/>
        <v>0</v>
      </c>
      <c r="L315" s="142">
        <f t="shared" si="73"/>
        <v>1</v>
      </c>
      <c r="M315" s="142">
        <f t="shared" ref="M315:V324" si="84">IF(AND(M$3&gt;=$K315,M$3&lt;$L315),100*$AM315,0)</f>
        <v>100</v>
      </c>
      <c r="N315" s="142">
        <f t="shared" si="84"/>
        <v>100</v>
      </c>
      <c r="O315" s="142">
        <f t="shared" si="84"/>
        <v>100</v>
      </c>
      <c r="P315" s="142">
        <f t="shared" si="84"/>
        <v>100</v>
      </c>
      <c r="Q315" s="142">
        <f t="shared" si="84"/>
        <v>100</v>
      </c>
      <c r="R315" s="142">
        <f t="shared" si="84"/>
        <v>100</v>
      </c>
      <c r="S315" s="142">
        <f t="shared" si="84"/>
        <v>100</v>
      </c>
      <c r="T315" s="142">
        <f t="shared" si="84"/>
        <v>100</v>
      </c>
      <c r="U315" s="142">
        <f t="shared" si="84"/>
        <v>100</v>
      </c>
      <c r="V315" s="142">
        <f t="shared" si="84"/>
        <v>100</v>
      </c>
      <c r="W315" s="142">
        <f t="shared" ref="W315:AJ324" si="85">IF(AND(W$3&gt;=$K315,W$3&lt;$L315),100*$AM315,0)</f>
        <v>100</v>
      </c>
      <c r="X315" s="142">
        <f t="shared" si="85"/>
        <v>100</v>
      </c>
      <c r="Y315" s="142">
        <f t="shared" si="85"/>
        <v>100</v>
      </c>
      <c r="Z315" s="142">
        <f t="shared" si="85"/>
        <v>100</v>
      </c>
      <c r="AA315" s="142">
        <f t="shared" si="85"/>
        <v>100</v>
      </c>
      <c r="AB315" s="142">
        <f t="shared" si="85"/>
        <v>100</v>
      </c>
      <c r="AC315" s="142">
        <f t="shared" si="85"/>
        <v>100</v>
      </c>
      <c r="AD315" s="142">
        <f t="shared" si="85"/>
        <v>100</v>
      </c>
      <c r="AE315" s="142">
        <f t="shared" si="85"/>
        <v>100</v>
      </c>
      <c r="AF315" s="142">
        <f t="shared" si="85"/>
        <v>100</v>
      </c>
      <c r="AG315" s="142">
        <f t="shared" si="85"/>
        <v>100</v>
      </c>
      <c r="AH315" s="142">
        <f t="shared" si="85"/>
        <v>100</v>
      </c>
      <c r="AI315" s="142">
        <f t="shared" si="85"/>
        <v>100</v>
      </c>
      <c r="AJ315" s="142">
        <f t="shared" si="85"/>
        <v>100</v>
      </c>
      <c r="AK315" s="142">
        <f ca="1">IF(AND(AND($AK$3&lt;=B315,B315&lt;=$AK$1),B315&lt;&gt;""),1,0)</f>
        <v>1</v>
      </c>
      <c r="AL315" s="140">
        <f>IF(OR(F315="工事・メンテ（共用可）",F315="要調整"),0.5,1)</f>
        <v>1</v>
      </c>
      <c r="AM315" s="136">
        <v>1</v>
      </c>
    </row>
    <row r="316" spans="1:39" ht="37.5">
      <c r="A316" s="153">
        <v>290</v>
      </c>
      <c r="B316" s="150">
        <v>46445</v>
      </c>
      <c r="C316" s="156">
        <v>0</v>
      </c>
      <c r="D316" s="156">
        <v>24</v>
      </c>
      <c r="E316" s="212" t="s">
        <v>240</v>
      </c>
      <c r="F316" s="151" t="s">
        <v>95</v>
      </c>
      <c r="G316" s="151" t="s">
        <v>1</v>
      </c>
      <c r="H316" s="143" t="str">
        <f>IF(OR(G316="中止",G316="取消"),"998",IF(ISNA(MATCH($E316,施設情報!$B$2:$B$96,0)),"999",INDEX(施設情報!$C$2:$C$96,MATCH($E316,施設情報!$B$2:$B$96,0))))</f>
        <v>117</v>
      </c>
      <c r="I316" s="144">
        <f t="shared" si="70"/>
        <v>46445</v>
      </c>
      <c r="J316" s="142" t="str">
        <f t="shared" si="71"/>
        <v>117-46445</v>
      </c>
      <c r="K316" s="142">
        <f t="shared" si="72"/>
        <v>0</v>
      </c>
      <c r="L316" s="142">
        <f t="shared" si="73"/>
        <v>1</v>
      </c>
      <c r="M316" s="142">
        <f t="shared" si="84"/>
        <v>100</v>
      </c>
      <c r="N316" s="142">
        <f t="shared" si="84"/>
        <v>100</v>
      </c>
      <c r="O316" s="142">
        <f t="shared" si="84"/>
        <v>100</v>
      </c>
      <c r="P316" s="142">
        <f t="shared" si="84"/>
        <v>100</v>
      </c>
      <c r="Q316" s="142">
        <f t="shared" si="84"/>
        <v>100</v>
      </c>
      <c r="R316" s="142">
        <f t="shared" si="84"/>
        <v>100</v>
      </c>
      <c r="S316" s="142">
        <f t="shared" si="84"/>
        <v>100</v>
      </c>
      <c r="T316" s="142">
        <f t="shared" si="84"/>
        <v>100</v>
      </c>
      <c r="U316" s="142">
        <f t="shared" si="84"/>
        <v>100</v>
      </c>
      <c r="V316" s="142">
        <f t="shared" si="84"/>
        <v>100</v>
      </c>
      <c r="W316" s="142">
        <f t="shared" si="85"/>
        <v>100</v>
      </c>
      <c r="X316" s="142">
        <f t="shared" si="85"/>
        <v>100</v>
      </c>
      <c r="Y316" s="142">
        <f t="shared" si="85"/>
        <v>100</v>
      </c>
      <c r="Z316" s="142">
        <f t="shared" si="85"/>
        <v>100</v>
      </c>
      <c r="AA316" s="142">
        <f t="shared" si="85"/>
        <v>100</v>
      </c>
      <c r="AB316" s="142">
        <f t="shared" si="85"/>
        <v>100</v>
      </c>
      <c r="AC316" s="142">
        <f t="shared" si="85"/>
        <v>100</v>
      </c>
      <c r="AD316" s="142">
        <f t="shared" si="85"/>
        <v>100</v>
      </c>
      <c r="AE316" s="142">
        <f t="shared" si="85"/>
        <v>100</v>
      </c>
      <c r="AF316" s="142">
        <f t="shared" si="85"/>
        <v>100</v>
      </c>
      <c r="AG316" s="142">
        <f t="shared" si="85"/>
        <v>100</v>
      </c>
      <c r="AH316" s="142">
        <f t="shared" si="85"/>
        <v>100</v>
      </c>
      <c r="AI316" s="142">
        <f t="shared" si="85"/>
        <v>100</v>
      </c>
      <c r="AJ316" s="142">
        <f t="shared" si="85"/>
        <v>100</v>
      </c>
      <c r="AK316" s="142">
        <f ca="1">IF(AND(AND($AK$3&lt;=B316,B316&lt;=$AK$1),B316&lt;&gt;""),1,0)</f>
        <v>1</v>
      </c>
      <c r="AL316" s="140">
        <f>IF(OR(F316="工事・メンテ（共用可）",F316="要調整"),0.5,1)</f>
        <v>1</v>
      </c>
      <c r="AM316" s="136">
        <v>1</v>
      </c>
    </row>
    <row r="317" spans="1:39" ht="56.25">
      <c r="A317" s="153">
        <v>380</v>
      </c>
      <c r="B317" s="150">
        <v>46445</v>
      </c>
      <c r="C317" s="156">
        <v>0</v>
      </c>
      <c r="D317" s="156">
        <v>24</v>
      </c>
      <c r="E317" s="212" t="s">
        <v>285</v>
      </c>
      <c r="F317" s="151" t="s">
        <v>95</v>
      </c>
      <c r="G317" s="151" t="s">
        <v>1</v>
      </c>
      <c r="H317" s="143" t="str">
        <f>IF(OR(G317="中止",G317="取消"),"998",IF(ISNA(MATCH($E317,施設情報!$B$2:$B$96,0)),"999",INDEX(施設情報!$C$2:$C$96,MATCH($E317,施設情報!$B$2:$B$96,0))))</f>
        <v>111</v>
      </c>
      <c r="I317" s="144">
        <f t="shared" si="70"/>
        <v>46445</v>
      </c>
      <c r="J317" s="142" t="str">
        <f t="shared" si="71"/>
        <v>111-46445</v>
      </c>
      <c r="K317" s="142">
        <f t="shared" si="72"/>
        <v>0</v>
      </c>
      <c r="L317" s="142">
        <f t="shared" si="73"/>
        <v>1</v>
      </c>
      <c r="M317" s="142">
        <f t="shared" si="84"/>
        <v>100</v>
      </c>
      <c r="N317" s="142">
        <f t="shared" si="84"/>
        <v>100</v>
      </c>
      <c r="O317" s="142">
        <f t="shared" si="84"/>
        <v>100</v>
      </c>
      <c r="P317" s="142">
        <f t="shared" si="84"/>
        <v>100</v>
      </c>
      <c r="Q317" s="142">
        <f t="shared" si="84"/>
        <v>100</v>
      </c>
      <c r="R317" s="142">
        <f t="shared" si="84"/>
        <v>100</v>
      </c>
      <c r="S317" s="142">
        <f t="shared" si="84"/>
        <v>100</v>
      </c>
      <c r="T317" s="142">
        <f t="shared" si="84"/>
        <v>100</v>
      </c>
      <c r="U317" s="142">
        <f t="shared" si="84"/>
        <v>100</v>
      </c>
      <c r="V317" s="142">
        <f t="shared" si="84"/>
        <v>100</v>
      </c>
      <c r="W317" s="142">
        <f t="shared" si="85"/>
        <v>100</v>
      </c>
      <c r="X317" s="142">
        <f t="shared" si="85"/>
        <v>100</v>
      </c>
      <c r="Y317" s="142">
        <f t="shared" si="85"/>
        <v>100</v>
      </c>
      <c r="Z317" s="142">
        <f t="shared" si="85"/>
        <v>100</v>
      </c>
      <c r="AA317" s="142">
        <f t="shared" si="85"/>
        <v>100</v>
      </c>
      <c r="AB317" s="142">
        <f t="shared" si="85"/>
        <v>100</v>
      </c>
      <c r="AC317" s="142">
        <f t="shared" si="85"/>
        <v>100</v>
      </c>
      <c r="AD317" s="142">
        <f t="shared" si="85"/>
        <v>100</v>
      </c>
      <c r="AE317" s="142">
        <f t="shared" si="85"/>
        <v>100</v>
      </c>
      <c r="AF317" s="142">
        <f t="shared" si="85"/>
        <v>100</v>
      </c>
      <c r="AG317" s="142">
        <f t="shared" si="85"/>
        <v>100</v>
      </c>
      <c r="AH317" s="142">
        <f t="shared" si="85"/>
        <v>100</v>
      </c>
      <c r="AI317" s="142">
        <f t="shared" si="85"/>
        <v>100</v>
      </c>
      <c r="AJ317" s="142">
        <f t="shared" si="85"/>
        <v>100</v>
      </c>
      <c r="AK317" s="142">
        <f ca="1">IF(AND(AND($AK$3&lt;=B317,B317&lt;=$AK$1),B317&lt;&gt;""),1,0)</f>
        <v>1</v>
      </c>
      <c r="AL317" s="140">
        <f>IF(OR(F317="工事・メンテ（共用可）",F317="要調整"),0.5,1)</f>
        <v>1</v>
      </c>
      <c r="AM317" s="136">
        <v>1</v>
      </c>
    </row>
    <row r="318" spans="1:39">
      <c r="A318" s="153">
        <v>18</v>
      </c>
      <c r="B318" s="150">
        <v>46446</v>
      </c>
      <c r="C318" s="156">
        <v>0</v>
      </c>
      <c r="D318" s="156">
        <v>24</v>
      </c>
      <c r="E318" s="154" t="s">
        <v>28</v>
      </c>
      <c r="F318" s="151" t="s">
        <v>29</v>
      </c>
      <c r="G318" s="151" t="s">
        <v>1</v>
      </c>
      <c r="H318" s="143" t="str">
        <f>IF(OR(G318="中止",G318="取消"),"998",IF(ISNA(MATCH($E318,施設情報!$B$2:$B$96,0)),"999",INDEX(施設情報!$C$2:$C$96,MATCH($E318,施設情報!$B$2:$B$96,0))))</f>
        <v>001</v>
      </c>
      <c r="I318" s="144">
        <f t="shared" si="70"/>
        <v>46446</v>
      </c>
      <c r="J318" s="142" t="str">
        <f t="shared" si="71"/>
        <v>001-46446</v>
      </c>
      <c r="K318" s="142">
        <f t="shared" si="72"/>
        <v>0</v>
      </c>
      <c r="L318" s="142">
        <f t="shared" si="73"/>
        <v>1</v>
      </c>
      <c r="M318" s="142">
        <f t="shared" si="84"/>
        <v>100</v>
      </c>
      <c r="N318" s="142">
        <f t="shared" si="84"/>
        <v>100</v>
      </c>
      <c r="O318" s="142">
        <f t="shared" si="84"/>
        <v>100</v>
      </c>
      <c r="P318" s="142">
        <f t="shared" si="84"/>
        <v>100</v>
      </c>
      <c r="Q318" s="142">
        <f t="shared" si="84"/>
        <v>100</v>
      </c>
      <c r="R318" s="142">
        <f t="shared" si="84"/>
        <v>100</v>
      </c>
      <c r="S318" s="142">
        <f t="shared" si="84"/>
        <v>100</v>
      </c>
      <c r="T318" s="142">
        <f t="shared" si="84"/>
        <v>100</v>
      </c>
      <c r="U318" s="142">
        <f t="shared" si="84"/>
        <v>100</v>
      </c>
      <c r="V318" s="142">
        <f t="shared" si="84"/>
        <v>100</v>
      </c>
      <c r="W318" s="142">
        <f t="shared" si="85"/>
        <v>100</v>
      </c>
      <c r="X318" s="142">
        <f t="shared" si="85"/>
        <v>100</v>
      </c>
      <c r="Y318" s="142">
        <f t="shared" si="85"/>
        <v>100</v>
      </c>
      <c r="Z318" s="142">
        <f t="shared" si="85"/>
        <v>100</v>
      </c>
      <c r="AA318" s="142">
        <f t="shared" si="85"/>
        <v>100</v>
      </c>
      <c r="AB318" s="142">
        <f t="shared" si="85"/>
        <v>100</v>
      </c>
      <c r="AC318" s="142">
        <f t="shared" si="85"/>
        <v>100</v>
      </c>
      <c r="AD318" s="142">
        <f t="shared" si="85"/>
        <v>100</v>
      </c>
      <c r="AE318" s="142">
        <f t="shared" si="85"/>
        <v>100</v>
      </c>
      <c r="AF318" s="142">
        <f t="shared" si="85"/>
        <v>100</v>
      </c>
      <c r="AG318" s="142">
        <f t="shared" si="85"/>
        <v>100</v>
      </c>
      <c r="AH318" s="142">
        <f t="shared" si="85"/>
        <v>100</v>
      </c>
      <c r="AI318" s="142">
        <f t="shared" si="85"/>
        <v>100</v>
      </c>
      <c r="AJ318" s="142">
        <f t="shared" si="85"/>
        <v>100</v>
      </c>
      <c r="AK318" s="142">
        <f ca="1">IF(AND(AND($AK$3&lt;=B318,B318&lt;=$AK$1),B318&lt;&gt;""),1,0)</f>
        <v>1</v>
      </c>
      <c r="AL318" s="140">
        <f>IF(OR(F318="工事・メンテ（共用可）",F318="要調整"),0.5,1)</f>
        <v>1</v>
      </c>
      <c r="AM318" s="136">
        <v>1</v>
      </c>
    </row>
    <row r="319" spans="1:39" ht="37.5">
      <c r="A319" s="153">
        <v>291</v>
      </c>
      <c r="B319" s="150">
        <v>46446</v>
      </c>
      <c r="C319" s="156">
        <v>0</v>
      </c>
      <c r="D319" s="156">
        <v>24</v>
      </c>
      <c r="E319" s="212" t="s">
        <v>240</v>
      </c>
      <c r="F319" s="151" t="s">
        <v>95</v>
      </c>
      <c r="G319" s="151" t="s">
        <v>1</v>
      </c>
      <c r="H319" s="143" t="str">
        <f>IF(OR(G319="中止",G319="取消"),"998",IF(ISNA(MATCH($E319,施設情報!$B$2:$B$96,0)),"999",INDEX(施設情報!$C$2:$C$96,MATCH($E319,施設情報!$B$2:$B$96,0))))</f>
        <v>117</v>
      </c>
      <c r="I319" s="144">
        <f t="shared" si="70"/>
        <v>46446</v>
      </c>
      <c r="J319" s="142" t="str">
        <f t="shared" si="71"/>
        <v>117-46446</v>
      </c>
      <c r="K319" s="142">
        <f t="shared" si="72"/>
        <v>0</v>
      </c>
      <c r="L319" s="142">
        <f t="shared" si="73"/>
        <v>1</v>
      </c>
      <c r="M319" s="142">
        <f t="shared" si="84"/>
        <v>100</v>
      </c>
      <c r="N319" s="142">
        <f t="shared" si="84"/>
        <v>100</v>
      </c>
      <c r="O319" s="142">
        <f t="shared" si="84"/>
        <v>100</v>
      </c>
      <c r="P319" s="142">
        <f t="shared" si="84"/>
        <v>100</v>
      </c>
      <c r="Q319" s="142">
        <f t="shared" si="84"/>
        <v>100</v>
      </c>
      <c r="R319" s="142">
        <f t="shared" si="84"/>
        <v>100</v>
      </c>
      <c r="S319" s="142">
        <f t="shared" si="84"/>
        <v>100</v>
      </c>
      <c r="T319" s="142">
        <f t="shared" si="84"/>
        <v>100</v>
      </c>
      <c r="U319" s="142">
        <f t="shared" si="84"/>
        <v>100</v>
      </c>
      <c r="V319" s="142">
        <f t="shared" si="84"/>
        <v>100</v>
      </c>
      <c r="W319" s="142">
        <f t="shared" si="85"/>
        <v>100</v>
      </c>
      <c r="X319" s="142">
        <f t="shared" si="85"/>
        <v>100</v>
      </c>
      <c r="Y319" s="142">
        <f t="shared" si="85"/>
        <v>100</v>
      </c>
      <c r="Z319" s="142">
        <f t="shared" si="85"/>
        <v>100</v>
      </c>
      <c r="AA319" s="142">
        <f t="shared" si="85"/>
        <v>100</v>
      </c>
      <c r="AB319" s="142">
        <f t="shared" si="85"/>
        <v>100</v>
      </c>
      <c r="AC319" s="142">
        <f t="shared" si="85"/>
        <v>100</v>
      </c>
      <c r="AD319" s="142">
        <f t="shared" si="85"/>
        <v>100</v>
      </c>
      <c r="AE319" s="142">
        <f t="shared" si="85"/>
        <v>100</v>
      </c>
      <c r="AF319" s="142">
        <f t="shared" si="85"/>
        <v>100</v>
      </c>
      <c r="AG319" s="142">
        <f t="shared" si="85"/>
        <v>100</v>
      </c>
      <c r="AH319" s="142">
        <f t="shared" si="85"/>
        <v>100</v>
      </c>
      <c r="AI319" s="142">
        <f t="shared" si="85"/>
        <v>100</v>
      </c>
      <c r="AJ319" s="142">
        <f t="shared" si="85"/>
        <v>100</v>
      </c>
      <c r="AK319" s="142">
        <f ca="1">IF(AND(AND($AK$3&lt;=B319,B319&lt;=$AK$1),B319&lt;&gt;""),1,0)</f>
        <v>1</v>
      </c>
      <c r="AL319" s="140">
        <f>IF(OR(F319="工事・メンテ（共用可）",F319="要調整"),0.5,1)</f>
        <v>1</v>
      </c>
      <c r="AM319" s="136">
        <v>1</v>
      </c>
    </row>
    <row r="320" spans="1:39" ht="56.25">
      <c r="A320" s="153">
        <v>381</v>
      </c>
      <c r="B320" s="150">
        <v>46446</v>
      </c>
      <c r="C320" s="156">
        <v>0</v>
      </c>
      <c r="D320" s="156">
        <v>24</v>
      </c>
      <c r="E320" s="212" t="s">
        <v>285</v>
      </c>
      <c r="F320" s="151" t="s">
        <v>95</v>
      </c>
      <c r="G320" s="151" t="s">
        <v>1</v>
      </c>
      <c r="H320" s="143" t="str">
        <f>IF(OR(G320="中止",G320="取消"),"998",IF(ISNA(MATCH($E320,施設情報!$B$2:$B$96,0)),"999",INDEX(施設情報!$C$2:$C$96,MATCH($E320,施設情報!$B$2:$B$96,0))))</f>
        <v>111</v>
      </c>
      <c r="I320" s="144">
        <f t="shared" si="70"/>
        <v>46446</v>
      </c>
      <c r="J320" s="142" t="str">
        <f t="shared" si="71"/>
        <v>111-46446</v>
      </c>
      <c r="K320" s="142">
        <f t="shared" si="72"/>
        <v>0</v>
      </c>
      <c r="L320" s="142">
        <f t="shared" si="73"/>
        <v>1</v>
      </c>
      <c r="M320" s="142">
        <f t="shared" si="84"/>
        <v>100</v>
      </c>
      <c r="N320" s="142">
        <f t="shared" si="84"/>
        <v>100</v>
      </c>
      <c r="O320" s="142">
        <f t="shared" si="84"/>
        <v>100</v>
      </c>
      <c r="P320" s="142">
        <f t="shared" si="84"/>
        <v>100</v>
      </c>
      <c r="Q320" s="142">
        <f t="shared" si="84"/>
        <v>100</v>
      </c>
      <c r="R320" s="142">
        <f t="shared" si="84"/>
        <v>100</v>
      </c>
      <c r="S320" s="142">
        <f t="shared" si="84"/>
        <v>100</v>
      </c>
      <c r="T320" s="142">
        <f t="shared" si="84"/>
        <v>100</v>
      </c>
      <c r="U320" s="142">
        <f t="shared" si="84"/>
        <v>100</v>
      </c>
      <c r="V320" s="142">
        <f t="shared" si="84"/>
        <v>100</v>
      </c>
      <c r="W320" s="142">
        <f t="shared" si="85"/>
        <v>100</v>
      </c>
      <c r="X320" s="142">
        <f t="shared" si="85"/>
        <v>100</v>
      </c>
      <c r="Y320" s="142">
        <f t="shared" si="85"/>
        <v>100</v>
      </c>
      <c r="Z320" s="142">
        <f t="shared" si="85"/>
        <v>100</v>
      </c>
      <c r="AA320" s="142">
        <f t="shared" si="85"/>
        <v>100</v>
      </c>
      <c r="AB320" s="142">
        <f t="shared" si="85"/>
        <v>100</v>
      </c>
      <c r="AC320" s="142">
        <f t="shared" si="85"/>
        <v>100</v>
      </c>
      <c r="AD320" s="142">
        <f t="shared" si="85"/>
        <v>100</v>
      </c>
      <c r="AE320" s="142">
        <f t="shared" si="85"/>
        <v>100</v>
      </c>
      <c r="AF320" s="142">
        <f t="shared" si="85"/>
        <v>100</v>
      </c>
      <c r="AG320" s="142">
        <f t="shared" si="85"/>
        <v>100</v>
      </c>
      <c r="AH320" s="142">
        <f t="shared" si="85"/>
        <v>100</v>
      </c>
      <c r="AI320" s="142">
        <f t="shared" si="85"/>
        <v>100</v>
      </c>
      <c r="AJ320" s="142">
        <f t="shared" si="85"/>
        <v>100</v>
      </c>
      <c r="AK320" s="142">
        <f ca="1">IF(AND(AND($AK$3&lt;=B320,B320&lt;=$AK$1),B320&lt;&gt;""),1,0)</f>
        <v>1</v>
      </c>
      <c r="AL320" s="140">
        <f>IF(OR(F320="工事・メンテ（共用可）",F320="要調整"),0.5,1)</f>
        <v>1</v>
      </c>
      <c r="AM320" s="136">
        <v>1</v>
      </c>
    </row>
    <row r="321" spans="1:39" ht="37.5">
      <c r="A321" s="153">
        <v>292</v>
      </c>
      <c r="B321" s="150">
        <v>46447</v>
      </c>
      <c r="C321" s="156">
        <v>0</v>
      </c>
      <c r="D321" s="156">
        <v>24</v>
      </c>
      <c r="E321" s="212" t="s">
        <v>240</v>
      </c>
      <c r="F321" s="151" t="s">
        <v>95</v>
      </c>
      <c r="G321" s="151" t="s">
        <v>1</v>
      </c>
      <c r="H321" s="143" t="str">
        <f>IF(OR(G321="中止",G321="取消"),"998",IF(ISNA(MATCH($E321,施設情報!$B$2:$B$96,0)),"999",INDEX(施設情報!$C$2:$C$96,MATCH($E321,施設情報!$B$2:$B$96,0))))</f>
        <v>117</v>
      </c>
      <c r="I321" s="144">
        <f t="shared" si="70"/>
        <v>46447</v>
      </c>
      <c r="J321" s="142" t="str">
        <f t="shared" si="71"/>
        <v>117-46447</v>
      </c>
      <c r="K321" s="142">
        <f t="shared" si="72"/>
        <v>0</v>
      </c>
      <c r="L321" s="142">
        <f t="shared" si="73"/>
        <v>1</v>
      </c>
      <c r="M321" s="142">
        <f t="shared" si="84"/>
        <v>100</v>
      </c>
      <c r="N321" s="142">
        <f t="shared" si="84"/>
        <v>100</v>
      </c>
      <c r="O321" s="142">
        <f t="shared" si="84"/>
        <v>100</v>
      </c>
      <c r="P321" s="142">
        <f t="shared" si="84"/>
        <v>100</v>
      </c>
      <c r="Q321" s="142">
        <f t="shared" si="84"/>
        <v>100</v>
      </c>
      <c r="R321" s="142">
        <f t="shared" si="84"/>
        <v>100</v>
      </c>
      <c r="S321" s="142">
        <f t="shared" si="84"/>
        <v>100</v>
      </c>
      <c r="T321" s="142">
        <f t="shared" si="84"/>
        <v>100</v>
      </c>
      <c r="U321" s="142">
        <f t="shared" si="84"/>
        <v>100</v>
      </c>
      <c r="V321" s="142">
        <f t="shared" si="84"/>
        <v>100</v>
      </c>
      <c r="W321" s="142">
        <f t="shared" si="85"/>
        <v>100</v>
      </c>
      <c r="X321" s="142">
        <f t="shared" si="85"/>
        <v>100</v>
      </c>
      <c r="Y321" s="142">
        <f t="shared" si="85"/>
        <v>100</v>
      </c>
      <c r="Z321" s="142">
        <f t="shared" si="85"/>
        <v>100</v>
      </c>
      <c r="AA321" s="142">
        <f t="shared" si="85"/>
        <v>100</v>
      </c>
      <c r="AB321" s="142">
        <f t="shared" si="85"/>
        <v>100</v>
      </c>
      <c r="AC321" s="142">
        <f t="shared" si="85"/>
        <v>100</v>
      </c>
      <c r="AD321" s="142">
        <f t="shared" si="85"/>
        <v>100</v>
      </c>
      <c r="AE321" s="142">
        <f t="shared" si="85"/>
        <v>100</v>
      </c>
      <c r="AF321" s="142">
        <f t="shared" si="85"/>
        <v>100</v>
      </c>
      <c r="AG321" s="142">
        <f t="shared" si="85"/>
        <v>100</v>
      </c>
      <c r="AH321" s="142">
        <f t="shared" si="85"/>
        <v>100</v>
      </c>
      <c r="AI321" s="142">
        <f t="shared" si="85"/>
        <v>100</v>
      </c>
      <c r="AJ321" s="142">
        <f t="shared" si="85"/>
        <v>100</v>
      </c>
      <c r="AK321" s="142">
        <f ca="1">IF(AND(AND($AK$3&lt;=B321,B321&lt;=$AK$1),B321&lt;&gt;""),1,0)</f>
        <v>1</v>
      </c>
      <c r="AL321" s="140">
        <f>IF(OR(F321="工事・メンテ（共用可）",F321="要調整"),0.5,1)</f>
        <v>1</v>
      </c>
      <c r="AM321" s="136">
        <v>1</v>
      </c>
    </row>
    <row r="322" spans="1:39" ht="56.25">
      <c r="A322" s="153">
        <v>382</v>
      </c>
      <c r="B322" s="150">
        <v>46447</v>
      </c>
      <c r="C322" s="156">
        <v>0</v>
      </c>
      <c r="D322" s="156">
        <v>24</v>
      </c>
      <c r="E322" s="212" t="s">
        <v>285</v>
      </c>
      <c r="F322" s="151" t="s">
        <v>95</v>
      </c>
      <c r="G322" s="151" t="s">
        <v>1</v>
      </c>
      <c r="H322" s="143" t="str">
        <f>IF(OR(G322="中止",G322="取消"),"998",IF(ISNA(MATCH($E322,施設情報!$B$2:$B$96,0)),"999",INDEX(施設情報!$C$2:$C$96,MATCH($E322,施設情報!$B$2:$B$96,0))))</f>
        <v>111</v>
      </c>
      <c r="I322" s="144">
        <f t="shared" si="70"/>
        <v>46447</v>
      </c>
      <c r="J322" s="142" t="str">
        <f t="shared" si="71"/>
        <v>111-46447</v>
      </c>
      <c r="K322" s="142">
        <f t="shared" si="72"/>
        <v>0</v>
      </c>
      <c r="L322" s="142">
        <f t="shared" si="73"/>
        <v>1</v>
      </c>
      <c r="M322" s="142">
        <f t="shared" si="84"/>
        <v>100</v>
      </c>
      <c r="N322" s="142">
        <f t="shared" si="84"/>
        <v>100</v>
      </c>
      <c r="O322" s="142">
        <f t="shared" si="84"/>
        <v>100</v>
      </c>
      <c r="P322" s="142">
        <f t="shared" si="84"/>
        <v>100</v>
      </c>
      <c r="Q322" s="142">
        <f t="shared" si="84"/>
        <v>100</v>
      </c>
      <c r="R322" s="142">
        <f t="shared" si="84"/>
        <v>100</v>
      </c>
      <c r="S322" s="142">
        <f t="shared" si="84"/>
        <v>100</v>
      </c>
      <c r="T322" s="142">
        <f t="shared" si="84"/>
        <v>100</v>
      </c>
      <c r="U322" s="142">
        <f t="shared" si="84"/>
        <v>100</v>
      </c>
      <c r="V322" s="142">
        <f t="shared" si="84"/>
        <v>100</v>
      </c>
      <c r="W322" s="142">
        <f t="shared" si="85"/>
        <v>100</v>
      </c>
      <c r="X322" s="142">
        <f t="shared" si="85"/>
        <v>100</v>
      </c>
      <c r="Y322" s="142">
        <f t="shared" si="85"/>
        <v>100</v>
      </c>
      <c r="Z322" s="142">
        <f t="shared" si="85"/>
        <v>100</v>
      </c>
      <c r="AA322" s="142">
        <f t="shared" si="85"/>
        <v>100</v>
      </c>
      <c r="AB322" s="142">
        <f t="shared" si="85"/>
        <v>100</v>
      </c>
      <c r="AC322" s="142">
        <f t="shared" si="85"/>
        <v>100</v>
      </c>
      <c r="AD322" s="142">
        <f t="shared" si="85"/>
        <v>100</v>
      </c>
      <c r="AE322" s="142">
        <f t="shared" si="85"/>
        <v>100</v>
      </c>
      <c r="AF322" s="142">
        <f t="shared" si="85"/>
        <v>100</v>
      </c>
      <c r="AG322" s="142">
        <f t="shared" si="85"/>
        <v>100</v>
      </c>
      <c r="AH322" s="142">
        <f t="shared" si="85"/>
        <v>100</v>
      </c>
      <c r="AI322" s="142">
        <f t="shared" si="85"/>
        <v>100</v>
      </c>
      <c r="AJ322" s="142">
        <f t="shared" si="85"/>
        <v>100</v>
      </c>
      <c r="AK322" s="142">
        <f ca="1">IF(AND(AND($AK$3&lt;=B322,B322&lt;=$AK$1),B322&lt;&gt;""),1,0)</f>
        <v>1</v>
      </c>
      <c r="AL322" s="140">
        <f>IF(OR(F322="工事・メンテ（共用可）",F322="要調整"),0.5,1)</f>
        <v>1</v>
      </c>
      <c r="AM322" s="136">
        <v>1</v>
      </c>
    </row>
    <row r="323" spans="1:39" ht="93.75">
      <c r="A323" s="153">
        <v>140</v>
      </c>
      <c r="B323" s="214">
        <v>46448</v>
      </c>
      <c r="C323" s="215">
        <v>9</v>
      </c>
      <c r="D323" s="215">
        <v>14</v>
      </c>
      <c r="E323" s="154" t="s">
        <v>487</v>
      </c>
      <c r="F323" s="151" t="s">
        <v>95</v>
      </c>
      <c r="G323" s="151" t="s">
        <v>1</v>
      </c>
      <c r="H323" s="143" t="str">
        <f>IF(OR(G323="中止",G323="取消"),"998",IF(ISNA(MATCH($E323,施設情報!$B$2:$B$96,0)),"999",INDEX(施設情報!$C$2:$C$96,MATCH($E323,施設情報!$B$2:$B$96,0))))</f>
        <v>101</v>
      </c>
      <c r="I323" s="144">
        <f t="shared" si="70"/>
        <v>46448</v>
      </c>
      <c r="J323" s="142" t="str">
        <f t="shared" si="71"/>
        <v>101-46448</v>
      </c>
      <c r="K323" s="142">
        <f t="shared" si="72"/>
        <v>0.375</v>
      </c>
      <c r="L323" s="142">
        <f t="shared" si="73"/>
        <v>0.58333333333333337</v>
      </c>
      <c r="M323" s="142">
        <f t="shared" si="84"/>
        <v>0</v>
      </c>
      <c r="N323" s="142">
        <f t="shared" si="84"/>
        <v>0</v>
      </c>
      <c r="O323" s="142">
        <f t="shared" si="84"/>
        <v>0</v>
      </c>
      <c r="P323" s="142">
        <f t="shared" si="84"/>
        <v>0</v>
      </c>
      <c r="Q323" s="142">
        <f t="shared" si="84"/>
        <v>0</v>
      </c>
      <c r="R323" s="142">
        <f t="shared" si="84"/>
        <v>0</v>
      </c>
      <c r="S323" s="142">
        <f t="shared" si="84"/>
        <v>0</v>
      </c>
      <c r="T323" s="142">
        <f t="shared" si="84"/>
        <v>0</v>
      </c>
      <c r="U323" s="142">
        <f t="shared" si="84"/>
        <v>0</v>
      </c>
      <c r="V323" s="142">
        <f t="shared" si="84"/>
        <v>100</v>
      </c>
      <c r="W323" s="142">
        <f t="shared" si="85"/>
        <v>100</v>
      </c>
      <c r="X323" s="142">
        <f t="shared" si="85"/>
        <v>100</v>
      </c>
      <c r="Y323" s="142">
        <f t="shared" si="85"/>
        <v>100</v>
      </c>
      <c r="Z323" s="142">
        <f t="shared" si="85"/>
        <v>100</v>
      </c>
      <c r="AA323" s="142">
        <f t="shared" si="85"/>
        <v>0</v>
      </c>
      <c r="AB323" s="142">
        <f t="shared" si="85"/>
        <v>0</v>
      </c>
      <c r="AC323" s="142">
        <f t="shared" si="85"/>
        <v>0</v>
      </c>
      <c r="AD323" s="142">
        <f t="shared" si="85"/>
        <v>0</v>
      </c>
      <c r="AE323" s="142">
        <f t="shared" si="85"/>
        <v>0</v>
      </c>
      <c r="AF323" s="142">
        <f t="shared" si="85"/>
        <v>0</v>
      </c>
      <c r="AG323" s="142">
        <f t="shared" si="85"/>
        <v>0</v>
      </c>
      <c r="AH323" s="142">
        <f t="shared" si="85"/>
        <v>0</v>
      </c>
      <c r="AI323" s="142">
        <f t="shared" si="85"/>
        <v>0</v>
      </c>
      <c r="AJ323" s="142">
        <f t="shared" si="85"/>
        <v>0</v>
      </c>
      <c r="AK323" s="142">
        <f ca="1">IF(AND(AND($AK$3&lt;=B323,B323&lt;=$AK$1),B323&lt;&gt;""),1,0)</f>
        <v>1</v>
      </c>
      <c r="AL323" s="140">
        <f>IF(OR(F323="工事・メンテ（共用可）",F323="要調整"),0.5,1)</f>
        <v>1</v>
      </c>
      <c r="AM323" s="136">
        <v>1</v>
      </c>
    </row>
    <row r="324" spans="1:39">
      <c r="A324" s="153">
        <v>141</v>
      </c>
      <c r="B324" s="214">
        <v>46448</v>
      </c>
      <c r="C324" s="215">
        <v>9</v>
      </c>
      <c r="D324" s="215">
        <v>14</v>
      </c>
      <c r="E324" s="154" t="s">
        <v>488</v>
      </c>
      <c r="F324" s="151" t="s">
        <v>95</v>
      </c>
      <c r="G324" s="151" t="s">
        <v>1</v>
      </c>
      <c r="H324" s="143" t="str">
        <f>IF(OR(G324="中止",G324="取消"),"998",IF(ISNA(MATCH($E324,施設情報!$B$2:$B$96,0)),"999",INDEX(施設情報!$C$2:$C$96,MATCH($E324,施設情報!$B$2:$B$96,0))))</f>
        <v>104</v>
      </c>
      <c r="I324" s="144">
        <f t="shared" si="70"/>
        <v>46448</v>
      </c>
      <c r="J324" s="142" t="str">
        <f t="shared" si="71"/>
        <v>104-46448</v>
      </c>
      <c r="K324" s="142">
        <f t="shared" si="72"/>
        <v>0.375</v>
      </c>
      <c r="L324" s="142">
        <f t="shared" si="73"/>
        <v>0.58333333333333337</v>
      </c>
      <c r="M324" s="142">
        <f t="shared" si="84"/>
        <v>0</v>
      </c>
      <c r="N324" s="142">
        <f t="shared" si="84"/>
        <v>0</v>
      </c>
      <c r="O324" s="142">
        <f t="shared" si="84"/>
        <v>0</v>
      </c>
      <c r="P324" s="142">
        <f t="shared" si="84"/>
        <v>0</v>
      </c>
      <c r="Q324" s="142">
        <f t="shared" si="84"/>
        <v>0</v>
      </c>
      <c r="R324" s="142">
        <f t="shared" si="84"/>
        <v>0</v>
      </c>
      <c r="S324" s="142">
        <f t="shared" si="84"/>
        <v>0</v>
      </c>
      <c r="T324" s="142">
        <f t="shared" si="84"/>
        <v>0</v>
      </c>
      <c r="U324" s="142">
        <f t="shared" si="84"/>
        <v>0</v>
      </c>
      <c r="V324" s="142">
        <f t="shared" si="84"/>
        <v>100</v>
      </c>
      <c r="W324" s="142">
        <f t="shared" si="85"/>
        <v>100</v>
      </c>
      <c r="X324" s="142">
        <f t="shared" si="85"/>
        <v>100</v>
      </c>
      <c r="Y324" s="142">
        <f t="shared" si="85"/>
        <v>100</v>
      </c>
      <c r="Z324" s="142">
        <f t="shared" si="85"/>
        <v>100</v>
      </c>
      <c r="AA324" s="142">
        <f t="shared" si="85"/>
        <v>0</v>
      </c>
      <c r="AB324" s="142">
        <f t="shared" si="85"/>
        <v>0</v>
      </c>
      <c r="AC324" s="142">
        <f t="shared" si="85"/>
        <v>0</v>
      </c>
      <c r="AD324" s="142">
        <f t="shared" si="85"/>
        <v>0</v>
      </c>
      <c r="AE324" s="142">
        <f t="shared" si="85"/>
        <v>0</v>
      </c>
      <c r="AF324" s="142">
        <f t="shared" si="85"/>
        <v>0</v>
      </c>
      <c r="AG324" s="142">
        <f t="shared" si="85"/>
        <v>0</v>
      </c>
      <c r="AH324" s="142">
        <f t="shared" si="85"/>
        <v>0</v>
      </c>
      <c r="AI324" s="142">
        <f t="shared" si="85"/>
        <v>0</v>
      </c>
      <c r="AJ324" s="142">
        <f t="shared" si="85"/>
        <v>0</v>
      </c>
      <c r="AK324" s="142">
        <f ca="1">IF(AND(AND($AK$3&lt;=B324,B324&lt;=$AK$1),B324&lt;&gt;""),1,0)</f>
        <v>1</v>
      </c>
      <c r="AL324" s="140">
        <f>IF(OR(F324="工事・メンテ（共用可）",F324="要調整"),0.5,1)</f>
        <v>1</v>
      </c>
      <c r="AM324" s="136">
        <v>1</v>
      </c>
    </row>
    <row r="325" spans="1:39" ht="37.5">
      <c r="A325" s="153">
        <v>293</v>
      </c>
      <c r="B325" s="150">
        <v>46448</v>
      </c>
      <c r="C325" s="156">
        <v>0</v>
      </c>
      <c r="D325" s="156">
        <v>24</v>
      </c>
      <c r="E325" s="212" t="s">
        <v>240</v>
      </c>
      <c r="F325" s="151" t="s">
        <v>95</v>
      </c>
      <c r="G325" s="151" t="s">
        <v>1</v>
      </c>
      <c r="H325" s="143" t="str">
        <f>IF(OR(G325="中止",G325="取消"),"998",IF(ISNA(MATCH($E325,施設情報!$B$2:$B$96,0)),"999",INDEX(施設情報!$C$2:$C$96,MATCH($E325,施設情報!$B$2:$B$96,0))))</f>
        <v>117</v>
      </c>
      <c r="I325" s="144">
        <f t="shared" ref="I325:I388" si="86">B325</f>
        <v>46448</v>
      </c>
      <c r="J325" s="142" t="str">
        <f t="shared" ref="J325:J388" si="87">H325&amp;"-"&amp;I325</f>
        <v>117-46448</v>
      </c>
      <c r="K325" s="142">
        <f t="shared" ref="K325:K388" si="88">C325/24</f>
        <v>0</v>
      </c>
      <c r="L325" s="142">
        <f t="shared" ref="L325:L388" si="89">D325/24</f>
        <v>1</v>
      </c>
      <c r="M325" s="142">
        <f t="shared" ref="M325:V334" si="90">IF(AND(M$3&gt;=$K325,M$3&lt;$L325),100*$AM325,0)</f>
        <v>100</v>
      </c>
      <c r="N325" s="142">
        <f t="shared" si="90"/>
        <v>100</v>
      </c>
      <c r="O325" s="142">
        <f t="shared" si="90"/>
        <v>100</v>
      </c>
      <c r="P325" s="142">
        <f t="shared" si="90"/>
        <v>100</v>
      </c>
      <c r="Q325" s="142">
        <f t="shared" si="90"/>
        <v>100</v>
      </c>
      <c r="R325" s="142">
        <f t="shared" si="90"/>
        <v>100</v>
      </c>
      <c r="S325" s="142">
        <f t="shared" si="90"/>
        <v>100</v>
      </c>
      <c r="T325" s="142">
        <f t="shared" si="90"/>
        <v>100</v>
      </c>
      <c r="U325" s="142">
        <f t="shared" si="90"/>
        <v>100</v>
      </c>
      <c r="V325" s="142">
        <f t="shared" si="90"/>
        <v>100</v>
      </c>
      <c r="W325" s="142">
        <f t="shared" ref="W325:AJ334" si="91">IF(AND(W$3&gt;=$K325,W$3&lt;$L325),100*$AM325,0)</f>
        <v>100</v>
      </c>
      <c r="X325" s="142">
        <f t="shared" si="91"/>
        <v>100</v>
      </c>
      <c r="Y325" s="142">
        <f t="shared" si="91"/>
        <v>100</v>
      </c>
      <c r="Z325" s="142">
        <f t="shared" si="91"/>
        <v>100</v>
      </c>
      <c r="AA325" s="142">
        <f t="shared" si="91"/>
        <v>100</v>
      </c>
      <c r="AB325" s="142">
        <f t="shared" si="91"/>
        <v>100</v>
      </c>
      <c r="AC325" s="142">
        <f t="shared" si="91"/>
        <v>100</v>
      </c>
      <c r="AD325" s="142">
        <f t="shared" si="91"/>
        <v>100</v>
      </c>
      <c r="AE325" s="142">
        <f t="shared" si="91"/>
        <v>100</v>
      </c>
      <c r="AF325" s="142">
        <f t="shared" si="91"/>
        <v>100</v>
      </c>
      <c r="AG325" s="142">
        <f t="shared" si="91"/>
        <v>100</v>
      </c>
      <c r="AH325" s="142">
        <f t="shared" si="91"/>
        <v>100</v>
      </c>
      <c r="AI325" s="142">
        <f t="shared" si="91"/>
        <v>100</v>
      </c>
      <c r="AJ325" s="142">
        <f t="shared" si="91"/>
        <v>100</v>
      </c>
      <c r="AK325" s="142">
        <f ca="1">IF(AND(AND($AK$3&lt;=B325,B325&lt;=$AK$1),B325&lt;&gt;""),1,0)</f>
        <v>1</v>
      </c>
      <c r="AL325" s="140">
        <f>IF(OR(F325="工事・メンテ（共用可）",F325="要調整"),0.5,1)</f>
        <v>1</v>
      </c>
      <c r="AM325" s="136">
        <v>1</v>
      </c>
    </row>
    <row r="326" spans="1:39" ht="56.25">
      <c r="A326" s="153">
        <v>383</v>
      </c>
      <c r="B326" s="150">
        <v>46448</v>
      </c>
      <c r="C326" s="156">
        <v>0</v>
      </c>
      <c r="D326" s="156">
        <v>24</v>
      </c>
      <c r="E326" s="212" t="s">
        <v>285</v>
      </c>
      <c r="F326" s="151" t="s">
        <v>95</v>
      </c>
      <c r="G326" s="151" t="s">
        <v>1</v>
      </c>
      <c r="H326" s="143" t="str">
        <f>IF(OR(G326="中止",G326="取消"),"998",IF(ISNA(MATCH($E326,施設情報!$B$2:$B$96,0)),"999",INDEX(施設情報!$C$2:$C$96,MATCH($E326,施設情報!$B$2:$B$96,0))))</f>
        <v>111</v>
      </c>
      <c r="I326" s="144">
        <f t="shared" si="86"/>
        <v>46448</v>
      </c>
      <c r="J326" s="142" t="str">
        <f t="shared" si="87"/>
        <v>111-46448</v>
      </c>
      <c r="K326" s="142">
        <f t="shared" si="88"/>
        <v>0</v>
      </c>
      <c r="L326" s="142">
        <f t="shared" si="89"/>
        <v>1</v>
      </c>
      <c r="M326" s="142">
        <f t="shared" si="90"/>
        <v>100</v>
      </c>
      <c r="N326" s="142">
        <f t="shared" si="90"/>
        <v>100</v>
      </c>
      <c r="O326" s="142">
        <f t="shared" si="90"/>
        <v>100</v>
      </c>
      <c r="P326" s="142">
        <f t="shared" si="90"/>
        <v>100</v>
      </c>
      <c r="Q326" s="142">
        <f t="shared" si="90"/>
        <v>100</v>
      </c>
      <c r="R326" s="142">
        <f t="shared" si="90"/>
        <v>100</v>
      </c>
      <c r="S326" s="142">
        <f t="shared" si="90"/>
        <v>100</v>
      </c>
      <c r="T326" s="142">
        <f t="shared" si="90"/>
        <v>100</v>
      </c>
      <c r="U326" s="142">
        <f t="shared" si="90"/>
        <v>100</v>
      </c>
      <c r="V326" s="142">
        <f t="shared" si="90"/>
        <v>100</v>
      </c>
      <c r="W326" s="142">
        <f t="shared" si="91"/>
        <v>100</v>
      </c>
      <c r="X326" s="142">
        <f t="shared" si="91"/>
        <v>100</v>
      </c>
      <c r="Y326" s="142">
        <f t="shared" si="91"/>
        <v>100</v>
      </c>
      <c r="Z326" s="142">
        <f t="shared" si="91"/>
        <v>100</v>
      </c>
      <c r="AA326" s="142">
        <f t="shared" si="91"/>
        <v>100</v>
      </c>
      <c r="AB326" s="142">
        <f t="shared" si="91"/>
        <v>100</v>
      </c>
      <c r="AC326" s="142">
        <f t="shared" si="91"/>
        <v>100</v>
      </c>
      <c r="AD326" s="142">
        <f t="shared" si="91"/>
        <v>100</v>
      </c>
      <c r="AE326" s="142">
        <f t="shared" si="91"/>
        <v>100</v>
      </c>
      <c r="AF326" s="142">
        <f t="shared" si="91"/>
        <v>100</v>
      </c>
      <c r="AG326" s="142">
        <f t="shared" si="91"/>
        <v>100</v>
      </c>
      <c r="AH326" s="142">
        <f t="shared" si="91"/>
        <v>100</v>
      </c>
      <c r="AI326" s="142">
        <f t="shared" si="91"/>
        <v>100</v>
      </c>
      <c r="AJ326" s="142">
        <f t="shared" si="91"/>
        <v>100</v>
      </c>
      <c r="AK326" s="142">
        <f ca="1">IF(AND(AND($AK$3&lt;=B326,B326&lt;=$AK$1),B326&lt;&gt;""),1,0)</f>
        <v>1</v>
      </c>
      <c r="AL326" s="140">
        <f>IF(OR(F326="工事・メンテ（共用可）",F326="要調整"),0.5,1)</f>
        <v>1</v>
      </c>
      <c r="AM326" s="136">
        <v>1</v>
      </c>
    </row>
    <row r="327" spans="1:39" ht="37.5">
      <c r="A327" s="153">
        <v>294</v>
      </c>
      <c r="B327" s="150">
        <v>46449</v>
      </c>
      <c r="C327" s="156">
        <v>0</v>
      </c>
      <c r="D327" s="156">
        <v>24</v>
      </c>
      <c r="E327" s="212" t="s">
        <v>240</v>
      </c>
      <c r="F327" s="151" t="s">
        <v>95</v>
      </c>
      <c r="G327" s="151" t="s">
        <v>1</v>
      </c>
      <c r="H327" s="143" t="str">
        <f>IF(OR(G327="中止",G327="取消"),"998",IF(ISNA(MATCH($E327,施設情報!$B$2:$B$96,0)),"999",INDEX(施設情報!$C$2:$C$96,MATCH($E327,施設情報!$B$2:$B$96,0))))</f>
        <v>117</v>
      </c>
      <c r="I327" s="144">
        <f t="shared" si="86"/>
        <v>46449</v>
      </c>
      <c r="J327" s="142" t="str">
        <f t="shared" si="87"/>
        <v>117-46449</v>
      </c>
      <c r="K327" s="142">
        <f t="shared" si="88"/>
        <v>0</v>
      </c>
      <c r="L327" s="142">
        <f t="shared" si="89"/>
        <v>1</v>
      </c>
      <c r="M327" s="142">
        <f t="shared" si="90"/>
        <v>100</v>
      </c>
      <c r="N327" s="142">
        <f t="shared" si="90"/>
        <v>100</v>
      </c>
      <c r="O327" s="142">
        <f t="shared" si="90"/>
        <v>100</v>
      </c>
      <c r="P327" s="142">
        <f t="shared" si="90"/>
        <v>100</v>
      </c>
      <c r="Q327" s="142">
        <f t="shared" si="90"/>
        <v>100</v>
      </c>
      <c r="R327" s="142">
        <f t="shared" si="90"/>
        <v>100</v>
      </c>
      <c r="S327" s="142">
        <f t="shared" si="90"/>
        <v>100</v>
      </c>
      <c r="T327" s="142">
        <f t="shared" si="90"/>
        <v>100</v>
      </c>
      <c r="U327" s="142">
        <f t="shared" si="90"/>
        <v>100</v>
      </c>
      <c r="V327" s="142">
        <f t="shared" si="90"/>
        <v>100</v>
      </c>
      <c r="W327" s="142">
        <f t="shared" si="91"/>
        <v>100</v>
      </c>
      <c r="X327" s="142">
        <f t="shared" si="91"/>
        <v>100</v>
      </c>
      <c r="Y327" s="142">
        <f t="shared" si="91"/>
        <v>100</v>
      </c>
      <c r="Z327" s="142">
        <f t="shared" si="91"/>
        <v>100</v>
      </c>
      <c r="AA327" s="142">
        <f t="shared" si="91"/>
        <v>100</v>
      </c>
      <c r="AB327" s="142">
        <f t="shared" si="91"/>
        <v>100</v>
      </c>
      <c r="AC327" s="142">
        <f t="shared" si="91"/>
        <v>100</v>
      </c>
      <c r="AD327" s="142">
        <f t="shared" si="91"/>
        <v>100</v>
      </c>
      <c r="AE327" s="142">
        <f t="shared" si="91"/>
        <v>100</v>
      </c>
      <c r="AF327" s="142">
        <f t="shared" si="91"/>
        <v>100</v>
      </c>
      <c r="AG327" s="142">
        <f t="shared" si="91"/>
        <v>100</v>
      </c>
      <c r="AH327" s="142">
        <f t="shared" si="91"/>
        <v>100</v>
      </c>
      <c r="AI327" s="142">
        <f t="shared" si="91"/>
        <v>100</v>
      </c>
      <c r="AJ327" s="142">
        <f t="shared" si="91"/>
        <v>100</v>
      </c>
      <c r="AK327" s="142">
        <f ca="1">IF(AND(AND($AK$3&lt;=B327,B327&lt;=$AK$1),B327&lt;&gt;""),1,0)</f>
        <v>1</v>
      </c>
      <c r="AL327" s="140">
        <f>IF(OR(F327="工事・メンテ（共用可）",F327="要調整"),0.5,1)</f>
        <v>1</v>
      </c>
      <c r="AM327" s="136">
        <v>1</v>
      </c>
    </row>
    <row r="328" spans="1:39" ht="56.25">
      <c r="A328" s="153">
        <v>384</v>
      </c>
      <c r="B328" s="150">
        <v>46449</v>
      </c>
      <c r="C328" s="156">
        <v>0</v>
      </c>
      <c r="D328" s="156">
        <v>24</v>
      </c>
      <c r="E328" s="212" t="s">
        <v>285</v>
      </c>
      <c r="F328" s="151" t="s">
        <v>95</v>
      </c>
      <c r="G328" s="151" t="s">
        <v>1</v>
      </c>
      <c r="H328" s="143" t="str">
        <f>IF(OR(G328="中止",G328="取消"),"998",IF(ISNA(MATCH($E328,施設情報!$B$2:$B$96,0)),"999",INDEX(施設情報!$C$2:$C$96,MATCH($E328,施設情報!$B$2:$B$96,0))))</f>
        <v>111</v>
      </c>
      <c r="I328" s="144">
        <f t="shared" si="86"/>
        <v>46449</v>
      </c>
      <c r="J328" s="142" t="str">
        <f t="shared" si="87"/>
        <v>111-46449</v>
      </c>
      <c r="K328" s="142">
        <f t="shared" si="88"/>
        <v>0</v>
      </c>
      <c r="L328" s="142">
        <f t="shared" si="89"/>
        <v>1</v>
      </c>
      <c r="M328" s="142">
        <f t="shared" si="90"/>
        <v>100</v>
      </c>
      <c r="N328" s="142">
        <f t="shared" si="90"/>
        <v>100</v>
      </c>
      <c r="O328" s="142">
        <f t="shared" si="90"/>
        <v>100</v>
      </c>
      <c r="P328" s="142">
        <f t="shared" si="90"/>
        <v>100</v>
      </c>
      <c r="Q328" s="142">
        <f t="shared" si="90"/>
        <v>100</v>
      </c>
      <c r="R328" s="142">
        <f t="shared" si="90"/>
        <v>100</v>
      </c>
      <c r="S328" s="142">
        <f t="shared" si="90"/>
        <v>100</v>
      </c>
      <c r="T328" s="142">
        <f t="shared" si="90"/>
        <v>100</v>
      </c>
      <c r="U328" s="142">
        <f t="shared" si="90"/>
        <v>100</v>
      </c>
      <c r="V328" s="142">
        <f t="shared" si="90"/>
        <v>100</v>
      </c>
      <c r="W328" s="142">
        <f t="shared" si="91"/>
        <v>100</v>
      </c>
      <c r="X328" s="142">
        <f t="shared" si="91"/>
        <v>100</v>
      </c>
      <c r="Y328" s="142">
        <f t="shared" si="91"/>
        <v>100</v>
      </c>
      <c r="Z328" s="142">
        <f t="shared" si="91"/>
        <v>100</v>
      </c>
      <c r="AA328" s="142">
        <f t="shared" si="91"/>
        <v>100</v>
      </c>
      <c r="AB328" s="142">
        <f t="shared" si="91"/>
        <v>100</v>
      </c>
      <c r="AC328" s="142">
        <f t="shared" si="91"/>
        <v>100</v>
      </c>
      <c r="AD328" s="142">
        <f t="shared" si="91"/>
        <v>100</v>
      </c>
      <c r="AE328" s="142">
        <f t="shared" si="91"/>
        <v>100</v>
      </c>
      <c r="AF328" s="142">
        <f t="shared" si="91"/>
        <v>100</v>
      </c>
      <c r="AG328" s="142">
        <f t="shared" si="91"/>
        <v>100</v>
      </c>
      <c r="AH328" s="142">
        <f t="shared" si="91"/>
        <v>100</v>
      </c>
      <c r="AI328" s="142">
        <f t="shared" si="91"/>
        <v>100</v>
      </c>
      <c r="AJ328" s="142">
        <f t="shared" si="91"/>
        <v>100</v>
      </c>
      <c r="AK328" s="142">
        <f ca="1">IF(AND(AND($AK$3&lt;=B328,B328&lt;=$AK$1),B328&lt;&gt;""),1,0)</f>
        <v>1</v>
      </c>
      <c r="AL328" s="140">
        <f>IF(OR(F328="工事・メンテ（共用可）",F328="要調整"),0.5,1)</f>
        <v>1</v>
      </c>
      <c r="AM328" s="136">
        <v>1</v>
      </c>
    </row>
    <row r="329" spans="1:39" ht="37.5">
      <c r="A329" s="153">
        <v>295</v>
      </c>
      <c r="B329" s="150">
        <v>46450</v>
      </c>
      <c r="C329" s="156">
        <v>0</v>
      </c>
      <c r="D329" s="156">
        <v>24</v>
      </c>
      <c r="E329" s="212" t="s">
        <v>240</v>
      </c>
      <c r="F329" s="151" t="s">
        <v>95</v>
      </c>
      <c r="G329" s="151" t="s">
        <v>1</v>
      </c>
      <c r="H329" s="143" t="str">
        <f>IF(OR(G329="中止",G329="取消"),"998",IF(ISNA(MATCH($E329,施設情報!$B$2:$B$96,0)),"999",INDEX(施設情報!$C$2:$C$96,MATCH($E329,施設情報!$B$2:$B$96,0))))</f>
        <v>117</v>
      </c>
      <c r="I329" s="144">
        <f t="shared" si="86"/>
        <v>46450</v>
      </c>
      <c r="J329" s="142" t="str">
        <f t="shared" si="87"/>
        <v>117-46450</v>
      </c>
      <c r="K329" s="142">
        <f t="shared" si="88"/>
        <v>0</v>
      </c>
      <c r="L329" s="142">
        <f t="shared" si="89"/>
        <v>1</v>
      </c>
      <c r="M329" s="142">
        <f t="shared" si="90"/>
        <v>100</v>
      </c>
      <c r="N329" s="142">
        <f t="shared" si="90"/>
        <v>100</v>
      </c>
      <c r="O329" s="142">
        <f t="shared" si="90"/>
        <v>100</v>
      </c>
      <c r="P329" s="142">
        <f t="shared" si="90"/>
        <v>100</v>
      </c>
      <c r="Q329" s="142">
        <f t="shared" si="90"/>
        <v>100</v>
      </c>
      <c r="R329" s="142">
        <f t="shared" si="90"/>
        <v>100</v>
      </c>
      <c r="S329" s="142">
        <f t="shared" si="90"/>
        <v>100</v>
      </c>
      <c r="T329" s="142">
        <f t="shared" si="90"/>
        <v>100</v>
      </c>
      <c r="U329" s="142">
        <f t="shared" si="90"/>
        <v>100</v>
      </c>
      <c r="V329" s="142">
        <f t="shared" si="90"/>
        <v>100</v>
      </c>
      <c r="W329" s="142">
        <f t="shared" si="91"/>
        <v>100</v>
      </c>
      <c r="X329" s="142">
        <f t="shared" si="91"/>
        <v>100</v>
      </c>
      <c r="Y329" s="142">
        <f t="shared" si="91"/>
        <v>100</v>
      </c>
      <c r="Z329" s="142">
        <f t="shared" si="91"/>
        <v>100</v>
      </c>
      <c r="AA329" s="142">
        <f t="shared" si="91"/>
        <v>100</v>
      </c>
      <c r="AB329" s="142">
        <f t="shared" si="91"/>
        <v>100</v>
      </c>
      <c r="AC329" s="142">
        <f t="shared" si="91"/>
        <v>100</v>
      </c>
      <c r="AD329" s="142">
        <f t="shared" si="91"/>
        <v>100</v>
      </c>
      <c r="AE329" s="142">
        <f t="shared" si="91"/>
        <v>100</v>
      </c>
      <c r="AF329" s="142">
        <f t="shared" si="91"/>
        <v>100</v>
      </c>
      <c r="AG329" s="142">
        <f t="shared" si="91"/>
        <v>100</v>
      </c>
      <c r="AH329" s="142">
        <f t="shared" si="91"/>
        <v>100</v>
      </c>
      <c r="AI329" s="142">
        <f t="shared" si="91"/>
        <v>100</v>
      </c>
      <c r="AJ329" s="142">
        <f t="shared" si="91"/>
        <v>100</v>
      </c>
      <c r="AK329" s="142">
        <f ca="1">IF(AND(AND($AK$3&lt;=B329,B329&lt;=$AK$1),B329&lt;&gt;""),1,0)</f>
        <v>1</v>
      </c>
      <c r="AL329" s="140">
        <f>IF(OR(F329="工事・メンテ（共用可）",F329="要調整"),0.5,1)</f>
        <v>1</v>
      </c>
      <c r="AM329" s="136">
        <v>1</v>
      </c>
    </row>
    <row r="330" spans="1:39" ht="56.25">
      <c r="A330" s="153">
        <v>385</v>
      </c>
      <c r="B330" s="150">
        <v>46450</v>
      </c>
      <c r="C330" s="156">
        <v>0</v>
      </c>
      <c r="D330" s="156">
        <v>24</v>
      </c>
      <c r="E330" s="212" t="s">
        <v>285</v>
      </c>
      <c r="F330" s="151" t="s">
        <v>95</v>
      </c>
      <c r="G330" s="151" t="s">
        <v>1</v>
      </c>
      <c r="H330" s="143" t="str">
        <f>IF(OR(G330="中止",G330="取消"),"998",IF(ISNA(MATCH($E330,施設情報!$B$2:$B$96,0)),"999",INDEX(施設情報!$C$2:$C$96,MATCH($E330,施設情報!$B$2:$B$96,0))))</f>
        <v>111</v>
      </c>
      <c r="I330" s="144">
        <f t="shared" si="86"/>
        <v>46450</v>
      </c>
      <c r="J330" s="142" t="str">
        <f t="shared" si="87"/>
        <v>111-46450</v>
      </c>
      <c r="K330" s="142">
        <f t="shared" si="88"/>
        <v>0</v>
      </c>
      <c r="L330" s="142">
        <f t="shared" si="89"/>
        <v>1</v>
      </c>
      <c r="M330" s="142">
        <f t="shared" si="90"/>
        <v>100</v>
      </c>
      <c r="N330" s="142">
        <f t="shared" si="90"/>
        <v>100</v>
      </c>
      <c r="O330" s="142">
        <f t="shared" si="90"/>
        <v>100</v>
      </c>
      <c r="P330" s="142">
        <f t="shared" si="90"/>
        <v>100</v>
      </c>
      <c r="Q330" s="142">
        <f t="shared" si="90"/>
        <v>100</v>
      </c>
      <c r="R330" s="142">
        <f t="shared" si="90"/>
        <v>100</v>
      </c>
      <c r="S330" s="142">
        <f t="shared" si="90"/>
        <v>100</v>
      </c>
      <c r="T330" s="142">
        <f t="shared" si="90"/>
        <v>100</v>
      </c>
      <c r="U330" s="142">
        <f t="shared" si="90"/>
        <v>100</v>
      </c>
      <c r="V330" s="142">
        <f t="shared" si="90"/>
        <v>100</v>
      </c>
      <c r="W330" s="142">
        <f t="shared" si="91"/>
        <v>100</v>
      </c>
      <c r="X330" s="142">
        <f t="shared" si="91"/>
        <v>100</v>
      </c>
      <c r="Y330" s="142">
        <f t="shared" si="91"/>
        <v>100</v>
      </c>
      <c r="Z330" s="142">
        <f t="shared" si="91"/>
        <v>100</v>
      </c>
      <c r="AA330" s="142">
        <f t="shared" si="91"/>
        <v>100</v>
      </c>
      <c r="AB330" s="142">
        <f t="shared" si="91"/>
        <v>100</v>
      </c>
      <c r="AC330" s="142">
        <f t="shared" si="91"/>
        <v>100</v>
      </c>
      <c r="AD330" s="142">
        <f t="shared" si="91"/>
        <v>100</v>
      </c>
      <c r="AE330" s="142">
        <f t="shared" si="91"/>
        <v>100</v>
      </c>
      <c r="AF330" s="142">
        <f t="shared" si="91"/>
        <v>100</v>
      </c>
      <c r="AG330" s="142">
        <f t="shared" si="91"/>
        <v>100</v>
      </c>
      <c r="AH330" s="142">
        <f t="shared" si="91"/>
        <v>100</v>
      </c>
      <c r="AI330" s="142">
        <f t="shared" si="91"/>
        <v>100</v>
      </c>
      <c r="AJ330" s="142">
        <f t="shared" si="91"/>
        <v>100</v>
      </c>
      <c r="AK330" s="142">
        <f ca="1">IF(AND(AND($AK$3&lt;=B330,B330&lt;=$AK$1),B330&lt;&gt;""),1,0)</f>
        <v>1</v>
      </c>
      <c r="AL330" s="140">
        <f>IF(OR(F330="工事・メンテ（共用可）",F330="要調整"),0.5,1)</f>
        <v>1</v>
      </c>
      <c r="AM330" s="136">
        <v>1</v>
      </c>
    </row>
    <row r="331" spans="1:39" ht="37.5">
      <c r="A331" s="153">
        <v>296</v>
      </c>
      <c r="B331" s="150">
        <v>46451</v>
      </c>
      <c r="C331" s="156">
        <v>0</v>
      </c>
      <c r="D331" s="156">
        <v>24</v>
      </c>
      <c r="E331" s="212" t="s">
        <v>240</v>
      </c>
      <c r="F331" s="151" t="s">
        <v>95</v>
      </c>
      <c r="G331" s="151" t="s">
        <v>1</v>
      </c>
      <c r="H331" s="143" t="str">
        <f>IF(OR(G331="中止",G331="取消"),"998",IF(ISNA(MATCH($E331,施設情報!$B$2:$B$96,0)),"999",INDEX(施設情報!$C$2:$C$96,MATCH($E331,施設情報!$B$2:$B$96,0))))</f>
        <v>117</v>
      </c>
      <c r="I331" s="144">
        <f t="shared" si="86"/>
        <v>46451</v>
      </c>
      <c r="J331" s="142" t="str">
        <f t="shared" si="87"/>
        <v>117-46451</v>
      </c>
      <c r="K331" s="142">
        <f t="shared" si="88"/>
        <v>0</v>
      </c>
      <c r="L331" s="142">
        <f t="shared" si="89"/>
        <v>1</v>
      </c>
      <c r="M331" s="142">
        <f t="shared" si="90"/>
        <v>100</v>
      </c>
      <c r="N331" s="142">
        <f t="shared" si="90"/>
        <v>100</v>
      </c>
      <c r="O331" s="142">
        <f t="shared" si="90"/>
        <v>100</v>
      </c>
      <c r="P331" s="142">
        <f t="shared" si="90"/>
        <v>100</v>
      </c>
      <c r="Q331" s="142">
        <f t="shared" si="90"/>
        <v>100</v>
      </c>
      <c r="R331" s="142">
        <f t="shared" si="90"/>
        <v>100</v>
      </c>
      <c r="S331" s="142">
        <f t="shared" si="90"/>
        <v>100</v>
      </c>
      <c r="T331" s="142">
        <f t="shared" si="90"/>
        <v>100</v>
      </c>
      <c r="U331" s="142">
        <f t="shared" si="90"/>
        <v>100</v>
      </c>
      <c r="V331" s="142">
        <f t="shared" si="90"/>
        <v>100</v>
      </c>
      <c r="W331" s="142">
        <f t="shared" si="91"/>
        <v>100</v>
      </c>
      <c r="X331" s="142">
        <f t="shared" si="91"/>
        <v>100</v>
      </c>
      <c r="Y331" s="142">
        <f t="shared" si="91"/>
        <v>100</v>
      </c>
      <c r="Z331" s="142">
        <f t="shared" si="91"/>
        <v>100</v>
      </c>
      <c r="AA331" s="142">
        <f t="shared" si="91"/>
        <v>100</v>
      </c>
      <c r="AB331" s="142">
        <f t="shared" si="91"/>
        <v>100</v>
      </c>
      <c r="AC331" s="142">
        <f t="shared" si="91"/>
        <v>100</v>
      </c>
      <c r="AD331" s="142">
        <f t="shared" si="91"/>
        <v>100</v>
      </c>
      <c r="AE331" s="142">
        <f t="shared" si="91"/>
        <v>100</v>
      </c>
      <c r="AF331" s="142">
        <f t="shared" si="91"/>
        <v>100</v>
      </c>
      <c r="AG331" s="142">
        <f t="shared" si="91"/>
        <v>100</v>
      </c>
      <c r="AH331" s="142">
        <f t="shared" si="91"/>
        <v>100</v>
      </c>
      <c r="AI331" s="142">
        <f t="shared" si="91"/>
        <v>100</v>
      </c>
      <c r="AJ331" s="142">
        <f t="shared" si="91"/>
        <v>100</v>
      </c>
      <c r="AK331" s="142">
        <f ca="1">IF(AND(AND($AK$3&lt;=B331,B331&lt;=$AK$1),B331&lt;&gt;""),1,0)</f>
        <v>1</v>
      </c>
      <c r="AL331" s="140">
        <f>IF(OR(F331="工事・メンテ（共用可）",F331="要調整"),0.5,1)</f>
        <v>1</v>
      </c>
      <c r="AM331" s="136">
        <v>1</v>
      </c>
    </row>
    <row r="332" spans="1:39" ht="56.25">
      <c r="A332" s="153">
        <v>386</v>
      </c>
      <c r="B332" s="150">
        <v>46451</v>
      </c>
      <c r="C332" s="156">
        <v>0</v>
      </c>
      <c r="D332" s="156">
        <v>24</v>
      </c>
      <c r="E332" s="212" t="s">
        <v>285</v>
      </c>
      <c r="F332" s="151" t="s">
        <v>95</v>
      </c>
      <c r="G332" s="151" t="s">
        <v>1</v>
      </c>
      <c r="H332" s="143" t="str">
        <f>IF(OR(G332="中止",G332="取消"),"998",IF(ISNA(MATCH($E332,施設情報!$B$2:$B$96,0)),"999",INDEX(施設情報!$C$2:$C$96,MATCH($E332,施設情報!$B$2:$B$96,0))))</f>
        <v>111</v>
      </c>
      <c r="I332" s="144">
        <f t="shared" si="86"/>
        <v>46451</v>
      </c>
      <c r="J332" s="142" t="str">
        <f t="shared" si="87"/>
        <v>111-46451</v>
      </c>
      <c r="K332" s="142">
        <f t="shared" si="88"/>
        <v>0</v>
      </c>
      <c r="L332" s="142">
        <f t="shared" si="89"/>
        <v>1</v>
      </c>
      <c r="M332" s="142">
        <f t="shared" si="90"/>
        <v>100</v>
      </c>
      <c r="N332" s="142">
        <f t="shared" si="90"/>
        <v>100</v>
      </c>
      <c r="O332" s="142">
        <f t="shared" si="90"/>
        <v>100</v>
      </c>
      <c r="P332" s="142">
        <f t="shared" si="90"/>
        <v>100</v>
      </c>
      <c r="Q332" s="142">
        <f t="shared" si="90"/>
        <v>100</v>
      </c>
      <c r="R332" s="142">
        <f t="shared" si="90"/>
        <v>100</v>
      </c>
      <c r="S332" s="142">
        <f t="shared" si="90"/>
        <v>100</v>
      </c>
      <c r="T332" s="142">
        <f t="shared" si="90"/>
        <v>100</v>
      </c>
      <c r="U332" s="142">
        <f t="shared" si="90"/>
        <v>100</v>
      </c>
      <c r="V332" s="142">
        <f t="shared" si="90"/>
        <v>100</v>
      </c>
      <c r="W332" s="142">
        <f t="shared" si="91"/>
        <v>100</v>
      </c>
      <c r="X332" s="142">
        <f t="shared" si="91"/>
        <v>100</v>
      </c>
      <c r="Y332" s="142">
        <f t="shared" si="91"/>
        <v>100</v>
      </c>
      <c r="Z332" s="142">
        <f t="shared" si="91"/>
        <v>100</v>
      </c>
      <c r="AA332" s="142">
        <f t="shared" si="91"/>
        <v>100</v>
      </c>
      <c r="AB332" s="142">
        <f t="shared" si="91"/>
        <v>100</v>
      </c>
      <c r="AC332" s="142">
        <f t="shared" si="91"/>
        <v>100</v>
      </c>
      <c r="AD332" s="142">
        <f t="shared" si="91"/>
        <v>100</v>
      </c>
      <c r="AE332" s="142">
        <f t="shared" si="91"/>
        <v>100</v>
      </c>
      <c r="AF332" s="142">
        <f t="shared" si="91"/>
        <v>100</v>
      </c>
      <c r="AG332" s="142">
        <f t="shared" si="91"/>
        <v>100</v>
      </c>
      <c r="AH332" s="142">
        <f t="shared" si="91"/>
        <v>100</v>
      </c>
      <c r="AI332" s="142">
        <f t="shared" si="91"/>
        <v>100</v>
      </c>
      <c r="AJ332" s="142">
        <f t="shared" si="91"/>
        <v>100</v>
      </c>
      <c r="AK332" s="142">
        <f ca="1">IF(AND(AND($AK$3&lt;=B332,B332&lt;=$AK$1),B332&lt;&gt;""),1,0)</f>
        <v>1</v>
      </c>
      <c r="AL332" s="140">
        <f>IF(OR(F332="工事・メンテ（共用可）",F332="要調整"),0.5,1)</f>
        <v>1</v>
      </c>
      <c r="AM332" s="136">
        <v>1</v>
      </c>
    </row>
    <row r="333" spans="1:39">
      <c r="A333" s="153">
        <v>19</v>
      </c>
      <c r="B333" s="150">
        <v>46452</v>
      </c>
      <c r="C333" s="156">
        <v>0</v>
      </c>
      <c r="D333" s="156">
        <v>24</v>
      </c>
      <c r="E333" s="154" t="s">
        <v>28</v>
      </c>
      <c r="F333" s="151" t="s">
        <v>29</v>
      </c>
      <c r="G333" s="151" t="s">
        <v>1</v>
      </c>
      <c r="H333" s="143" t="str">
        <f>IF(OR(G333="中止",G333="取消"),"998",IF(ISNA(MATCH($E333,施設情報!$B$2:$B$96,0)),"999",INDEX(施設情報!$C$2:$C$96,MATCH($E333,施設情報!$B$2:$B$96,0))))</f>
        <v>001</v>
      </c>
      <c r="I333" s="144">
        <f t="shared" si="86"/>
        <v>46452</v>
      </c>
      <c r="J333" s="142" t="str">
        <f t="shared" si="87"/>
        <v>001-46452</v>
      </c>
      <c r="K333" s="142">
        <f t="shared" si="88"/>
        <v>0</v>
      </c>
      <c r="L333" s="142">
        <f t="shared" si="89"/>
        <v>1</v>
      </c>
      <c r="M333" s="142">
        <f t="shared" si="90"/>
        <v>100</v>
      </c>
      <c r="N333" s="142">
        <f t="shared" si="90"/>
        <v>100</v>
      </c>
      <c r="O333" s="142">
        <f t="shared" si="90"/>
        <v>100</v>
      </c>
      <c r="P333" s="142">
        <f t="shared" si="90"/>
        <v>100</v>
      </c>
      <c r="Q333" s="142">
        <f t="shared" si="90"/>
        <v>100</v>
      </c>
      <c r="R333" s="142">
        <f t="shared" si="90"/>
        <v>100</v>
      </c>
      <c r="S333" s="142">
        <f t="shared" si="90"/>
        <v>100</v>
      </c>
      <c r="T333" s="142">
        <f t="shared" si="90"/>
        <v>100</v>
      </c>
      <c r="U333" s="142">
        <f t="shared" si="90"/>
        <v>100</v>
      </c>
      <c r="V333" s="142">
        <f t="shared" si="90"/>
        <v>100</v>
      </c>
      <c r="W333" s="142">
        <f t="shared" si="91"/>
        <v>100</v>
      </c>
      <c r="X333" s="142">
        <f t="shared" si="91"/>
        <v>100</v>
      </c>
      <c r="Y333" s="142">
        <f t="shared" si="91"/>
        <v>100</v>
      </c>
      <c r="Z333" s="142">
        <f t="shared" si="91"/>
        <v>100</v>
      </c>
      <c r="AA333" s="142">
        <f t="shared" si="91"/>
        <v>100</v>
      </c>
      <c r="AB333" s="142">
        <f t="shared" si="91"/>
        <v>100</v>
      </c>
      <c r="AC333" s="142">
        <f t="shared" si="91"/>
        <v>100</v>
      </c>
      <c r="AD333" s="142">
        <f t="shared" si="91"/>
        <v>100</v>
      </c>
      <c r="AE333" s="142">
        <f t="shared" si="91"/>
        <v>100</v>
      </c>
      <c r="AF333" s="142">
        <f t="shared" si="91"/>
        <v>100</v>
      </c>
      <c r="AG333" s="142">
        <f t="shared" si="91"/>
        <v>100</v>
      </c>
      <c r="AH333" s="142">
        <f t="shared" si="91"/>
        <v>100</v>
      </c>
      <c r="AI333" s="142">
        <f t="shared" si="91"/>
        <v>100</v>
      </c>
      <c r="AJ333" s="142">
        <f t="shared" si="91"/>
        <v>100</v>
      </c>
      <c r="AK333" s="142">
        <f ca="1">IF(AND(AND($AK$3&lt;=B333,B333&lt;=$AK$1),B333&lt;&gt;""),1,0)</f>
        <v>1</v>
      </c>
      <c r="AL333" s="140">
        <f>IF(OR(F333="工事・メンテ（共用可）",F333="要調整"),0.5,1)</f>
        <v>1</v>
      </c>
      <c r="AM333" s="136">
        <v>1</v>
      </c>
    </row>
    <row r="334" spans="1:39" ht="37.5">
      <c r="A334" s="153">
        <v>297</v>
      </c>
      <c r="B334" s="150">
        <v>46452</v>
      </c>
      <c r="C334" s="156">
        <v>0</v>
      </c>
      <c r="D334" s="156">
        <v>24</v>
      </c>
      <c r="E334" s="212" t="s">
        <v>240</v>
      </c>
      <c r="F334" s="151" t="s">
        <v>95</v>
      </c>
      <c r="G334" s="151" t="s">
        <v>1</v>
      </c>
      <c r="H334" s="143" t="str">
        <f>IF(OR(G334="中止",G334="取消"),"998",IF(ISNA(MATCH($E334,施設情報!$B$2:$B$96,0)),"999",INDEX(施設情報!$C$2:$C$96,MATCH($E334,施設情報!$B$2:$B$96,0))))</f>
        <v>117</v>
      </c>
      <c r="I334" s="144">
        <f t="shared" si="86"/>
        <v>46452</v>
      </c>
      <c r="J334" s="142" t="str">
        <f t="shared" si="87"/>
        <v>117-46452</v>
      </c>
      <c r="K334" s="142">
        <f t="shared" si="88"/>
        <v>0</v>
      </c>
      <c r="L334" s="142">
        <f t="shared" si="89"/>
        <v>1</v>
      </c>
      <c r="M334" s="142">
        <f t="shared" si="90"/>
        <v>100</v>
      </c>
      <c r="N334" s="142">
        <f t="shared" si="90"/>
        <v>100</v>
      </c>
      <c r="O334" s="142">
        <f t="shared" si="90"/>
        <v>100</v>
      </c>
      <c r="P334" s="142">
        <f t="shared" si="90"/>
        <v>100</v>
      </c>
      <c r="Q334" s="142">
        <f t="shared" si="90"/>
        <v>100</v>
      </c>
      <c r="R334" s="142">
        <f t="shared" si="90"/>
        <v>100</v>
      </c>
      <c r="S334" s="142">
        <f t="shared" si="90"/>
        <v>100</v>
      </c>
      <c r="T334" s="142">
        <f t="shared" si="90"/>
        <v>100</v>
      </c>
      <c r="U334" s="142">
        <f t="shared" si="90"/>
        <v>100</v>
      </c>
      <c r="V334" s="142">
        <f t="shared" si="90"/>
        <v>100</v>
      </c>
      <c r="W334" s="142">
        <f t="shared" si="91"/>
        <v>100</v>
      </c>
      <c r="X334" s="142">
        <f t="shared" si="91"/>
        <v>100</v>
      </c>
      <c r="Y334" s="142">
        <f t="shared" si="91"/>
        <v>100</v>
      </c>
      <c r="Z334" s="142">
        <f t="shared" si="91"/>
        <v>100</v>
      </c>
      <c r="AA334" s="142">
        <f t="shared" si="91"/>
        <v>100</v>
      </c>
      <c r="AB334" s="142">
        <f t="shared" si="91"/>
        <v>100</v>
      </c>
      <c r="AC334" s="142">
        <f t="shared" si="91"/>
        <v>100</v>
      </c>
      <c r="AD334" s="142">
        <f t="shared" si="91"/>
        <v>100</v>
      </c>
      <c r="AE334" s="142">
        <f t="shared" si="91"/>
        <v>100</v>
      </c>
      <c r="AF334" s="142">
        <f t="shared" si="91"/>
        <v>100</v>
      </c>
      <c r="AG334" s="142">
        <f t="shared" si="91"/>
        <v>100</v>
      </c>
      <c r="AH334" s="142">
        <f t="shared" si="91"/>
        <v>100</v>
      </c>
      <c r="AI334" s="142">
        <f t="shared" si="91"/>
        <v>100</v>
      </c>
      <c r="AJ334" s="142">
        <f t="shared" si="91"/>
        <v>100</v>
      </c>
      <c r="AK334" s="142">
        <f ca="1">IF(AND(AND($AK$3&lt;=B334,B334&lt;=$AK$1),B334&lt;&gt;""),1,0)</f>
        <v>1</v>
      </c>
      <c r="AL334" s="140">
        <f>IF(OR(F334="工事・メンテ（共用可）",F334="要調整"),0.5,1)</f>
        <v>1</v>
      </c>
      <c r="AM334" s="136">
        <v>1</v>
      </c>
    </row>
    <row r="335" spans="1:39" ht="56.25">
      <c r="A335" s="153">
        <v>387</v>
      </c>
      <c r="B335" s="150">
        <v>46452</v>
      </c>
      <c r="C335" s="156">
        <v>0</v>
      </c>
      <c r="D335" s="156">
        <v>24</v>
      </c>
      <c r="E335" s="212" t="s">
        <v>285</v>
      </c>
      <c r="F335" s="151" t="s">
        <v>95</v>
      </c>
      <c r="G335" s="151" t="s">
        <v>1</v>
      </c>
      <c r="H335" s="143" t="str">
        <f>IF(OR(G335="中止",G335="取消"),"998",IF(ISNA(MATCH($E335,施設情報!$B$2:$B$96,0)),"999",INDEX(施設情報!$C$2:$C$96,MATCH($E335,施設情報!$B$2:$B$96,0))))</f>
        <v>111</v>
      </c>
      <c r="I335" s="144">
        <f t="shared" si="86"/>
        <v>46452</v>
      </c>
      <c r="J335" s="142" t="str">
        <f t="shared" si="87"/>
        <v>111-46452</v>
      </c>
      <c r="K335" s="142">
        <f t="shared" si="88"/>
        <v>0</v>
      </c>
      <c r="L335" s="142">
        <f t="shared" si="89"/>
        <v>1</v>
      </c>
      <c r="M335" s="142">
        <f t="shared" ref="M335:V344" si="92">IF(AND(M$3&gt;=$K335,M$3&lt;$L335),100*$AM335,0)</f>
        <v>100</v>
      </c>
      <c r="N335" s="142">
        <f t="shared" si="92"/>
        <v>100</v>
      </c>
      <c r="O335" s="142">
        <f t="shared" si="92"/>
        <v>100</v>
      </c>
      <c r="P335" s="142">
        <f t="shared" si="92"/>
        <v>100</v>
      </c>
      <c r="Q335" s="142">
        <f t="shared" si="92"/>
        <v>100</v>
      </c>
      <c r="R335" s="142">
        <f t="shared" si="92"/>
        <v>100</v>
      </c>
      <c r="S335" s="142">
        <f t="shared" si="92"/>
        <v>100</v>
      </c>
      <c r="T335" s="142">
        <f t="shared" si="92"/>
        <v>100</v>
      </c>
      <c r="U335" s="142">
        <f t="shared" si="92"/>
        <v>100</v>
      </c>
      <c r="V335" s="142">
        <f t="shared" si="92"/>
        <v>100</v>
      </c>
      <c r="W335" s="142">
        <f t="shared" ref="W335:AJ344" si="93">IF(AND(W$3&gt;=$K335,W$3&lt;$L335),100*$AM335,0)</f>
        <v>100</v>
      </c>
      <c r="X335" s="142">
        <f t="shared" si="93"/>
        <v>100</v>
      </c>
      <c r="Y335" s="142">
        <f t="shared" si="93"/>
        <v>100</v>
      </c>
      <c r="Z335" s="142">
        <f t="shared" si="93"/>
        <v>100</v>
      </c>
      <c r="AA335" s="142">
        <f t="shared" si="93"/>
        <v>100</v>
      </c>
      <c r="AB335" s="142">
        <f t="shared" si="93"/>
        <v>100</v>
      </c>
      <c r="AC335" s="142">
        <f t="shared" si="93"/>
        <v>100</v>
      </c>
      <c r="AD335" s="142">
        <f t="shared" si="93"/>
        <v>100</v>
      </c>
      <c r="AE335" s="142">
        <f t="shared" si="93"/>
        <v>100</v>
      </c>
      <c r="AF335" s="142">
        <f t="shared" si="93"/>
        <v>100</v>
      </c>
      <c r="AG335" s="142">
        <f t="shared" si="93"/>
        <v>100</v>
      </c>
      <c r="AH335" s="142">
        <f t="shared" si="93"/>
        <v>100</v>
      </c>
      <c r="AI335" s="142">
        <f t="shared" si="93"/>
        <v>100</v>
      </c>
      <c r="AJ335" s="142">
        <f t="shared" si="93"/>
        <v>100</v>
      </c>
      <c r="AK335" s="142">
        <f ca="1">IF(AND(AND($AK$3&lt;=B335,B335&lt;=$AK$1),B335&lt;&gt;""),1,0)</f>
        <v>1</v>
      </c>
      <c r="AL335" s="140">
        <f>IF(OR(F335="工事・メンテ（共用可）",F335="要調整"),0.5,1)</f>
        <v>1</v>
      </c>
      <c r="AM335" s="136">
        <v>1</v>
      </c>
    </row>
    <row r="336" spans="1:39">
      <c r="A336" s="153">
        <v>20</v>
      </c>
      <c r="B336" s="150">
        <v>46453</v>
      </c>
      <c r="C336" s="156">
        <v>0</v>
      </c>
      <c r="D336" s="156">
        <v>24</v>
      </c>
      <c r="E336" s="154" t="s">
        <v>28</v>
      </c>
      <c r="F336" s="151" t="s">
        <v>29</v>
      </c>
      <c r="G336" s="151" t="s">
        <v>1</v>
      </c>
      <c r="H336" s="143" t="str">
        <f>IF(OR(G336="中止",G336="取消"),"998",IF(ISNA(MATCH($E336,施設情報!$B$2:$B$96,0)),"999",INDEX(施設情報!$C$2:$C$96,MATCH($E336,施設情報!$B$2:$B$96,0))))</f>
        <v>001</v>
      </c>
      <c r="I336" s="144">
        <f t="shared" si="86"/>
        <v>46453</v>
      </c>
      <c r="J336" s="142" t="str">
        <f t="shared" si="87"/>
        <v>001-46453</v>
      </c>
      <c r="K336" s="142">
        <f t="shared" si="88"/>
        <v>0</v>
      </c>
      <c r="L336" s="142">
        <f t="shared" si="89"/>
        <v>1</v>
      </c>
      <c r="M336" s="142">
        <f t="shared" si="92"/>
        <v>100</v>
      </c>
      <c r="N336" s="142">
        <f t="shared" si="92"/>
        <v>100</v>
      </c>
      <c r="O336" s="142">
        <f t="shared" si="92"/>
        <v>100</v>
      </c>
      <c r="P336" s="142">
        <f t="shared" si="92"/>
        <v>100</v>
      </c>
      <c r="Q336" s="142">
        <f t="shared" si="92"/>
        <v>100</v>
      </c>
      <c r="R336" s="142">
        <f t="shared" si="92"/>
        <v>100</v>
      </c>
      <c r="S336" s="142">
        <f t="shared" si="92"/>
        <v>100</v>
      </c>
      <c r="T336" s="142">
        <f t="shared" si="92"/>
        <v>100</v>
      </c>
      <c r="U336" s="142">
        <f t="shared" si="92"/>
        <v>100</v>
      </c>
      <c r="V336" s="142">
        <f t="shared" si="92"/>
        <v>100</v>
      </c>
      <c r="W336" s="142">
        <f t="shared" si="93"/>
        <v>100</v>
      </c>
      <c r="X336" s="142">
        <f t="shared" si="93"/>
        <v>100</v>
      </c>
      <c r="Y336" s="142">
        <f t="shared" si="93"/>
        <v>100</v>
      </c>
      <c r="Z336" s="142">
        <f t="shared" si="93"/>
        <v>100</v>
      </c>
      <c r="AA336" s="142">
        <f t="shared" si="93"/>
        <v>100</v>
      </c>
      <c r="AB336" s="142">
        <f t="shared" si="93"/>
        <v>100</v>
      </c>
      <c r="AC336" s="142">
        <f t="shared" si="93"/>
        <v>100</v>
      </c>
      <c r="AD336" s="142">
        <f t="shared" si="93"/>
        <v>100</v>
      </c>
      <c r="AE336" s="142">
        <f t="shared" si="93"/>
        <v>100</v>
      </c>
      <c r="AF336" s="142">
        <f t="shared" si="93"/>
        <v>100</v>
      </c>
      <c r="AG336" s="142">
        <f t="shared" si="93"/>
        <v>100</v>
      </c>
      <c r="AH336" s="142">
        <f t="shared" si="93"/>
        <v>100</v>
      </c>
      <c r="AI336" s="142">
        <f t="shared" si="93"/>
        <v>100</v>
      </c>
      <c r="AJ336" s="142">
        <f t="shared" si="93"/>
        <v>100</v>
      </c>
      <c r="AK336" s="142">
        <f ca="1">IF(AND(AND($AK$3&lt;=B336,B336&lt;=$AK$1),B336&lt;&gt;""),1,0)</f>
        <v>1</v>
      </c>
      <c r="AL336" s="140">
        <f>IF(OR(F336="工事・メンテ（共用可）",F336="要調整"),0.5,1)</f>
        <v>1</v>
      </c>
      <c r="AM336" s="136">
        <v>1</v>
      </c>
    </row>
    <row r="337" spans="1:39" ht="37.5">
      <c r="A337" s="153">
        <v>298</v>
      </c>
      <c r="B337" s="150">
        <v>46453</v>
      </c>
      <c r="C337" s="156">
        <v>0</v>
      </c>
      <c r="D337" s="156">
        <v>24</v>
      </c>
      <c r="E337" s="212" t="s">
        <v>240</v>
      </c>
      <c r="F337" s="151" t="s">
        <v>95</v>
      </c>
      <c r="G337" s="151" t="s">
        <v>1</v>
      </c>
      <c r="H337" s="143" t="str">
        <f>IF(OR(G337="中止",G337="取消"),"998",IF(ISNA(MATCH($E337,施設情報!$B$2:$B$96,0)),"999",INDEX(施設情報!$C$2:$C$96,MATCH($E337,施設情報!$B$2:$B$96,0))))</f>
        <v>117</v>
      </c>
      <c r="I337" s="144">
        <f t="shared" si="86"/>
        <v>46453</v>
      </c>
      <c r="J337" s="142" t="str">
        <f t="shared" si="87"/>
        <v>117-46453</v>
      </c>
      <c r="K337" s="142">
        <f t="shared" si="88"/>
        <v>0</v>
      </c>
      <c r="L337" s="142">
        <f t="shared" si="89"/>
        <v>1</v>
      </c>
      <c r="M337" s="142">
        <f t="shared" si="92"/>
        <v>100</v>
      </c>
      <c r="N337" s="142">
        <f t="shared" si="92"/>
        <v>100</v>
      </c>
      <c r="O337" s="142">
        <f t="shared" si="92"/>
        <v>100</v>
      </c>
      <c r="P337" s="142">
        <f t="shared" si="92"/>
        <v>100</v>
      </c>
      <c r="Q337" s="142">
        <f t="shared" si="92"/>
        <v>100</v>
      </c>
      <c r="R337" s="142">
        <f t="shared" si="92"/>
        <v>100</v>
      </c>
      <c r="S337" s="142">
        <f t="shared" si="92"/>
        <v>100</v>
      </c>
      <c r="T337" s="142">
        <f t="shared" si="92"/>
        <v>100</v>
      </c>
      <c r="U337" s="142">
        <f t="shared" si="92"/>
        <v>100</v>
      </c>
      <c r="V337" s="142">
        <f t="shared" si="92"/>
        <v>100</v>
      </c>
      <c r="W337" s="142">
        <f t="shared" si="93"/>
        <v>100</v>
      </c>
      <c r="X337" s="142">
        <f t="shared" si="93"/>
        <v>100</v>
      </c>
      <c r="Y337" s="142">
        <f t="shared" si="93"/>
        <v>100</v>
      </c>
      <c r="Z337" s="142">
        <f t="shared" si="93"/>
        <v>100</v>
      </c>
      <c r="AA337" s="142">
        <f t="shared" si="93"/>
        <v>100</v>
      </c>
      <c r="AB337" s="142">
        <f t="shared" si="93"/>
        <v>100</v>
      </c>
      <c r="AC337" s="142">
        <f t="shared" si="93"/>
        <v>100</v>
      </c>
      <c r="AD337" s="142">
        <f t="shared" si="93"/>
        <v>100</v>
      </c>
      <c r="AE337" s="142">
        <f t="shared" si="93"/>
        <v>100</v>
      </c>
      <c r="AF337" s="142">
        <f t="shared" si="93"/>
        <v>100</v>
      </c>
      <c r="AG337" s="142">
        <f t="shared" si="93"/>
        <v>100</v>
      </c>
      <c r="AH337" s="142">
        <f t="shared" si="93"/>
        <v>100</v>
      </c>
      <c r="AI337" s="142">
        <f t="shared" si="93"/>
        <v>100</v>
      </c>
      <c r="AJ337" s="142">
        <f t="shared" si="93"/>
        <v>100</v>
      </c>
      <c r="AK337" s="142">
        <f ca="1">IF(AND(AND($AK$3&lt;=B337,B337&lt;=$AK$1),B337&lt;&gt;""),1,0)</f>
        <v>1</v>
      </c>
      <c r="AL337" s="140">
        <f>IF(OR(F337="工事・メンテ（共用可）",F337="要調整"),0.5,1)</f>
        <v>1</v>
      </c>
      <c r="AM337" s="136">
        <v>1</v>
      </c>
    </row>
    <row r="338" spans="1:39" ht="56.25">
      <c r="A338" s="153">
        <v>388</v>
      </c>
      <c r="B338" s="150">
        <v>46453</v>
      </c>
      <c r="C338" s="156">
        <v>0</v>
      </c>
      <c r="D338" s="156">
        <v>24</v>
      </c>
      <c r="E338" s="212" t="s">
        <v>285</v>
      </c>
      <c r="F338" s="151" t="s">
        <v>95</v>
      </c>
      <c r="G338" s="151" t="s">
        <v>1</v>
      </c>
      <c r="H338" s="143" t="str">
        <f>IF(OR(G338="中止",G338="取消"),"998",IF(ISNA(MATCH($E338,施設情報!$B$2:$B$96,0)),"999",INDEX(施設情報!$C$2:$C$96,MATCH($E338,施設情報!$B$2:$B$96,0))))</f>
        <v>111</v>
      </c>
      <c r="I338" s="144">
        <f t="shared" si="86"/>
        <v>46453</v>
      </c>
      <c r="J338" s="142" t="str">
        <f t="shared" si="87"/>
        <v>111-46453</v>
      </c>
      <c r="K338" s="142">
        <f t="shared" si="88"/>
        <v>0</v>
      </c>
      <c r="L338" s="142">
        <f t="shared" si="89"/>
        <v>1</v>
      </c>
      <c r="M338" s="142">
        <f t="shared" si="92"/>
        <v>100</v>
      </c>
      <c r="N338" s="142">
        <f t="shared" si="92"/>
        <v>100</v>
      </c>
      <c r="O338" s="142">
        <f t="shared" si="92"/>
        <v>100</v>
      </c>
      <c r="P338" s="142">
        <f t="shared" si="92"/>
        <v>100</v>
      </c>
      <c r="Q338" s="142">
        <f t="shared" si="92"/>
        <v>100</v>
      </c>
      <c r="R338" s="142">
        <f t="shared" si="92"/>
        <v>100</v>
      </c>
      <c r="S338" s="142">
        <f t="shared" si="92"/>
        <v>100</v>
      </c>
      <c r="T338" s="142">
        <f t="shared" si="92"/>
        <v>100</v>
      </c>
      <c r="U338" s="142">
        <f t="shared" si="92"/>
        <v>100</v>
      </c>
      <c r="V338" s="142">
        <f t="shared" si="92"/>
        <v>100</v>
      </c>
      <c r="W338" s="142">
        <f t="shared" si="93"/>
        <v>100</v>
      </c>
      <c r="X338" s="142">
        <f t="shared" si="93"/>
        <v>100</v>
      </c>
      <c r="Y338" s="142">
        <f t="shared" si="93"/>
        <v>100</v>
      </c>
      <c r="Z338" s="142">
        <f t="shared" si="93"/>
        <v>100</v>
      </c>
      <c r="AA338" s="142">
        <f t="shared" si="93"/>
        <v>100</v>
      </c>
      <c r="AB338" s="142">
        <f t="shared" si="93"/>
        <v>100</v>
      </c>
      <c r="AC338" s="142">
        <f t="shared" si="93"/>
        <v>100</v>
      </c>
      <c r="AD338" s="142">
        <f t="shared" si="93"/>
        <v>100</v>
      </c>
      <c r="AE338" s="142">
        <f t="shared" si="93"/>
        <v>100</v>
      </c>
      <c r="AF338" s="142">
        <f t="shared" si="93"/>
        <v>100</v>
      </c>
      <c r="AG338" s="142">
        <f t="shared" si="93"/>
        <v>100</v>
      </c>
      <c r="AH338" s="142">
        <f t="shared" si="93"/>
        <v>100</v>
      </c>
      <c r="AI338" s="142">
        <f t="shared" si="93"/>
        <v>100</v>
      </c>
      <c r="AJ338" s="142">
        <f t="shared" si="93"/>
        <v>100</v>
      </c>
      <c r="AK338" s="142">
        <f ca="1">IF(AND(AND($AK$3&lt;=B338,B338&lt;=$AK$1),B338&lt;&gt;""),1,0)</f>
        <v>1</v>
      </c>
      <c r="AL338" s="140">
        <f>IF(OR(F338="工事・メンテ（共用可）",F338="要調整"),0.5,1)</f>
        <v>1</v>
      </c>
      <c r="AM338" s="136">
        <v>1</v>
      </c>
    </row>
    <row r="339" spans="1:39" ht="37.5">
      <c r="A339" s="153">
        <v>299</v>
      </c>
      <c r="B339" s="150">
        <v>46454</v>
      </c>
      <c r="C339" s="156">
        <v>0</v>
      </c>
      <c r="D339" s="156">
        <v>24</v>
      </c>
      <c r="E339" s="212" t="s">
        <v>240</v>
      </c>
      <c r="F339" s="151" t="s">
        <v>95</v>
      </c>
      <c r="G339" s="151" t="s">
        <v>1</v>
      </c>
      <c r="H339" s="143" t="str">
        <f>IF(OR(G339="中止",G339="取消"),"998",IF(ISNA(MATCH($E339,施設情報!$B$2:$B$96,0)),"999",INDEX(施設情報!$C$2:$C$96,MATCH($E339,施設情報!$B$2:$B$96,0))))</f>
        <v>117</v>
      </c>
      <c r="I339" s="144">
        <f t="shared" si="86"/>
        <v>46454</v>
      </c>
      <c r="J339" s="142" t="str">
        <f t="shared" si="87"/>
        <v>117-46454</v>
      </c>
      <c r="K339" s="142">
        <f t="shared" si="88"/>
        <v>0</v>
      </c>
      <c r="L339" s="142">
        <f t="shared" si="89"/>
        <v>1</v>
      </c>
      <c r="M339" s="142">
        <f t="shared" si="92"/>
        <v>100</v>
      </c>
      <c r="N339" s="142">
        <f t="shared" si="92"/>
        <v>100</v>
      </c>
      <c r="O339" s="142">
        <f t="shared" si="92"/>
        <v>100</v>
      </c>
      <c r="P339" s="142">
        <f t="shared" si="92"/>
        <v>100</v>
      </c>
      <c r="Q339" s="142">
        <f t="shared" si="92"/>
        <v>100</v>
      </c>
      <c r="R339" s="142">
        <f t="shared" si="92"/>
        <v>100</v>
      </c>
      <c r="S339" s="142">
        <f t="shared" si="92"/>
        <v>100</v>
      </c>
      <c r="T339" s="142">
        <f t="shared" si="92"/>
        <v>100</v>
      </c>
      <c r="U339" s="142">
        <f t="shared" si="92"/>
        <v>100</v>
      </c>
      <c r="V339" s="142">
        <f t="shared" si="92"/>
        <v>100</v>
      </c>
      <c r="W339" s="142">
        <f t="shared" si="93"/>
        <v>100</v>
      </c>
      <c r="X339" s="142">
        <f t="shared" si="93"/>
        <v>100</v>
      </c>
      <c r="Y339" s="142">
        <f t="shared" si="93"/>
        <v>100</v>
      </c>
      <c r="Z339" s="142">
        <f t="shared" si="93"/>
        <v>100</v>
      </c>
      <c r="AA339" s="142">
        <f t="shared" si="93"/>
        <v>100</v>
      </c>
      <c r="AB339" s="142">
        <f t="shared" si="93"/>
        <v>100</v>
      </c>
      <c r="AC339" s="142">
        <f t="shared" si="93"/>
        <v>100</v>
      </c>
      <c r="AD339" s="142">
        <f t="shared" si="93"/>
        <v>100</v>
      </c>
      <c r="AE339" s="142">
        <f t="shared" si="93"/>
        <v>100</v>
      </c>
      <c r="AF339" s="142">
        <f t="shared" si="93"/>
        <v>100</v>
      </c>
      <c r="AG339" s="142">
        <f t="shared" si="93"/>
        <v>100</v>
      </c>
      <c r="AH339" s="142">
        <f t="shared" si="93"/>
        <v>100</v>
      </c>
      <c r="AI339" s="142">
        <f t="shared" si="93"/>
        <v>100</v>
      </c>
      <c r="AJ339" s="142">
        <f t="shared" si="93"/>
        <v>100</v>
      </c>
      <c r="AK339" s="142">
        <f ca="1">IF(AND(AND($AK$3&lt;=B339,B339&lt;=$AK$1),B339&lt;&gt;""),1,0)</f>
        <v>1</v>
      </c>
      <c r="AL339" s="140">
        <f>IF(OR(F339="工事・メンテ（共用可）",F339="要調整"),0.5,1)</f>
        <v>1</v>
      </c>
      <c r="AM339" s="136">
        <v>1</v>
      </c>
    </row>
    <row r="340" spans="1:39" ht="56.25">
      <c r="A340" s="153">
        <v>389</v>
      </c>
      <c r="B340" s="150">
        <v>46454</v>
      </c>
      <c r="C340" s="156">
        <v>0</v>
      </c>
      <c r="D340" s="156">
        <v>24</v>
      </c>
      <c r="E340" s="212" t="s">
        <v>285</v>
      </c>
      <c r="F340" s="151" t="s">
        <v>95</v>
      </c>
      <c r="G340" s="151" t="s">
        <v>1</v>
      </c>
      <c r="H340" s="143" t="str">
        <f>IF(OR(G340="中止",G340="取消"),"998",IF(ISNA(MATCH($E340,施設情報!$B$2:$B$96,0)),"999",INDEX(施設情報!$C$2:$C$96,MATCH($E340,施設情報!$B$2:$B$96,0))))</f>
        <v>111</v>
      </c>
      <c r="I340" s="144">
        <f t="shared" si="86"/>
        <v>46454</v>
      </c>
      <c r="J340" s="142" t="str">
        <f t="shared" si="87"/>
        <v>111-46454</v>
      </c>
      <c r="K340" s="142">
        <f t="shared" si="88"/>
        <v>0</v>
      </c>
      <c r="L340" s="142">
        <f t="shared" si="89"/>
        <v>1</v>
      </c>
      <c r="M340" s="142">
        <f t="shared" si="92"/>
        <v>100</v>
      </c>
      <c r="N340" s="142">
        <f t="shared" si="92"/>
        <v>100</v>
      </c>
      <c r="O340" s="142">
        <f t="shared" si="92"/>
        <v>100</v>
      </c>
      <c r="P340" s="142">
        <f t="shared" si="92"/>
        <v>100</v>
      </c>
      <c r="Q340" s="142">
        <f t="shared" si="92"/>
        <v>100</v>
      </c>
      <c r="R340" s="142">
        <f t="shared" si="92"/>
        <v>100</v>
      </c>
      <c r="S340" s="142">
        <f t="shared" si="92"/>
        <v>100</v>
      </c>
      <c r="T340" s="142">
        <f t="shared" si="92"/>
        <v>100</v>
      </c>
      <c r="U340" s="142">
        <f t="shared" si="92"/>
        <v>100</v>
      </c>
      <c r="V340" s="142">
        <f t="shared" si="92"/>
        <v>100</v>
      </c>
      <c r="W340" s="142">
        <f t="shared" si="93"/>
        <v>100</v>
      </c>
      <c r="X340" s="142">
        <f t="shared" si="93"/>
        <v>100</v>
      </c>
      <c r="Y340" s="142">
        <f t="shared" si="93"/>
        <v>100</v>
      </c>
      <c r="Z340" s="142">
        <f t="shared" si="93"/>
        <v>100</v>
      </c>
      <c r="AA340" s="142">
        <f t="shared" si="93"/>
        <v>100</v>
      </c>
      <c r="AB340" s="142">
        <f t="shared" si="93"/>
        <v>100</v>
      </c>
      <c r="AC340" s="142">
        <f t="shared" si="93"/>
        <v>100</v>
      </c>
      <c r="AD340" s="142">
        <f t="shared" si="93"/>
        <v>100</v>
      </c>
      <c r="AE340" s="142">
        <f t="shared" si="93"/>
        <v>100</v>
      </c>
      <c r="AF340" s="142">
        <f t="shared" si="93"/>
        <v>100</v>
      </c>
      <c r="AG340" s="142">
        <f t="shared" si="93"/>
        <v>100</v>
      </c>
      <c r="AH340" s="142">
        <f t="shared" si="93"/>
        <v>100</v>
      </c>
      <c r="AI340" s="142">
        <f t="shared" si="93"/>
        <v>100</v>
      </c>
      <c r="AJ340" s="142">
        <f t="shared" si="93"/>
        <v>100</v>
      </c>
      <c r="AK340" s="142">
        <f ca="1">IF(AND(AND($AK$3&lt;=B340,B340&lt;=$AK$1),B340&lt;&gt;""),1,0)</f>
        <v>1</v>
      </c>
      <c r="AL340" s="140">
        <f>IF(OR(F340="工事・メンテ（共用可）",F340="要調整"),0.5,1)</f>
        <v>1</v>
      </c>
      <c r="AM340" s="136">
        <v>1</v>
      </c>
    </row>
    <row r="341" spans="1:39" ht="37.5">
      <c r="A341" s="153">
        <v>300</v>
      </c>
      <c r="B341" s="150">
        <v>46455</v>
      </c>
      <c r="C341" s="156">
        <v>0</v>
      </c>
      <c r="D341" s="156">
        <v>24</v>
      </c>
      <c r="E341" s="212" t="s">
        <v>240</v>
      </c>
      <c r="F341" s="151" t="s">
        <v>95</v>
      </c>
      <c r="G341" s="151" t="s">
        <v>1</v>
      </c>
      <c r="H341" s="143" t="str">
        <f>IF(OR(G341="中止",G341="取消"),"998",IF(ISNA(MATCH($E341,施設情報!$B$2:$B$96,0)),"999",INDEX(施設情報!$C$2:$C$96,MATCH($E341,施設情報!$B$2:$B$96,0))))</f>
        <v>117</v>
      </c>
      <c r="I341" s="144">
        <f t="shared" si="86"/>
        <v>46455</v>
      </c>
      <c r="J341" s="142" t="str">
        <f t="shared" si="87"/>
        <v>117-46455</v>
      </c>
      <c r="K341" s="142">
        <f t="shared" si="88"/>
        <v>0</v>
      </c>
      <c r="L341" s="142">
        <f t="shared" si="89"/>
        <v>1</v>
      </c>
      <c r="M341" s="142">
        <f t="shared" si="92"/>
        <v>100</v>
      </c>
      <c r="N341" s="142">
        <f t="shared" si="92"/>
        <v>100</v>
      </c>
      <c r="O341" s="142">
        <f t="shared" si="92"/>
        <v>100</v>
      </c>
      <c r="P341" s="142">
        <f t="shared" si="92"/>
        <v>100</v>
      </c>
      <c r="Q341" s="142">
        <f t="shared" si="92"/>
        <v>100</v>
      </c>
      <c r="R341" s="142">
        <f t="shared" si="92"/>
        <v>100</v>
      </c>
      <c r="S341" s="142">
        <f t="shared" si="92"/>
        <v>100</v>
      </c>
      <c r="T341" s="142">
        <f t="shared" si="92"/>
        <v>100</v>
      </c>
      <c r="U341" s="142">
        <f t="shared" si="92"/>
        <v>100</v>
      </c>
      <c r="V341" s="142">
        <f t="shared" si="92"/>
        <v>100</v>
      </c>
      <c r="W341" s="142">
        <f t="shared" si="93"/>
        <v>100</v>
      </c>
      <c r="X341" s="142">
        <f t="shared" si="93"/>
        <v>100</v>
      </c>
      <c r="Y341" s="142">
        <f t="shared" si="93"/>
        <v>100</v>
      </c>
      <c r="Z341" s="142">
        <f t="shared" si="93"/>
        <v>100</v>
      </c>
      <c r="AA341" s="142">
        <f t="shared" si="93"/>
        <v>100</v>
      </c>
      <c r="AB341" s="142">
        <f t="shared" si="93"/>
        <v>100</v>
      </c>
      <c r="AC341" s="142">
        <f t="shared" si="93"/>
        <v>100</v>
      </c>
      <c r="AD341" s="142">
        <f t="shared" si="93"/>
        <v>100</v>
      </c>
      <c r="AE341" s="142">
        <f t="shared" si="93"/>
        <v>100</v>
      </c>
      <c r="AF341" s="142">
        <f t="shared" si="93"/>
        <v>100</v>
      </c>
      <c r="AG341" s="142">
        <f t="shared" si="93"/>
        <v>100</v>
      </c>
      <c r="AH341" s="142">
        <f t="shared" si="93"/>
        <v>100</v>
      </c>
      <c r="AI341" s="142">
        <f t="shared" si="93"/>
        <v>100</v>
      </c>
      <c r="AJ341" s="142">
        <f t="shared" si="93"/>
        <v>100</v>
      </c>
      <c r="AK341" s="142">
        <f ca="1">IF(AND(AND($AK$3&lt;=B341,B341&lt;=$AK$1),B341&lt;&gt;""),1,0)</f>
        <v>1</v>
      </c>
      <c r="AL341" s="140">
        <f>IF(OR(F341="工事・メンテ（共用可）",F341="要調整"),0.5,1)</f>
        <v>1</v>
      </c>
      <c r="AM341" s="136">
        <v>1</v>
      </c>
    </row>
    <row r="342" spans="1:39" ht="56.25">
      <c r="A342" s="153">
        <v>390</v>
      </c>
      <c r="B342" s="150">
        <v>46455</v>
      </c>
      <c r="C342" s="156">
        <v>0</v>
      </c>
      <c r="D342" s="156">
        <v>24</v>
      </c>
      <c r="E342" s="212" t="s">
        <v>285</v>
      </c>
      <c r="F342" s="151" t="s">
        <v>95</v>
      </c>
      <c r="G342" s="151" t="s">
        <v>1</v>
      </c>
      <c r="H342" s="143" t="str">
        <f>IF(OR(G342="中止",G342="取消"),"998",IF(ISNA(MATCH($E342,施設情報!$B$2:$B$96,0)),"999",INDEX(施設情報!$C$2:$C$96,MATCH($E342,施設情報!$B$2:$B$96,0))))</f>
        <v>111</v>
      </c>
      <c r="I342" s="144">
        <f t="shared" si="86"/>
        <v>46455</v>
      </c>
      <c r="J342" s="142" t="str">
        <f t="shared" si="87"/>
        <v>111-46455</v>
      </c>
      <c r="K342" s="142">
        <f t="shared" si="88"/>
        <v>0</v>
      </c>
      <c r="L342" s="142">
        <f t="shared" si="89"/>
        <v>1</v>
      </c>
      <c r="M342" s="142">
        <f t="shared" si="92"/>
        <v>100</v>
      </c>
      <c r="N342" s="142">
        <f t="shared" si="92"/>
        <v>100</v>
      </c>
      <c r="O342" s="142">
        <f t="shared" si="92"/>
        <v>100</v>
      </c>
      <c r="P342" s="142">
        <f t="shared" si="92"/>
        <v>100</v>
      </c>
      <c r="Q342" s="142">
        <f t="shared" si="92"/>
        <v>100</v>
      </c>
      <c r="R342" s="142">
        <f t="shared" si="92"/>
        <v>100</v>
      </c>
      <c r="S342" s="142">
        <f t="shared" si="92"/>
        <v>100</v>
      </c>
      <c r="T342" s="142">
        <f t="shared" si="92"/>
        <v>100</v>
      </c>
      <c r="U342" s="142">
        <f t="shared" si="92"/>
        <v>100</v>
      </c>
      <c r="V342" s="142">
        <f t="shared" si="92"/>
        <v>100</v>
      </c>
      <c r="W342" s="142">
        <f t="shared" si="93"/>
        <v>100</v>
      </c>
      <c r="X342" s="142">
        <f t="shared" si="93"/>
        <v>100</v>
      </c>
      <c r="Y342" s="142">
        <f t="shared" si="93"/>
        <v>100</v>
      </c>
      <c r="Z342" s="142">
        <f t="shared" si="93"/>
        <v>100</v>
      </c>
      <c r="AA342" s="142">
        <f t="shared" si="93"/>
        <v>100</v>
      </c>
      <c r="AB342" s="142">
        <f t="shared" si="93"/>
        <v>100</v>
      </c>
      <c r="AC342" s="142">
        <f t="shared" si="93"/>
        <v>100</v>
      </c>
      <c r="AD342" s="142">
        <f t="shared" si="93"/>
        <v>100</v>
      </c>
      <c r="AE342" s="142">
        <f t="shared" si="93"/>
        <v>100</v>
      </c>
      <c r="AF342" s="142">
        <f t="shared" si="93"/>
        <v>100</v>
      </c>
      <c r="AG342" s="142">
        <f t="shared" si="93"/>
        <v>100</v>
      </c>
      <c r="AH342" s="142">
        <f t="shared" si="93"/>
        <v>100</v>
      </c>
      <c r="AI342" s="142">
        <f t="shared" si="93"/>
        <v>100</v>
      </c>
      <c r="AJ342" s="142">
        <f t="shared" si="93"/>
        <v>100</v>
      </c>
      <c r="AK342" s="142">
        <f ca="1">IF(AND(AND($AK$3&lt;=B342,B342&lt;=$AK$1),B342&lt;&gt;""),1,0)</f>
        <v>1</v>
      </c>
      <c r="AL342" s="140">
        <f>IF(OR(F342="工事・メンテ（共用可）",F342="要調整"),0.5,1)</f>
        <v>1</v>
      </c>
      <c r="AM342" s="136">
        <v>1</v>
      </c>
    </row>
    <row r="343" spans="1:39" ht="37.5">
      <c r="A343" s="153">
        <v>301</v>
      </c>
      <c r="B343" s="150">
        <v>46456</v>
      </c>
      <c r="C343" s="156">
        <v>0</v>
      </c>
      <c r="D343" s="156">
        <v>24</v>
      </c>
      <c r="E343" s="212" t="s">
        <v>240</v>
      </c>
      <c r="F343" s="151" t="s">
        <v>95</v>
      </c>
      <c r="G343" s="151" t="s">
        <v>1</v>
      </c>
      <c r="H343" s="143" t="str">
        <f>IF(OR(G343="中止",G343="取消"),"998",IF(ISNA(MATCH($E343,施設情報!$B$2:$B$96,0)),"999",INDEX(施設情報!$C$2:$C$96,MATCH($E343,施設情報!$B$2:$B$96,0))))</f>
        <v>117</v>
      </c>
      <c r="I343" s="144">
        <f t="shared" si="86"/>
        <v>46456</v>
      </c>
      <c r="J343" s="142" t="str">
        <f t="shared" si="87"/>
        <v>117-46456</v>
      </c>
      <c r="K343" s="142">
        <f t="shared" si="88"/>
        <v>0</v>
      </c>
      <c r="L343" s="142">
        <f t="shared" si="89"/>
        <v>1</v>
      </c>
      <c r="M343" s="142">
        <f t="shared" si="92"/>
        <v>100</v>
      </c>
      <c r="N343" s="142">
        <f t="shared" si="92"/>
        <v>100</v>
      </c>
      <c r="O343" s="142">
        <f t="shared" si="92"/>
        <v>100</v>
      </c>
      <c r="P343" s="142">
        <f t="shared" si="92"/>
        <v>100</v>
      </c>
      <c r="Q343" s="142">
        <f t="shared" si="92"/>
        <v>100</v>
      </c>
      <c r="R343" s="142">
        <f t="shared" si="92"/>
        <v>100</v>
      </c>
      <c r="S343" s="142">
        <f t="shared" si="92"/>
        <v>100</v>
      </c>
      <c r="T343" s="142">
        <f t="shared" si="92"/>
        <v>100</v>
      </c>
      <c r="U343" s="142">
        <f t="shared" si="92"/>
        <v>100</v>
      </c>
      <c r="V343" s="142">
        <f t="shared" si="92"/>
        <v>100</v>
      </c>
      <c r="W343" s="142">
        <f t="shared" si="93"/>
        <v>100</v>
      </c>
      <c r="X343" s="142">
        <f t="shared" si="93"/>
        <v>100</v>
      </c>
      <c r="Y343" s="142">
        <f t="shared" si="93"/>
        <v>100</v>
      </c>
      <c r="Z343" s="142">
        <f t="shared" si="93"/>
        <v>100</v>
      </c>
      <c r="AA343" s="142">
        <f t="shared" si="93"/>
        <v>100</v>
      </c>
      <c r="AB343" s="142">
        <f t="shared" si="93"/>
        <v>100</v>
      </c>
      <c r="AC343" s="142">
        <f t="shared" si="93"/>
        <v>100</v>
      </c>
      <c r="AD343" s="142">
        <f t="shared" si="93"/>
        <v>100</v>
      </c>
      <c r="AE343" s="142">
        <f t="shared" si="93"/>
        <v>100</v>
      </c>
      <c r="AF343" s="142">
        <f t="shared" si="93"/>
        <v>100</v>
      </c>
      <c r="AG343" s="142">
        <f t="shared" si="93"/>
        <v>100</v>
      </c>
      <c r="AH343" s="142">
        <f t="shared" si="93"/>
        <v>100</v>
      </c>
      <c r="AI343" s="142">
        <f t="shared" si="93"/>
        <v>100</v>
      </c>
      <c r="AJ343" s="142">
        <f t="shared" si="93"/>
        <v>100</v>
      </c>
      <c r="AK343" s="142">
        <f ca="1">IF(AND(AND($AK$3&lt;=B343,B343&lt;=$AK$1),B343&lt;&gt;""),1,0)</f>
        <v>1</v>
      </c>
      <c r="AL343" s="140">
        <f>IF(OR(F343="工事・メンテ（共用可）",F343="要調整"),0.5,1)</f>
        <v>1</v>
      </c>
      <c r="AM343" s="136">
        <v>1</v>
      </c>
    </row>
    <row r="344" spans="1:39" ht="56.25">
      <c r="A344" s="153">
        <v>391</v>
      </c>
      <c r="B344" s="150">
        <v>46456</v>
      </c>
      <c r="C344" s="156">
        <v>0</v>
      </c>
      <c r="D344" s="156">
        <v>24</v>
      </c>
      <c r="E344" s="212" t="s">
        <v>285</v>
      </c>
      <c r="F344" s="151" t="s">
        <v>95</v>
      </c>
      <c r="G344" s="151" t="s">
        <v>1</v>
      </c>
      <c r="H344" s="143" t="str">
        <f>IF(OR(G344="中止",G344="取消"),"998",IF(ISNA(MATCH($E344,施設情報!$B$2:$B$96,0)),"999",INDEX(施設情報!$C$2:$C$96,MATCH($E344,施設情報!$B$2:$B$96,0))))</f>
        <v>111</v>
      </c>
      <c r="I344" s="144">
        <f t="shared" si="86"/>
        <v>46456</v>
      </c>
      <c r="J344" s="142" t="str">
        <f t="shared" si="87"/>
        <v>111-46456</v>
      </c>
      <c r="K344" s="142">
        <f t="shared" si="88"/>
        <v>0</v>
      </c>
      <c r="L344" s="142">
        <f t="shared" si="89"/>
        <v>1</v>
      </c>
      <c r="M344" s="142">
        <f t="shared" si="92"/>
        <v>100</v>
      </c>
      <c r="N344" s="142">
        <f t="shared" si="92"/>
        <v>100</v>
      </c>
      <c r="O344" s="142">
        <f t="shared" si="92"/>
        <v>100</v>
      </c>
      <c r="P344" s="142">
        <f t="shared" si="92"/>
        <v>100</v>
      </c>
      <c r="Q344" s="142">
        <f t="shared" si="92"/>
        <v>100</v>
      </c>
      <c r="R344" s="142">
        <f t="shared" si="92"/>
        <v>100</v>
      </c>
      <c r="S344" s="142">
        <f t="shared" si="92"/>
        <v>100</v>
      </c>
      <c r="T344" s="142">
        <f t="shared" si="92"/>
        <v>100</v>
      </c>
      <c r="U344" s="142">
        <f t="shared" si="92"/>
        <v>100</v>
      </c>
      <c r="V344" s="142">
        <f t="shared" si="92"/>
        <v>100</v>
      </c>
      <c r="W344" s="142">
        <f t="shared" si="93"/>
        <v>100</v>
      </c>
      <c r="X344" s="142">
        <f t="shared" si="93"/>
        <v>100</v>
      </c>
      <c r="Y344" s="142">
        <f t="shared" si="93"/>
        <v>100</v>
      </c>
      <c r="Z344" s="142">
        <f t="shared" si="93"/>
        <v>100</v>
      </c>
      <c r="AA344" s="142">
        <f t="shared" si="93"/>
        <v>100</v>
      </c>
      <c r="AB344" s="142">
        <f t="shared" si="93"/>
        <v>100</v>
      </c>
      <c r="AC344" s="142">
        <f t="shared" si="93"/>
        <v>100</v>
      </c>
      <c r="AD344" s="142">
        <f t="shared" si="93"/>
        <v>100</v>
      </c>
      <c r="AE344" s="142">
        <f t="shared" si="93"/>
        <v>100</v>
      </c>
      <c r="AF344" s="142">
        <f t="shared" si="93"/>
        <v>100</v>
      </c>
      <c r="AG344" s="142">
        <f t="shared" si="93"/>
        <v>100</v>
      </c>
      <c r="AH344" s="142">
        <f t="shared" si="93"/>
        <v>100</v>
      </c>
      <c r="AI344" s="142">
        <f t="shared" si="93"/>
        <v>100</v>
      </c>
      <c r="AJ344" s="142">
        <f t="shared" si="93"/>
        <v>100</v>
      </c>
      <c r="AK344" s="142">
        <f ca="1">IF(AND(AND($AK$3&lt;=B344,B344&lt;=$AK$1),B344&lt;&gt;""),1,0)</f>
        <v>1</v>
      </c>
      <c r="AL344" s="140">
        <f>IF(OR(F344="工事・メンテ（共用可）",F344="要調整"),0.5,1)</f>
        <v>1</v>
      </c>
      <c r="AM344" s="136">
        <v>1</v>
      </c>
    </row>
    <row r="345" spans="1:39" ht="37.5">
      <c r="A345" s="153">
        <v>302</v>
      </c>
      <c r="B345" s="150">
        <v>46457</v>
      </c>
      <c r="C345" s="156">
        <v>0</v>
      </c>
      <c r="D345" s="156">
        <v>24</v>
      </c>
      <c r="E345" s="212" t="s">
        <v>240</v>
      </c>
      <c r="F345" s="151" t="s">
        <v>95</v>
      </c>
      <c r="G345" s="151" t="s">
        <v>1</v>
      </c>
      <c r="H345" s="143" t="str">
        <f>IF(OR(G345="中止",G345="取消"),"998",IF(ISNA(MATCH($E345,施設情報!$B$2:$B$96,0)),"999",INDEX(施設情報!$C$2:$C$96,MATCH($E345,施設情報!$B$2:$B$96,0))))</f>
        <v>117</v>
      </c>
      <c r="I345" s="144">
        <f t="shared" si="86"/>
        <v>46457</v>
      </c>
      <c r="J345" s="142" t="str">
        <f t="shared" si="87"/>
        <v>117-46457</v>
      </c>
      <c r="K345" s="142">
        <f t="shared" si="88"/>
        <v>0</v>
      </c>
      <c r="L345" s="142">
        <f t="shared" si="89"/>
        <v>1</v>
      </c>
      <c r="M345" s="142">
        <f t="shared" ref="M345:V354" si="94">IF(AND(M$3&gt;=$K345,M$3&lt;$L345),100*$AM345,0)</f>
        <v>100</v>
      </c>
      <c r="N345" s="142">
        <f t="shared" si="94"/>
        <v>100</v>
      </c>
      <c r="O345" s="142">
        <f t="shared" si="94"/>
        <v>100</v>
      </c>
      <c r="P345" s="142">
        <f t="shared" si="94"/>
        <v>100</v>
      </c>
      <c r="Q345" s="142">
        <f t="shared" si="94"/>
        <v>100</v>
      </c>
      <c r="R345" s="142">
        <f t="shared" si="94"/>
        <v>100</v>
      </c>
      <c r="S345" s="142">
        <f t="shared" si="94"/>
        <v>100</v>
      </c>
      <c r="T345" s="142">
        <f t="shared" si="94"/>
        <v>100</v>
      </c>
      <c r="U345" s="142">
        <f t="shared" si="94"/>
        <v>100</v>
      </c>
      <c r="V345" s="142">
        <f t="shared" si="94"/>
        <v>100</v>
      </c>
      <c r="W345" s="142">
        <f t="shared" ref="W345:AJ354" si="95">IF(AND(W$3&gt;=$K345,W$3&lt;$L345),100*$AM345,0)</f>
        <v>100</v>
      </c>
      <c r="X345" s="142">
        <f t="shared" si="95"/>
        <v>100</v>
      </c>
      <c r="Y345" s="142">
        <f t="shared" si="95"/>
        <v>100</v>
      </c>
      <c r="Z345" s="142">
        <f t="shared" si="95"/>
        <v>100</v>
      </c>
      <c r="AA345" s="142">
        <f t="shared" si="95"/>
        <v>100</v>
      </c>
      <c r="AB345" s="142">
        <f t="shared" si="95"/>
        <v>100</v>
      </c>
      <c r="AC345" s="142">
        <f t="shared" si="95"/>
        <v>100</v>
      </c>
      <c r="AD345" s="142">
        <f t="shared" si="95"/>
        <v>100</v>
      </c>
      <c r="AE345" s="142">
        <f t="shared" si="95"/>
        <v>100</v>
      </c>
      <c r="AF345" s="142">
        <f t="shared" si="95"/>
        <v>100</v>
      </c>
      <c r="AG345" s="142">
        <f t="shared" si="95"/>
        <v>100</v>
      </c>
      <c r="AH345" s="142">
        <f t="shared" si="95"/>
        <v>100</v>
      </c>
      <c r="AI345" s="142">
        <f t="shared" si="95"/>
        <v>100</v>
      </c>
      <c r="AJ345" s="142">
        <f t="shared" si="95"/>
        <v>100</v>
      </c>
      <c r="AK345" s="142">
        <f ca="1">IF(AND(AND($AK$3&lt;=B345,B345&lt;=$AK$1),B345&lt;&gt;""),1,0)</f>
        <v>1</v>
      </c>
      <c r="AL345" s="140">
        <f>IF(OR(F345="工事・メンテ（共用可）",F345="要調整"),0.5,1)</f>
        <v>1</v>
      </c>
      <c r="AM345" s="136">
        <v>1</v>
      </c>
    </row>
    <row r="346" spans="1:39" ht="56.25">
      <c r="A346" s="153">
        <v>392</v>
      </c>
      <c r="B346" s="150">
        <v>46457</v>
      </c>
      <c r="C346" s="156">
        <v>0</v>
      </c>
      <c r="D346" s="156">
        <v>24</v>
      </c>
      <c r="E346" s="212" t="s">
        <v>285</v>
      </c>
      <c r="F346" s="151" t="s">
        <v>95</v>
      </c>
      <c r="G346" s="151" t="s">
        <v>1</v>
      </c>
      <c r="H346" s="143" t="str">
        <f>IF(OR(G346="中止",G346="取消"),"998",IF(ISNA(MATCH($E346,施設情報!$B$2:$B$96,0)),"999",INDEX(施設情報!$C$2:$C$96,MATCH($E346,施設情報!$B$2:$B$96,0))))</f>
        <v>111</v>
      </c>
      <c r="I346" s="144">
        <f t="shared" si="86"/>
        <v>46457</v>
      </c>
      <c r="J346" s="142" t="str">
        <f t="shared" si="87"/>
        <v>111-46457</v>
      </c>
      <c r="K346" s="142">
        <f t="shared" si="88"/>
        <v>0</v>
      </c>
      <c r="L346" s="142">
        <f t="shared" si="89"/>
        <v>1</v>
      </c>
      <c r="M346" s="142">
        <f t="shared" si="94"/>
        <v>100</v>
      </c>
      <c r="N346" s="142">
        <f t="shared" si="94"/>
        <v>100</v>
      </c>
      <c r="O346" s="142">
        <f t="shared" si="94"/>
        <v>100</v>
      </c>
      <c r="P346" s="142">
        <f t="shared" si="94"/>
        <v>100</v>
      </c>
      <c r="Q346" s="142">
        <f t="shared" si="94"/>
        <v>100</v>
      </c>
      <c r="R346" s="142">
        <f t="shared" si="94"/>
        <v>100</v>
      </c>
      <c r="S346" s="142">
        <f t="shared" si="94"/>
        <v>100</v>
      </c>
      <c r="T346" s="142">
        <f t="shared" si="94"/>
        <v>100</v>
      </c>
      <c r="U346" s="142">
        <f t="shared" si="94"/>
        <v>100</v>
      </c>
      <c r="V346" s="142">
        <f t="shared" si="94"/>
        <v>100</v>
      </c>
      <c r="W346" s="142">
        <f t="shared" si="95"/>
        <v>100</v>
      </c>
      <c r="X346" s="142">
        <f t="shared" si="95"/>
        <v>100</v>
      </c>
      <c r="Y346" s="142">
        <f t="shared" si="95"/>
        <v>100</v>
      </c>
      <c r="Z346" s="142">
        <f t="shared" si="95"/>
        <v>100</v>
      </c>
      <c r="AA346" s="142">
        <f t="shared" si="95"/>
        <v>100</v>
      </c>
      <c r="AB346" s="142">
        <f t="shared" si="95"/>
        <v>100</v>
      </c>
      <c r="AC346" s="142">
        <f t="shared" si="95"/>
        <v>100</v>
      </c>
      <c r="AD346" s="142">
        <f t="shared" si="95"/>
        <v>100</v>
      </c>
      <c r="AE346" s="142">
        <f t="shared" si="95"/>
        <v>100</v>
      </c>
      <c r="AF346" s="142">
        <f t="shared" si="95"/>
        <v>100</v>
      </c>
      <c r="AG346" s="142">
        <f t="shared" si="95"/>
        <v>100</v>
      </c>
      <c r="AH346" s="142">
        <f t="shared" si="95"/>
        <v>100</v>
      </c>
      <c r="AI346" s="142">
        <f t="shared" si="95"/>
        <v>100</v>
      </c>
      <c r="AJ346" s="142">
        <f t="shared" si="95"/>
        <v>100</v>
      </c>
      <c r="AK346" s="142">
        <f ca="1">IF(AND(AND($AK$3&lt;=B346,B346&lt;=$AK$1),B346&lt;&gt;""),1,0)</f>
        <v>1</v>
      </c>
      <c r="AL346" s="140">
        <f>IF(OR(F346="工事・メンテ（共用可）",F346="要調整"),0.5,1)</f>
        <v>1</v>
      </c>
      <c r="AM346" s="136">
        <v>1</v>
      </c>
    </row>
    <row r="347" spans="1:39" ht="37.5">
      <c r="A347" s="153">
        <v>303</v>
      </c>
      <c r="B347" s="150">
        <v>46458</v>
      </c>
      <c r="C347" s="156">
        <v>0</v>
      </c>
      <c r="D347" s="156">
        <v>24</v>
      </c>
      <c r="E347" s="212" t="s">
        <v>240</v>
      </c>
      <c r="F347" s="151" t="s">
        <v>95</v>
      </c>
      <c r="G347" s="151" t="s">
        <v>1</v>
      </c>
      <c r="H347" s="143" t="str">
        <f>IF(OR(G347="中止",G347="取消"),"998",IF(ISNA(MATCH($E347,施設情報!$B$2:$B$96,0)),"999",INDEX(施設情報!$C$2:$C$96,MATCH($E347,施設情報!$B$2:$B$96,0))))</f>
        <v>117</v>
      </c>
      <c r="I347" s="144">
        <f t="shared" si="86"/>
        <v>46458</v>
      </c>
      <c r="J347" s="142" t="str">
        <f t="shared" si="87"/>
        <v>117-46458</v>
      </c>
      <c r="K347" s="142">
        <f t="shared" si="88"/>
        <v>0</v>
      </c>
      <c r="L347" s="142">
        <f t="shared" si="89"/>
        <v>1</v>
      </c>
      <c r="M347" s="142">
        <f t="shared" si="94"/>
        <v>100</v>
      </c>
      <c r="N347" s="142">
        <f t="shared" si="94"/>
        <v>100</v>
      </c>
      <c r="O347" s="142">
        <f t="shared" si="94"/>
        <v>100</v>
      </c>
      <c r="P347" s="142">
        <f t="shared" si="94"/>
        <v>100</v>
      </c>
      <c r="Q347" s="142">
        <f t="shared" si="94"/>
        <v>100</v>
      </c>
      <c r="R347" s="142">
        <f t="shared" si="94"/>
        <v>100</v>
      </c>
      <c r="S347" s="142">
        <f t="shared" si="94"/>
        <v>100</v>
      </c>
      <c r="T347" s="142">
        <f t="shared" si="94"/>
        <v>100</v>
      </c>
      <c r="U347" s="142">
        <f t="shared" si="94"/>
        <v>100</v>
      </c>
      <c r="V347" s="142">
        <f t="shared" si="94"/>
        <v>100</v>
      </c>
      <c r="W347" s="142">
        <f t="shared" si="95"/>
        <v>100</v>
      </c>
      <c r="X347" s="142">
        <f t="shared" si="95"/>
        <v>100</v>
      </c>
      <c r="Y347" s="142">
        <f t="shared" si="95"/>
        <v>100</v>
      </c>
      <c r="Z347" s="142">
        <f t="shared" si="95"/>
        <v>100</v>
      </c>
      <c r="AA347" s="142">
        <f t="shared" si="95"/>
        <v>100</v>
      </c>
      <c r="AB347" s="142">
        <f t="shared" si="95"/>
        <v>100</v>
      </c>
      <c r="AC347" s="142">
        <f t="shared" si="95"/>
        <v>100</v>
      </c>
      <c r="AD347" s="142">
        <f t="shared" si="95"/>
        <v>100</v>
      </c>
      <c r="AE347" s="142">
        <f t="shared" si="95"/>
        <v>100</v>
      </c>
      <c r="AF347" s="142">
        <f t="shared" si="95"/>
        <v>100</v>
      </c>
      <c r="AG347" s="142">
        <f t="shared" si="95"/>
        <v>100</v>
      </c>
      <c r="AH347" s="142">
        <f t="shared" si="95"/>
        <v>100</v>
      </c>
      <c r="AI347" s="142">
        <f t="shared" si="95"/>
        <v>100</v>
      </c>
      <c r="AJ347" s="142">
        <f t="shared" si="95"/>
        <v>100</v>
      </c>
      <c r="AK347" s="142">
        <f ca="1">IF(AND(AND($AK$3&lt;=B347,B347&lt;=$AK$1),B347&lt;&gt;""),1,0)</f>
        <v>1</v>
      </c>
      <c r="AL347" s="140">
        <f>IF(OR(F347="工事・メンテ（共用可）",F347="要調整"),0.5,1)</f>
        <v>1</v>
      </c>
      <c r="AM347" s="136">
        <v>1</v>
      </c>
    </row>
    <row r="348" spans="1:39" ht="56.25">
      <c r="A348" s="153">
        <v>393</v>
      </c>
      <c r="B348" s="150">
        <v>46458</v>
      </c>
      <c r="C348" s="156">
        <v>0</v>
      </c>
      <c r="D348" s="156">
        <v>24</v>
      </c>
      <c r="E348" s="212" t="s">
        <v>285</v>
      </c>
      <c r="F348" s="151" t="s">
        <v>95</v>
      </c>
      <c r="G348" s="151" t="s">
        <v>1</v>
      </c>
      <c r="H348" s="143" t="str">
        <f>IF(OR(G348="中止",G348="取消"),"998",IF(ISNA(MATCH($E348,施設情報!$B$2:$B$96,0)),"999",INDEX(施設情報!$C$2:$C$96,MATCH($E348,施設情報!$B$2:$B$96,0))))</f>
        <v>111</v>
      </c>
      <c r="I348" s="144">
        <f t="shared" si="86"/>
        <v>46458</v>
      </c>
      <c r="J348" s="142" t="str">
        <f t="shared" si="87"/>
        <v>111-46458</v>
      </c>
      <c r="K348" s="142">
        <f t="shared" si="88"/>
        <v>0</v>
      </c>
      <c r="L348" s="142">
        <f t="shared" si="89"/>
        <v>1</v>
      </c>
      <c r="M348" s="142">
        <f t="shared" si="94"/>
        <v>100</v>
      </c>
      <c r="N348" s="142">
        <f t="shared" si="94"/>
        <v>100</v>
      </c>
      <c r="O348" s="142">
        <f t="shared" si="94"/>
        <v>100</v>
      </c>
      <c r="P348" s="142">
        <f t="shared" si="94"/>
        <v>100</v>
      </c>
      <c r="Q348" s="142">
        <f t="shared" si="94"/>
        <v>100</v>
      </c>
      <c r="R348" s="142">
        <f t="shared" si="94"/>
        <v>100</v>
      </c>
      <c r="S348" s="142">
        <f t="shared" si="94"/>
        <v>100</v>
      </c>
      <c r="T348" s="142">
        <f t="shared" si="94"/>
        <v>100</v>
      </c>
      <c r="U348" s="142">
        <f t="shared" si="94"/>
        <v>100</v>
      </c>
      <c r="V348" s="142">
        <f t="shared" si="94"/>
        <v>100</v>
      </c>
      <c r="W348" s="142">
        <f t="shared" si="95"/>
        <v>100</v>
      </c>
      <c r="X348" s="142">
        <f t="shared" si="95"/>
        <v>100</v>
      </c>
      <c r="Y348" s="142">
        <f t="shared" si="95"/>
        <v>100</v>
      </c>
      <c r="Z348" s="142">
        <f t="shared" si="95"/>
        <v>100</v>
      </c>
      <c r="AA348" s="142">
        <f t="shared" si="95"/>
        <v>100</v>
      </c>
      <c r="AB348" s="142">
        <f t="shared" si="95"/>
        <v>100</v>
      </c>
      <c r="AC348" s="142">
        <f t="shared" si="95"/>
        <v>100</v>
      </c>
      <c r="AD348" s="142">
        <f t="shared" si="95"/>
        <v>100</v>
      </c>
      <c r="AE348" s="142">
        <f t="shared" si="95"/>
        <v>100</v>
      </c>
      <c r="AF348" s="142">
        <f t="shared" si="95"/>
        <v>100</v>
      </c>
      <c r="AG348" s="142">
        <f t="shared" si="95"/>
        <v>100</v>
      </c>
      <c r="AH348" s="142">
        <f t="shared" si="95"/>
        <v>100</v>
      </c>
      <c r="AI348" s="142">
        <f t="shared" si="95"/>
        <v>100</v>
      </c>
      <c r="AJ348" s="142">
        <f t="shared" si="95"/>
        <v>100</v>
      </c>
      <c r="AK348" s="142">
        <f ca="1">IF(AND(AND($AK$3&lt;=B348,B348&lt;=$AK$1),B348&lt;&gt;""),1,0)</f>
        <v>1</v>
      </c>
      <c r="AL348" s="140">
        <f>IF(OR(F348="工事・メンテ（共用可）",F348="要調整"),0.5,1)</f>
        <v>1</v>
      </c>
      <c r="AM348" s="136">
        <v>1</v>
      </c>
    </row>
    <row r="349" spans="1:39">
      <c r="A349" s="153">
        <v>21</v>
      </c>
      <c r="B349" s="150">
        <v>46459</v>
      </c>
      <c r="C349" s="156">
        <v>0</v>
      </c>
      <c r="D349" s="156">
        <v>24</v>
      </c>
      <c r="E349" s="154" t="s">
        <v>28</v>
      </c>
      <c r="F349" s="151" t="s">
        <v>29</v>
      </c>
      <c r="G349" s="151" t="s">
        <v>1</v>
      </c>
      <c r="H349" s="143" t="str">
        <f>IF(OR(G349="中止",G349="取消"),"998",IF(ISNA(MATCH($E349,施設情報!$B$2:$B$96,0)),"999",INDEX(施設情報!$C$2:$C$96,MATCH($E349,施設情報!$B$2:$B$96,0))))</f>
        <v>001</v>
      </c>
      <c r="I349" s="144">
        <f t="shared" si="86"/>
        <v>46459</v>
      </c>
      <c r="J349" s="142" t="str">
        <f t="shared" si="87"/>
        <v>001-46459</v>
      </c>
      <c r="K349" s="142">
        <f t="shared" si="88"/>
        <v>0</v>
      </c>
      <c r="L349" s="142">
        <f t="shared" si="89"/>
        <v>1</v>
      </c>
      <c r="M349" s="142">
        <f t="shared" si="94"/>
        <v>100</v>
      </c>
      <c r="N349" s="142">
        <f t="shared" si="94"/>
        <v>100</v>
      </c>
      <c r="O349" s="142">
        <f t="shared" si="94"/>
        <v>100</v>
      </c>
      <c r="P349" s="142">
        <f t="shared" si="94"/>
        <v>100</v>
      </c>
      <c r="Q349" s="142">
        <f t="shared" si="94"/>
        <v>100</v>
      </c>
      <c r="R349" s="142">
        <f t="shared" si="94"/>
        <v>100</v>
      </c>
      <c r="S349" s="142">
        <f t="shared" si="94"/>
        <v>100</v>
      </c>
      <c r="T349" s="142">
        <f t="shared" si="94"/>
        <v>100</v>
      </c>
      <c r="U349" s="142">
        <f t="shared" si="94"/>
        <v>100</v>
      </c>
      <c r="V349" s="142">
        <f t="shared" si="94"/>
        <v>100</v>
      </c>
      <c r="W349" s="142">
        <f t="shared" si="95"/>
        <v>100</v>
      </c>
      <c r="X349" s="142">
        <f t="shared" si="95"/>
        <v>100</v>
      </c>
      <c r="Y349" s="142">
        <f t="shared" si="95"/>
        <v>100</v>
      </c>
      <c r="Z349" s="142">
        <f t="shared" si="95"/>
        <v>100</v>
      </c>
      <c r="AA349" s="142">
        <f t="shared" si="95"/>
        <v>100</v>
      </c>
      <c r="AB349" s="142">
        <f t="shared" si="95"/>
        <v>100</v>
      </c>
      <c r="AC349" s="142">
        <f t="shared" si="95"/>
        <v>100</v>
      </c>
      <c r="AD349" s="142">
        <f t="shared" si="95"/>
        <v>100</v>
      </c>
      <c r="AE349" s="142">
        <f t="shared" si="95"/>
        <v>100</v>
      </c>
      <c r="AF349" s="142">
        <f t="shared" si="95"/>
        <v>100</v>
      </c>
      <c r="AG349" s="142">
        <f t="shared" si="95"/>
        <v>100</v>
      </c>
      <c r="AH349" s="142">
        <f t="shared" si="95"/>
        <v>100</v>
      </c>
      <c r="AI349" s="142">
        <f t="shared" si="95"/>
        <v>100</v>
      </c>
      <c r="AJ349" s="142">
        <f t="shared" si="95"/>
        <v>100</v>
      </c>
      <c r="AK349" s="142">
        <f ca="1">IF(AND(AND($AK$3&lt;=B349,B349&lt;=$AK$1),B349&lt;&gt;""),1,0)</f>
        <v>1</v>
      </c>
      <c r="AL349" s="140">
        <f>IF(OR(F349="工事・メンテ（共用可）",F349="要調整"),0.5,1)</f>
        <v>1</v>
      </c>
      <c r="AM349" s="136">
        <v>1</v>
      </c>
    </row>
    <row r="350" spans="1:39" ht="37.5">
      <c r="A350" s="153">
        <v>304</v>
      </c>
      <c r="B350" s="150">
        <v>46459</v>
      </c>
      <c r="C350" s="156">
        <v>0</v>
      </c>
      <c r="D350" s="156">
        <v>24</v>
      </c>
      <c r="E350" s="212" t="s">
        <v>240</v>
      </c>
      <c r="F350" s="151" t="s">
        <v>95</v>
      </c>
      <c r="G350" s="151" t="s">
        <v>1</v>
      </c>
      <c r="H350" s="143" t="str">
        <f>IF(OR(G350="中止",G350="取消"),"998",IF(ISNA(MATCH($E350,施設情報!$B$2:$B$96,0)),"999",INDEX(施設情報!$C$2:$C$96,MATCH($E350,施設情報!$B$2:$B$96,0))))</f>
        <v>117</v>
      </c>
      <c r="I350" s="144">
        <f t="shared" si="86"/>
        <v>46459</v>
      </c>
      <c r="J350" s="142" t="str">
        <f t="shared" si="87"/>
        <v>117-46459</v>
      </c>
      <c r="K350" s="142">
        <f t="shared" si="88"/>
        <v>0</v>
      </c>
      <c r="L350" s="142">
        <f t="shared" si="89"/>
        <v>1</v>
      </c>
      <c r="M350" s="142">
        <f t="shared" si="94"/>
        <v>100</v>
      </c>
      <c r="N350" s="142">
        <f t="shared" si="94"/>
        <v>100</v>
      </c>
      <c r="O350" s="142">
        <f t="shared" si="94"/>
        <v>100</v>
      </c>
      <c r="P350" s="142">
        <f t="shared" si="94"/>
        <v>100</v>
      </c>
      <c r="Q350" s="142">
        <f t="shared" si="94"/>
        <v>100</v>
      </c>
      <c r="R350" s="142">
        <f t="shared" si="94"/>
        <v>100</v>
      </c>
      <c r="S350" s="142">
        <f t="shared" si="94"/>
        <v>100</v>
      </c>
      <c r="T350" s="142">
        <f t="shared" si="94"/>
        <v>100</v>
      </c>
      <c r="U350" s="142">
        <f t="shared" si="94"/>
        <v>100</v>
      </c>
      <c r="V350" s="142">
        <f t="shared" si="94"/>
        <v>100</v>
      </c>
      <c r="W350" s="142">
        <f t="shared" si="95"/>
        <v>100</v>
      </c>
      <c r="X350" s="142">
        <f t="shared" si="95"/>
        <v>100</v>
      </c>
      <c r="Y350" s="142">
        <f t="shared" si="95"/>
        <v>100</v>
      </c>
      <c r="Z350" s="142">
        <f t="shared" si="95"/>
        <v>100</v>
      </c>
      <c r="AA350" s="142">
        <f t="shared" si="95"/>
        <v>100</v>
      </c>
      <c r="AB350" s="142">
        <f t="shared" si="95"/>
        <v>100</v>
      </c>
      <c r="AC350" s="142">
        <f t="shared" si="95"/>
        <v>100</v>
      </c>
      <c r="AD350" s="142">
        <f t="shared" si="95"/>
        <v>100</v>
      </c>
      <c r="AE350" s="142">
        <f t="shared" si="95"/>
        <v>100</v>
      </c>
      <c r="AF350" s="142">
        <f t="shared" si="95"/>
        <v>100</v>
      </c>
      <c r="AG350" s="142">
        <f t="shared" si="95"/>
        <v>100</v>
      </c>
      <c r="AH350" s="142">
        <f t="shared" si="95"/>
        <v>100</v>
      </c>
      <c r="AI350" s="142">
        <f t="shared" si="95"/>
        <v>100</v>
      </c>
      <c r="AJ350" s="142">
        <f t="shared" si="95"/>
        <v>100</v>
      </c>
      <c r="AK350" s="142">
        <f ca="1">IF(AND(AND($AK$3&lt;=B350,B350&lt;=$AK$1),B350&lt;&gt;""),1,0)</f>
        <v>1</v>
      </c>
      <c r="AL350" s="140">
        <f>IF(OR(F350="工事・メンテ（共用可）",F350="要調整"),0.5,1)</f>
        <v>1</v>
      </c>
      <c r="AM350" s="136">
        <v>1</v>
      </c>
    </row>
    <row r="351" spans="1:39" ht="56.25">
      <c r="A351" s="153">
        <v>394</v>
      </c>
      <c r="B351" s="150">
        <v>46459</v>
      </c>
      <c r="C351" s="156">
        <v>0</v>
      </c>
      <c r="D351" s="156">
        <v>24</v>
      </c>
      <c r="E351" s="212" t="s">
        <v>285</v>
      </c>
      <c r="F351" s="151" t="s">
        <v>95</v>
      </c>
      <c r="G351" s="151" t="s">
        <v>1</v>
      </c>
      <c r="H351" s="143" t="str">
        <f>IF(OR(G351="中止",G351="取消"),"998",IF(ISNA(MATCH($E351,施設情報!$B$2:$B$96,0)),"999",INDEX(施設情報!$C$2:$C$96,MATCH($E351,施設情報!$B$2:$B$96,0))))</f>
        <v>111</v>
      </c>
      <c r="I351" s="144">
        <f t="shared" si="86"/>
        <v>46459</v>
      </c>
      <c r="J351" s="142" t="str">
        <f t="shared" si="87"/>
        <v>111-46459</v>
      </c>
      <c r="K351" s="142">
        <f t="shared" si="88"/>
        <v>0</v>
      </c>
      <c r="L351" s="142">
        <f t="shared" si="89"/>
        <v>1</v>
      </c>
      <c r="M351" s="142">
        <f t="shared" si="94"/>
        <v>100</v>
      </c>
      <c r="N351" s="142">
        <f t="shared" si="94"/>
        <v>100</v>
      </c>
      <c r="O351" s="142">
        <f t="shared" si="94"/>
        <v>100</v>
      </c>
      <c r="P351" s="142">
        <f t="shared" si="94"/>
        <v>100</v>
      </c>
      <c r="Q351" s="142">
        <f t="shared" si="94"/>
        <v>100</v>
      </c>
      <c r="R351" s="142">
        <f t="shared" si="94"/>
        <v>100</v>
      </c>
      <c r="S351" s="142">
        <f t="shared" si="94"/>
        <v>100</v>
      </c>
      <c r="T351" s="142">
        <f t="shared" si="94"/>
        <v>100</v>
      </c>
      <c r="U351" s="142">
        <f t="shared" si="94"/>
        <v>100</v>
      </c>
      <c r="V351" s="142">
        <f t="shared" si="94"/>
        <v>100</v>
      </c>
      <c r="W351" s="142">
        <f t="shared" si="95"/>
        <v>100</v>
      </c>
      <c r="X351" s="142">
        <f t="shared" si="95"/>
        <v>100</v>
      </c>
      <c r="Y351" s="142">
        <f t="shared" si="95"/>
        <v>100</v>
      </c>
      <c r="Z351" s="142">
        <f t="shared" si="95"/>
        <v>100</v>
      </c>
      <c r="AA351" s="142">
        <f t="shared" si="95"/>
        <v>100</v>
      </c>
      <c r="AB351" s="142">
        <f t="shared" si="95"/>
        <v>100</v>
      </c>
      <c r="AC351" s="142">
        <f t="shared" si="95"/>
        <v>100</v>
      </c>
      <c r="AD351" s="142">
        <f t="shared" si="95"/>
        <v>100</v>
      </c>
      <c r="AE351" s="142">
        <f t="shared" si="95"/>
        <v>100</v>
      </c>
      <c r="AF351" s="142">
        <f t="shared" si="95"/>
        <v>100</v>
      </c>
      <c r="AG351" s="142">
        <f t="shared" si="95"/>
        <v>100</v>
      </c>
      <c r="AH351" s="142">
        <f t="shared" si="95"/>
        <v>100</v>
      </c>
      <c r="AI351" s="142">
        <f t="shared" si="95"/>
        <v>100</v>
      </c>
      <c r="AJ351" s="142">
        <f t="shared" si="95"/>
        <v>100</v>
      </c>
      <c r="AK351" s="142">
        <f ca="1">IF(AND(AND($AK$3&lt;=B351,B351&lt;=$AK$1),B351&lt;&gt;""),1,0)</f>
        <v>1</v>
      </c>
      <c r="AL351" s="140">
        <f>IF(OR(F351="工事・メンテ（共用可）",F351="要調整"),0.5,1)</f>
        <v>1</v>
      </c>
      <c r="AM351" s="136">
        <v>1</v>
      </c>
    </row>
    <row r="352" spans="1:39">
      <c r="A352" s="153">
        <v>22</v>
      </c>
      <c r="B352" s="150">
        <v>46460</v>
      </c>
      <c r="C352" s="156">
        <v>0</v>
      </c>
      <c r="D352" s="156">
        <v>24</v>
      </c>
      <c r="E352" s="154" t="s">
        <v>28</v>
      </c>
      <c r="F352" s="151" t="s">
        <v>29</v>
      </c>
      <c r="G352" s="151" t="s">
        <v>1</v>
      </c>
      <c r="H352" s="143" t="str">
        <f>IF(OR(G352="中止",G352="取消"),"998",IF(ISNA(MATCH($E352,施設情報!$B$2:$B$96,0)),"999",INDEX(施設情報!$C$2:$C$96,MATCH($E352,施設情報!$B$2:$B$96,0))))</f>
        <v>001</v>
      </c>
      <c r="I352" s="144">
        <f t="shared" si="86"/>
        <v>46460</v>
      </c>
      <c r="J352" s="142" t="str">
        <f t="shared" si="87"/>
        <v>001-46460</v>
      </c>
      <c r="K352" s="142">
        <f t="shared" si="88"/>
        <v>0</v>
      </c>
      <c r="L352" s="142">
        <f t="shared" si="89"/>
        <v>1</v>
      </c>
      <c r="M352" s="142">
        <f t="shared" si="94"/>
        <v>100</v>
      </c>
      <c r="N352" s="142">
        <f t="shared" si="94"/>
        <v>100</v>
      </c>
      <c r="O352" s="142">
        <f t="shared" si="94"/>
        <v>100</v>
      </c>
      <c r="P352" s="142">
        <f t="shared" si="94"/>
        <v>100</v>
      </c>
      <c r="Q352" s="142">
        <f t="shared" si="94"/>
        <v>100</v>
      </c>
      <c r="R352" s="142">
        <f t="shared" si="94"/>
        <v>100</v>
      </c>
      <c r="S352" s="142">
        <f t="shared" si="94"/>
        <v>100</v>
      </c>
      <c r="T352" s="142">
        <f t="shared" si="94"/>
        <v>100</v>
      </c>
      <c r="U352" s="142">
        <f t="shared" si="94"/>
        <v>100</v>
      </c>
      <c r="V352" s="142">
        <f t="shared" si="94"/>
        <v>100</v>
      </c>
      <c r="W352" s="142">
        <f t="shared" si="95"/>
        <v>100</v>
      </c>
      <c r="X352" s="142">
        <f t="shared" si="95"/>
        <v>100</v>
      </c>
      <c r="Y352" s="142">
        <f t="shared" si="95"/>
        <v>100</v>
      </c>
      <c r="Z352" s="142">
        <f t="shared" si="95"/>
        <v>100</v>
      </c>
      <c r="AA352" s="142">
        <f t="shared" si="95"/>
        <v>100</v>
      </c>
      <c r="AB352" s="142">
        <f t="shared" si="95"/>
        <v>100</v>
      </c>
      <c r="AC352" s="142">
        <f t="shared" si="95"/>
        <v>100</v>
      </c>
      <c r="AD352" s="142">
        <f t="shared" si="95"/>
        <v>100</v>
      </c>
      <c r="AE352" s="142">
        <f t="shared" si="95"/>
        <v>100</v>
      </c>
      <c r="AF352" s="142">
        <f t="shared" si="95"/>
        <v>100</v>
      </c>
      <c r="AG352" s="142">
        <f t="shared" si="95"/>
        <v>100</v>
      </c>
      <c r="AH352" s="142">
        <f t="shared" si="95"/>
        <v>100</v>
      </c>
      <c r="AI352" s="142">
        <f t="shared" si="95"/>
        <v>100</v>
      </c>
      <c r="AJ352" s="142">
        <f t="shared" si="95"/>
        <v>100</v>
      </c>
      <c r="AK352" s="142">
        <f ca="1">IF(AND(AND($AK$3&lt;=B352,B352&lt;=$AK$1),B352&lt;&gt;""),1,0)</f>
        <v>1</v>
      </c>
      <c r="AL352" s="140">
        <f>IF(OR(F352="工事・メンテ（共用可）",F352="要調整"),0.5,1)</f>
        <v>1</v>
      </c>
      <c r="AM352" s="136">
        <v>1</v>
      </c>
    </row>
    <row r="353" spans="1:39" ht="37.5">
      <c r="A353" s="153">
        <v>305</v>
      </c>
      <c r="B353" s="150">
        <v>46460</v>
      </c>
      <c r="C353" s="156">
        <v>0</v>
      </c>
      <c r="D353" s="156">
        <v>24</v>
      </c>
      <c r="E353" s="212" t="s">
        <v>240</v>
      </c>
      <c r="F353" s="151" t="s">
        <v>95</v>
      </c>
      <c r="G353" s="151" t="s">
        <v>1</v>
      </c>
      <c r="H353" s="143" t="str">
        <f>IF(OR(G353="中止",G353="取消"),"998",IF(ISNA(MATCH($E353,施設情報!$B$2:$B$96,0)),"999",INDEX(施設情報!$C$2:$C$96,MATCH($E353,施設情報!$B$2:$B$96,0))))</f>
        <v>117</v>
      </c>
      <c r="I353" s="144">
        <f t="shared" si="86"/>
        <v>46460</v>
      </c>
      <c r="J353" s="142" t="str">
        <f t="shared" si="87"/>
        <v>117-46460</v>
      </c>
      <c r="K353" s="142">
        <f t="shared" si="88"/>
        <v>0</v>
      </c>
      <c r="L353" s="142">
        <f t="shared" si="89"/>
        <v>1</v>
      </c>
      <c r="M353" s="142">
        <f t="shared" si="94"/>
        <v>100</v>
      </c>
      <c r="N353" s="142">
        <f t="shared" si="94"/>
        <v>100</v>
      </c>
      <c r="O353" s="142">
        <f t="shared" si="94"/>
        <v>100</v>
      </c>
      <c r="P353" s="142">
        <f t="shared" si="94"/>
        <v>100</v>
      </c>
      <c r="Q353" s="142">
        <f t="shared" si="94"/>
        <v>100</v>
      </c>
      <c r="R353" s="142">
        <f t="shared" si="94"/>
        <v>100</v>
      </c>
      <c r="S353" s="142">
        <f t="shared" si="94"/>
        <v>100</v>
      </c>
      <c r="T353" s="142">
        <f t="shared" si="94"/>
        <v>100</v>
      </c>
      <c r="U353" s="142">
        <f t="shared" si="94"/>
        <v>100</v>
      </c>
      <c r="V353" s="142">
        <f t="shared" si="94"/>
        <v>100</v>
      </c>
      <c r="W353" s="142">
        <f t="shared" si="95"/>
        <v>100</v>
      </c>
      <c r="X353" s="142">
        <f t="shared" si="95"/>
        <v>100</v>
      </c>
      <c r="Y353" s="142">
        <f t="shared" si="95"/>
        <v>100</v>
      </c>
      <c r="Z353" s="142">
        <f t="shared" si="95"/>
        <v>100</v>
      </c>
      <c r="AA353" s="142">
        <f t="shared" si="95"/>
        <v>100</v>
      </c>
      <c r="AB353" s="142">
        <f t="shared" si="95"/>
        <v>100</v>
      </c>
      <c r="AC353" s="142">
        <f t="shared" si="95"/>
        <v>100</v>
      </c>
      <c r="AD353" s="142">
        <f t="shared" si="95"/>
        <v>100</v>
      </c>
      <c r="AE353" s="142">
        <f t="shared" si="95"/>
        <v>100</v>
      </c>
      <c r="AF353" s="142">
        <f t="shared" si="95"/>
        <v>100</v>
      </c>
      <c r="AG353" s="142">
        <f t="shared" si="95"/>
        <v>100</v>
      </c>
      <c r="AH353" s="142">
        <f t="shared" si="95"/>
        <v>100</v>
      </c>
      <c r="AI353" s="142">
        <f t="shared" si="95"/>
        <v>100</v>
      </c>
      <c r="AJ353" s="142">
        <f t="shared" si="95"/>
        <v>100</v>
      </c>
      <c r="AK353" s="142">
        <f ca="1">IF(AND(AND($AK$3&lt;=B353,B353&lt;=$AK$1),B353&lt;&gt;""),1,0)</f>
        <v>1</v>
      </c>
      <c r="AL353" s="140">
        <f>IF(OR(F353="工事・メンテ（共用可）",F353="要調整"),0.5,1)</f>
        <v>1</v>
      </c>
      <c r="AM353" s="136">
        <v>1</v>
      </c>
    </row>
    <row r="354" spans="1:39" ht="56.25">
      <c r="A354" s="153">
        <v>395</v>
      </c>
      <c r="B354" s="150">
        <v>46460</v>
      </c>
      <c r="C354" s="156">
        <v>0</v>
      </c>
      <c r="D354" s="156">
        <v>24</v>
      </c>
      <c r="E354" s="212" t="s">
        <v>285</v>
      </c>
      <c r="F354" s="151" t="s">
        <v>95</v>
      </c>
      <c r="G354" s="151" t="s">
        <v>1</v>
      </c>
      <c r="H354" s="143" t="str">
        <f>IF(OR(G354="中止",G354="取消"),"998",IF(ISNA(MATCH($E354,施設情報!$B$2:$B$96,0)),"999",INDEX(施設情報!$C$2:$C$96,MATCH($E354,施設情報!$B$2:$B$96,0))))</f>
        <v>111</v>
      </c>
      <c r="I354" s="144">
        <f t="shared" si="86"/>
        <v>46460</v>
      </c>
      <c r="J354" s="142" t="str">
        <f t="shared" si="87"/>
        <v>111-46460</v>
      </c>
      <c r="K354" s="142">
        <f t="shared" si="88"/>
        <v>0</v>
      </c>
      <c r="L354" s="142">
        <f t="shared" si="89"/>
        <v>1</v>
      </c>
      <c r="M354" s="142">
        <f t="shared" si="94"/>
        <v>100</v>
      </c>
      <c r="N354" s="142">
        <f t="shared" si="94"/>
        <v>100</v>
      </c>
      <c r="O354" s="142">
        <f t="shared" si="94"/>
        <v>100</v>
      </c>
      <c r="P354" s="142">
        <f t="shared" si="94"/>
        <v>100</v>
      </c>
      <c r="Q354" s="142">
        <f t="shared" si="94"/>
        <v>100</v>
      </c>
      <c r="R354" s="142">
        <f t="shared" si="94"/>
        <v>100</v>
      </c>
      <c r="S354" s="142">
        <f t="shared" si="94"/>
        <v>100</v>
      </c>
      <c r="T354" s="142">
        <f t="shared" si="94"/>
        <v>100</v>
      </c>
      <c r="U354" s="142">
        <f t="shared" si="94"/>
        <v>100</v>
      </c>
      <c r="V354" s="142">
        <f t="shared" si="94"/>
        <v>100</v>
      </c>
      <c r="W354" s="142">
        <f t="shared" si="95"/>
        <v>100</v>
      </c>
      <c r="X354" s="142">
        <f t="shared" si="95"/>
        <v>100</v>
      </c>
      <c r="Y354" s="142">
        <f t="shared" si="95"/>
        <v>100</v>
      </c>
      <c r="Z354" s="142">
        <f t="shared" si="95"/>
        <v>100</v>
      </c>
      <c r="AA354" s="142">
        <f t="shared" si="95"/>
        <v>100</v>
      </c>
      <c r="AB354" s="142">
        <f t="shared" si="95"/>
        <v>100</v>
      </c>
      <c r="AC354" s="142">
        <f t="shared" si="95"/>
        <v>100</v>
      </c>
      <c r="AD354" s="142">
        <f t="shared" si="95"/>
        <v>100</v>
      </c>
      <c r="AE354" s="142">
        <f t="shared" si="95"/>
        <v>100</v>
      </c>
      <c r="AF354" s="142">
        <f t="shared" si="95"/>
        <v>100</v>
      </c>
      <c r="AG354" s="142">
        <f t="shared" si="95"/>
        <v>100</v>
      </c>
      <c r="AH354" s="142">
        <f t="shared" si="95"/>
        <v>100</v>
      </c>
      <c r="AI354" s="142">
        <f t="shared" si="95"/>
        <v>100</v>
      </c>
      <c r="AJ354" s="142">
        <f t="shared" si="95"/>
        <v>100</v>
      </c>
      <c r="AK354" s="142">
        <f ca="1">IF(AND(AND($AK$3&lt;=B354,B354&lt;=$AK$1),B354&lt;&gt;""),1,0)</f>
        <v>1</v>
      </c>
      <c r="AL354" s="140">
        <f>IF(OR(F354="工事・メンテ（共用可）",F354="要調整"),0.5,1)</f>
        <v>1</v>
      </c>
      <c r="AM354" s="136">
        <v>1</v>
      </c>
    </row>
    <row r="355" spans="1:39" ht="37.5">
      <c r="A355" s="153">
        <v>306</v>
      </c>
      <c r="B355" s="150">
        <v>46461</v>
      </c>
      <c r="C355" s="156">
        <v>0</v>
      </c>
      <c r="D355" s="156">
        <v>24</v>
      </c>
      <c r="E355" s="212" t="s">
        <v>240</v>
      </c>
      <c r="F355" s="151" t="s">
        <v>95</v>
      </c>
      <c r="G355" s="151" t="s">
        <v>1</v>
      </c>
      <c r="H355" s="143" t="str">
        <f>IF(OR(G355="中止",G355="取消"),"998",IF(ISNA(MATCH($E355,施設情報!$B$2:$B$96,0)),"999",INDEX(施設情報!$C$2:$C$96,MATCH($E355,施設情報!$B$2:$B$96,0))))</f>
        <v>117</v>
      </c>
      <c r="I355" s="144">
        <f t="shared" si="86"/>
        <v>46461</v>
      </c>
      <c r="J355" s="142" t="str">
        <f t="shared" si="87"/>
        <v>117-46461</v>
      </c>
      <c r="K355" s="142">
        <f t="shared" si="88"/>
        <v>0</v>
      </c>
      <c r="L355" s="142">
        <f t="shared" si="89"/>
        <v>1</v>
      </c>
      <c r="M355" s="142">
        <f t="shared" ref="M355:V364" si="96">IF(AND(M$3&gt;=$K355,M$3&lt;$L355),100*$AM355,0)</f>
        <v>100</v>
      </c>
      <c r="N355" s="142">
        <f t="shared" si="96"/>
        <v>100</v>
      </c>
      <c r="O355" s="142">
        <f t="shared" si="96"/>
        <v>100</v>
      </c>
      <c r="P355" s="142">
        <f t="shared" si="96"/>
        <v>100</v>
      </c>
      <c r="Q355" s="142">
        <f t="shared" si="96"/>
        <v>100</v>
      </c>
      <c r="R355" s="142">
        <f t="shared" si="96"/>
        <v>100</v>
      </c>
      <c r="S355" s="142">
        <f t="shared" si="96"/>
        <v>100</v>
      </c>
      <c r="T355" s="142">
        <f t="shared" si="96"/>
        <v>100</v>
      </c>
      <c r="U355" s="142">
        <f t="shared" si="96"/>
        <v>100</v>
      </c>
      <c r="V355" s="142">
        <f t="shared" si="96"/>
        <v>100</v>
      </c>
      <c r="W355" s="142">
        <f t="shared" ref="W355:AJ364" si="97">IF(AND(W$3&gt;=$K355,W$3&lt;$L355),100*$AM355,0)</f>
        <v>100</v>
      </c>
      <c r="X355" s="142">
        <f t="shared" si="97"/>
        <v>100</v>
      </c>
      <c r="Y355" s="142">
        <f t="shared" si="97"/>
        <v>100</v>
      </c>
      <c r="Z355" s="142">
        <f t="shared" si="97"/>
        <v>100</v>
      </c>
      <c r="AA355" s="142">
        <f t="shared" si="97"/>
        <v>100</v>
      </c>
      <c r="AB355" s="142">
        <f t="shared" si="97"/>
        <v>100</v>
      </c>
      <c r="AC355" s="142">
        <f t="shared" si="97"/>
        <v>100</v>
      </c>
      <c r="AD355" s="142">
        <f t="shared" si="97"/>
        <v>100</v>
      </c>
      <c r="AE355" s="142">
        <f t="shared" si="97"/>
        <v>100</v>
      </c>
      <c r="AF355" s="142">
        <f t="shared" si="97"/>
        <v>100</v>
      </c>
      <c r="AG355" s="142">
        <f t="shared" si="97"/>
        <v>100</v>
      </c>
      <c r="AH355" s="142">
        <f t="shared" si="97"/>
        <v>100</v>
      </c>
      <c r="AI355" s="142">
        <f t="shared" si="97"/>
        <v>100</v>
      </c>
      <c r="AJ355" s="142">
        <f t="shared" si="97"/>
        <v>100</v>
      </c>
      <c r="AK355" s="142">
        <f ca="1">IF(AND(AND($AK$3&lt;=B355,B355&lt;=$AK$1),B355&lt;&gt;""),1,0)</f>
        <v>1</v>
      </c>
      <c r="AL355" s="140">
        <f>IF(OR(F355="工事・メンテ（共用可）",F355="要調整"),0.5,1)</f>
        <v>1</v>
      </c>
      <c r="AM355" s="136">
        <v>1</v>
      </c>
    </row>
    <row r="356" spans="1:39" ht="56.25">
      <c r="A356" s="153">
        <v>396</v>
      </c>
      <c r="B356" s="150">
        <v>46461</v>
      </c>
      <c r="C356" s="156">
        <v>0</v>
      </c>
      <c r="D356" s="156">
        <v>24</v>
      </c>
      <c r="E356" s="212" t="s">
        <v>285</v>
      </c>
      <c r="F356" s="151" t="s">
        <v>95</v>
      </c>
      <c r="G356" s="151" t="s">
        <v>1</v>
      </c>
      <c r="H356" s="143" t="str">
        <f>IF(OR(G356="中止",G356="取消"),"998",IF(ISNA(MATCH($E356,施設情報!$B$2:$B$96,0)),"999",INDEX(施設情報!$C$2:$C$96,MATCH($E356,施設情報!$B$2:$B$96,0))))</f>
        <v>111</v>
      </c>
      <c r="I356" s="144">
        <f t="shared" si="86"/>
        <v>46461</v>
      </c>
      <c r="J356" s="142" t="str">
        <f t="shared" si="87"/>
        <v>111-46461</v>
      </c>
      <c r="K356" s="142">
        <f t="shared" si="88"/>
        <v>0</v>
      </c>
      <c r="L356" s="142">
        <f t="shared" si="89"/>
        <v>1</v>
      </c>
      <c r="M356" s="142">
        <f t="shared" si="96"/>
        <v>100</v>
      </c>
      <c r="N356" s="142">
        <f t="shared" si="96"/>
        <v>100</v>
      </c>
      <c r="O356" s="142">
        <f t="shared" si="96"/>
        <v>100</v>
      </c>
      <c r="P356" s="142">
        <f t="shared" si="96"/>
        <v>100</v>
      </c>
      <c r="Q356" s="142">
        <f t="shared" si="96"/>
        <v>100</v>
      </c>
      <c r="R356" s="142">
        <f t="shared" si="96"/>
        <v>100</v>
      </c>
      <c r="S356" s="142">
        <f t="shared" si="96"/>
        <v>100</v>
      </c>
      <c r="T356" s="142">
        <f t="shared" si="96"/>
        <v>100</v>
      </c>
      <c r="U356" s="142">
        <f t="shared" si="96"/>
        <v>100</v>
      </c>
      <c r="V356" s="142">
        <f t="shared" si="96"/>
        <v>100</v>
      </c>
      <c r="W356" s="142">
        <f t="shared" si="97"/>
        <v>100</v>
      </c>
      <c r="X356" s="142">
        <f t="shared" si="97"/>
        <v>100</v>
      </c>
      <c r="Y356" s="142">
        <f t="shared" si="97"/>
        <v>100</v>
      </c>
      <c r="Z356" s="142">
        <f t="shared" si="97"/>
        <v>100</v>
      </c>
      <c r="AA356" s="142">
        <f t="shared" si="97"/>
        <v>100</v>
      </c>
      <c r="AB356" s="142">
        <f t="shared" si="97"/>
        <v>100</v>
      </c>
      <c r="AC356" s="142">
        <f t="shared" si="97"/>
        <v>100</v>
      </c>
      <c r="AD356" s="142">
        <f t="shared" si="97"/>
        <v>100</v>
      </c>
      <c r="AE356" s="142">
        <f t="shared" si="97"/>
        <v>100</v>
      </c>
      <c r="AF356" s="142">
        <f t="shared" si="97"/>
        <v>100</v>
      </c>
      <c r="AG356" s="142">
        <f t="shared" si="97"/>
        <v>100</v>
      </c>
      <c r="AH356" s="142">
        <f t="shared" si="97"/>
        <v>100</v>
      </c>
      <c r="AI356" s="142">
        <f t="shared" si="97"/>
        <v>100</v>
      </c>
      <c r="AJ356" s="142">
        <f t="shared" si="97"/>
        <v>100</v>
      </c>
      <c r="AK356" s="142">
        <f ca="1">IF(AND(AND($AK$3&lt;=B356,B356&lt;=$AK$1),B356&lt;&gt;""),1,0)</f>
        <v>1</v>
      </c>
      <c r="AL356" s="140">
        <f>IF(OR(F356="工事・メンテ（共用可）",F356="要調整"),0.5,1)</f>
        <v>1</v>
      </c>
      <c r="AM356" s="136">
        <v>1</v>
      </c>
    </row>
    <row r="357" spans="1:39" ht="37.5">
      <c r="A357" s="153">
        <v>307</v>
      </c>
      <c r="B357" s="150">
        <v>46462</v>
      </c>
      <c r="C357" s="156">
        <v>0</v>
      </c>
      <c r="D357" s="156">
        <v>24</v>
      </c>
      <c r="E357" s="212" t="s">
        <v>240</v>
      </c>
      <c r="F357" s="151" t="s">
        <v>95</v>
      </c>
      <c r="G357" s="151" t="s">
        <v>1</v>
      </c>
      <c r="H357" s="143" t="str">
        <f>IF(OR(G357="中止",G357="取消"),"998",IF(ISNA(MATCH($E357,施設情報!$B$2:$B$96,0)),"999",INDEX(施設情報!$C$2:$C$96,MATCH($E357,施設情報!$B$2:$B$96,0))))</f>
        <v>117</v>
      </c>
      <c r="I357" s="144">
        <f t="shared" si="86"/>
        <v>46462</v>
      </c>
      <c r="J357" s="142" t="str">
        <f t="shared" si="87"/>
        <v>117-46462</v>
      </c>
      <c r="K357" s="142">
        <f t="shared" si="88"/>
        <v>0</v>
      </c>
      <c r="L357" s="142">
        <f t="shared" si="89"/>
        <v>1</v>
      </c>
      <c r="M357" s="142">
        <f t="shared" si="96"/>
        <v>100</v>
      </c>
      <c r="N357" s="142">
        <f t="shared" si="96"/>
        <v>100</v>
      </c>
      <c r="O357" s="142">
        <f t="shared" si="96"/>
        <v>100</v>
      </c>
      <c r="P357" s="142">
        <f t="shared" si="96"/>
        <v>100</v>
      </c>
      <c r="Q357" s="142">
        <f t="shared" si="96"/>
        <v>100</v>
      </c>
      <c r="R357" s="142">
        <f t="shared" si="96"/>
        <v>100</v>
      </c>
      <c r="S357" s="142">
        <f t="shared" si="96"/>
        <v>100</v>
      </c>
      <c r="T357" s="142">
        <f t="shared" si="96"/>
        <v>100</v>
      </c>
      <c r="U357" s="142">
        <f t="shared" si="96"/>
        <v>100</v>
      </c>
      <c r="V357" s="142">
        <f t="shared" si="96"/>
        <v>100</v>
      </c>
      <c r="W357" s="142">
        <f t="shared" si="97"/>
        <v>100</v>
      </c>
      <c r="X357" s="142">
        <f t="shared" si="97"/>
        <v>100</v>
      </c>
      <c r="Y357" s="142">
        <f t="shared" si="97"/>
        <v>100</v>
      </c>
      <c r="Z357" s="142">
        <f t="shared" si="97"/>
        <v>100</v>
      </c>
      <c r="AA357" s="142">
        <f t="shared" si="97"/>
        <v>100</v>
      </c>
      <c r="AB357" s="142">
        <f t="shared" si="97"/>
        <v>100</v>
      </c>
      <c r="AC357" s="142">
        <f t="shared" si="97"/>
        <v>100</v>
      </c>
      <c r="AD357" s="142">
        <f t="shared" si="97"/>
        <v>100</v>
      </c>
      <c r="AE357" s="142">
        <f t="shared" si="97"/>
        <v>100</v>
      </c>
      <c r="AF357" s="142">
        <f t="shared" si="97"/>
        <v>100</v>
      </c>
      <c r="AG357" s="142">
        <f t="shared" si="97"/>
        <v>100</v>
      </c>
      <c r="AH357" s="142">
        <f t="shared" si="97"/>
        <v>100</v>
      </c>
      <c r="AI357" s="142">
        <f t="shared" si="97"/>
        <v>100</v>
      </c>
      <c r="AJ357" s="142">
        <f t="shared" si="97"/>
        <v>100</v>
      </c>
      <c r="AK357" s="142">
        <f ca="1">IF(AND(AND($AK$3&lt;=B357,B357&lt;=$AK$1),B357&lt;&gt;""),1,0)</f>
        <v>1</v>
      </c>
      <c r="AL357" s="140">
        <f>IF(OR(F357="工事・メンテ（共用可）",F357="要調整"),0.5,1)</f>
        <v>1</v>
      </c>
      <c r="AM357" s="136">
        <v>1</v>
      </c>
    </row>
    <row r="358" spans="1:39" ht="56.25">
      <c r="A358" s="153">
        <v>397</v>
      </c>
      <c r="B358" s="150">
        <v>46462</v>
      </c>
      <c r="C358" s="156">
        <v>0</v>
      </c>
      <c r="D358" s="156">
        <v>24</v>
      </c>
      <c r="E358" s="212" t="s">
        <v>285</v>
      </c>
      <c r="F358" s="151" t="s">
        <v>95</v>
      </c>
      <c r="G358" s="151" t="s">
        <v>1</v>
      </c>
      <c r="H358" s="143" t="str">
        <f>IF(OR(G358="中止",G358="取消"),"998",IF(ISNA(MATCH($E358,施設情報!$B$2:$B$96,0)),"999",INDEX(施設情報!$C$2:$C$96,MATCH($E358,施設情報!$B$2:$B$96,0))))</f>
        <v>111</v>
      </c>
      <c r="I358" s="144">
        <f t="shared" si="86"/>
        <v>46462</v>
      </c>
      <c r="J358" s="142" t="str">
        <f t="shared" si="87"/>
        <v>111-46462</v>
      </c>
      <c r="K358" s="142">
        <f t="shared" si="88"/>
        <v>0</v>
      </c>
      <c r="L358" s="142">
        <f t="shared" si="89"/>
        <v>1</v>
      </c>
      <c r="M358" s="142">
        <f t="shared" si="96"/>
        <v>100</v>
      </c>
      <c r="N358" s="142">
        <f t="shared" si="96"/>
        <v>100</v>
      </c>
      <c r="O358" s="142">
        <f t="shared" si="96"/>
        <v>100</v>
      </c>
      <c r="P358" s="142">
        <f t="shared" si="96"/>
        <v>100</v>
      </c>
      <c r="Q358" s="142">
        <f t="shared" si="96"/>
        <v>100</v>
      </c>
      <c r="R358" s="142">
        <f t="shared" si="96"/>
        <v>100</v>
      </c>
      <c r="S358" s="142">
        <f t="shared" si="96"/>
        <v>100</v>
      </c>
      <c r="T358" s="142">
        <f t="shared" si="96"/>
        <v>100</v>
      </c>
      <c r="U358" s="142">
        <f t="shared" si="96"/>
        <v>100</v>
      </c>
      <c r="V358" s="142">
        <f t="shared" si="96"/>
        <v>100</v>
      </c>
      <c r="W358" s="142">
        <f t="shared" si="97"/>
        <v>100</v>
      </c>
      <c r="X358" s="142">
        <f t="shared" si="97"/>
        <v>100</v>
      </c>
      <c r="Y358" s="142">
        <f t="shared" si="97"/>
        <v>100</v>
      </c>
      <c r="Z358" s="142">
        <f t="shared" si="97"/>
        <v>100</v>
      </c>
      <c r="AA358" s="142">
        <f t="shared" si="97"/>
        <v>100</v>
      </c>
      <c r="AB358" s="142">
        <f t="shared" si="97"/>
        <v>100</v>
      </c>
      <c r="AC358" s="142">
        <f t="shared" si="97"/>
        <v>100</v>
      </c>
      <c r="AD358" s="142">
        <f t="shared" si="97"/>
        <v>100</v>
      </c>
      <c r="AE358" s="142">
        <f t="shared" si="97"/>
        <v>100</v>
      </c>
      <c r="AF358" s="142">
        <f t="shared" si="97"/>
        <v>100</v>
      </c>
      <c r="AG358" s="142">
        <f t="shared" si="97"/>
        <v>100</v>
      </c>
      <c r="AH358" s="142">
        <f t="shared" si="97"/>
        <v>100</v>
      </c>
      <c r="AI358" s="142">
        <f t="shared" si="97"/>
        <v>100</v>
      </c>
      <c r="AJ358" s="142">
        <f t="shared" si="97"/>
        <v>100</v>
      </c>
      <c r="AK358" s="142">
        <f ca="1">IF(AND(AND($AK$3&lt;=B358,B358&lt;=$AK$1),B358&lt;&gt;""),1,0)</f>
        <v>1</v>
      </c>
      <c r="AL358" s="140">
        <f>IF(OR(F358="工事・メンテ（共用可）",F358="要調整"),0.5,1)</f>
        <v>1</v>
      </c>
      <c r="AM358" s="136">
        <v>1</v>
      </c>
    </row>
    <row r="359" spans="1:39">
      <c r="A359" s="153">
        <v>572</v>
      </c>
      <c r="B359" s="150">
        <v>46462</v>
      </c>
      <c r="C359" s="217">
        <v>9</v>
      </c>
      <c r="D359" s="217">
        <v>17</v>
      </c>
      <c r="E359" s="218" t="s">
        <v>510</v>
      </c>
      <c r="F359" s="216" t="s">
        <v>490</v>
      </c>
      <c r="G359" s="151" t="s">
        <v>491</v>
      </c>
      <c r="H359" s="143" t="str">
        <f>IF(OR(G359="中止",G359="取消"),"998",IF(ISNA(MATCH($E359,施設情報!$B$2:$B$96,0)),"999",INDEX(施設情報!$C$2:$C$96,MATCH($E359,施設情報!$B$2:$B$96,0))))</f>
        <v>108</v>
      </c>
      <c r="I359" s="144">
        <f t="shared" si="86"/>
        <v>46462</v>
      </c>
      <c r="J359" s="142" t="str">
        <f t="shared" si="87"/>
        <v>108-46462</v>
      </c>
      <c r="K359" s="142">
        <f t="shared" si="88"/>
        <v>0.375</v>
      </c>
      <c r="L359" s="142">
        <f t="shared" si="89"/>
        <v>0.70833333333333337</v>
      </c>
      <c r="M359" s="142">
        <f t="shared" si="96"/>
        <v>0</v>
      </c>
      <c r="N359" s="142">
        <f t="shared" si="96"/>
        <v>0</v>
      </c>
      <c r="O359" s="142">
        <f t="shared" si="96"/>
        <v>0</v>
      </c>
      <c r="P359" s="142">
        <f t="shared" si="96"/>
        <v>0</v>
      </c>
      <c r="Q359" s="142">
        <f t="shared" si="96"/>
        <v>0</v>
      </c>
      <c r="R359" s="142">
        <f t="shared" si="96"/>
        <v>0</v>
      </c>
      <c r="S359" s="142">
        <f t="shared" si="96"/>
        <v>0</v>
      </c>
      <c r="T359" s="142">
        <f t="shared" si="96"/>
        <v>0</v>
      </c>
      <c r="U359" s="142">
        <f t="shared" si="96"/>
        <v>0</v>
      </c>
      <c r="V359" s="142">
        <f t="shared" si="96"/>
        <v>100</v>
      </c>
      <c r="W359" s="142">
        <f t="shared" si="97"/>
        <v>100</v>
      </c>
      <c r="X359" s="142">
        <f t="shared" si="97"/>
        <v>100</v>
      </c>
      <c r="Y359" s="142">
        <f t="shared" si="97"/>
        <v>100</v>
      </c>
      <c r="Z359" s="142">
        <f t="shared" si="97"/>
        <v>100</v>
      </c>
      <c r="AA359" s="142">
        <f t="shared" si="97"/>
        <v>100</v>
      </c>
      <c r="AB359" s="142">
        <f t="shared" si="97"/>
        <v>100</v>
      </c>
      <c r="AC359" s="142">
        <f t="shared" si="97"/>
        <v>100</v>
      </c>
      <c r="AD359" s="142">
        <f t="shared" si="97"/>
        <v>0</v>
      </c>
      <c r="AE359" s="142">
        <f t="shared" si="97"/>
        <v>0</v>
      </c>
      <c r="AF359" s="142">
        <f t="shared" si="97"/>
        <v>0</v>
      </c>
      <c r="AG359" s="142">
        <f t="shared" si="97"/>
        <v>0</v>
      </c>
      <c r="AH359" s="142">
        <f t="shared" si="97"/>
        <v>0</v>
      </c>
      <c r="AI359" s="142">
        <f t="shared" si="97"/>
        <v>0</v>
      </c>
      <c r="AJ359" s="142">
        <f t="shared" si="97"/>
        <v>0</v>
      </c>
      <c r="AK359" s="142">
        <f ca="1">IF(AND(AND($AK$3&lt;=B359,B359&lt;=$AK$1),B359&lt;&gt;""),1,0)</f>
        <v>1</v>
      </c>
      <c r="AL359" s="140">
        <f>IF(OR(F359="工事・メンテ（共用可）",F359="要調整"),0.5,1)</f>
        <v>1</v>
      </c>
      <c r="AM359" s="136">
        <v>1</v>
      </c>
    </row>
    <row r="360" spans="1:39" ht="37.5">
      <c r="A360" s="153">
        <v>573</v>
      </c>
      <c r="B360" s="150">
        <v>46462</v>
      </c>
      <c r="C360" s="217">
        <v>9</v>
      </c>
      <c r="D360" s="217">
        <v>17</v>
      </c>
      <c r="E360" s="218" t="s">
        <v>278</v>
      </c>
      <c r="F360" s="216" t="s">
        <v>490</v>
      </c>
      <c r="G360" s="151" t="s">
        <v>491</v>
      </c>
      <c r="H360" s="143" t="str">
        <f>IF(OR(G360="中止",G360="取消"),"998",IF(ISNA(MATCH($E360,施設情報!$B$2:$B$96,0)),"999",INDEX(施設情報!$C$2:$C$96,MATCH($E360,施設情報!$B$2:$B$96,0))))</f>
        <v>105</v>
      </c>
      <c r="I360" s="144">
        <f t="shared" si="86"/>
        <v>46462</v>
      </c>
      <c r="J360" s="142" t="str">
        <f t="shared" si="87"/>
        <v>105-46462</v>
      </c>
      <c r="K360" s="142">
        <f t="shared" si="88"/>
        <v>0.375</v>
      </c>
      <c r="L360" s="142">
        <f t="shared" si="89"/>
        <v>0.70833333333333337</v>
      </c>
      <c r="M360" s="142">
        <f t="shared" si="96"/>
        <v>0</v>
      </c>
      <c r="N360" s="142">
        <f t="shared" si="96"/>
        <v>0</v>
      </c>
      <c r="O360" s="142">
        <f t="shared" si="96"/>
        <v>0</v>
      </c>
      <c r="P360" s="142">
        <f t="shared" si="96"/>
        <v>0</v>
      </c>
      <c r="Q360" s="142">
        <f t="shared" si="96"/>
        <v>0</v>
      </c>
      <c r="R360" s="142">
        <f t="shared" si="96"/>
        <v>0</v>
      </c>
      <c r="S360" s="142">
        <f t="shared" si="96"/>
        <v>0</v>
      </c>
      <c r="T360" s="142">
        <f t="shared" si="96"/>
        <v>0</v>
      </c>
      <c r="U360" s="142">
        <f t="shared" si="96"/>
        <v>0</v>
      </c>
      <c r="V360" s="142">
        <f t="shared" si="96"/>
        <v>100</v>
      </c>
      <c r="W360" s="142">
        <f t="shared" si="97"/>
        <v>100</v>
      </c>
      <c r="X360" s="142">
        <f t="shared" si="97"/>
        <v>100</v>
      </c>
      <c r="Y360" s="142">
        <f t="shared" si="97"/>
        <v>100</v>
      </c>
      <c r="Z360" s="142">
        <f t="shared" si="97"/>
        <v>100</v>
      </c>
      <c r="AA360" s="142">
        <f t="shared" si="97"/>
        <v>100</v>
      </c>
      <c r="AB360" s="142">
        <f t="shared" si="97"/>
        <v>100</v>
      </c>
      <c r="AC360" s="142">
        <f t="shared" si="97"/>
        <v>100</v>
      </c>
      <c r="AD360" s="142">
        <f t="shared" si="97"/>
        <v>0</v>
      </c>
      <c r="AE360" s="142">
        <f t="shared" si="97"/>
        <v>0</v>
      </c>
      <c r="AF360" s="142">
        <f t="shared" si="97"/>
        <v>0</v>
      </c>
      <c r="AG360" s="142">
        <f t="shared" si="97"/>
        <v>0</v>
      </c>
      <c r="AH360" s="142">
        <f t="shared" si="97"/>
        <v>0</v>
      </c>
      <c r="AI360" s="142">
        <f t="shared" si="97"/>
        <v>0</v>
      </c>
      <c r="AJ360" s="142">
        <f t="shared" si="97"/>
        <v>0</v>
      </c>
      <c r="AK360" s="142">
        <f ca="1">IF(AND(AND($AK$3&lt;=B360,B360&lt;=$AK$1),B360&lt;&gt;""),1,0)</f>
        <v>1</v>
      </c>
      <c r="AL360" s="140">
        <f>IF(OR(F360="工事・メンテ（共用可）",F360="要調整"),0.5,1)</f>
        <v>1</v>
      </c>
      <c r="AM360" s="136">
        <v>1</v>
      </c>
    </row>
    <row r="361" spans="1:39" ht="37.5">
      <c r="A361" s="153">
        <v>308</v>
      </c>
      <c r="B361" s="150">
        <v>46463</v>
      </c>
      <c r="C361" s="156">
        <v>0</v>
      </c>
      <c r="D361" s="156">
        <v>24</v>
      </c>
      <c r="E361" s="212" t="s">
        <v>240</v>
      </c>
      <c r="F361" s="151" t="s">
        <v>95</v>
      </c>
      <c r="G361" s="151" t="s">
        <v>1</v>
      </c>
      <c r="H361" s="143" t="str">
        <f>IF(OR(G361="中止",G361="取消"),"998",IF(ISNA(MATCH($E361,施設情報!$B$2:$B$96,0)),"999",INDEX(施設情報!$C$2:$C$96,MATCH($E361,施設情報!$B$2:$B$96,0))))</f>
        <v>117</v>
      </c>
      <c r="I361" s="144">
        <f t="shared" si="86"/>
        <v>46463</v>
      </c>
      <c r="J361" s="142" t="str">
        <f t="shared" si="87"/>
        <v>117-46463</v>
      </c>
      <c r="K361" s="142">
        <f t="shared" si="88"/>
        <v>0</v>
      </c>
      <c r="L361" s="142">
        <f t="shared" si="89"/>
        <v>1</v>
      </c>
      <c r="M361" s="142">
        <f t="shared" si="96"/>
        <v>100</v>
      </c>
      <c r="N361" s="142">
        <f t="shared" si="96"/>
        <v>100</v>
      </c>
      <c r="O361" s="142">
        <f t="shared" si="96"/>
        <v>100</v>
      </c>
      <c r="P361" s="142">
        <f t="shared" si="96"/>
        <v>100</v>
      </c>
      <c r="Q361" s="142">
        <f t="shared" si="96"/>
        <v>100</v>
      </c>
      <c r="R361" s="142">
        <f t="shared" si="96"/>
        <v>100</v>
      </c>
      <c r="S361" s="142">
        <f t="shared" si="96"/>
        <v>100</v>
      </c>
      <c r="T361" s="142">
        <f t="shared" si="96"/>
        <v>100</v>
      </c>
      <c r="U361" s="142">
        <f t="shared" si="96"/>
        <v>100</v>
      </c>
      <c r="V361" s="142">
        <f t="shared" si="96"/>
        <v>100</v>
      </c>
      <c r="W361" s="142">
        <f t="shared" si="97"/>
        <v>100</v>
      </c>
      <c r="X361" s="142">
        <f t="shared" si="97"/>
        <v>100</v>
      </c>
      <c r="Y361" s="142">
        <f t="shared" si="97"/>
        <v>100</v>
      </c>
      <c r="Z361" s="142">
        <f t="shared" si="97"/>
        <v>100</v>
      </c>
      <c r="AA361" s="142">
        <f t="shared" si="97"/>
        <v>100</v>
      </c>
      <c r="AB361" s="142">
        <f t="shared" si="97"/>
        <v>100</v>
      </c>
      <c r="AC361" s="142">
        <f t="shared" si="97"/>
        <v>100</v>
      </c>
      <c r="AD361" s="142">
        <f t="shared" si="97"/>
        <v>100</v>
      </c>
      <c r="AE361" s="142">
        <f t="shared" si="97"/>
        <v>100</v>
      </c>
      <c r="AF361" s="142">
        <f t="shared" si="97"/>
        <v>100</v>
      </c>
      <c r="AG361" s="142">
        <f t="shared" si="97"/>
        <v>100</v>
      </c>
      <c r="AH361" s="142">
        <f t="shared" si="97"/>
        <v>100</v>
      </c>
      <c r="AI361" s="142">
        <f t="shared" si="97"/>
        <v>100</v>
      </c>
      <c r="AJ361" s="142">
        <f t="shared" si="97"/>
        <v>100</v>
      </c>
      <c r="AK361" s="142">
        <f ca="1">IF(AND(AND($AK$3&lt;=B361,B361&lt;=$AK$1),B361&lt;&gt;""),1,0)</f>
        <v>1</v>
      </c>
      <c r="AL361" s="140">
        <f>IF(OR(F361="工事・メンテ（共用可）",F361="要調整"),0.5,1)</f>
        <v>1</v>
      </c>
      <c r="AM361" s="136">
        <v>1</v>
      </c>
    </row>
    <row r="362" spans="1:39" ht="56.25">
      <c r="A362" s="153">
        <v>398</v>
      </c>
      <c r="B362" s="150">
        <v>46463</v>
      </c>
      <c r="C362" s="156">
        <v>0</v>
      </c>
      <c r="D362" s="156">
        <v>24</v>
      </c>
      <c r="E362" s="212" t="s">
        <v>285</v>
      </c>
      <c r="F362" s="151" t="s">
        <v>95</v>
      </c>
      <c r="G362" s="151" t="s">
        <v>1</v>
      </c>
      <c r="H362" s="143" t="str">
        <f>IF(OR(G362="中止",G362="取消"),"998",IF(ISNA(MATCH($E362,施設情報!$B$2:$B$96,0)),"999",INDEX(施設情報!$C$2:$C$96,MATCH($E362,施設情報!$B$2:$B$96,0))))</f>
        <v>111</v>
      </c>
      <c r="I362" s="144">
        <f t="shared" si="86"/>
        <v>46463</v>
      </c>
      <c r="J362" s="142" t="str">
        <f t="shared" si="87"/>
        <v>111-46463</v>
      </c>
      <c r="K362" s="142">
        <f t="shared" si="88"/>
        <v>0</v>
      </c>
      <c r="L362" s="142">
        <f t="shared" si="89"/>
        <v>1</v>
      </c>
      <c r="M362" s="142">
        <f t="shared" si="96"/>
        <v>100</v>
      </c>
      <c r="N362" s="142">
        <f t="shared" si="96"/>
        <v>100</v>
      </c>
      <c r="O362" s="142">
        <f t="shared" si="96"/>
        <v>100</v>
      </c>
      <c r="P362" s="142">
        <f t="shared" si="96"/>
        <v>100</v>
      </c>
      <c r="Q362" s="142">
        <f t="shared" si="96"/>
        <v>100</v>
      </c>
      <c r="R362" s="142">
        <f t="shared" si="96"/>
        <v>100</v>
      </c>
      <c r="S362" s="142">
        <f t="shared" si="96"/>
        <v>100</v>
      </c>
      <c r="T362" s="142">
        <f t="shared" si="96"/>
        <v>100</v>
      </c>
      <c r="U362" s="142">
        <f t="shared" si="96"/>
        <v>100</v>
      </c>
      <c r="V362" s="142">
        <f t="shared" si="96"/>
        <v>100</v>
      </c>
      <c r="W362" s="142">
        <f t="shared" si="97"/>
        <v>100</v>
      </c>
      <c r="X362" s="142">
        <f t="shared" si="97"/>
        <v>100</v>
      </c>
      <c r="Y362" s="142">
        <f t="shared" si="97"/>
        <v>100</v>
      </c>
      <c r="Z362" s="142">
        <f t="shared" si="97"/>
        <v>100</v>
      </c>
      <c r="AA362" s="142">
        <f t="shared" si="97"/>
        <v>100</v>
      </c>
      <c r="AB362" s="142">
        <f t="shared" si="97"/>
        <v>100</v>
      </c>
      <c r="AC362" s="142">
        <f t="shared" si="97"/>
        <v>100</v>
      </c>
      <c r="AD362" s="142">
        <f t="shared" si="97"/>
        <v>100</v>
      </c>
      <c r="AE362" s="142">
        <f t="shared" si="97"/>
        <v>100</v>
      </c>
      <c r="AF362" s="142">
        <f t="shared" si="97"/>
        <v>100</v>
      </c>
      <c r="AG362" s="142">
        <f t="shared" si="97"/>
        <v>100</v>
      </c>
      <c r="AH362" s="142">
        <f t="shared" si="97"/>
        <v>100</v>
      </c>
      <c r="AI362" s="142">
        <f t="shared" si="97"/>
        <v>100</v>
      </c>
      <c r="AJ362" s="142">
        <f t="shared" si="97"/>
        <v>100</v>
      </c>
      <c r="AK362" s="142">
        <f ca="1">IF(AND(AND($AK$3&lt;=B362,B362&lt;=$AK$1),B362&lt;&gt;""),1,0)</f>
        <v>1</v>
      </c>
      <c r="AL362" s="140">
        <f>IF(OR(F362="工事・メンテ（共用可）",F362="要調整"),0.5,1)</f>
        <v>1</v>
      </c>
      <c r="AM362" s="136">
        <v>1</v>
      </c>
    </row>
    <row r="363" spans="1:39">
      <c r="A363" s="153">
        <v>574</v>
      </c>
      <c r="B363" s="150">
        <v>46463</v>
      </c>
      <c r="C363" s="156">
        <v>9</v>
      </c>
      <c r="D363" s="156">
        <v>17</v>
      </c>
      <c r="E363" s="212" t="s">
        <v>510</v>
      </c>
      <c r="F363" s="151" t="s">
        <v>490</v>
      </c>
      <c r="G363" s="151" t="s">
        <v>491</v>
      </c>
      <c r="H363" s="143" t="str">
        <f>IF(OR(G363="中止",G363="取消"),"998",IF(ISNA(MATCH($E363,施設情報!$B$2:$B$96,0)),"999",INDEX(施設情報!$C$2:$C$96,MATCH($E363,施設情報!$B$2:$B$96,0))))</f>
        <v>108</v>
      </c>
      <c r="I363" s="144">
        <f t="shared" si="86"/>
        <v>46463</v>
      </c>
      <c r="J363" s="142" t="str">
        <f t="shared" si="87"/>
        <v>108-46463</v>
      </c>
      <c r="K363" s="142">
        <f t="shared" si="88"/>
        <v>0.375</v>
      </c>
      <c r="L363" s="142">
        <f t="shared" si="89"/>
        <v>0.70833333333333337</v>
      </c>
      <c r="M363" s="142">
        <f t="shared" si="96"/>
        <v>0</v>
      </c>
      <c r="N363" s="142">
        <f t="shared" si="96"/>
        <v>0</v>
      </c>
      <c r="O363" s="142">
        <f t="shared" si="96"/>
        <v>0</v>
      </c>
      <c r="P363" s="142">
        <f t="shared" si="96"/>
        <v>0</v>
      </c>
      <c r="Q363" s="142">
        <f t="shared" si="96"/>
        <v>0</v>
      </c>
      <c r="R363" s="142">
        <f t="shared" si="96"/>
        <v>0</v>
      </c>
      <c r="S363" s="142">
        <f t="shared" si="96"/>
        <v>0</v>
      </c>
      <c r="T363" s="142">
        <f t="shared" si="96"/>
        <v>0</v>
      </c>
      <c r="U363" s="142">
        <f t="shared" si="96"/>
        <v>0</v>
      </c>
      <c r="V363" s="142">
        <f t="shared" si="96"/>
        <v>100</v>
      </c>
      <c r="W363" s="142">
        <f t="shared" si="97"/>
        <v>100</v>
      </c>
      <c r="X363" s="142">
        <f t="shared" si="97"/>
        <v>100</v>
      </c>
      <c r="Y363" s="142">
        <f t="shared" si="97"/>
        <v>100</v>
      </c>
      <c r="Z363" s="142">
        <f t="shared" si="97"/>
        <v>100</v>
      </c>
      <c r="AA363" s="142">
        <f t="shared" si="97"/>
        <v>100</v>
      </c>
      <c r="AB363" s="142">
        <f t="shared" si="97"/>
        <v>100</v>
      </c>
      <c r="AC363" s="142">
        <f t="shared" si="97"/>
        <v>100</v>
      </c>
      <c r="AD363" s="142">
        <f t="shared" si="97"/>
        <v>0</v>
      </c>
      <c r="AE363" s="142">
        <f t="shared" si="97"/>
        <v>0</v>
      </c>
      <c r="AF363" s="142">
        <f t="shared" si="97"/>
        <v>0</v>
      </c>
      <c r="AG363" s="142">
        <f t="shared" si="97"/>
        <v>0</v>
      </c>
      <c r="AH363" s="142">
        <f t="shared" si="97"/>
        <v>0</v>
      </c>
      <c r="AI363" s="142">
        <f t="shared" si="97"/>
        <v>0</v>
      </c>
      <c r="AJ363" s="142">
        <f t="shared" si="97"/>
        <v>0</v>
      </c>
      <c r="AK363" s="142">
        <f ca="1">IF(AND(AND($AK$3&lt;=B363,B363&lt;=$AK$1),B363&lt;&gt;""),1,0)</f>
        <v>1</v>
      </c>
      <c r="AL363" s="140">
        <f>IF(OR(F363="工事・メンテ（共用可）",F363="要調整"),0.5,1)</f>
        <v>1</v>
      </c>
      <c r="AM363" s="136">
        <v>1</v>
      </c>
    </row>
    <row r="364" spans="1:39" ht="37.5">
      <c r="A364" s="153">
        <v>575</v>
      </c>
      <c r="B364" s="150">
        <v>46463</v>
      </c>
      <c r="C364" s="156">
        <v>9</v>
      </c>
      <c r="D364" s="156">
        <v>17</v>
      </c>
      <c r="E364" s="212" t="s">
        <v>278</v>
      </c>
      <c r="F364" s="151" t="s">
        <v>490</v>
      </c>
      <c r="G364" s="151" t="s">
        <v>491</v>
      </c>
      <c r="H364" s="143" t="str">
        <f>IF(OR(G364="中止",G364="取消"),"998",IF(ISNA(MATCH($E364,施設情報!$B$2:$B$96,0)),"999",INDEX(施設情報!$C$2:$C$96,MATCH($E364,施設情報!$B$2:$B$96,0))))</f>
        <v>105</v>
      </c>
      <c r="I364" s="144">
        <f t="shared" si="86"/>
        <v>46463</v>
      </c>
      <c r="J364" s="142" t="str">
        <f t="shared" si="87"/>
        <v>105-46463</v>
      </c>
      <c r="K364" s="142">
        <f t="shared" si="88"/>
        <v>0.375</v>
      </c>
      <c r="L364" s="142">
        <f t="shared" si="89"/>
        <v>0.70833333333333337</v>
      </c>
      <c r="M364" s="142">
        <f t="shared" si="96"/>
        <v>0</v>
      </c>
      <c r="N364" s="142">
        <f t="shared" si="96"/>
        <v>0</v>
      </c>
      <c r="O364" s="142">
        <f t="shared" si="96"/>
        <v>0</v>
      </c>
      <c r="P364" s="142">
        <f t="shared" si="96"/>
        <v>0</v>
      </c>
      <c r="Q364" s="142">
        <f t="shared" si="96"/>
        <v>0</v>
      </c>
      <c r="R364" s="142">
        <f t="shared" si="96"/>
        <v>0</v>
      </c>
      <c r="S364" s="142">
        <f t="shared" si="96"/>
        <v>0</v>
      </c>
      <c r="T364" s="142">
        <f t="shared" si="96"/>
        <v>0</v>
      </c>
      <c r="U364" s="142">
        <f t="shared" si="96"/>
        <v>0</v>
      </c>
      <c r="V364" s="142">
        <f t="shared" si="96"/>
        <v>100</v>
      </c>
      <c r="W364" s="142">
        <f t="shared" si="97"/>
        <v>100</v>
      </c>
      <c r="X364" s="142">
        <f t="shared" si="97"/>
        <v>100</v>
      </c>
      <c r="Y364" s="142">
        <f t="shared" si="97"/>
        <v>100</v>
      </c>
      <c r="Z364" s="142">
        <f t="shared" si="97"/>
        <v>100</v>
      </c>
      <c r="AA364" s="142">
        <f t="shared" si="97"/>
        <v>100</v>
      </c>
      <c r="AB364" s="142">
        <f t="shared" si="97"/>
        <v>100</v>
      </c>
      <c r="AC364" s="142">
        <f t="shared" si="97"/>
        <v>100</v>
      </c>
      <c r="AD364" s="142">
        <f t="shared" si="97"/>
        <v>0</v>
      </c>
      <c r="AE364" s="142">
        <f t="shared" si="97"/>
        <v>0</v>
      </c>
      <c r="AF364" s="142">
        <f t="shared" si="97"/>
        <v>0</v>
      </c>
      <c r="AG364" s="142">
        <f t="shared" si="97"/>
        <v>0</v>
      </c>
      <c r="AH364" s="142">
        <f t="shared" si="97"/>
        <v>0</v>
      </c>
      <c r="AI364" s="142">
        <f t="shared" si="97"/>
        <v>0</v>
      </c>
      <c r="AJ364" s="142">
        <f t="shared" si="97"/>
        <v>0</v>
      </c>
      <c r="AK364" s="142">
        <f ca="1">IF(AND(AND($AK$3&lt;=B364,B364&lt;=$AK$1),B364&lt;&gt;""),1,0)</f>
        <v>1</v>
      </c>
      <c r="AL364" s="140">
        <f>IF(OR(F364="工事・メンテ（共用可）",F364="要調整"),0.5,1)</f>
        <v>1</v>
      </c>
      <c r="AM364" s="136">
        <v>1</v>
      </c>
    </row>
    <row r="365" spans="1:39" ht="37.5">
      <c r="A365" s="153">
        <v>309</v>
      </c>
      <c r="B365" s="150">
        <v>46464</v>
      </c>
      <c r="C365" s="156">
        <v>0</v>
      </c>
      <c r="D365" s="156">
        <v>24</v>
      </c>
      <c r="E365" s="212" t="s">
        <v>240</v>
      </c>
      <c r="F365" s="151" t="s">
        <v>95</v>
      </c>
      <c r="G365" s="151" t="s">
        <v>1</v>
      </c>
      <c r="H365" s="143" t="str">
        <f>IF(OR(G365="中止",G365="取消"),"998",IF(ISNA(MATCH($E365,施設情報!$B$2:$B$96,0)),"999",INDEX(施設情報!$C$2:$C$96,MATCH($E365,施設情報!$B$2:$B$96,0))))</f>
        <v>117</v>
      </c>
      <c r="I365" s="144">
        <f t="shared" si="86"/>
        <v>46464</v>
      </c>
      <c r="J365" s="142" t="str">
        <f t="shared" si="87"/>
        <v>117-46464</v>
      </c>
      <c r="K365" s="142">
        <f t="shared" si="88"/>
        <v>0</v>
      </c>
      <c r="L365" s="142">
        <f t="shared" si="89"/>
        <v>1</v>
      </c>
      <c r="M365" s="142">
        <f t="shared" ref="M365:V374" si="98">IF(AND(M$3&gt;=$K365,M$3&lt;$L365),100*$AM365,0)</f>
        <v>100</v>
      </c>
      <c r="N365" s="142">
        <f t="shared" si="98"/>
        <v>100</v>
      </c>
      <c r="O365" s="142">
        <f t="shared" si="98"/>
        <v>100</v>
      </c>
      <c r="P365" s="142">
        <f t="shared" si="98"/>
        <v>100</v>
      </c>
      <c r="Q365" s="142">
        <f t="shared" si="98"/>
        <v>100</v>
      </c>
      <c r="R365" s="142">
        <f t="shared" si="98"/>
        <v>100</v>
      </c>
      <c r="S365" s="142">
        <f t="shared" si="98"/>
        <v>100</v>
      </c>
      <c r="T365" s="142">
        <f t="shared" si="98"/>
        <v>100</v>
      </c>
      <c r="U365" s="142">
        <f t="shared" si="98"/>
        <v>100</v>
      </c>
      <c r="V365" s="142">
        <f t="shared" si="98"/>
        <v>100</v>
      </c>
      <c r="W365" s="142">
        <f t="shared" ref="W365:AJ374" si="99">IF(AND(W$3&gt;=$K365,W$3&lt;$L365),100*$AM365,0)</f>
        <v>100</v>
      </c>
      <c r="X365" s="142">
        <f t="shared" si="99"/>
        <v>100</v>
      </c>
      <c r="Y365" s="142">
        <f t="shared" si="99"/>
        <v>100</v>
      </c>
      <c r="Z365" s="142">
        <f t="shared" si="99"/>
        <v>100</v>
      </c>
      <c r="AA365" s="142">
        <f t="shared" si="99"/>
        <v>100</v>
      </c>
      <c r="AB365" s="142">
        <f t="shared" si="99"/>
        <v>100</v>
      </c>
      <c r="AC365" s="142">
        <f t="shared" si="99"/>
        <v>100</v>
      </c>
      <c r="AD365" s="142">
        <f t="shared" si="99"/>
        <v>100</v>
      </c>
      <c r="AE365" s="142">
        <f t="shared" si="99"/>
        <v>100</v>
      </c>
      <c r="AF365" s="142">
        <f t="shared" si="99"/>
        <v>100</v>
      </c>
      <c r="AG365" s="142">
        <f t="shared" si="99"/>
        <v>100</v>
      </c>
      <c r="AH365" s="142">
        <f t="shared" si="99"/>
        <v>100</v>
      </c>
      <c r="AI365" s="142">
        <f t="shared" si="99"/>
        <v>100</v>
      </c>
      <c r="AJ365" s="142">
        <f t="shared" si="99"/>
        <v>100</v>
      </c>
      <c r="AK365" s="142">
        <f ca="1">IF(AND(AND($AK$3&lt;=B365,B365&lt;=$AK$1),B365&lt;&gt;""),1,0)</f>
        <v>1</v>
      </c>
      <c r="AL365" s="140">
        <f>IF(OR(F365="工事・メンテ（共用可）",F365="要調整"),0.5,1)</f>
        <v>1</v>
      </c>
      <c r="AM365" s="136">
        <v>1</v>
      </c>
    </row>
    <row r="366" spans="1:39" ht="56.25">
      <c r="A366" s="153">
        <v>399</v>
      </c>
      <c r="B366" s="150">
        <v>46464</v>
      </c>
      <c r="C366" s="156">
        <v>0</v>
      </c>
      <c r="D366" s="156">
        <v>24</v>
      </c>
      <c r="E366" s="212" t="s">
        <v>285</v>
      </c>
      <c r="F366" s="151" t="s">
        <v>95</v>
      </c>
      <c r="G366" s="151" t="s">
        <v>1</v>
      </c>
      <c r="H366" s="143" t="str">
        <f>IF(OR(G366="中止",G366="取消"),"998",IF(ISNA(MATCH($E366,施設情報!$B$2:$B$96,0)),"999",INDEX(施設情報!$C$2:$C$96,MATCH($E366,施設情報!$B$2:$B$96,0))))</f>
        <v>111</v>
      </c>
      <c r="I366" s="144">
        <f t="shared" si="86"/>
        <v>46464</v>
      </c>
      <c r="J366" s="142" t="str">
        <f t="shared" si="87"/>
        <v>111-46464</v>
      </c>
      <c r="K366" s="142">
        <f t="shared" si="88"/>
        <v>0</v>
      </c>
      <c r="L366" s="142">
        <f t="shared" si="89"/>
        <v>1</v>
      </c>
      <c r="M366" s="142">
        <f t="shared" si="98"/>
        <v>100</v>
      </c>
      <c r="N366" s="142">
        <f t="shared" si="98"/>
        <v>100</v>
      </c>
      <c r="O366" s="142">
        <f t="shared" si="98"/>
        <v>100</v>
      </c>
      <c r="P366" s="142">
        <f t="shared" si="98"/>
        <v>100</v>
      </c>
      <c r="Q366" s="142">
        <f t="shared" si="98"/>
        <v>100</v>
      </c>
      <c r="R366" s="142">
        <f t="shared" si="98"/>
        <v>100</v>
      </c>
      <c r="S366" s="142">
        <f t="shared" si="98"/>
        <v>100</v>
      </c>
      <c r="T366" s="142">
        <f t="shared" si="98"/>
        <v>100</v>
      </c>
      <c r="U366" s="142">
        <f t="shared" si="98"/>
        <v>100</v>
      </c>
      <c r="V366" s="142">
        <f t="shared" si="98"/>
        <v>100</v>
      </c>
      <c r="W366" s="142">
        <f t="shared" si="99"/>
        <v>100</v>
      </c>
      <c r="X366" s="142">
        <f t="shared" si="99"/>
        <v>100</v>
      </c>
      <c r="Y366" s="142">
        <f t="shared" si="99"/>
        <v>100</v>
      </c>
      <c r="Z366" s="142">
        <f t="shared" si="99"/>
        <v>100</v>
      </c>
      <c r="AA366" s="142">
        <f t="shared" si="99"/>
        <v>100</v>
      </c>
      <c r="AB366" s="142">
        <f t="shared" si="99"/>
        <v>100</v>
      </c>
      <c r="AC366" s="142">
        <f t="shared" si="99"/>
        <v>100</v>
      </c>
      <c r="AD366" s="142">
        <f t="shared" si="99"/>
        <v>100</v>
      </c>
      <c r="AE366" s="142">
        <f t="shared" si="99"/>
        <v>100</v>
      </c>
      <c r="AF366" s="142">
        <f t="shared" si="99"/>
        <v>100</v>
      </c>
      <c r="AG366" s="142">
        <f t="shared" si="99"/>
        <v>100</v>
      </c>
      <c r="AH366" s="142">
        <f t="shared" si="99"/>
        <v>100</v>
      </c>
      <c r="AI366" s="142">
        <f t="shared" si="99"/>
        <v>100</v>
      </c>
      <c r="AJ366" s="142">
        <f t="shared" si="99"/>
        <v>100</v>
      </c>
      <c r="AK366" s="142">
        <f ca="1">IF(AND(AND($AK$3&lt;=B366,B366&lt;=$AK$1),B366&lt;&gt;""),1,0)</f>
        <v>1</v>
      </c>
      <c r="AL366" s="140">
        <f>IF(OR(F366="工事・メンテ（共用可）",F366="要調整"),0.5,1)</f>
        <v>1</v>
      </c>
      <c r="AM366" s="136">
        <v>1</v>
      </c>
    </row>
    <row r="367" spans="1:39">
      <c r="A367" s="153">
        <v>576</v>
      </c>
      <c r="B367" s="150">
        <v>46464</v>
      </c>
      <c r="C367" s="156">
        <v>9</v>
      </c>
      <c r="D367" s="156">
        <v>17</v>
      </c>
      <c r="E367" s="212" t="s">
        <v>510</v>
      </c>
      <c r="F367" s="151" t="s">
        <v>490</v>
      </c>
      <c r="G367" s="151" t="s">
        <v>491</v>
      </c>
      <c r="H367" s="143" t="str">
        <f>IF(OR(G367="中止",G367="取消"),"998",IF(ISNA(MATCH($E367,施設情報!$B$2:$B$96,0)),"999",INDEX(施設情報!$C$2:$C$96,MATCH($E367,施設情報!$B$2:$B$96,0))))</f>
        <v>108</v>
      </c>
      <c r="I367" s="144">
        <f t="shared" si="86"/>
        <v>46464</v>
      </c>
      <c r="J367" s="142" t="str">
        <f t="shared" si="87"/>
        <v>108-46464</v>
      </c>
      <c r="K367" s="142">
        <f t="shared" si="88"/>
        <v>0.375</v>
      </c>
      <c r="L367" s="142">
        <f t="shared" si="89"/>
        <v>0.70833333333333337</v>
      </c>
      <c r="M367" s="142">
        <f t="shared" si="98"/>
        <v>0</v>
      </c>
      <c r="N367" s="142">
        <f t="shared" si="98"/>
        <v>0</v>
      </c>
      <c r="O367" s="142">
        <f t="shared" si="98"/>
        <v>0</v>
      </c>
      <c r="P367" s="142">
        <f t="shared" si="98"/>
        <v>0</v>
      </c>
      <c r="Q367" s="142">
        <f t="shared" si="98"/>
        <v>0</v>
      </c>
      <c r="R367" s="142">
        <f t="shared" si="98"/>
        <v>0</v>
      </c>
      <c r="S367" s="142">
        <f t="shared" si="98"/>
        <v>0</v>
      </c>
      <c r="T367" s="142">
        <f t="shared" si="98"/>
        <v>0</v>
      </c>
      <c r="U367" s="142">
        <f t="shared" si="98"/>
        <v>0</v>
      </c>
      <c r="V367" s="142">
        <f t="shared" si="98"/>
        <v>100</v>
      </c>
      <c r="W367" s="142">
        <f t="shared" si="99"/>
        <v>100</v>
      </c>
      <c r="X367" s="142">
        <f t="shared" si="99"/>
        <v>100</v>
      </c>
      <c r="Y367" s="142">
        <f t="shared" si="99"/>
        <v>100</v>
      </c>
      <c r="Z367" s="142">
        <f t="shared" si="99"/>
        <v>100</v>
      </c>
      <c r="AA367" s="142">
        <f t="shared" si="99"/>
        <v>100</v>
      </c>
      <c r="AB367" s="142">
        <f t="shared" si="99"/>
        <v>100</v>
      </c>
      <c r="AC367" s="142">
        <f t="shared" si="99"/>
        <v>100</v>
      </c>
      <c r="AD367" s="142">
        <f t="shared" si="99"/>
        <v>0</v>
      </c>
      <c r="AE367" s="142">
        <f t="shared" si="99"/>
        <v>0</v>
      </c>
      <c r="AF367" s="142">
        <f t="shared" si="99"/>
        <v>0</v>
      </c>
      <c r="AG367" s="142">
        <f t="shared" si="99"/>
        <v>0</v>
      </c>
      <c r="AH367" s="142">
        <f t="shared" si="99"/>
        <v>0</v>
      </c>
      <c r="AI367" s="142">
        <f t="shared" si="99"/>
        <v>0</v>
      </c>
      <c r="AJ367" s="142">
        <f t="shared" si="99"/>
        <v>0</v>
      </c>
      <c r="AK367" s="142">
        <f ca="1">IF(AND(AND($AK$3&lt;=B367,B367&lt;=$AK$1),B367&lt;&gt;""),1,0)</f>
        <v>1</v>
      </c>
      <c r="AL367" s="140">
        <f>IF(OR(F367="工事・メンテ（共用可）",F367="要調整"),0.5,1)</f>
        <v>1</v>
      </c>
      <c r="AM367" s="136">
        <v>1</v>
      </c>
    </row>
    <row r="368" spans="1:39" ht="37.5">
      <c r="A368" s="153">
        <v>577</v>
      </c>
      <c r="B368" s="150">
        <v>46464</v>
      </c>
      <c r="C368" s="156">
        <v>9</v>
      </c>
      <c r="D368" s="156">
        <v>17</v>
      </c>
      <c r="E368" s="212" t="s">
        <v>278</v>
      </c>
      <c r="F368" s="151" t="s">
        <v>490</v>
      </c>
      <c r="G368" s="151" t="s">
        <v>491</v>
      </c>
      <c r="H368" s="143" t="str">
        <f>IF(OR(G368="中止",G368="取消"),"998",IF(ISNA(MATCH($E368,施設情報!$B$2:$B$96,0)),"999",INDEX(施設情報!$C$2:$C$96,MATCH($E368,施設情報!$B$2:$B$96,0))))</f>
        <v>105</v>
      </c>
      <c r="I368" s="144">
        <f t="shared" si="86"/>
        <v>46464</v>
      </c>
      <c r="J368" s="142" t="str">
        <f t="shared" si="87"/>
        <v>105-46464</v>
      </c>
      <c r="K368" s="142">
        <f t="shared" si="88"/>
        <v>0.375</v>
      </c>
      <c r="L368" s="142">
        <f t="shared" si="89"/>
        <v>0.70833333333333337</v>
      </c>
      <c r="M368" s="142">
        <f t="shared" si="98"/>
        <v>0</v>
      </c>
      <c r="N368" s="142">
        <f t="shared" si="98"/>
        <v>0</v>
      </c>
      <c r="O368" s="142">
        <f t="shared" si="98"/>
        <v>0</v>
      </c>
      <c r="P368" s="142">
        <f t="shared" si="98"/>
        <v>0</v>
      </c>
      <c r="Q368" s="142">
        <f t="shared" si="98"/>
        <v>0</v>
      </c>
      <c r="R368" s="142">
        <f t="shared" si="98"/>
        <v>0</v>
      </c>
      <c r="S368" s="142">
        <f t="shared" si="98"/>
        <v>0</v>
      </c>
      <c r="T368" s="142">
        <f t="shared" si="98"/>
        <v>0</v>
      </c>
      <c r="U368" s="142">
        <f t="shared" si="98"/>
        <v>0</v>
      </c>
      <c r="V368" s="142">
        <f t="shared" si="98"/>
        <v>100</v>
      </c>
      <c r="W368" s="142">
        <f t="shared" si="99"/>
        <v>100</v>
      </c>
      <c r="X368" s="142">
        <f t="shared" si="99"/>
        <v>100</v>
      </c>
      <c r="Y368" s="142">
        <f t="shared" si="99"/>
        <v>100</v>
      </c>
      <c r="Z368" s="142">
        <f t="shared" si="99"/>
        <v>100</v>
      </c>
      <c r="AA368" s="142">
        <f t="shared" si="99"/>
        <v>100</v>
      </c>
      <c r="AB368" s="142">
        <f t="shared" si="99"/>
        <v>100</v>
      </c>
      <c r="AC368" s="142">
        <f t="shared" si="99"/>
        <v>100</v>
      </c>
      <c r="AD368" s="142">
        <f t="shared" si="99"/>
        <v>0</v>
      </c>
      <c r="AE368" s="142">
        <f t="shared" si="99"/>
        <v>0</v>
      </c>
      <c r="AF368" s="142">
        <f t="shared" si="99"/>
        <v>0</v>
      </c>
      <c r="AG368" s="142">
        <f t="shared" si="99"/>
        <v>0</v>
      </c>
      <c r="AH368" s="142">
        <f t="shared" si="99"/>
        <v>0</v>
      </c>
      <c r="AI368" s="142">
        <f t="shared" si="99"/>
        <v>0</v>
      </c>
      <c r="AJ368" s="142">
        <f t="shared" si="99"/>
        <v>0</v>
      </c>
      <c r="AK368" s="142">
        <f ca="1">IF(AND(AND($AK$3&lt;=B368,B368&lt;=$AK$1),B368&lt;&gt;""),1,0)</f>
        <v>1</v>
      </c>
      <c r="AL368" s="140">
        <f>IF(OR(F368="工事・メンテ（共用可）",F368="要調整"),0.5,1)</f>
        <v>1</v>
      </c>
      <c r="AM368" s="136">
        <v>1</v>
      </c>
    </row>
    <row r="369" spans="1:39" ht="37.5">
      <c r="A369" s="153">
        <v>310</v>
      </c>
      <c r="B369" s="150">
        <v>46465</v>
      </c>
      <c r="C369" s="156">
        <v>0</v>
      </c>
      <c r="D369" s="156">
        <v>24</v>
      </c>
      <c r="E369" s="212" t="s">
        <v>240</v>
      </c>
      <c r="F369" s="151" t="s">
        <v>95</v>
      </c>
      <c r="G369" s="151" t="s">
        <v>1</v>
      </c>
      <c r="H369" s="143" t="str">
        <f>IF(OR(G369="中止",G369="取消"),"998",IF(ISNA(MATCH($E369,施設情報!$B$2:$B$96,0)),"999",INDEX(施設情報!$C$2:$C$96,MATCH($E369,施設情報!$B$2:$B$96,0))))</f>
        <v>117</v>
      </c>
      <c r="I369" s="144">
        <f t="shared" si="86"/>
        <v>46465</v>
      </c>
      <c r="J369" s="142" t="str">
        <f t="shared" si="87"/>
        <v>117-46465</v>
      </c>
      <c r="K369" s="142">
        <f t="shared" si="88"/>
        <v>0</v>
      </c>
      <c r="L369" s="142">
        <f t="shared" si="89"/>
        <v>1</v>
      </c>
      <c r="M369" s="142">
        <f t="shared" si="98"/>
        <v>100</v>
      </c>
      <c r="N369" s="142">
        <f t="shared" si="98"/>
        <v>100</v>
      </c>
      <c r="O369" s="142">
        <f t="shared" si="98"/>
        <v>100</v>
      </c>
      <c r="P369" s="142">
        <f t="shared" si="98"/>
        <v>100</v>
      </c>
      <c r="Q369" s="142">
        <f t="shared" si="98"/>
        <v>100</v>
      </c>
      <c r="R369" s="142">
        <f t="shared" si="98"/>
        <v>100</v>
      </c>
      <c r="S369" s="142">
        <f t="shared" si="98"/>
        <v>100</v>
      </c>
      <c r="T369" s="142">
        <f t="shared" si="98"/>
        <v>100</v>
      </c>
      <c r="U369" s="142">
        <f t="shared" si="98"/>
        <v>100</v>
      </c>
      <c r="V369" s="142">
        <f t="shared" si="98"/>
        <v>100</v>
      </c>
      <c r="W369" s="142">
        <f t="shared" si="99"/>
        <v>100</v>
      </c>
      <c r="X369" s="142">
        <f t="shared" si="99"/>
        <v>100</v>
      </c>
      <c r="Y369" s="142">
        <f t="shared" si="99"/>
        <v>100</v>
      </c>
      <c r="Z369" s="142">
        <f t="shared" si="99"/>
        <v>100</v>
      </c>
      <c r="AA369" s="142">
        <f t="shared" si="99"/>
        <v>100</v>
      </c>
      <c r="AB369" s="142">
        <f t="shared" si="99"/>
        <v>100</v>
      </c>
      <c r="AC369" s="142">
        <f t="shared" si="99"/>
        <v>100</v>
      </c>
      <c r="AD369" s="142">
        <f t="shared" si="99"/>
        <v>100</v>
      </c>
      <c r="AE369" s="142">
        <f t="shared" si="99"/>
        <v>100</v>
      </c>
      <c r="AF369" s="142">
        <f t="shared" si="99"/>
        <v>100</v>
      </c>
      <c r="AG369" s="142">
        <f t="shared" si="99"/>
        <v>100</v>
      </c>
      <c r="AH369" s="142">
        <f t="shared" si="99"/>
        <v>100</v>
      </c>
      <c r="AI369" s="142">
        <f t="shared" si="99"/>
        <v>100</v>
      </c>
      <c r="AJ369" s="142">
        <f t="shared" si="99"/>
        <v>100</v>
      </c>
      <c r="AK369" s="142">
        <f ca="1">IF(AND(AND($AK$3&lt;=B369,B369&lt;=$AK$1),B369&lt;&gt;""),1,0)</f>
        <v>1</v>
      </c>
      <c r="AL369" s="140">
        <f>IF(OR(F369="工事・メンテ（共用可）",F369="要調整"),0.5,1)</f>
        <v>1</v>
      </c>
      <c r="AM369" s="136">
        <v>1</v>
      </c>
    </row>
    <row r="370" spans="1:39" ht="56.25">
      <c r="A370" s="153">
        <v>400</v>
      </c>
      <c r="B370" s="150">
        <v>46465</v>
      </c>
      <c r="C370" s="156">
        <v>0</v>
      </c>
      <c r="D370" s="156">
        <v>24</v>
      </c>
      <c r="E370" s="212" t="s">
        <v>285</v>
      </c>
      <c r="F370" s="151" t="s">
        <v>95</v>
      </c>
      <c r="G370" s="151" t="s">
        <v>1</v>
      </c>
      <c r="H370" s="143" t="str">
        <f>IF(OR(G370="中止",G370="取消"),"998",IF(ISNA(MATCH($E370,施設情報!$B$2:$B$96,0)),"999",INDEX(施設情報!$C$2:$C$96,MATCH($E370,施設情報!$B$2:$B$96,0))))</f>
        <v>111</v>
      </c>
      <c r="I370" s="144">
        <f t="shared" si="86"/>
        <v>46465</v>
      </c>
      <c r="J370" s="142" t="str">
        <f t="shared" si="87"/>
        <v>111-46465</v>
      </c>
      <c r="K370" s="142">
        <f t="shared" si="88"/>
        <v>0</v>
      </c>
      <c r="L370" s="142">
        <f t="shared" si="89"/>
        <v>1</v>
      </c>
      <c r="M370" s="142">
        <f t="shared" si="98"/>
        <v>100</v>
      </c>
      <c r="N370" s="142">
        <f t="shared" si="98"/>
        <v>100</v>
      </c>
      <c r="O370" s="142">
        <f t="shared" si="98"/>
        <v>100</v>
      </c>
      <c r="P370" s="142">
        <f t="shared" si="98"/>
        <v>100</v>
      </c>
      <c r="Q370" s="142">
        <f t="shared" si="98"/>
        <v>100</v>
      </c>
      <c r="R370" s="142">
        <f t="shared" si="98"/>
        <v>100</v>
      </c>
      <c r="S370" s="142">
        <f t="shared" si="98"/>
        <v>100</v>
      </c>
      <c r="T370" s="142">
        <f t="shared" si="98"/>
        <v>100</v>
      </c>
      <c r="U370" s="142">
        <f t="shared" si="98"/>
        <v>100</v>
      </c>
      <c r="V370" s="142">
        <f t="shared" si="98"/>
        <v>100</v>
      </c>
      <c r="W370" s="142">
        <f t="shared" si="99"/>
        <v>100</v>
      </c>
      <c r="X370" s="142">
        <f t="shared" si="99"/>
        <v>100</v>
      </c>
      <c r="Y370" s="142">
        <f t="shared" si="99"/>
        <v>100</v>
      </c>
      <c r="Z370" s="142">
        <f t="shared" si="99"/>
        <v>100</v>
      </c>
      <c r="AA370" s="142">
        <f t="shared" si="99"/>
        <v>100</v>
      </c>
      <c r="AB370" s="142">
        <f t="shared" si="99"/>
        <v>100</v>
      </c>
      <c r="AC370" s="142">
        <f t="shared" si="99"/>
        <v>100</v>
      </c>
      <c r="AD370" s="142">
        <f t="shared" si="99"/>
        <v>100</v>
      </c>
      <c r="AE370" s="142">
        <f t="shared" si="99"/>
        <v>100</v>
      </c>
      <c r="AF370" s="142">
        <f t="shared" si="99"/>
        <v>100</v>
      </c>
      <c r="AG370" s="142">
        <f t="shared" si="99"/>
        <v>100</v>
      </c>
      <c r="AH370" s="142">
        <f t="shared" si="99"/>
        <v>100</v>
      </c>
      <c r="AI370" s="142">
        <f t="shared" si="99"/>
        <v>100</v>
      </c>
      <c r="AJ370" s="142">
        <f t="shared" si="99"/>
        <v>100</v>
      </c>
      <c r="AK370" s="142">
        <f ca="1">IF(AND(AND($AK$3&lt;=B370,B370&lt;=$AK$1),B370&lt;&gt;""),1,0)</f>
        <v>1</v>
      </c>
      <c r="AL370" s="140">
        <f>IF(OR(F370="工事・メンテ（共用可）",F370="要調整"),0.5,1)</f>
        <v>1</v>
      </c>
      <c r="AM370" s="136">
        <v>1</v>
      </c>
    </row>
    <row r="371" spans="1:39">
      <c r="A371" s="153">
        <v>578</v>
      </c>
      <c r="B371" s="150">
        <v>46465</v>
      </c>
      <c r="C371" s="156">
        <v>9</v>
      </c>
      <c r="D371" s="156">
        <v>17</v>
      </c>
      <c r="E371" s="212" t="s">
        <v>510</v>
      </c>
      <c r="F371" s="151" t="s">
        <v>490</v>
      </c>
      <c r="G371" s="151" t="s">
        <v>491</v>
      </c>
      <c r="H371" s="143" t="str">
        <f>IF(OR(G371="中止",G371="取消"),"998",IF(ISNA(MATCH($E371,施設情報!$B$2:$B$96,0)),"999",INDEX(施設情報!$C$2:$C$96,MATCH($E371,施設情報!$B$2:$B$96,0))))</f>
        <v>108</v>
      </c>
      <c r="I371" s="144">
        <f t="shared" si="86"/>
        <v>46465</v>
      </c>
      <c r="J371" s="142" t="str">
        <f t="shared" si="87"/>
        <v>108-46465</v>
      </c>
      <c r="K371" s="142">
        <f t="shared" si="88"/>
        <v>0.375</v>
      </c>
      <c r="L371" s="142">
        <f t="shared" si="89"/>
        <v>0.70833333333333337</v>
      </c>
      <c r="M371" s="142">
        <f t="shared" si="98"/>
        <v>0</v>
      </c>
      <c r="N371" s="142">
        <f t="shared" si="98"/>
        <v>0</v>
      </c>
      <c r="O371" s="142">
        <f t="shared" si="98"/>
        <v>0</v>
      </c>
      <c r="P371" s="142">
        <f t="shared" si="98"/>
        <v>0</v>
      </c>
      <c r="Q371" s="142">
        <f t="shared" si="98"/>
        <v>0</v>
      </c>
      <c r="R371" s="142">
        <f t="shared" si="98"/>
        <v>0</v>
      </c>
      <c r="S371" s="142">
        <f t="shared" si="98"/>
        <v>0</v>
      </c>
      <c r="T371" s="142">
        <f t="shared" si="98"/>
        <v>0</v>
      </c>
      <c r="U371" s="142">
        <f t="shared" si="98"/>
        <v>0</v>
      </c>
      <c r="V371" s="142">
        <f t="shared" si="98"/>
        <v>100</v>
      </c>
      <c r="W371" s="142">
        <f t="shared" si="99"/>
        <v>100</v>
      </c>
      <c r="X371" s="142">
        <f t="shared" si="99"/>
        <v>100</v>
      </c>
      <c r="Y371" s="142">
        <f t="shared" si="99"/>
        <v>100</v>
      </c>
      <c r="Z371" s="142">
        <f t="shared" si="99"/>
        <v>100</v>
      </c>
      <c r="AA371" s="142">
        <f t="shared" si="99"/>
        <v>100</v>
      </c>
      <c r="AB371" s="142">
        <f t="shared" si="99"/>
        <v>100</v>
      </c>
      <c r="AC371" s="142">
        <f t="shared" si="99"/>
        <v>100</v>
      </c>
      <c r="AD371" s="142">
        <f t="shared" si="99"/>
        <v>0</v>
      </c>
      <c r="AE371" s="142">
        <f t="shared" si="99"/>
        <v>0</v>
      </c>
      <c r="AF371" s="142">
        <f t="shared" si="99"/>
        <v>0</v>
      </c>
      <c r="AG371" s="142">
        <f t="shared" si="99"/>
        <v>0</v>
      </c>
      <c r="AH371" s="142">
        <f t="shared" si="99"/>
        <v>0</v>
      </c>
      <c r="AI371" s="142">
        <f t="shared" si="99"/>
        <v>0</v>
      </c>
      <c r="AJ371" s="142">
        <f t="shared" si="99"/>
        <v>0</v>
      </c>
      <c r="AK371" s="142">
        <f ca="1">IF(AND(AND($AK$3&lt;=B371,B371&lt;=$AK$1),B371&lt;&gt;""),1,0)</f>
        <v>1</v>
      </c>
      <c r="AL371" s="140">
        <f>IF(OR(F371="工事・メンテ（共用可）",F371="要調整"),0.5,1)</f>
        <v>1</v>
      </c>
      <c r="AM371" s="136">
        <v>1</v>
      </c>
    </row>
    <row r="372" spans="1:39" ht="37.5">
      <c r="A372" s="153">
        <v>579</v>
      </c>
      <c r="B372" s="150">
        <v>46465</v>
      </c>
      <c r="C372" s="156">
        <v>9</v>
      </c>
      <c r="D372" s="156">
        <v>17</v>
      </c>
      <c r="E372" s="212" t="s">
        <v>278</v>
      </c>
      <c r="F372" s="151" t="s">
        <v>490</v>
      </c>
      <c r="G372" s="151" t="s">
        <v>491</v>
      </c>
      <c r="H372" s="143" t="str">
        <f>IF(OR(G372="中止",G372="取消"),"998",IF(ISNA(MATCH($E372,施設情報!$B$2:$B$96,0)),"999",INDEX(施設情報!$C$2:$C$96,MATCH($E372,施設情報!$B$2:$B$96,0))))</f>
        <v>105</v>
      </c>
      <c r="I372" s="144">
        <f t="shared" si="86"/>
        <v>46465</v>
      </c>
      <c r="J372" s="142" t="str">
        <f t="shared" si="87"/>
        <v>105-46465</v>
      </c>
      <c r="K372" s="142">
        <f t="shared" si="88"/>
        <v>0.375</v>
      </c>
      <c r="L372" s="142">
        <f t="shared" si="89"/>
        <v>0.70833333333333337</v>
      </c>
      <c r="M372" s="142">
        <f t="shared" si="98"/>
        <v>0</v>
      </c>
      <c r="N372" s="142">
        <f t="shared" si="98"/>
        <v>0</v>
      </c>
      <c r="O372" s="142">
        <f t="shared" si="98"/>
        <v>0</v>
      </c>
      <c r="P372" s="142">
        <f t="shared" si="98"/>
        <v>0</v>
      </c>
      <c r="Q372" s="142">
        <f t="shared" si="98"/>
        <v>0</v>
      </c>
      <c r="R372" s="142">
        <f t="shared" si="98"/>
        <v>0</v>
      </c>
      <c r="S372" s="142">
        <f t="shared" si="98"/>
        <v>0</v>
      </c>
      <c r="T372" s="142">
        <f t="shared" si="98"/>
        <v>0</v>
      </c>
      <c r="U372" s="142">
        <f t="shared" si="98"/>
        <v>0</v>
      </c>
      <c r="V372" s="142">
        <f t="shared" si="98"/>
        <v>100</v>
      </c>
      <c r="W372" s="142">
        <f t="shared" si="99"/>
        <v>100</v>
      </c>
      <c r="X372" s="142">
        <f t="shared" si="99"/>
        <v>100</v>
      </c>
      <c r="Y372" s="142">
        <f t="shared" si="99"/>
        <v>100</v>
      </c>
      <c r="Z372" s="142">
        <f t="shared" si="99"/>
        <v>100</v>
      </c>
      <c r="AA372" s="142">
        <f t="shared" si="99"/>
        <v>100</v>
      </c>
      <c r="AB372" s="142">
        <f t="shared" si="99"/>
        <v>100</v>
      </c>
      <c r="AC372" s="142">
        <f t="shared" si="99"/>
        <v>100</v>
      </c>
      <c r="AD372" s="142">
        <f t="shared" si="99"/>
        <v>0</v>
      </c>
      <c r="AE372" s="142">
        <f t="shared" si="99"/>
        <v>0</v>
      </c>
      <c r="AF372" s="142">
        <f t="shared" si="99"/>
        <v>0</v>
      </c>
      <c r="AG372" s="142">
        <f t="shared" si="99"/>
        <v>0</v>
      </c>
      <c r="AH372" s="142">
        <f t="shared" si="99"/>
        <v>0</v>
      </c>
      <c r="AI372" s="142">
        <f t="shared" si="99"/>
        <v>0</v>
      </c>
      <c r="AJ372" s="142">
        <f t="shared" si="99"/>
        <v>0</v>
      </c>
      <c r="AK372" s="142">
        <f ca="1">IF(AND(AND($AK$3&lt;=B372,B372&lt;=$AK$1),B372&lt;&gt;""),1,0)</f>
        <v>1</v>
      </c>
      <c r="AL372" s="140">
        <f>IF(OR(F372="工事・メンテ（共用可）",F372="要調整"),0.5,1)</f>
        <v>1</v>
      </c>
      <c r="AM372" s="136">
        <v>1</v>
      </c>
    </row>
    <row r="373" spans="1:39">
      <c r="A373" s="153">
        <v>23</v>
      </c>
      <c r="B373" s="150">
        <v>46466</v>
      </c>
      <c r="C373" s="156">
        <v>0</v>
      </c>
      <c r="D373" s="156">
        <v>24</v>
      </c>
      <c r="E373" s="154" t="s">
        <v>28</v>
      </c>
      <c r="F373" s="151" t="s">
        <v>29</v>
      </c>
      <c r="G373" s="151" t="s">
        <v>1</v>
      </c>
      <c r="H373" s="143" t="str">
        <f>IF(OR(G373="中止",G373="取消"),"998",IF(ISNA(MATCH($E373,施設情報!$B$2:$B$96,0)),"999",INDEX(施設情報!$C$2:$C$96,MATCH($E373,施設情報!$B$2:$B$96,0))))</f>
        <v>001</v>
      </c>
      <c r="I373" s="144">
        <f t="shared" si="86"/>
        <v>46466</v>
      </c>
      <c r="J373" s="142" t="str">
        <f t="shared" si="87"/>
        <v>001-46466</v>
      </c>
      <c r="K373" s="142">
        <f t="shared" si="88"/>
        <v>0</v>
      </c>
      <c r="L373" s="142">
        <f t="shared" si="89"/>
        <v>1</v>
      </c>
      <c r="M373" s="142">
        <f t="shared" si="98"/>
        <v>100</v>
      </c>
      <c r="N373" s="142">
        <f t="shared" si="98"/>
        <v>100</v>
      </c>
      <c r="O373" s="142">
        <f t="shared" si="98"/>
        <v>100</v>
      </c>
      <c r="P373" s="142">
        <f t="shared" si="98"/>
        <v>100</v>
      </c>
      <c r="Q373" s="142">
        <f t="shared" si="98"/>
        <v>100</v>
      </c>
      <c r="R373" s="142">
        <f t="shared" si="98"/>
        <v>100</v>
      </c>
      <c r="S373" s="142">
        <f t="shared" si="98"/>
        <v>100</v>
      </c>
      <c r="T373" s="142">
        <f t="shared" si="98"/>
        <v>100</v>
      </c>
      <c r="U373" s="142">
        <f t="shared" si="98"/>
        <v>100</v>
      </c>
      <c r="V373" s="142">
        <f t="shared" si="98"/>
        <v>100</v>
      </c>
      <c r="W373" s="142">
        <f t="shared" si="99"/>
        <v>100</v>
      </c>
      <c r="X373" s="142">
        <f t="shared" si="99"/>
        <v>100</v>
      </c>
      <c r="Y373" s="142">
        <f t="shared" si="99"/>
        <v>100</v>
      </c>
      <c r="Z373" s="142">
        <f t="shared" si="99"/>
        <v>100</v>
      </c>
      <c r="AA373" s="142">
        <f t="shared" si="99"/>
        <v>100</v>
      </c>
      <c r="AB373" s="142">
        <f t="shared" si="99"/>
        <v>100</v>
      </c>
      <c r="AC373" s="142">
        <f t="shared" si="99"/>
        <v>100</v>
      </c>
      <c r="AD373" s="142">
        <f t="shared" si="99"/>
        <v>100</v>
      </c>
      <c r="AE373" s="142">
        <f t="shared" si="99"/>
        <v>100</v>
      </c>
      <c r="AF373" s="142">
        <f t="shared" si="99"/>
        <v>100</v>
      </c>
      <c r="AG373" s="142">
        <f t="shared" si="99"/>
        <v>100</v>
      </c>
      <c r="AH373" s="142">
        <f t="shared" si="99"/>
        <v>100</v>
      </c>
      <c r="AI373" s="142">
        <f t="shared" si="99"/>
        <v>100</v>
      </c>
      <c r="AJ373" s="142">
        <f t="shared" si="99"/>
        <v>100</v>
      </c>
      <c r="AK373" s="142">
        <f ca="1">IF(AND(AND($AK$3&lt;=B373,B373&lt;=$AK$1),B373&lt;&gt;""),1,0)</f>
        <v>1</v>
      </c>
      <c r="AL373" s="140">
        <f>IF(OR(F373="工事・メンテ（共用可）",F373="要調整"),0.5,1)</f>
        <v>1</v>
      </c>
      <c r="AM373" s="136">
        <v>1</v>
      </c>
    </row>
    <row r="374" spans="1:39" ht="37.5">
      <c r="A374" s="153">
        <v>311</v>
      </c>
      <c r="B374" s="150">
        <v>46466</v>
      </c>
      <c r="C374" s="156">
        <v>0</v>
      </c>
      <c r="D374" s="156">
        <v>24</v>
      </c>
      <c r="E374" s="212" t="s">
        <v>240</v>
      </c>
      <c r="F374" s="151" t="s">
        <v>95</v>
      </c>
      <c r="G374" s="151" t="s">
        <v>1</v>
      </c>
      <c r="H374" s="143" t="str">
        <f>IF(OR(G374="中止",G374="取消"),"998",IF(ISNA(MATCH($E374,施設情報!$B$2:$B$96,0)),"999",INDEX(施設情報!$C$2:$C$96,MATCH($E374,施設情報!$B$2:$B$96,0))))</f>
        <v>117</v>
      </c>
      <c r="I374" s="144">
        <f t="shared" si="86"/>
        <v>46466</v>
      </c>
      <c r="J374" s="142" t="str">
        <f t="shared" si="87"/>
        <v>117-46466</v>
      </c>
      <c r="K374" s="142">
        <f t="shared" si="88"/>
        <v>0</v>
      </c>
      <c r="L374" s="142">
        <f t="shared" si="89"/>
        <v>1</v>
      </c>
      <c r="M374" s="142">
        <f t="shared" si="98"/>
        <v>100</v>
      </c>
      <c r="N374" s="142">
        <f t="shared" si="98"/>
        <v>100</v>
      </c>
      <c r="O374" s="142">
        <f t="shared" si="98"/>
        <v>100</v>
      </c>
      <c r="P374" s="142">
        <f t="shared" si="98"/>
        <v>100</v>
      </c>
      <c r="Q374" s="142">
        <f t="shared" si="98"/>
        <v>100</v>
      </c>
      <c r="R374" s="142">
        <f t="shared" si="98"/>
        <v>100</v>
      </c>
      <c r="S374" s="142">
        <f t="shared" si="98"/>
        <v>100</v>
      </c>
      <c r="T374" s="142">
        <f t="shared" si="98"/>
        <v>100</v>
      </c>
      <c r="U374" s="142">
        <f t="shared" si="98"/>
        <v>100</v>
      </c>
      <c r="V374" s="142">
        <f t="shared" si="98"/>
        <v>100</v>
      </c>
      <c r="W374" s="142">
        <f t="shared" si="99"/>
        <v>100</v>
      </c>
      <c r="X374" s="142">
        <f t="shared" si="99"/>
        <v>100</v>
      </c>
      <c r="Y374" s="142">
        <f t="shared" si="99"/>
        <v>100</v>
      </c>
      <c r="Z374" s="142">
        <f t="shared" si="99"/>
        <v>100</v>
      </c>
      <c r="AA374" s="142">
        <f t="shared" si="99"/>
        <v>100</v>
      </c>
      <c r="AB374" s="142">
        <f t="shared" si="99"/>
        <v>100</v>
      </c>
      <c r="AC374" s="142">
        <f t="shared" si="99"/>
        <v>100</v>
      </c>
      <c r="AD374" s="142">
        <f t="shared" si="99"/>
        <v>100</v>
      </c>
      <c r="AE374" s="142">
        <f t="shared" si="99"/>
        <v>100</v>
      </c>
      <c r="AF374" s="142">
        <f t="shared" si="99"/>
        <v>100</v>
      </c>
      <c r="AG374" s="142">
        <f t="shared" si="99"/>
        <v>100</v>
      </c>
      <c r="AH374" s="142">
        <f t="shared" si="99"/>
        <v>100</v>
      </c>
      <c r="AI374" s="142">
        <f t="shared" si="99"/>
        <v>100</v>
      </c>
      <c r="AJ374" s="142">
        <f t="shared" si="99"/>
        <v>100</v>
      </c>
      <c r="AK374" s="142">
        <f ca="1">IF(AND(AND($AK$3&lt;=B374,B374&lt;=$AK$1),B374&lt;&gt;""),1,0)</f>
        <v>1</v>
      </c>
      <c r="AL374" s="140">
        <f>IF(OR(F374="工事・メンテ（共用可）",F374="要調整"),0.5,1)</f>
        <v>1</v>
      </c>
      <c r="AM374" s="136">
        <v>1</v>
      </c>
    </row>
    <row r="375" spans="1:39" ht="56.25">
      <c r="A375" s="153">
        <v>401</v>
      </c>
      <c r="B375" s="150">
        <v>46466</v>
      </c>
      <c r="C375" s="156">
        <v>0</v>
      </c>
      <c r="D375" s="156">
        <v>24</v>
      </c>
      <c r="E375" s="212" t="s">
        <v>285</v>
      </c>
      <c r="F375" s="151" t="s">
        <v>95</v>
      </c>
      <c r="G375" s="151" t="s">
        <v>1</v>
      </c>
      <c r="H375" s="143" t="str">
        <f>IF(OR(G375="中止",G375="取消"),"998",IF(ISNA(MATCH($E375,施設情報!$B$2:$B$96,0)),"999",INDEX(施設情報!$C$2:$C$96,MATCH($E375,施設情報!$B$2:$B$96,0))))</f>
        <v>111</v>
      </c>
      <c r="I375" s="144">
        <f t="shared" si="86"/>
        <v>46466</v>
      </c>
      <c r="J375" s="142" t="str">
        <f t="shared" si="87"/>
        <v>111-46466</v>
      </c>
      <c r="K375" s="142">
        <f t="shared" si="88"/>
        <v>0</v>
      </c>
      <c r="L375" s="142">
        <f t="shared" si="89"/>
        <v>1</v>
      </c>
      <c r="M375" s="142">
        <f t="shared" ref="M375:V384" si="100">IF(AND(M$3&gt;=$K375,M$3&lt;$L375),100*$AM375,0)</f>
        <v>100</v>
      </c>
      <c r="N375" s="142">
        <f t="shared" si="100"/>
        <v>100</v>
      </c>
      <c r="O375" s="142">
        <f t="shared" si="100"/>
        <v>100</v>
      </c>
      <c r="P375" s="142">
        <f t="shared" si="100"/>
        <v>100</v>
      </c>
      <c r="Q375" s="142">
        <f t="shared" si="100"/>
        <v>100</v>
      </c>
      <c r="R375" s="142">
        <f t="shared" si="100"/>
        <v>100</v>
      </c>
      <c r="S375" s="142">
        <f t="shared" si="100"/>
        <v>100</v>
      </c>
      <c r="T375" s="142">
        <f t="shared" si="100"/>
        <v>100</v>
      </c>
      <c r="U375" s="142">
        <f t="shared" si="100"/>
        <v>100</v>
      </c>
      <c r="V375" s="142">
        <f t="shared" si="100"/>
        <v>100</v>
      </c>
      <c r="W375" s="142">
        <f t="shared" ref="W375:AJ384" si="101">IF(AND(W$3&gt;=$K375,W$3&lt;$L375),100*$AM375,0)</f>
        <v>100</v>
      </c>
      <c r="X375" s="142">
        <f t="shared" si="101"/>
        <v>100</v>
      </c>
      <c r="Y375" s="142">
        <f t="shared" si="101"/>
        <v>100</v>
      </c>
      <c r="Z375" s="142">
        <f t="shared" si="101"/>
        <v>100</v>
      </c>
      <c r="AA375" s="142">
        <f t="shared" si="101"/>
        <v>100</v>
      </c>
      <c r="AB375" s="142">
        <f t="shared" si="101"/>
        <v>100</v>
      </c>
      <c r="AC375" s="142">
        <f t="shared" si="101"/>
        <v>100</v>
      </c>
      <c r="AD375" s="142">
        <f t="shared" si="101"/>
        <v>100</v>
      </c>
      <c r="AE375" s="142">
        <f t="shared" si="101"/>
        <v>100</v>
      </c>
      <c r="AF375" s="142">
        <f t="shared" si="101"/>
        <v>100</v>
      </c>
      <c r="AG375" s="142">
        <f t="shared" si="101"/>
        <v>100</v>
      </c>
      <c r="AH375" s="142">
        <f t="shared" si="101"/>
        <v>100</v>
      </c>
      <c r="AI375" s="142">
        <f t="shared" si="101"/>
        <v>100</v>
      </c>
      <c r="AJ375" s="142">
        <f t="shared" si="101"/>
        <v>100</v>
      </c>
      <c r="AK375" s="142">
        <f ca="1">IF(AND(AND($AK$3&lt;=B375,B375&lt;=$AK$1),B375&lt;&gt;""),1,0)</f>
        <v>1</v>
      </c>
      <c r="AL375" s="140">
        <f>IF(OR(F375="工事・メンテ（共用可）",F375="要調整"),0.5,1)</f>
        <v>1</v>
      </c>
      <c r="AM375" s="136">
        <v>1</v>
      </c>
    </row>
    <row r="376" spans="1:39">
      <c r="A376" s="153">
        <v>24</v>
      </c>
      <c r="B376" s="150">
        <v>46467</v>
      </c>
      <c r="C376" s="156">
        <v>0</v>
      </c>
      <c r="D376" s="156">
        <v>24</v>
      </c>
      <c r="E376" s="154" t="s">
        <v>28</v>
      </c>
      <c r="F376" s="151" t="s">
        <v>29</v>
      </c>
      <c r="G376" s="151" t="s">
        <v>1</v>
      </c>
      <c r="H376" s="143" t="str">
        <f>IF(OR(G376="中止",G376="取消"),"998",IF(ISNA(MATCH($E376,施設情報!$B$2:$B$96,0)),"999",INDEX(施設情報!$C$2:$C$96,MATCH($E376,施設情報!$B$2:$B$96,0))))</f>
        <v>001</v>
      </c>
      <c r="I376" s="144">
        <f t="shared" si="86"/>
        <v>46467</v>
      </c>
      <c r="J376" s="142" t="str">
        <f t="shared" si="87"/>
        <v>001-46467</v>
      </c>
      <c r="K376" s="142">
        <f t="shared" si="88"/>
        <v>0</v>
      </c>
      <c r="L376" s="142">
        <f t="shared" si="89"/>
        <v>1</v>
      </c>
      <c r="M376" s="142">
        <f t="shared" si="100"/>
        <v>100</v>
      </c>
      <c r="N376" s="142">
        <f t="shared" si="100"/>
        <v>100</v>
      </c>
      <c r="O376" s="142">
        <f t="shared" si="100"/>
        <v>100</v>
      </c>
      <c r="P376" s="142">
        <f t="shared" si="100"/>
        <v>100</v>
      </c>
      <c r="Q376" s="142">
        <f t="shared" si="100"/>
        <v>100</v>
      </c>
      <c r="R376" s="142">
        <f t="shared" si="100"/>
        <v>100</v>
      </c>
      <c r="S376" s="142">
        <f t="shared" si="100"/>
        <v>100</v>
      </c>
      <c r="T376" s="142">
        <f t="shared" si="100"/>
        <v>100</v>
      </c>
      <c r="U376" s="142">
        <f t="shared" si="100"/>
        <v>100</v>
      </c>
      <c r="V376" s="142">
        <f t="shared" si="100"/>
        <v>100</v>
      </c>
      <c r="W376" s="142">
        <f t="shared" si="101"/>
        <v>100</v>
      </c>
      <c r="X376" s="142">
        <f t="shared" si="101"/>
        <v>100</v>
      </c>
      <c r="Y376" s="142">
        <f t="shared" si="101"/>
        <v>100</v>
      </c>
      <c r="Z376" s="142">
        <f t="shared" si="101"/>
        <v>100</v>
      </c>
      <c r="AA376" s="142">
        <f t="shared" si="101"/>
        <v>100</v>
      </c>
      <c r="AB376" s="142">
        <f t="shared" si="101"/>
        <v>100</v>
      </c>
      <c r="AC376" s="142">
        <f t="shared" si="101"/>
        <v>100</v>
      </c>
      <c r="AD376" s="142">
        <f t="shared" si="101"/>
        <v>100</v>
      </c>
      <c r="AE376" s="142">
        <f t="shared" si="101"/>
        <v>100</v>
      </c>
      <c r="AF376" s="142">
        <f t="shared" si="101"/>
        <v>100</v>
      </c>
      <c r="AG376" s="142">
        <f t="shared" si="101"/>
        <v>100</v>
      </c>
      <c r="AH376" s="142">
        <f t="shared" si="101"/>
        <v>100</v>
      </c>
      <c r="AI376" s="142">
        <f t="shared" si="101"/>
        <v>100</v>
      </c>
      <c r="AJ376" s="142">
        <f t="shared" si="101"/>
        <v>100</v>
      </c>
      <c r="AK376" s="142">
        <f ca="1">IF(AND(AND($AK$3&lt;=B376,B376&lt;=$AK$1),B376&lt;&gt;""),1,0)</f>
        <v>1</v>
      </c>
      <c r="AL376" s="140">
        <f>IF(OR(F376="工事・メンテ（共用可）",F376="要調整"),0.5,1)</f>
        <v>1</v>
      </c>
      <c r="AM376" s="136">
        <v>1</v>
      </c>
    </row>
    <row r="377" spans="1:39">
      <c r="A377" s="153">
        <v>109</v>
      </c>
      <c r="B377" s="150">
        <v>46467</v>
      </c>
      <c r="C377" s="156">
        <v>0</v>
      </c>
      <c r="D377" s="156">
        <v>24</v>
      </c>
      <c r="E377" s="154" t="s">
        <v>28</v>
      </c>
      <c r="F377" s="151" t="s">
        <v>29</v>
      </c>
      <c r="G377" s="151" t="s">
        <v>1</v>
      </c>
      <c r="H377" s="143" t="str">
        <f>IF(OR(G377="中止",G377="取消"),"998",IF(ISNA(MATCH($E377,施設情報!$B$2:$B$96,0)),"999",INDEX(施設情報!$C$2:$C$96,MATCH($E377,施設情報!$B$2:$B$96,0))))</f>
        <v>001</v>
      </c>
      <c r="I377" s="144">
        <f t="shared" si="86"/>
        <v>46467</v>
      </c>
      <c r="J377" s="142" t="str">
        <f t="shared" si="87"/>
        <v>001-46467</v>
      </c>
      <c r="K377" s="142">
        <f t="shared" si="88"/>
        <v>0</v>
      </c>
      <c r="L377" s="142">
        <f t="shared" si="89"/>
        <v>1</v>
      </c>
      <c r="M377" s="142">
        <f t="shared" si="100"/>
        <v>100</v>
      </c>
      <c r="N377" s="142">
        <f t="shared" si="100"/>
        <v>100</v>
      </c>
      <c r="O377" s="142">
        <f t="shared" si="100"/>
        <v>100</v>
      </c>
      <c r="P377" s="142">
        <f t="shared" si="100"/>
        <v>100</v>
      </c>
      <c r="Q377" s="142">
        <f t="shared" si="100"/>
        <v>100</v>
      </c>
      <c r="R377" s="142">
        <f t="shared" si="100"/>
        <v>100</v>
      </c>
      <c r="S377" s="142">
        <f t="shared" si="100"/>
        <v>100</v>
      </c>
      <c r="T377" s="142">
        <f t="shared" si="100"/>
        <v>100</v>
      </c>
      <c r="U377" s="142">
        <f t="shared" si="100"/>
        <v>100</v>
      </c>
      <c r="V377" s="142">
        <f t="shared" si="100"/>
        <v>100</v>
      </c>
      <c r="W377" s="142">
        <f t="shared" si="101"/>
        <v>100</v>
      </c>
      <c r="X377" s="142">
        <f t="shared" si="101"/>
        <v>100</v>
      </c>
      <c r="Y377" s="142">
        <f t="shared" si="101"/>
        <v>100</v>
      </c>
      <c r="Z377" s="142">
        <f t="shared" si="101"/>
        <v>100</v>
      </c>
      <c r="AA377" s="142">
        <f t="shared" si="101"/>
        <v>100</v>
      </c>
      <c r="AB377" s="142">
        <f t="shared" si="101"/>
        <v>100</v>
      </c>
      <c r="AC377" s="142">
        <f t="shared" si="101"/>
        <v>100</v>
      </c>
      <c r="AD377" s="142">
        <f t="shared" si="101"/>
        <v>100</v>
      </c>
      <c r="AE377" s="142">
        <f t="shared" si="101"/>
        <v>100</v>
      </c>
      <c r="AF377" s="142">
        <f t="shared" si="101"/>
        <v>100</v>
      </c>
      <c r="AG377" s="142">
        <f t="shared" si="101"/>
        <v>100</v>
      </c>
      <c r="AH377" s="142">
        <f t="shared" si="101"/>
        <v>100</v>
      </c>
      <c r="AI377" s="142">
        <f t="shared" si="101"/>
        <v>100</v>
      </c>
      <c r="AJ377" s="142">
        <f t="shared" si="101"/>
        <v>100</v>
      </c>
      <c r="AK377" s="142">
        <f ca="1">IF(AND(AND($AK$3&lt;=B377,B377&lt;=$AK$1),B377&lt;&gt;""),1,0)</f>
        <v>1</v>
      </c>
      <c r="AL377" s="140">
        <f>IF(OR(F377="工事・メンテ（共用可）",F377="要調整"),0.5,1)</f>
        <v>1</v>
      </c>
      <c r="AM377" s="136">
        <v>1</v>
      </c>
    </row>
    <row r="378" spans="1:39" ht="37.5">
      <c r="A378" s="153">
        <v>312</v>
      </c>
      <c r="B378" s="150">
        <v>46467</v>
      </c>
      <c r="C378" s="156">
        <v>0</v>
      </c>
      <c r="D378" s="156">
        <v>24</v>
      </c>
      <c r="E378" s="212" t="s">
        <v>240</v>
      </c>
      <c r="F378" s="151" t="s">
        <v>95</v>
      </c>
      <c r="G378" s="151" t="s">
        <v>1</v>
      </c>
      <c r="H378" s="143" t="str">
        <f>IF(OR(G378="中止",G378="取消"),"998",IF(ISNA(MATCH($E378,施設情報!$B$2:$B$96,0)),"999",INDEX(施設情報!$C$2:$C$96,MATCH($E378,施設情報!$B$2:$B$96,0))))</f>
        <v>117</v>
      </c>
      <c r="I378" s="144">
        <f t="shared" si="86"/>
        <v>46467</v>
      </c>
      <c r="J378" s="142" t="str">
        <f t="shared" si="87"/>
        <v>117-46467</v>
      </c>
      <c r="K378" s="142">
        <f t="shared" si="88"/>
        <v>0</v>
      </c>
      <c r="L378" s="142">
        <f t="shared" si="89"/>
        <v>1</v>
      </c>
      <c r="M378" s="142">
        <f t="shared" si="100"/>
        <v>100</v>
      </c>
      <c r="N378" s="142">
        <f t="shared" si="100"/>
        <v>100</v>
      </c>
      <c r="O378" s="142">
        <f t="shared" si="100"/>
        <v>100</v>
      </c>
      <c r="P378" s="142">
        <f t="shared" si="100"/>
        <v>100</v>
      </c>
      <c r="Q378" s="142">
        <f t="shared" si="100"/>
        <v>100</v>
      </c>
      <c r="R378" s="142">
        <f t="shared" si="100"/>
        <v>100</v>
      </c>
      <c r="S378" s="142">
        <f t="shared" si="100"/>
        <v>100</v>
      </c>
      <c r="T378" s="142">
        <f t="shared" si="100"/>
        <v>100</v>
      </c>
      <c r="U378" s="142">
        <f t="shared" si="100"/>
        <v>100</v>
      </c>
      <c r="V378" s="142">
        <f t="shared" si="100"/>
        <v>100</v>
      </c>
      <c r="W378" s="142">
        <f t="shared" si="101"/>
        <v>100</v>
      </c>
      <c r="X378" s="142">
        <f t="shared" si="101"/>
        <v>100</v>
      </c>
      <c r="Y378" s="142">
        <f t="shared" si="101"/>
        <v>100</v>
      </c>
      <c r="Z378" s="142">
        <f t="shared" si="101"/>
        <v>100</v>
      </c>
      <c r="AA378" s="142">
        <f t="shared" si="101"/>
        <v>100</v>
      </c>
      <c r="AB378" s="142">
        <f t="shared" si="101"/>
        <v>100</v>
      </c>
      <c r="AC378" s="142">
        <f t="shared" si="101"/>
        <v>100</v>
      </c>
      <c r="AD378" s="142">
        <f t="shared" si="101"/>
        <v>100</v>
      </c>
      <c r="AE378" s="142">
        <f t="shared" si="101"/>
        <v>100</v>
      </c>
      <c r="AF378" s="142">
        <f t="shared" si="101"/>
        <v>100</v>
      </c>
      <c r="AG378" s="142">
        <f t="shared" si="101"/>
        <v>100</v>
      </c>
      <c r="AH378" s="142">
        <f t="shared" si="101"/>
        <v>100</v>
      </c>
      <c r="AI378" s="142">
        <f t="shared" si="101"/>
        <v>100</v>
      </c>
      <c r="AJ378" s="142">
        <f t="shared" si="101"/>
        <v>100</v>
      </c>
      <c r="AK378" s="142">
        <f ca="1">IF(AND(AND($AK$3&lt;=B378,B378&lt;=$AK$1),B378&lt;&gt;""),1,0)</f>
        <v>1</v>
      </c>
      <c r="AL378" s="140">
        <f>IF(OR(F378="工事・メンテ（共用可）",F378="要調整"),0.5,1)</f>
        <v>1</v>
      </c>
      <c r="AM378" s="136">
        <v>1</v>
      </c>
    </row>
    <row r="379" spans="1:39" ht="56.25">
      <c r="A379" s="153">
        <v>402</v>
      </c>
      <c r="B379" s="150">
        <v>46467</v>
      </c>
      <c r="C379" s="156">
        <v>0</v>
      </c>
      <c r="D379" s="156">
        <v>24</v>
      </c>
      <c r="E379" s="212" t="s">
        <v>285</v>
      </c>
      <c r="F379" s="151" t="s">
        <v>95</v>
      </c>
      <c r="G379" s="151" t="s">
        <v>1</v>
      </c>
      <c r="H379" s="143" t="str">
        <f>IF(OR(G379="中止",G379="取消"),"998",IF(ISNA(MATCH($E379,施設情報!$B$2:$B$96,0)),"999",INDEX(施設情報!$C$2:$C$96,MATCH($E379,施設情報!$B$2:$B$96,0))))</f>
        <v>111</v>
      </c>
      <c r="I379" s="144">
        <f t="shared" si="86"/>
        <v>46467</v>
      </c>
      <c r="J379" s="142" t="str">
        <f t="shared" si="87"/>
        <v>111-46467</v>
      </c>
      <c r="K379" s="142">
        <f t="shared" si="88"/>
        <v>0</v>
      </c>
      <c r="L379" s="142">
        <f t="shared" si="89"/>
        <v>1</v>
      </c>
      <c r="M379" s="142">
        <f t="shared" si="100"/>
        <v>100</v>
      </c>
      <c r="N379" s="142">
        <f t="shared" si="100"/>
        <v>100</v>
      </c>
      <c r="O379" s="142">
        <f t="shared" si="100"/>
        <v>100</v>
      </c>
      <c r="P379" s="142">
        <f t="shared" si="100"/>
        <v>100</v>
      </c>
      <c r="Q379" s="142">
        <f t="shared" si="100"/>
        <v>100</v>
      </c>
      <c r="R379" s="142">
        <f t="shared" si="100"/>
        <v>100</v>
      </c>
      <c r="S379" s="142">
        <f t="shared" si="100"/>
        <v>100</v>
      </c>
      <c r="T379" s="142">
        <f t="shared" si="100"/>
        <v>100</v>
      </c>
      <c r="U379" s="142">
        <f t="shared" si="100"/>
        <v>100</v>
      </c>
      <c r="V379" s="142">
        <f t="shared" si="100"/>
        <v>100</v>
      </c>
      <c r="W379" s="142">
        <f t="shared" si="101"/>
        <v>100</v>
      </c>
      <c r="X379" s="142">
        <f t="shared" si="101"/>
        <v>100</v>
      </c>
      <c r="Y379" s="142">
        <f t="shared" si="101"/>
        <v>100</v>
      </c>
      <c r="Z379" s="142">
        <f t="shared" si="101"/>
        <v>100</v>
      </c>
      <c r="AA379" s="142">
        <f t="shared" si="101"/>
        <v>100</v>
      </c>
      <c r="AB379" s="142">
        <f t="shared" si="101"/>
        <v>100</v>
      </c>
      <c r="AC379" s="142">
        <f t="shared" si="101"/>
        <v>100</v>
      </c>
      <c r="AD379" s="142">
        <f t="shared" si="101"/>
        <v>100</v>
      </c>
      <c r="AE379" s="142">
        <f t="shared" si="101"/>
        <v>100</v>
      </c>
      <c r="AF379" s="142">
        <f t="shared" si="101"/>
        <v>100</v>
      </c>
      <c r="AG379" s="142">
        <f t="shared" si="101"/>
        <v>100</v>
      </c>
      <c r="AH379" s="142">
        <f t="shared" si="101"/>
        <v>100</v>
      </c>
      <c r="AI379" s="142">
        <f t="shared" si="101"/>
        <v>100</v>
      </c>
      <c r="AJ379" s="142">
        <f t="shared" si="101"/>
        <v>100</v>
      </c>
      <c r="AK379" s="142">
        <f ca="1">IF(AND(AND($AK$3&lt;=B379,B379&lt;=$AK$1),B379&lt;&gt;""),1,0)</f>
        <v>1</v>
      </c>
      <c r="AL379" s="140">
        <f>IF(OR(F379="工事・メンテ（共用可）",F379="要調整"),0.5,1)</f>
        <v>1</v>
      </c>
      <c r="AM379" s="136">
        <v>1</v>
      </c>
    </row>
    <row r="380" spans="1:39">
      <c r="A380" s="153">
        <v>110</v>
      </c>
      <c r="B380" s="150">
        <v>46468</v>
      </c>
      <c r="C380" s="156">
        <v>0</v>
      </c>
      <c r="D380" s="156">
        <v>24</v>
      </c>
      <c r="E380" s="154" t="s">
        <v>28</v>
      </c>
      <c r="F380" s="151" t="s">
        <v>29</v>
      </c>
      <c r="G380" s="151" t="s">
        <v>1</v>
      </c>
      <c r="H380" s="143" t="str">
        <f>IF(OR(G380="中止",G380="取消"),"998",IF(ISNA(MATCH($E380,施設情報!$B$2:$B$96,0)),"999",INDEX(施設情報!$C$2:$C$96,MATCH($E380,施設情報!$B$2:$B$96,0))))</f>
        <v>001</v>
      </c>
      <c r="I380" s="144">
        <f t="shared" si="86"/>
        <v>46468</v>
      </c>
      <c r="J380" s="142" t="str">
        <f t="shared" si="87"/>
        <v>001-46468</v>
      </c>
      <c r="K380" s="142">
        <f t="shared" si="88"/>
        <v>0</v>
      </c>
      <c r="L380" s="142">
        <f t="shared" si="89"/>
        <v>1</v>
      </c>
      <c r="M380" s="142">
        <f t="shared" si="100"/>
        <v>100</v>
      </c>
      <c r="N380" s="142">
        <f t="shared" si="100"/>
        <v>100</v>
      </c>
      <c r="O380" s="142">
        <f t="shared" si="100"/>
        <v>100</v>
      </c>
      <c r="P380" s="142">
        <f t="shared" si="100"/>
        <v>100</v>
      </c>
      <c r="Q380" s="142">
        <f t="shared" si="100"/>
        <v>100</v>
      </c>
      <c r="R380" s="142">
        <f t="shared" si="100"/>
        <v>100</v>
      </c>
      <c r="S380" s="142">
        <f t="shared" si="100"/>
        <v>100</v>
      </c>
      <c r="T380" s="142">
        <f t="shared" si="100"/>
        <v>100</v>
      </c>
      <c r="U380" s="142">
        <f t="shared" si="100"/>
        <v>100</v>
      </c>
      <c r="V380" s="142">
        <f t="shared" si="100"/>
        <v>100</v>
      </c>
      <c r="W380" s="142">
        <f t="shared" si="101"/>
        <v>100</v>
      </c>
      <c r="X380" s="142">
        <f t="shared" si="101"/>
        <v>100</v>
      </c>
      <c r="Y380" s="142">
        <f t="shared" si="101"/>
        <v>100</v>
      </c>
      <c r="Z380" s="142">
        <f t="shared" si="101"/>
        <v>100</v>
      </c>
      <c r="AA380" s="142">
        <f t="shared" si="101"/>
        <v>100</v>
      </c>
      <c r="AB380" s="142">
        <f t="shared" si="101"/>
        <v>100</v>
      </c>
      <c r="AC380" s="142">
        <f t="shared" si="101"/>
        <v>100</v>
      </c>
      <c r="AD380" s="142">
        <f t="shared" si="101"/>
        <v>100</v>
      </c>
      <c r="AE380" s="142">
        <f t="shared" si="101"/>
        <v>100</v>
      </c>
      <c r="AF380" s="142">
        <f t="shared" si="101"/>
        <v>100</v>
      </c>
      <c r="AG380" s="142">
        <f t="shared" si="101"/>
        <v>100</v>
      </c>
      <c r="AH380" s="142">
        <f t="shared" si="101"/>
        <v>100</v>
      </c>
      <c r="AI380" s="142">
        <f t="shared" si="101"/>
        <v>100</v>
      </c>
      <c r="AJ380" s="142">
        <f t="shared" si="101"/>
        <v>100</v>
      </c>
      <c r="AK380" s="142">
        <f ca="1">IF(AND(AND($AK$3&lt;=B380,B380&lt;=$AK$1),B380&lt;&gt;""),1,0)</f>
        <v>1</v>
      </c>
      <c r="AL380" s="140">
        <f>IF(OR(F380="工事・メンテ（共用可）",F380="要調整"),0.5,1)</f>
        <v>1</v>
      </c>
      <c r="AM380" s="136">
        <v>1</v>
      </c>
    </row>
    <row r="381" spans="1:39" ht="37.5">
      <c r="A381" s="153">
        <v>313</v>
      </c>
      <c r="B381" s="150">
        <v>46468</v>
      </c>
      <c r="C381" s="156">
        <v>0</v>
      </c>
      <c r="D381" s="156">
        <v>24</v>
      </c>
      <c r="E381" s="212" t="s">
        <v>240</v>
      </c>
      <c r="F381" s="151" t="s">
        <v>95</v>
      </c>
      <c r="G381" s="151" t="s">
        <v>1</v>
      </c>
      <c r="H381" s="143" t="str">
        <f>IF(OR(G381="中止",G381="取消"),"998",IF(ISNA(MATCH($E381,施設情報!$B$2:$B$96,0)),"999",INDEX(施設情報!$C$2:$C$96,MATCH($E381,施設情報!$B$2:$B$96,0))))</f>
        <v>117</v>
      </c>
      <c r="I381" s="144">
        <f t="shared" si="86"/>
        <v>46468</v>
      </c>
      <c r="J381" s="142" t="str">
        <f t="shared" si="87"/>
        <v>117-46468</v>
      </c>
      <c r="K381" s="142">
        <f t="shared" si="88"/>
        <v>0</v>
      </c>
      <c r="L381" s="142">
        <f t="shared" si="89"/>
        <v>1</v>
      </c>
      <c r="M381" s="142">
        <f t="shared" si="100"/>
        <v>100</v>
      </c>
      <c r="N381" s="142">
        <f t="shared" si="100"/>
        <v>100</v>
      </c>
      <c r="O381" s="142">
        <f t="shared" si="100"/>
        <v>100</v>
      </c>
      <c r="P381" s="142">
        <f t="shared" si="100"/>
        <v>100</v>
      </c>
      <c r="Q381" s="142">
        <f t="shared" si="100"/>
        <v>100</v>
      </c>
      <c r="R381" s="142">
        <f t="shared" si="100"/>
        <v>100</v>
      </c>
      <c r="S381" s="142">
        <f t="shared" si="100"/>
        <v>100</v>
      </c>
      <c r="T381" s="142">
        <f t="shared" si="100"/>
        <v>100</v>
      </c>
      <c r="U381" s="142">
        <f t="shared" si="100"/>
        <v>100</v>
      </c>
      <c r="V381" s="142">
        <f t="shared" si="100"/>
        <v>100</v>
      </c>
      <c r="W381" s="142">
        <f t="shared" si="101"/>
        <v>100</v>
      </c>
      <c r="X381" s="142">
        <f t="shared" si="101"/>
        <v>100</v>
      </c>
      <c r="Y381" s="142">
        <f t="shared" si="101"/>
        <v>100</v>
      </c>
      <c r="Z381" s="142">
        <f t="shared" si="101"/>
        <v>100</v>
      </c>
      <c r="AA381" s="142">
        <f t="shared" si="101"/>
        <v>100</v>
      </c>
      <c r="AB381" s="142">
        <f t="shared" si="101"/>
        <v>100</v>
      </c>
      <c r="AC381" s="142">
        <f t="shared" si="101"/>
        <v>100</v>
      </c>
      <c r="AD381" s="142">
        <f t="shared" si="101"/>
        <v>100</v>
      </c>
      <c r="AE381" s="142">
        <f t="shared" si="101"/>
        <v>100</v>
      </c>
      <c r="AF381" s="142">
        <f t="shared" si="101"/>
        <v>100</v>
      </c>
      <c r="AG381" s="142">
        <f t="shared" si="101"/>
        <v>100</v>
      </c>
      <c r="AH381" s="142">
        <f t="shared" si="101"/>
        <v>100</v>
      </c>
      <c r="AI381" s="142">
        <f t="shared" si="101"/>
        <v>100</v>
      </c>
      <c r="AJ381" s="142">
        <f t="shared" si="101"/>
        <v>100</v>
      </c>
      <c r="AK381" s="142">
        <f ca="1">IF(AND(AND($AK$3&lt;=B381,B381&lt;=$AK$1),B381&lt;&gt;""),1,0)</f>
        <v>1</v>
      </c>
      <c r="AL381" s="140">
        <f>IF(OR(F381="工事・メンテ（共用可）",F381="要調整"),0.5,1)</f>
        <v>1</v>
      </c>
      <c r="AM381" s="136">
        <v>1</v>
      </c>
    </row>
    <row r="382" spans="1:39" ht="56.25">
      <c r="A382" s="153">
        <v>403</v>
      </c>
      <c r="B382" s="150">
        <v>46468</v>
      </c>
      <c r="C382" s="156">
        <v>0</v>
      </c>
      <c r="D382" s="156">
        <v>24</v>
      </c>
      <c r="E382" s="212" t="s">
        <v>285</v>
      </c>
      <c r="F382" s="151" t="s">
        <v>95</v>
      </c>
      <c r="G382" s="151" t="s">
        <v>1</v>
      </c>
      <c r="H382" s="143" t="str">
        <f>IF(OR(G382="中止",G382="取消"),"998",IF(ISNA(MATCH($E382,施設情報!$B$2:$B$96,0)),"999",INDEX(施設情報!$C$2:$C$96,MATCH($E382,施設情報!$B$2:$B$96,0))))</f>
        <v>111</v>
      </c>
      <c r="I382" s="144">
        <f t="shared" si="86"/>
        <v>46468</v>
      </c>
      <c r="J382" s="142" t="str">
        <f t="shared" si="87"/>
        <v>111-46468</v>
      </c>
      <c r="K382" s="142">
        <f t="shared" si="88"/>
        <v>0</v>
      </c>
      <c r="L382" s="142">
        <f t="shared" si="89"/>
        <v>1</v>
      </c>
      <c r="M382" s="142">
        <f t="shared" si="100"/>
        <v>100</v>
      </c>
      <c r="N382" s="142">
        <f t="shared" si="100"/>
        <v>100</v>
      </c>
      <c r="O382" s="142">
        <f t="shared" si="100"/>
        <v>100</v>
      </c>
      <c r="P382" s="142">
        <f t="shared" si="100"/>
        <v>100</v>
      </c>
      <c r="Q382" s="142">
        <f t="shared" si="100"/>
        <v>100</v>
      </c>
      <c r="R382" s="142">
        <f t="shared" si="100"/>
        <v>100</v>
      </c>
      <c r="S382" s="142">
        <f t="shared" si="100"/>
        <v>100</v>
      </c>
      <c r="T382" s="142">
        <f t="shared" si="100"/>
        <v>100</v>
      </c>
      <c r="U382" s="142">
        <f t="shared" si="100"/>
        <v>100</v>
      </c>
      <c r="V382" s="142">
        <f t="shared" si="100"/>
        <v>100</v>
      </c>
      <c r="W382" s="142">
        <f t="shared" si="101"/>
        <v>100</v>
      </c>
      <c r="X382" s="142">
        <f t="shared" si="101"/>
        <v>100</v>
      </c>
      <c r="Y382" s="142">
        <f t="shared" si="101"/>
        <v>100</v>
      </c>
      <c r="Z382" s="142">
        <f t="shared" si="101"/>
        <v>100</v>
      </c>
      <c r="AA382" s="142">
        <f t="shared" si="101"/>
        <v>100</v>
      </c>
      <c r="AB382" s="142">
        <f t="shared" si="101"/>
        <v>100</v>
      </c>
      <c r="AC382" s="142">
        <f t="shared" si="101"/>
        <v>100</v>
      </c>
      <c r="AD382" s="142">
        <f t="shared" si="101"/>
        <v>100</v>
      </c>
      <c r="AE382" s="142">
        <f t="shared" si="101"/>
        <v>100</v>
      </c>
      <c r="AF382" s="142">
        <f t="shared" si="101"/>
        <v>100</v>
      </c>
      <c r="AG382" s="142">
        <f t="shared" si="101"/>
        <v>100</v>
      </c>
      <c r="AH382" s="142">
        <f t="shared" si="101"/>
        <v>100</v>
      </c>
      <c r="AI382" s="142">
        <f t="shared" si="101"/>
        <v>100</v>
      </c>
      <c r="AJ382" s="142">
        <f t="shared" si="101"/>
        <v>100</v>
      </c>
      <c r="AK382" s="142">
        <f ca="1">IF(AND(AND($AK$3&lt;=B382,B382&lt;=$AK$1),B382&lt;&gt;""),1,0)</f>
        <v>1</v>
      </c>
      <c r="AL382" s="140">
        <f>IF(OR(F382="工事・メンテ（共用可）",F382="要調整"),0.5,1)</f>
        <v>1</v>
      </c>
      <c r="AM382" s="136">
        <v>1</v>
      </c>
    </row>
    <row r="383" spans="1:39" ht="37.5">
      <c r="A383" s="153">
        <v>314</v>
      </c>
      <c r="B383" s="150">
        <v>46469</v>
      </c>
      <c r="C383" s="156">
        <v>0</v>
      </c>
      <c r="D383" s="156">
        <v>24</v>
      </c>
      <c r="E383" s="212" t="s">
        <v>240</v>
      </c>
      <c r="F383" s="151" t="s">
        <v>95</v>
      </c>
      <c r="G383" s="151" t="s">
        <v>1</v>
      </c>
      <c r="H383" s="143" t="str">
        <f>IF(OR(G383="中止",G383="取消"),"998",IF(ISNA(MATCH($E383,施設情報!$B$2:$B$96,0)),"999",INDEX(施設情報!$C$2:$C$96,MATCH($E383,施設情報!$B$2:$B$96,0))))</f>
        <v>117</v>
      </c>
      <c r="I383" s="144">
        <f t="shared" si="86"/>
        <v>46469</v>
      </c>
      <c r="J383" s="142" t="str">
        <f t="shared" si="87"/>
        <v>117-46469</v>
      </c>
      <c r="K383" s="142">
        <f t="shared" si="88"/>
        <v>0</v>
      </c>
      <c r="L383" s="142">
        <f t="shared" si="89"/>
        <v>1</v>
      </c>
      <c r="M383" s="142">
        <f t="shared" si="100"/>
        <v>100</v>
      </c>
      <c r="N383" s="142">
        <f t="shared" si="100"/>
        <v>100</v>
      </c>
      <c r="O383" s="142">
        <f t="shared" si="100"/>
        <v>100</v>
      </c>
      <c r="P383" s="142">
        <f t="shared" si="100"/>
        <v>100</v>
      </c>
      <c r="Q383" s="142">
        <f t="shared" si="100"/>
        <v>100</v>
      </c>
      <c r="R383" s="142">
        <f t="shared" si="100"/>
        <v>100</v>
      </c>
      <c r="S383" s="142">
        <f t="shared" si="100"/>
        <v>100</v>
      </c>
      <c r="T383" s="142">
        <f t="shared" si="100"/>
        <v>100</v>
      </c>
      <c r="U383" s="142">
        <f t="shared" si="100"/>
        <v>100</v>
      </c>
      <c r="V383" s="142">
        <f t="shared" si="100"/>
        <v>100</v>
      </c>
      <c r="W383" s="142">
        <f t="shared" si="101"/>
        <v>100</v>
      </c>
      <c r="X383" s="142">
        <f t="shared" si="101"/>
        <v>100</v>
      </c>
      <c r="Y383" s="142">
        <f t="shared" si="101"/>
        <v>100</v>
      </c>
      <c r="Z383" s="142">
        <f t="shared" si="101"/>
        <v>100</v>
      </c>
      <c r="AA383" s="142">
        <f t="shared" si="101"/>
        <v>100</v>
      </c>
      <c r="AB383" s="142">
        <f t="shared" si="101"/>
        <v>100</v>
      </c>
      <c r="AC383" s="142">
        <f t="shared" si="101"/>
        <v>100</v>
      </c>
      <c r="AD383" s="142">
        <f t="shared" si="101"/>
        <v>100</v>
      </c>
      <c r="AE383" s="142">
        <f t="shared" si="101"/>
        <v>100</v>
      </c>
      <c r="AF383" s="142">
        <f t="shared" si="101"/>
        <v>100</v>
      </c>
      <c r="AG383" s="142">
        <f t="shared" si="101"/>
        <v>100</v>
      </c>
      <c r="AH383" s="142">
        <f t="shared" si="101"/>
        <v>100</v>
      </c>
      <c r="AI383" s="142">
        <f t="shared" si="101"/>
        <v>100</v>
      </c>
      <c r="AJ383" s="142">
        <f t="shared" si="101"/>
        <v>100</v>
      </c>
      <c r="AK383" s="142">
        <f ca="1">IF(AND(AND($AK$3&lt;=B383,B383&lt;=$AK$1),B383&lt;&gt;""),1,0)</f>
        <v>1</v>
      </c>
      <c r="AL383" s="140">
        <f>IF(OR(F383="工事・メンテ（共用可）",F383="要調整"),0.5,1)</f>
        <v>1</v>
      </c>
      <c r="AM383" s="136">
        <v>1</v>
      </c>
    </row>
    <row r="384" spans="1:39" ht="56.25">
      <c r="A384" s="153">
        <v>404</v>
      </c>
      <c r="B384" s="150">
        <v>46469</v>
      </c>
      <c r="C384" s="156">
        <v>0</v>
      </c>
      <c r="D384" s="156">
        <v>24</v>
      </c>
      <c r="E384" s="212" t="s">
        <v>285</v>
      </c>
      <c r="F384" s="151" t="s">
        <v>95</v>
      </c>
      <c r="G384" s="151" t="s">
        <v>1</v>
      </c>
      <c r="H384" s="143" t="str">
        <f>IF(OR(G384="中止",G384="取消"),"998",IF(ISNA(MATCH($E384,施設情報!$B$2:$B$96,0)),"999",INDEX(施設情報!$C$2:$C$96,MATCH($E384,施設情報!$B$2:$B$96,0))))</f>
        <v>111</v>
      </c>
      <c r="I384" s="144">
        <f t="shared" si="86"/>
        <v>46469</v>
      </c>
      <c r="J384" s="142" t="str">
        <f t="shared" si="87"/>
        <v>111-46469</v>
      </c>
      <c r="K384" s="142">
        <f t="shared" si="88"/>
        <v>0</v>
      </c>
      <c r="L384" s="142">
        <f t="shared" si="89"/>
        <v>1</v>
      </c>
      <c r="M384" s="142">
        <f t="shared" si="100"/>
        <v>100</v>
      </c>
      <c r="N384" s="142">
        <f t="shared" si="100"/>
        <v>100</v>
      </c>
      <c r="O384" s="142">
        <f t="shared" si="100"/>
        <v>100</v>
      </c>
      <c r="P384" s="142">
        <f t="shared" si="100"/>
        <v>100</v>
      </c>
      <c r="Q384" s="142">
        <f t="shared" si="100"/>
        <v>100</v>
      </c>
      <c r="R384" s="142">
        <f t="shared" si="100"/>
        <v>100</v>
      </c>
      <c r="S384" s="142">
        <f t="shared" si="100"/>
        <v>100</v>
      </c>
      <c r="T384" s="142">
        <f t="shared" si="100"/>
        <v>100</v>
      </c>
      <c r="U384" s="142">
        <f t="shared" si="100"/>
        <v>100</v>
      </c>
      <c r="V384" s="142">
        <f t="shared" si="100"/>
        <v>100</v>
      </c>
      <c r="W384" s="142">
        <f t="shared" si="101"/>
        <v>100</v>
      </c>
      <c r="X384" s="142">
        <f t="shared" si="101"/>
        <v>100</v>
      </c>
      <c r="Y384" s="142">
        <f t="shared" si="101"/>
        <v>100</v>
      </c>
      <c r="Z384" s="142">
        <f t="shared" si="101"/>
        <v>100</v>
      </c>
      <c r="AA384" s="142">
        <f t="shared" si="101"/>
        <v>100</v>
      </c>
      <c r="AB384" s="142">
        <f t="shared" si="101"/>
        <v>100</v>
      </c>
      <c r="AC384" s="142">
        <f t="shared" si="101"/>
        <v>100</v>
      </c>
      <c r="AD384" s="142">
        <f t="shared" si="101"/>
        <v>100</v>
      </c>
      <c r="AE384" s="142">
        <f t="shared" si="101"/>
        <v>100</v>
      </c>
      <c r="AF384" s="142">
        <f t="shared" si="101"/>
        <v>100</v>
      </c>
      <c r="AG384" s="142">
        <f t="shared" si="101"/>
        <v>100</v>
      </c>
      <c r="AH384" s="142">
        <f t="shared" si="101"/>
        <v>100</v>
      </c>
      <c r="AI384" s="142">
        <f t="shared" si="101"/>
        <v>100</v>
      </c>
      <c r="AJ384" s="142">
        <f t="shared" si="101"/>
        <v>100</v>
      </c>
      <c r="AK384" s="142">
        <f ca="1">IF(AND(AND($AK$3&lt;=B384,B384&lt;=$AK$1),B384&lt;&gt;""),1,0)</f>
        <v>1</v>
      </c>
      <c r="AL384" s="140">
        <f>IF(OR(F384="工事・メンテ（共用可）",F384="要調整"),0.5,1)</f>
        <v>1</v>
      </c>
      <c r="AM384" s="136">
        <v>1</v>
      </c>
    </row>
    <row r="385" spans="1:39" ht="37.5">
      <c r="A385" s="153">
        <v>315</v>
      </c>
      <c r="B385" s="150">
        <v>46470</v>
      </c>
      <c r="C385" s="156">
        <v>0</v>
      </c>
      <c r="D385" s="156">
        <v>24</v>
      </c>
      <c r="E385" s="212" t="s">
        <v>240</v>
      </c>
      <c r="F385" s="151" t="s">
        <v>95</v>
      </c>
      <c r="G385" s="151" t="s">
        <v>1</v>
      </c>
      <c r="H385" s="143" t="str">
        <f>IF(OR(G385="中止",G385="取消"),"998",IF(ISNA(MATCH($E385,施設情報!$B$2:$B$96,0)),"999",INDEX(施設情報!$C$2:$C$96,MATCH($E385,施設情報!$B$2:$B$96,0))))</f>
        <v>117</v>
      </c>
      <c r="I385" s="144">
        <f t="shared" si="86"/>
        <v>46470</v>
      </c>
      <c r="J385" s="142" t="str">
        <f t="shared" si="87"/>
        <v>117-46470</v>
      </c>
      <c r="K385" s="142">
        <f t="shared" si="88"/>
        <v>0</v>
      </c>
      <c r="L385" s="142">
        <f t="shared" si="89"/>
        <v>1</v>
      </c>
      <c r="M385" s="142">
        <f t="shared" ref="M385:V394" si="102">IF(AND(M$3&gt;=$K385,M$3&lt;$L385),100*$AM385,0)</f>
        <v>100</v>
      </c>
      <c r="N385" s="142">
        <f t="shared" si="102"/>
        <v>100</v>
      </c>
      <c r="O385" s="142">
        <f t="shared" si="102"/>
        <v>100</v>
      </c>
      <c r="P385" s="142">
        <f t="shared" si="102"/>
        <v>100</v>
      </c>
      <c r="Q385" s="142">
        <f t="shared" si="102"/>
        <v>100</v>
      </c>
      <c r="R385" s="142">
        <f t="shared" si="102"/>
        <v>100</v>
      </c>
      <c r="S385" s="142">
        <f t="shared" si="102"/>
        <v>100</v>
      </c>
      <c r="T385" s="142">
        <f t="shared" si="102"/>
        <v>100</v>
      </c>
      <c r="U385" s="142">
        <f t="shared" si="102"/>
        <v>100</v>
      </c>
      <c r="V385" s="142">
        <f t="shared" si="102"/>
        <v>100</v>
      </c>
      <c r="W385" s="142">
        <f t="shared" ref="W385:AJ394" si="103">IF(AND(W$3&gt;=$K385,W$3&lt;$L385),100*$AM385,0)</f>
        <v>100</v>
      </c>
      <c r="X385" s="142">
        <f t="shared" si="103"/>
        <v>100</v>
      </c>
      <c r="Y385" s="142">
        <f t="shared" si="103"/>
        <v>100</v>
      </c>
      <c r="Z385" s="142">
        <f t="shared" si="103"/>
        <v>100</v>
      </c>
      <c r="AA385" s="142">
        <f t="shared" si="103"/>
        <v>100</v>
      </c>
      <c r="AB385" s="142">
        <f t="shared" si="103"/>
        <v>100</v>
      </c>
      <c r="AC385" s="142">
        <f t="shared" si="103"/>
        <v>100</v>
      </c>
      <c r="AD385" s="142">
        <f t="shared" si="103"/>
        <v>100</v>
      </c>
      <c r="AE385" s="142">
        <f t="shared" si="103"/>
        <v>100</v>
      </c>
      <c r="AF385" s="142">
        <f t="shared" si="103"/>
        <v>100</v>
      </c>
      <c r="AG385" s="142">
        <f t="shared" si="103"/>
        <v>100</v>
      </c>
      <c r="AH385" s="142">
        <f t="shared" si="103"/>
        <v>100</v>
      </c>
      <c r="AI385" s="142">
        <f t="shared" si="103"/>
        <v>100</v>
      </c>
      <c r="AJ385" s="142">
        <f t="shared" si="103"/>
        <v>100</v>
      </c>
      <c r="AK385" s="142">
        <f ca="1">IF(AND(AND($AK$3&lt;=B385,B385&lt;=$AK$1),B385&lt;&gt;""),1,0)</f>
        <v>1</v>
      </c>
      <c r="AL385" s="140">
        <f>IF(OR(F385="工事・メンテ（共用可）",F385="要調整"),0.5,1)</f>
        <v>1</v>
      </c>
      <c r="AM385" s="136">
        <v>1</v>
      </c>
    </row>
    <row r="386" spans="1:39" ht="56.25">
      <c r="A386" s="153">
        <v>405</v>
      </c>
      <c r="B386" s="150">
        <v>46470</v>
      </c>
      <c r="C386" s="156">
        <v>0</v>
      </c>
      <c r="D386" s="156">
        <v>24</v>
      </c>
      <c r="E386" s="212" t="s">
        <v>285</v>
      </c>
      <c r="F386" s="151" t="s">
        <v>95</v>
      </c>
      <c r="G386" s="151" t="s">
        <v>1</v>
      </c>
      <c r="H386" s="143" t="str">
        <f>IF(OR(G386="中止",G386="取消"),"998",IF(ISNA(MATCH($E386,施設情報!$B$2:$B$96,0)),"999",INDEX(施設情報!$C$2:$C$96,MATCH($E386,施設情報!$B$2:$B$96,0))))</f>
        <v>111</v>
      </c>
      <c r="I386" s="144">
        <f t="shared" si="86"/>
        <v>46470</v>
      </c>
      <c r="J386" s="142" t="str">
        <f t="shared" si="87"/>
        <v>111-46470</v>
      </c>
      <c r="K386" s="142">
        <f t="shared" si="88"/>
        <v>0</v>
      </c>
      <c r="L386" s="142">
        <f t="shared" si="89"/>
        <v>1</v>
      </c>
      <c r="M386" s="142">
        <f t="shared" si="102"/>
        <v>100</v>
      </c>
      <c r="N386" s="142">
        <f t="shared" si="102"/>
        <v>100</v>
      </c>
      <c r="O386" s="142">
        <f t="shared" si="102"/>
        <v>100</v>
      </c>
      <c r="P386" s="142">
        <f t="shared" si="102"/>
        <v>100</v>
      </c>
      <c r="Q386" s="142">
        <f t="shared" si="102"/>
        <v>100</v>
      </c>
      <c r="R386" s="142">
        <f t="shared" si="102"/>
        <v>100</v>
      </c>
      <c r="S386" s="142">
        <f t="shared" si="102"/>
        <v>100</v>
      </c>
      <c r="T386" s="142">
        <f t="shared" si="102"/>
        <v>100</v>
      </c>
      <c r="U386" s="142">
        <f t="shared" si="102"/>
        <v>100</v>
      </c>
      <c r="V386" s="142">
        <f t="shared" si="102"/>
        <v>100</v>
      </c>
      <c r="W386" s="142">
        <f t="shared" si="103"/>
        <v>100</v>
      </c>
      <c r="X386" s="142">
        <f t="shared" si="103"/>
        <v>100</v>
      </c>
      <c r="Y386" s="142">
        <f t="shared" si="103"/>
        <v>100</v>
      </c>
      <c r="Z386" s="142">
        <f t="shared" si="103"/>
        <v>100</v>
      </c>
      <c r="AA386" s="142">
        <f t="shared" si="103"/>
        <v>100</v>
      </c>
      <c r="AB386" s="142">
        <f t="shared" si="103"/>
        <v>100</v>
      </c>
      <c r="AC386" s="142">
        <f t="shared" si="103"/>
        <v>100</v>
      </c>
      <c r="AD386" s="142">
        <f t="shared" si="103"/>
        <v>100</v>
      </c>
      <c r="AE386" s="142">
        <f t="shared" si="103"/>
        <v>100</v>
      </c>
      <c r="AF386" s="142">
        <f t="shared" si="103"/>
        <v>100</v>
      </c>
      <c r="AG386" s="142">
        <f t="shared" si="103"/>
        <v>100</v>
      </c>
      <c r="AH386" s="142">
        <f t="shared" si="103"/>
        <v>100</v>
      </c>
      <c r="AI386" s="142">
        <f t="shared" si="103"/>
        <v>100</v>
      </c>
      <c r="AJ386" s="142">
        <f t="shared" si="103"/>
        <v>100</v>
      </c>
      <c r="AK386" s="142">
        <f ca="1">IF(AND(AND($AK$3&lt;=B386,B386&lt;=$AK$1),B386&lt;&gt;""),1,0)</f>
        <v>1</v>
      </c>
      <c r="AL386" s="140">
        <f>IF(OR(F386="工事・メンテ（共用可）",F386="要調整"),0.5,1)</f>
        <v>1</v>
      </c>
      <c r="AM386" s="136">
        <v>1</v>
      </c>
    </row>
    <row r="387" spans="1:39" ht="37.5">
      <c r="A387" s="153">
        <v>316</v>
      </c>
      <c r="B387" s="150">
        <v>46471</v>
      </c>
      <c r="C387" s="156">
        <v>0</v>
      </c>
      <c r="D387" s="156">
        <v>24</v>
      </c>
      <c r="E387" s="212" t="s">
        <v>240</v>
      </c>
      <c r="F387" s="151" t="s">
        <v>95</v>
      </c>
      <c r="G387" s="151" t="s">
        <v>1</v>
      </c>
      <c r="H387" s="143" t="str">
        <f>IF(OR(G387="中止",G387="取消"),"998",IF(ISNA(MATCH($E387,施設情報!$B$2:$B$96,0)),"999",INDEX(施設情報!$C$2:$C$96,MATCH($E387,施設情報!$B$2:$B$96,0))))</f>
        <v>117</v>
      </c>
      <c r="I387" s="144">
        <f t="shared" si="86"/>
        <v>46471</v>
      </c>
      <c r="J387" s="142" t="str">
        <f t="shared" si="87"/>
        <v>117-46471</v>
      </c>
      <c r="K387" s="142">
        <f t="shared" si="88"/>
        <v>0</v>
      </c>
      <c r="L387" s="142">
        <f t="shared" si="89"/>
        <v>1</v>
      </c>
      <c r="M387" s="142">
        <f t="shared" si="102"/>
        <v>100</v>
      </c>
      <c r="N387" s="142">
        <f t="shared" si="102"/>
        <v>100</v>
      </c>
      <c r="O387" s="142">
        <f t="shared" si="102"/>
        <v>100</v>
      </c>
      <c r="P387" s="142">
        <f t="shared" si="102"/>
        <v>100</v>
      </c>
      <c r="Q387" s="142">
        <f t="shared" si="102"/>
        <v>100</v>
      </c>
      <c r="R387" s="142">
        <f t="shared" si="102"/>
        <v>100</v>
      </c>
      <c r="S387" s="142">
        <f t="shared" si="102"/>
        <v>100</v>
      </c>
      <c r="T387" s="142">
        <f t="shared" si="102"/>
        <v>100</v>
      </c>
      <c r="U387" s="142">
        <f t="shared" si="102"/>
        <v>100</v>
      </c>
      <c r="V387" s="142">
        <f t="shared" si="102"/>
        <v>100</v>
      </c>
      <c r="W387" s="142">
        <f t="shared" si="103"/>
        <v>100</v>
      </c>
      <c r="X387" s="142">
        <f t="shared" si="103"/>
        <v>100</v>
      </c>
      <c r="Y387" s="142">
        <f t="shared" si="103"/>
        <v>100</v>
      </c>
      <c r="Z387" s="142">
        <f t="shared" si="103"/>
        <v>100</v>
      </c>
      <c r="AA387" s="142">
        <f t="shared" si="103"/>
        <v>100</v>
      </c>
      <c r="AB387" s="142">
        <f t="shared" si="103"/>
        <v>100</v>
      </c>
      <c r="AC387" s="142">
        <f t="shared" si="103"/>
        <v>100</v>
      </c>
      <c r="AD387" s="142">
        <f t="shared" si="103"/>
        <v>100</v>
      </c>
      <c r="AE387" s="142">
        <f t="shared" si="103"/>
        <v>100</v>
      </c>
      <c r="AF387" s="142">
        <f t="shared" si="103"/>
        <v>100</v>
      </c>
      <c r="AG387" s="142">
        <f t="shared" si="103"/>
        <v>100</v>
      </c>
      <c r="AH387" s="142">
        <f t="shared" si="103"/>
        <v>100</v>
      </c>
      <c r="AI387" s="142">
        <f t="shared" si="103"/>
        <v>100</v>
      </c>
      <c r="AJ387" s="142">
        <f t="shared" si="103"/>
        <v>100</v>
      </c>
      <c r="AK387" s="142">
        <f ca="1">IF(AND(AND($AK$3&lt;=B387,B387&lt;=$AK$1),B387&lt;&gt;""),1,0)</f>
        <v>1</v>
      </c>
      <c r="AL387" s="140">
        <f>IF(OR(F387="工事・メンテ（共用可）",F387="要調整"),0.5,1)</f>
        <v>1</v>
      </c>
      <c r="AM387" s="136">
        <v>1</v>
      </c>
    </row>
    <row r="388" spans="1:39" ht="56.25">
      <c r="A388" s="153">
        <v>406</v>
      </c>
      <c r="B388" s="150">
        <v>46471</v>
      </c>
      <c r="C388" s="156">
        <v>0</v>
      </c>
      <c r="D388" s="156">
        <v>24</v>
      </c>
      <c r="E388" s="212" t="s">
        <v>285</v>
      </c>
      <c r="F388" s="151" t="s">
        <v>95</v>
      </c>
      <c r="G388" s="151" t="s">
        <v>1</v>
      </c>
      <c r="H388" s="143" t="str">
        <f>IF(OR(G388="中止",G388="取消"),"998",IF(ISNA(MATCH($E388,施設情報!$B$2:$B$96,0)),"999",INDEX(施設情報!$C$2:$C$96,MATCH($E388,施設情報!$B$2:$B$96,0))))</f>
        <v>111</v>
      </c>
      <c r="I388" s="144">
        <f t="shared" si="86"/>
        <v>46471</v>
      </c>
      <c r="J388" s="142" t="str">
        <f t="shared" si="87"/>
        <v>111-46471</v>
      </c>
      <c r="K388" s="142">
        <f t="shared" si="88"/>
        <v>0</v>
      </c>
      <c r="L388" s="142">
        <f t="shared" si="89"/>
        <v>1</v>
      </c>
      <c r="M388" s="142">
        <f t="shared" si="102"/>
        <v>100</v>
      </c>
      <c r="N388" s="142">
        <f t="shared" si="102"/>
        <v>100</v>
      </c>
      <c r="O388" s="142">
        <f t="shared" si="102"/>
        <v>100</v>
      </c>
      <c r="P388" s="142">
        <f t="shared" si="102"/>
        <v>100</v>
      </c>
      <c r="Q388" s="142">
        <f t="shared" si="102"/>
        <v>100</v>
      </c>
      <c r="R388" s="142">
        <f t="shared" si="102"/>
        <v>100</v>
      </c>
      <c r="S388" s="142">
        <f t="shared" si="102"/>
        <v>100</v>
      </c>
      <c r="T388" s="142">
        <f t="shared" si="102"/>
        <v>100</v>
      </c>
      <c r="U388" s="142">
        <f t="shared" si="102"/>
        <v>100</v>
      </c>
      <c r="V388" s="142">
        <f t="shared" si="102"/>
        <v>100</v>
      </c>
      <c r="W388" s="142">
        <f t="shared" si="103"/>
        <v>100</v>
      </c>
      <c r="X388" s="142">
        <f t="shared" si="103"/>
        <v>100</v>
      </c>
      <c r="Y388" s="142">
        <f t="shared" si="103"/>
        <v>100</v>
      </c>
      <c r="Z388" s="142">
        <f t="shared" si="103"/>
        <v>100</v>
      </c>
      <c r="AA388" s="142">
        <f t="shared" si="103"/>
        <v>100</v>
      </c>
      <c r="AB388" s="142">
        <f t="shared" si="103"/>
        <v>100</v>
      </c>
      <c r="AC388" s="142">
        <f t="shared" si="103"/>
        <v>100</v>
      </c>
      <c r="AD388" s="142">
        <f t="shared" si="103"/>
        <v>100</v>
      </c>
      <c r="AE388" s="142">
        <f t="shared" si="103"/>
        <v>100</v>
      </c>
      <c r="AF388" s="142">
        <f t="shared" si="103"/>
        <v>100</v>
      </c>
      <c r="AG388" s="142">
        <f t="shared" si="103"/>
        <v>100</v>
      </c>
      <c r="AH388" s="142">
        <f t="shared" si="103"/>
        <v>100</v>
      </c>
      <c r="AI388" s="142">
        <f t="shared" si="103"/>
        <v>100</v>
      </c>
      <c r="AJ388" s="142">
        <f t="shared" si="103"/>
        <v>100</v>
      </c>
      <c r="AK388" s="142">
        <f ca="1">IF(AND(AND($AK$3&lt;=B388,B388&lt;=$AK$1),B388&lt;&gt;""),1,0)</f>
        <v>1</v>
      </c>
      <c r="AL388" s="140">
        <f>IF(OR(F388="工事・メンテ（共用可）",F388="要調整"),0.5,1)</f>
        <v>1</v>
      </c>
      <c r="AM388" s="136">
        <v>1</v>
      </c>
    </row>
    <row r="389" spans="1:39" ht="37.5">
      <c r="A389" s="153">
        <v>317</v>
      </c>
      <c r="B389" s="150">
        <v>46472</v>
      </c>
      <c r="C389" s="156">
        <v>0</v>
      </c>
      <c r="D389" s="156">
        <v>24</v>
      </c>
      <c r="E389" s="212" t="s">
        <v>240</v>
      </c>
      <c r="F389" s="151" t="s">
        <v>95</v>
      </c>
      <c r="G389" s="151" t="s">
        <v>1</v>
      </c>
      <c r="H389" s="143" t="str">
        <f>IF(OR(G389="中止",G389="取消"),"998",IF(ISNA(MATCH($E389,施設情報!$B$2:$B$96,0)),"999",INDEX(施設情報!$C$2:$C$96,MATCH($E389,施設情報!$B$2:$B$96,0))))</f>
        <v>117</v>
      </c>
      <c r="I389" s="144">
        <f t="shared" ref="I389:I404" si="104">B389</f>
        <v>46472</v>
      </c>
      <c r="J389" s="142" t="str">
        <f t="shared" ref="J389:J452" si="105">H389&amp;"-"&amp;I389</f>
        <v>117-46472</v>
      </c>
      <c r="K389" s="142">
        <f t="shared" ref="K389:K404" si="106">C389/24</f>
        <v>0</v>
      </c>
      <c r="L389" s="142">
        <f t="shared" ref="L389:L404" si="107">D389/24</f>
        <v>1</v>
      </c>
      <c r="M389" s="142">
        <f t="shared" si="102"/>
        <v>100</v>
      </c>
      <c r="N389" s="142">
        <f t="shared" si="102"/>
        <v>100</v>
      </c>
      <c r="O389" s="142">
        <f t="shared" si="102"/>
        <v>100</v>
      </c>
      <c r="P389" s="142">
        <f t="shared" si="102"/>
        <v>100</v>
      </c>
      <c r="Q389" s="142">
        <f t="shared" si="102"/>
        <v>100</v>
      </c>
      <c r="R389" s="142">
        <f t="shared" si="102"/>
        <v>100</v>
      </c>
      <c r="S389" s="142">
        <f t="shared" si="102"/>
        <v>100</v>
      </c>
      <c r="T389" s="142">
        <f t="shared" si="102"/>
        <v>100</v>
      </c>
      <c r="U389" s="142">
        <f t="shared" si="102"/>
        <v>100</v>
      </c>
      <c r="V389" s="142">
        <f t="shared" si="102"/>
        <v>100</v>
      </c>
      <c r="W389" s="142">
        <f t="shared" si="103"/>
        <v>100</v>
      </c>
      <c r="X389" s="142">
        <f t="shared" si="103"/>
        <v>100</v>
      </c>
      <c r="Y389" s="142">
        <f t="shared" si="103"/>
        <v>100</v>
      </c>
      <c r="Z389" s="142">
        <f t="shared" si="103"/>
        <v>100</v>
      </c>
      <c r="AA389" s="142">
        <f t="shared" si="103"/>
        <v>100</v>
      </c>
      <c r="AB389" s="142">
        <f t="shared" si="103"/>
        <v>100</v>
      </c>
      <c r="AC389" s="142">
        <f t="shared" si="103"/>
        <v>100</v>
      </c>
      <c r="AD389" s="142">
        <f t="shared" si="103"/>
        <v>100</v>
      </c>
      <c r="AE389" s="142">
        <f t="shared" si="103"/>
        <v>100</v>
      </c>
      <c r="AF389" s="142">
        <f t="shared" si="103"/>
        <v>100</v>
      </c>
      <c r="AG389" s="142">
        <f t="shared" si="103"/>
        <v>100</v>
      </c>
      <c r="AH389" s="142">
        <f t="shared" si="103"/>
        <v>100</v>
      </c>
      <c r="AI389" s="142">
        <f t="shared" si="103"/>
        <v>100</v>
      </c>
      <c r="AJ389" s="142">
        <f t="shared" si="103"/>
        <v>100</v>
      </c>
      <c r="AK389" s="142">
        <f ca="1">IF(AND(AND($AK$3&lt;=B389,B389&lt;=$AK$1),B389&lt;&gt;""),1,0)</f>
        <v>1</v>
      </c>
      <c r="AL389" s="140">
        <f>IF(OR(F389="工事・メンテ（共用可）",F389="要調整"),0.5,1)</f>
        <v>1</v>
      </c>
      <c r="AM389" s="136">
        <v>1</v>
      </c>
    </row>
    <row r="390" spans="1:39" ht="56.25">
      <c r="A390" s="153">
        <v>407</v>
      </c>
      <c r="B390" s="150">
        <v>46472</v>
      </c>
      <c r="C390" s="156">
        <v>0</v>
      </c>
      <c r="D390" s="156">
        <v>24</v>
      </c>
      <c r="E390" s="212" t="s">
        <v>285</v>
      </c>
      <c r="F390" s="151" t="s">
        <v>95</v>
      </c>
      <c r="G390" s="151" t="s">
        <v>1</v>
      </c>
      <c r="H390" s="143" t="str">
        <f>IF(OR(G390="中止",G390="取消"),"998",IF(ISNA(MATCH($E390,施設情報!$B$2:$B$96,0)),"999",INDEX(施設情報!$C$2:$C$96,MATCH($E390,施設情報!$B$2:$B$96,0))))</f>
        <v>111</v>
      </c>
      <c r="I390" s="144">
        <f t="shared" si="104"/>
        <v>46472</v>
      </c>
      <c r="J390" s="142" t="str">
        <f t="shared" si="105"/>
        <v>111-46472</v>
      </c>
      <c r="K390" s="142">
        <f t="shared" si="106"/>
        <v>0</v>
      </c>
      <c r="L390" s="142">
        <f t="shared" si="107"/>
        <v>1</v>
      </c>
      <c r="M390" s="142">
        <f t="shared" si="102"/>
        <v>100</v>
      </c>
      <c r="N390" s="142">
        <f t="shared" si="102"/>
        <v>100</v>
      </c>
      <c r="O390" s="142">
        <f t="shared" si="102"/>
        <v>100</v>
      </c>
      <c r="P390" s="142">
        <f t="shared" si="102"/>
        <v>100</v>
      </c>
      <c r="Q390" s="142">
        <f t="shared" si="102"/>
        <v>100</v>
      </c>
      <c r="R390" s="142">
        <f t="shared" si="102"/>
        <v>100</v>
      </c>
      <c r="S390" s="142">
        <f t="shared" si="102"/>
        <v>100</v>
      </c>
      <c r="T390" s="142">
        <f t="shared" si="102"/>
        <v>100</v>
      </c>
      <c r="U390" s="142">
        <f t="shared" si="102"/>
        <v>100</v>
      </c>
      <c r="V390" s="142">
        <f t="shared" si="102"/>
        <v>100</v>
      </c>
      <c r="W390" s="142">
        <f t="shared" si="103"/>
        <v>100</v>
      </c>
      <c r="X390" s="142">
        <f t="shared" si="103"/>
        <v>100</v>
      </c>
      <c r="Y390" s="142">
        <f t="shared" si="103"/>
        <v>100</v>
      </c>
      <c r="Z390" s="142">
        <f t="shared" si="103"/>
        <v>100</v>
      </c>
      <c r="AA390" s="142">
        <f t="shared" si="103"/>
        <v>100</v>
      </c>
      <c r="AB390" s="142">
        <f t="shared" si="103"/>
        <v>100</v>
      </c>
      <c r="AC390" s="142">
        <f t="shared" si="103"/>
        <v>100</v>
      </c>
      <c r="AD390" s="142">
        <f t="shared" si="103"/>
        <v>100</v>
      </c>
      <c r="AE390" s="142">
        <f t="shared" si="103"/>
        <v>100</v>
      </c>
      <c r="AF390" s="142">
        <f t="shared" si="103"/>
        <v>100</v>
      </c>
      <c r="AG390" s="142">
        <f t="shared" si="103"/>
        <v>100</v>
      </c>
      <c r="AH390" s="142">
        <f t="shared" si="103"/>
        <v>100</v>
      </c>
      <c r="AI390" s="142">
        <f t="shared" si="103"/>
        <v>100</v>
      </c>
      <c r="AJ390" s="142">
        <f t="shared" si="103"/>
        <v>100</v>
      </c>
      <c r="AK390" s="142">
        <f ca="1">IF(AND(AND($AK$3&lt;=B390,B390&lt;=$AK$1),B390&lt;&gt;""),1,0)</f>
        <v>1</v>
      </c>
      <c r="AL390" s="140">
        <f>IF(OR(F390="工事・メンテ（共用可）",F390="要調整"),0.5,1)</f>
        <v>1</v>
      </c>
      <c r="AM390" s="136">
        <v>1</v>
      </c>
    </row>
    <row r="391" spans="1:39">
      <c r="A391" s="153">
        <v>25</v>
      </c>
      <c r="B391" s="150">
        <v>46473</v>
      </c>
      <c r="C391" s="156">
        <v>0</v>
      </c>
      <c r="D391" s="156">
        <v>24</v>
      </c>
      <c r="E391" s="154" t="s">
        <v>28</v>
      </c>
      <c r="F391" s="151" t="s">
        <v>29</v>
      </c>
      <c r="G391" s="151" t="s">
        <v>1</v>
      </c>
      <c r="H391" s="143" t="str">
        <f>IF(OR(G391="中止",G391="取消"),"998",IF(ISNA(MATCH($E391,施設情報!$B$2:$B$96,0)),"999",INDEX(施設情報!$C$2:$C$96,MATCH($E391,施設情報!$B$2:$B$96,0))))</f>
        <v>001</v>
      </c>
      <c r="I391" s="144">
        <f t="shared" si="104"/>
        <v>46473</v>
      </c>
      <c r="J391" s="142" t="str">
        <f t="shared" si="105"/>
        <v>001-46473</v>
      </c>
      <c r="K391" s="142">
        <f t="shared" si="106"/>
        <v>0</v>
      </c>
      <c r="L391" s="142">
        <f t="shared" si="107"/>
        <v>1</v>
      </c>
      <c r="M391" s="142">
        <f t="shared" si="102"/>
        <v>100</v>
      </c>
      <c r="N391" s="142">
        <f t="shared" si="102"/>
        <v>100</v>
      </c>
      <c r="O391" s="142">
        <f t="shared" si="102"/>
        <v>100</v>
      </c>
      <c r="P391" s="142">
        <f t="shared" si="102"/>
        <v>100</v>
      </c>
      <c r="Q391" s="142">
        <f t="shared" si="102"/>
        <v>100</v>
      </c>
      <c r="R391" s="142">
        <f t="shared" si="102"/>
        <v>100</v>
      </c>
      <c r="S391" s="142">
        <f t="shared" si="102"/>
        <v>100</v>
      </c>
      <c r="T391" s="142">
        <f t="shared" si="102"/>
        <v>100</v>
      </c>
      <c r="U391" s="142">
        <f t="shared" si="102"/>
        <v>100</v>
      </c>
      <c r="V391" s="142">
        <f t="shared" si="102"/>
        <v>100</v>
      </c>
      <c r="W391" s="142">
        <f t="shared" si="103"/>
        <v>100</v>
      </c>
      <c r="X391" s="142">
        <f t="shared" si="103"/>
        <v>100</v>
      </c>
      <c r="Y391" s="142">
        <f t="shared" si="103"/>
        <v>100</v>
      </c>
      <c r="Z391" s="142">
        <f t="shared" si="103"/>
        <v>100</v>
      </c>
      <c r="AA391" s="142">
        <f t="shared" si="103"/>
        <v>100</v>
      </c>
      <c r="AB391" s="142">
        <f t="shared" si="103"/>
        <v>100</v>
      </c>
      <c r="AC391" s="142">
        <f t="shared" si="103"/>
        <v>100</v>
      </c>
      <c r="AD391" s="142">
        <f t="shared" si="103"/>
        <v>100</v>
      </c>
      <c r="AE391" s="142">
        <f t="shared" si="103"/>
        <v>100</v>
      </c>
      <c r="AF391" s="142">
        <f t="shared" si="103"/>
        <v>100</v>
      </c>
      <c r="AG391" s="142">
        <f t="shared" si="103"/>
        <v>100</v>
      </c>
      <c r="AH391" s="142">
        <f t="shared" si="103"/>
        <v>100</v>
      </c>
      <c r="AI391" s="142">
        <f t="shared" si="103"/>
        <v>100</v>
      </c>
      <c r="AJ391" s="142">
        <f t="shared" si="103"/>
        <v>100</v>
      </c>
      <c r="AK391" s="142">
        <f ca="1">IF(AND(AND($AK$3&lt;=B391,B391&lt;=$AK$1),B391&lt;&gt;""),1,0)</f>
        <v>1</v>
      </c>
      <c r="AL391" s="140">
        <f>IF(OR(F391="工事・メンテ（共用可）",F391="要調整"),0.5,1)</f>
        <v>1</v>
      </c>
      <c r="AM391" s="136">
        <v>1</v>
      </c>
    </row>
    <row r="392" spans="1:39" ht="37.5">
      <c r="A392" s="153">
        <v>318</v>
      </c>
      <c r="B392" s="150">
        <v>46473</v>
      </c>
      <c r="C392" s="156">
        <v>0</v>
      </c>
      <c r="D392" s="156">
        <v>24</v>
      </c>
      <c r="E392" s="212" t="s">
        <v>240</v>
      </c>
      <c r="F392" s="151" t="s">
        <v>95</v>
      </c>
      <c r="G392" s="151" t="s">
        <v>1</v>
      </c>
      <c r="H392" s="143" t="str">
        <f>IF(OR(G392="中止",G392="取消"),"998",IF(ISNA(MATCH($E392,施設情報!$B$2:$B$96,0)),"999",INDEX(施設情報!$C$2:$C$96,MATCH($E392,施設情報!$B$2:$B$96,0))))</f>
        <v>117</v>
      </c>
      <c r="I392" s="144">
        <f t="shared" si="104"/>
        <v>46473</v>
      </c>
      <c r="J392" s="142" t="str">
        <f t="shared" si="105"/>
        <v>117-46473</v>
      </c>
      <c r="K392" s="142">
        <f t="shared" si="106"/>
        <v>0</v>
      </c>
      <c r="L392" s="142">
        <f t="shared" si="107"/>
        <v>1</v>
      </c>
      <c r="M392" s="142">
        <f t="shared" si="102"/>
        <v>100</v>
      </c>
      <c r="N392" s="142">
        <f t="shared" si="102"/>
        <v>100</v>
      </c>
      <c r="O392" s="142">
        <f t="shared" si="102"/>
        <v>100</v>
      </c>
      <c r="P392" s="142">
        <f t="shared" si="102"/>
        <v>100</v>
      </c>
      <c r="Q392" s="142">
        <f t="shared" si="102"/>
        <v>100</v>
      </c>
      <c r="R392" s="142">
        <f t="shared" si="102"/>
        <v>100</v>
      </c>
      <c r="S392" s="142">
        <f t="shared" si="102"/>
        <v>100</v>
      </c>
      <c r="T392" s="142">
        <f t="shared" si="102"/>
        <v>100</v>
      </c>
      <c r="U392" s="142">
        <f t="shared" si="102"/>
        <v>100</v>
      </c>
      <c r="V392" s="142">
        <f t="shared" si="102"/>
        <v>100</v>
      </c>
      <c r="W392" s="142">
        <f t="shared" si="103"/>
        <v>100</v>
      </c>
      <c r="X392" s="142">
        <f t="shared" si="103"/>
        <v>100</v>
      </c>
      <c r="Y392" s="142">
        <f t="shared" si="103"/>
        <v>100</v>
      </c>
      <c r="Z392" s="142">
        <f t="shared" si="103"/>
        <v>100</v>
      </c>
      <c r="AA392" s="142">
        <f t="shared" si="103"/>
        <v>100</v>
      </c>
      <c r="AB392" s="142">
        <f t="shared" si="103"/>
        <v>100</v>
      </c>
      <c r="AC392" s="142">
        <f t="shared" si="103"/>
        <v>100</v>
      </c>
      <c r="AD392" s="142">
        <f t="shared" si="103"/>
        <v>100</v>
      </c>
      <c r="AE392" s="142">
        <f t="shared" si="103"/>
        <v>100</v>
      </c>
      <c r="AF392" s="142">
        <f t="shared" si="103"/>
        <v>100</v>
      </c>
      <c r="AG392" s="142">
        <f t="shared" si="103"/>
        <v>100</v>
      </c>
      <c r="AH392" s="142">
        <f t="shared" si="103"/>
        <v>100</v>
      </c>
      <c r="AI392" s="142">
        <f t="shared" si="103"/>
        <v>100</v>
      </c>
      <c r="AJ392" s="142">
        <f t="shared" si="103"/>
        <v>100</v>
      </c>
      <c r="AK392" s="142">
        <f ca="1">IF(AND(AND($AK$3&lt;=B392,B392&lt;=$AK$1),B392&lt;&gt;""),1,0)</f>
        <v>1</v>
      </c>
      <c r="AL392" s="140">
        <f>IF(OR(F392="工事・メンテ（共用可）",F392="要調整"),0.5,1)</f>
        <v>1</v>
      </c>
      <c r="AM392" s="136">
        <v>1</v>
      </c>
    </row>
    <row r="393" spans="1:39" ht="56.25">
      <c r="A393" s="153">
        <v>408</v>
      </c>
      <c r="B393" s="150">
        <v>46473</v>
      </c>
      <c r="C393" s="156">
        <v>0</v>
      </c>
      <c r="D393" s="156">
        <v>24</v>
      </c>
      <c r="E393" s="212" t="s">
        <v>285</v>
      </c>
      <c r="F393" s="151" t="s">
        <v>95</v>
      </c>
      <c r="G393" s="151" t="s">
        <v>1</v>
      </c>
      <c r="H393" s="143" t="str">
        <f>IF(OR(G393="中止",G393="取消"),"998",IF(ISNA(MATCH($E393,施設情報!$B$2:$B$96,0)),"999",INDEX(施設情報!$C$2:$C$96,MATCH($E393,施設情報!$B$2:$B$96,0))))</f>
        <v>111</v>
      </c>
      <c r="I393" s="144">
        <f t="shared" si="104"/>
        <v>46473</v>
      </c>
      <c r="J393" s="142" t="str">
        <f t="shared" si="105"/>
        <v>111-46473</v>
      </c>
      <c r="K393" s="142">
        <f t="shared" si="106"/>
        <v>0</v>
      </c>
      <c r="L393" s="142">
        <f t="shared" si="107"/>
        <v>1</v>
      </c>
      <c r="M393" s="142">
        <f t="shared" si="102"/>
        <v>100</v>
      </c>
      <c r="N393" s="142">
        <f t="shared" si="102"/>
        <v>100</v>
      </c>
      <c r="O393" s="142">
        <f t="shared" si="102"/>
        <v>100</v>
      </c>
      <c r="P393" s="142">
        <f t="shared" si="102"/>
        <v>100</v>
      </c>
      <c r="Q393" s="142">
        <f t="shared" si="102"/>
        <v>100</v>
      </c>
      <c r="R393" s="142">
        <f t="shared" si="102"/>
        <v>100</v>
      </c>
      <c r="S393" s="142">
        <f t="shared" si="102"/>
        <v>100</v>
      </c>
      <c r="T393" s="142">
        <f t="shared" si="102"/>
        <v>100</v>
      </c>
      <c r="U393" s="142">
        <f t="shared" si="102"/>
        <v>100</v>
      </c>
      <c r="V393" s="142">
        <f t="shared" si="102"/>
        <v>100</v>
      </c>
      <c r="W393" s="142">
        <f t="shared" si="103"/>
        <v>100</v>
      </c>
      <c r="X393" s="142">
        <f t="shared" si="103"/>
        <v>100</v>
      </c>
      <c r="Y393" s="142">
        <f t="shared" si="103"/>
        <v>100</v>
      </c>
      <c r="Z393" s="142">
        <f t="shared" si="103"/>
        <v>100</v>
      </c>
      <c r="AA393" s="142">
        <f t="shared" si="103"/>
        <v>100</v>
      </c>
      <c r="AB393" s="142">
        <f t="shared" si="103"/>
        <v>100</v>
      </c>
      <c r="AC393" s="142">
        <f t="shared" si="103"/>
        <v>100</v>
      </c>
      <c r="AD393" s="142">
        <f t="shared" si="103"/>
        <v>100</v>
      </c>
      <c r="AE393" s="142">
        <f t="shared" si="103"/>
        <v>100</v>
      </c>
      <c r="AF393" s="142">
        <f t="shared" si="103"/>
        <v>100</v>
      </c>
      <c r="AG393" s="142">
        <f t="shared" si="103"/>
        <v>100</v>
      </c>
      <c r="AH393" s="142">
        <f t="shared" si="103"/>
        <v>100</v>
      </c>
      <c r="AI393" s="142">
        <f t="shared" si="103"/>
        <v>100</v>
      </c>
      <c r="AJ393" s="142">
        <f t="shared" si="103"/>
        <v>100</v>
      </c>
      <c r="AK393" s="142">
        <f ca="1">IF(AND(AND($AK$3&lt;=B393,B393&lt;=$AK$1),B393&lt;&gt;""),1,0)</f>
        <v>1</v>
      </c>
      <c r="AL393" s="140">
        <f>IF(OR(F393="工事・メンテ（共用可）",F393="要調整"),0.5,1)</f>
        <v>1</v>
      </c>
      <c r="AM393" s="136">
        <v>1</v>
      </c>
    </row>
    <row r="394" spans="1:39">
      <c r="A394" s="153">
        <v>26</v>
      </c>
      <c r="B394" s="150">
        <v>46474</v>
      </c>
      <c r="C394" s="156">
        <v>0</v>
      </c>
      <c r="D394" s="156">
        <v>24</v>
      </c>
      <c r="E394" s="154" t="s">
        <v>28</v>
      </c>
      <c r="F394" s="151" t="s">
        <v>29</v>
      </c>
      <c r="G394" s="151" t="s">
        <v>1</v>
      </c>
      <c r="H394" s="143" t="str">
        <f>IF(OR(G394="中止",G394="取消"),"998",IF(ISNA(MATCH($E394,施設情報!$B$2:$B$96,0)),"999",INDEX(施設情報!$C$2:$C$96,MATCH($E394,施設情報!$B$2:$B$96,0))))</f>
        <v>001</v>
      </c>
      <c r="I394" s="144">
        <f t="shared" si="104"/>
        <v>46474</v>
      </c>
      <c r="J394" s="142" t="str">
        <f t="shared" si="105"/>
        <v>001-46474</v>
      </c>
      <c r="K394" s="142">
        <f t="shared" si="106"/>
        <v>0</v>
      </c>
      <c r="L394" s="142">
        <f t="shared" si="107"/>
        <v>1</v>
      </c>
      <c r="M394" s="142">
        <f t="shared" si="102"/>
        <v>100</v>
      </c>
      <c r="N394" s="142">
        <f t="shared" si="102"/>
        <v>100</v>
      </c>
      <c r="O394" s="142">
        <f t="shared" si="102"/>
        <v>100</v>
      </c>
      <c r="P394" s="142">
        <f t="shared" si="102"/>
        <v>100</v>
      </c>
      <c r="Q394" s="142">
        <f t="shared" si="102"/>
        <v>100</v>
      </c>
      <c r="R394" s="142">
        <f t="shared" si="102"/>
        <v>100</v>
      </c>
      <c r="S394" s="142">
        <f t="shared" si="102"/>
        <v>100</v>
      </c>
      <c r="T394" s="142">
        <f t="shared" si="102"/>
        <v>100</v>
      </c>
      <c r="U394" s="142">
        <f t="shared" si="102"/>
        <v>100</v>
      </c>
      <c r="V394" s="142">
        <f t="shared" si="102"/>
        <v>100</v>
      </c>
      <c r="W394" s="142">
        <f t="shared" si="103"/>
        <v>100</v>
      </c>
      <c r="X394" s="142">
        <f t="shared" si="103"/>
        <v>100</v>
      </c>
      <c r="Y394" s="142">
        <f t="shared" si="103"/>
        <v>100</v>
      </c>
      <c r="Z394" s="142">
        <f t="shared" si="103"/>
        <v>100</v>
      </c>
      <c r="AA394" s="142">
        <f t="shared" si="103"/>
        <v>100</v>
      </c>
      <c r="AB394" s="142">
        <f t="shared" si="103"/>
        <v>100</v>
      </c>
      <c r="AC394" s="142">
        <f t="shared" si="103"/>
        <v>100</v>
      </c>
      <c r="AD394" s="142">
        <f t="shared" si="103"/>
        <v>100</v>
      </c>
      <c r="AE394" s="142">
        <f t="shared" si="103"/>
        <v>100</v>
      </c>
      <c r="AF394" s="142">
        <f t="shared" si="103"/>
        <v>100</v>
      </c>
      <c r="AG394" s="142">
        <f t="shared" si="103"/>
        <v>100</v>
      </c>
      <c r="AH394" s="142">
        <f t="shared" si="103"/>
        <v>100</v>
      </c>
      <c r="AI394" s="142">
        <f t="shared" si="103"/>
        <v>100</v>
      </c>
      <c r="AJ394" s="142">
        <f t="shared" si="103"/>
        <v>100</v>
      </c>
      <c r="AK394" s="142">
        <f ca="1">IF(AND(AND($AK$3&lt;=B394,B394&lt;=$AK$1),B394&lt;&gt;""),1,0)</f>
        <v>1</v>
      </c>
      <c r="AL394" s="140">
        <f>IF(OR(F394="工事・メンテ（共用可）",F394="要調整"),0.5,1)</f>
        <v>1</v>
      </c>
      <c r="AM394" s="136">
        <v>1</v>
      </c>
    </row>
    <row r="395" spans="1:39" ht="37.5">
      <c r="A395" s="153">
        <v>319</v>
      </c>
      <c r="B395" s="150">
        <v>46474</v>
      </c>
      <c r="C395" s="156">
        <v>0</v>
      </c>
      <c r="D395" s="156">
        <v>24</v>
      </c>
      <c r="E395" s="212" t="s">
        <v>240</v>
      </c>
      <c r="F395" s="151" t="s">
        <v>95</v>
      </c>
      <c r="G395" s="151" t="s">
        <v>1</v>
      </c>
      <c r="H395" s="143" t="str">
        <f>IF(OR(G395="中止",G395="取消"),"998",IF(ISNA(MATCH($E395,施設情報!$B$2:$B$96,0)),"999",INDEX(施設情報!$C$2:$C$96,MATCH($E395,施設情報!$B$2:$B$96,0))))</f>
        <v>117</v>
      </c>
      <c r="I395" s="144">
        <f t="shared" si="104"/>
        <v>46474</v>
      </c>
      <c r="J395" s="142" t="str">
        <f t="shared" si="105"/>
        <v>117-46474</v>
      </c>
      <c r="K395" s="142">
        <f t="shared" si="106"/>
        <v>0</v>
      </c>
      <c r="L395" s="142">
        <f t="shared" si="107"/>
        <v>1</v>
      </c>
      <c r="M395" s="142">
        <f t="shared" ref="M395:V404" si="108">IF(AND(M$3&gt;=$K395,M$3&lt;$L395),100*$AM395,0)</f>
        <v>100</v>
      </c>
      <c r="N395" s="142">
        <f t="shared" si="108"/>
        <v>100</v>
      </c>
      <c r="O395" s="142">
        <f t="shared" si="108"/>
        <v>100</v>
      </c>
      <c r="P395" s="142">
        <f t="shared" si="108"/>
        <v>100</v>
      </c>
      <c r="Q395" s="142">
        <f t="shared" si="108"/>
        <v>100</v>
      </c>
      <c r="R395" s="142">
        <f t="shared" si="108"/>
        <v>100</v>
      </c>
      <c r="S395" s="142">
        <f t="shared" si="108"/>
        <v>100</v>
      </c>
      <c r="T395" s="142">
        <f t="shared" si="108"/>
        <v>100</v>
      </c>
      <c r="U395" s="142">
        <f t="shared" si="108"/>
        <v>100</v>
      </c>
      <c r="V395" s="142">
        <f t="shared" si="108"/>
        <v>100</v>
      </c>
      <c r="W395" s="142">
        <f t="shared" ref="W395:AJ404" si="109">IF(AND(W$3&gt;=$K395,W$3&lt;$L395),100*$AM395,0)</f>
        <v>100</v>
      </c>
      <c r="X395" s="142">
        <f t="shared" si="109"/>
        <v>100</v>
      </c>
      <c r="Y395" s="142">
        <f t="shared" si="109"/>
        <v>100</v>
      </c>
      <c r="Z395" s="142">
        <f t="shared" si="109"/>
        <v>100</v>
      </c>
      <c r="AA395" s="142">
        <f t="shared" si="109"/>
        <v>100</v>
      </c>
      <c r="AB395" s="142">
        <f t="shared" si="109"/>
        <v>100</v>
      </c>
      <c r="AC395" s="142">
        <f t="shared" si="109"/>
        <v>100</v>
      </c>
      <c r="AD395" s="142">
        <f t="shared" si="109"/>
        <v>100</v>
      </c>
      <c r="AE395" s="142">
        <f t="shared" si="109"/>
        <v>100</v>
      </c>
      <c r="AF395" s="142">
        <f t="shared" si="109"/>
        <v>100</v>
      </c>
      <c r="AG395" s="142">
        <f t="shared" si="109"/>
        <v>100</v>
      </c>
      <c r="AH395" s="142">
        <f t="shared" si="109"/>
        <v>100</v>
      </c>
      <c r="AI395" s="142">
        <f t="shared" si="109"/>
        <v>100</v>
      </c>
      <c r="AJ395" s="142">
        <f t="shared" si="109"/>
        <v>100</v>
      </c>
      <c r="AK395" s="142">
        <f ca="1">IF(AND(AND($AK$3&lt;=B395,B395&lt;=$AK$1),B395&lt;&gt;""),1,0)</f>
        <v>1</v>
      </c>
      <c r="AL395" s="140">
        <f>IF(OR(F395="工事・メンテ（共用可）",F395="要調整"),0.5,1)</f>
        <v>1</v>
      </c>
      <c r="AM395" s="136">
        <v>1</v>
      </c>
    </row>
    <row r="396" spans="1:39" ht="56.25">
      <c r="A396" s="153">
        <v>409</v>
      </c>
      <c r="B396" s="150">
        <v>46474</v>
      </c>
      <c r="C396" s="156">
        <v>0</v>
      </c>
      <c r="D396" s="156">
        <v>24</v>
      </c>
      <c r="E396" s="212" t="s">
        <v>285</v>
      </c>
      <c r="F396" s="151" t="s">
        <v>95</v>
      </c>
      <c r="G396" s="151" t="s">
        <v>1</v>
      </c>
      <c r="H396" s="143" t="str">
        <f>IF(OR(G396="中止",G396="取消"),"998",IF(ISNA(MATCH($E396,施設情報!$B$2:$B$96,0)),"999",INDEX(施設情報!$C$2:$C$96,MATCH($E396,施設情報!$B$2:$B$96,0))))</f>
        <v>111</v>
      </c>
      <c r="I396" s="144">
        <f t="shared" si="104"/>
        <v>46474</v>
      </c>
      <c r="J396" s="142" t="str">
        <f t="shared" si="105"/>
        <v>111-46474</v>
      </c>
      <c r="K396" s="142">
        <f t="shared" si="106"/>
        <v>0</v>
      </c>
      <c r="L396" s="142">
        <f t="shared" si="107"/>
        <v>1</v>
      </c>
      <c r="M396" s="142">
        <f t="shared" si="108"/>
        <v>100</v>
      </c>
      <c r="N396" s="142">
        <f t="shared" si="108"/>
        <v>100</v>
      </c>
      <c r="O396" s="142">
        <f t="shared" si="108"/>
        <v>100</v>
      </c>
      <c r="P396" s="142">
        <f t="shared" si="108"/>
        <v>100</v>
      </c>
      <c r="Q396" s="142">
        <f t="shared" si="108"/>
        <v>100</v>
      </c>
      <c r="R396" s="142">
        <f t="shared" si="108"/>
        <v>100</v>
      </c>
      <c r="S396" s="142">
        <f t="shared" si="108"/>
        <v>100</v>
      </c>
      <c r="T396" s="142">
        <f t="shared" si="108"/>
        <v>100</v>
      </c>
      <c r="U396" s="142">
        <f t="shared" si="108"/>
        <v>100</v>
      </c>
      <c r="V396" s="142">
        <f t="shared" si="108"/>
        <v>100</v>
      </c>
      <c r="W396" s="142">
        <f t="shared" si="109"/>
        <v>100</v>
      </c>
      <c r="X396" s="142">
        <f t="shared" si="109"/>
        <v>100</v>
      </c>
      <c r="Y396" s="142">
        <f t="shared" si="109"/>
        <v>100</v>
      </c>
      <c r="Z396" s="142">
        <f t="shared" si="109"/>
        <v>100</v>
      </c>
      <c r="AA396" s="142">
        <f t="shared" si="109"/>
        <v>100</v>
      </c>
      <c r="AB396" s="142">
        <f t="shared" si="109"/>
        <v>100</v>
      </c>
      <c r="AC396" s="142">
        <f t="shared" si="109"/>
        <v>100</v>
      </c>
      <c r="AD396" s="142">
        <f t="shared" si="109"/>
        <v>100</v>
      </c>
      <c r="AE396" s="142">
        <f t="shared" si="109"/>
        <v>100</v>
      </c>
      <c r="AF396" s="142">
        <f t="shared" si="109"/>
        <v>100</v>
      </c>
      <c r="AG396" s="142">
        <f t="shared" si="109"/>
        <v>100</v>
      </c>
      <c r="AH396" s="142">
        <f t="shared" si="109"/>
        <v>100</v>
      </c>
      <c r="AI396" s="142">
        <f t="shared" si="109"/>
        <v>100</v>
      </c>
      <c r="AJ396" s="142">
        <f t="shared" si="109"/>
        <v>100</v>
      </c>
      <c r="AK396" s="142">
        <f ca="1">IF(AND(AND($AK$3&lt;=B396,B396&lt;=$AK$1),B396&lt;&gt;""),1,0)</f>
        <v>1</v>
      </c>
      <c r="AL396" s="140">
        <f>IF(OR(F396="工事・メンテ（共用可）",F396="要調整"),0.5,1)</f>
        <v>1</v>
      </c>
      <c r="AM396" s="136">
        <v>1</v>
      </c>
    </row>
    <row r="397" spans="1:39" ht="37.5">
      <c r="A397" s="153">
        <v>320</v>
      </c>
      <c r="B397" s="150">
        <v>46475</v>
      </c>
      <c r="C397" s="156">
        <v>0</v>
      </c>
      <c r="D397" s="156">
        <v>24</v>
      </c>
      <c r="E397" s="212" t="s">
        <v>240</v>
      </c>
      <c r="F397" s="151" t="s">
        <v>95</v>
      </c>
      <c r="G397" s="151" t="s">
        <v>1</v>
      </c>
      <c r="H397" s="143" t="str">
        <f>IF(OR(G397="中止",G397="取消"),"998",IF(ISNA(MATCH($E397,施設情報!$B$2:$B$96,0)),"999",INDEX(施設情報!$C$2:$C$96,MATCH($E397,施設情報!$B$2:$B$96,0))))</f>
        <v>117</v>
      </c>
      <c r="I397" s="144">
        <f t="shared" si="104"/>
        <v>46475</v>
      </c>
      <c r="J397" s="142" t="str">
        <f t="shared" si="105"/>
        <v>117-46475</v>
      </c>
      <c r="K397" s="142">
        <f t="shared" si="106"/>
        <v>0</v>
      </c>
      <c r="L397" s="142">
        <f t="shared" si="107"/>
        <v>1</v>
      </c>
      <c r="M397" s="142">
        <f t="shared" si="108"/>
        <v>100</v>
      </c>
      <c r="N397" s="142">
        <f t="shared" si="108"/>
        <v>100</v>
      </c>
      <c r="O397" s="142">
        <f t="shared" si="108"/>
        <v>100</v>
      </c>
      <c r="P397" s="142">
        <f t="shared" si="108"/>
        <v>100</v>
      </c>
      <c r="Q397" s="142">
        <f t="shared" si="108"/>
        <v>100</v>
      </c>
      <c r="R397" s="142">
        <f t="shared" si="108"/>
        <v>100</v>
      </c>
      <c r="S397" s="142">
        <f t="shared" si="108"/>
        <v>100</v>
      </c>
      <c r="T397" s="142">
        <f t="shared" si="108"/>
        <v>100</v>
      </c>
      <c r="U397" s="142">
        <f t="shared" si="108"/>
        <v>100</v>
      </c>
      <c r="V397" s="142">
        <f t="shared" si="108"/>
        <v>100</v>
      </c>
      <c r="W397" s="142">
        <f t="shared" si="109"/>
        <v>100</v>
      </c>
      <c r="X397" s="142">
        <f t="shared" si="109"/>
        <v>100</v>
      </c>
      <c r="Y397" s="142">
        <f t="shared" si="109"/>
        <v>100</v>
      </c>
      <c r="Z397" s="142">
        <f t="shared" si="109"/>
        <v>100</v>
      </c>
      <c r="AA397" s="142">
        <f t="shared" si="109"/>
        <v>100</v>
      </c>
      <c r="AB397" s="142">
        <f t="shared" si="109"/>
        <v>100</v>
      </c>
      <c r="AC397" s="142">
        <f t="shared" si="109"/>
        <v>100</v>
      </c>
      <c r="AD397" s="142">
        <f t="shared" si="109"/>
        <v>100</v>
      </c>
      <c r="AE397" s="142">
        <f t="shared" si="109"/>
        <v>100</v>
      </c>
      <c r="AF397" s="142">
        <f t="shared" si="109"/>
        <v>100</v>
      </c>
      <c r="AG397" s="142">
        <f t="shared" si="109"/>
        <v>100</v>
      </c>
      <c r="AH397" s="142">
        <f t="shared" si="109"/>
        <v>100</v>
      </c>
      <c r="AI397" s="142">
        <f t="shared" si="109"/>
        <v>100</v>
      </c>
      <c r="AJ397" s="142">
        <f t="shared" si="109"/>
        <v>100</v>
      </c>
      <c r="AK397" s="142">
        <f ca="1">IF(AND(AND($AK$3&lt;=B397,B397&lt;=$AK$1),B397&lt;&gt;""),1,0)</f>
        <v>1</v>
      </c>
      <c r="AL397" s="140">
        <f>IF(OR(F397="工事・メンテ（共用可）",F397="要調整"),0.5,1)</f>
        <v>1</v>
      </c>
      <c r="AM397" s="136">
        <v>1</v>
      </c>
    </row>
    <row r="398" spans="1:39" ht="56.25">
      <c r="A398" s="153">
        <v>410</v>
      </c>
      <c r="B398" s="150">
        <v>46475</v>
      </c>
      <c r="C398" s="156">
        <v>0</v>
      </c>
      <c r="D398" s="156">
        <v>24</v>
      </c>
      <c r="E398" s="212" t="s">
        <v>285</v>
      </c>
      <c r="F398" s="151" t="s">
        <v>95</v>
      </c>
      <c r="G398" s="151" t="s">
        <v>1</v>
      </c>
      <c r="H398" s="143" t="str">
        <f>IF(OR(G398="中止",G398="取消"),"998",IF(ISNA(MATCH($E398,施設情報!$B$2:$B$96,0)),"999",INDEX(施設情報!$C$2:$C$96,MATCH($E398,施設情報!$B$2:$B$96,0))))</f>
        <v>111</v>
      </c>
      <c r="I398" s="144">
        <f t="shared" si="104"/>
        <v>46475</v>
      </c>
      <c r="J398" s="142" t="str">
        <f t="shared" si="105"/>
        <v>111-46475</v>
      </c>
      <c r="K398" s="142">
        <f t="shared" si="106"/>
        <v>0</v>
      </c>
      <c r="L398" s="142">
        <f t="shared" si="107"/>
        <v>1</v>
      </c>
      <c r="M398" s="142">
        <f t="shared" si="108"/>
        <v>100</v>
      </c>
      <c r="N398" s="142">
        <f t="shared" si="108"/>
        <v>100</v>
      </c>
      <c r="O398" s="142">
        <f t="shared" si="108"/>
        <v>100</v>
      </c>
      <c r="P398" s="142">
        <f t="shared" si="108"/>
        <v>100</v>
      </c>
      <c r="Q398" s="142">
        <f t="shared" si="108"/>
        <v>100</v>
      </c>
      <c r="R398" s="142">
        <f t="shared" si="108"/>
        <v>100</v>
      </c>
      <c r="S398" s="142">
        <f t="shared" si="108"/>
        <v>100</v>
      </c>
      <c r="T398" s="142">
        <f t="shared" si="108"/>
        <v>100</v>
      </c>
      <c r="U398" s="142">
        <f t="shared" si="108"/>
        <v>100</v>
      </c>
      <c r="V398" s="142">
        <f t="shared" si="108"/>
        <v>100</v>
      </c>
      <c r="W398" s="142">
        <f t="shared" si="109"/>
        <v>100</v>
      </c>
      <c r="X398" s="142">
        <f t="shared" si="109"/>
        <v>100</v>
      </c>
      <c r="Y398" s="142">
        <f t="shared" si="109"/>
        <v>100</v>
      </c>
      <c r="Z398" s="142">
        <f t="shared" si="109"/>
        <v>100</v>
      </c>
      <c r="AA398" s="142">
        <f t="shared" si="109"/>
        <v>100</v>
      </c>
      <c r="AB398" s="142">
        <f t="shared" si="109"/>
        <v>100</v>
      </c>
      <c r="AC398" s="142">
        <f t="shared" si="109"/>
        <v>100</v>
      </c>
      <c r="AD398" s="142">
        <f t="shared" si="109"/>
        <v>100</v>
      </c>
      <c r="AE398" s="142">
        <f t="shared" si="109"/>
        <v>100</v>
      </c>
      <c r="AF398" s="142">
        <f t="shared" si="109"/>
        <v>100</v>
      </c>
      <c r="AG398" s="142">
        <f t="shared" si="109"/>
        <v>100</v>
      </c>
      <c r="AH398" s="142">
        <f t="shared" si="109"/>
        <v>100</v>
      </c>
      <c r="AI398" s="142">
        <f t="shared" si="109"/>
        <v>100</v>
      </c>
      <c r="AJ398" s="142">
        <f t="shared" si="109"/>
        <v>100</v>
      </c>
      <c r="AK398" s="142">
        <f ca="1">IF(AND(AND($AK$3&lt;=B398,B398&lt;=$AK$1),B398&lt;&gt;""),1,0)</f>
        <v>1</v>
      </c>
      <c r="AL398" s="140">
        <f>IF(OR(F398="工事・メンテ（共用可）",F398="要調整"),0.5,1)</f>
        <v>1</v>
      </c>
      <c r="AM398" s="136">
        <v>1</v>
      </c>
    </row>
    <row r="399" spans="1:39" ht="37.5">
      <c r="A399" s="153">
        <v>321</v>
      </c>
      <c r="B399" s="150">
        <v>46476</v>
      </c>
      <c r="C399" s="156">
        <v>0</v>
      </c>
      <c r="D399" s="156">
        <v>24</v>
      </c>
      <c r="E399" s="212" t="s">
        <v>240</v>
      </c>
      <c r="F399" s="151" t="s">
        <v>95</v>
      </c>
      <c r="G399" s="151" t="s">
        <v>1</v>
      </c>
      <c r="H399" s="143" t="str">
        <f>IF(OR(G399="中止",G399="取消"),"998",IF(ISNA(MATCH($E399,施設情報!$B$2:$B$96,0)),"999",INDEX(施設情報!$C$2:$C$96,MATCH($E399,施設情報!$B$2:$B$96,0))))</f>
        <v>117</v>
      </c>
      <c r="I399" s="144">
        <f t="shared" si="104"/>
        <v>46476</v>
      </c>
      <c r="J399" s="142" t="str">
        <f t="shared" si="105"/>
        <v>117-46476</v>
      </c>
      <c r="K399" s="142">
        <f t="shared" si="106"/>
        <v>0</v>
      </c>
      <c r="L399" s="142">
        <f t="shared" si="107"/>
        <v>1</v>
      </c>
      <c r="M399" s="142">
        <f t="shared" si="108"/>
        <v>100</v>
      </c>
      <c r="N399" s="142">
        <f t="shared" si="108"/>
        <v>100</v>
      </c>
      <c r="O399" s="142">
        <f t="shared" si="108"/>
        <v>100</v>
      </c>
      <c r="P399" s="142">
        <f t="shared" si="108"/>
        <v>100</v>
      </c>
      <c r="Q399" s="142">
        <f t="shared" si="108"/>
        <v>100</v>
      </c>
      <c r="R399" s="142">
        <f t="shared" si="108"/>
        <v>100</v>
      </c>
      <c r="S399" s="142">
        <f t="shared" si="108"/>
        <v>100</v>
      </c>
      <c r="T399" s="142">
        <f t="shared" si="108"/>
        <v>100</v>
      </c>
      <c r="U399" s="142">
        <f t="shared" si="108"/>
        <v>100</v>
      </c>
      <c r="V399" s="142">
        <f t="shared" si="108"/>
        <v>100</v>
      </c>
      <c r="W399" s="142">
        <f t="shared" si="109"/>
        <v>100</v>
      </c>
      <c r="X399" s="142">
        <f t="shared" si="109"/>
        <v>100</v>
      </c>
      <c r="Y399" s="142">
        <f t="shared" si="109"/>
        <v>100</v>
      </c>
      <c r="Z399" s="142">
        <f t="shared" si="109"/>
        <v>100</v>
      </c>
      <c r="AA399" s="142">
        <f t="shared" si="109"/>
        <v>100</v>
      </c>
      <c r="AB399" s="142">
        <f t="shared" si="109"/>
        <v>100</v>
      </c>
      <c r="AC399" s="142">
        <f t="shared" si="109"/>
        <v>100</v>
      </c>
      <c r="AD399" s="142">
        <f t="shared" si="109"/>
        <v>100</v>
      </c>
      <c r="AE399" s="142">
        <f t="shared" si="109"/>
        <v>100</v>
      </c>
      <c r="AF399" s="142">
        <f t="shared" si="109"/>
        <v>100</v>
      </c>
      <c r="AG399" s="142">
        <f t="shared" si="109"/>
        <v>100</v>
      </c>
      <c r="AH399" s="142">
        <f t="shared" si="109"/>
        <v>100</v>
      </c>
      <c r="AI399" s="142">
        <f t="shared" si="109"/>
        <v>100</v>
      </c>
      <c r="AJ399" s="142">
        <f t="shared" si="109"/>
        <v>100</v>
      </c>
      <c r="AK399" s="142">
        <f ca="1">IF(AND(AND($AK$3&lt;=B399,B399&lt;=$AK$1),B399&lt;&gt;""),1,0)</f>
        <v>1</v>
      </c>
      <c r="AL399" s="140">
        <f>IF(OR(F399="工事・メンテ（共用可）",F399="要調整"),0.5,1)</f>
        <v>1</v>
      </c>
      <c r="AM399" s="136">
        <v>1</v>
      </c>
    </row>
    <row r="400" spans="1:39" ht="56.25">
      <c r="A400" s="153">
        <v>411</v>
      </c>
      <c r="B400" s="150">
        <v>46476</v>
      </c>
      <c r="C400" s="156">
        <v>0</v>
      </c>
      <c r="D400" s="156">
        <v>24</v>
      </c>
      <c r="E400" s="212" t="s">
        <v>285</v>
      </c>
      <c r="F400" s="151" t="s">
        <v>95</v>
      </c>
      <c r="G400" s="151" t="s">
        <v>1</v>
      </c>
      <c r="H400" s="143" t="str">
        <f>IF(OR(G400="中止",G400="取消"),"998",IF(ISNA(MATCH($E400,施設情報!$B$2:$B$96,0)),"999",INDEX(施設情報!$C$2:$C$96,MATCH($E400,施設情報!$B$2:$B$96,0))))</f>
        <v>111</v>
      </c>
      <c r="I400" s="144">
        <f t="shared" si="104"/>
        <v>46476</v>
      </c>
      <c r="J400" s="142" t="str">
        <f t="shared" si="105"/>
        <v>111-46476</v>
      </c>
      <c r="K400" s="142">
        <f t="shared" si="106"/>
        <v>0</v>
      </c>
      <c r="L400" s="142">
        <f t="shared" si="107"/>
        <v>1</v>
      </c>
      <c r="M400" s="142">
        <f t="shared" si="108"/>
        <v>100</v>
      </c>
      <c r="N400" s="142">
        <f t="shared" si="108"/>
        <v>100</v>
      </c>
      <c r="O400" s="142">
        <f t="shared" si="108"/>
        <v>100</v>
      </c>
      <c r="P400" s="142">
        <f t="shared" si="108"/>
        <v>100</v>
      </c>
      <c r="Q400" s="142">
        <f t="shared" si="108"/>
        <v>100</v>
      </c>
      <c r="R400" s="142">
        <f t="shared" si="108"/>
        <v>100</v>
      </c>
      <c r="S400" s="142">
        <f t="shared" si="108"/>
        <v>100</v>
      </c>
      <c r="T400" s="142">
        <f t="shared" si="108"/>
        <v>100</v>
      </c>
      <c r="U400" s="142">
        <f t="shared" si="108"/>
        <v>100</v>
      </c>
      <c r="V400" s="142">
        <f t="shared" si="108"/>
        <v>100</v>
      </c>
      <c r="W400" s="142">
        <f t="shared" si="109"/>
        <v>100</v>
      </c>
      <c r="X400" s="142">
        <f t="shared" si="109"/>
        <v>100</v>
      </c>
      <c r="Y400" s="142">
        <f t="shared" si="109"/>
        <v>100</v>
      </c>
      <c r="Z400" s="142">
        <f t="shared" si="109"/>
        <v>100</v>
      </c>
      <c r="AA400" s="142">
        <f t="shared" si="109"/>
        <v>100</v>
      </c>
      <c r="AB400" s="142">
        <f t="shared" si="109"/>
        <v>100</v>
      </c>
      <c r="AC400" s="142">
        <f t="shared" si="109"/>
        <v>100</v>
      </c>
      <c r="AD400" s="142">
        <f t="shared" si="109"/>
        <v>100</v>
      </c>
      <c r="AE400" s="142">
        <f t="shared" si="109"/>
        <v>100</v>
      </c>
      <c r="AF400" s="142">
        <f t="shared" si="109"/>
        <v>100</v>
      </c>
      <c r="AG400" s="142">
        <f t="shared" si="109"/>
        <v>100</v>
      </c>
      <c r="AH400" s="142">
        <f t="shared" si="109"/>
        <v>100</v>
      </c>
      <c r="AI400" s="142">
        <f t="shared" si="109"/>
        <v>100</v>
      </c>
      <c r="AJ400" s="142">
        <f t="shared" si="109"/>
        <v>100</v>
      </c>
      <c r="AK400" s="142">
        <f ca="1">IF(AND(AND($AK$3&lt;=B400,B400&lt;=$AK$1),B400&lt;&gt;""),1,0)</f>
        <v>1</v>
      </c>
      <c r="AL400" s="140">
        <f>IF(OR(F400="工事・メンテ（共用可）",F400="要調整"),0.5,1)</f>
        <v>1</v>
      </c>
      <c r="AM400" s="136">
        <v>1</v>
      </c>
    </row>
    <row r="401" spans="1:39" ht="37.5">
      <c r="A401" s="153">
        <v>322</v>
      </c>
      <c r="B401" s="150">
        <v>46477</v>
      </c>
      <c r="C401" s="156">
        <v>0</v>
      </c>
      <c r="D401" s="156">
        <v>24</v>
      </c>
      <c r="E401" s="212" t="s">
        <v>240</v>
      </c>
      <c r="F401" s="151" t="s">
        <v>95</v>
      </c>
      <c r="G401" s="151" t="s">
        <v>1</v>
      </c>
      <c r="H401" s="143" t="str">
        <f>IF(OR(G401="中止",G401="取消"),"998",IF(ISNA(MATCH($E401,施設情報!$B$2:$B$96,0)),"999",INDEX(施設情報!$C$2:$C$96,MATCH($E401,施設情報!$B$2:$B$96,0))))</f>
        <v>117</v>
      </c>
      <c r="I401" s="144">
        <f t="shared" si="104"/>
        <v>46477</v>
      </c>
      <c r="J401" s="142" t="str">
        <f t="shared" si="105"/>
        <v>117-46477</v>
      </c>
      <c r="K401" s="142">
        <f t="shared" si="106"/>
        <v>0</v>
      </c>
      <c r="L401" s="142">
        <f t="shared" si="107"/>
        <v>1</v>
      </c>
      <c r="M401" s="142">
        <f t="shared" si="108"/>
        <v>100</v>
      </c>
      <c r="N401" s="142">
        <f t="shared" si="108"/>
        <v>100</v>
      </c>
      <c r="O401" s="142">
        <f t="shared" si="108"/>
        <v>100</v>
      </c>
      <c r="P401" s="142">
        <f t="shared" si="108"/>
        <v>100</v>
      </c>
      <c r="Q401" s="142">
        <f t="shared" si="108"/>
        <v>100</v>
      </c>
      <c r="R401" s="142">
        <f t="shared" si="108"/>
        <v>100</v>
      </c>
      <c r="S401" s="142">
        <f t="shared" si="108"/>
        <v>100</v>
      </c>
      <c r="T401" s="142">
        <f t="shared" si="108"/>
        <v>100</v>
      </c>
      <c r="U401" s="142">
        <f t="shared" si="108"/>
        <v>100</v>
      </c>
      <c r="V401" s="142">
        <f t="shared" si="108"/>
        <v>100</v>
      </c>
      <c r="W401" s="142">
        <f t="shared" si="109"/>
        <v>100</v>
      </c>
      <c r="X401" s="142">
        <f t="shared" si="109"/>
        <v>100</v>
      </c>
      <c r="Y401" s="142">
        <f t="shared" si="109"/>
        <v>100</v>
      </c>
      <c r="Z401" s="142">
        <f t="shared" si="109"/>
        <v>100</v>
      </c>
      <c r="AA401" s="142">
        <f t="shared" si="109"/>
        <v>100</v>
      </c>
      <c r="AB401" s="142">
        <f t="shared" si="109"/>
        <v>100</v>
      </c>
      <c r="AC401" s="142">
        <f t="shared" si="109"/>
        <v>100</v>
      </c>
      <c r="AD401" s="142">
        <f t="shared" si="109"/>
        <v>100</v>
      </c>
      <c r="AE401" s="142">
        <f t="shared" si="109"/>
        <v>100</v>
      </c>
      <c r="AF401" s="142">
        <f t="shared" si="109"/>
        <v>100</v>
      </c>
      <c r="AG401" s="142">
        <f t="shared" si="109"/>
        <v>100</v>
      </c>
      <c r="AH401" s="142">
        <f t="shared" si="109"/>
        <v>100</v>
      </c>
      <c r="AI401" s="142">
        <f t="shared" si="109"/>
        <v>100</v>
      </c>
      <c r="AJ401" s="142">
        <f t="shared" si="109"/>
        <v>100</v>
      </c>
      <c r="AK401" s="142">
        <f ca="1">IF(AND(AND($AK$3&lt;=B401,B401&lt;=$AK$1),B401&lt;&gt;""),1,0)</f>
        <v>1</v>
      </c>
      <c r="AL401" s="140">
        <f>IF(OR(F401="工事・メンテ（共用可）",F401="要調整"),0.5,1)</f>
        <v>1</v>
      </c>
      <c r="AM401" s="136">
        <v>1</v>
      </c>
    </row>
    <row r="402" spans="1:39" ht="56.25">
      <c r="A402" s="153">
        <v>412</v>
      </c>
      <c r="B402" s="150">
        <v>46477</v>
      </c>
      <c r="C402" s="156">
        <v>0</v>
      </c>
      <c r="D402" s="156">
        <v>24</v>
      </c>
      <c r="E402" s="212" t="s">
        <v>285</v>
      </c>
      <c r="F402" s="151" t="s">
        <v>95</v>
      </c>
      <c r="G402" s="151" t="s">
        <v>1</v>
      </c>
      <c r="H402" s="143" t="str">
        <f>IF(OR(G402="中止",G402="取消"),"998",IF(ISNA(MATCH($E402,施設情報!$B$2:$B$96,0)),"999",INDEX(施設情報!$C$2:$C$96,MATCH($E402,施設情報!$B$2:$B$96,0))))</f>
        <v>111</v>
      </c>
      <c r="I402" s="144">
        <f t="shared" si="104"/>
        <v>46477</v>
      </c>
      <c r="J402" s="142" t="str">
        <f t="shared" si="105"/>
        <v>111-46477</v>
      </c>
      <c r="K402" s="142">
        <f t="shared" si="106"/>
        <v>0</v>
      </c>
      <c r="L402" s="142">
        <f t="shared" si="107"/>
        <v>1</v>
      </c>
      <c r="M402" s="142">
        <f t="shared" si="108"/>
        <v>100</v>
      </c>
      <c r="N402" s="142">
        <f t="shared" si="108"/>
        <v>100</v>
      </c>
      <c r="O402" s="142">
        <f t="shared" si="108"/>
        <v>100</v>
      </c>
      <c r="P402" s="142">
        <f t="shared" si="108"/>
        <v>100</v>
      </c>
      <c r="Q402" s="142">
        <f t="shared" si="108"/>
        <v>100</v>
      </c>
      <c r="R402" s="142">
        <f t="shared" si="108"/>
        <v>100</v>
      </c>
      <c r="S402" s="142">
        <f t="shared" si="108"/>
        <v>100</v>
      </c>
      <c r="T402" s="142">
        <f t="shared" si="108"/>
        <v>100</v>
      </c>
      <c r="U402" s="142">
        <f t="shared" si="108"/>
        <v>100</v>
      </c>
      <c r="V402" s="142">
        <f t="shared" si="108"/>
        <v>100</v>
      </c>
      <c r="W402" s="142">
        <f t="shared" si="109"/>
        <v>100</v>
      </c>
      <c r="X402" s="142">
        <f t="shared" si="109"/>
        <v>100</v>
      </c>
      <c r="Y402" s="142">
        <f t="shared" si="109"/>
        <v>100</v>
      </c>
      <c r="Z402" s="142">
        <f t="shared" si="109"/>
        <v>100</v>
      </c>
      <c r="AA402" s="142">
        <f t="shared" si="109"/>
        <v>100</v>
      </c>
      <c r="AB402" s="142">
        <f t="shared" si="109"/>
        <v>100</v>
      </c>
      <c r="AC402" s="142">
        <f t="shared" si="109"/>
        <v>100</v>
      </c>
      <c r="AD402" s="142">
        <f t="shared" si="109"/>
        <v>100</v>
      </c>
      <c r="AE402" s="142">
        <f t="shared" si="109"/>
        <v>100</v>
      </c>
      <c r="AF402" s="142">
        <f t="shared" si="109"/>
        <v>100</v>
      </c>
      <c r="AG402" s="142">
        <f t="shared" si="109"/>
        <v>100</v>
      </c>
      <c r="AH402" s="142">
        <f t="shared" si="109"/>
        <v>100</v>
      </c>
      <c r="AI402" s="142">
        <f t="shared" si="109"/>
        <v>100</v>
      </c>
      <c r="AJ402" s="142">
        <f t="shared" si="109"/>
        <v>100</v>
      </c>
      <c r="AK402" s="142">
        <f ca="1">IF(AND(AND($AK$3&lt;=B402,B402&lt;=$AK$1),B402&lt;&gt;""),1,0)</f>
        <v>1</v>
      </c>
      <c r="AL402" s="140">
        <f>IF(OR(F402="工事・メンテ（共用可）",F402="要調整"),0.5,1)</f>
        <v>1</v>
      </c>
      <c r="AM402" s="136">
        <v>1</v>
      </c>
    </row>
    <row r="403" spans="1:39">
      <c r="A403" s="153">
        <v>27</v>
      </c>
      <c r="B403" s="150">
        <v>46480</v>
      </c>
      <c r="C403" s="156">
        <v>0</v>
      </c>
      <c r="D403" s="156">
        <v>24</v>
      </c>
      <c r="E403" s="154" t="s">
        <v>28</v>
      </c>
      <c r="F403" s="151" t="s">
        <v>29</v>
      </c>
      <c r="G403" s="151" t="s">
        <v>1</v>
      </c>
      <c r="H403" s="143" t="str">
        <f>IF(OR(G403="中止",G403="取消"),"998",IF(ISNA(MATCH($E403,施設情報!$B$2:$B$96,0)),"999",INDEX(施設情報!$C$2:$C$96,MATCH($E403,施設情報!$B$2:$B$96,0))))</f>
        <v>001</v>
      </c>
      <c r="I403" s="144">
        <f t="shared" si="104"/>
        <v>46480</v>
      </c>
      <c r="J403" s="142" t="str">
        <f t="shared" si="105"/>
        <v>001-46480</v>
      </c>
      <c r="K403" s="142">
        <f t="shared" si="106"/>
        <v>0</v>
      </c>
      <c r="L403" s="142">
        <f t="shared" si="107"/>
        <v>1</v>
      </c>
      <c r="M403" s="142">
        <f t="shared" si="108"/>
        <v>100</v>
      </c>
      <c r="N403" s="142">
        <f t="shared" si="108"/>
        <v>100</v>
      </c>
      <c r="O403" s="142">
        <f t="shared" si="108"/>
        <v>100</v>
      </c>
      <c r="P403" s="142">
        <f t="shared" si="108"/>
        <v>100</v>
      </c>
      <c r="Q403" s="142">
        <f t="shared" si="108"/>
        <v>100</v>
      </c>
      <c r="R403" s="142">
        <f t="shared" si="108"/>
        <v>100</v>
      </c>
      <c r="S403" s="142">
        <f t="shared" si="108"/>
        <v>100</v>
      </c>
      <c r="T403" s="142">
        <f t="shared" si="108"/>
        <v>100</v>
      </c>
      <c r="U403" s="142">
        <f t="shared" si="108"/>
        <v>100</v>
      </c>
      <c r="V403" s="142">
        <f t="shared" si="108"/>
        <v>100</v>
      </c>
      <c r="W403" s="142">
        <f t="shared" si="109"/>
        <v>100</v>
      </c>
      <c r="X403" s="142">
        <f t="shared" si="109"/>
        <v>100</v>
      </c>
      <c r="Y403" s="142">
        <f t="shared" si="109"/>
        <v>100</v>
      </c>
      <c r="Z403" s="142">
        <f t="shared" si="109"/>
        <v>100</v>
      </c>
      <c r="AA403" s="142">
        <f t="shared" si="109"/>
        <v>100</v>
      </c>
      <c r="AB403" s="142">
        <f t="shared" si="109"/>
        <v>100</v>
      </c>
      <c r="AC403" s="142">
        <f t="shared" si="109"/>
        <v>100</v>
      </c>
      <c r="AD403" s="142">
        <f t="shared" si="109"/>
        <v>100</v>
      </c>
      <c r="AE403" s="142">
        <f t="shared" si="109"/>
        <v>100</v>
      </c>
      <c r="AF403" s="142">
        <f t="shared" si="109"/>
        <v>100</v>
      </c>
      <c r="AG403" s="142">
        <f t="shared" si="109"/>
        <v>100</v>
      </c>
      <c r="AH403" s="142">
        <f t="shared" si="109"/>
        <v>100</v>
      </c>
      <c r="AI403" s="142">
        <f t="shared" si="109"/>
        <v>100</v>
      </c>
      <c r="AJ403" s="142">
        <f t="shared" si="109"/>
        <v>100</v>
      </c>
      <c r="AK403" s="142">
        <f ca="1">IF(AND(AND($AK$3&lt;=B403,B403&lt;=$AK$1),B403&lt;&gt;""),1,0)</f>
        <v>1</v>
      </c>
      <c r="AL403" s="140">
        <f>IF(OR(F403="工事・メンテ（共用可）",F403="要調整"),0.5,1)</f>
        <v>1</v>
      </c>
      <c r="AM403" s="136">
        <v>1</v>
      </c>
    </row>
    <row r="404" spans="1:39">
      <c r="A404" s="153">
        <v>28</v>
      </c>
      <c r="B404" s="150">
        <v>46481</v>
      </c>
      <c r="C404" s="156">
        <v>0</v>
      </c>
      <c r="D404" s="156">
        <v>24</v>
      </c>
      <c r="E404" s="154" t="s">
        <v>28</v>
      </c>
      <c r="F404" s="151" t="s">
        <v>29</v>
      </c>
      <c r="G404" s="151" t="s">
        <v>1</v>
      </c>
      <c r="H404" s="143" t="str">
        <f>IF(OR(G404="中止",G404="取消"),"998",IF(ISNA(MATCH($E404,施設情報!$B$2:$B$96,0)),"999",INDEX(施設情報!$C$2:$C$96,MATCH($E404,施設情報!$B$2:$B$96,0))))</f>
        <v>001</v>
      </c>
      <c r="I404" s="144">
        <f t="shared" si="104"/>
        <v>46481</v>
      </c>
      <c r="J404" s="142" t="str">
        <f t="shared" si="105"/>
        <v>001-46481</v>
      </c>
      <c r="K404" s="142">
        <f t="shared" si="106"/>
        <v>0</v>
      </c>
      <c r="L404" s="142">
        <f t="shared" si="107"/>
        <v>1</v>
      </c>
      <c r="M404" s="142">
        <f t="shared" si="108"/>
        <v>100</v>
      </c>
      <c r="N404" s="142">
        <f t="shared" si="108"/>
        <v>100</v>
      </c>
      <c r="O404" s="142">
        <f t="shared" si="108"/>
        <v>100</v>
      </c>
      <c r="P404" s="142">
        <f t="shared" si="108"/>
        <v>100</v>
      </c>
      <c r="Q404" s="142">
        <f t="shared" si="108"/>
        <v>100</v>
      </c>
      <c r="R404" s="142">
        <f t="shared" si="108"/>
        <v>100</v>
      </c>
      <c r="S404" s="142">
        <f t="shared" si="108"/>
        <v>100</v>
      </c>
      <c r="T404" s="142">
        <f t="shared" si="108"/>
        <v>100</v>
      </c>
      <c r="U404" s="142">
        <f t="shared" si="108"/>
        <v>100</v>
      </c>
      <c r="V404" s="142">
        <f t="shared" si="108"/>
        <v>100</v>
      </c>
      <c r="W404" s="142">
        <f t="shared" si="109"/>
        <v>100</v>
      </c>
      <c r="X404" s="142">
        <f t="shared" si="109"/>
        <v>100</v>
      </c>
      <c r="Y404" s="142">
        <f t="shared" si="109"/>
        <v>100</v>
      </c>
      <c r="Z404" s="142">
        <f t="shared" si="109"/>
        <v>100</v>
      </c>
      <c r="AA404" s="142">
        <f t="shared" si="109"/>
        <v>100</v>
      </c>
      <c r="AB404" s="142">
        <f t="shared" si="109"/>
        <v>100</v>
      </c>
      <c r="AC404" s="142">
        <f t="shared" si="109"/>
        <v>100</v>
      </c>
      <c r="AD404" s="142">
        <f t="shared" si="109"/>
        <v>100</v>
      </c>
      <c r="AE404" s="142">
        <f t="shared" si="109"/>
        <v>100</v>
      </c>
      <c r="AF404" s="142">
        <f t="shared" si="109"/>
        <v>100</v>
      </c>
      <c r="AG404" s="142">
        <f t="shared" si="109"/>
        <v>100</v>
      </c>
      <c r="AH404" s="142">
        <f t="shared" si="109"/>
        <v>100</v>
      </c>
      <c r="AI404" s="142">
        <f t="shared" si="109"/>
        <v>100</v>
      </c>
      <c r="AJ404" s="142">
        <f t="shared" si="109"/>
        <v>100</v>
      </c>
      <c r="AK404" s="142">
        <f ca="1">IF(AND(AND($AK$3&lt;=B404,B404&lt;=$AK$1),B404&lt;&gt;""),1,0)</f>
        <v>1</v>
      </c>
      <c r="AL404" s="140">
        <f>IF(OR(F404="工事・メンテ（共用可）",F404="要調整"),0.5,1)</f>
        <v>1</v>
      </c>
      <c r="AM404" s="136">
        <v>1</v>
      </c>
    </row>
  </sheetData>
  <autoFilter ref="A3:AK404" xr:uid="{8A2B4F8B-2E82-4C0C-9572-F745CA3A8E59}">
    <filterColumn colId="2" showButton="0"/>
  </autoFilter>
  <mergeCells count="38">
    <mergeCell ref="AL3:AL4"/>
    <mergeCell ref="AM3:AM4"/>
    <mergeCell ref="AK3:AK4"/>
    <mergeCell ref="H3:H4"/>
    <mergeCell ref="I3:I4"/>
    <mergeCell ref="J3:J4"/>
    <mergeCell ref="K3:K4"/>
    <mergeCell ref="L3:L4"/>
    <mergeCell ref="A3:A4"/>
    <mergeCell ref="B3:B4"/>
    <mergeCell ref="C3:D3"/>
    <mergeCell ref="E3:E4"/>
    <mergeCell ref="F3:F4"/>
    <mergeCell ref="G3:G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G3:AG4"/>
    <mergeCell ref="AH3:AH4"/>
    <mergeCell ref="AI3:AI4"/>
    <mergeCell ref="AJ3:AJ4"/>
    <mergeCell ref="AB3:AB4"/>
    <mergeCell ref="AC3:AC4"/>
    <mergeCell ref="AD3:AD4"/>
    <mergeCell ref="AE3:AE4"/>
    <mergeCell ref="AF3:AF4"/>
  </mergeCells>
  <phoneticPr fontId="1"/>
  <conditionalFormatting sqref="E3:E404">
    <cfRule type="containsText" dxfId="9" priority="4" operator="containsText" text="浪江">
      <formula>NOT(ISERROR(SEARCH("浪江",E3)))</formula>
    </cfRule>
  </conditionalFormatting>
  <conditionalFormatting sqref="B3:G404">
    <cfRule type="expression" dxfId="8" priority="47">
      <formula>AND($G3="仮予約",OR($F3="視察(専有)",$F3="視察",$F3="見学",$F3="見学(専有)",$F3="下見"))</formula>
    </cfRule>
    <cfRule type="expression" dxfId="7" priority="48">
      <formula>$G3="キャンセル待ち"</formula>
    </cfRule>
    <cfRule type="expression" dxfId="6" priority="49">
      <formula>AND($G3="決定(承認)済",OR($F3="使用",$F3="使用(減免10割)",$F3="使用(減免5割)",$F3="使用(準備)",$F3="使用(営利)",$F3="休館日",$F3="RTF事業"))</formula>
    </cfRule>
    <cfRule type="expression" dxfId="5" priority="50">
      <formula>AND($G3="決定(承認)済",$F3="利用(専有)")</formula>
    </cfRule>
    <cfRule type="expression" dxfId="4" priority="51">
      <formula>AND($G3="決定(承認)済",OR($F3="視察(専有)",$F3="視察",$F3="見学",$F3="見学(専有)",$F3="下見"))</formula>
    </cfRule>
    <cfRule type="expression" dxfId="3" priority="52">
      <formula>AND($G3="決定(承認)済",$F3="工事・メンテ")</formula>
    </cfRule>
    <cfRule type="expression" dxfId="2" priority="53">
      <formula>OR($G3="取消",$G3="中止")</formula>
    </cfRule>
    <cfRule type="expression" dxfId="1" priority="54">
      <formula>AND($G3="決定(承認)済",$F3="要調整")</formula>
    </cfRule>
    <cfRule type="expression" dxfId="0" priority="55">
      <formula>AND($G3="仮予約",OR($F3="使用",$F3="利用(専有)",$F3="使用(減免10割)",$F3="使用(減免5割)",$F3="使用(準備)",$F3="使用(営利)",$F3="RTF事業"))</formula>
    </cfRule>
  </conditionalFormatting>
  <dataValidations count="4">
    <dataValidation type="decimal" allowBlank="1" showInputMessage="1" showErrorMessage="1" errorTitle="0~24の数字を入力してください" prompt="料金が発生する場合は使用料金委の設定どおりの時間を入力してください。" sqref="C3:D4" xr:uid="{60973063-4E80-4AEB-9939-704FBA1BB383}">
      <formula1>0</formula1>
      <formula2>24</formula2>
    </dataValidation>
    <dataValidation type="date" allowBlank="1" showInputMessage="1" showErrorMessage="1" errorTitle="入力期間エラー" error="2023/1/1～2023/12/31の間でご入力ください。" sqref="B3:B4" xr:uid="{E44C1C0A-E1D5-4A93-B2E6-15FE96F6CCE7}">
      <formula1>44927</formula1>
      <formula2>45291</formula2>
    </dataValidation>
    <dataValidation type="date" allowBlank="1" showInputMessage="1" showErrorMessage="1" sqref="B5:B404" xr:uid="{47DC71C6-7CB3-4CC8-B578-3A60B3B324A2}">
      <formula1>46388</formula1>
      <formula2>46752</formula2>
    </dataValidation>
    <dataValidation type="decimal" allowBlank="1" showInputMessage="1" showErrorMessage="1" errorTitle="0~24の数字を入力してください" sqref="C134:D404" xr:uid="{0F941D0E-070D-4D66-A83E-F43784974157}">
      <formula1>0</formula1>
      <formula2>24</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7BEC-0A26-4ED3-9D43-A5190EFB4D77}">
  <sheetPr codeName="Sheet7"/>
  <dimension ref="A1:P89"/>
  <sheetViews>
    <sheetView workbookViewId="0">
      <selection activeCell="D2" sqref="D2"/>
    </sheetView>
  </sheetViews>
  <sheetFormatPr defaultColWidth="9" defaultRowHeight="18.75"/>
  <cols>
    <col min="1" max="1" width="9.125" style="136" bestFit="1" customWidth="1"/>
    <col min="2" max="2" width="15.5" style="136" customWidth="1"/>
    <col min="3" max="4" width="12.875" style="145" bestFit="1" customWidth="1"/>
    <col min="5" max="5" width="11.375" style="136" bestFit="1" customWidth="1"/>
    <col min="6" max="8" width="9.125" style="136" bestFit="1" customWidth="1"/>
    <col min="9" max="13" width="9" style="136"/>
    <col min="14" max="14" width="11.375" style="136" bestFit="1" customWidth="1"/>
    <col min="15" max="16384" width="9" style="136"/>
  </cols>
  <sheetData>
    <row r="1" spans="1:16">
      <c r="B1" s="137">
        <v>2027</v>
      </c>
      <c r="E1" s="141">
        <f>DATE(B1,1,4)</f>
        <v>46391</v>
      </c>
      <c r="F1" s="136">
        <f>WEEKDAY(E1)</f>
        <v>2</v>
      </c>
      <c r="G1" s="136">
        <f>IF(F1=1,-6,2-F1)</f>
        <v>0</v>
      </c>
      <c r="H1" s="136" t="s">
        <v>319</v>
      </c>
      <c r="N1" s="141">
        <f>DATE(B1,12,31)</f>
        <v>46752</v>
      </c>
      <c r="O1" s="136">
        <f>WEEKDAY(N1)</f>
        <v>6</v>
      </c>
      <c r="P1" s="136">
        <f>IF(O1=1,-6,2-O1)</f>
        <v>-4</v>
      </c>
    </row>
    <row r="2" spans="1:16">
      <c r="A2" s="136">
        <v>1</v>
      </c>
      <c r="B2" s="146">
        <f>E1+G1</f>
        <v>46391</v>
      </c>
      <c r="C2" s="145">
        <f ca="1">IF(OR(B2&lt;$E$3,B2&gt;$E$6),"",B2)</f>
        <v>46391</v>
      </c>
      <c r="D2" s="145">
        <v>46391</v>
      </c>
      <c r="E2" s="141">
        <f ca="1">TODAY()</f>
        <v>46227</v>
      </c>
      <c r="F2" s="136">
        <f ca="1">WEEKDAY(E2)</f>
        <v>6</v>
      </c>
      <c r="G2" s="136">
        <f ca="1">IF(F2=1,-6,2-F2)</f>
        <v>-4</v>
      </c>
      <c r="H2" s="136">
        <f ca="1">YEAR(TODAY())+1</f>
        <v>2027</v>
      </c>
      <c r="I2" s="136">
        <f ca="1">YEAR(TODAY())</f>
        <v>2026</v>
      </c>
      <c r="N2" s="141"/>
    </row>
    <row r="3" spans="1:16">
      <c r="A3" s="136">
        <v>2</v>
      </c>
      <c r="B3" s="145">
        <f>B2+7</f>
        <v>46398</v>
      </c>
      <c r="C3" s="145">
        <f ca="1">IF(OR(B3&lt;$E$3,B3&gt;$E$6),"",B3)</f>
        <v>46398</v>
      </c>
      <c r="D3" s="145">
        <v>46398</v>
      </c>
      <c r="E3" s="141">
        <f ca="1">E2+G2</f>
        <v>46223</v>
      </c>
      <c r="F3" s="136" t="s">
        <v>329</v>
      </c>
      <c r="N3" s="141">
        <f>DATE(B1,12,28)</f>
        <v>46749</v>
      </c>
      <c r="O3" s="136">
        <f>WEEKDAY(N3)</f>
        <v>3</v>
      </c>
      <c r="P3" s="136">
        <f>IF(O3=1,-6,2-O3)</f>
        <v>-1</v>
      </c>
    </row>
    <row r="4" spans="1:16">
      <c r="A4" s="136">
        <v>3</v>
      </c>
      <c r="B4" s="145">
        <f t="shared" ref="B4:B54" si="0">B3+7</f>
        <v>46405</v>
      </c>
      <c r="C4" s="145">
        <f t="shared" ref="C4:C54" ca="1" si="1">IF(OR(B4&lt;$E$3,B4&gt;$E$6),"",B4)</f>
        <v>46405</v>
      </c>
      <c r="D4" s="145">
        <v>46405</v>
      </c>
      <c r="E4" s="141">
        <f ca="1">EDATE(E2,12)-1</f>
        <v>46591</v>
      </c>
      <c r="F4" s="136" t="s">
        <v>327</v>
      </c>
      <c r="N4" s="141"/>
    </row>
    <row r="5" spans="1:16">
      <c r="A5" s="136">
        <v>4</v>
      </c>
      <c r="B5" s="145">
        <f t="shared" si="0"/>
        <v>46412</v>
      </c>
      <c r="C5" s="145">
        <f t="shared" ca="1" si="1"/>
        <v>46412</v>
      </c>
      <c r="D5" s="145">
        <v>46412</v>
      </c>
      <c r="E5" s="141">
        <f ca="1">DATE(H2,3,31)</f>
        <v>46477</v>
      </c>
      <c r="F5" s="136" t="s">
        <v>326</v>
      </c>
    </row>
    <row r="6" spans="1:16">
      <c r="A6" s="136">
        <v>5</v>
      </c>
      <c r="B6" s="145">
        <f t="shared" si="0"/>
        <v>46419</v>
      </c>
      <c r="C6" s="145">
        <f t="shared" ca="1" si="1"/>
        <v>46419</v>
      </c>
      <c r="D6" s="145">
        <v>46419</v>
      </c>
      <c r="E6" s="141">
        <f ca="1">IF(B1=I2,N3,IF($E$4&lt;=$E$5,E4,E5))</f>
        <v>46477</v>
      </c>
      <c r="F6" s="136">
        <f ca="1">WEEKDAY(E6)</f>
        <v>4</v>
      </c>
      <c r="G6" s="136">
        <f ca="1">IF(F6=1,-6,2-F6)</f>
        <v>-2</v>
      </c>
      <c r="H6" s="136" t="s">
        <v>324</v>
      </c>
      <c r="N6" s="141"/>
    </row>
    <row r="7" spans="1:16">
      <c r="A7" s="136">
        <v>6</v>
      </c>
      <c r="B7" s="145">
        <f t="shared" si="0"/>
        <v>46426</v>
      </c>
      <c r="C7" s="145">
        <f t="shared" ca="1" si="1"/>
        <v>46426</v>
      </c>
      <c r="D7" s="145">
        <v>46426</v>
      </c>
      <c r="E7" s="141">
        <f ca="1">E6+G6+6</f>
        <v>46481</v>
      </c>
      <c r="F7" s="136" t="s">
        <v>395</v>
      </c>
      <c r="N7" s="141"/>
    </row>
    <row r="8" spans="1:16">
      <c r="A8" s="136">
        <v>7</v>
      </c>
      <c r="B8" s="145">
        <f t="shared" si="0"/>
        <v>46433</v>
      </c>
      <c r="C8" s="145">
        <f t="shared" ca="1" si="1"/>
        <v>46433</v>
      </c>
      <c r="D8" s="145">
        <v>46433</v>
      </c>
    </row>
    <row r="9" spans="1:16">
      <c r="A9" s="136">
        <v>8</v>
      </c>
      <c r="B9" s="145">
        <f t="shared" si="0"/>
        <v>46440</v>
      </c>
      <c r="C9" s="145">
        <f t="shared" ca="1" si="1"/>
        <v>46440</v>
      </c>
      <c r="D9" s="145">
        <v>46440</v>
      </c>
      <c r="E9" s="136" t="s">
        <v>325</v>
      </c>
    </row>
    <row r="10" spans="1:16">
      <c r="A10" s="136">
        <v>9</v>
      </c>
      <c r="B10" s="145">
        <f t="shared" si="0"/>
        <v>46447</v>
      </c>
      <c r="C10" s="145">
        <f t="shared" ca="1" si="1"/>
        <v>46447</v>
      </c>
      <c r="D10" s="145">
        <v>46447</v>
      </c>
      <c r="E10" s="136" t="s">
        <v>328</v>
      </c>
    </row>
    <row r="11" spans="1:16">
      <c r="A11" s="136">
        <v>10</v>
      </c>
      <c r="B11" s="145">
        <f t="shared" si="0"/>
        <v>46454</v>
      </c>
      <c r="C11" s="145">
        <f t="shared" ca="1" si="1"/>
        <v>46454</v>
      </c>
      <c r="D11" s="145">
        <v>46454</v>
      </c>
    </row>
    <row r="12" spans="1:16">
      <c r="A12" s="136">
        <v>11</v>
      </c>
      <c r="B12" s="145">
        <f t="shared" si="0"/>
        <v>46461</v>
      </c>
      <c r="C12" s="145">
        <f t="shared" ca="1" si="1"/>
        <v>46461</v>
      </c>
      <c r="D12" s="145">
        <v>46461</v>
      </c>
      <c r="E12" s="136" t="s">
        <v>486</v>
      </c>
    </row>
    <row r="13" spans="1:16">
      <c r="A13" s="136">
        <v>12</v>
      </c>
      <c r="B13" s="145">
        <f t="shared" si="0"/>
        <v>46468</v>
      </c>
      <c r="C13" s="145">
        <f t="shared" ca="1" si="1"/>
        <v>46468</v>
      </c>
      <c r="D13" s="145">
        <v>46468</v>
      </c>
      <c r="E13" s="136" t="s">
        <v>485</v>
      </c>
    </row>
    <row r="14" spans="1:16">
      <c r="A14" s="136">
        <v>13</v>
      </c>
      <c r="B14" s="145">
        <f t="shared" si="0"/>
        <v>46475</v>
      </c>
      <c r="C14" s="145">
        <f t="shared" ca="1" si="1"/>
        <v>46475</v>
      </c>
      <c r="D14" s="145">
        <v>46475</v>
      </c>
    </row>
    <row r="15" spans="1:16">
      <c r="A15" s="136">
        <v>14</v>
      </c>
      <c r="B15" s="145">
        <f t="shared" si="0"/>
        <v>46482</v>
      </c>
      <c r="C15" s="145" t="str">
        <f t="shared" ca="1" si="1"/>
        <v/>
      </c>
      <c r="D15" s="145" t="s">
        <v>112</v>
      </c>
    </row>
    <row r="16" spans="1:16">
      <c r="A16" s="136">
        <v>15</v>
      </c>
      <c r="B16" s="145">
        <f t="shared" si="0"/>
        <v>46489</v>
      </c>
      <c r="C16" s="145" t="str">
        <f t="shared" ca="1" si="1"/>
        <v/>
      </c>
      <c r="D16" s="145" t="s">
        <v>112</v>
      </c>
    </row>
    <row r="17" spans="1:4">
      <c r="A17" s="136">
        <v>16</v>
      </c>
      <c r="B17" s="145">
        <f t="shared" si="0"/>
        <v>46496</v>
      </c>
      <c r="C17" s="145" t="str">
        <f t="shared" ca="1" si="1"/>
        <v/>
      </c>
      <c r="D17" s="145" t="s">
        <v>112</v>
      </c>
    </row>
    <row r="18" spans="1:4">
      <c r="A18" s="136">
        <v>17</v>
      </c>
      <c r="B18" s="145">
        <f t="shared" si="0"/>
        <v>46503</v>
      </c>
      <c r="C18" s="145" t="str">
        <f t="shared" ca="1" si="1"/>
        <v/>
      </c>
      <c r="D18" s="145" t="s">
        <v>112</v>
      </c>
    </row>
    <row r="19" spans="1:4">
      <c r="A19" s="136">
        <v>18</v>
      </c>
      <c r="B19" s="145">
        <f t="shared" si="0"/>
        <v>46510</v>
      </c>
      <c r="C19" s="145" t="str">
        <f t="shared" ca="1" si="1"/>
        <v/>
      </c>
      <c r="D19" s="145" t="s">
        <v>112</v>
      </c>
    </row>
    <row r="20" spans="1:4">
      <c r="A20" s="136">
        <v>19</v>
      </c>
      <c r="B20" s="145">
        <f t="shared" si="0"/>
        <v>46517</v>
      </c>
      <c r="C20" s="145" t="str">
        <f t="shared" ca="1" si="1"/>
        <v/>
      </c>
      <c r="D20" s="145" t="s">
        <v>112</v>
      </c>
    </row>
    <row r="21" spans="1:4">
      <c r="A21" s="136">
        <v>20</v>
      </c>
      <c r="B21" s="145">
        <f t="shared" si="0"/>
        <v>46524</v>
      </c>
      <c r="C21" s="145" t="str">
        <f t="shared" ca="1" si="1"/>
        <v/>
      </c>
      <c r="D21" s="145" t="s">
        <v>112</v>
      </c>
    </row>
    <row r="22" spans="1:4">
      <c r="A22" s="136">
        <v>21</v>
      </c>
      <c r="B22" s="145">
        <f t="shared" si="0"/>
        <v>46531</v>
      </c>
      <c r="C22" s="145" t="str">
        <f t="shared" ca="1" si="1"/>
        <v/>
      </c>
      <c r="D22" s="145" t="s">
        <v>112</v>
      </c>
    </row>
    <row r="23" spans="1:4">
      <c r="A23" s="136">
        <v>22</v>
      </c>
      <c r="B23" s="145">
        <f t="shared" si="0"/>
        <v>46538</v>
      </c>
      <c r="C23" s="145" t="str">
        <f t="shared" ca="1" si="1"/>
        <v/>
      </c>
      <c r="D23" s="145" t="s">
        <v>112</v>
      </c>
    </row>
    <row r="24" spans="1:4">
      <c r="A24" s="136">
        <v>23</v>
      </c>
      <c r="B24" s="145">
        <f t="shared" si="0"/>
        <v>46545</v>
      </c>
      <c r="C24" s="145" t="str">
        <f t="shared" ca="1" si="1"/>
        <v/>
      </c>
      <c r="D24" s="145" t="s">
        <v>112</v>
      </c>
    </row>
    <row r="25" spans="1:4">
      <c r="A25" s="136">
        <v>24</v>
      </c>
      <c r="B25" s="145">
        <f t="shared" si="0"/>
        <v>46552</v>
      </c>
      <c r="C25" s="145" t="str">
        <f t="shared" ca="1" si="1"/>
        <v/>
      </c>
      <c r="D25" s="145" t="s">
        <v>112</v>
      </c>
    </row>
    <row r="26" spans="1:4">
      <c r="A26" s="136">
        <v>25</v>
      </c>
      <c r="B26" s="145">
        <f t="shared" si="0"/>
        <v>46559</v>
      </c>
      <c r="C26" s="145" t="str">
        <f t="shared" ca="1" si="1"/>
        <v/>
      </c>
      <c r="D26" s="145" t="s">
        <v>112</v>
      </c>
    </row>
    <row r="27" spans="1:4">
      <c r="A27" s="136">
        <v>26</v>
      </c>
      <c r="B27" s="145">
        <f t="shared" si="0"/>
        <v>46566</v>
      </c>
      <c r="C27" s="145" t="str">
        <f t="shared" ca="1" si="1"/>
        <v/>
      </c>
      <c r="D27" s="145" t="s">
        <v>112</v>
      </c>
    </row>
    <row r="28" spans="1:4">
      <c r="A28" s="136">
        <v>27</v>
      </c>
      <c r="B28" s="145">
        <f t="shared" si="0"/>
        <v>46573</v>
      </c>
      <c r="C28" s="145" t="str">
        <f t="shared" ca="1" si="1"/>
        <v/>
      </c>
      <c r="D28" s="145" t="s">
        <v>112</v>
      </c>
    </row>
    <row r="29" spans="1:4">
      <c r="A29" s="136">
        <v>28</v>
      </c>
      <c r="B29" s="145">
        <f t="shared" si="0"/>
        <v>46580</v>
      </c>
      <c r="C29" s="145" t="str">
        <f t="shared" ca="1" si="1"/>
        <v/>
      </c>
      <c r="D29" s="145" t="s">
        <v>112</v>
      </c>
    </row>
    <row r="30" spans="1:4">
      <c r="A30" s="136">
        <v>29</v>
      </c>
      <c r="B30" s="145">
        <f t="shared" si="0"/>
        <v>46587</v>
      </c>
      <c r="C30" s="145" t="str">
        <f t="shared" ca="1" si="1"/>
        <v/>
      </c>
      <c r="D30" s="145" t="s">
        <v>112</v>
      </c>
    </row>
    <row r="31" spans="1:4">
      <c r="A31" s="136">
        <v>30</v>
      </c>
      <c r="B31" s="145">
        <f t="shared" si="0"/>
        <v>46594</v>
      </c>
      <c r="C31" s="145" t="str">
        <f t="shared" ca="1" si="1"/>
        <v/>
      </c>
      <c r="D31" s="145" t="s">
        <v>112</v>
      </c>
    </row>
    <row r="32" spans="1:4">
      <c r="A32" s="136">
        <v>31</v>
      </c>
      <c r="B32" s="145">
        <f t="shared" si="0"/>
        <v>46601</v>
      </c>
      <c r="C32" s="145" t="str">
        <f t="shared" ca="1" si="1"/>
        <v/>
      </c>
      <c r="D32" s="145" t="s">
        <v>112</v>
      </c>
    </row>
    <row r="33" spans="1:4">
      <c r="A33" s="136">
        <v>32</v>
      </c>
      <c r="B33" s="145">
        <f t="shared" si="0"/>
        <v>46608</v>
      </c>
      <c r="C33" s="145" t="str">
        <f t="shared" ca="1" si="1"/>
        <v/>
      </c>
      <c r="D33" s="145" t="s">
        <v>112</v>
      </c>
    </row>
    <row r="34" spans="1:4">
      <c r="A34" s="136">
        <v>33</v>
      </c>
      <c r="B34" s="145">
        <f t="shared" si="0"/>
        <v>46615</v>
      </c>
      <c r="C34" s="145" t="str">
        <f t="shared" ca="1" si="1"/>
        <v/>
      </c>
      <c r="D34" s="145" t="s">
        <v>112</v>
      </c>
    </row>
    <row r="35" spans="1:4">
      <c r="A35" s="136">
        <v>34</v>
      </c>
      <c r="B35" s="145">
        <f t="shared" si="0"/>
        <v>46622</v>
      </c>
      <c r="C35" s="145" t="str">
        <f t="shared" ca="1" si="1"/>
        <v/>
      </c>
      <c r="D35" s="145" t="s">
        <v>112</v>
      </c>
    </row>
    <row r="36" spans="1:4">
      <c r="A36" s="136">
        <v>35</v>
      </c>
      <c r="B36" s="145">
        <f t="shared" si="0"/>
        <v>46629</v>
      </c>
      <c r="C36" s="145" t="str">
        <f t="shared" ca="1" si="1"/>
        <v/>
      </c>
      <c r="D36" s="145" t="s">
        <v>112</v>
      </c>
    </row>
    <row r="37" spans="1:4">
      <c r="A37" s="136">
        <v>36</v>
      </c>
      <c r="B37" s="145">
        <f t="shared" si="0"/>
        <v>46636</v>
      </c>
      <c r="C37" s="145" t="str">
        <f t="shared" ca="1" si="1"/>
        <v/>
      </c>
      <c r="D37" s="145" t="s">
        <v>112</v>
      </c>
    </row>
    <row r="38" spans="1:4">
      <c r="A38" s="136">
        <v>37</v>
      </c>
      <c r="B38" s="145">
        <f t="shared" si="0"/>
        <v>46643</v>
      </c>
      <c r="C38" s="145" t="str">
        <f t="shared" ca="1" si="1"/>
        <v/>
      </c>
      <c r="D38" s="145" t="s">
        <v>112</v>
      </c>
    </row>
    <row r="39" spans="1:4">
      <c r="A39" s="136">
        <v>38</v>
      </c>
      <c r="B39" s="145">
        <f t="shared" si="0"/>
        <v>46650</v>
      </c>
      <c r="C39" s="145" t="str">
        <f t="shared" ca="1" si="1"/>
        <v/>
      </c>
      <c r="D39" s="145" t="s">
        <v>112</v>
      </c>
    </row>
    <row r="40" spans="1:4">
      <c r="A40" s="136">
        <v>39</v>
      </c>
      <c r="B40" s="145">
        <f t="shared" si="0"/>
        <v>46657</v>
      </c>
      <c r="C40" s="145" t="str">
        <f t="shared" ca="1" si="1"/>
        <v/>
      </c>
      <c r="D40" s="145" t="s">
        <v>112</v>
      </c>
    </row>
    <row r="41" spans="1:4">
      <c r="A41" s="136">
        <v>40</v>
      </c>
      <c r="B41" s="145">
        <f t="shared" si="0"/>
        <v>46664</v>
      </c>
      <c r="C41" s="145" t="str">
        <f t="shared" ca="1" si="1"/>
        <v/>
      </c>
      <c r="D41" s="145" t="s">
        <v>112</v>
      </c>
    </row>
    <row r="42" spans="1:4">
      <c r="A42" s="136">
        <v>41</v>
      </c>
      <c r="B42" s="145">
        <f t="shared" si="0"/>
        <v>46671</v>
      </c>
      <c r="C42" s="145" t="str">
        <f t="shared" ca="1" si="1"/>
        <v/>
      </c>
      <c r="D42" s="145" t="s">
        <v>112</v>
      </c>
    </row>
    <row r="43" spans="1:4">
      <c r="A43" s="136">
        <v>42</v>
      </c>
      <c r="B43" s="145">
        <f t="shared" si="0"/>
        <v>46678</v>
      </c>
      <c r="C43" s="145" t="str">
        <f t="shared" ca="1" si="1"/>
        <v/>
      </c>
      <c r="D43" s="145" t="s">
        <v>112</v>
      </c>
    </row>
    <row r="44" spans="1:4">
      <c r="A44" s="136">
        <v>43</v>
      </c>
      <c r="B44" s="145">
        <f t="shared" si="0"/>
        <v>46685</v>
      </c>
      <c r="C44" s="145" t="str">
        <f t="shared" ca="1" si="1"/>
        <v/>
      </c>
      <c r="D44" s="145" t="s">
        <v>112</v>
      </c>
    </row>
    <row r="45" spans="1:4">
      <c r="A45" s="136">
        <v>44</v>
      </c>
      <c r="B45" s="145">
        <f t="shared" si="0"/>
        <v>46692</v>
      </c>
      <c r="C45" s="145" t="str">
        <f t="shared" ca="1" si="1"/>
        <v/>
      </c>
      <c r="D45" s="145" t="s">
        <v>112</v>
      </c>
    </row>
    <row r="46" spans="1:4">
      <c r="A46" s="136">
        <v>45</v>
      </c>
      <c r="B46" s="145">
        <f t="shared" si="0"/>
        <v>46699</v>
      </c>
      <c r="C46" s="145" t="str">
        <f t="shared" ca="1" si="1"/>
        <v/>
      </c>
      <c r="D46" s="145" t="s">
        <v>112</v>
      </c>
    </row>
    <row r="47" spans="1:4">
      <c r="A47" s="136">
        <v>46</v>
      </c>
      <c r="B47" s="145">
        <f t="shared" si="0"/>
        <v>46706</v>
      </c>
      <c r="C47" s="145" t="str">
        <f t="shared" ca="1" si="1"/>
        <v/>
      </c>
      <c r="D47" s="145" t="s">
        <v>112</v>
      </c>
    </row>
    <row r="48" spans="1:4">
      <c r="A48" s="136">
        <v>47</v>
      </c>
      <c r="B48" s="145">
        <f t="shared" si="0"/>
        <v>46713</v>
      </c>
      <c r="C48" s="145" t="str">
        <f t="shared" ca="1" si="1"/>
        <v/>
      </c>
      <c r="D48" s="145" t="s">
        <v>112</v>
      </c>
    </row>
    <row r="49" spans="1:4">
      <c r="A49" s="136">
        <v>48</v>
      </c>
      <c r="B49" s="145">
        <f t="shared" si="0"/>
        <v>46720</v>
      </c>
      <c r="C49" s="145" t="str">
        <f t="shared" ca="1" si="1"/>
        <v/>
      </c>
      <c r="D49" s="145" t="s">
        <v>112</v>
      </c>
    </row>
    <row r="50" spans="1:4">
      <c r="A50" s="136">
        <v>49</v>
      </c>
      <c r="B50" s="145">
        <f t="shared" si="0"/>
        <v>46727</v>
      </c>
      <c r="C50" s="145" t="str">
        <f t="shared" ca="1" si="1"/>
        <v/>
      </c>
      <c r="D50" s="145" t="s">
        <v>112</v>
      </c>
    </row>
    <row r="51" spans="1:4">
      <c r="A51" s="136">
        <v>50</v>
      </c>
      <c r="B51" s="145">
        <f t="shared" si="0"/>
        <v>46734</v>
      </c>
      <c r="C51" s="145" t="str">
        <f t="shared" ca="1" si="1"/>
        <v/>
      </c>
      <c r="D51" s="145" t="s">
        <v>112</v>
      </c>
    </row>
    <row r="52" spans="1:4">
      <c r="A52" s="136">
        <v>51</v>
      </c>
      <c r="B52" s="145">
        <f t="shared" si="0"/>
        <v>46741</v>
      </c>
      <c r="C52" s="145" t="str">
        <f t="shared" ca="1" si="1"/>
        <v/>
      </c>
      <c r="D52" s="145" t="s">
        <v>112</v>
      </c>
    </row>
    <row r="53" spans="1:4">
      <c r="A53" s="136">
        <v>52</v>
      </c>
      <c r="B53" s="145">
        <f t="shared" si="0"/>
        <v>46748</v>
      </c>
      <c r="C53" s="145" t="str">
        <f t="shared" ca="1" si="1"/>
        <v/>
      </c>
      <c r="D53" s="145" t="s">
        <v>112</v>
      </c>
    </row>
    <row r="54" spans="1:4">
      <c r="A54" s="136">
        <v>53</v>
      </c>
      <c r="B54" s="145">
        <f t="shared" si="0"/>
        <v>46755</v>
      </c>
      <c r="C54" s="145" t="str">
        <f t="shared" ca="1" si="1"/>
        <v/>
      </c>
      <c r="D54" s="145" t="s">
        <v>112</v>
      </c>
    </row>
    <row r="55" spans="1:4">
      <c r="B55" s="145"/>
    </row>
    <row r="56" spans="1:4">
      <c r="B56" s="145"/>
    </row>
    <row r="57" spans="1:4">
      <c r="B57" s="145"/>
    </row>
    <row r="58" spans="1:4">
      <c r="B58" s="145"/>
    </row>
    <row r="59" spans="1:4">
      <c r="B59" s="145"/>
    </row>
    <row r="60" spans="1:4">
      <c r="B60" s="145"/>
    </row>
    <row r="61" spans="1:4">
      <c r="B61" s="145"/>
    </row>
    <row r="62" spans="1:4">
      <c r="B62" s="145"/>
    </row>
    <row r="63" spans="1:4">
      <c r="B63" s="145"/>
    </row>
    <row r="64" spans="1:4">
      <c r="B64" s="145"/>
    </row>
    <row r="65" spans="2:2">
      <c r="B65" s="145"/>
    </row>
    <row r="66" spans="2:2">
      <c r="B66" s="145"/>
    </row>
    <row r="67" spans="2:2">
      <c r="B67" s="145"/>
    </row>
    <row r="68" spans="2:2">
      <c r="B68" s="145"/>
    </row>
    <row r="69" spans="2:2">
      <c r="B69" s="145"/>
    </row>
    <row r="70" spans="2:2">
      <c r="B70" s="145"/>
    </row>
    <row r="71" spans="2:2">
      <c r="B71" s="145"/>
    </row>
    <row r="72" spans="2:2">
      <c r="B72" s="145"/>
    </row>
    <row r="73" spans="2:2">
      <c r="B73" s="145"/>
    </row>
    <row r="74" spans="2:2">
      <c r="B74" s="145"/>
    </row>
    <row r="75" spans="2:2">
      <c r="B75" s="145"/>
    </row>
    <row r="76" spans="2:2">
      <c r="B76" s="145"/>
    </row>
    <row r="77" spans="2:2">
      <c r="B77" s="145"/>
    </row>
    <row r="78" spans="2:2">
      <c r="B78" s="145"/>
    </row>
    <row r="79" spans="2:2">
      <c r="B79" s="145"/>
    </row>
    <row r="80" spans="2:2">
      <c r="B80" s="145"/>
    </row>
    <row r="81" spans="2:2">
      <c r="B81" s="145"/>
    </row>
    <row r="82" spans="2:2">
      <c r="B82" s="145"/>
    </row>
    <row r="83" spans="2:2">
      <c r="B83" s="145"/>
    </row>
    <row r="84" spans="2:2">
      <c r="B84" s="145"/>
    </row>
    <row r="85" spans="2:2">
      <c r="B85" s="145"/>
    </row>
    <row r="86" spans="2:2">
      <c r="B86" s="145"/>
    </row>
    <row r="87" spans="2:2">
      <c r="B87" s="145"/>
    </row>
    <row r="88" spans="2:2">
      <c r="B88" s="145"/>
    </row>
    <row r="89" spans="2:2">
      <c r="B89" s="145"/>
    </row>
  </sheetData>
  <sortState xmlns:xlrd2="http://schemas.microsoft.com/office/spreadsheetml/2017/richdata2" ref="D2:D55">
    <sortCondition ref="D2:D55"/>
  </sortState>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E1636-302F-4D14-BEC5-690BB4835367}">
  <sheetPr codeName="Sheet8">
    <pageSetUpPr fitToPage="1"/>
  </sheetPr>
  <dimension ref="B1:H230"/>
  <sheetViews>
    <sheetView workbookViewId="0">
      <selection activeCell="B3" sqref="B3"/>
    </sheetView>
  </sheetViews>
  <sheetFormatPr defaultRowHeight="18.75"/>
  <cols>
    <col min="1" max="1" width="4.625" customWidth="1"/>
    <col min="2" max="2" width="47.625" bestFit="1" customWidth="1"/>
    <col min="5" max="5" width="36.5" customWidth="1"/>
    <col min="8" max="8" width="69.625" customWidth="1"/>
  </cols>
  <sheetData>
    <row r="1" spans="2:5">
      <c r="B1" t="s">
        <v>113</v>
      </c>
      <c r="C1" t="s">
        <v>114</v>
      </c>
      <c r="D1" t="s">
        <v>310</v>
      </c>
    </row>
    <row r="2" spans="2:5">
      <c r="B2" t="s">
        <v>28</v>
      </c>
      <c r="C2" s="11" t="s">
        <v>151</v>
      </c>
      <c r="D2" s="11" t="s">
        <v>311</v>
      </c>
      <c r="E2" t="s">
        <v>136</v>
      </c>
    </row>
    <row r="3" spans="2:5">
      <c r="B3" t="s">
        <v>99</v>
      </c>
      <c r="C3" s="11" t="s">
        <v>152</v>
      </c>
      <c r="D3" s="11" t="s">
        <v>311</v>
      </c>
      <c r="E3" t="s">
        <v>136</v>
      </c>
    </row>
    <row r="4" spans="2:5">
      <c r="B4" t="s">
        <v>39</v>
      </c>
      <c r="C4" s="11" t="s">
        <v>153</v>
      </c>
      <c r="D4" s="11" t="s">
        <v>311</v>
      </c>
    </row>
    <row r="5" spans="2:5">
      <c r="B5" s="50" t="s">
        <v>40</v>
      </c>
      <c r="C5" s="11" t="s">
        <v>154</v>
      </c>
      <c r="D5" s="11" t="s">
        <v>311</v>
      </c>
    </row>
    <row r="6" spans="2:5">
      <c r="B6" s="185" t="s">
        <v>41</v>
      </c>
      <c r="C6" s="11" t="s">
        <v>155</v>
      </c>
      <c r="D6" s="11" t="s">
        <v>311</v>
      </c>
    </row>
    <row r="7" spans="2:5">
      <c r="B7" s="185" t="s">
        <v>42</v>
      </c>
      <c r="C7" s="11" t="s">
        <v>156</v>
      </c>
      <c r="D7" s="11" t="s">
        <v>311</v>
      </c>
    </row>
    <row r="8" spans="2:5">
      <c r="B8" s="186" t="s">
        <v>445</v>
      </c>
      <c r="C8" s="11" t="s">
        <v>157</v>
      </c>
      <c r="D8" s="11" t="s">
        <v>311</v>
      </c>
    </row>
    <row r="9" spans="2:5">
      <c r="B9" t="s">
        <v>2</v>
      </c>
      <c r="C9" s="11" t="s">
        <v>158</v>
      </c>
      <c r="D9" s="11" t="s">
        <v>311</v>
      </c>
    </row>
    <row r="10" spans="2:5">
      <c r="B10" t="s">
        <v>91</v>
      </c>
      <c r="C10" s="11" t="s">
        <v>159</v>
      </c>
      <c r="D10" s="11" t="s">
        <v>311</v>
      </c>
    </row>
    <row r="11" spans="2:5">
      <c r="B11" s="50" t="s">
        <v>92</v>
      </c>
      <c r="C11" s="11" t="s">
        <v>160</v>
      </c>
      <c r="D11" s="11" t="s">
        <v>311</v>
      </c>
    </row>
    <row r="12" spans="2:5">
      <c r="B12" s="185" t="s">
        <v>94</v>
      </c>
      <c r="C12" s="11" t="s">
        <v>161</v>
      </c>
      <c r="D12" s="11" t="s">
        <v>311</v>
      </c>
    </row>
    <row r="13" spans="2:5">
      <c r="B13" s="185" t="s">
        <v>93</v>
      </c>
      <c r="C13" s="11" t="s">
        <v>162</v>
      </c>
      <c r="D13" s="11" t="s">
        <v>311</v>
      </c>
    </row>
    <row r="14" spans="2:5">
      <c r="B14" s="186" t="s">
        <v>446</v>
      </c>
      <c r="C14" s="11" t="s">
        <v>163</v>
      </c>
      <c r="D14" s="11" t="s">
        <v>311</v>
      </c>
    </row>
    <row r="15" spans="2:5">
      <c r="B15" t="s">
        <v>43</v>
      </c>
      <c r="C15" s="11" t="s">
        <v>164</v>
      </c>
      <c r="D15" s="11" t="s">
        <v>311</v>
      </c>
    </row>
    <row r="16" spans="2:5">
      <c r="B16" t="s">
        <v>44</v>
      </c>
      <c r="C16" s="11" t="s">
        <v>165</v>
      </c>
      <c r="D16" s="11" t="s">
        <v>311</v>
      </c>
    </row>
    <row r="17" spans="2:4">
      <c r="B17" s="50" t="s">
        <v>45</v>
      </c>
      <c r="C17" s="11" t="s">
        <v>166</v>
      </c>
      <c r="D17" s="11" t="s">
        <v>311</v>
      </c>
    </row>
    <row r="18" spans="2:4">
      <c r="B18" s="185" t="s">
        <v>46</v>
      </c>
      <c r="C18" s="11" t="s">
        <v>167</v>
      </c>
      <c r="D18" s="11" t="s">
        <v>311</v>
      </c>
    </row>
    <row r="19" spans="2:4">
      <c r="B19" t="s">
        <v>90</v>
      </c>
      <c r="C19" s="11" t="s">
        <v>320</v>
      </c>
      <c r="D19" s="11" t="s">
        <v>311</v>
      </c>
    </row>
    <row r="20" spans="2:4">
      <c r="B20" t="s">
        <v>89</v>
      </c>
      <c r="C20" s="11" t="s">
        <v>168</v>
      </c>
      <c r="D20" s="11" t="s">
        <v>311</v>
      </c>
    </row>
    <row r="21" spans="2:4">
      <c r="B21" t="s">
        <v>109</v>
      </c>
      <c r="C21" s="11" t="s">
        <v>169</v>
      </c>
      <c r="D21" s="11" t="s">
        <v>311</v>
      </c>
    </row>
    <row r="22" spans="2:4">
      <c r="B22" t="s">
        <v>48</v>
      </c>
      <c r="C22" s="11" t="s">
        <v>170</v>
      </c>
      <c r="D22" s="11" t="s">
        <v>311</v>
      </c>
    </row>
    <row r="23" spans="2:4">
      <c r="B23" t="s">
        <v>49</v>
      </c>
      <c r="C23" s="11" t="s">
        <v>171</v>
      </c>
      <c r="D23" s="11" t="s">
        <v>311</v>
      </c>
    </row>
    <row r="24" spans="2:4">
      <c r="B24" t="s">
        <v>50</v>
      </c>
      <c r="C24" s="11" t="s">
        <v>172</v>
      </c>
      <c r="D24" s="11" t="s">
        <v>311</v>
      </c>
    </row>
    <row r="25" spans="2:4">
      <c r="B25" t="s">
        <v>52</v>
      </c>
      <c r="C25" s="11" t="s">
        <v>173</v>
      </c>
      <c r="D25" s="11" t="s">
        <v>311</v>
      </c>
    </row>
    <row r="26" spans="2:4">
      <c r="B26" t="s">
        <v>31</v>
      </c>
      <c r="C26" s="11" t="s">
        <v>174</v>
      </c>
      <c r="D26" s="11" t="s">
        <v>311</v>
      </c>
    </row>
    <row r="27" spans="2:4">
      <c r="B27" s="50" t="s">
        <v>53</v>
      </c>
      <c r="C27" s="11" t="s">
        <v>175</v>
      </c>
      <c r="D27" s="11" t="s">
        <v>311</v>
      </c>
    </row>
    <row r="28" spans="2:4">
      <c r="B28" s="185" t="s">
        <v>30</v>
      </c>
      <c r="C28" s="11" t="s">
        <v>176</v>
      </c>
      <c r="D28" s="11" t="s">
        <v>311</v>
      </c>
    </row>
    <row r="29" spans="2:4">
      <c r="B29" s="185" t="s">
        <v>60</v>
      </c>
      <c r="C29" s="11" t="s">
        <v>177</v>
      </c>
      <c r="D29" s="11" t="s">
        <v>311</v>
      </c>
    </row>
    <row r="30" spans="2:4">
      <c r="B30" s="185" t="s">
        <v>61</v>
      </c>
      <c r="C30" s="11" t="s">
        <v>178</v>
      </c>
      <c r="D30" s="11" t="s">
        <v>311</v>
      </c>
    </row>
    <row r="31" spans="2:4">
      <c r="B31" s="185" t="s">
        <v>58</v>
      </c>
      <c r="C31" s="11" t="s">
        <v>179</v>
      </c>
      <c r="D31" s="11" t="s">
        <v>311</v>
      </c>
    </row>
    <row r="32" spans="2:4">
      <c r="B32" t="s">
        <v>59</v>
      </c>
      <c r="C32" s="11" t="s">
        <v>180</v>
      </c>
      <c r="D32" s="11" t="s">
        <v>311</v>
      </c>
    </row>
    <row r="33" spans="2:4">
      <c r="B33" t="s">
        <v>54</v>
      </c>
      <c r="C33" s="11" t="s">
        <v>181</v>
      </c>
      <c r="D33" s="11" t="s">
        <v>311</v>
      </c>
    </row>
    <row r="34" spans="2:4">
      <c r="B34" t="s">
        <v>57</v>
      </c>
      <c r="C34" s="11" t="s">
        <v>182</v>
      </c>
      <c r="D34" s="11" t="s">
        <v>311</v>
      </c>
    </row>
    <row r="35" spans="2:4">
      <c r="B35" t="s">
        <v>55</v>
      </c>
      <c r="C35" s="11" t="s">
        <v>183</v>
      </c>
      <c r="D35" s="11" t="s">
        <v>311</v>
      </c>
    </row>
    <row r="36" spans="2:4">
      <c r="B36" t="s">
        <v>56</v>
      </c>
      <c r="C36" s="11" t="s">
        <v>184</v>
      </c>
      <c r="D36" s="11" t="s">
        <v>311</v>
      </c>
    </row>
    <row r="37" spans="2:4">
      <c r="B37" t="s">
        <v>62</v>
      </c>
      <c r="C37" s="11" t="s">
        <v>185</v>
      </c>
      <c r="D37" s="11" t="s">
        <v>311</v>
      </c>
    </row>
    <row r="38" spans="2:4">
      <c r="B38" t="s">
        <v>65</v>
      </c>
      <c r="C38" s="11" t="s">
        <v>186</v>
      </c>
      <c r="D38" s="11" t="s">
        <v>311</v>
      </c>
    </row>
    <row r="39" spans="2:4">
      <c r="B39" t="s">
        <v>33</v>
      </c>
      <c r="C39" s="11" t="s">
        <v>187</v>
      </c>
      <c r="D39" s="11" t="s">
        <v>311</v>
      </c>
    </row>
    <row r="40" spans="2:4">
      <c r="B40" t="s">
        <v>32</v>
      </c>
      <c r="C40" s="11" t="s">
        <v>188</v>
      </c>
      <c r="D40" s="11" t="s">
        <v>311</v>
      </c>
    </row>
    <row r="41" spans="2:4">
      <c r="B41" t="s">
        <v>34</v>
      </c>
      <c r="C41" s="11" t="s">
        <v>189</v>
      </c>
      <c r="D41" s="11" t="s">
        <v>311</v>
      </c>
    </row>
    <row r="42" spans="2:4">
      <c r="B42" t="s">
        <v>35</v>
      </c>
      <c r="C42" s="11" t="s">
        <v>190</v>
      </c>
      <c r="D42" s="11" t="s">
        <v>311</v>
      </c>
    </row>
    <row r="43" spans="2:4">
      <c r="B43" t="s">
        <v>36</v>
      </c>
      <c r="C43" s="11" t="s">
        <v>191</v>
      </c>
      <c r="D43" s="11" t="s">
        <v>311</v>
      </c>
    </row>
    <row r="44" spans="2:4">
      <c r="B44" t="s">
        <v>37</v>
      </c>
      <c r="C44" s="11" t="s">
        <v>192</v>
      </c>
      <c r="D44" s="11" t="s">
        <v>311</v>
      </c>
    </row>
    <row r="45" spans="2:4">
      <c r="B45" t="s">
        <v>66</v>
      </c>
      <c r="C45" s="11" t="s">
        <v>193</v>
      </c>
      <c r="D45" s="11" t="s">
        <v>311</v>
      </c>
    </row>
    <row r="46" spans="2:4">
      <c r="B46" s="50" t="s">
        <v>67</v>
      </c>
      <c r="C46" s="11" t="s">
        <v>194</v>
      </c>
      <c r="D46" s="11" t="s">
        <v>311</v>
      </c>
    </row>
    <row r="47" spans="2:4">
      <c r="B47" t="s">
        <v>68</v>
      </c>
      <c r="C47" s="11" t="s">
        <v>195</v>
      </c>
      <c r="D47" s="11" t="s">
        <v>311</v>
      </c>
    </row>
    <row r="48" spans="2:4">
      <c r="B48" t="s">
        <v>69</v>
      </c>
      <c r="C48" s="11" t="s">
        <v>196</v>
      </c>
      <c r="D48" s="11" t="s">
        <v>311</v>
      </c>
    </row>
    <row r="49" spans="2:4">
      <c r="B49" t="s">
        <v>74</v>
      </c>
      <c r="C49" s="11" t="s">
        <v>197</v>
      </c>
      <c r="D49" s="11" t="s">
        <v>311</v>
      </c>
    </row>
    <row r="50" spans="2:4">
      <c r="B50" s="50" t="s">
        <v>75</v>
      </c>
      <c r="C50" s="11" t="s">
        <v>198</v>
      </c>
      <c r="D50" s="11" t="s">
        <v>311</v>
      </c>
    </row>
    <row r="51" spans="2:4">
      <c r="B51" t="s">
        <v>70</v>
      </c>
      <c r="C51" s="11" t="s">
        <v>199</v>
      </c>
      <c r="D51" s="11" t="s">
        <v>311</v>
      </c>
    </row>
    <row r="52" spans="2:4">
      <c r="B52" t="s">
        <v>71</v>
      </c>
      <c r="C52" s="11" t="s">
        <v>200</v>
      </c>
      <c r="D52" s="11" t="s">
        <v>311</v>
      </c>
    </row>
    <row r="53" spans="2:4">
      <c r="B53" t="s">
        <v>72</v>
      </c>
      <c r="C53" s="11" t="s">
        <v>201</v>
      </c>
      <c r="D53" s="11" t="s">
        <v>311</v>
      </c>
    </row>
    <row r="54" spans="2:4">
      <c r="B54" t="s">
        <v>73</v>
      </c>
      <c r="C54" s="11" t="s">
        <v>202</v>
      </c>
      <c r="D54" s="11" t="s">
        <v>311</v>
      </c>
    </row>
    <row r="55" spans="2:4">
      <c r="B55" t="s">
        <v>76</v>
      </c>
      <c r="C55" s="11" t="s">
        <v>203</v>
      </c>
      <c r="D55" s="11" t="s">
        <v>311</v>
      </c>
    </row>
    <row r="56" spans="2:4">
      <c r="B56" s="50" t="s">
        <v>77</v>
      </c>
      <c r="C56" s="11" t="s">
        <v>204</v>
      </c>
      <c r="D56" s="11" t="s">
        <v>311</v>
      </c>
    </row>
    <row r="57" spans="2:4">
      <c r="B57" s="185" t="s">
        <v>78</v>
      </c>
      <c r="C57" s="11" t="s">
        <v>205</v>
      </c>
      <c r="D57" s="11" t="s">
        <v>311</v>
      </c>
    </row>
    <row r="58" spans="2:4">
      <c r="B58" s="185" t="s">
        <v>79</v>
      </c>
      <c r="C58" s="11" t="s">
        <v>206</v>
      </c>
      <c r="D58" s="11" t="s">
        <v>311</v>
      </c>
    </row>
    <row r="59" spans="2:4">
      <c r="B59" s="185" t="s">
        <v>80</v>
      </c>
      <c r="C59" s="11" t="s">
        <v>207</v>
      </c>
      <c r="D59" s="11" t="s">
        <v>311</v>
      </c>
    </row>
    <row r="60" spans="2:4">
      <c r="B60" s="185" t="s">
        <v>81</v>
      </c>
      <c r="C60" s="11" t="s">
        <v>208</v>
      </c>
      <c r="D60" s="11" t="s">
        <v>311</v>
      </c>
    </row>
    <row r="61" spans="2:4">
      <c r="B61" s="185" t="s">
        <v>82</v>
      </c>
      <c r="C61" s="11" t="s">
        <v>209</v>
      </c>
      <c r="D61" s="11" t="s">
        <v>311</v>
      </c>
    </row>
    <row r="62" spans="2:4">
      <c r="B62" t="s">
        <v>64</v>
      </c>
      <c r="C62" s="11" t="s">
        <v>210</v>
      </c>
      <c r="D62" s="11" t="s">
        <v>311</v>
      </c>
    </row>
    <row r="63" spans="2:4">
      <c r="B63" t="s">
        <v>63</v>
      </c>
      <c r="C63" s="11" t="s">
        <v>211</v>
      </c>
      <c r="D63" s="11" t="s">
        <v>311</v>
      </c>
    </row>
    <row r="64" spans="2:4">
      <c r="B64" t="s">
        <v>87</v>
      </c>
      <c r="C64" s="11" t="s">
        <v>212</v>
      </c>
      <c r="D64" s="11" t="s">
        <v>311</v>
      </c>
    </row>
    <row r="65" spans="2:4">
      <c r="B65" t="s">
        <v>88</v>
      </c>
      <c r="C65" s="11" t="s">
        <v>213</v>
      </c>
      <c r="D65" s="11" t="s">
        <v>311</v>
      </c>
    </row>
    <row r="66" spans="2:4">
      <c r="B66" t="s">
        <v>84</v>
      </c>
      <c r="C66" s="11" t="s">
        <v>214</v>
      </c>
      <c r="D66" s="11" t="s">
        <v>311</v>
      </c>
    </row>
    <row r="67" spans="2:4">
      <c r="B67" t="s">
        <v>85</v>
      </c>
      <c r="C67" s="11" t="s">
        <v>215</v>
      </c>
      <c r="D67" s="11" t="s">
        <v>311</v>
      </c>
    </row>
    <row r="68" spans="2:4">
      <c r="B68" t="s">
        <v>83</v>
      </c>
      <c r="C68" s="11" t="s">
        <v>216</v>
      </c>
      <c r="D68" s="11" t="s">
        <v>311</v>
      </c>
    </row>
    <row r="69" spans="2:4">
      <c r="B69" t="s">
        <v>86</v>
      </c>
      <c r="C69" s="11" t="s">
        <v>217</v>
      </c>
      <c r="D69" s="11" t="s">
        <v>311</v>
      </c>
    </row>
    <row r="70" spans="2:4">
      <c r="B70" t="s">
        <v>51</v>
      </c>
      <c r="C70" s="11" t="s">
        <v>218</v>
      </c>
      <c r="D70" s="11" t="s">
        <v>311</v>
      </c>
    </row>
    <row r="71" spans="2:4">
      <c r="B71" t="s">
        <v>317</v>
      </c>
      <c r="C71" s="11" t="s">
        <v>219</v>
      </c>
      <c r="D71" s="11" t="s">
        <v>311</v>
      </c>
    </row>
    <row r="72" spans="2:4">
      <c r="B72" t="s">
        <v>224</v>
      </c>
      <c r="C72" s="11" t="s">
        <v>247</v>
      </c>
      <c r="D72" s="11" t="s">
        <v>311</v>
      </c>
    </row>
    <row r="73" spans="2:4">
      <c r="B73" t="s">
        <v>225</v>
      </c>
      <c r="C73" s="11" t="s">
        <v>248</v>
      </c>
      <c r="D73" s="11" t="s">
        <v>311</v>
      </c>
    </row>
    <row r="74" spans="2:4">
      <c r="B74" t="s">
        <v>226</v>
      </c>
      <c r="C74" s="11" t="s">
        <v>249</v>
      </c>
      <c r="D74" s="11" t="s">
        <v>311</v>
      </c>
    </row>
    <row r="75" spans="2:4">
      <c r="B75" t="s">
        <v>227</v>
      </c>
      <c r="C75" s="11" t="s">
        <v>250</v>
      </c>
      <c r="D75" s="11" t="s">
        <v>311</v>
      </c>
    </row>
    <row r="76" spans="2:4">
      <c r="B76" t="s">
        <v>228</v>
      </c>
      <c r="C76" s="11" t="s">
        <v>251</v>
      </c>
      <c r="D76" s="11" t="s">
        <v>311</v>
      </c>
    </row>
    <row r="77" spans="2:4">
      <c r="B77" t="s">
        <v>229</v>
      </c>
      <c r="C77" s="11" t="s">
        <v>252</v>
      </c>
      <c r="D77" s="11" t="s">
        <v>311</v>
      </c>
    </row>
    <row r="78" spans="2:4">
      <c r="B78" s="50" t="s">
        <v>231</v>
      </c>
      <c r="C78" s="11" t="s">
        <v>444</v>
      </c>
      <c r="D78" s="11" t="s">
        <v>311</v>
      </c>
    </row>
    <row r="79" spans="2:4">
      <c r="B79" s="185" t="s">
        <v>230</v>
      </c>
      <c r="C79" s="11" t="s">
        <v>443</v>
      </c>
      <c r="D79" s="11" t="s">
        <v>311</v>
      </c>
    </row>
    <row r="80" spans="2:4">
      <c r="B80" t="s">
        <v>232</v>
      </c>
      <c r="C80" s="11" t="s">
        <v>255</v>
      </c>
      <c r="D80" s="11" t="s">
        <v>313</v>
      </c>
    </row>
    <row r="81" spans="2:4">
      <c r="B81" t="s">
        <v>233</v>
      </c>
      <c r="C81" s="11" t="s">
        <v>256</v>
      </c>
      <c r="D81" s="11" t="s">
        <v>312</v>
      </c>
    </row>
    <row r="82" spans="2:4">
      <c r="B82" t="s">
        <v>234</v>
      </c>
      <c r="C82" s="11" t="s">
        <v>257</v>
      </c>
      <c r="D82" s="11" t="s">
        <v>312</v>
      </c>
    </row>
    <row r="83" spans="2:4">
      <c r="B83" t="s">
        <v>235</v>
      </c>
      <c r="C83" s="11" t="s">
        <v>258</v>
      </c>
      <c r="D83" s="11" t="s">
        <v>313</v>
      </c>
    </row>
    <row r="84" spans="2:4">
      <c r="B84" t="s">
        <v>236</v>
      </c>
      <c r="C84" s="11" t="s">
        <v>259</v>
      </c>
      <c r="D84" s="11" t="s">
        <v>311</v>
      </c>
    </row>
    <row r="85" spans="2:4">
      <c r="B85" t="s">
        <v>237</v>
      </c>
      <c r="C85" s="11" t="s">
        <v>260</v>
      </c>
      <c r="D85" s="11" t="s">
        <v>311</v>
      </c>
    </row>
    <row r="86" spans="2:4">
      <c r="B86" t="s">
        <v>238</v>
      </c>
      <c r="C86" s="11" t="s">
        <v>261</v>
      </c>
      <c r="D86" s="11" t="s">
        <v>314</v>
      </c>
    </row>
    <row r="87" spans="2:4">
      <c r="B87" t="s">
        <v>239</v>
      </c>
      <c r="C87" s="11" t="s">
        <v>262</v>
      </c>
      <c r="D87" s="11" t="s">
        <v>312</v>
      </c>
    </row>
    <row r="88" spans="2:4">
      <c r="B88" t="s">
        <v>240</v>
      </c>
      <c r="C88" s="11" t="s">
        <v>263</v>
      </c>
      <c r="D88" s="11" t="s">
        <v>311</v>
      </c>
    </row>
    <row r="89" spans="2:4">
      <c r="B89" t="s">
        <v>241</v>
      </c>
      <c r="C89" s="11" t="s">
        <v>264</v>
      </c>
      <c r="D89" s="11" t="s">
        <v>311</v>
      </c>
    </row>
    <row r="90" spans="2:4">
      <c r="B90" t="s">
        <v>242</v>
      </c>
      <c r="C90" s="11" t="s">
        <v>265</v>
      </c>
      <c r="D90" s="11" t="s">
        <v>311</v>
      </c>
    </row>
    <row r="91" spans="2:4">
      <c r="B91" t="s">
        <v>243</v>
      </c>
      <c r="C91" s="11" t="s">
        <v>266</v>
      </c>
      <c r="D91" s="11" t="s">
        <v>311</v>
      </c>
    </row>
    <row r="92" spans="2:4">
      <c r="B92" t="s">
        <v>244</v>
      </c>
      <c r="C92" s="11" t="s">
        <v>267</v>
      </c>
      <c r="D92" s="11" t="s">
        <v>311</v>
      </c>
    </row>
    <row r="93" spans="2:4">
      <c r="B93" t="s">
        <v>245</v>
      </c>
      <c r="C93" s="11" t="s">
        <v>268</v>
      </c>
      <c r="D93" s="11" t="s">
        <v>312</v>
      </c>
    </row>
    <row r="94" spans="2:4">
      <c r="B94" t="s">
        <v>246</v>
      </c>
      <c r="C94" s="11" t="s">
        <v>269</v>
      </c>
      <c r="D94" s="11" t="s">
        <v>311</v>
      </c>
    </row>
    <row r="95" spans="2:4">
      <c r="B95" t="s">
        <v>115</v>
      </c>
      <c r="C95" s="11">
        <v>999</v>
      </c>
      <c r="D95" s="11" t="s">
        <v>311</v>
      </c>
    </row>
    <row r="96" spans="2:4">
      <c r="B96" t="s">
        <v>480</v>
      </c>
      <c r="C96" s="11" t="s">
        <v>481</v>
      </c>
      <c r="D96" s="11" t="s">
        <v>311</v>
      </c>
    </row>
    <row r="130" spans="3:8">
      <c r="C130">
        <v>1</v>
      </c>
      <c r="G130">
        <v>1</v>
      </c>
      <c r="H130" s="1" t="s">
        <v>90</v>
      </c>
    </row>
    <row r="131" spans="3:8">
      <c r="C131">
        <v>2</v>
      </c>
      <c r="G131">
        <v>2</v>
      </c>
      <c r="H131" s="1" t="s">
        <v>89</v>
      </c>
    </row>
    <row r="132" spans="3:8">
      <c r="C132">
        <v>3</v>
      </c>
      <c r="G132">
        <v>3</v>
      </c>
      <c r="H132" s="3" t="s">
        <v>86</v>
      </c>
    </row>
    <row r="133" spans="3:8" ht="37.5">
      <c r="C133">
        <v>4</v>
      </c>
      <c r="G133">
        <v>4</v>
      </c>
      <c r="H133" s="2" t="s">
        <v>60</v>
      </c>
    </row>
    <row r="134" spans="3:8" ht="37.5">
      <c r="C134">
        <v>5</v>
      </c>
      <c r="G134">
        <v>5</v>
      </c>
      <c r="H134" s="2" t="s">
        <v>30</v>
      </c>
    </row>
    <row r="135" spans="3:8" ht="37.5">
      <c r="C135">
        <v>6</v>
      </c>
      <c r="G135">
        <v>6</v>
      </c>
      <c r="H135" s="2" t="s">
        <v>61</v>
      </c>
    </row>
    <row r="136" spans="3:8" ht="37.5">
      <c r="C136">
        <v>7</v>
      </c>
      <c r="G136">
        <v>7</v>
      </c>
      <c r="H136" s="2" t="s">
        <v>53</v>
      </c>
    </row>
    <row r="137" spans="3:8">
      <c r="C137">
        <v>8</v>
      </c>
      <c r="G137">
        <v>8</v>
      </c>
      <c r="H137" s="2" t="s">
        <v>57</v>
      </c>
    </row>
    <row r="138" spans="3:8">
      <c r="C138">
        <v>9</v>
      </c>
      <c r="G138">
        <v>9</v>
      </c>
      <c r="H138" s="2" t="s">
        <v>76</v>
      </c>
    </row>
    <row r="139" spans="3:8" ht="37.5">
      <c r="C139">
        <v>10</v>
      </c>
      <c r="G139">
        <v>10</v>
      </c>
      <c r="H139" s="2" t="s">
        <v>78</v>
      </c>
    </row>
    <row r="140" spans="3:8" ht="37.5">
      <c r="C140">
        <v>11</v>
      </c>
      <c r="G140">
        <v>11</v>
      </c>
      <c r="H140" s="2" t="s">
        <v>79</v>
      </c>
    </row>
    <row r="141" spans="3:8" ht="37.5">
      <c r="C141">
        <v>12</v>
      </c>
      <c r="G141">
        <v>12</v>
      </c>
      <c r="H141" s="2" t="s">
        <v>82</v>
      </c>
    </row>
    <row r="142" spans="3:8" ht="37.5">
      <c r="C142">
        <v>13</v>
      </c>
      <c r="G142">
        <v>13</v>
      </c>
      <c r="H142" s="2" t="s">
        <v>81</v>
      </c>
    </row>
    <row r="143" spans="3:8" ht="37.5">
      <c r="C143">
        <v>14</v>
      </c>
      <c r="G143">
        <v>14</v>
      </c>
      <c r="H143" s="2" t="s">
        <v>77</v>
      </c>
    </row>
    <row r="144" spans="3:8" ht="37.5">
      <c r="C144">
        <v>15</v>
      </c>
      <c r="G144">
        <v>15</v>
      </c>
      <c r="H144" s="2" t="s">
        <v>80</v>
      </c>
    </row>
    <row r="145" spans="2:8">
      <c r="C145">
        <v>16</v>
      </c>
      <c r="G145">
        <v>16</v>
      </c>
      <c r="H145" s="1" t="s">
        <v>87</v>
      </c>
    </row>
    <row r="146" spans="2:8">
      <c r="C146">
        <v>17</v>
      </c>
      <c r="G146">
        <v>17</v>
      </c>
      <c r="H146" s="1" t="s">
        <v>88</v>
      </c>
    </row>
    <row r="147" spans="2:8">
      <c r="C147">
        <v>18</v>
      </c>
      <c r="G147">
        <v>18</v>
      </c>
      <c r="H147" s="2" t="s">
        <v>47</v>
      </c>
    </row>
    <row r="148" spans="2:8">
      <c r="C148">
        <v>19</v>
      </c>
      <c r="G148">
        <v>19</v>
      </c>
      <c r="H148" s="2" t="s">
        <v>64</v>
      </c>
    </row>
    <row r="149" spans="2:8">
      <c r="C149">
        <v>20</v>
      </c>
      <c r="G149">
        <v>20</v>
      </c>
      <c r="H149" s="2" t="s">
        <v>66</v>
      </c>
    </row>
    <row r="150" spans="2:8" ht="37.5">
      <c r="B150" t="s">
        <v>47</v>
      </c>
      <c r="C150">
        <v>21</v>
      </c>
      <c r="G150">
        <v>21</v>
      </c>
      <c r="H150" s="2" t="s">
        <v>75</v>
      </c>
    </row>
    <row r="151" spans="2:8" ht="37.5">
      <c r="C151">
        <v>22</v>
      </c>
      <c r="G151">
        <v>22</v>
      </c>
      <c r="H151" s="2" t="s">
        <v>68</v>
      </c>
    </row>
    <row r="152" spans="2:8" ht="37.5">
      <c r="C152">
        <v>23</v>
      </c>
      <c r="G152">
        <v>23</v>
      </c>
      <c r="H152" s="2" t="s">
        <v>69</v>
      </c>
    </row>
    <row r="153" spans="2:8" ht="37.5">
      <c r="C153">
        <v>24</v>
      </c>
      <c r="G153">
        <v>24</v>
      </c>
      <c r="H153" s="2" t="s">
        <v>74</v>
      </c>
    </row>
    <row r="154" spans="2:8" ht="37.5">
      <c r="C154">
        <v>25</v>
      </c>
      <c r="G154">
        <v>25</v>
      </c>
      <c r="H154" s="2" t="s">
        <v>67</v>
      </c>
    </row>
    <row r="155" spans="2:8" ht="37.5">
      <c r="C155">
        <v>26</v>
      </c>
      <c r="G155">
        <v>26</v>
      </c>
      <c r="H155" s="2" t="s">
        <v>70</v>
      </c>
    </row>
    <row r="156" spans="2:8" ht="37.5">
      <c r="C156">
        <v>27</v>
      </c>
      <c r="G156">
        <v>27</v>
      </c>
      <c r="H156" s="2" t="s">
        <v>71</v>
      </c>
    </row>
    <row r="157" spans="2:8" ht="37.5">
      <c r="C157">
        <v>28</v>
      </c>
      <c r="G157">
        <v>28</v>
      </c>
      <c r="H157" s="2" t="s">
        <v>72</v>
      </c>
    </row>
    <row r="158" spans="2:8" ht="37.5">
      <c r="C158">
        <v>29</v>
      </c>
      <c r="G158">
        <v>29</v>
      </c>
      <c r="H158" s="2" t="s">
        <v>73</v>
      </c>
    </row>
    <row r="159" spans="2:8" ht="37.5">
      <c r="C159">
        <v>30</v>
      </c>
      <c r="G159">
        <v>30</v>
      </c>
      <c r="H159" s="2" t="s">
        <v>84</v>
      </c>
    </row>
    <row r="160" spans="2:8" ht="37.5">
      <c r="C160">
        <v>31</v>
      </c>
      <c r="G160">
        <v>31</v>
      </c>
      <c r="H160" s="2" t="s">
        <v>85</v>
      </c>
    </row>
    <row r="161" spans="3:8" ht="37.5">
      <c r="C161">
        <v>32</v>
      </c>
      <c r="G161">
        <v>32</v>
      </c>
      <c r="H161" s="2" t="s">
        <v>83</v>
      </c>
    </row>
    <row r="162" spans="3:8">
      <c r="C162">
        <v>33</v>
      </c>
      <c r="G162">
        <v>33</v>
      </c>
      <c r="H162" s="2" t="s">
        <v>62</v>
      </c>
    </row>
    <row r="163" spans="3:8">
      <c r="C163">
        <v>34</v>
      </c>
      <c r="G163">
        <v>34</v>
      </c>
      <c r="H163" s="2" t="s">
        <v>65</v>
      </c>
    </row>
    <row r="164" spans="3:8">
      <c r="C164">
        <v>35</v>
      </c>
      <c r="G164">
        <v>35</v>
      </c>
      <c r="H164" s="2" t="s">
        <v>33</v>
      </c>
    </row>
    <row r="165" spans="3:8">
      <c r="C165">
        <v>36</v>
      </c>
      <c r="G165">
        <v>36</v>
      </c>
      <c r="H165" s="2" t="s">
        <v>32</v>
      </c>
    </row>
    <row r="166" spans="3:8">
      <c r="C166">
        <v>37</v>
      </c>
      <c r="G166">
        <v>37</v>
      </c>
      <c r="H166" s="2" t="s">
        <v>34</v>
      </c>
    </row>
    <row r="167" spans="3:8">
      <c r="C167">
        <v>38</v>
      </c>
      <c r="G167">
        <v>38</v>
      </c>
      <c r="H167" s="2" t="s">
        <v>35</v>
      </c>
    </row>
    <row r="168" spans="3:8">
      <c r="C168">
        <v>39</v>
      </c>
      <c r="G168">
        <v>39</v>
      </c>
      <c r="H168" s="2" t="s">
        <v>36</v>
      </c>
    </row>
    <row r="169" spans="3:8">
      <c r="C169">
        <v>40</v>
      </c>
      <c r="G169">
        <v>40</v>
      </c>
      <c r="H169" s="2" t="s">
        <v>37</v>
      </c>
    </row>
    <row r="170" spans="3:8">
      <c r="C170">
        <v>41</v>
      </c>
      <c r="G170">
        <v>41</v>
      </c>
      <c r="H170" s="1" t="s">
        <v>28</v>
      </c>
    </row>
    <row r="171" spans="3:8">
      <c r="C171">
        <v>42</v>
      </c>
      <c r="G171">
        <v>42</v>
      </c>
      <c r="H171" s="2" t="s">
        <v>55</v>
      </c>
    </row>
    <row r="172" spans="3:8">
      <c r="C172">
        <v>43</v>
      </c>
      <c r="G172">
        <v>43</v>
      </c>
      <c r="H172" s="2" t="s">
        <v>31</v>
      </c>
    </row>
    <row r="173" spans="3:8">
      <c r="C173">
        <v>44</v>
      </c>
      <c r="G173">
        <v>44</v>
      </c>
      <c r="H173" s="2" t="s">
        <v>51</v>
      </c>
    </row>
    <row r="174" spans="3:8">
      <c r="C174">
        <v>45</v>
      </c>
      <c r="G174">
        <v>45</v>
      </c>
      <c r="H174" s="2" t="s">
        <v>43</v>
      </c>
    </row>
    <row r="175" spans="3:8">
      <c r="C175">
        <v>46</v>
      </c>
      <c r="G175">
        <v>46</v>
      </c>
      <c r="H175" s="2" t="s">
        <v>44</v>
      </c>
    </row>
    <row r="176" spans="3:8" ht="37.5">
      <c r="C176">
        <v>47</v>
      </c>
      <c r="G176">
        <v>47</v>
      </c>
      <c r="H176" s="2" t="s">
        <v>46</v>
      </c>
    </row>
    <row r="177" spans="2:8" ht="37.5">
      <c r="C177">
        <v>48</v>
      </c>
      <c r="G177">
        <v>48</v>
      </c>
      <c r="H177" s="2" t="s">
        <v>45</v>
      </c>
    </row>
    <row r="178" spans="2:8">
      <c r="C178">
        <v>49</v>
      </c>
      <c r="G178">
        <v>49</v>
      </c>
      <c r="H178" s="4" t="s">
        <v>108</v>
      </c>
    </row>
    <row r="179" spans="2:8">
      <c r="C179">
        <v>50</v>
      </c>
      <c r="G179">
        <v>50</v>
      </c>
      <c r="H179" s="2" t="s">
        <v>63</v>
      </c>
    </row>
    <row r="180" spans="2:8">
      <c r="C180">
        <v>51</v>
      </c>
      <c r="G180">
        <v>51</v>
      </c>
      <c r="H180" s="2" t="s">
        <v>98</v>
      </c>
    </row>
    <row r="181" spans="2:8">
      <c r="C181">
        <v>52</v>
      </c>
      <c r="G181" s="5">
        <v>52</v>
      </c>
      <c r="H181" s="6" t="s">
        <v>101</v>
      </c>
    </row>
    <row r="182" spans="2:8">
      <c r="C182">
        <v>53</v>
      </c>
      <c r="G182">
        <v>52</v>
      </c>
      <c r="H182" s="2" t="s">
        <v>49</v>
      </c>
    </row>
    <row r="183" spans="2:8">
      <c r="C183">
        <v>54</v>
      </c>
      <c r="G183">
        <v>53</v>
      </c>
      <c r="H183" s="2" t="s">
        <v>96</v>
      </c>
    </row>
    <row r="184" spans="2:8">
      <c r="C184">
        <v>55</v>
      </c>
      <c r="G184">
        <v>54</v>
      </c>
      <c r="H184" s="2" t="s">
        <v>39</v>
      </c>
    </row>
    <row r="185" spans="2:8" ht="37.5">
      <c r="C185">
        <v>56</v>
      </c>
      <c r="G185">
        <v>55</v>
      </c>
      <c r="H185" s="2" t="s">
        <v>42</v>
      </c>
    </row>
    <row r="186" spans="2:8" ht="37.5">
      <c r="C186">
        <v>57</v>
      </c>
      <c r="G186">
        <v>56</v>
      </c>
      <c r="H186" s="2" t="s">
        <v>41</v>
      </c>
    </row>
    <row r="187" spans="2:8" ht="37.5">
      <c r="C187">
        <v>58</v>
      </c>
      <c r="G187">
        <v>57</v>
      </c>
      <c r="H187" s="2" t="s">
        <v>40</v>
      </c>
    </row>
    <row r="188" spans="2:8">
      <c r="C188">
        <v>59</v>
      </c>
      <c r="G188" s="5">
        <v>58</v>
      </c>
      <c r="H188" s="6" t="s">
        <v>100</v>
      </c>
    </row>
    <row r="189" spans="2:8">
      <c r="C189">
        <v>60</v>
      </c>
      <c r="G189">
        <v>58</v>
      </c>
      <c r="H189" s="2" t="s">
        <v>52</v>
      </c>
    </row>
    <row r="190" spans="2:8">
      <c r="C190">
        <v>61</v>
      </c>
      <c r="G190">
        <v>59</v>
      </c>
      <c r="H190" s="1" t="s">
        <v>99</v>
      </c>
    </row>
    <row r="191" spans="2:8">
      <c r="C191">
        <v>62</v>
      </c>
      <c r="G191">
        <v>60</v>
      </c>
      <c r="H191" s="2" t="s">
        <v>97</v>
      </c>
    </row>
    <row r="192" spans="2:8">
      <c r="B192" t="s">
        <v>27</v>
      </c>
      <c r="C192">
        <v>63</v>
      </c>
      <c r="G192">
        <v>61</v>
      </c>
      <c r="H192" s="2" t="s">
        <v>91</v>
      </c>
    </row>
    <row r="193" spans="2:8" ht="37.5">
      <c r="B193" t="s">
        <v>8</v>
      </c>
      <c r="C193">
        <v>64</v>
      </c>
      <c r="G193">
        <v>62</v>
      </c>
      <c r="H193" s="2" t="s">
        <v>93</v>
      </c>
    </row>
    <row r="194" spans="2:8" ht="37.5">
      <c r="B194" t="s">
        <v>10</v>
      </c>
      <c r="C194">
        <v>65</v>
      </c>
      <c r="G194">
        <v>63</v>
      </c>
      <c r="H194" s="2" t="s">
        <v>94</v>
      </c>
    </row>
    <row r="195" spans="2:8" ht="37.5">
      <c r="B195" t="s">
        <v>4</v>
      </c>
      <c r="C195">
        <v>66</v>
      </c>
      <c r="G195">
        <v>64</v>
      </c>
      <c r="H195" s="2" t="s">
        <v>92</v>
      </c>
    </row>
    <row r="196" spans="2:8">
      <c r="B196" t="s">
        <v>5</v>
      </c>
      <c r="C196">
        <v>67</v>
      </c>
    </row>
    <row r="197" spans="2:8">
      <c r="C197">
        <v>68</v>
      </c>
    </row>
    <row r="198" spans="2:8">
      <c r="B198" t="s">
        <v>18</v>
      </c>
      <c r="C198">
        <v>69</v>
      </c>
    </row>
    <row r="199" spans="2:8">
      <c r="B199" t="s">
        <v>19</v>
      </c>
      <c r="C199">
        <v>70</v>
      </c>
    </row>
    <row r="200" spans="2:8">
      <c r="B200" t="s">
        <v>20</v>
      </c>
      <c r="C200">
        <v>71</v>
      </c>
    </row>
    <row r="201" spans="2:8">
      <c r="B201" t="s">
        <v>26</v>
      </c>
      <c r="C201">
        <v>72</v>
      </c>
    </row>
    <row r="202" spans="2:8">
      <c r="B202" t="s">
        <v>21</v>
      </c>
      <c r="C202">
        <v>73</v>
      </c>
    </row>
    <row r="203" spans="2:8">
      <c r="B203" t="s">
        <v>22</v>
      </c>
      <c r="C203">
        <v>74</v>
      </c>
    </row>
    <row r="204" spans="2:8">
      <c r="B204" t="s">
        <v>23</v>
      </c>
      <c r="C204">
        <v>75</v>
      </c>
    </row>
    <row r="205" spans="2:8">
      <c r="B205" t="s">
        <v>24</v>
      </c>
      <c r="C205">
        <v>76</v>
      </c>
    </row>
    <row r="206" spans="2:8">
      <c r="B206" t="s">
        <v>38</v>
      </c>
      <c r="C206">
        <v>77</v>
      </c>
    </row>
    <row r="207" spans="2:8">
      <c r="B207" t="s">
        <v>6</v>
      </c>
      <c r="C207">
        <v>78</v>
      </c>
    </row>
    <row r="208" spans="2:8">
      <c r="B208" t="s">
        <v>7</v>
      </c>
      <c r="C208">
        <v>79</v>
      </c>
    </row>
    <row r="209" spans="2:3">
      <c r="B209" t="s">
        <v>17</v>
      </c>
      <c r="C209">
        <v>80</v>
      </c>
    </row>
    <row r="210" spans="2:3">
      <c r="B210" t="s">
        <v>12</v>
      </c>
      <c r="C210">
        <v>81</v>
      </c>
    </row>
    <row r="211" spans="2:3">
      <c r="B211" t="s">
        <v>11</v>
      </c>
      <c r="C211">
        <v>82</v>
      </c>
    </row>
    <row r="212" spans="2:3">
      <c r="B212" t="s">
        <v>13</v>
      </c>
      <c r="C212">
        <v>83</v>
      </c>
    </row>
    <row r="213" spans="2:3">
      <c r="B213" t="s">
        <v>14</v>
      </c>
      <c r="C213">
        <v>84</v>
      </c>
    </row>
    <row r="214" spans="2:3">
      <c r="B214" t="s">
        <v>15</v>
      </c>
      <c r="C214">
        <v>85</v>
      </c>
    </row>
    <row r="215" spans="2:3">
      <c r="B215" t="s">
        <v>16</v>
      </c>
      <c r="C215">
        <v>86</v>
      </c>
    </row>
    <row r="216" spans="2:3">
      <c r="B216" t="s">
        <v>3</v>
      </c>
      <c r="C216">
        <v>87</v>
      </c>
    </row>
    <row r="217" spans="2:3">
      <c r="C217">
        <v>88</v>
      </c>
    </row>
    <row r="218" spans="2:3">
      <c r="C218">
        <v>89</v>
      </c>
    </row>
    <row r="219" spans="2:3">
      <c r="C219">
        <v>90</v>
      </c>
    </row>
    <row r="220" spans="2:3">
      <c r="C220">
        <v>91</v>
      </c>
    </row>
    <row r="221" spans="2:3">
      <c r="C221">
        <v>92</v>
      </c>
    </row>
    <row r="222" spans="2:3">
      <c r="B222" t="s">
        <v>9</v>
      </c>
      <c r="C222">
        <v>93</v>
      </c>
    </row>
    <row r="223" spans="2:3">
      <c r="C223">
        <v>94</v>
      </c>
    </row>
    <row r="224" spans="2:3">
      <c r="B224" t="s">
        <v>25</v>
      </c>
      <c r="C224">
        <v>95</v>
      </c>
    </row>
    <row r="225" spans="3:3">
      <c r="C225">
        <v>96</v>
      </c>
    </row>
    <row r="226" spans="3:3">
      <c r="C226">
        <v>97</v>
      </c>
    </row>
    <row r="227" spans="3:3">
      <c r="C227">
        <v>98</v>
      </c>
    </row>
    <row r="228" spans="3:3">
      <c r="C228">
        <v>99</v>
      </c>
    </row>
    <row r="229" spans="3:3">
      <c r="C229">
        <v>100</v>
      </c>
    </row>
    <row r="230" spans="3:3">
      <c r="C230">
        <v>101</v>
      </c>
    </row>
  </sheetData>
  <phoneticPr fontId="1"/>
  <pageMargins left="0.7" right="0.7" top="0.75" bottom="0.75" header="0.3" footer="0.3"/>
  <pageSetup paperSize="9" scale="16"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riptIds xmlns="http://schemas.microsoft.com/office/extensibility/maker/v1.0" id="script-ids-node-id"/>
</file>

<file path=customXml/itemProps1.xml><?xml version="1.0" encoding="utf-8"?>
<ds:datastoreItem xmlns:ds="http://schemas.openxmlformats.org/officeDocument/2006/customXml" ds:itemID="{759150EA-DCF7-4B5D-A220-6A20AEF2ED9A}">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空き状況確認テーブル(公開用)</vt:lpstr>
      <vt:lpstr>空き状況確認テーブル</vt:lpstr>
      <vt:lpstr>データ_フィールド施設</vt:lpstr>
      <vt:lpstr>データ_研究棟施設</vt:lpstr>
      <vt:lpstr>週テーブル</vt:lpstr>
      <vt:lpstr>施設情報</vt:lpstr>
      <vt:lpstr>空き状況確認テーブル!Print_Area</vt:lpstr>
      <vt:lpstr>'空き状況確認テーブル(公開用)'!Print_Area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信太朗</dc:creator>
  <cp:lastModifiedBy>尾賀 江美</cp:lastModifiedBy>
  <cp:lastPrinted>2023-06-22T10:58:05Z</cp:lastPrinted>
  <dcterms:created xsi:type="dcterms:W3CDTF">2023-05-24T03:52:34Z</dcterms:created>
  <dcterms:modified xsi:type="dcterms:W3CDTF">2026-07-23T23:46:21Z</dcterms:modified>
</cp:coreProperties>
</file>